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xr:revisionPtr revIDLastSave="0" documentId="8_{30F67A0D-535A-F34D-9539-23C1CBDDD309}" xr6:coauthVersionLast="41" xr6:coauthVersionMax="41" xr10:uidLastSave="{00000000-0000-0000-0000-000000000000}"/>
  <bookViews>
    <workbookView xWindow="1020" yWindow="460" windowWidth="27760" windowHeight="17540" tabRatio="443" activeTab="1" xr2:uid="{1EFCFCFB-DE4B-45AF-9AF0-E063F5FB12F7}"/>
  </bookViews>
  <sheets>
    <sheet name="TUTORIEL" sheetId="10" r:id="rId1"/>
    <sheet name="IMPORT" sheetId="3" r:id="rId2"/>
    <sheet name="DASHBOARD" sheetId="12" r:id="rId3"/>
  </sheets>
  <definedNames>
    <definedName name="_xlnm._FilterDatabase" localSheetId="2" hidden="1">DASHBOARD!$B$1:$Z$1200</definedName>
    <definedName name="_xlnm._FilterDatabase" localSheetId="1" hidden="1">IMPORT!$A$1:$AF$1</definedName>
    <definedName name="my_data" localSheetId="1">IMPORT!$C$1:$AF$457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3" l="1"/>
  <c r="B3" i="3" s="1"/>
  <c r="A3" i="12"/>
  <c r="L3" i="12" s="1"/>
  <c r="A4" i="12"/>
  <c r="L4" i="12" s="1"/>
  <c r="A5" i="12"/>
  <c r="L5" i="12" s="1"/>
  <c r="A6" i="12"/>
  <c r="L6" i="12" s="1"/>
  <c r="A7" i="12"/>
  <c r="L7" i="12" s="1"/>
  <c r="A8" i="12"/>
  <c r="L8" i="12" s="1"/>
  <c r="A9" i="12"/>
  <c r="L9" i="12" s="1"/>
  <c r="A10" i="12"/>
  <c r="L10" i="12" s="1"/>
  <c r="A11" i="12"/>
  <c r="L11" i="12" s="1"/>
  <c r="A12" i="12"/>
  <c r="L12" i="12" s="1"/>
  <c r="A13" i="12"/>
  <c r="L13" i="12" s="1"/>
  <c r="A14" i="12"/>
  <c r="L14" i="12" s="1"/>
  <c r="A15" i="12"/>
  <c r="L15" i="12" s="1"/>
  <c r="A16" i="12"/>
  <c r="L16" i="12" s="1"/>
  <c r="A17" i="12"/>
  <c r="L17" i="12" s="1"/>
  <c r="A18" i="12"/>
  <c r="L18" i="12" s="1"/>
  <c r="A19" i="12"/>
  <c r="L19" i="12" s="1"/>
  <c r="A20" i="12"/>
  <c r="L20" i="12" s="1"/>
  <c r="A21" i="12"/>
  <c r="L21" i="12" s="1"/>
  <c r="A22" i="12"/>
  <c r="L22" i="12" s="1"/>
  <c r="A23" i="12"/>
  <c r="L23" i="12" s="1"/>
  <c r="A24" i="12"/>
  <c r="A25" i="12"/>
  <c r="L25" i="12" s="1"/>
  <c r="A26" i="12"/>
  <c r="L26" i="12" s="1"/>
  <c r="A27" i="12"/>
  <c r="L27" i="12" s="1"/>
  <c r="A28" i="12"/>
  <c r="L28" i="12" s="1"/>
  <c r="A29" i="12"/>
  <c r="L29" i="12" s="1"/>
  <c r="A30" i="12"/>
  <c r="L30" i="12" s="1"/>
  <c r="A31" i="12"/>
  <c r="L31" i="12" s="1"/>
  <c r="A32" i="12"/>
  <c r="L32" i="12" s="1"/>
  <c r="A33" i="12"/>
  <c r="L33" i="12" s="1"/>
  <c r="A34" i="12"/>
  <c r="L34" i="12" s="1"/>
  <c r="A35" i="12"/>
  <c r="L35" i="12" s="1"/>
  <c r="A36" i="12"/>
  <c r="L36" i="12" s="1"/>
  <c r="A37" i="12"/>
  <c r="L37" i="12" s="1"/>
  <c r="A38" i="12"/>
  <c r="L38" i="12" s="1"/>
  <c r="A39" i="12"/>
  <c r="L39" i="12" s="1"/>
  <c r="A40" i="12"/>
  <c r="L40" i="12" s="1"/>
  <c r="A41" i="12"/>
  <c r="L41" i="12" s="1"/>
  <c r="A42" i="12"/>
  <c r="L42" i="12" s="1"/>
  <c r="A43" i="12"/>
  <c r="L43" i="12" s="1"/>
  <c r="A44" i="12"/>
  <c r="L44" i="12" s="1"/>
  <c r="A45" i="12"/>
  <c r="L45" i="12" s="1"/>
  <c r="A46" i="12"/>
  <c r="L46" i="12" s="1"/>
  <c r="A47" i="12"/>
  <c r="L47" i="12" s="1"/>
  <c r="A48" i="12"/>
  <c r="L48" i="12" s="1"/>
  <c r="A49" i="12"/>
  <c r="L49" i="12" s="1"/>
  <c r="A50" i="12"/>
  <c r="L50" i="12" s="1"/>
  <c r="A51" i="12"/>
  <c r="L51" i="12" s="1"/>
  <c r="A52" i="12"/>
  <c r="L52" i="12" s="1"/>
  <c r="A53" i="12"/>
  <c r="A54" i="12"/>
  <c r="L54" i="12" s="1"/>
  <c r="A55" i="12"/>
  <c r="L55" i="12" s="1"/>
  <c r="A56" i="12"/>
  <c r="L56" i="12" s="1"/>
  <c r="A57" i="12"/>
  <c r="L57" i="12" s="1"/>
  <c r="A58" i="12"/>
  <c r="L58" i="12" s="1"/>
  <c r="A59" i="12"/>
  <c r="L59" i="12" s="1"/>
  <c r="A60" i="12"/>
  <c r="L60" i="12" s="1"/>
  <c r="A61" i="12"/>
  <c r="L61" i="12" s="1"/>
  <c r="A62" i="12"/>
  <c r="L62" i="12" s="1"/>
  <c r="A63" i="12"/>
  <c r="L63" i="12" s="1"/>
  <c r="A64" i="12"/>
  <c r="L64" i="12" s="1"/>
  <c r="A65" i="12"/>
  <c r="L65" i="12" s="1"/>
  <c r="A66" i="12"/>
  <c r="L66" i="12" s="1"/>
  <c r="A67" i="12"/>
  <c r="L67" i="12" s="1"/>
  <c r="A68" i="12"/>
  <c r="L68" i="12" s="1"/>
  <c r="A69" i="12"/>
  <c r="L69" i="12" s="1"/>
  <c r="A70" i="12"/>
  <c r="L70" i="12" s="1"/>
  <c r="A71" i="12"/>
  <c r="L71" i="12" s="1"/>
  <c r="A72" i="12"/>
  <c r="L72" i="12" s="1"/>
  <c r="A73" i="12"/>
  <c r="L73" i="12" s="1"/>
  <c r="A74" i="12"/>
  <c r="L74" i="12" s="1"/>
  <c r="A75" i="12"/>
  <c r="L75" i="12" s="1"/>
  <c r="A76" i="12"/>
  <c r="L76" i="12" s="1"/>
  <c r="A77" i="12"/>
  <c r="L77" i="12" s="1"/>
  <c r="A78" i="12"/>
  <c r="L78" i="12" s="1"/>
  <c r="A79" i="12"/>
  <c r="L79" i="12" s="1"/>
  <c r="A80" i="12"/>
  <c r="L80" i="12" s="1"/>
  <c r="A81" i="12"/>
  <c r="L81" i="12" s="1"/>
  <c r="A82" i="12"/>
  <c r="L82" i="12" s="1"/>
  <c r="A83" i="12"/>
  <c r="L83" i="12" s="1"/>
  <c r="A84" i="12"/>
  <c r="A85" i="12"/>
  <c r="A86" i="12"/>
  <c r="L86" i="12" s="1"/>
  <c r="A87" i="12"/>
  <c r="L87" i="12" s="1"/>
  <c r="A88" i="12"/>
  <c r="L88" i="12" s="1"/>
  <c r="A89" i="12"/>
  <c r="L89" i="12" s="1"/>
  <c r="A90" i="12"/>
  <c r="L90" i="12" s="1"/>
  <c r="A91" i="12"/>
  <c r="L91" i="12" s="1"/>
  <c r="A92" i="12"/>
  <c r="A93" i="12"/>
  <c r="L93" i="12" s="1"/>
  <c r="A94" i="12"/>
  <c r="L94" i="12" s="1"/>
  <c r="A95" i="12"/>
  <c r="L95" i="12" s="1"/>
  <c r="A96" i="12"/>
  <c r="L96" i="12" s="1"/>
  <c r="A97" i="12"/>
  <c r="L97" i="12" s="1"/>
  <c r="A98" i="12"/>
  <c r="L98" i="12" s="1"/>
  <c r="A99" i="12"/>
  <c r="L99" i="12" s="1"/>
  <c r="A100" i="12"/>
  <c r="L100" i="12" s="1"/>
  <c r="A101" i="12"/>
  <c r="L101" i="12" s="1"/>
  <c r="A102" i="12"/>
  <c r="L102" i="12" s="1"/>
  <c r="A103" i="12"/>
  <c r="L103" i="12" s="1"/>
  <c r="A104" i="12"/>
  <c r="L104" i="12" s="1"/>
  <c r="A105" i="12"/>
  <c r="L105" i="12" s="1"/>
  <c r="A106" i="12"/>
  <c r="L106" i="12" s="1"/>
  <c r="A107" i="12"/>
  <c r="L107" i="12" s="1"/>
  <c r="A108" i="12"/>
  <c r="L108" i="12" s="1"/>
  <c r="A109" i="12"/>
  <c r="L109" i="12" s="1"/>
  <c r="A110" i="12"/>
  <c r="L110" i="12" s="1"/>
  <c r="A111" i="12"/>
  <c r="L111" i="12" s="1"/>
  <c r="A112" i="12"/>
  <c r="L112" i="12" s="1"/>
  <c r="A113" i="12"/>
  <c r="L113" i="12" s="1"/>
  <c r="A114" i="12"/>
  <c r="L114" i="12" s="1"/>
  <c r="A115" i="12"/>
  <c r="L115" i="12" s="1"/>
  <c r="A116" i="12"/>
  <c r="L116" i="12" s="1"/>
  <c r="A117" i="12"/>
  <c r="L117" i="12" s="1"/>
  <c r="A118" i="12"/>
  <c r="L118" i="12" s="1"/>
  <c r="A119" i="12"/>
  <c r="L119" i="12" s="1"/>
  <c r="A120" i="12"/>
  <c r="L120" i="12" s="1"/>
  <c r="A121" i="12"/>
  <c r="L121" i="12" s="1"/>
  <c r="A122" i="12"/>
  <c r="L122" i="12" s="1"/>
  <c r="A123" i="12"/>
  <c r="L123" i="12" s="1"/>
  <c r="A124" i="12"/>
  <c r="L124" i="12" s="1"/>
  <c r="A125" i="12"/>
  <c r="L125" i="12" s="1"/>
  <c r="A126" i="12"/>
  <c r="L126" i="12" s="1"/>
  <c r="A127" i="12"/>
  <c r="L127" i="12" s="1"/>
  <c r="A128" i="12"/>
  <c r="L128" i="12" s="1"/>
  <c r="A129" i="12"/>
  <c r="L129" i="12" s="1"/>
  <c r="A130" i="12"/>
  <c r="L130" i="12" s="1"/>
  <c r="A131" i="12"/>
  <c r="L131" i="12" s="1"/>
  <c r="A132" i="12"/>
  <c r="L132" i="12" s="1"/>
  <c r="A133" i="12"/>
  <c r="A134" i="12"/>
  <c r="L134" i="12" s="1"/>
  <c r="A135" i="12"/>
  <c r="L135" i="12" s="1"/>
  <c r="A136" i="12"/>
  <c r="L136" i="12" s="1"/>
  <c r="A137" i="12"/>
  <c r="L137" i="12" s="1"/>
  <c r="A138" i="12"/>
  <c r="L138" i="12" s="1"/>
  <c r="A139" i="12"/>
  <c r="L139" i="12" s="1"/>
  <c r="A140" i="12"/>
  <c r="L140" i="12" s="1"/>
  <c r="A141" i="12"/>
  <c r="L141" i="12" s="1"/>
  <c r="A142" i="12"/>
  <c r="L142" i="12" s="1"/>
  <c r="A143" i="12"/>
  <c r="L143" i="12" s="1"/>
  <c r="A144" i="12"/>
  <c r="L144" i="12" s="1"/>
  <c r="A145" i="12"/>
  <c r="L145" i="12" s="1"/>
  <c r="A146" i="12"/>
  <c r="L146" i="12" s="1"/>
  <c r="A147" i="12"/>
  <c r="L147" i="12" s="1"/>
  <c r="A148" i="12"/>
  <c r="L148" i="12" s="1"/>
  <c r="A149" i="12"/>
  <c r="L149" i="12" s="1"/>
  <c r="A150" i="12"/>
  <c r="L150" i="12" s="1"/>
  <c r="A151" i="12"/>
  <c r="L151" i="12" s="1"/>
  <c r="A152" i="12"/>
  <c r="L152" i="12" s="1"/>
  <c r="A153" i="12"/>
  <c r="L153" i="12" s="1"/>
  <c r="A154" i="12"/>
  <c r="L154" i="12" s="1"/>
  <c r="A155" i="12"/>
  <c r="L155" i="12" s="1"/>
  <c r="A156" i="12"/>
  <c r="L156" i="12" s="1"/>
  <c r="A157" i="12"/>
  <c r="L157" i="12" s="1"/>
  <c r="A158" i="12"/>
  <c r="L158" i="12" s="1"/>
  <c r="A159" i="12"/>
  <c r="L159" i="12" s="1"/>
  <c r="A160" i="12"/>
  <c r="A161" i="12"/>
  <c r="L161" i="12" s="1"/>
  <c r="A162" i="12"/>
  <c r="L162" i="12" s="1"/>
  <c r="A163" i="12"/>
  <c r="A164" i="12"/>
  <c r="L164" i="12" s="1"/>
  <c r="A165" i="12"/>
  <c r="L165" i="12" s="1"/>
  <c r="A166" i="12"/>
  <c r="L166" i="12" s="1"/>
  <c r="A167" i="12"/>
  <c r="L167" i="12" s="1"/>
  <c r="A168" i="12"/>
  <c r="L168" i="12" s="1"/>
  <c r="A169" i="12"/>
  <c r="A170" i="12"/>
  <c r="L170" i="12" s="1"/>
  <c r="A171" i="12"/>
  <c r="L171" i="12" s="1"/>
  <c r="A172" i="12"/>
  <c r="L172" i="12" s="1"/>
  <c r="A173" i="12"/>
  <c r="L173" i="12" s="1"/>
  <c r="A174" i="12"/>
  <c r="L174" i="12" s="1"/>
  <c r="A175" i="12"/>
  <c r="L175" i="12" s="1"/>
  <c r="A176" i="12"/>
  <c r="L176" i="12" s="1"/>
  <c r="A177" i="12"/>
  <c r="L177" i="12" s="1"/>
  <c r="A178" i="12"/>
  <c r="L178" i="12" s="1"/>
  <c r="A179" i="12"/>
  <c r="I179" i="12" s="1"/>
  <c r="A180" i="12"/>
  <c r="L180" i="12" s="1"/>
  <c r="A181" i="12"/>
  <c r="L181" i="12" s="1"/>
  <c r="A182" i="12"/>
  <c r="L182" i="12" s="1"/>
  <c r="A183" i="12"/>
  <c r="L183" i="12" s="1"/>
  <c r="A184" i="12"/>
  <c r="L184" i="12" s="1"/>
  <c r="A185" i="12"/>
  <c r="L185" i="12" s="1"/>
  <c r="A186" i="12"/>
  <c r="L186" i="12" s="1"/>
  <c r="A187" i="12"/>
  <c r="L187" i="12" s="1"/>
  <c r="A188" i="12"/>
  <c r="L188" i="12" s="1"/>
  <c r="A189" i="12"/>
  <c r="L189" i="12" s="1"/>
  <c r="A190" i="12"/>
  <c r="L190" i="12" s="1"/>
  <c r="A191" i="12"/>
  <c r="L191" i="12" s="1"/>
  <c r="A192" i="12"/>
  <c r="L192" i="12" s="1"/>
  <c r="A193" i="12"/>
  <c r="L193" i="12" s="1"/>
  <c r="A194" i="12"/>
  <c r="L194" i="12" s="1"/>
  <c r="A195" i="12"/>
  <c r="L195" i="12" s="1"/>
  <c r="A196" i="12"/>
  <c r="L196" i="12" s="1"/>
  <c r="A197" i="12"/>
  <c r="L197" i="12" s="1"/>
  <c r="A198" i="12"/>
  <c r="L198" i="12" s="1"/>
  <c r="A199" i="12"/>
  <c r="L199" i="12" s="1"/>
  <c r="A200" i="12"/>
  <c r="L200" i="12" s="1"/>
  <c r="A201" i="12"/>
  <c r="L201" i="12" s="1"/>
  <c r="A202" i="12"/>
  <c r="L202" i="12" s="1"/>
  <c r="A203" i="12"/>
  <c r="L203" i="12" s="1"/>
  <c r="A204" i="12"/>
  <c r="A205" i="12"/>
  <c r="L205" i="12" s="1"/>
  <c r="A206" i="12"/>
  <c r="L206" i="12" s="1"/>
  <c r="A207" i="12"/>
  <c r="L207" i="12" s="1"/>
  <c r="A208" i="12"/>
  <c r="L208" i="12" s="1"/>
  <c r="A209" i="12"/>
  <c r="L209" i="12" s="1"/>
  <c r="A210" i="12"/>
  <c r="L210" i="12" s="1"/>
  <c r="A211" i="12"/>
  <c r="L211" i="12" s="1"/>
  <c r="A212" i="12"/>
  <c r="L212" i="12" s="1"/>
  <c r="A213" i="12"/>
  <c r="L213" i="12" s="1"/>
  <c r="A214" i="12"/>
  <c r="L214" i="12" s="1"/>
  <c r="A215" i="12"/>
  <c r="L215" i="12" s="1"/>
  <c r="A216" i="12"/>
  <c r="L216" i="12" s="1"/>
  <c r="A217" i="12"/>
  <c r="L217" i="12" s="1"/>
  <c r="A218" i="12"/>
  <c r="L218" i="12" s="1"/>
  <c r="A219" i="12"/>
  <c r="L219" i="12" s="1"/>
  <c r="A220" i="12"/>
  <c r="L220" i="12" s="1"/>
  <c r="A221" i="12"/>
  <c r="A222" i="12"/>
  <c r="L222" i="12" s="1"/>
  <c r="A223" i="12"/>
  <c r="L223" i="12" s="1"/>
  <c r="A224" i="12"/>
  <c r="L224" i="12" s="1"/>
  <c r="A225" i="12"/>
  <c r="L225" i="12" s="1"/>
  <c r="A226" i="12"/>
  <c r="A227" i="12"/>
  <c r="L227" i="12" s="1"/>
  <c r="A228" i="12"/>
  <c r="A229" i="12"/>
  <c r="L229" i="12" s="1"/>
  <c r="A230" i="12"/>
  <c r="L230" i="12" s="1"/>
  <c r="A231" i="12"/>
  <c r="L231" i="12" s="1"/>
  <c r="A232" i="12"/>
  <c r="L232" i="12" s="1"/>
  <c r="A233" i="12"/>
  <c r="L233" i="12" s="1"/>
  <c r="A234" i="12"/>
  <c r="L234" i="12" s="1"/>
  <c r="A235" i="12"/>
  <c r="L235" i="12" s="1"/>
  <c r="A236" i="12"/>
  <c r="L236" i="12" s="1"/>
  <c r="A237" i="12"/>
  <c r="L237" i="12" s="1"/>
  <c r="A238" i="12"/>
  <c r="L238" i="12" s="1"/>
  <c r="A239" i="12"/>
  <c r="L239" i="12" s="1"/>
  <c r="A240" i="12"/>
  <c r="L240" i="12" s="1"/>
  <c r="A241" i="12"/>
  <c r="L241" i="12" s="1"/>
  <c r="A242" i="12"/>
  <c r="L242" i="12" s="1"/>
  <c r="A243" i="12"/>
  <c r="L243" i="12" s="1"/>
  <c r="A244" i="12"/>
  <c r="L244" i="12" s="1"/>
  <c r="A245" i="12"/>
  <c r="L245" i="12" s="1"/>
  <c r="A246" i="12"/>
  <c r="L246" i="12" s="1"/>
  <c r="A247" i="12"/>
  <c r="L247" i="12" s="1"/>
  <c r="A248" i="12"/>
  <c r="L248" i="12" s="1"/>
  <c r="A249" i="12"/>
  <c r="L249" i="12" s="1"/>
  <c r="A250" i="12"/>
  <c r="L250" i="12" s="1"/>
  <c r="A251" i="12"/>
  <c r="L251" i="12" s="1"/>
  <c r="A252" i="12"/>
  <c r="L252" i="12" s="1"/>
  <c r="A253" i="12"/>
  <c r="L253" i="12" s="1"/>
  <c r="A254" i="12"/>
  <c r="L254" i="12" s="1"/>
  <c r="A255" i="12"/>
  <c r="L255" i="12" s="1"/>
  <c r="A256" i="12"/>
  <c r="L256" i="12" s="1"/>
  <c r="A257" i="12"/>
  <c r="L257" i="12" s="1"/>
  <c r="A258" i="12"/>
  <c r="L258" i="12" s="1"/>
  <c r="A259" i="12"/>
  <c r="L259" i="12" s="1"/>
  <c r="A260" i="12"/>
  <c r="A261" i="12"/>
  <c r="L261" i="12" s="1"/>
  <c r="A262" i="12"/>
  <c r="A263" i="12"/>
  <c r="L263" i="12" s="1"/>
  <c r="A264" i="12"/>
  <c r="L264" i="12" s="1"/>
  <c r="A265" i="12"/>
  <c r="L265" i="12" s="1"/>
  <c r="A266" i="12"/>
  <c r="L266" i="12" s="1"/>
  <c r="A267" i="12"/>
  <c r="L267" i="12" s="1"/>
  <c r="A268" i="12"/>
  <c r="L268" i="12" s="1"/>
  <c r="A269" i="12"/>
  <c r="L269" i="12" s="1"/>
  <c r="A270" i="12"/>
  <c r="L270" i="12" s="1"/>
  <c r="A271" i="12"/>
  <c r="L271" i="12" s="1"/>
  <c r="A272" i="12"/>
  <c r="L272" i="12" s="1"/>
  <c r="A273" i="12"/>
  <c r="L273" i="12" s="1"/>
  <c r="A274" i="12"/>
  <c r="L274" i="12" s="1"/>
  <c r="A275" i="12"/>
  <c r="L275" i="12" s="1"/>
  <c r="A276" i="12"/>
  <c r="L276" i="12" s="1"/>
  <c r="A277" i="12"/>
  <c r="L277" i="12" s="1"/>
  <c r="A278" i="12"/>
  <c r="L278" i="12" s="1"/>
  <c r="A279" i="12"/>
  <c r="L279" i="12" s="1"/>
  <c r="A280" i="12"/>
  <c r="L280" i="12" s="1"/>
  <c r="A281" i="12"/>
  <c r="L281" i="12" s="1"/>
  <c r="A282" i="12"/>
  <c r="L282" i="12" s="1"/>
  <c r="A283" i="12"/>
  <c r="L283" i="12" s="1"/>
  <c r="A284" i="12"/>
  <c r="L284" i="12" s="1"/>
  <c r="A285" i="12"/>
  <c r="L285" i="12" s="1"/>
  <c r="A286" i="12"/>
  <c r="L286" i="12" s="1"/>
  <c r="A287" i="12"/>
  <c r="L287" i="12" s="1"/>
  <c r="A288" i="12"/>
  <c r="L288" i="12" s="1"/>
  <c r="A289" i="12"/>
  <c r="L289" i="12" s="1"/>
  <c r="A290" i="12"/>
  <c r="L290" i="12" s="1"/>
  <c r="A291" i="12"/>
  <c r="L291" i="12" s="1"/>
  <c r="A292" i="12"/>
  <c r="L292" i="12" s="1"/>
  <c r="A293" i="12"/>
  <c r="L293" i="12" s="1"/>
  <c r="A294" i="12"/>
  <c r="L294" i="12" s="1"/>
  <c r="A295" i="12"/>
  <c r="L295" i="12" s="1"/>
  <c r="A296" i="12"/>
  <c r="L296" i="12" s="1"/>
  <c r="A297" i="12"/>
  <c r="L297" i="12" s="1"/>
  <c r="A298" i="12"/>
  <c r="L298" i="12" s="1"/>
  <c r="A299" i="12"/>
  <c r="L299" i="12" s="1"/>
  <c r="A300" i="12"/>
  <c r="L300" i="12" s="1"/>
  <c r="A301" i="12"/>
  <c r="L301" i="12" s="1"/>
  <c r="A302" i="12"/>
  <c r="L302" i="12" s="1"/>
  <c r="A303" i="12"/>
  <c r="L303" i="12" s="1"/>
  <c r="A304" i="12"/>
  <c r="L304" i="12" s="1"/>
  <c r="A305" i="12"/>
  <c r="L305" i="12" s="1"/>
  <c r="A306" i="12"/>
  <c r="L306" i="12" s="1"/>
  <c r="A307" i="12"/>
  <c r="L307" i="12" s="1"/>
  <c r="A308" i="12"/>
  <c r="A309" i="12"/>
  <c r="L309" i="12" s="1"/>
  <c r="A310" i="12"/>
  <c r="L310" i="12" s="1"/>
  <c r="A311" i="12"/>
  <c r="L311" i="12" s="1"/>
  <c r="A312" i="12"/>
  <c r="L312" i="12" s="1"/>
  <c r="A313" i="12"/>
  <c r="L313" i="12" s="1"/>
  <c r="A314" i="12"/>
  <c r="L314" i="12" s="1"/>
  <c r="A315" i="12"/>
  <c r="L315" i="12" s="1"/>
  <c r="A316" i="12"/>
  <c r="L316" i="12" s="1"/>
  <c r="A317" i="12"/>
  <c r="A318" i="12"/>
  <c r="L318" i="12" s="1"/>
  <c r="A319" i="12"/>
  <c r="L319" i="12" s="1"/>
  <c r="A320" i="12"/>
  <c r="L320" i="12" s="1"/>
  <c r="A321" i="12"/>
  <c r="L321" i="12" s="1"/>
  <c r="A322" i="12"/>
  <c r="L322" i="12" s="1"/>
  <c r="A323" i="12"/>
  <c r="L323" i="12" s="1"/>
  <c r="A324" i="12"/>
  <c r="L324" i="12" s="1"/>
  <c r="A325" i="12"/>
  <c r="A326" i="12"/>
  <c r="L326" i="12" s="1"/>
  <c r="A327" i="12"/>
  <c r="L327" i="12" s="1"/>
  <c r="A328" i="12"/>
  <c r="L328" i="12" s="1"/>
  <c r="A329" i="12"/>
  <c r="L329" i="12" s="1"/>
  <c r="A330" i="12"/>
  <c r="L330" i="12" s="1"/>
  <c r="A331" i="12"/>
  <c r="L331" i="12" s="1"/>
  <c r="A332" i="12"/>
  <c r="L332" i="12" s="1"/>
  <c r="A333" i="12"/>
  <c r="L333" i="12" s="1"/>
  <c r="A334" i="12"/>
  <c r="L334" i="12" s="1"/>
  <c r="A335" i="12"/>
  <c r="L335" i="12" s="1"/>
  <c r="A336" i="12"/>
  <c r="L336" i="12" s="1"/>
  <c r="A337" i="12"/>
  <c r="L337" i="12" s="1"/>
  <c r="A338" i="12"/>
  <c r="L338" i="12" s="1"/>
  <c r="A339" i="12"/>
  <c r="L339" i="12" s="1"/>
  <c r="A340" i="12"/>
  <c r="L340" i="12" s="1"/>
  <c r="A341" i="12"/>
  <c r="L341" i="12" s="1"/>
  <c r="A342" i="12"/>
  <c r="L342" i="12" s="1"/>
  <c r="A343" i="12"/>
  <c r="L343" i="12" s="1"/>
  <c r="A344" i="12"/>
  <c r="L344" i="12" s="1"/>
  <c r="A345" i="12"/>
  <c r="A346" i="12"/>
  <c r="L346" i="12" s="1"/>
  <c r="A347" i="12"/>
  <c r="L347" i="12" s="1"/>
  <c r="A348" i="12"/>
  <c r="L348" i="12" s="1"/>
  <c r="A349" i="12"/>
  <c r="A350" i="12"/>
  <c r="L350" i="12" s="1"/>
  <c r="A351" i="12"/>
  <c r="L351" i="12" s="1"/>
  <c r="A352" i="12"/>
  <c r="L352" i="12" s="1"/>
  <c r="A353" i="12"/>
  <c r="L353" i="12" s="1"/>
  <c r="A354" i="12"/>
  <c r="L354" i="12" s="1"/>
  <c r="A355" i="12"/>
  <c r="L355" i="12" s="1"/>
  <c r="A356" i="12"/>
  <c r="A357" i="12"/>
  <c r="A358" i="12"/>
  <c r="L358" i="12" s="1"/>
  <c r="A359" i="12"/>
  <c r="L359" i="12" s="1"/>
  <c r="A360" i="12"/>
  <c r="L360" i="12" s="1"/>
  <c r="A361" i="12"/>
  <c r="L361" i="12" s="1"/>
  <c r="A362" i="12"/>
  <c r="L362" i="12" s="1"/>
  <c r="A363" i="12"/>
  <c r="L363" i="12" s="1"/>
  <c r="A364" i="12"/>
  <c r="L364" i="12" s="1"/>
  <c r="A365" i="12"/>
  <c r="L365" i="12" s="1"/>
  <c r="A366" i="12"/>
  <c r="L366" i="12" s="1"/>
  <c r="A367" i="12"/>
  <c r="L367" i="12" s="1"/>
  <c r="A368" i="12"/>
  <c r="L368" i="12" s="1"/>
  <c r="A369" i="12"/>
  <c r="L369" i="12" s="1"/>
  <c r="A370" i="12"/>
  <c r="L370" i="12" s="1"/>
  <c r="A371" i="12"/>
  <c r="L371" i="12" s="1"/>
  <c r="A372" i="12"/>
  <c r="L372" i="12" s="1"/>
  <c r="A373" i="12"/>
  <c r="A374" i="12"/>
  <c r="L374" i="12" s="1"/>
  <c r="A375" i="12"/>
  <c r="L375" i="12" s="1"/>
  <c r="A376" i="12"/>
  <c r="L376" i="12" s="1"/>
  <c r="A377" i="12"/>
  <c r="L377" i="12" s="1"/>
  <c r="A378" i="12"/>
  <c r="L378" i="12" s="1"/>
  <c r="A379" i="12"/>
  <c r="L379" i="12" s="1"/>
  <c r="A380" i="12"/>
  <c r="L380" i="12" s="1"/>
  <c r="A381" i="12"/>
  <c r="L381" i="12" s="1"/>
  <c r="A382" i="12"/>
  <c r="L382" i="12" s="1"/>
  <c r="A383" i="12"/>
  <c r="L383" i="12" s="1"/>
  <c r="A384" i="12"/>
  <c r="L384" i="12" s="1"/>
  <c r="A385" i="12"/>
  <c r="L385" i="12" s="1"/>
  <c r="A386" i="12"/>
  <c r="L386" i="12" s="1"/>
  <c r="A387" i="12"/>
  <c r="L387" i="12" s="1"/>
  <c r="A388" i="12"/>
  <c r="A389" i="12"/>
  <c r="L389" i="12" s="1"/>
  <c r="A390" i="12"/>
  <c r="L390" i="12" s="1"/>
  <c r="A391" i="12"/>
  <c r="L391" i="12" s="1"/>
  <c r="A392" i="12"/>
  <c r="L392" i="12" s="1"/>
  <c r="A393" i="12"/>
  <c r="A394" i="12"/>
  <c r="L394" i="12" s="1"/>
  <c r="A395" i="12"/>
  <c r="L395" i="12" s="1"/>
  <c r="A396" i="12"/>
  <c r="L396" i="12" s="1"/>
  <c r="A397" i="12"/>
  <c r="L397" i="12" s="1"/>
  <c r="A398" i="12"/>
  <c r="L398" i="12" s="1"/>
  <c r="A399" i="12"/>
  <c r="L399" i="12" s="1"/>
  <c r="A400" i="12"/>
  <c r="L400" i="12" s="1"/>
  <c r="A401" i="12"/>
  <c r="L401" i="12" s="1"/>
  <c r="A402" i="12"/>
  <c r="L402" i="12" s="1"/>
  <c r="A403" i="12"/>
  <c r="L403" i="12" s="1"/>
  <c r="A404" i="12"/>
  <c r="L404" i="12" s="1"/>
  <c r="A405" i="12"/>
  <c r="L405" i="12" s="1"/>
  <c r="A406" i="12"/>
  <c r="L406" i="12" s="1"/>
  <c r="A407" i="12"/>
  <c r="L407" i="12" s="1"/>
  <c r="A408" i="12"/>
  <c r="A409" i="12"/>
  <c r="L409" i="12" s="1"/>
  <c r="A410" i="12"/>
  <c r="L410" i="12" s="1"/>
  <c r="A411" i="12"/>
  <c r="L411" i="12" s="1"/>
  <c r="A412" i="12"/>
  <c r="A413" i="12"/>
  <c r="A414" i="12"/>
  <c r="L414" i="12" s="1"/>
  <c r="A415" i="12"/>
  <c r="L415" i="12" s="1"/>
  <c r="A416" i="12"/>
  <c r="L416" i="12" s="1"/>
  <c r="A417" i="12"/>
  <c r="L417" i="12" s="1"/>
  <c r="A418" i="12"/>
  <c r="L418" i="12" s="1"/>
  <c r="A419" i="12"/>
  <c r="L419" i="12" s="1"/>
  <c r="A420" i="12"/>
  <c r="L420" i="12" s="1"/>
  <c r="A421" i="12"/>
  <c r="L421" i="12" s="1"/>
  <c r="A422" i="12"/>
  <c r="L422" i="12" s="1"/>
  <c r="A423" i="12"/>
  <c r="L423" i="12" s="1"/>
  <c r="A424" i="12"/>
  <c r="L424" i="12" s="1"/>
  <c r="A425" i="12"/>
  <c r="L425" i="12" s="1"/>
  <c r="A426" i="12"/>
  <c r="L426" i="12" s="1"/>
  <c r="A427" i="12"/>
  <c r="L427" i="12" s="1"/>
  <c r="A428" i="12"/>
  <c r="L428" i="12" s="1"/>
  <c r="A429" i="12"/>
  <c r="A430" i="12"/>
  <c r="L430" i="12" s="1"/>
  <c r="A431" i="12"/>
  <c r="L431" i="12" s="1"/>
  <c r="A432" i="12"/>
  <c r="L432" i="12" s="1"/>
  <c r="A433" i="12"/>
  <c r="L433" i="12" s="1"/>
  <c r="A434" i="12"/>
  <c r="L434" i="12" s="1"/>
  <c r="A435" i="12"/>
  <c r="A436" i="12"/>
  <c r="I436" i="12" s="1"/>
  <c r="A437" i="12"/>
  <c r="I437" i="12" s="1"/>
  <c r="A438" i="12"/>
  <c r="I438" i="12" s="1"/>
  <c r="A439" i="12"/>
  <c r="I439" i="12" s="1"/>
  <c r="A440" i="12"/>
  <c r="A441" i="12"/>
  <c r="A442" i="12"/>
  <c r="A443" i="12"/>
  <c r="L443" i="12" s="1"/>
  <c r="A444" i="12"/>
  <c r="A445" i="12"/>
  <c r="A446" i="12"/>
  <c r="L446" i="12" s="1"/>
  <c r="A447" i="12"/>
  <c r="L447" i="12" s="1"/>
  <c r="A448" i="12"/>
  <c r="L448" i="12" s="1"/>
  <c r="A449" i="12"/>
  <c r="A450" i="12"/>
  <c r="L450" i="12" s="1"/>
  <c r="A451" i="12"/>
  <c r="L451" i="12" s="1"/>
  <c r="A452" i="12"/>
  <c r="L452" i="12" s="1"/>
  <c r="A453" i="12"/>
  <c r="L453" i="12" s="1"/>
  <c r="A454" i="12"/>
  <c r="L454" i="12" s="1"/>
  <c r="A455" i="12"/>
  <c r="L455" i="12" s="1"/>
  <c r="A456" i="12"/>
  <c r="A457" i="12"/>
  <c r="L457" i="12" s="1"/>
  <c r="A458" i="12"/>
  <c r="A459" i="12"/>
  <c r="L459" i="12" s="1"/>
  <c r="A460" i="12"/>
  <c r="A461" i="12"/>
  <c r="A462" i="12"/>
  <c r="I462" i="12" s="1"/>
  <c r="A463" i="12"/>
  <c r="L463" i="12" s="1"/>
  <c r="A464" i="12"/>
  <c r="A465" i="12"/>
  <c r="L465" i="12" s="1"/>
  <c r="A466" i="12"/>
  <c r="A467" i="12"/>
  <c r="L467" i="12" s="1"/>
  <c r="A468" i="12"/>
  <c r="A469" i="12"/>
  <c r="A470" i="12"/>
  <c r="I470" i="12" s="1"/>
  <c r="A471" i="12"/>
  <c r="L471" i="12" s="1"/>
  <c r="A472" i="12"/>
  <c r="A473" i="12"/>
  <c r="A474" i="12"/>
  <c r="A475" i="12"/>
  <c r="L475" i="12" s="1"/>
  <c r="A476" i="12"/>
  <c r="A477" i="12"/>
  <c r="A478" i="12"/>
  <c r="I478" i="12" s="1"/>
  <c r="A479" i="12"/>
  <c r="L479" i="12" s="1"/>
  <c r="A480" i="12"/>
  <c r="A481" i="12"/>
  <c r="A482" i="12"/>
  <c r="A483" i="12"/>
  <c r="L483" i="12" s="1"/>
  <c r="A484" i="12"/>
  <c r="A485" i="12"/>
  <c r="A486" i="12"/>
  <c r="I486" i="12" s="1"/>
  <c r="A487" i="12"/>
  <c r="L487" i="12" s="1"/>
  <c r="A488" i="12"/>
  <c r="A489" i="12"/>
  <c r="A490" i="12"/>
  <c r="A491" i="12"/>
  <c r="L491" i="12" s="1"/>
  <c r="A492" i="12"/>
  <c r="A493" i="12"/>
  <c r="A494" i="12"/>
  <c r="I494" i="12" s="1"/>
  <c r="A495" i="12"/>
  <c r="L495" i="12" s="1"/>
  <c r="A496" i="12"/>
  <c r="A497" i="12"/>
  <c r="L497" i="12" s="1"/>
  <c r="A498" i="12"/>
  <c r="A499" i="12"/>
  <c r="L499" i="12" s="1"/>
  <c r="A500" i="12"/>
  <c r="A501" i="12"/>
  <c r="A502" i="12"/>
  <c r="I502" i="12" s="1"/>
  <c r="A503" i="12"/>
  <c r="L503" i="12" s="1"/>
  <c r="A504" i="12"/>
  <c r="A505" i="12"/>
  <c r="A506" i="12"/>
  <c r="A507" i="12"/>
  <c r="L507" i="12" s="1"/>
  <c r="A508" i="12"/>
  <c r="A509" i="12"/>
  <c r="A510" i="12"/>
  <c r="I510" i="12" s="1"/>
  <c r="A511" i="12"/>
  <c r="L511" i="12" s="1"/>
  <c r="A512" i="12"/>
  <c r="A513" i="12"/>
  <c r="A514" i="12"/>
  <c r="I514" i="12" s="1"/>
  <c r="A515" i="12"/>
  <c r="L515" i="12" s="1"/>
  <c r="A516" i="12"/>
  <c r="A517" i="12"/>
  <c r="A518" i="12"/>
  <c r="I518" i="12" s="1"/>
  <c r="A519" i="12"/>
  <c r="L519" i="12" s="1"/>
  <c r="A520" i="12"/>
  <c r="A521" i="12"/>
  <c r="A522" i="12"/>
  <c r="A523" i="12"/>
  <c r="L523" i="12" s="1"/>
  <c r="A524" i="12"/>
  <c r="A525" i="12"/>
  <c r="A526" i="12"/>
  <c r="I526" i="12" s="1"/>
  <c r="A527" i="12"/>
  <c r="L527" i="12" s="1"/>
  <c r="A528" i="12"/>
  <c r="A529" i="12"/>
  <c r="L529" i="12" s="1"/>
  <c r="A530" i="12"/>
  <c r="A531" i="12"/>
  <c r="L531" i="12" s="1"/>
  <c r="A532" i="12"/>
  <c r="A533" i="12"/>
  <c r="A534" i="12"/>
  <c r="I534" i="12" s="1"/>
  <c r="A535" i="12"/>
  <c r="L535" i="12" s="1"/>
  <c r="A536" i="12"/>
  <c r="A537" i="12"/>
  <c r="A538" i="12"/>
  <c r="A539" i="12"/>
  <c r="L539" i="12" s="1"/>
  <c r="A540" i="12"/>
  <c r="A541" i="12"/>
  <c r="A542" i="12"/>
  <c r="I542" i="12" s="1"/>
  <c r="A543" i="12"/>
  <c r="L543" i="12" s="1"/>
  <c r="A544" i="12"/>
  <c r="A545" i="12"/>
  <c r="A546" i="12"/>
  <c r="A547" i="12"/>
  <c r="L547" i="12" s="1"/>
  <c r="A548" i="12"/>
  <c r="A549" i="12"/>
  <c r="A550" i="12"/>
  <c r="I550" i="12" s="1"/>
  <c r="A551" i="12"/>
  <c r="L551" i="12" s="1"/>
  <c r="A552" i="12"/>
  <c r="A553" i="12"/>
  <c r="L553" i="12" s="1"/>
  <c r="A554" i="12"/>
  <c r="A555" i="12"/>
  <c r="L555" i="12" s="1"/>
  <c r="A556" i="12"/>
  <c r="A557" i="12"/>
  <c r="A558" i="12"/>
  <c r="I558" i="12" s="1"/>
  <c r="A559" i="12"/>
  <c r="L559" i="12" s="1"/>
  <c r="A560" i="12"/>
  <c r="A561" i="12"/>
  <c r="A562" i="12"/>
  <c r="A563" i="12"/>
  <c r="L563" i="12" s="1"/>
  <c r="A564" i="12"/>
  <c r="A565" i="12"/>
  <c r="L565" i="12" s="1"/>
  <c r="A566" i="12"/>
  <c r="I566" i="12" s="1"/>
  <c r="A567" i="12"/>
  <c r="L567" i="12" s="1"/>
  <c r="A568" i="12"/>
  <c r="A569" i="12"/>
  <c r="A570" i="12"/>
  <c r="A571" i="12"/>
  <c r="L571" i="12" s="1"/>
  <c r="A572" i="12"/>
  <c r="A573" i="12"/>
  <c r="A574" i="12"/>
  <c r="I574" i="12" s="1"/>
  <c r="A575" i="12"/>
  <c r="L575" i="12" s="1"/>
  <c r="A576" i="12"/>
  <c r="L576" i="12" s="1"/>
  <c r="A577" i="12"/>
  <c r="A578" i="12"/>
  <c r="A579" i="12"/>
  <c r="L579" i="12" s="1"/>
  <c r="A580" i="12"/>
  <c r="A581" i="12"/>
  <c r="A582" i="12"/>
  <c r="I582" i="12" s="1"/>
  <c r="A583" i="12"/>
  <c r="L583" i="12" s="1"/>
  <c r="A584" i="12"/>
  <c r="A585" i="12"/>
  <c r="L585" i="12" s="1"/>
  <c r="A586" i="12"/>
  <c r="A587" i="12"/>
  <c r="L587" i="12" s="1"/>
  <c r="A588" i="12"/>
  <c r="A589" i="12"/>
  <c r="A590" i="12"/>
  <c r="I590" i="12" s="1"/>
  <c r="A591" i="12"/>
  <c r="L591" i="12" s="1"/>
  <c r="A592" i="12"/>
  <c r="A593" i="12"/>
  <c r="A594" i="12"/>
  <c r="A595" i="12"/>
  <c r="L595" i="12" s="1"/>
  <c r="A596" i="12"/>
  <c r="A597" i="12"/>
  <c r="L597" i="12" s="1"/>
  <c r="A598" i="12"/>
  <c r="I598" i="12" s="1"/>
  <c r="A599" i="12"/>
  <c r="L599" i="12" s="1"/>
  <c r="A600" i="12"/>
  <c r="A601" i="12"/>
  <c r="I601" i="12" s="1"/>
  <c r="A602" i="12"/>
  <c r="A603" i="12"/>
  <c r="L603" i="12" s="1"/>
  <c r="A604" i="12"/>
  <c r="A605" i="12"/>
  <c r="A606" i="12"/>
  <c r="I606" i="12" s="1"/>
  <c r="A607" i="12"/>
  <c r="L607" i="12" s="1"/>
  <c r="A608" i="12"/>
  <c r="L608" i="12" s="1"/>
  <c r="A609" i="12"/>
  <c r="A610" i="12"/>
  <c r="A611" i="12"/>
  <c r="L611" i="12" s="1"/>
  <c r="A612" i="12"/>
  <c r="A613" i="12"/>
  <c r="A614" i="12"/>
  <c r="I614" i="12" s="1"/>
  <c r="A615" i="12"/>
  <c r="L615" i="12" s="1"/>
  <c r="A616" i="12"/>
  <c r="A617" i="12"/>
  <c r="L617" i="12" s="1"/>
  <c r="A618" i="12"/>
  <c r="A619" i="12"/>
  <c r="L619" i="12" s="1"/>
  <c r="A620" i="12"/>
  <c r="A621" i="12"/>
  <c r="A622" i="12"/>
  <c r="I622" i="12" s="1"/>
  <c r="A623" i="12"/>
  <c r="L623" i="12" s="1"/>
  <c r="A624" i="12"/>
  <c r="A625" i="12"/>
  <c r="A626" i="12"/>
  <c r="A627" i="12"/>
  <c r="L627" i="12" s="1"/>
  <c r="A628" i="12"/>
  <c r="A629" i="12"/>
  <c r="L629" i="12" s="1"/>
  <c r="A630" i="12"/>
  <c r="I630" i="12" s="1"/>
  <c r="A631" i="12"/>
  <c r="L631" i="12" s="1"/>
  <c r="A632" i="12"/>
  <c r="A633" i="12"/>
  <c r="A634" i="12"/>
  <c r="A635" i="12"/>
  <c r="L635" i="12" s="1"/>
  <c r="A636" i="12"/>
  <c r="A637" i="12"/>
  <c r="A638" i="12"/>
  <c r="I638" i="12" s="1"/>
  <c r="A639" i="12"/>
  <c r="L639" i="12" s="1"/>
  <c r="A640" i="12"/>
  <c r="L640" i="12" s="1"/>
  <c r="A641" i="12"/>
  <c r="A642" i="12"/>
  <c r="A643" i="12"/>
  <c r="L643" i="12" s="1"/>
  <c r="A644" i="12"/>
  <c r="A645" i="12"/>
  <c r="A646" i="12"/>
  <c r="I646" i="12" s="1"/>
  <c r="A647" i="12"/>
  <c r="L647" i="12" s="1"/>
  <c r="A648" i="12"/>
  <c r="A649" i="12"/>
  <c r="L649" i="12" s="1"/>
  <c r="A650" i="12"/>
  <c r="A651" i="12"/>
  <c r="L651" i="12" s="1"/>
  <c r="A652" i="12"/>
  <c r="A653" i="12"/>
  <c r="A654" i="12"/>
  <c r="I654" i="12" s="1"/>
  <c r="A655" i="12"/>
  <c r="L655" i="12" s="1"/>
  <c r="A656" i="12"/>
  <c r="A657" i="12"/>
  <c r="A658" i="12"/>
  <c r="A659" i="12"/>
  <c r="L659" i="12" s="1"/>
  <c r="A660" i="12"/>
  <c r="A661" i="12"/>
  <c r="L661" i="12" s="1"/>
  <c r="A662" i="12"/>
  <c r="I662" i="12" s="1"/>
  <c r="A663" i="12"/>
  <c r="L663" i="12" s="1"/>
  <c r="A664" i="12"/>
  <c r="A665" i="12"/>
  <c r="A666" i="12"/>
  <c r="A667" i="12"/>
  <c r="L667" i="12" s="1"/>
  <c r="A668" i="12"/>
  <c r="A669" i="12"/>
  <c r="A670" i="12"/>
  <c r="I670" i="12" s="1"/>
  <c r="A671" i="12"/>
  <c r="L671" i="12" s="1"/>
  <c r="A672" i="12"/>
  <c r="L672" i="12" s="1"/>
  <c r="A673" i="12"/>
  <c r="A674" i="12"/>
  <c r="A675" i="12"/>
  <c r="L675" i="12" s="1"/>
  <c r="A676" i="12"/>
  <c r="A677" i="12"/>
  <c r="A678" i="12"/>
  <c r="I678" i="12" s="1"/>
  <c r="A679" i="12"/>
  <c r="L679" i="12" s="1"/>
  <c r="A680" i="12"/>
  <c r="A681" i="12"/>
  <c r="L681" i="12" s="1"/>
  <c r="A682" i="12"/>
  <c r="A683" i="12"/>
  <c r="L683" i="12" s="1"/>
  <c r="A684" i="12"/>
  <c r="A685" i="12"/>
  <c r="A686" i="12"/>
  <c r="I686" i="12" s="1"/>
  <c r="A687" i="12"/>
  <c r="L687" i="12" s="1"/>
  <c r="A688" i="12"/>
  <c r="A689" i="12"/>
  <c r="I689" i="12" s="1"/>
  <c r="A690" i="12"/>
  <c r="A691" i="12"/>
  <c r="L691" i="12" s="1"/>
  <c r="A692" i="12"/>
  <c r="A693" i="12"/>
  <c r="L693" i="12" s="1"/>
  <c r="A694" i="12"/>
  <c r="I694" i="12" s="1"/>
  <c r="A695" i="12"/>
  <c r="L695" i="12" s="1"/>
  <c r="A696" i="12"/>
  <c r="A697" i="12"/>
  <c r="A698" i="12"/>
  <c r="A699" i="12"/>
  <c r="L699" i="12" s="1"/>
  <c r="A700" i="12"/>
  <c r="A701" i="12"/>
  <c r="A702" i="12"/>
  <c r="I702" i="12" s="1"/>
  <c r="A703" i="12"/>
  <c r="L703" i="12" s="1"/>
  <c r="A704" i="12"/>
  <c r="L704" i="12" s="1"/>
  <c r="A705" i="12"/>
  <c r="A706" i="12"/>
  <c r="A707" i="12"/>
  <c r="L707" i="12" s="1"/>
  <c r="A708" i="12"/>
  <c r="A709" i="12"/>
  <c r="A710" i="12"/>
  <c r="I710" i="12" s="1"/>
  <c r="A711" i="12"/>
  <c r="L711" i="12" s="1"/>
  <c r="A712" i="12"/>
  <c r="A713" i="12"/>
  <c r="L713" i="12" s="1"/>
  <c r="A714" i="12"/>
  <c r="A715" i="12"/>
  <c r="L715" i="12" s="1"/>
  <c r="A716" i="12"/>
  <c r="A717" i="12"/>
  <c r="A718" i="12"/>
  <c r="I718" i="12" s="1"/>
  <c r="A719" i="12"/>
  <c r="L719" i="12" s="1"/>
  <c r="A720" i="12"/>
  <c r="A721" i="12"/>
  <c r="A722" i="12"/>
  <c r="A723" i="12"/>
  <c r="L723" i="12" s="1"/>
  <c r="A724" i="12"/>
  <c r="A725" i="12"/>
  <c r="L725" i="12" s="1"/>
  <c r="A726" i="12"/>
  <c r="I726" i="12" s="1"/>
  <c r="A727" i="12"/>
  <c r="L727" i="12" s="1"/>
  <c r="A728" i="12"/>
  <c r="A729" i="12"/>
  <c r="A730" i="12"/>
  <c r="A731" i="12"/>
  <c r="L731" i="12" s="1"/>
  <c r="A732" i="12"/>
  <c r="A733" i="12"/>
  <c r="A734" i="12"/>
  <c r="I734" i="12" s="1"/>
  <c r="A735" i="12"/>
  <c r="L735" i="12" s="1"/>
  <c r="A736" i="12"/>
  <c r="L736" i="12" s="1"/>
  <c r="A737" i="12"/>
  <c r="A738" i="12"/>
  <c r="A739" i="12"/>
  <c r="L739" i="12" s="1"/>
  <c r="A740" i="12"/>
  <c r="A741" i="12"/>
  <c r="A742" i="12"/>
  <c r="I742" i="12" s="1"/>
  <c r="A743" i="12"/>
  <c r="L743" i="12" s="1"/>
  <c r="A744" i="12"/>
  <c r="A745" i="12"/>
  <c r="L745" i="12" s="1"/>
  <c r="A746" i="12"/>
  <c r="A747" i="12"/>
  <c r="L747" i="12" s="1"/>
  <c r="A748" i="12"/>
  <c r="A749" i="12"/>
  <c r="A750" i="12"/>
  <c r="I750" i="12" s="1"/>
  <c r="A751" i="12"/>
  <c r="L751" i="12" s="1"/>
  <c r="A752" i="12"/>
  <c r="A753" i="12"/>
  <c r="A754" i="12"/>
  <c r="A755" i="12"/>
  <c r="L755" i="12" s="1"/>
  <c r="A756" i="12"/>
  <c r="A757" i="12"/>
  <c r="L757" i="12" s="1"/>
  <c r="A758" i="12"/>
  <c r="I758" i="12" s="1"/>
  <c r="A759" i="12"/>
  <c r="L759" i="12" s="1"/>
  <c r="A760" i="12"/>
  <c r="A761" i="12"/>
  <c r="A762" i="12"/>
  <c r="A763" i="12"/>
  <c r="L763" i="12" s="1"/>
  <c r="A764" i="12"/>
  <c r="A765" i="12"/>
  <c r="A766" i="12"/>
  <c r="I766" i="12" s="1"/>
  <c r="A767" i="12"/>
  <c r="L767" i="12" s="1"/>
  <c r="A768" i="12"/>
  <c r="L768" i="12" s="1"/>
  <c r="A769" i="12"/>
  <c r="A770" i="12"/>
  <c r="I770" i="12" s="1"/>
  <c r="A771" i="12"/>
  <c r="L771" i="12" s="1"/>
  <c r="A772" i="12"/>
  <c r="A773" i="12"/>
  <c r="A774" i="12"/>
  <c r="I774" i="12" s="1"/>
  <c r="A775" i="12"/>
  <c r="L775" i="12" s="1"/>
  <c r="A776" i="12"/>
  <c r="A777" i="12"/>
  <c r="L777" i="12" s="1"/>
  <c r="A778" i="12"/>
  <c r="A779" i="12"/>
  <c r="L779" i="12" s="1"/>
  <c r="A780" i="12"/>
  <c r="A781" i="12"/>
  <c r="A782" i="12"/>
  <c r="I782" i="12" s="1"/>
  <c r="A783" i="12"/>
  <c r="L783" i="12" s="1"/>
  <c r="A784" i="12"/>
  <c r="A785" i="12"/>
  <c r="A786" i="12"/>
  <c r="A787" i="12"/>
  <c r="L787" i="12" s="1"/>
  <c r="A788" i="12"/>
  <c r="A789" i="12"/>
  <c r="L789" i="12" s="1"/>
  <c r="A790" i="12"/>
  <c r="I790" i="12" s="1"/>
  <c r="A791" i="12"/>
  <c r="L791" i="12" s="1"/>
  <c r="A792" i="12"/>
  <c r="A793" i="12"/>
  <c r="A794" i="12"/>
  <c r="A795" i="12"/>
  <c r="L795" i="12" s="1"/>
  <c r="A796" i="12"/>
  <c r="A797" i="12"/>
  <c r="L797" i="12" s="1"/>
  <c r="A798" i="12"/>
  <c r="I798" i="12" s="1"/>
  <c r="A799" i="12"/>
  <c r="L799" i="12" s="1"/>
  <c r="A800" i="12"/>
  <c r="A801" i="12"/>
  <c r="A802" i="12"/>
  <c r="A803" i="12"/>
  <c r="L803" i="12" s="1"/>
  <c r="A804" i="12"/>
  <c r="A805" i="12"/>
  <c r="L805" i="12" s="1"/>
  <c r="A806" i="12"/>
  <c r="I806" i="12" s="1"/>
  <c r="A807" i="12"/>
  <c r="L807" i="12" s="1"/>
  <c r="A808" i="12"/>
  <c r="A809" i="12"/>
  <c r="A810" i="12"/>
  <c r="A811" i="12"/>
  <c r="L811" i="12" s="1"/>
  <c r="A812" i="12"/>
  <c r="A813" i="12"/>
  <c r="L813" i="12" s="1"/>
  <c r="A814" i="12"/>
  <c r="I814" i="12" s="1"/>
  <c r="A815" i="12"/>
  <c r="L815" i="12" s="1"/>
  <c r="A816" i="12"/>
  <c r="A817" i="12"/>
  <c r="A818" i="12"/>
  <c r="A819" i="12"/>
  <c r="L819" i="12" s="1"/>
  <c r="A820" i="12"/>
  <c r="A821" i="12"/>
  <c r="L821" i="12" s="1"/>
  <c r="A822" i="12"/>
  <c r="I822" i="12" s="1"/>
  <c r="A823" i="12"/>
  <c r="L823" i="12" s="1"/>
  <c r="A824" i="12"/>
  <c r="A825" i="12"/>
  <c r="A826" i="12"/>
  <c r="A827" i="12"/>
  <c r="L827" i="12" s="1"/>
  <c r="A828" i="12"/>
  <c r="A829" i="12"/>
  <c r="L829" i="12" s="1"/>
  <c r="A830" i="12"/>
  <c r="I830" i="12" s="1"/>
  <c r="A831" i="12"/>
  <c r="L831" i="12" s="1"/>
  <c r="A832" i="12"/>
  <c r="A833" i="12"/>
  <c r="A834" i="12"/>
  <c r="A835" i="12"/>
  <c r="L835" i="12" s="1"/>
  <c r="A836" i="12"/>
  <c r="A837" i="12"/>
  <c r="L837" i="12" s="1"/>
  <c r="A838" i="12"/>
  <c r="I838" i="12" s="1"/>
  <c r="A839" i="12"/>
  <c r="L839" i="12" s="1"/>
  <c r="A840" i="12"/>
  <c r="A841" i="12"/>
  <c r="A842" i="12"/>
  <c r="A843" i="12"/>
  <c r="L843" i="12" s="1"/>
  <c r="A844" i="12"/>
  <c r="A845" i="12"/>
  <c r="L845" i="12" s="1"/>
  <c r="A846" i="12"/>
  <c r="I846" i="12" s="1"/>
  <c r="A847" i="12"/>
  <c r="L847" i="12" s="1"/>
  <c r="A848" i="12"/>
  <c r="A849" i="12"/>
  <c r="A850" i="12"/>
  <c r="A851" i="12"/>
  <c r="L851" i="12" s="1"/>
  <c r="A852" i="12"/>
  <c r="A853" i="12"/>
  <c r="L853" i="12" s="1"/>
  <c r="A854" i="12"/>
  <c r="I854" i="12" s="1"/>
  <c r="A855" i="12"/>
  <c r="L855" i="12" s="1"/>
  <c r="A856" i="12"/>
  <c r="A857" i="12"/>
  <c r="I857" i="12" s="1"/>
  <c r="A858" i="12"/>
  <c r="A859" i="12"/>
  <c r="L859" i="12" s="1"/>
  <c r="A860" i="12"/>
  <c r="A861" i="12"/>
  <c r="L861" i="12" s="1"/>
  <c r="A862" i="12"/>
  <c r="I862" i="12" s="1"/>
  <c r="A863" i="12"/>
  <c r="L863" i="12" s="1"/>
  <c r="A864" i="12"/>
  <c r="A865" i="12"/>
  <c r="A866" i="12"/>
  <c r="A867" i="12"/>
  <c r="L867" i="12" s="1"/>
  <c r="A868" i="12"/>
  <c r="A869" i="12"/>
  <c r="L869" i="12" s="1"/>
  <c r="A870" i="12"/>
  <c r="I870" i="12" s="1"/>
  <c r="A871" i="12"/>
  <c r="L871" i="12" s="1"/>
  <c r="A872" i="12"/>
  <c r="A873" i="12"/>
  <c r="A874" i="12"/>
  <c r="L874" i="12" s="1"/>
  <c r="A875" i="12"/>
  <c r="L875" i="12" s="1"/>
  <c r="A876" i="12"/>
  <c r="A877" i="12"/>
  <c r="L877" i="12" s="1"/>
  <c r="A878" i="12"/>
  <c r="L878" i="12" s="1"/>
  <c r="A879" i="12"/>
  <c r="L879" i="12" s="1"/>
  <c r="A880" i="12"/>
  <c r="A881" i="12"/>
  <c r="A882" i="12"/>
  <c r="L882" i="12" s="1"/>
  <c r="A883" i="12"/>
  <c r="L883" i="12" s="1"/>
  <c r="A884" i="12"/>
  <c r="A885" i="12"/>
  <c r="L885" i="12" s="1"/>
  <c r="A886" i="12"/>
  <c r="L886" i="12" s="1"/>
  <c r="A887" i="12"/>
  <c r="L887" i="12" s="1"/>
  <c r="A888" i="12"/>
  <c r="A889" i="12"/>
  <c r="A890" i="12"/>
  <c r="L890" i="12" s="1"/>
  <c r="A891" i="12"/>
  <c r="L891" i="12" s="1"/>
  <c r="A892" i="12"/>
  <c r="A893" i="12"/>
  <c r="L893" i="12" s="1"/>
  <c r="A894" i="12"/>
  <c r="L894" i="12" s="1"/>
  <c r="A895" i="12"/>
  <c r="L895" i="12" s="1"/>
  <c r="A896" i="12"/>
  <c r="A897" i="12"/>
  <c r="A898" i="12"/>
  <c r="L898" i="12" s="1"/>
  <c r="A899" i="12"/>
  <c r="L899" i="12" s="1"/>
  <c r="A900" i="12"/>
  <c r="A901" i="12"/>
  <c r="L901" i="12" s="1"/>
  <c r="A902" i="12"/>
  <c r="L902" i="12" s="1"/>
  <c r="A903" i="12"/>
  <c r="L903" i="12" s="1"/>
  <c r="A904" i="12"/>
  <c r="A905" i="12"/>
  <c r="A906" i="12"/>
  <c r="L906" i="12" s="1"/>
  <c r="A907" i="12"/>
  <c r="L907" i="12" s="1"/>
  <c r="A908" i="12"/>
  <c r="I908" i="12" s="1"/>
  <c r="A909" i="12"/>
  <c r="L909" i="12" s="1"/>
  <c r="A910" i="12"/>
  <c r="L910" i="12" s="1"/>
  <c r="A911" i="12"/>
  <c r="L911" i="12" s="1"/>
  <c r="A912" i="12"/>
  <c r="A913" i="12"/>
  <c r="A914" i="12"/>
  <c r="L914" i="12" s="1"/>
  <c r="A915" i="12"/>
  <c r="L915" i="12" s="1"/>
  <c r="A916" i="12"/>
  <c r="A917" i="12"/>
  <c r="L917" i="12" s="1"/>
  <c r="A918" i="12"/>
  <c r="L918" i="12" s="1"/>
  <c r="A919" i="12"/>
  <c r="L919" i="12" s="1"/>
  <c r="A920" i="12"/>
  <c r="A921" i="12"/>
  <c r="A922" i="12"/>
  <c r="L922" i="12" s="1"/>
  <c r="A923" i="12"/>
  <c r="L923" i="12" s="1"/>
  <c r="A924" i="12"/>
  <c r="A925" i="12"/>
  <c r="L925" i="12" s="1"/>
  <c r="A926" i="12"/>
  <c r="L926" i="12" s="1"/>
  <c r="A927" i="12"/>
  <c r="L927" i="12" s="1"/>
  <c r="A928" i="12"/>
  <c r="A929" i="12"/>
  <c r="A930" i="12"/>
  <c r="L930" i="12" s="1"/>
  <c r="A931" i="12"/>
  <c r="L931" i="12" s="1"/>
  <c r="A932" i="12"/>
  <c r="A933" i="12"/>
  <c r="L933" i="12" s="1"/>
  <c r="A934" i="12"/>
  <c r="L934" i="12" s="1"/>
  <c r="A935" i="12"/>
  <c r="L935" i="12" s="1"/>
  <c r="A936" i="12"/>
  <c r="A937" i="12"/>
  <c r="A938" i="12"/>
  <c r="L938" i="12" s="1"/>
  <c r="A939" i="12"/>
  <c r="L939" i="12" s="1"/>
  <c r="A940" i="12"/>
  <c r="A941" i="12"/>
  <c r="L941" i="12" s="1"/>
  <c r="A942" i="12"/>
  <c r="L942" i="12" s="1"/>
  <c r="A943" i="12"/>
  <c r="L943" i="12" s="1"/>
  <c r="A944" i="12"/>
  <c r="A945" i="12"/>
  <c r="A946" i="12"/>
  <c r="L946" i="12" s="1"/>
  <c r="A947" i="12"/>
  <c r="L947" i="12" s="1"/>
  <c r="A948" i="12"/>
  <c r="A949" i="12"/>
  <c r="L949" i="12" s="1"/>
  <c r="A950" i="12"/>
  <c r="L950" i="12" s="1"/>
  <c r="A951" i="12"/>
  <c r="L951" i="12" s="1"/>
  <c r="A952" i="12"/>
  <c r="A953" i="12"/>
  <c r="A954" i="12"/>
  <c r="L954" i="12" s="1"/>
  <c r="A955" i="12"/>
  <c r="L955" i="12" s="1"/>
  <c r="A956" i="12"/>
  <c r="A957" i="12"/>
  <c r="L957" i="12" s="1"/>
  <c r="A958" i="12"/>
  <c r="L958" i="12" s="1"/>
  <c r="A959" i="12"/>
  <c r="L959" i="12" s="1"/>
  <c r="A960" i="12"/>
  <c r="A961" i="12"/>
  <c r="A962" i="12"/>
  <c r="L962" i="12" s="1"/>
  <c r="A963" i="12"/>
  <c r="L963" i="12" s="1"/>
  <c r="A964" i="12"/>
  <c r="A965" i="12"/>
  <c r="L965" i="12" s="1"/>
  <c r="A966" i="12"/>
  <c r="L966" i="12" s="1"/>
  <c r="A967" i="12"/>
  <c r="L967" i="12" s="1"/>
  <c r="A968" i="12"/>
  <c r="A969" i="12"/>
  <c r="A970" i="12"/>
  <c r="L970" i="12" s="1"/>
  <c r="A971" i="12"/>
  <c r="L971" i="12" s="1"/>
  <c r="A972" i="12"/>
  <c r="A973" i="12"/>
  <c r="L973" i="12" s="1"/>
  <c r="A974" i="12"/>
  <c r="L974" i="12" s="1"/>
  <c r="A975" i="12"/>
  <c r="L975" i="12" s="1"/>
  <c r="A976" i="12"/>
  <c r="A977" i="12"/>
  <c r="A978" i="12"/>
  <c r="L978" i="12" s="1"/>
  <c r="A979" i="12"/>
  <c r="L979" i="12" s="1"/>
  <c r="A980" i="12"/>
  <c r="A981" i="12"/>
  <c r="L981" i="12" s="1"/>
  <c r="A982" i="12"/>
  <c r="L982" i="12" s="1"/>
  <c r="A983" i="12"/>
  <c r="L983" i="12" s="1"/>
  <c r="A984" i="12"/>
  <c r="A985" i="12"/>
  <c r="A986" i="12"/>
  <c r="L986" i="12" s="1"/>
  <c r="A987" i="12"/>
  <c r="L987" i="12" s="1"/>
  <c r="A988" i="12"/>
  <c r="A989" i="12"/>
  <c r="L989" i="12" s="1"/>
  <c r="A990" i="12"/>
  <c r="L990" i="12" s="1"/>
  <c r="A991" i="12"/>
  <c r="L991" i="12" s="1"/>
  <c r="A992" i="12"/>
  <c r="I992" i="12" s="1"/>
  <c r="A993" i="12"/>
  <c r="A994" i="12"/>
  <c r="L994" i="12" s="1"/>
  <c r="A995" i="12"/>
  <c r="L995" i="12" s="1"/>
  <c r="A996" i="12"/>
  <c r="A997" i="12"/>
  <c r="L997" i="12" s="1"/>
  <c r="A998" i="12"/>
  <c r="L998" i="12" s="1"/>
  <c r="A999" i="12"/>
  <c r="L999" i="12" s="1"/>
  <c r="A1000" i="12"/>
  <c r="A1001" i="12"/>
  <c r="A1002" i="12"/>
  <c r="L1002" i="12" s="1"/>
  <c r="A1003" i="12"/>
  <c r="L1003" i="12" s="1"/>
  <c r="A1004" i="12"/>
  <c r="A1005" i="12"/>
  <c r="L1005" i="12" s="1"/>
  <c r="A1006" i="12"/>
  <c r="L1006" i="12" s="1"/>
  <c r="A1007" i="12"/>
  <c r="L1007" i="12" s="1"/>
  <c r="A1008" i="12"/>
  <c r="A1009" i="12"/>
  <c r="A1010" i="12"/>
  <c r="L1010" i="12" s="1"/>
  <c r="A1011" i="12"/>
  <c r="L1011" i="12" s="1"/>
  <c r="A1012" i="12"/>
  <c r="A1013" i="12"/>
  <c r="L1013" i="12" s="1"/>
  <c r="A1014" i="12"/>
  <c r="L1014" i="12" s="1"/>
  <c r="A1015" i="12"/>
  <c r="L1015" i="12" s="1"/>
  <c r="A1016" i="12"/>
  <c r="A1017" i="12"/>
  <c r="A1018" i="12"/>
  <c r="L1018" i="12" s="1"/>
  <c r="A1019" i="12"/>
  <c r="L1019" i="12" s="1"/>
  <c r="A1020" i="12"/>
  <c r="A1021" i="12"/>
  <c r="L1021" i="12" s="1"/>
  <c r="A1022" i="12"/>
  <c r="L1022" i="12" s="1"/>
  <c r="A1023" i="12"/>
  <c r="L1023" i="12" s="1"/>
  <c r="A1024" i="12"/>
  <c r="A1025" i="12"/>
  <c r="A1026" i="12"/>
  <c r="L1026" i="12" s="1"/>
  <c r="A1027" i="12"/>
  <c r="L1027" i="12" s="1"/>
  <c r="A1028" i="12"/>
  <c r="A1029" i="12"/>
  <c r="L1029" i="12" s="1"/>
  <c r="A1030" i="12"/>
  <c r="L1030" i="12" s="1"/>
  <c r="A1031" i="12"/>
  <c r="L1031" i="12" s="1"/>
  <c r="A1032" i="12"/>
  <c r="A1033" i="12"/>
  <c r="A1034" i="12"/>
  <c r="L1034" i="12" s="1"/>
  <c r="A1035" i="12"/>
  <c r="L1035" i="12" s="1"/>
  <c r="A1036" i="12"/>
  <c r="I1036" i="12" s="1"/>
  <c r="A1037" i="12"/>
  <c r="L1037" i="12" s="1"/>
  <c r="A1038" i="12"/>
  <c r="L1038" i="12" s="1"/>
  <c r="A1039" i="12"/>
  <c r="L1039" i="12" s="1"/>
  <c r="A1040" i="12"/>
  <c r="A1041" i="12"/>
  <c r="A1042" i="12"/>
  <c r="L1042" i="12" s="1"/>
  <c r="A1043" i="12"/>
  <c r="L1043" i="12" s="1"/>
  <c r="A1044" i="12"/>
  <c r="A1045" i="12"/>
  <c r="L1045" i="12" s="1"/>
  <c r="A1046" i="12"/>
  <c r="L1046" i="12" s="1"/>
  <c r="A1047" i="12"/>
  <c r="L1047" i="12" s="1"/>
  <c r="A1048" i="12"/>
  <c r="A1049" i="12"/>
  <c r="A1050" i="12"/>
  <c r="L1050" i="12" s="1"/>
  <c r="A1051" i="12"/>
  <c r="L1051" i="12" s="1"/>
  <c r="A1052" i="12"/>
  <c r="A1053" i="12"/>
  <c r="L1053" i="12" s="1"/>
  <c r="A1054" i="12"/>
  <c r="L1054" i="12" s="1"/>
  <c r="A1055" i="12"/>
  <c r="L1055" i="12" s="1"/>
  <c r="A1056" i="12"/>
  <c r="A1057" i="12"/>
  <c r="A1058" i="12"/>
  <c r="L1058" i="12" s="1"/>
  <c r="A1059" i="12"/>
  <c r="L1059" i="12" s="1"/>
  <c r="A1060" i="12"/>
  <c r="A1061" i="12"/>
  <c r="L1061" i="12" s="1"/>
  <c r="A1062" i="12"/>
  <c r="L1062" i="12" s="1"/>
  <c r="A1063" i="12"/>
  <c r="L1063" i="12" s="1"/>
  <c r="A1064" i="12"/>
  <c r="A1065" i="12"/>
  <c r="A1066" i="12"/>
  <c r="L1066" i="12" s="1"/>
  <c r="A1067" i="12"/>
  <c r="L1067" i="12" s="1"/>
  <c r="A1068" i="12"/>
  <c r="A1069" i="12"/>
  <c r="L1069" i="12" s="1"/>
  <c r="A1070" i="12"/>
  <c r="L1070" i="12" s="1"/>
  <c r="A1071" i="12"/>
  <c r="L1071" i="12" s="1"/>
  <c r="A1072" i="12"/>
  <c r="A1073" i="12"/>
  <c r="A1074" i="12"/>
  <c r="L1074" i="12" s="1"/>
  <c r="A1075" i="12"/>
  <c r="L1075" i="12" s="1"/>
  <c r="A1076" i="12"/>
  <c r="A1077" i="12"/>
  <c r="I1077" i="12" s="1"/>
  <c r="A1078" i="12"/>
  <c r="L1078" i="12" s="1"/>
  <c r="A1079" i="12"/>
  <c r="L1079" i="12" s="1"/>
  <c r="A1080" i="12"/>
  <c r="A1081" i="12"/>
  <c r="A1082" i="12"/>
  <c r="L1082" i="12" s="1"/>
  <c r="A1083" i="12"/>
  <c r="L1083" i="12" s="1"/>
  <c r="A1084" i="12"/>
  <c r="A1085" i="12"/>
  <c r="L1085" i="12" s="1"/>
  <c r="A1086" i="12"/>
  <c r="L1086" i="12" s="1"/>
  <c r="A1087" i="12"/>
  <c r="L1087" i="12" s="1"/>
  <c r="A1088" i="12"/>
  <c r="A1089" i="12"/>
  <c r="A1090" i="12"/>
  <c r="L1090" i="12" s="1"/>
  <c r="A1091" i="12"/>
  <c r="L1091" i="12" s="1"/>
  <c r="A1092" i="12"/>
  <c r="A1093" i="12"/>
  <c r="L1093" i="12" s="1"/>
  <c r="A1094" i="12"/>
  <c r="L1094" i="12" s="1"/>
  <c r="A1095" i="12"/>
  <c r="L1095" i="12" s="1"/>
  <c r="A1096" i="12"/>
  <c r="A1097" i="12"/>
  <c r="A1098" i="12"/>
  <c r="L1098" i="12" s="1"/>
  <c r="A1099" i="12"/>
  <c r="L1099" i="12" s="1"/>
  <c r="A1100" i="12"/>
  <c r="A1101" i="12"/>
  <c r="L1101" i="12" s="1"/>
  <c r="A1102" i="12"/>
  <c r="L1102" i="12" s="1"/>
  <c r="A1103" i="12"/>
  <c r="L1103" i="12" s="1"/>
  <c r="A1104" i="12"/>
  <c r="A1105" i="12"/>
  <c r="A1106" i="12"/>
  <c r="L1106" i="12" s="1"/>
  <c r="A1107" i="12"/>
  <c r="L1107" i="12" s="1"/>
  <c r="A1108" i="12"/>
  <c r="A1109" i="12"/>
  <c r="L1109" i="12" s="1"/>
  <c r="A1110" i="12"/>
  <c r="L1110" i="12" s="1"/>
  <c r="A1111" i="12"/>
  <c r="L1111" i="12" s="1"/>
  <c r="A1112" i="12"/>
  <c r="A1113" i="12"/>
  <c r="A1114" i="12"/>
  <c r="L1114" i="12" s="1"/>
  <c r="A1115" i="12"/>
  <c r="L1115" i="12" s="1"/>
  <c r="A1116" i="12"/>
  <c r="A1117" i="12"/>
  <c r="L1117" i="12" s="1"/>
  <c r="A1118" i="12"/>
  <c r="L1118" i="12" s="1"/>
  <c r="A1119" i="12"/>
  <c r="L1119" i="12" s="1"/>
  <c r="A1120" i="12"/>
  <c r="A1121" i="12"/>
  <c r="A1122" i="12"/>
  <c r="L1122" i="12" s="1"/>
  <c r="A1123" i="12"/>
  <c r="L1123" i="12" s="1"/>
  <c r="A1124" i="12"/>
  <c r="A1125" i="12"/>
  <c r="L1125" i="12" s="1"/>
  <c r="A1126" i="12"/>
  <c r="L1126" i="12" s="1"/>
  <c r="A1127" i="12"/>
  <c r="L1127" i="12" s="1"/>
  <c r="A1128" i="12"/>
  <c r="A1129" i="12"/>
  <c r="L1129" i="12" s="1"/>
  <c r="A1130" i="12"/>
  <c r="L1130" i="12" s="1"/>
  <c r="A1131" i="12"/>
  <c r="L1131" i="12" s="1"/>
  <c r="A1132" i="12"/>
  <c r="A1133" i="12"/>
  <c r="L1133" i="12" s="1"/>
  <c r="A1134" i="12"/>
  <c r="L1134" i="12" s="1"/>
  <c r="A1135" i="12"/>
  <c r="L1135" i="12" s="1"/>
  <c r="A1136" i="12"/>
  <c r="A1137" i="12"/>
  <c r="L1137" i="12" s="1"/>
  <c r="A1138" i="12"/>
  <c r="L1138" i="12" s="1"/>
  <c r="A1139" i="12"/>
  <c r="L1139" i="12" s="1"/>
  <c r="A1140" i="12"/>
  <c r="A1141" i="12"/>
  <c r="L1141" i="12" s="1"/>
  <c r="A1142" i="12"/>
  <c r="L1142" i="12" s="1"/>
  <c r="A1143" i="12"/>
  <c r="L1143" i="12" s="1"/>
  <c r="A1144" i="12"/>
  <c r="A1145" i="12"/>
  <c r="L1145" i="12" s="1"/>
  <c r="A1146" i="12"/>
  <c r="L1146" i="12" s="1"/>
  <c r="A1147" i="12"/>
  <c r="L1147" i="12" s="1"/>
  <c r="A1148" i="12"/>
  <c r="A1149" i="12"/>
  <c r="L1149" i="12" s="1"/>
  <c r="A1150" i="12"/>
  <c r="L1150" i="12" s="1"/>
  <c r="A1151" i="12"/>
  <c r="L1151" i="12" s="1"/>
  <c r="A1152" i="12"/>
  <c r="A1153" i="12"/>
  <c r="L1153" i="12" s="1"/>
  <c r="A1154" i="12"/>
  <c r="L1154" i="12" s="1"/>
  <c r="A1155" i="12"/>
  <c r="L1155" i="12" s="1"/>
  <c r="A1156" i="12"/>
  <c r="A1157" i="12"/>
  <c r="L1157" i="12" s="1"/>
  <c r="A1158" i="12"/>
  <c r="L1158" i="12" s="1"/>
  <c r="A1159" i="12"/>
  <c r="L1159" i="12" s="1"/>
  <c r="A1160" i="12"/>
  <c r="A1161" i="12"/>
  <c r="L1161" i="12" s="1"/>
  <c r="A1162" i="12"/>
  <c r="L1162" i="12" s="1"/>
  <c r="A1163" i="12"/>
  <c r="L1163" i="12" s="1"/>
  <c r="A1164" i="12"/>
  <c r="A1165" i="12"/>
  <c r="L1165" i="12" s="1"/>
  <c r="A1166" i="12"/>
  <c r="L1166" i="12" s="1"/>
  <c r="A1167" i="12"/>
  <c r="L1167" i="12" s="1"/>
  <c r="A1168" i="12"/>
  <c r="A1169" i="12"/>
  <c r="L1169" i="12" s="1"/>
  <c r="A1170" i="12"/>
  <c r="L1170" i="12" s="1"/>
  <c r="A1171" i="12"/>
  <c r="L1171" i="12" s="1"/>
  <c r="A1172" i="12"/>
  <c r="A1173" i="12"/>
  <c r="L1173" i="12" s="1"/>
  <c r="A1174" i="12"/>
  <c r="L1174" i="12" s="1"/>
  <c r="A1175" i="12"/>
  <c r="L1175" i="12" s="1"/>
  <c r="A1176" i="12"/>
  <c r="A1177" i="12"/>
  <c r="L1177" i="12" s="1"/>
  <c r="A1178" i="12"/>
  <c r="L1178" i="12" s="1"/>
  <c r="A1179" i="12"/>
  <c r="L1179" i="12" s="1"/>
  <c r="A1180" i="12"/>
  <c r="A1181" i="12"/>
  <c r="L1181" i="12" s="1"/>
  <c r="A1182" i="12"/>
  <c r="L1182" i="12" s="1"/>
  <c r="A1183" i="12"/>
  <c r="L1183" i="12" s="1"/>
  <c r="A1184" i="12"/>
  <c r="A1185" i="12"/>
  <c r="L1185" i="12" s="1"/>
  <c r="A1186" i="12"/>
  <c r="L1186" i="12" s="1"/>
  <c r="A1187" i="12"/>
  <c r="L1187" i="12" s="1"/>
  <c r="A1188" i="12"/>
  <c r="A1189" i="12"/>
  <c r="L1189" i="12" s="1"/>
  <c r="A1190" i="12"/>
  <c r="L1190" i="12" s="1"/>
  <c r="A1191" i="12"/>
  <c r="L1191" i="12" s="1"/>
  <c r="A1192" i="12"/>
  <c r="A1193" i="12"/>
  <c r="L1193" i="12" s="1"/>
  <c r="A1194" i="12"/>
  <c r="L1194" i="12" s="1"/>
  <c r="A1195" i="12"/>
  <c r="L1195" i="12" s="1"/>
  <c r="A1196" i="12"/>
  <c r="A1197" i="12"/>
  <c r="L1197" i="12" s="1"/>
  <c r="A1198" i="12"/>
  <c r="L1198" i="12" s="1"/>
  <c r="A1199" i="12"/>
  <c r="L1199" i="12" s="1"/>
  <c r="A1200" i="12"/>
  <c r="A2" i="12"/>
  <c r="L2" i="12" s="1"/>
  <c r="N3" i="12"/>
  <c r="N4" i="12"/>
  <c r="N5" i="12"/>
  <c r="N7" i="12"/>
  <c r="N8" i="12"/>
  <c r="N9" i="12"/>
  <c r="N10" i="12"/>
  <c r="N11" i="12"/>
  <c r="N12" i="12"/>
  <c r="N13" i="12"/>
  <c r="N14" i="12"/>
  <c r="N15" i="12"/>
  <c r="N16" i="12"/>
  <c r="N17" i="12"/>
  <c r="N19" i="12"/>
  <c r="N21" i="12"/>
  <c r="N23" i="12"/>
  <c r="N26" i="12"/>
  <c r="N28" i="12"/>
  <c r="N29" i="12"/>
  <c r="N30" i="12"/>
  <c r="N31" i="12"/>
  <c r="N32" i="12"/>
  <c r="N33" i="12"/>
  <c r="N35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1" i="12"/>
  <c r="N52" i="12"/>
  <c r="N56" i="12"/>
  <c r="N58" i="12"/>
  <c r="N59" i="12"/>
  <c r="N60" i="12"/>
  <c r="N63" i="12"/>
  <c r="N65" i="12"/>
  <c r="N66" i="12"/>
  <c r="N68" i="12"/>
  <c r="N69" i="12"/>
  <c r="N70" i="12"/>
  <c r="N71" i="12"/>
  <c r="N72" i="12"/>
  <c r="N73" i="12"/>
  <c r="N75" i="12"/>
  <c r="N77" i="12"/>
  <c r="N78" i="12"/>
  <c r="N81" i="12"/>
  <c r="N82" i="12"/>
  <c r="N83" i="12"/>
  <c r="N89" i="12"/>
  <c r="N94" i="12"/>
  <c r="N95" i="12"/>
  <c r="N96" i="12"/>
  <c r="N97" i="12"/>
  <c r="N98" i="12"/>
  <c r="N99" i="12"/>
  <c r="N100" i="12"/>
  <c r="N102" i="12"/>
  <c r="N105" i="12"/>
  <c r="N107" i="12"/>
  <c r="N109" i="12"/>
  <c r="N110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5" i="12"/>
  <c r="N156" i="12"/>
  <c r="N157" i="12"/>
  <c r="N158" i="12"/>
  <c r="N159" i="12"/>
  <c r="N161" i="12"/>
  <c r="N162" i="12"/>
  <c r="N164" i="12"/>
  <c r="N165" i="12"/>
  <c r="N167" i="12"/>
  <c r="N170" i="12"/>
  <c r="N171" i="12"/>
  <c r="N172" i="12"/>
  <c r="N173" i="12"/>
  <c r="N177" i="12"/>
  <c r="N178" i="12"/>
  <c r="N180" i="12"/>
  <c r="N181" i="12"/>
  <c r="N182" i="12"/>
  <c r="N183" i="12"/>
  <c r="N184" i="12"/>
  <c r="N185" i="12"/>
  <c r="N186" i="12"/>
  <c r="N188" i="12"/>
  <c r="N189" i="12"/>
  <c r="N191" i="12"/>
  <c r="N193" i="12"/>
  <c r="N194" i="12"/>
  <c r="N197" i="12"/>
  <c r="N198" i="12"/>
  <c r="N200" i="12"/>
  <c r="N201" i="12"/>
  <c r="N202" i="12"/>
  <c r="N203" i="12"/>
  <c r="N205" i="12"/>
  <c r="N208" i="12"/>
  <c r="N209" i="12"/>
  <c r="N210" i="12"/>
  <c r="N211" i="12"/>
  <c r="N213" i="12"/>
  <c r="N215" i="12"/>
  <c r="N217" i="12"/>
  <c r="N218" i="12"/>
  <c r="N220" i="12"/>
  <c r="N222" i="12"/>
  <c r="N224" i="12"/>
  <c r="N225" i="12"/>
  <c r="N230" i="12"/>
  <c r="N231" i="12"/>
  <c r="N232" i="12"/>
  <c r="N233" i="12"/>
  <c r="N234" i="12"/>
  <c r="N235" i="12"/>
  <c r="N236" i="12"/>
  <c r="N237" i="12"/>
  <c r="N238" i="12"/>
  <c r="N239" i="12"/>
  <c r="N240" i="12"/>
  <c r="N241" i="12"/>
  <c r="N242" i="12"/>
  <c r="N243" i="12"/>
  <c r="N245" i="12"/>
  <c r="N248" i="12"/>
  <c r="N249" i="12"/>
  <c r="N251" i="12"/>
  <c r="N252" i="12"/>
  <c r="N253" i="12"/>
  <c r="N254" i="12"/>
  <c r="N255" i="12"/>
  <c r="N257" i="12"/>
  <c r="N258" i="12"/>
  <c r="N259" i="12"/>
  <c r="N261" i="12"/>
  <c r="N263" i="12"/>
  <c r="N266" i="12"/>
  <c r="N269" i="12"/>
  <c r="N271" i="12"/>
  <c r="N272" i="12"/>
  <c r="N273" i="12"/>
  <c r="N276" i="12"/>
  <c r="N277" i="12"/>
  <c r="N278" i="12"/>
  <c r="N279" i="12"/>
  <c r="N280" i="12"/>
  <c r="N282" i="12"/>
  <c r="N284" i="12"/>
  <c r="N286" i="12"/>
  <c r="N287" i="12"/>
  <c r="N288" i="12"/>
  <c r="N289" i="12"/>
  <c r="N290" i="12"/>
  <c r="N291" i="12"/>
  <c r="N292" i="12"/>
  <c r="N293" i="12"/>
  <c r="N294" i="12"/>
  <c r="N295" i="12"/>
  <c r="N296" i="12"/>
  <c r="N297" i="12"/>
  <c r="N298" i="12"/>
  <c r="N299" i="12"/>
  <c r="N300" i="12"/>
  <c r="N301" i="12"/>
  <c r="N304" i="12"/>
  <c r="N305" i="12"/>
  <c r="N306" i="12"/>
  <c r="N310" i="12"/>
  <c r="N311" i="12"/>
  <c r="N312" i="12"/>
  <c r="N313" i="12"/>
  <c r="N314" i="12"/>
  <c r="N315" i="12"/>
  <c r="N320" i="12"/>
  <c r="N321" i="12"/>
  <c r="N322" i="12"/>
  <c r="N328" i="12"/>
  <c r="N329" i="12"/>
  <c r="N330" i="12"/>
  <c r="N331" i="12"/>
  <c r="N332" i="12"/>
  <c r="N333" i="12"/>
  <c r="N336" i="12"/>
  <c r="N337" i="12"/>
  <c r="N338" i="12"/>
  <c r="N339" i="12"/>
  <c r="N340" i="12"/>
  <c r="N341" i="12"/>
  <c r="N343" i="12"/>
  <c r="N344" i="12"/>
  <c r="N346" i="12"/>
  <c r="N348" i="12"/>
  <c r="N353" i="12"/>
  <c r="N355" i="12"/>
  <c r="N360" i="12"/>
  <c r="N361" i="12"/>
  <c r="N362" i="12"/>
  <c r="N363" i="12"/>
  <c r="N364" i="12"/>
  <c r="N365" i="12"/>
  <c r="N366" i="12"/>
  <c r="N367" i="12"/>
  <c r="N368" i="12"/>
  <c r="N369" i="12"/>
  <c r="N370" i="12"/>
  <c r="N371" i="12"/>
  <c r="N372" i="12"/>
  <c r="N377" i="12"/>
  <c r="N378" i="12"/>
  <c r="N379" i="12"/>
  <c r="N380" i="12"/>
  <c r="N381" i="12"/>
  <c r="N382" i="12"/>
  <c r="N383" i="12"/>
  <c r="N384" i="12"/>
  <c r="N385" i="12"/>
  <c r="N386" i="12"/>
  <c r="N387" i="12"/>
  <c r="N389" i="12"/>
  <c r="N390" i="12"/>
  <c r="N391" i="12"/>
  <c r="N392" i="12"/>
  <c r="N395" i="12"/>
  <c r="N396" i="12"/>
  <c r="N397" i="12"/>
  <c r="N398" i="12"/>
  <c r="N400" i="12"/>
  <c r="N401" i="12"/>
  <c r="N404" i="12"/>
  <c r="N405" i="12"/>
  <c r="N406" i="12"/>
  <c r="N407" i="12"/>
  <c r="N410" i="12"/>
  <c r="N411" i="12"/>
  <c r="N416" i="12"/>
  <c r="N419" i="12"/>
  <c r="N420" i="12"/>
  <c r="N421" i="12"/>
  <c r="N422" i="12"/>
  <c r="N423" i="12"/>
  <c r="N424" i="12"/>
  <c r="N426" i="12"/>
  <c r="N427" i="12"/>
  <c r="N428" i="12"/>
  <c r="N430" i="12"/>
  <c r="N431" i="12"/>
  <c r="N432" i="12"/>
  <c r="N433" i="12"/>
  <c r="N434" i="12"/>
  <c r="N437" i="12"/>
  <c r="N450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N732" i="12"/>
  <c r="N733" i="12"/>
  <c r="N734" i="12"/>
  <c r="N735" i="12"/>
  <c r="N736" i="12"/>
  <c r="N737" i="12"/>
  <c r="N738" i="12"/>
  <c r="N739" i="12"/>
  <c r="N740" i="12"/>
  <c r="N741" i="12"/>
  <c r="N742" i="12"/>
  <c r="N743" i="12"/>
  <c r="N744" i="12"/>
  <c r="N745" i="12"/>
  <c r="N746" i="12"/>
  <c r="N747" i="12"/>
  <c r="N748" i="12"/>
  <c r="N749" i="12"/>
  <c r="N750" i="12"/>
  <c r="N751" i="12"/>
  <c r="N752" i="12"/>
  <c r="N753" i="12"/>
  <c r="N754" i="12"/>
  <c r="N755" i="12"/>
  <c r="N756" i="12"/>
  <c r="N757" i="12"/>
  <c r="N758" i="12"/>
  <c r="N759" i="12"/>
  <c r="N760" i="12"/>
  <c r="N761" i="12"/>
  <c r="N762" i="12"/>
  <c r="N763" i="12"/>
  <c r="N764" i="12"/>
  <c r="N765" i="12"/>
  <c r="N766" i="12"/>
  <c r="N767" i="12"/>
  <c r="N768" i="12"/>
  <c r="N769" i="12"/>
  <c r="N770" i="12"/>
  <c r="N771" i="12"/>
  <c r="N772" i="12"/>
  <c r="N773" i="12"/>
  <c r="N774" i="12"/>
  <c r="N775" i="12"/>
  <c r="N776" i="12"/>
  <c r="N777" i="12"/>
  <c r="N778" i="12"/>
  <c r="N779" i="12"/>
  <c r="N780" i="12"/>
  <c r="N781" i="12"/>
  <c r="N782" i="12"/>
  <c r="N783" i="12"/>
  <c r="N784" i="12"/>
  <c r="N785" i="12"/>
  <c r="N786" i="12"/>
  <c r="N787" i="12"/>
  <c r="N788" i="12"/>
  <c r="N789" i="12"/>
  <c r="N790" i="12"/>
  <c r="N791" i="12"/>
  <c r="N792" i="12"/>
  <c r="N793" i="12"/>
  <c r="N794" i="12"/>
  <c r="N795" i="12"/>
  <c r="N796" i="12"/>
  <c r="N797" i="12"/>
  <c r="N798" i="12"/>
  <c r="N799" i="12"/>
  <c r="N800" i="12"/>
  <c r="N801" i="12"/>
  <c r="N802" i="12"/>
  <c r="N803" i="12"/>
  <c r="N804" i="12"/>
  <c r="N805" i="12"/>
  <c r="N806" i="12"/>
  <c r="N807" i="12"/>
  <c r="N808" i="12"/>
  <c r="N809" i="12"/>
  <c r="N810" i="12"/>
  <c r="N811" i="12"/>
  <c r="N812" i="12"/>
  <c r="N813" i="12"/>
  <c r="N814" i="12"/>
  <c r="N815" i="12"/>
  <c r="N816" i="12"/>
  <c r="N817" i="12"/>
  <c r="N818" i="12"/>
  <c r="N819" i="12"/>
  <c r="N820" i="12"/>
  <c r="N821" i="12"/>
  <c r="N822" i="12"/>
  <c r="N823" i="12"/>
  <c r="N824" i="12"/>
  <c r="N825" i="12"/>
  <c r="N826" i="12"/>
  <c r="N827" i="12"/>
  <c r="N828" i="12"/>
  <c r="N829" i="12"/>
  <c r="N830" i="12"/>
  <c r="N831" i="12"/>
  <c r="N832" i="12"/>
  <c r="N833" i="12"/>
  <c r="N834" i="12"/>
  <c r="N835" i="12"/>
  <c r="N836" i="12"/>
  <c r="N837" i="12"/>
  <c r="N838" i="12"/>
  <c r="N839" i="12"/>
  <c r="N840" i="12"/>
  <c r="N841" i="12"/>
  <c r="N842" i="12"/>
  <c r="N843" i="12"/>
  <c r="N844" i="12"/>
  <c r="N845" i="12"/>
  <c r="N846" i="12"/>
  <c r="N847" i="12"/>
  <c r="N848" i="12"/>
  <c r="N849" i="12"/>
  <c r="N850" i="12"/>
  <c r="N851" i="12"/>
  <c r="N852" i="12"/>
  <c r="N853" i="12"/>
  <c r="N854" i="12"/>
  <c r="N855" i="12"/>
  <c r="N856" i="12"/>
  <c r="N857" i="12"/>
  <c r="N858" i="12"/>
  <c r="N859" i="12"/>
  <c r="N860" i="12"/>
  <c r="N861" i="12"/>
  <c r="N862" i="12"/>
  <c r="N863" i="12"/>
  <c r="N864" i="12"/>
  <c r="N865" i="12"/>
  <c r="N866" i="12"/>
  <c r="N867" i="12"/>
  <c r="N868" i="12"/>
  <c r="N869" i="12"/>
  <c r="N870" i="12"/>
  <c r="N871" i="12"/>
  <c r="N872" i="12"/>
  <c r="N873" i="12"/>
  <c r="N874" i="12"/>
  <c r="N875" i="12"/>
  <c r="N876" i="12"/>
  <c r="N877" i="12"/>
  <c r="N878" i="12"/>
  <c r="N879" i="12"/>
  <c r="N880" i="12"/>
  <c r="N881" i="12"/>
  <c r="N882" i="12"/>
  <c r="N883" i="12"/>
  <c r="N884" i="12"/>
  <c r="N885" i="12"/>
  <c r="N886" i="12"/>
  <c r="N887" i="12"/>
  <c r="N888" i="12"/>
  <c r="N889" i="12"/>
  <c r="N890" i="12"/>
  <c r="N891" i="12"/>
  <c r="N892" i="12"/>
  <c r="N893" i="12"/>
  <c r="N894" i="12"/>
  <c r="N895" i="12"/>
  <c r="N896" i="12"/>
  <c r="N897" i="12"/>
  <c r="N898" i="12"/>
  <c r="N899" i="12"/>
  <c r="N900" i="12"/>
  <c r="N901" i="12"/>
  <c r="N902" i="12"/>
  <c r="N903" i="12"/>
  <c r="N904" i="12"/>
  <c r="N905" i="12"/>
  <c r="N906" i="12"/>
  <c r="N907" i="12"/>
  <c r="N908" i="12"/>
  <c r="N909" i="12"/>
  <c r="N910" i="12"/>
  <c r="N911" i="12"/>
  <c r="N912" i="12"/>
  <c r="N913" i="12"/>
  <c r="N914" i="12"/>
  <c r="N915" i="12"/>
  <c r="N916" i="12"/>
  <c r="N917" i="12"/>
  <c r="N918" i="12"/>
  <c r="N919" i="12"/>
  <c r="N920" i="12"/>
  <c r="N921" i="12"/>
  <c r="N922" i="12"/>
  <c r="N923" i="12"/>
  <c r="N924" i="12"/>
  <c r="N925" i="12"/>
  <c r="N926" i="12"/>
  <c r="N927" i="12"/>
  <c r="N928" i="12"/>
  <c r="N929" i="12"/>
  <c r="N930" i="12"/>
  <c r="N931" i="12"/>
  <c r="N932" i="12"/>
  <c r="N933" i="12"/>
  <c r="N934" i="12"/>
  <c r="N935" i="12"/>
  <c r="N936" i="12"/>
  <c r="N937" i="12"/>
  <c r="N938" i="12"/>
  <c r="N939" i="12"/>
  <c r="N940" i="12"/>
  <c r="N941" i="12"/>
  <c r="N942" i="12"/>
  <c r="N943" i="12"/>
  <c r="N944" i="12"/>
  <c r="N945" i="12"/>
  <c r="N946" i="12"/>
  <c r="N947" i="12"/>
  <c r="N948" i="12"/>
  <c r="N949" i="12"/>
  <c r="N950" i="12"/>
  <c r="N951" i="12"/>
  <c r="N952" i="12"/>
  <c r="N953" i="12"/>
  <c r="N954" i="12"/>
  <c r="N955" i="12"/>
  <c r="N956" i="12"/>
  <c r="N957" i="12"/>
  <c r="N958" i="12"/>
  <c r="N959" i="12"/>
  <c r="N960" i="12"/>
  <c r="N961" i="12"/>
  <c r="N962" i="12"/>
  <c r="N963" i="12"/>
  <c r="N964" i="12"/>
  <c r="N965" i="12"/>
  <c r="N966" i="12"/>
  <c r="N967" i="12"/>
  <c r="N968" i="12"/>
  <c r="N969" i="12"/>
  <c r="N970" i="12"/>
  <c r="N971" i="12"/>
  <c r="N972" i="12"/>
  <c r="N973" i="12"/>
  <c r="N974" i="12"/>
  <c r="N975" i="12"/>
  <c r="N976" i="12"/>
  <c r="N977" i="12"/>
  <c r="N978" i="12"/>
  <c r="N979" i="12"/>
  <c r="N980" i="12"/>
  <c r="N981" i="12"/>
  <c r="N982" i="12"/>
  <c r="N983" i="12"/>
  <c r="N984" i="12"/>
  <c r="N985" i="12"/>
  <c r="N986" i="12"/>
  <c r="N987" i="12"/>
  <c r="N988" i="12"/>
  <c r="N989" i="12"/>
  <c r="N990" i="12"/>
  <c r="N991" i="12"/>
  <c r="N992" i="12"/>
  <c r="N993" i="12"/>
  <c r="N994" i="12"/>
  <c r="N995" i="12"/>
  <c r="N996" i="12"/>
  <c r="N997" i="12"/>
  <c r="N998" i="12"/>
  <c r="N999" i="12"/>
  <c r="N1000" i="12"/>
  <c r="N1001" i="12"/>
  <c r="N1002" i="12"/>
  <c r="N1003" i="12"/>
  <c r="N1004" i="12"/>
  <c r="N1005" i="12"/>
  <c r="N1006" i="12"/>
  <c r="N1007" i="12"/>
  <c r="N1008" i="12"/>
  <c r="N1009" i="12"/>
  <c r="N1010" i="12"/>
  <c r="N1011" i="12"/>
  <c r="N1012" i="12"/>
  <c r="N1013" i="12"/>
  <c r="N1014" i="12"/>
  <c r="N1015" i="12"/>
  <c r="N1016" i="12"/>
  <c r="N1017" i="12"/>
  <c r="N1018" i="12"/>
  <c r="N1019" i="12"/>
  <c r="N1020" i="12"/>
  <c r="N1021" i="12"/>
  <c r="N1022" i="12"/>
  <c r="N1023" i="12"/>
  <c r="N1024" i="12"/>
  <c r="N1025" i="12"/>
  <c r="N1026" i="12"/>
  <c r="N1027" i="12"/>
  <c r="N1028" i="12"/>
  <c r="N1029" i="12"/>
  <c r="N1030" i="12"/>
  <c r="N1031" i="12"/>
  <c r="N1032" i="12"/>
  <c r="N1033" i="12"/>
  <c r="N1034" i="12"/>
  <c r="N1035" i="12"/>
  <c r="N1036" i="12"/>
  <c r="N1037" i="12"/>
  <c r="N1038" i="12"/>
  <c r="N1039" i="12"/>
  <c r="N1040" i="12"/>
  <c r="N1041" i="12"/>
  <c r="N1042" i="12"/>
  <c r="N1043" i="12"/>
  <c r="N1044" i="12"/>
  <c r="N1045" i="12"/>
  <c r="N1046" i="12"/>
  <c r="N1047" i="12"/>
  <c r="N1048" i="12"/>
  <c r="N1049" i="12"/>
  <c r="N1050" i="12"/>
  <c r="N1051" i="12"/>
  <c r="N1052" i="12"/>
  <c r="N1053" i="12"/>
  <c r="N1054" i="12"/>
  <c r="N1055" i="12"/>
  <c r="N1056" i="12"/>
  <c r="N1057" i="12"/>
  <c r="N1058" i="12"/>
  <c r="N1059" i="12"/>
  <c r="N1060" i="12"/>
  <c r="N1061" i="12"/>
  <c r="N1062" i="12"/>
  <c r="N1063" i="12"/>
  <c r="N1064" i="12"/>
  <c r="N1065" i="12"/>
  <c r="N1066" i="12"/>
  <c r="N1067" i="12"/>
  <c r="N1068" i="12"/>
  <c r="N1069" i="12"/>
  <c r="N1070" i="12"/>
  <c r="N1071" i="12"/>
  <c r="N1072" i="12"/>
  <c r="N1073" i="12"/>
  <c r="N1074" i="12"/>
  <c r="N1075" i="12"/>
  <c r="N1076" i="12"/>
  <c r="N1077" i="12"/>
  <c r="N1078" i="12"/>
  <c r="N1079" i="12"/>
  <c r="N1080" i="12"/>
  <c r="N1081" i="12"/>
  <c r="N1082" i="12"/>
  <c r="N1083" i="12"/>
  <c r="N1084" i="12"/>
  <c r="N1085" i="12"/>
  <c r="N1086" i="12"/>
  <c r="N1087" i="12"/>
  <c r="N1088" i="12"/>
  <c r="N1089" i="12"/>
  <c r="N1090" i="12"/>
  <c r="N1091" i="12"/>
  <c r="N1092" i="12"/>
  <c r="N1093" i="12"/>
  <c r="N1094" i="12"/>
  <c r="N1095" i="12"/>
  <c r="N1096" i="12"/>
  <c r="N1097" i="12"/>
  <c r="N1098" i="12"/>
  <c r="N1099" i="12"/>
  <c r="N1100" i="12"/>
  <c r="N1101" i="12"/>
  <c r="N1102" i="12"/>
  <c r="N1103" i="12"/>
  <c r="N1104" i="12"/>
  <c r="N1105" i="12"/>
  <c r="N1106" i="12"/>
  <c r="N1107" i="12"/>
  <c r="N1108" i="12"/>
  <c r="N1109" i="12"/>
  <c r="N1110" i="12"/>
  <c r="N1111" i="12"/>
  <c r="N1112" i="12"/>
  <c r="N1113" i="12"/>
  <c r="N1114" i="12"/>
  <c r="N1115" i="12"/>
  <c r="N1116" i="12"/>
  <c r="N1117" i="12"/>
  <c r="N1118" i="12"/>
  <c r="N1119" i="12"/>
  <c r="N1120" i="12"/>
  <c r="N1121" i="12"/>
  <c r="N1122" i="12"/>
  <c r="N1123" i="12"/>
  <c r="N1124" i="12"/>
  <c r="N1125" i="12"/>
  <c r="N1126" i="12"/>
  <c r="N1127" i="12"/>
  <c r="N1128" i="12"/>
  <c r="N1129" i="12"/>
  <c r="N1130" i="12"/>
  <c r="N1131" i="12"/>
  <c r="N1132" i="12"/>
  <c r="N1133" i="12"/>
  <c r="N1134" i="12"/>
  <c r="N1135" i="12"/>
  <c r="N1136" i="12"/>
  <c r="N1137" i="12"/>
  <c r="N1138" i="12"/>
  <c r="N1139" i="12"/>
  <c r="N1140" i="12"/>
  <c r="N1141" i="12"/>
  <c r="N1142" i="12"/>
  <c r="N1143" i="12"/>
  <c r="N1144" i="12"/>
  <c r="N1145" i="12"/>
  <c r="N1146" i="12"/>
  <c r="N1147" i="12"/>
  <c r="N1148" i="12"/>
  <c r="N1149" i="12"/>
  <c r="N1150" i="12"/>
  <c r="N1151" i="12"/>
  <c r="N1152" i="12"/>
  <c r="N1153" i="12"/>
  <c r="N1154" i="12"/>
  <c r="N1155" i="12"/>
  <c r="N1156" i="12"/>
  <c r="N1157" i="12"/>
  <c r="N1158" i="12"/>
  <c r="N1159" i="12"/>
  <c r="N1160" i="12"/>
  <c r="N1161" i="12"/>
  <c r="N1162" i="12"/>
  <c r="N1163" i="12"/>
  <c r="N1164" i="12"/>
  <c r="N1165" i="12"/>
  <c r="N1166" i="12"/>
  <c r="N1167" i="12"/>
  <c r="N1168" i="12"/>
  <c r="N1169" i="12"/>
  <c r="N1170" i="12"/>
  <c r="N1171" i="12"/>
  <c r="N1172" i="12"/>
  <c r="N1173" i="12"/>
  <c r="N1174" i="12"/>
  <c r="N1175" i="12"/>
  <c r="N1176" i="12"/>
  <c r="N1177" i="12"/>
  <c r="N1178" i="12"/>
  <c r="N1179" i="12"/>
  <c r="N1180" i="12"/>
  <c r="N1181" i="12"/>
  <c r="N1182" i="12"/>
  <c r="N1183" i="12"/>
  <c r="N1184" i="12"/>
  <c r="N1185" i="12"/>
  <c r="N1186" i="12"/>
  <c r="N1187" i="12"/>
  <c r="N1188" i="12"/>
  <c r="N1189" i="12"/>
  <c r="N1190" i="12"/>
  <c r="N1191" i="12"/>
  <c r="N1192" i="12"/>
  <c r="N1193" i="12"/>
  <c r="N1194" i="12"/>
  <c r="N1195" i="12"/>
  <c r="N1196" i="12"/>
  <c r="N1197" i="12"/>
  <c r="N1198" i="12"/>
  <c r="N1199" i="12"/>
  <c r="N1200" i="12"/>
  <c r="N2" i="12"/>
  <c r="M3" i="12"/>
  <c r="M4" i="12"/>
  <c r="M5" i="12"/>
  <c r="M7" i="12"/>
  <c r="M8" i="12"/>
  <c r="M9" i="12"/>
  <c r="M10" i="12"/>
  <c r="M11" i="12"/>
  <c r="M12" i="12"/>
  <c r="M13" i="12"/>
  <c r="M14" i="12"/>
  <c r="M15" i="12"/>
  <c r="M16" i="12"/>
  <c r="M17" i="12"/>
  <c r="M19" i="12"/>
  <c r="M21" i="12"/>
  <c r="M23" i="12"/>
  <c r="M26" i="12"/>
  <c r="M28" i="12"/>
  <c r="M29" i="12"/>
  <c r="M30" i="12"/>
  <c r="M31" i="12"/>
  <c r="M32" i="12"/>
  <c r="M33" i="12"/>
  <c r="M35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1" i="12"/>
  <c r="M52" i="12"/>
  <c r="M56" i="12"/>
  <c r="M58" i="12"/>
  <c r="M59" i="12"/>
  <c r="M60" i="12"/>
  <c r="M63" i="12"/>
  <c r="M65" i="12"/>
  <c r="M66" i="12"/>
  <c r="M68" i="12"/>
  <c r="M69" i="12"/>
  <c r="M70" i="12"/>
  <c r="M71" i="12"/>
  <c r="M72" i="12"/>
  <c r="M73" i="12"/>
  <c r="M75" i="12"/>
  <c r="M77" i="12"/>
  <c r="M78" i="12"/>
  <c r="M81" i="12"/>
  <c r="M82" i="12"/>
  <c r="M83" i="12"/>
  <c r="M89" i="12"/>
  <c r="M94" i="12"/>
  <c r="M95" i="12"/>
  <c r="M96" i="12"/>
  <c r="M97" i="12"/>
  <c r="M98" i="12"/>
  <c r="M99" i="12"/>
  <c r="M100" i="12"/>
  <c r="M102" i="12"/>
  <c r="M105" i="12"/>
  <c r="M107" i="12"/>
  <c r="M109" i="12"/>
  <c r="M110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5" i="12"/>
  <c r="M156" i="12"/>
  <c r="M157" i="12"/>
  <c r="M158" i="12"/>
  <c r="M159" i="12"/>
  <c r="M161" i="12"/>
  <c r="M162" i="12"/>
  <c r="M164" i="12"/>
  <c r="M165" i="12"/>
  <c r="M167" i="12"/>
  <c r="M170" i="12"/>
  <c r="M171" i="12"/>
  <c r="M172" i="12"/>
  <c r="M173" i="12"/>
  <c r="M177" i="12"/>
  <c r="M178" i="12"/>
  <c r="M180" i="12"/>
  <c r="M181" i="12"/>
  <c r="M182" i="12"/>
  <c r="M183" i="12"/>
  <c r="M184" i="12"/>
  <c r="M185" i="12"/>
  <c r="M186" i="12"/>
  <c r="M188" i="12"/>
  <c r="M189" i="12"/>
  <c r="M191" i="12"/>
  <c r="M193" i="12"/>
  <c r="M194" i="12"/>
  <c r="M197" i="12"/>
  <c r="M198" i="12"/>
  <c r="M200" i="12"/>
  <c r="M201" i="12"/>
  <c r="M202" i="12"/>
  <c r="M203" i="12"/>
  <c r="M205" i="12"/>
  <c r="M208" i="12"/>
  <c r="M209" i="12"/>
  <c r="M210" i="12"/>
  <c r="M211" i="12"/>
  <c r="M213" i="12"/>
  <c r="M215" i="12"/>
  <c r="M217" i="12"/>
  <c r="M218" i="12"/>
  <c r="M220" i="12"/>
  <c r="M222" i="12"/>
  <c r="M224" i="12"/>
  <c r="M225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5" i="12"/>
  <c r="M248" i="12"/>
  <c r="M249" i="12"/>
  <c r="M251" i="12"/>
  <c r="M252" i="12"/>
  <c r="M253" i="12"/>
  <c r="M254" i="12"/>
  <c r="M255" i="12"/>
  <c r="M257" i="12"/>
  <c r="M258" i="12"/>
  <c r="M259" i="12"/>
  <c r="M261" i="12"/>
  <c r="M263" i="12"/>
  <c r="M266" i="12"/>
  <c r="M269" i="12"/>
  <c r="M271" i="12"/>
  <c r="M272" i="12"/>
  <c r="M273" i="12"/>
  <c r="M276" i="12"/>
  <c r="M277" i="12"/>
  <c r="M278" i="12"/>
  <c r="M279" i="12"/>
  <c r="M280" i="12"/>
  <c r="M282" i="12"/>
  <c r="M284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4" i="12"/>
  <c r="M305" i="12"/>
  <c r="M306" i="12"/>
  <c r="M310" i="12"/>
  <c r="M311" i="12"/>
  <c r="M312" i="12"/>
  <c r="M313" i="12"/>
  <c r="M314" i="12"/>
  <c r="M315" i="12"/>
  <c r="M320" i="12"/>
  <c r="M321" i="12"/>
  <c r="M322" i="12"/>
  <c r="M328" i="12"/>
  <c r="M329" i="12"/>
  <c r="M330" i="12"/>
  <c r="M331" i="12"/>
  <c r="M332" i="12"/>
  <c r="M333" i="12"/>
  <c r="M336" i="12"/>
  <c r="M337" i="12"/>
  <c r="M338" i="12"/>
  <c r="M339" i="12"/>
  <c r="M340" i="12"/>
  <c r="M341" i="12"/>
  <c r="M343" i="12"/>
  <c r="M344" i="12"/>
  <c r="M346" i="12"/>
  <c r="M348" i="12"/>
  <c r="M353" i="12"/>
  <c r="M355" i="12"/>
  <c r="M360" i="12"/>
  <c r="M361" i="12"/>
  <c r="M362" i="12"/>
  <c r="M363" i="12"/>
  <c r="M364" i="12"/>
  <c r="M365" i="12"/>
  <c r="M366" i="12"/>
  <c r="M367" i="12"/>
  <c r="M368" i="12"/>
  <c r="M369" i="12"/>
  <c r="M370" i="12"/>
  <c r="M371" i="12"/>
  <c r="M372" i="12"/>
  <c r="M377" i="12"/>
  <c r="M378" i="12"/>
  <c r="M379" i="12"/>
  <c r="M380" i="12"/>
  <c r="M381" i="12"/>
  <c r="M382" i="12"/>
  <c r="M383" i="12"/>
  <c r="M384" i="12"/>
  <c r="M385" i="12"/>
  <c r="M386" i="12"/>
  <c r="M387" i="12"/>
  <c r="M389" i="12"/>
  <c r="M390" i="12"/>
  <c r="M391" i="12"/>
  <c r="M392" i="12"/>
  <c r="M395" i="12"/>
  <c r="M396" i="12"/>
  <c r="M397" i="12"/>
  <c r="M398" i="12"/>
  <c r="M400" i="12"/>
  <c r="M401" i="12"/>
  <c r="M404" i="12"/>
  <c r="M405" i="12"/>
  <c r="M406" i="12"/>
  <c r="M407" i="12"/>
  <c r="M410" i="12"/>
  <c r="M411" i="12"/>
  <c r="M416" i="12"/>
  <c r="M419" i="12"/>
  <c r="M420" i="12"/>
  <c r="M421" i="12"/>
  <c r="M422" i="12"/>
  <c r="M423" i="12"/>
  <c r="M424" i="12"/>
  <c r="M426" i="12"/>
  <c r="M427" i="12"/>
  <c r="M428" i="12"/>
  <c r="M430" i="12"/>
  <c r="M431" i="12"/>
  <c r="M432" i="12"/>
  <c r="M433" i="12"/>
  <c r="M434" i="12"/>
  <c r="M437" i="12"/>
  <c r="M450" i="12"/>
  <c r="M457" i="12"/>
  <c r="M458" i="12"/>
  <c r="M459" i="12"/>
  <c r="M460" i="12"/>
  <c r="M461" i="12"/>
  <c r="M462" i="12"/>
  <c r="M463" i="12"/>
  <c r="M464" i="12"/>
  <c r="M465" i="12"/>
  <c r="M466" i="12"/>
  <c r="M467" i="12"/>
  <c r="M468" i="12"/>
  <c r="M469" i="12"/>
  <c r="M470" i="12"/>
  <c r="M471" i="12"/>
  <c r="M472" i="12"/>
  <c r="M473" i="12"/>
  <c r="M474" i="12"/>
  <c r="M475" i="12"/>
  <c r="M476" i="12"/>
  <c r="M477" i="12"/>
  <c r="M478" i="12"/>
  <c r="M479" i="12"/>
  <c r="M480" i="12"/>
  <c r="M481" i="12"/>
  <c r="M482" i="12"/>
  <c r="M483" i="12"/>
  <c r="M484" i="12"/>
  <c r="M485" i="12"/>
  <c r="M486" i="12"/>
  <c r="M487" i="12"/>
  <c r="M488" i="12"/>
  <c r="M489" i="12"/>
  <c r="M490" i="12"/>
  <c r="M491" i="12"/>
  <c r="M492" i="12"/>
  <c r="M493" i="12"/>
  <c r="M494" i="12"/>
  <c r="M495" i="12"/>
  <c r="M496" i="12"/>
  <c r="M497" i="12"/>
  <c r="M498" i="12"/>
  <c r="M499" i="12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M513" i="12"/>
  <c r="M514" i="12"/>
  <c r="M515" i="12"/>
  <c r="M516" i="12"/>
  <c r="M517" i="12"/>
  <c r="M518" i="12"/>
  <c r="M519" i="12"/>
  <c r="M520" i="12"/>
  <c r="M521" i="12"/>
  <c r="M522" i="12"/>
  <c r="M523" i="12"/>
  <c r="M524" i="12"/>
  <c r="M525" i="12"/>
  <c r="M526" i="12"/>
  <c r="M527" i="12"/>
  <c r="M528" i="12"/>
  <c r="M529" i="12"/>
  <c r="M530" i="12"/>
  <c r="M531" i="12"/>
  <c r="M532" i="12"/>
  <c r="M533" i="12"/>
  <c r="M534" i="12"/>
  <c r="M535" i="12"/>
  <c r="M536" i="12"/>
  <c r="M537" i="12"/>
  <c r="M538" i="12"/>
  <c r="M539" i="12"/>
  <c r="M540" i="12"/>
  <c r="M541" i="12"/>
  <c r="M542" i="12"/>
  <c r="M543" i="12"/>
  <c r="M544" i="12"/>
  <c r="M545" i="12"/>
  <c r="M546" i="12"/>
  <c r="M547" i="12"/>
  <c r="M548" i="12"/>
  <c r="M549" i="12"/>
  <c r="M550" i="12"/>
  <c r="M551" i="12"/>
  <c r="M552" i="12"/>
  <c r="M553" i="12"/>
  <c r="M554" i="12"/>
  <c r="M555" i="12"/>
  <c r="M556" i="12"/>
  <c r="M557" i="12"/>
  <c r="M558" i="12"/>
  <c r="M559" i="12"/>
  <c r="M560" i="12"/>
  <c r="M561" i="12"/>
  <c r="M562" i="12"/>
  <c r="M563" i="12"/>
  <c r="M564" i="12"/>
  <c r="M565" i="12"/>
  <c r="M566" i="12"/>
  <c r="M567" i="12"/>
  <c r="M568" i="12"/>
  <c r="M569" i="12"/>
  <c r="M570" i="12"/>
  <c r="M571" i="12"/>
  <c r="M572" i="12"/>
  <c r="M573" i="12"/>
  <c r="M574" i="12"/>
  <c r="M575" i="12"/>
  <c r="M576" i="12"/>
  <c r="M577" i="12"/>
  <c r="M578" i="12"/>
  <c r="M579" i="12"/>
  <c r="M580" i="12"/>
  <c r="M581" i="12"/>
  <c r="M582" i="12"/>
  <c r="M583" i="12"/>
  <c r="M584" i="12"/>
  <c r="M585" i="12"/>
  <c r="M586" i="12"/>
  <c r="M587" i="12"/>
  <c r="M588" i="12"/>
  <c r="M589" i="12"/>
  <c r="M590" i="12"/>
  <c r="M591" i="12"/>
  <c r="M592" i="12"/>
  <c r="M593" i="12"/>
  <c r="M594" i="12"/>
  <c r="M595" i="12"/>
  <c r="M596" i="12"/>
  <c r="M597" i="12"/>
  <c r="M598" i="12"/>
  <c r="M599" i="12"/>
  <c r="M600" i="12"/>
  <c r="M601" i="12"/>
  <c r="M602" i="12"/>
  <c r="M603" i="12"/>
  <c r="M604" i="12"/>
  <c r="M605" i="12"/>
  <c r="M606" i="12"/>
  <c r="M607" i="12"/>
  <c r="M608" i="12"/>
  <c r="M609" i="12"/>
  <c r="M610" i="12"/>
  <c r="M611" i="12"/>
  <c r="M612" i="12"/>
  <c r="M613" i="12"/>
  <c r="M614" i="12"/>
  <c r="M615" i="12"/>
  <c r="M616" i="12"/>
  <c r="M617" i="12"/>
  <c r="M618" i="12"/>
  <c r="M619" i="12"/>
  <c r="M620" i="12"/>
  <c r="M621" i="12"/>
  <c r="M622" i="12"/>
  <c r="M623" i="12"/>
  <c r="M624" i="12"/>
  <c r="M625" i="12"/>
  <c r="M626" i="12"/>
  <c r="M627" i="12"/>
  <c r="M628" i="12"/>
  <c r="M629" i="12"/>
  <c r="M630" i="12"/>
  <c r="M631" i="12"/>
  <c r="M632" i="12"/>
  <c r="M633" i="12"/>
  <c r="M634" i="12"/>
  <c r="M635" i="12"/>
  <c r="M636" i="12"/>
  <c r="M637" i="12"/>
  <c r="M638" i="12"/>
  <c r="M639" i="12"/>
  <c r="M640" i="12"/>
  <c r="M641" i="12"/>
  <c r="M642" i="12"/>
  <c r="M643" i="12"/>
  <c r="M644" i="12"/>
  <c r="M645" i="12"/>
  <c r="M646" i="12"/>
  <c r="M647" i="12"/>
  <c r="M648" i="12"/>
  <c r="M649" i="12"/>
  <c r="M650" i="12"/>
  <c r="M651" i="12"/>
  <c r="M652" i="12"/>
  <c r="M653" i="12"/>
  <c r="M654" i="12"/>
  <c r="M655" i="12"/>
  <c r="M656" i="12"/>
  <c r="M657" i="12"/>
  <c r="M658" i="12"/>
  <c r="M659" i="12"/>
  <c r="M660" i="12"/>
  <c r="M661" i="12"/>
  <c r="M662" i="12"/>
  <c r="M663" i="12"/>
  <c r="M664" i="12"/>
  <c r="M665" i="12"/>
  <c r="M666" i="12"/>
  <c r="M667" i="12"/>
  <c r="M668" i="12"/>
  <c r="M669" i="12"/>
  <c r="M670" i="12"/>
  <c r="M671" i="12"/>
  <c r="M672" i="12"/>
  <c r="M673" i="12"/>
  <c r="M674" i="12"/>
  <c r="M675" i="12"/>
  <c r="M676" i="12"/>
  <c r="M677" i="12"/>
  <c r="M678" i="12"/>
  <c r="M679" i="12"/>
  <c r="M680" i="12"/>
  <c r="M681" i="12"/>
  <c r="M682" i="12"/>
  <c r="M683" i="12"/>
  <c r="M684" i="12"/>
  <c r="M685" i="12"/>
  <c r="M686" i="12"/>
  <c r="M687" i="12"/>
  <c r="M688" i="12"/>
  <c r="M689" i="12"/>
  <c r="M690" i="12"/>
  <c r="M691" i="12"/>
  <c r="M692" i="12"/>
  <c r="M693" i="12"/>
  <c r="M694" i="12"/>
  <c r="M695" i="12"/>
  <c r="M696" i="12"/>
  <c r="M697" i="12"/>
  <c r="M698" i="12"/>
  <c r="M699" i="12"/>
  <c r="M700" i="12"/>
  <c r="M701" i="12"/>
  <c r="M702" i="12"/>
  <c r="M703" i="12"/>
  <c r="M704" i="12"/>
  <c r="M705" i="12"/>
  <c r="M706" i="12"/>
  <c r="M707" i="12"/>
  <c r="M708" i="12"/>
  <c r="M709" i="12"/>
  <c r="M710" i="12"/>
  <c r="M711" i="12"/>
  <c r="M712" i="12"/>
  <c r="M713" i="12"/>
  <c r="M714" i="12"/>
  <c r="M715" i="12"/>
  <c r="M716" i="12"/>
  <c r="M717" i="12"/>
  <c r="M718" i="12"/>
  <c r="M719" i="12"/>
  <c r="M720" i="12"/>
  <c r="M721" i="12"/>
  <c r="M722" i="12"/>
  <c r="M723" i="12"/>
  <c r="M724" i="12"/>
  <c r="M725" i="12"/>
  <c r="M726" i="12"/>
  <c r="M727" i="12"/>
  <c r="M728" i="12"/>
  <c r="M729" i="12"/>
  <c r="M730" i="12"/>
  <c r="M731" i="12"/>
  <c r="M732" i="12"/>
  <c r="M733" i="12"/>
  <c r="M734" i="12"/>
  <c r="M735" i="12"/>
  <c r="M736" i="12"/>
  <c r="M737" i="12"/>
  <c r="M738" i="12"/>
  <c r="M739" i="12"/>
  <c r="M740" i="12"/>
  <c r="M741" i="12"/>
  <c r="M742" i="12"/>
  <c r="M743" i="12"/>
  <c r="M744" i="12"/>
  <c r="M745" i="12"/>
  <c r="M746" i="12"/>
  <c r="M747" i="12"/>
  <c r="M748" i="12"/>
  <c r="M749" i="12"/>
  <c r="M750" i="12"/>
  <c r="M751" i="12"/>
  <c r="M752" i="12"/>
  <c r="M753" i="12"/>
  <c r="M754" i="12"/>
  <c r="M755" i="12"/>
  <c r="M756" i="12"/>
  <c r="M757" i="12"/>
  <c r="M758" i="12"/>
  <c r="M759" i="12"/>
  <c r="M760" i="12"/>
  <c r="M761" i="12"/>
  <c r="M762" i="12"/>
  <c r="M763" i="12"/>
  <c r="M764" i="12"/>
  <c r="M765" i="12"/>
  <c r="M766" i="12"/>
  <c r="M767" i="12"/>
  <c r="M768" i="12"/>
  <c r="M769" i="12"/>
  <c r="M770" i="12"/>
  <c r="M771" i="12"/>
  <c r="M772" i="12"/>
  <c r="M773" i="12"/>
  <c r="M774" i="12"/>
  <c r="M775" i="12"/>
  <c r="M776" i="12"/>
  <c r="M777" i="12"/>
  <c r="M778" i="12"/>
  <c r="M779" i="12"/>
  <c r="M780" i="12"/>
  <c r="M781" i="12"/>
  <c r="M782" i="12"/>
  <c r="M783" i="12"/>
  <c r="M784" i="12"/>
  <c r="M785" i="12"/>
  <c r="M786" i="12"/>
  <c r="M787" i="12"/>
  <c r="M788" i="12"/>
  <c r="M789" i="12"/>
  <c r="M790" i="12"/>
  <c r="M791" i="12"/>
  <c r="M792" i="12"/>
  <c r="M793" i="12"/>
  <c r="M794" i="12"/>
  <c r="M795" i="12"/>
  <c r="M796" i="12"/>
  <c r="M797" i="12"/>
  <c r="M798" i="12"/>
  <c r="M799" i="12"/>
  <c r="M800" i="12"/>
  <c r="M801" i="12"/>
  <c r="M802" i="12"/>
  <c r="M803" i="12"/>
  <c r="M804" i="12"/>
  <c r="M805" i="12"/>
  <c r="M806" i="12"/>
  <c r="M807" i="12"/>
  <c r="M808" i="12"/>
  <c r="M809" i="12"/>
  <c r="M810" i="12"/>
  <c r="M811" i="12"/>
  <c r="M812" i="12"/>
  <c r="M813" i="12"/>
  <c r="M814" i="12"/>
  <c r="M815" i="12"/>
  <c r="M816" i="12"/>
  <c r="M817" i="12"/>
  <c r="M818" i="12"/>
  <c r="M819" i="12"/>
  <c r="M820" i="12"/>
  <c r="M821" i="12"/>
  <c r="M822" i="12"/>
  <c r="M823" i="12"/>
  <c r="M824" i="12"/>
  <c r="M825" i="12"/>
  <c r="M826" i="12"/>
  <c r="M827" i="12"/>
  <c r="M828" i="12"/>
  <c r="M829" i="12"/>
  <c r="M830" i="12"/>
  <c r="M831" i="12"/>
  <c r="M832" i="12"/>
  <c r="M833" i="12"/>
  <c r="M834" i="12"/>
  <c r="M835" i="12"/>
  <c r="M836" i="12"/>
  <c r="M837" i="12"/>
  <c r="M838" i="12"/>
  <c r="M839" i="12"/>
  <c r="M840" i="12"/>
  <c r="M841" i="12"/>
  <c r="M842" i="12"/>
  <c r="M843" i="12"/>
  <c r="M844" i="12"/>
  <c r="M845" i="12"/>
  <c r="M846" i="12"/>
  <c r="M847" i="12"/>
  <c r="M848" i="12"/>
  <c r="M849" i="12"/>
  <c r="M850" i="12"/>
  <c r="M851" i="12"/>
  <c r="M852" i="12"/>
  <c r="M853" i="12"/>
  <c r="M854" i="12"/>
  <c r="M855" i="12"/>
  <c r="M856" i="12"/>
  <c r="M857" i="12"/>
  <c r="M858" i="12"/>
  <c r="M859" i="12"/>
  <c r="M860" i="12"/>
  <c r="M861" i="12"/>
  <c r="M862" i="12"/>
  <c r="M863" i="12"/>
  <c r="M864" i="12"/>
  <c r="M865" i="12"/>
  <c r="M866" i="12"/>
  <c r="M867" i="12"/>
  <c r="M868" i="12"/>
  <c r="M869" i="12"/>
  <c r="M870" i="12"/>
  <c r="M871" i="12"/>
  <c r="M872" i="12"/>
  <c r="M873" i="12"/>
  <c r="M874" i="12"/>
  <c r="M875" i="12"/>
  <c r="M876" i="12"/>
  <c r="M877" i="12"/>
  <c r="M878" i="12"/>
  <c r="M879" i="12"/>
  <c r="M880" i="12"/>
  <c r="M881" i="12"/>
  <c r="M882" i="12"/>
  <c r="M883" i="12"/>
  <c r="M884" i="12"/>
  <c r="M885" i="12"/>
  <c r="M886" i="12"/>
  <c r="M887" i="12"/>
  <c r="M888" i="12"/>
  <c r="M889" i="12"/>
  <c r="M890" i="12"/>
  <c r="M891" i="12"/>
  <c r="M892" i="12"/>
  <c r="M893" i="12"/>
  <c r="M894" i="12"/>
  <c r="M895" i="12"/>
  <c r="M896" i="12"/>
  <c r="M897" i="12"/>
  <c r="M898" i="12"/>
  <c r="M899" i="12"/>
  <c r="M900" i="12"/>
  <c r="M901" i="12"/>
  <c r="M902" i="12"/>
  <c r="M903" i="12"/>
  <c r="M904" i="12"/>
  <c r="M905" i="12"/>
  <c r="M906" i="12"/>
  <c r="M907" i="12"/>
  <c r="M908" i="12"/>
  <c r="M909" i="12"/>
  <c r="M910" i="12"/>
  <c r="M911" i="12"/>
  <c r="M912" i="12"/>
  <c r="M913" i="12"/>
  <c r="M914" i="12"/>
  <c r="M915" i="12"/>
  <c r="M916" i="12"/>
  <c r="M917" i="12"/>
  <c r="M918" i="12"/>
  <c r="M919" i="12"/>
  <c r="M920" i="12"/>
  <c r="M921" i="12"/>
  <c r="M922" i="12"/>
  <c r="M923" i="12"/>
  <c r="M924" i="12"/>
  <c r="M925" i="12"/>
  <c r="M926" i="12"/>
  <c r="M927" i="12"/>
  <c r="M928" i="12"/>
  <c r="M929" i="12"/>
  <c r="M930" i="12"/>
  <c r="M931" i="12"/>
  <c r="M932" i="12"/>
  <c r="M933" i="12"/>
  <c r="M934" i="12"/>
  <c r="M935" i="12"/>
  <c r="M936" i="12"/>
  <c r="M937" i="12"/>
  <c r="M938" i="12"/>
  <c r="M939" i="12"/>
  <c r="M940" i="12"/>
  <c r="M941" i="12"/>
  <c r="M942" i="12"/>
  <c r="M943" i="12"/>
  <c r="M944" i="12"/>
  <c r="M945" i="12"/>
  <c r="M946" i="12"/>
  <c r="M947" i="12"/>
  <c r="M948" i="12"/>
  <c r="M949" i="12"/>
  <c r="M950" i="12"/>
  <c r="M951" i="12"/>
  <c r="M952" i="12"/>
  <c r="M953" i="12"/>
  <c r="M954" i="12"/>
  <c r="M955" i="12"/>
  <c r="M956" i="12"/>
  <c r="M957" i="12"/>
  <c r="M958" i="12"/>
  <c r="M959" i="12"/>
  <c r="M960" i="12"/>
  <c r="M961" i="12"/>
  <c r="M962" i="12"/>
  <c r="M963" i="12"/>
  <c r="M964" i="12"/>
  <c r="M965" i="12"/>
  <c r="M966" i="12"/>
  <c r="M967" i="12"/>
  <c r="M968" i="12"/>
  <c r="M969" i="12"/>
  <c r="M970" i="12"/>
  <c r="M971" i="12"/>
  <c r="M972" i="12"/>
  <c r="M973" i="12"/>
  <c r="M974" i="12"/>
  <c r="M975" i="12"/>
  <c r="M976" i="12"/>
  <c r="M977" i="12"/>
  <c r="M978" i="12"/>
  <c r="M979" i="12"/>
  <c r="M980" i="12"/>
  <c r="M981" i="12"/>
  <c r="M982" i="12"/>
  <c r="M983" i="12"/>
  <c r="M984" i="12"/>
  <c r="M985" i="12"/>
  <c r="M986" i="12"/>
  <c r="M987" i="12"/>
  <c r="M988" i="12"/>
  <c r="M989" i="12"/>
  <c r="M990" i="12"/>
  <c r="M991" i="12"/>
  <c r="M992" i="12"/>
  <c r="M993" i="12"/>
  <c r="M994" i="12"/>
  <c r="M995" i="12"/>
  <c r="M996" i="12"/>
  <c r="M997" i="12"/>
  <c r="M998" i="12"/>
  <c r="M999" i="12"/>
  <c r="M1000" i="12"/>
  <c r="M1001" i="12"/>
  <c r="M1002" i="12"/>
  <c r="M1003" i="12"/>
  <c r="M1004" i="12"/>
  <c r="M1005" i="12"/>
  <c r="M1006" i="12"/>
  <c r="M1007" i="12"/>
  <c r="M1008" i="12"/>
  <c r="M1009" i="12"/>
  <c r="M1010" i="12"/>
  <c r="M1011" i="12"/>
  <c r="M1012" i="12"/>
  <c r="M1013" i="12"/>
  <c r="M1014" i="12"/>
  <c r="M1015" i="12"/>
  <c r="M1016" i="12"/>
  <c r="M1017" i="12"/>
  <c r="M1018" i="12"/>
  <c r="M1019" i="12"/>
  <c r="M1020" i="12"/>
  <c r="M1021" i="12"/>
  <c r="M1022" i="12"/>
  <c r="M1023" i="12"/>
  <c r="M1024" i="12"/>
  <c r="M1025" i="12"/>
  <c r="M1026" i="12"/>
  <c r="M1027" i="12"/>
  <c r="M1028" i="12"/>
  <c r="M1029" i="12"/>
  <c r="M1030" i="12"/>
  <c r="M1031" i="12"/>
  <c r="M1032" i="12"/>
  <c r="M1033" i="12"/>
  <c r="M1034" i="12"/>
  <c r="M1035" i="12"/>
  <c r="M1036" i="12"/>
  <c r="M1037" i="12"/>
  <c r="M1038" i="12"/>
  <c r="M1039" i="12"/>
  <c r="M1040" i="12"/>
  <c r="M1041" i="12"/>
  <c r="M1042" i="12"/>
  <c r="M1043" i="12"/>
  <c r="M1044" i="12"/>
  <c r="M1045" i="12"/>
  <c r="M1046" i="12"/>
  <c r="M1047" i="12"/>
  <c r="M1048" i="12"/>
  <c r="M1049" i="12"/>
  <c r="M1050" i="12"/>
  <c r="M1051" i="12"/>
  <c r="M1052" i="12"/>
  <c r="M1053" i="12"/>
  <c r="M1054" i="12"/>
  <c r="M1055" i="12"/>
  <c r="M1056" i="12"/>
  <c r="M1057" i="12"/>
  <c r="M1058" i="12"/>
  <c r="M1059" i="12"/>
  <c r="M1060" i="12"/>
  <c r="M1061" i="12"/>
  <c r="M1062" i="12"/>
  <c r="M1063" i="12"/>
  <c r="M1064" i="12"/>
  <c r="M1065" i="12"/>
  <c r="M1066" i="12"/>
  <c r="M1067" i="12"/>
  <c r="M1068" i="12"/>
  <c r="M1069" i="12"/>
  <c r="M1070" i="12"/>
  <c r="M1071" i="12"/>
  <c r="M1072" i="12"/>
  <c r="M1073" i="12"/>
  <c r="M1074" i="12"/>
  <c r="M1075" i="12"/>
  <c r="M1076" i="12"/>
  <c r="M1077" i="12"/>
  <c r="M1078" i="12"/>
  <c r="M1079" i="12"/>
  <c r="M1080" i="12"/>
  <c r="M1081" i="12"/>
  <c r="M1082" i="12"/>
  <c r="M1083" i="12"/>
  <c r="M1084" i="12"/>
  <c r="M1085" i="12"/>
  <c r="M1086" i="12"/>
  <c r="M1087" i="12"/>
  <c r="M1088" i="12"/>
  <c r="M1089" i="12"/>
  <c r="M1090" i="12"/>
  <c r="M1091" i="12"/>
  <c r="M1092" i="12"/>
  <c r="M1093" i="12"/>
  <c r="M1094" i="12"/>
  <c r="M1095" i="12"/>
  <c r="M1096" i="12"/>
  <c r="M1097" i="12"/>
  <c r="M1098" i="12"/>
  <c r="M1099" i="12"/>
  <c r="M1100" i="12"/>
  <c r="M1101" i="12"/>
  <c r="M1102" i="12"/>
  <c r="M1103" i="12"/>
  <c r="M1104" i="12"/>
  <c r="M1105" i="12"/>
  <c r="M1106" i="12"/>
  <c r="M1107" i="12"/>
  <c r="M1108" i="12"/>
  <c r="M1109" i="12"/>
  <c r="M1110" i="12"/>
  <c r="M1111" i="12"/>
  <c r="M1112" i="12"/>
  <c r="M1113" i="12"/>
  <c r="M1114" i="12"/>
  <c r="M1115" i="12"/>
  <c r="M1116" i="12"/>
  <c r="M1117" i="12"/>
  <c r="M1118" i="12"/>
  <c r="M1119" i="12"/>
  <c r="M1120" i="12"/>
  <c r="M1121" i="12"/>
  <c r="M1122" i="12"/>
  <c r="M1123" i="12"/>
  <c r="M1124" i="12"/>
  <c r="M1125" i="12"/>
  <c r="M1126" i="12"/>
  <c r="M1127" i="12"/>
  <c r="M1128" i="12"/>
  <c r="M1129" i="12"/>
  <c r="M1130" i="12"/>
  <c r="M1131" i="12"/>
  <c r="M1132" i="12"/>
  <c r="M1133" i="12"/>
  <c r="M1134" i="12"/>
  <c r="M1135" i="12"/>
  <c r="M1136" i="12"/>
  <c r="M1137" i="12"/>
  <c r="M1138" i="12"/>
  <c r="M1139" i="12"/>
  <c r="M1140" i="12"/>
  <c r="M1141" i="12"/>
  <c r="M1142" i="12"/>
  <c r="M1143" i="12"/>
  <c r="M1144" i="12"/>
  <c r="M1145" i="12"/>
  <c r="M1146" i="12"/>
  <c r="M1147" i="12"/>
  <c r="M1148" i="12"/>
  <c r="M1149" i="12"/>
  <c r="M1150" i="12"/>
  <c r="M1151" i="12"/>
  <c r="M1152" i="12"/>
  <c r="M1153" i="12"/>
  <c r="M1154" i="12"/>
  <c r="M1155" i="12"/>
  <c r="M1156" i="12"/>
  <c r="M1157" i="12"/>
  <c r="M1158" i="12"/>
  <c r="M1159" i="12"/>
  <c r="M1160" i="12"/>
  <c r="M1161" i="12"/>
  <c r="M1162" i="12"/>
  <c r="M1163" i="12"/>
  <c r="M1164" i="12"/>
  <c r="M1165" i="12"/>
  <c r="M1166" i="12"/>
  <c r="M1167" i="12"/>
  <c r="M1168" i="12"/>
  <c r="M1169" i="12"/>
  <c r="M1170" i="12"/>
  <c r="M1171" i="12"/>
  <c r="M1172" i="12"/>
  <c r="M1173" i="12"/>
  <c r="M1174" i="12"/>
  <c r="M1175" i="12"/>
  <c r="M1176" i="12"/>
  <c r="M1177" i="12"/>
  <c r="M1178" i="12"/>
  <c r="M1179" i="12"/>
  <c r="M1180" i="12"/>
  <c r="M1181" i="12"/>
  <c r="M1182" i="12"/>
  <c r="M1183" i="12"/>
  <c r="M1184" i="12"/>
  <c r="M1185" i="12"/>
  <c r="M1186" i="12"/>
  <c r="M1187" i="12"/>
  <c r="M1188" i="12"/>
  <c r="M1189" i="12"/>
  <c r="M1190" i="12"/>
  <c r="M1191" i="12"/>
  <c r="M1192" i="12"/>
  <c r="M1193" i="12"/>
  <c r="M1194" i="12"/>
  <c r="M1195" i="12"/>
  <c r="M1196" i="12"/>
  <c r="M1197" i="12"/>
  <c r="M1198" i="12"/>
  <c r="M1199" i="12"/>
  <c r="M1200" i="12"/>
  <c r="M2" i="12"/>
  <c r="A2" i="3" l="1"/>
  <c r="A3" i="3"/>
  <c r="B4" i="3"/>
  <c r="B5" i="3" s="1"/>
  <c r="A5" i="3" s="1"/>
  <c r="L1196" i="12"/>
  <c r="I1196" i="12"/>
  <c r="L1180" i="12"/>
  <c r="I1180" i="12"/>
  <c r="I1164" i="12"/>
  <c r="L1164" i="12"/>
  <c r="L1148" i="12"/>
  <c r="I1148" i="12"/>
  <c r="L1132" i="12"/>
  <c r="I1132" i="12"/>
  <c r="I1120" i="12"/>
  <c r="L1120" i="12"/>
  <c r="L1200" i="12"/>
  <c r="I1200" i="12"/>
  <c r="L1192" i="12"/>
  <c r="I1192" i="12"/>
  <c r="I1184" i="12"/>
  <c r="L1184" i="12"/>
  <c r="L1172" i="12"/>
  <c r="I1172" i="12"/>
  <c r="L1168" i="12"/>
  <c r="I1168" i="12"/>
  <c r="L1156" i="12"/>
  <c r="I1156" i="12"/>
  <c r="I1152" i="12"/>
  <c r="L1152" i="12"/>
  <c r="L1140" i="12"/>
  <c r="I1140" i="12"/>
  <c r="L1128" i="12"/>
  <c r="I1128" i="12"/>
  <c r="L1188" i="12"/>
  <c r="I1188" i="12"/>
  <c r="L1176" i="12"/>
  <c r="I1176" i="12"/>
  <c r="L1160" i="12"/>
  <c r="I1160" i="12"/>
  <c r="L1144" i="12"/>
  <c r="I1144" i="12"/>
  <c r="L1136" i="12"/>
  <c r="I1136" i="12"/>
  <c r="L1124" i="12"/>
  <c r="I1124" i="12"/>
  <c r="L1116" i="12"/>
  <c r="I1116" i="12"/>
  <c r="L1112" i="12"/>
  <c r="I1112" i="12"/>
  <c r="L1108" i="12"/>
  <c r="I1108" i="12"/>
  <c r="L1104" i="12"/>
  <c r="I1104" i="12"/>
  <c r="L1100" i="12"/>
  <c r="I1100" i="12"/>
  <c r="L1096" i="12"/>
  <c r="I1096" i="12"/>
  <c r="L1092" i="12"/>
  <c r="I1092" i="12"/>
  <c r="L1088" i="12"/>
  <c r="I1088" i="12"/>
  <c r="L1084" i="12"/>
  <c r="I1084" i="12"/>
  <c r="L1080" i="12"/>
  <c r="I1080" i="12"/>
  <c r="L1076" i="12"/>
  <c r="I1076" i="12"/>
  <c r="L1072" i="12"/>
  <c r="I1072" i="12"/>
  <c r="L1068" i="12"/>
  <c r="I1068" i="12"/>
  <c r="L1064" i="12"/>
  <c r="I1064" i="12"/>
  <c r="L1060" i="12"/>
  <c r="I1060" i="12"/>
  <c r="I1056" i="12"/>
  <c r="L1056" i="12"/>
  <c r="L1052" i="12"/>
  <c r="I1052" i="12"/>
  <c r="L1048" i="12"/>
  <c r="I1048" i="12"/>
  <c r="L1044" i="12"/>
  <c r="I1044" i="12"/>
  <c r="L1040" i="12"/>
  <c r="I1040" i="12"/>
  <c r="L1032" i="12"/>
  <c r="I1032" i="12"/>
  <c r="L1028" i="12"/>
  <c r="I1028" i="12"/>
  <c r="I1024" i="12"/>
  <c r="L1024" i="12"/>
  <c r="L1020" i="12"/>
  <c r="I1020" i="12"/>
  <c r="L1016" i="12"/>
  <c r="I1016" i="12"/>
  <c r="L1012" i="12"/>
  <c r="I1012" i="12"/>
  <c r="L1008" i="12"/>
  <c r="I1008" i="12"/>
  <c r="L1004" i="12"/>
  <c r="I1004" i="12"/>
  <c r="L1000" i="12"/>
  <c r="I1000" i="12"/>
  <c r="L996" i="12"/>
  <c r="I996" i="12"/>
  <c r="L988" i="12"/>
  <c r="I988" i="12"/>
  <c r="L984" i="12"/>
  <c r="I984" i="12"/>
  <c r="L980" i="12"/>
  <c r="I980" i="12"/>
  <c r="L976" i="12"/>
  <c r="I976" i="12"/>
  <c r="L972" i="12"/>
  <c r="I972" i="12"/>
  <c r="L968" i="12"/>
  <c r="I968" i="12"/>
  <c r="L964" i="12"/>
  <c r="I964" i="12"/>
  <c r="L960" i="12"/>
  <c r="I960" i="12"/>
  <c r="L956" i="12"/>
  <c r="I956" i="12"/>
  <c r="L952" i="12"/>
  <c r="I952" i="12"/>
  <c r="L948" i="12"/>
  <c r="I948" i="12"/>
  <c r="L944" i="12"/>
  <c r="I944" i="12"/>
  <c r="L940" i="12"/>
  <c r="I940" i="12"/>
  <c r="L936" i="12"/>
  <c r="I936" i="12"/>
  <c r="L932" i="12"/>
  <c r="I932" i="12"/>
  <c r="I928" i="12"/>
  <c r="L928" i="12"/>
  <c r="L924" i="12"/>
  <c r="I924" i="12"/>
  <c r="L920" i="12"/>
  <c r="I920" i="12"/>
  <c r="L916" i="12"/>
  <c r="I916" i="12"/>
  <c r="L912" i="12"/>
  <c r="I912" i="12"/>
  <c r="L904" i="12"/>
  <c r="I904" i="12"/>
  <c r="L900" i="12"/>
  <c r="I900" i="12"/>
  <c r="I896" i="12"/>
  <c r="L896" i="12"/>
  <c r="L892" i="12"/>
  <c r="I892" i="12"/>
  <c r="L888" i="12"/>
  <c r="I888" i="12"/>
  <c r="L884" i="12"/>
  <c r="I884" i="12"/>
  <c r="L880" i="12"/>
  <c r="I880" i="12"/>
  <c r="L876" i="12"/>
  <c r="I876" i="12"/>
  <c r="L872" i="12"/>
  <c r="I872" i="12"/>
  <c r="L868" i="12"/>
  <c r="I868" i="12"/>
  <c r="L864" i="12"/>
  <c r="I864" i="12"/>
  <c r="L860" i="12"/>
  <c r="I860" i="12"/>
  <c r="L856" i="12"/>
  <c r="I856" i="12"/>
  <c r="L852" i="12"/>
  <c r="I852" i="12"/>
  <c r="L848" i="12"/>
  <c r="I848" i="12"/>
  <c r="L844" i="12"/>
  <c r="I844" i="12"/>
  <c r="L840" i="12"/>
  <c r="I840" i="12"/>
  <c r="L836" i="12"/>
  <c r="I836" i="12"/>
  <c r="L832" i="12"/>
  <c r="I832" i="12"/>
  <c r="L828" i="12"/>
  <c r="I828" i="12"/>
  <c r="L824" i="12"/>
  <c r="I824" i="12"/>
  <c r="L820" i="12"/>
  <c r="I820" i="12"/>
  <c r="L816" i="12"/>
  <c r="I816" i="12"/>
  <c r="L812" i="12"/>
  <c r="I812" i="12"/>
  <c r="L808" i="12"/>
  <c r="I808" i="12"/>
  <c r="L804" i="12"/>
  <c r="I804" i="12"/>
  <c r="L800" i="12"/>
  <c r="I800" i="12"/>
  <c r="L796" i="12"/>
  <c r="I796" i="12"/>
  <c r="L792" i="12"/>
  <c r="I792" i="12"/>
  <c r="L788" i="12"/>
  <c r="I788" i="12"/>
  <c r="L784" i="12"/>
  <c r="I784" i="12"/>
  <c r="L780" i="12"/>
  <c r="I780" i="12"/>
  <c r="L776" i="12"/>
  <c r="I776" i="12"/>
  <c r="L772" i="12"/>
  <c r="I772" i="12"/>
  <c r="L764" i="12"/>
  <c r="I764" i="12"/>
  <c r="L760" i="12"/>
  <c r="I760" i="12"/>
  <c r="L756" i="12"/>
  <c r="I756" i="12"/>
  <c r="L752" i="12"/>
  <c r="I752" i="12"/>
  <c r="L748" i="12"/>
  <c r="I748" i="12"/>
  <c r="L744" i="12"/>
  <c r="I744" i="12"/>
  <c r="L740" i="12"/>
  <c r="I740" i="12"/>
  <c r="L732" i="12"/>
  <c r="I732" i="12"/>
  <c r="L728" i="12"/>
  <c r="I728" i="12"/>
  <c r="L724" i="12"/>
  <c r="I724" i="12"/>
  <c r="L720" i="12"/>
  <c r="I720" i="12"/>
  <c r="L716" i="12"/>
  <c r="I716" i="12"/>
  <c r="L712" i="12"/>
  <c r="I712" i="12"/>
  <c r="L708" i="12"/>
  <c r="I708" i="12"/>
  <c r="L700" i="12"/>
  <c r="I700" i="12"/>
  <c r="L696" i="12"/>
  <c r="I696" i="12"/>
  <c r="L692" i="12"/>
  <c r="I692" i="12"/>
  <c r="L688" i="12"/>
  <c r="I688" i="12"/>
  <c r="L684" i="12"/>
  <c r="I684" i="12"/>
  <c r="L680" i="12"/>
  <c r="I680" i="12"/>
  <c r="L676" i="12"/>
  <c r="I676" i="12"/>
  <c r="L668" i="12"/>
  <c r="I668" i="12"/>
  <c r="L664" i="12"/>
  <c r="I664" i="12"/>
  <c r="L660" i="12"/>
  <c r="I660" i="12"/>
  <c r="L656" i="12"/>
  <c r="I656" i="12"/>
  <c r="L652" i="12"/>
  <c r="I652" i="12"/>
  <c r="L648" i="12"/>
  <c r="I648" i="12"/>
  <c r="L644" i="12"/>
  <c r="I644" i="12"/>
  <c r="L636" i="12"/>
  <c r="I636" i="12"/>
  <c r="L632" i="12"/>
  <c r="I632" i="12"/>
  <c r="L628" i="12"/>
  <c r="I628" i="12"/>
  <c r="L624" i="12"/>
  <c r="I624" i="12"/>
  <c r="L620" i="12"/>
  <c r="I620" i="12"/>
  <c r="L616" i="12"/>
  <c r="I616" i="12"/>
  <c r="L612" i="12"/>
  <c r="I612" i="12"/>
  <c r="L604" i="12"/>
  <c r="I604" i="12"/>
  <c r="L600" i="12"/>
  <c r="I600" i="12"/>
  <c r="L596" i="12"/>
  <c r="I596" i="12"/>
  <c r="L592" i="12"/>
  <c r="I592" i="12"/>
  <c r="L588" i="12"/>
  <c r="I588" i="12"/>
  <c r="L584" i="12"/>
  <c r="I584" i="12"/>
  <c r="L580" i="12"/>
  <c r="I580" i="12"/>
  <c r="L572" i="12"/>
  <c r="I572" i="12"/>
  <c r="L568" i="12"/>
  <c r="I568" i="12"/>
  <c r="L564" i="12"/>
  <c r="I564" i="12"/>
  <c r="L560" i="12"/>
  <c r="I560" i="12"/>
  <c r="L556" i="12"/>
  <c r="I556" i="12"/>
  <c r="L552" i="12"/>
  <c r="I552" i="12"/>
  <c r="L548" i="12"/>
  <c r="I548" i="12"/>
  <c r="L544" i="12"/>
  <c r="I544" i="12"/>
  <c r="L540" i="12"/>
  <c r="I540" i="12"/>
  <c r="L536" i="12"/>
  <c r="I536" i="12"/>
  <c r="L532" i="12"/>
  <c r="I532" i="12"/>
  <c r="L528" i="12"/>
  <c r="I528" i="12"/>
  <c r="L524" i="12"/>
  <c r="I524" i="12"/>
  <c r="L520" i="12"/>
  <c r="I520" i="12"/>
  <c r="L516" i="12"/>
  <c r="I516" i="12"/>
  <c r="L512" i="12"/>
  <c r="I512" i="12"/>
  <c r="L508" i="12"/>
  <c r="I508" i="12"/>
  <c r="L504" i="12"/>
  <c r="I504" i="12"/>
  <c r="L500" i="12"/>
  <c r="I500" i="12"/>
  <c r="L496" i="12"/>
  <c r="I496" i="12"/>
  <c r="L492" i="12"/>
  <c r="I492" i="12"/>
  <c r="L488" i="12"/>
  <c r="I488" i="12"/>
  <c r="L484" i="12"/>
  <c r="I484" i="12"/>
  <c r="L480" i="12"/>
  <c r="I480" i="12"/>
  <c r="L476" i="12"/>
  <c r="I476" i="12"/>
  <c r="L472" i="12"/>
  <c r="I472" i="12"/>
  <c r="L468" i="12"/>
  <c r="I468" i="12"/>
  <c r="L464" i="12"/>
  <c r="I464" i="12"/>
  <c r="L460" i="12"/>
  <c r="I460" i="12"/>
  <c r="L456" i="12"/>
  <c r="I456" i="12"/>
  <c r="L444" i="12"/>
  <c r="I444" i="12"/>
  <c r="L440" i="12"/>
  <c r="I440" i="12"/>
  <c r="L412" i="12"/>
  <c r="L408" i="12"/>
  <c r="L388" i="12"/>
  <c r="I388" i="12"/>
  <c r="L356" i="12"/>
  <c r="I308" i="12"/>
  <c r="L308" i="12"/>
  <c r="L260" i="12"/>
  <c r="L228" i="12"/>
  <c r="L204" i="12"/>
  <c r="L160" i="12"/>
  <c r="L92" i="12"/>
  <c r="L84" i="12"/>
  <c r="I84" i="12"/>
  <c r="L24" i="12"/>
  <c r="I24" i="12"/>
  <c r="I1193" i="12"/>
  <c r="I1181" i="12"/>
  <c r="I1161" i="12"/>
  <c r="I1149" i="12"/>
  <c r="I1125" i="12"/>
  <c r="I1093" i="12"/>
  <c r="I1061" i="12"/>
  <c r="I1029" i="12"/>
  <c r="I997" i="12"/>
  <c r="I965" i="12"/>
  <c r="I933" i="12"/>
  <c r="I901" i="12"/>
  <c r="I869" i="12"/>
  <c r="I837" i="12"/>
  <c r="I805" i="12"/>
  <c r="I768" i="12"/>
  <c r="I725" i="12"/>
  <c r="I681" i="12"/>
  <c r="I640" i="12"/>
  <c r="I597" i="12"/>
  <c r="I553" i="12"/>
  <c r="L1077" i="12"/>
  <c r="L908" i="12"/>
  <c r="L601" i="12"/>
  <c r="I1189" i="12"/>
  <c r="I1169" i="12"/>
  <c r="I1157" i="12"/>
  <c r="I1137" i="12"/>
  <c r="I1117" i="12"/>
  <c r="I1085" i="12"/>
  <c r="I1053" i="12"/>
  <c r="I1021" i="12"/>
  <c r="I989" i="12"/>
  <c r="I957" i="12"/>
  <c r="I925" i="12"/>
  <c r="I893" i="12"/>
  <c r="I861" i="12"/>
  <c r="I829" i="12"/>
  <c r="I797" i="12"/>
  <c r="I757" i="12"/>
  <c r="I713" i="12"/>
  <c r="I672" i="12"/>
  <c r="I629" i="12"/>
  <c r="I585" i="12"/>
  <c r="I529" i="12"/>
  <c r="L1036" i="12"/>
  <c r="L857" i="12"/>
  <c r="L514" i="12"/>
  <c r="I866" i="12"/>
  <c r="L866" i="12"/>
  <c r="I858" i="12"/>
  <c r="L858" i="12"/>
  <c r="I850" i="12"/>
  <c r="L850" i="12"/>
  <c r="I842" i="12"/>
  <c r="L842" i="12"/>
  <c r="I834" i="12"/>
  <c r="L834" i="12"/>
  <c r="I826" i="12"/>
  <c r="L826" i="12"/>
  <c r="I818" i="12"/>
  <c r="L818" i="12"/>
  <c r="I810" i="12"/>
  <c r="L810" i="12"/>
  <c r="I802" i="12"/>
  <c r="L802" i="12"/>
  <c r="I794" i="12"/>
  <c r="L794" i="12"/>
  <c r="I786" i="12"/>
  <c r="L786" i="12"/>
  <c r="I778" i="12"/>
  <c r="L778" i="12"/>
  <c r="I762" i="12"/>
  <c r="L762" i="12"/>
  <c r="I754" i="12"/>
  <c r="L754" i="12"/>
  <c r="I746" i="12"/>
  <c r="L746" i="12"/>
  <c r="I738" i="12"/>
  <c r="L738" i="12"/>
  <c r="I730" i="12"/>
  <c r="L730" i="12"/>
  <c r="I722" i="12"/>
  <c r="L722" i="12"/>
  <c r="I714" i="12"/>
  <c r="L714" i="12"/>
  <c r="I706" i="12"/>
  <c r="L706" i="12"/>
  <c r="I698" i="12"/>
  <c r="L698" i="12"/>
  <c r="I690" i="12"/>
  <c r="L690" i="12"/>
  <c r="I682" i="12"/>
  <c r="L682" i="12"/>
  <c r="I674" i="12"/>
  <c r="L674" i="12"/>
  <c r="I666" i="12"/>
  <c r="L666" i="12"/>
  <c r="I658" i="12"/>
  <c r="L658" i="12"/>
  <c r="I650" i="12"/>
  <c r="L650" i="12"/>
  <c r="I642" i="12"/>
  <c r="L642" i="12"/>
  <c r="I634" i="12"/>
  <c r="L634" i="12"/>
  <c r="I626" i="12"/>
  <c r="L626" i="12"/>
  <c r="I618" i="12"/>
  <c r="L618" i="12"/>
  <c r="I610" i="12"/>
  <c r="L610" i="12"/>
  <c r="I602" i="12"/>
  <c r="L602" i="12"/>
  <c r="I594" i="12"/>
  <c r="L594" i="12"/>
  <c r="I586" i="12"/>
  <c r="L586" i="12"/>
  <c r="I578" i="12"/>
  <c r="L578" i="12"/>
  <c r="I570" i="12"/>
  <c r="L570" i="12"/>
  <c r="I562" i="12"/>
  <c r="L562" i="12"/>
  <c r="I554" i="12"/>
  <c r="L554" i="12"/>
  <c r="I546" i="12"/>
  <c r="L546" i="12"/>
  <c r="I538" i="12"/>
  <c r="L538" i="12"/>
  <c r="I530" i="12"/>
  <c r="L530" i="12"/>
  <c r="I522" i="12"/>
  <c r="L522" i="12"/>
  <c r="I506" i="12"/>
  <c r="L506" i="12"/>
  <c r="I498" i="12"/>
  <c r="L498" i="12"/>
  <c r="I490" i="12"/>
  <c r="L490" i="12"/>
  <c r="I482" i="12"/>
  <c r="L482" i="12"/>
  <c r="I474" i="12"/>
  <c r="L474" i="12"/>
  <c r="I466" i="12"/>
  <c r="L466" i="12"/>
  <c r="I458" i="12"/>
  <c r="L458" i="12"/>
  <c r="I442" i="12"/>
  <c r="L442" i="12"/>
  <c r="L262" i="12"/>
  <c r="L226" i="12"/>
  <c r="I1197" i="12"/>
  <c r="I1177" i="12"/>
  <c r="I1165" i="12"/>
  <c r="I1145" i="12"/>
  <c r="I1133" i="12"/>
  <c r="I1109" i="12"/>
  <c r="I1045" i="12"/>
  <c r="I1013" i="12"/>
  <c r="I981" i="12"/>
  <c r="I949" i="12"/>
  <c r="I917" i="12"/>
  <c r="I885" i="12"/>
  <c r="I853" i="12"/>
  <c r="I821" i="12"/>
  <c r="I789" i="12"/>
  <c r="I745" i="12"/>
  <c r="I704" i="12"/>
  <c r="I661" i="12"/>
  <c r="I617" i="12"/>
  <c r="I576" i="12"/>
  <c r="I497" i="12"/>
  <c r="L992" i="12"/>
  <c r="L770" i="12"/>
  <c r="L1121" i="12"/>
  <c r="I1121" i="12"/>
  <c r="L1113" i="12"/>
  <c r="I1113" i="12"/>
  <c r="L1105" i="12"/>
  <c r="I1105" i="12"/>
  <c r="L1097" i="12"/>
  <c r="I1097" i="12"/>
  <c r="L1089" i="12"/>
  <c r="I1089" i="12"/>
  <c r="L1081" i="12"/>
  <c r="I1081" i="12"/>
  <c r="L1073" i="12"/>
  <c r="I1073" i="12"/>
  <c r="L1065" i="12"/>
  <c r="I1065" i="12"/>
  <c r="L1057" i="12"/>
  <c r="I1057" i="12"/>
  <c r="L1049" i="12"/>
  <c r="I1049" i="12"/>
  <c r="L1041" i="12"/>
  <c r="I1041" i="12"/>
  <c r="L1033" i="12"/>
  <c r="I1033" i="12"/>
  <c r="L1025" i="12"/>
  <c r="I1025" i="12"/>
  <c r="L1017" i="12"/>
  <c r="I1017" i="12"/>
  <c r="L1009" i="12"/>
  <c r="I1009" i="12"/>
  <c r="L1001" i="12"/>
  <c r="I1001" i="12"/>
  <c r="L993" i="12"/>
  <c r="I993" i="12"/>
  <c r="L985" i="12"/>
  <c r="I985" i="12"/>
  <c r="L977" i="12"/>
  <c r="I977" i="12"/>
  <c r="L969" i="12"/>
  <c r="I969" i="12"/>
  <c r="L961" i="12"/>
  <c r="I961" i="12"/>
  <c r="L953" i="12"/>
  <c r="I953" i="12"/>
  <c r="L945" i="12"/>
  <c r="I945" i="12"/>
  <c r="L937" i="12"/>
  <c r="I937" i="12"/>
  <c r="L929" i="12"/>
  <c r="I929" i="12"/>
  <c r="L921" i="12"/>
  <c r="I921" i="12"/>
  <c r="L913" i="12"/>
  <c r="I913" i="12"/>
  <c r="L905" i="12"/>
  <c r="I905" i="12"/>
  <c r="L897" i="12"/>
  <c r="I897" i="12"/>
  <c r="L889" i="12"/>
  <c r="I889" i="12"/>
  <c r="L881" i="12"/>
  <c r="I881" i="12"/>
  <c r="L873" i="12"/>
  <c r="I873" i="12"/>
  <c r="L865" i="12"/>
  <c r="I865" i="12"/>
  <c r="L849" i="12"/>
  <c r="I849" i="12"/>
  <c r="L841" i="12"/>
  <c r="I841" i="12"/>
  <c r="L833" i="12"/>
  <c r="I833" i="12"/>
  <c r="L825" i="12"/>
  <c r="I825" i="12"/>
  <c r="L817" i="12"/>
  <c r="I817" i="12"/>
  <c r="L809" i="12"/>
  <c r="I809" i="12"/>
  <c r="L801" i="12"/>
  <c r="I801" i="12"/>
  <c r="L793" i="12"/>
  <c r="I793" i="12"/>
  <c r="L785" i="12"/>
  <c r="I785" i="12"/>
  <c r="L781" i="12"/>
  <c r="I781" i="12"/>
  <c r="L773" i="12"/>
  <c r="I773" i="12"/>
  <c r="L769" i="12"/>
  <c r="I769" i="12"/>
  <c r="L765" i="12"/>
  <c r="I765" i="12"/>
  <c r="L761" i="12"/>
  <c r="I761" i="12"/>
  <c r="L753" i="12"/>
  <c r="I753" i="12"/>
  <c r="L749" i="12"/>
  <c r="I749" i="12"/>
  <c r="L741" i="12"/>
  <c r="I741" i="12"/>
  <c r="L737" i="12"/>
  <c r="I737" i="12"/>
  <c r="L733" i="12"/>
  <c r="I733" i="12"/>
  <c r="L729" i="12"/>
  <c r="I729" i="12"/>
  <c r="L721" i="12"/>
  <c r="I721" i="12"/>
  <c r="L717" i="12"/>
  <c r="I717" i="12"/>
  <c r="L709" i="12"/>
  <c r="I709" i="12"/>
  <c r="L705" i="12"/>
  <c r="I705" i="12"/>
  <c r="L701" i="12"/>
  <c r="I701" i="12"/>
  <c r="L697" i="12"/>
  <c r="I697" i="12"/>
  <c r="L685" i="12"/>
  <c r="I685" i="12"/>
  <c r="L677" i="12"/>
  <c r="I677" i="12"/>
  <c r="L673" i="12"/>
  <c r="I673" i="12"/>
  <c r="L669" i="12"/>
  <c r="I669" i="12"/>
  <c r="I665" i="12"/>
  <c r="L665" i="12"/>
  <c r="L657" i="12"/>
  <c r="I657" i="12"/>
  <c r="L653" i="12"/>
  <c r="I653" i="12"/>
  <c r="L645" i="12"/>
  <c r="I645" i="12"/>
  <c r="L641" i="12"/>
  <c r="I641" i="12"/>
  <c r="L637" i="12"/>
  <c r="I637" i="12"/>
  <c r="L633" i="12"/>
  <c r="I633" i="12"/>
  <c r="L625" i="12"/>
  <c r="I625" i="12"/>
  <c r="L621" i="12"/>
  <c r="I621" i="12"/>
  <c r="L613" i="12"/>
  <c r="I613" i="12"/>
  <c r="L609" i="12"/>
  <c r="I609" i="12"/>
  <c r="L605" i="12"/>
  <c r="I605" i="12"/>
  <c r="L593" i="12"/>
  <c r="I593" i="12"/>
  <c r="L589" i="12"/>
  <c r="I589" i="12"/>
  <c r="L581" i="12"/>
  <c r="I581" i="12"/>
  <c r="L577" i="12"/>
  <c r="I577" i="12"/>
  <c r="L573" i="12"/>
  <c r="I573" i="12"/>
  <c r="L569" i="12"/>
  <c r="I569" i="12"/>
  <c r="L561" i="12"/>
  <c r="I561" i="12"/>
  <c r="L557" i="12"/>
  <c r="I557" i="12"/>
  <c r="L549" i="12"/>
  <c r="I549" i="12"/>
  <c r="L545" i="12"/>
  <c r="I545" i="12"/>
  <c r="L541" i="12"/>
  <c r="I541" i="12"/>
  <c r="L537" i="12"/>
  <c r="I537" i="12"/>
  <c r="L533" i="12"/>
  <c r="I533" i="12"/>
  <c r="L525" i="12"/>
  <c r="I525" i="12"/>
  <c r="L521" i="12"/>
  <c r="I521" i="12"/>
  <c r="L517" i="12"/>
  <c r="I517" i="12"/>
  <c r="L513" i="12"/>
  <c r="I513" i="12"/>
  <c r="L509" i="12"/>
  <c r="I509" i="12"/>
  <c r="L505" i="12"/>
  <c r="I505" i="12"/>
  <c r="L501" i="12"/>
  <c r="I501" i="12"/>
  <c r="L493" i="12"/>
  <c r="I493" i="12"/>
  <c r="L489" i="12"/>
  <c r="I489" i="12"/>
  <c r="L485" i="12"/>
  <c r="I485" i="12"/>
  <c r="L481" i="12"/>
  <c r="I481" i="12"/>
  <c r="L477" i="12"/>
  <c r="I477" i="12"/>
  <c r="I473" i="12"/>
  <c r="L473" i="12"/>
  <c r="L469" i="12"/>
  <c r="I469" i="12"/>
  <c r="L461" i="12"/>
  <c r="I461" i="12"/>
  <c r="L449" i="12"/>
  <c r="I449" i="12"/>
  <c r="L445" i="12"/>
  <c r="L441" i="12"/>
  <c r="I441" i="12"/>
  <c r="L429" i="12"/>
  <c r="I429" i="12"/>
  <c r="L413" i="12"/>
  <c r="L393" i="12"/>
  <c r="L373" i="12"/>
  <c r="L357" i="12"/>
  <c r="L349" i="12"/>
  <c r="L345" i="12"/>
  <c r="L325" i="12"/>
  <c r="L317" i="12"/>
  <c r="L221" i="12"/>
  <c r="L169" i="12"/>
  <c r="L133" i="12"/>
  <c r="L85" i="12"/>
  <c r="L53" i="12"/>
  <c r="I1185" i="12"/>
  <c r="I1173" i="12"/>
  <c r="I1153" i="12"/>
  <c r="I1141" i="12"/>
  <c r="I1129" i="12"/>
  <c r="I1101" i="12"/>
  <c r="I1069" i="12"/>
  <c r="I1037" i="12"/>
  <c r="I1005" i="12"/>
  <c r="I973" i="12"/>
  <c r="I941" i="12"/>
  <c r="I909" i="12"/>
  <c r="I877" i="12"/>
  <c r="I845" i="12"/>
  <c r="I813" i="12"/>
  <c r="I777" i="12"/>
  <c r="I736" i="12"/>
  <c r="I693" i="12"/>
  <c r="I649" i="12"/>
  <c r="I608" i="12"/>
  <c r="I565" i="12"/>
  <c r="I465" i="12"/>
  <c r="L689" i="12"/>
  <c r="I455" i="12"/>
  <c r="I402" i="12"/>
  <c r="I223" i="12"/>
  <c r="I50" i="12"/>
  <c r="I451" i="12"/>
  <c r="L179" i="12"/>
  <c r="I1199" i="12"/>
  <c r="I1195" i="12"/>
  <c r="I1191" i="12"/>
  <c r="I1187" i="12"/>
  <c r="I1183" i="12"/>
  <c r="I1179" i="12"/>
  <c r="I1175" i="12"/>
  <c r="I1171" i="12"/>
  <c r="I1167" i="12"/>
  <c r="I1163" i="12"/>
  <c r="I1159" i="12"/>
  <c r="I1155" i="12"/>
  <c r="I1151" i="12"/>
  <c r="I1147" i="12"/>
  <c r="I1143" i="12"/>
  <c r="I1139" i="12"/>
  <c r="I1135" i="12"/>
  <c r="I1131" i="12"/>
  <c r="I1127" i="12"/>
  <c r="I1123" i="12"/>
  <c r="I1119" i="12"/>
  <c r="I1115" i="12"/>
  <c r="I1111" i="12"/>
  <c r="I1107" i="12"/>
  <c r="I1103" i="12"/>
  <c r="I1099" i="12"/>
  <c r="I1095" i="12"/>
  <c r="I1091" i="12"/>
  <c r="I1087" i="12"/>
  <c r="I1083" i="12"/>
  <c r="I1079" i="12"/>
  <c r="I1075" i="12"/>
  <c r="I1071" i="12"/>
  <c r="I1067" i="12"/>
  <c r="I1063" i="12"/>
  <c r="I1059" i="12"/>
  <c r="I1055" i="12"/>
  <c r="I1051" i="12"/>
  <c r="I1047" i="12"/>
  <c r="I1043" i="12"/>
  <c r="I1039" i="12"/>
  <c r="I1035" i="12"/>
  <c r="I1031" i="12"/>
  <c r="I1027" i="12"/>
  <c r="I1023" i="12"/>
  <c r="I1019" i="12"/>
  <c r="I1015" i="12"/>
  <c r="I1011" i="12"/>
  <c r="I1007" i="12"/>
  <c r="I1003" i="12"/>
  <c r="I999" i="12"/>
  <c r="I995" i="12"/>
  <c r="I991" i="12"/>
  <c r="I987" i="12"/>
  <c r="I983" i="12"/>
  <c r="I979" i="12"/>
  <c r="I975" i="12"/>
  <c r="I971" i="12"/>
  <c r="I967" i="12"/>
  <c r="I963" i="12"/>
  <c r="I959" i="12"/>
  <c r="I955" i="12"/>
  <c r="I951" i="12"/>
  <c r="I947" i="12"/>
  <c r="I943" i="12"/>
  <c r="I939" i="12"/>
  <c r="I935" i="12"/>
  <c r="I931" i="12"/>
  <c r="I927" i="12"/>
  <c r="I923" i="12"/>
  <c r="I919" i="12"/>
  <c r="I915" i="12"/>
  <c r="I911" i="12"/>
  <c r="I907" i="12"/>
  <c r="I903" i="12"/>
  <c r="I899" i="12"/>
  <c r="I895" i="12"/>
  <c r="I891" i="12"/>
  <c r="I887" i="12"/>
  <c r="I883" i="12"/>
  <c r="I879" i="12"/>
  <c r="I875" i="12"/>
  <c r="I871" i="12"/>
  <c r="I867" i="12"/>
  <c r="I863" i="12"/>
  <c r="I859" i="12"/>
  <c r="I855" i="12"/>
  <c r="I851" i="12"/>
  <c r="I847" i="12"/>
  <c r="I843" i="12"/>
  <c r="I839" i="12"/>
  <c r="I835" i="12"/>
  <c r="I831" i="12"/>
  <c r="I827" i="12"/>
  <c r="I823" i="12"/>
  <c r="I819" i="12"/>
  <c r="I815" i="12"/>
  <c r="I811" i="12"/>
  <c r="I807" i="12"/>
  <c r="I803" i="12"/>
  <c r="I799" i="12"/>
  <c r="I795" i="12"/>
  <c r="I791" i="12"/>
  <c r="I787" i="12"/>
  <c r="I783" i="12"/>
  <c r="I779" i="12"/>
  <c r="I775" i="12"/>
  <c r="I771" i="12"/>
  <c r="I767" i="12"/>
  <c r="I763" i="12"/>
  <c r="I759" i="12"/>
  <c r="I755" i="12"/>
  <c r="I751" i="12"/>
  <c r="I747" i="12"/>
  <c r="I743" i="12"/>
  <c r="I739" i="12"/>
  <c r="I735" i="12"/>
  <c r="I731" i="12"/>
  <c r="I727" i="12"/>
  <c r="I723" i="12"/>
  <c r="I719" i="12"/>
  <c r="I715" i="12"/>
  <c r="I711" i="12"/>
  <c r="I707" i="12"/>
  <c r="I703" i="12"/>
  <c r="I699" i="12"/>
  <c r="I695" i="12"/>
  <c r="I691" i="12"/>
  <c r="I687" i="12"/>
  <c r="I683" i="12"/>
  <c r="I679" i="12"/>
  <c r="I675" i="12"/>
  <c r="I671" i="12"/>
  <c r="I667" i="12"/>
  <c r="I663" i="12"/>
  <c r="I659" i="12"/>
  <c r="I655" i="12"/>
  <c r="I651" i="12"/>
  <c r="I647" i="12"/>
  <c r="I643" i="12"/>
  <c r="I639" i="12"/>
  <c r="I635" i="12"/>
  <c r="I631" i="12"/>
  <c r="I627" i="12"/>
  <c r="I623" i="12"/>
  <c r="I619" i="12"/>
  <c r="I615" i="12"/>
  <c r="I611" i="12"/>
  <c r="I607" i="12"/>
  <c r="I603" i="12"/>
  <c r="I599" i="12"/>
  <c r="I595" i="12"/>
  <c r="I591" i="12"/>
  <c r="I587" i="12"/>
  <c r="I583" i="12"/>
  <c r="I579" i="12"/>
  <c r="I575" i="12"/>
  <c r="I571" i="12"/>
  <c r="I567" i="12"/>
  <c r="I563" i="12"/>
  <c r="I559" i="12"/>
  <c r="I555" i="12"/>
  <c r="I551" i="12"/>
  <c r="I547" i="12"/>
  <c r="I543" i="12"/>
  <c r="I539" i="12"/>
  <c r="I535" i="12"/>
  <c r="I531" i="12"/>
  <c r="I527" i="12"/>
  <c r="I523" i="12"/>
  <c r="I519" i="12"/>
  <c r="I515" i="12"/>
  <c r="I511" i="12"/>
  <c r="I507" i="12"/>
  <c r="I503" i="12"/>
  <c r="I499" i="12"/>
  <c r="I495" i="12"/>
  <c r="I491" i="12"/>
  <c r="I487" i="12"/>
  <c r="I483" i="12"/>
  <c r="I479" i="12"/>
  <c r="I475" i="12"/>
  <c r="I471" i="12"/>
  <c r="I467" i="12"/>
  <c r="I463" i="12"/>
  <c r="I459" i="12"/>
  <c r="I454" i="12"/>
  <c r="I448" i="12"/>
  <c r="I443" i="12"/>
  <c r="I323" i="12"/>
  <c r="I307" i="12"/>
  <c r="I274" i="12"/>
  <c r="I103" i="12"/>
  <c r="I88" i="12"/>
  <c r="I55" i="12"/>
  <c r="L870" i="12"/>
  <c r="L862" i="12"/>
  <c r="L854" i="12"/>
  <c r="L846" i="12"/>
  <c r="L838" i="12"/>
  <c r="L830" i="12"/>
  <c r="L822" i="12"/>
  <c r="L814" i="12"/>
  <c r="L806" i="12"/>
  <c r="L798" i="12"/>
  <c r="L790" i="12"/>
  <c r="L782" i="12"/>
  <c r="L774" i="12"/>
  <c r="L766" i="12"/>
  <c r="L758" i="12"/>
  <c r="L750" i="12"/>
  <c r="L742" i="12"/>
  <c r="L734" i="12"/>
  <c r="L726" i="12"/>
  <c r="L718" i="12"/>
  <c r="L710" i="12"/>
  <c r="L702" i="12"/>
  <c r="L694" i="12"/>
  <c r="L686" i="12"/>
  <c r="L678" i="12"/>
  <c r="L670" i="12"/>
  <c r="L662" i="12"/>
  <c r="L654" i="12"/>
  <c r="L646" i="12"/>
  <c r="L638" i="12"/>
  <c r="L630" i="12"/>
  <c r="L622" i="12"/>
  <c r="L614" i="12"/>
  <c r="L606" i="12"/>
  <c r="L598" i="12"/>
  <c r="L590" i="12"/>
  <c r="L582" i="12"/>
  <c r="L574" i="12"/>
  <c r="L566" i="12"/>
  <c r="L558" i="12"/>
  <c r="L550" i="12"/>
  <c r="L542" i="12"/>
  <c r="L534" i="12"/>
  <c r="L526" i="12"/>
  <c r="L518" i="12"/>
  <c r="L510" i="12"/>
  <c r="L502" i="12"/>
  <c r="L494" i="12"/>
  <c r="L486" i="12"/>
  <c r="L478" i="12"/>
  <c r="L470" i="12"/>
  <c r="L462" i="12"/>
  <c r="L163" i="12"/>
  <c r="I1198" i="12"/>
  <c r="I1194" i="12"/>
  <c r="I1190" i="12"/>
  <c r="I1186" i="12"/>
  <c r="I1182" i="12"/>
  <c r="I1178" i="12"/>
  <c r="I1174" i="12"/>
  <c r="I1170" i="12"/>
  <c r="I1166" i="12"/>
  <c r="I1162" i="12"/>
  <c r="I1158" i="12"/>
  <c r="I1154" i="12"/>
  <c r="I1150" i="12"/>
  <c r="I1146" i="12"/>
  <c r="I1142" i="12"/>
  <c r="I1138" i="12"/>
  <c r="I1134" i="12"/>
  <c r="I1130" i="12"/>
  <c r="I1126" i="12"/>
  <c r="I1122" i="12"/>
  <c r="I1118" i="12"/>
  <c r="I1114" i="12"/>
  <c r="I1110" i="12"/>
  <c r="I1106" i="12"/>
  <c r="I1102" i="12"/>
  <c r="I1098" i="12"/>
  <c r="I1094" i="12"/>
  <c r="I1090" i="12"/>
  <c r="I1086" i="12"/>
  <c r="I1082" i="12"/>
  <c r="I1078" i="12"/>
  <c r="I1074" i="12"/>
  <c r="I1070" i="12"/>
  <c r="I1066" i="12"/>
  <c r="I1062" i="12"/>
  <c r="I1058" i="12"/>
  <c r="I1054" i="12"/>
  <c r="I1050" i="12"/>
  <c r="I1046" i="12"/>
  <c r="I1042" i="12"/>
  <c r="I1038" i="12"/>
  <c r="I1034" i="12"/>
  <c r="I1030" i="12"/>
  <c r="I1026" i="12"/>
  <c r="I1022" i="12"/>
  <c r="I1018" i="12"/>
  <c r="I1014" i="12"/>
  <c r="I1010" i="12"/>
  <c r="I1006" i="12"/>
  <c r="I1002" i="12"/>
  <c r="I998" i="12"/>
  <c r="I994" i="12"/>
  <c r="I990" i="12"/>
  <c r="I986" i="12"/>
  <c r="I982" i="12"/>
  <c r="I978" i="12"/>
  <c r="I974" i="12"/>
  <c r="I970" i="12"/>
  <c r="I966" i="12"/>
  <c r="I962" i="12"/>
  <c r="I958" i="12"/>
  <c r="I954" i="12"/>
  <c r="I950" i="12"/>
  <c r="I946" i="12"/>
  <c r="I942" i="12"/>
  <c r="I938" i="12"/>
  <c r="I934" i="12"/>
  <c r="I930" i="12"/>
  <c r="I926" i="12"/>
  <c r="I922" i="12"/>
  <c r="I918" i="12"/>
  <c r="I914" i="12"/>
  <c r="I910" i="12"/>
  <c r="I906" i="12"/>
  <c r="I902" i="12"/>
  <c r="I898" i="12"/>
  <c r="I894" i="12"/>
  <c r="I890" i="12"/>
  <c r="I886" i="12"/>
  <c r="I882" i="12"/>
  <c r="I878" i="12"/>
  <c r="I874" i="12"/>
  <c r="I453" i="12"/>
  <c r="I375" i="12"/>
  <c r="I267" i="12"/>
  <c r="I135" i="12"/>
  <c r="I36" i="12"/>
  <c r="A4" i="3" l="1"/>
  <c r="B6" i="3"/>
  <c r="B7" i="3" l="1"/>
  <c r="A6" i="3"/>
  <c r="B8" i="3" l="1"/>
  <c r="A7" i="3"/>
  <c r="D7" i="12" l="1"/>
  <c r="B9" i="3"/>
  <c r="A8" i="3"/>
  <c r="D2" i="12"/>
  <c r="E2" i="12" s="1"/>
  <c r="D3" i="12"/>
  <c r="B3" i="12" s="1"/>
  <c r="J3" i="12" s="1"/>
  <c r="D5" i="12"/>
  <c r="B10" i="3" l="1"/>
  <c r="A9" i="3"/>
  <c r="E3" i="12"/>
  <c r="O3" i="12"/>
  <c r="K3" i="12"/>
  <c r="I3" i="12"/>
  <c r="B2" i="12"/>
  <c r="J2" i="12" s="1"/>
  <c r="Z3" i="12"/>
  <c r="X3" i="12"/>
  <c r="U3" i="12"/>
  <c r="C3" i="12"/>
  <c r="T3" i="12"/>
  <c r="Q3" i="12"/>
  <c r="H3" i="12"/>
  <c r="F3" i="12"/>
  <c r="W3" i="12"/>
  <c r="G3" i="12"/>
  <c r="Y3" i="12"/>
  <c r="P3" i="12"/>
  <c r="S3" i="12"/>
  <c r="V3" i="12"/>
  <c r="R3" i="12"/>
  <c r="H2" i="12"/>
  <c r="Z2" i="12"/>
  <c r="B11" i="3" l="1"/>
  <c r="A10" i="3"/>
  <c r="C2" i="12"/>
  <c r="O2" i="12"/>
  <c r="K2" i="12"/>
  <c r="F2" i="12"/>
  <c r="W2" i="12"/>
  <c r="R2" i="12"/>
  <c r="P2" i="12"/>
  <c r="S2" i="12"/>
  <c r="X2" i="12"/>
  <c r="T2" i="12"/>
  <c r="U2" i="12"/>
  <c r="Q2" i="12"/>
  <c r="G2" i="12"/>
  <c r="Y2" i="12"/>
  <c r="V2" i="12"/>
  <c r="I2" i="12"/>
  <c r="D4" i="12"/>
  <c r="E5" i="12"/>
  <c r="B5" i="12"/>
  <c r="J5" i="12" s="1"/>
  <c r="D10" i="12" l="1"/>
  <c r="B12" i="3"/>
  <c r="A11" i="3"/>
  <c r="O5" i="12"/>
  <c r="K5" i="12"/>
  <c r="D6" i="12"/>
  <c r="I5" i="12"/>
  <c r="Z5" i="12"/>
  <c r="S5" i="12"/>
  <c r="Q5" i="12"/>
  <c r="T5" i="12"/>
  <c r="P5" i="12"/>
  <c r="W5" i="12"/>
  <c r="Y5" i="12"/>
  <c r="U5" i="12"/>
  <c r="V5" i="12"/>
  <c r="H5" i="12"/>
  <c r="R5" i="12"/>
  <c r="G5" i="12"/>
  <c r="F5" i="12"/>
  <c r="X5" i="12"/>
  <c r="C5" i="12"/>
  <c r="B4" i="12"/>
  <c r="J4" i="12" s="1"/>
  <c r="E4" i="12"/>
  <c r="D11" i="12" l="1"/>
  <c r="A12" i="3"/>
  <c r="B13" i="3"/>
  <c r="O4" i="12"/>
  <c r="K4" i="12"/>
  <c r="I4" i="12"/>
  <c r="U4" i="12"/>
  <c r="R4" i="12"/>
  <c r="Z4" i="12"/>
  <c r="P4" i="12"/>
  <c r="F4" i="12"/>
  <c r="S4" i="12"/>
  <c r="Y4" i="12"/>
  <c r="C4" i="12"/>
  <c r="T4" i="12"/>
  <c r="G4" i="12"/>
  <c r="Q4" i="12"/>
  <c r="W4" i="12"/>
  <c r="H4" i="12"/>
  <c r="X4" i="12"/>
  <c r="V4" i="12"/>
  <c r="B6" i="12"/>
  <c r="J6" i="12" s="1"/>
  <c r="E6" i="12"/>
  <c r="D9" i="12"/>
  <c r="D12" i="12" l="1"/>
  <c r="M6" i="12"/>
  <c r="N6" i="12"/>
  <c r="O6" i="12" s="1"/>
  <c r="B14" i="3"/>
  <c r="A13" i="3"/>
  <c r="K6" i="12"/>
  <c r="B12" i="12"/>
  <c r="J12" i="12" s="1"/>
  <c r="B9" i="12"/>
  <c r="J9" i="12" s="1"/>
  <c r="E9" i="12"/>
  <c r="I6" i="12"/>
  <c r="C6" i="12"/>
  <c r="T6" i="12"/>
  <c r="S6" i="12"/>
  <c r="F6" i="12"/>
  <c r="H6" i="12"/>
  <c r="X6" i="12"/>
  <c r="Y6" i="12"/>
  <c r="Z6" i="12"/>
  <c r="Q6" i="12"/>
  <c r="R6" i="12"/>
  <c r="G6" i="12"/>
  <c r="P6" i="12"/>
  <c r="W6" i="12"/>
  <c r="U6" i="12"/>
  <c r="V6" i="12"/>
  <c r="I12" i="12"/>
  <c r="G12" i="12"/>
  <c r="X12" i="12"/>
  <c r="P12" i="12"/>
  <c r="D8" i="12"/>
  <c r="E12" i="12"/>
  <c r="E11" i="12"/>
  <c r="E10" i="12"/>
  <c r="B11" i="12"/>
  <c r="J11" i="12" s="1"/>
  <c r="B10" i="12"/>
  <c r="J10" i="12" s="1"/>
  <c r="B7" i="12"/>
  <c r="J7" i="12" s="1"/>
  <c r="E7" i="12"/>
  <c r="D13" i="12" l="1"/>
  <c r="B13" i="12" s="1"/>
  <c r="J13" i="12" s="1"/>
  <c r="K13" i="12" s="1"/>
  <c r="Q12" i="12"/>
  <c r="F12" i="12"/>
  <c r="U12" i="12"/>
  <c r="H12" i="12"/>
  <c r="T12" i="12"/>
  <c r="W12" i="12"/>
  <c r="Y12" i="12"/>
  <c r="C12" i="12"/>
  <c r="V12" i="12"/>
  <c r="R12" i="12"/>
  <c r="S12" i="12"/>
  <c r="Z12" i="12"/>
  <c r="B15" i="3"/>
  <c r="A14" i="3"/>
  <c r="O13" i="12"/>
  <c r="O10" i="12"/>
  <c r="K10" i="12"/>
  <c r="O11" i="12"/>
  <c r="K11" i="12"/>
  <c r="O9" i="12"/>
  <c r="K9" i="12"/>
  <c r="O7" i="12"/>
  <c r="K7" i="12"/>
  <c r="O12" i="12"/>
  <c r="K12" i="12"/>
  <c r="I7" i="12"/>
  <c r="Z7" i="12"/>
  <c r="C7" i="12"/>
  <c r="P7" i="12"/>
  <c r="F7" i="12"/>
  <c r="X7" i="12"/>
  <c r="S7" i="12"/>
  <c r="T7" i="12"/>
  <c r="Q7" i="12"/>
  <c r="R7" i="12"/>
  <c r="U7" i="12"/>
  <c r="H7" i="12"/>
  <c r="V7" i="12"/>
  <c r="Y7" i="12"/>
  <c r="G7" i="12"/>
  <c r="W7" i="12"/>
  <c r="I13" i="12"/>
  <c r="S13" i="12"/>
  <c r="C13" i="12"/>
  <c r="Y13" i="12"/>
  <c r="P13" i="12"/>
  <c r="R13" i="12"/>
  <c r="T13" i="12"/>
  <c r="G13" i="12"/>
  <c r="V13" i="12"/>
  <c r="H13" i="12"/>
  <c r="F13" i="12"/>
  <c r="U13" i="12"/>
  <c r="X13" i="12"/>
  <c r="Q13" i="12"/>
  <c r="W13" i="12"/>
  <c r="Z13" i="12"/>
  <c r="I10" i="12"/>
  <c r="G10" i="12"/>
  <c r="H10" i="12"/>
  <c r="Y10" i="12"/>
  <c r="P10" i="12"/>
  <c r="C10" i="12"/>
  <c r="X10" i="12"/>
  <c r="S10" i="12"/>
  <c r="V10" i="12"/>
  <c r="R10" i="12"/>
  <c r="T10" i="12"/>
  <c r="Z10" i="12"/>
  <c r="Q10" i="12"/>
  <c r="F10" i="12"/>
  <c r="U10" i="12"/>
  <c r="W10" i="12"/>
  <c r="I11" i="12"/>
  <c r="X11" i="12"/>
  <c r="W11" i="12"/>
  <c r="G11" i="12"/>
  <c r="C11" i="12"/>
  <c r="U11" i="12"/>
  <c r="Q11" i="12"/>
  <c r="T11" i="12"/>
  <c r="R11" i="12"/>
  <c r="P11" i="12"/>
  <c r="S11" i="12"/>
  <c r="Y11" i="12"/>
  <c r="H11" i="12"/>
  <c r="V11" i="12"/>
  <c r="F11" i="12"/>
  <c r="Z11" i="12"/>
  <c r="B8" i="12"/>
  <c r="J8" i="12" s="1"/>
  <c r="E8" i="12"/>
  <c r="I9" i="12"/>
  <c r="Y9" i="12"/>
  <c r="V9" i="12"/>
  <c r="P9" i="12"/>
  <c r="C9" i="12"/>
  <c r="X9" i="12"/>
  <c r="F9" i="12"/>
  <c r="Z9" i="12"/>
  <c r="G9" i="12"/>
  <c r="T9" i="12"/>
  <c r="H9" i="12"/>
  <c r="R9" i="12"/>
  <c r="U9" i="12"/>
  <c r="Q9" i="12"/>
  <c r="S9" i="12"/>
  <c r="W9" i="12"/>
  <c r="E13" i="12" l="1"/>
  <c r="A15" i="3"/>
  <c r="B16" i="3"/>
  <c r="D14" i="12"/>
  <c r="O8" i="12"/>
  <c r="K8" i="12"/>
  <c r="I8" i="12"/>
  <c r="Z8" i="12"/>
  <c r="Y8" i="12"/>
  <c r="C8" i="12"/>
  <c r="H8" i="12"/>
  <c r="X8" i="12"/>
  <c r="V8" i="12"/>
  <c r="G8" i="12"/>
  <c r="U8" i="12"/>
  <c r="R8" i="12"/>
  <c r="S8" i="12"/>
  <c r="P8" i="12"/>
  <c r="Q8" i="12"/>
  <c r="W8" i="12"/>
  <c r="F8" i="12"/>
  <c r="T8" i="12"/>
  <c r="D15" i="12" l="1"/>
  <c r="E15" i="12" s="1"/>
  <c r="B17" i="3"/>
  <c r="A16" i="3"/>
  <c r="E14" i="12"/>
  <c r="B14" i="12"/>
  <c r="B15" i="12" l="1"/>
  <c r="V15" i="12" s="1"/>
  <c r="D16" i="12"/>
  <c r="E16" i="12" s="1"/>
  <c r="I15" i="12"/>
  <c r="S15" i="12"/>
  <c r="H15" i="12"/>
  <c r="X15" i="12"/>
  <c r="A17" i="3"/>
  <c r="B18" i="3"/>
  <c r="J14" i="12"/>
  <c r="P14" i="12"/>
  <c r="W14" i="12"/>
  <c r="H14" i="12"/>
  <c r="U14" i="12"/>
  <c r="Z14" i="12"/>
  <c r="C14" i="12"/>
  <c r="X14" i="12"/>
  <c r="V14" i="12"/>
  <c r="I14" i="12"/>
  <c r="G14" i="12"/>
  <c r="R14" i="12"/>
  <c r="Q14" i="12"/>
  <c r="Y14" i="12"/>
  <c r="T14" i="12"/>
  <c r="F14" i="12"/>
  <c r="S14" i="12"/>
  <c r="B16" i="12" l="1"/>
  <c r="I16" i="12" s="1"/>
  <c r="P15" i="12"/>
  <c r="Q15" i="12"/>
  <c r="C15" i="12"/>
  <c r="T15" i="12"/>
  <c r="G15" i="12"/>
  <c r="Z15" i="12"/>
  <c r="Y15" i="12"/>
  <c r="U15" i="12"/>
  <c r="J15" i="12"/>
  <c r="O15" i="12" s="1"/>
  <c r="R15" i="12"/>
  <c r="F15" i="12"/>
  <c r="W15" i="12"/>
  <c r="D17" i="12"/>
  <c r="E17" i="12" s="1"/>
  <c r="K15" i="12"/>
  <c r="B17" i="12"/>
  <c r="I17" i="12" s="1"/>
  <c r="B19" i="3"/>
  <c r="A18" i="3"/>
  <c r="V16" i="12"/>
  <c r="S16" i="12"/>
  <c r="T16" i="12"/>
  <c r="U16" i="12"/>
  <c r="F16" i="12"/>
  <c r="Z16" i="12"/>
  <c r="W16" i="12"/>
  <c r="J16" i="12"/>
  <c r="Y16" i="12"/>
  <c r="R16" i="12"/>
  <c r="G16" i="12"/>
  <c r="H16" i="12"/>
  <c r="X16" i="12"/>
  <c r="Q16" i="12"/>
  <c r="C16" i="12"/>
  <c r="P16" i="12"/>
  <c r="O14" i="12"/>
  <c r="K14" i="12"/>
  <c r="D18" i="12" l="1"/>
  <c r="E18" i="12" s="1"/>
  <c r="A19" i="3"/>
  <c r="B20" i="3"/>
  <c r="O16" i="12"/>
  <c r="K16" i="12"/>
  <c r="V17" i="12"/>
  <c r="Y17" i="12"/>
  <c r="R17" i="12"/>
  <c r="S17" i="12"/>
  <c r="P17" i="12"/>
  <c r="C17" i="12"/>
  <c r="H17" i="12"/>
  <c r="Z17" i="12"/>
  <c r="J17" i="12"/>
  <c r="U17" i="12"/>
  <c r="F17" i="12"/>
  <c r="X17" i="12"/>
  <c r="G17" i="12"/>
  <c r="Q17" i="12"/>
  <c r="T17" i="12"/>
  <c r="W17" i="12"/>
  <c r="B18" i="12" l="1"/>
  <c r="I18" i="12" s="1"/>
  <c r="D19" i="12"/>
  <c r="K17" i="12"/>
  <c r="O17" i="12"/>
  <c r="A20" i="3"/>
  <c r="B21" i="3"/>
  <c r="E19" i="12"/>
  <c r="B19" i="12"/>
  <c r="I19" i="12" s="1"/>
  <c r="W18" i="12" l="1"/>
  <c r="Z18" i="12"/>
  <c r="T18" i="12"/>
  <c r="Q18" i="12"/>
  <c r="Y18" i="12"/>
  <c r="F18" i="12"/>
  <c r="S18" i="12"/>
  <c r="P18" i="12"/>
  <c r="H18" i="12"/>
  <c r="R18" i="12"/>
  <c r="J18" i="12"/>
  <c r="G18" i="12"/>
  <c r="C18" i="12"/>
  <c r="X18" i="12"/>
  <c r="V18" i="12"/>
  <c r="U18" i="12"/>
  <c r="D20" i="12"/>
  <c r="N18" i="12"/>
  <c r="M18" i="12"/>
  <c r="B20" i="12"/>
  <c r="I20" i="12" s="1"/>
  <c r="E20" i="12"/>
  <c r="B22" i="3"/>
  <c r="A21" i="3"/>
  <c r="F19" i="12"/>
  <c r="Z19" i="12"/>
  <c r="P19" i="12"/>
  <c r="S19" i="12"/>
  <c r="C19" i="12"/>
  <c r="G19" i="12"/>
  <c r="U19" i="12"/>
  <c r="Q19" i="12"/>
  <c r="W19" i="12"/>
  <c r="Y19" i="12"/>
  <c r="V19" i="12"/>
  <c r="J19" i="12"/>
  <c r="T19" i="12"/>
  <c r="R19" i="12"/>
  <c r="H19" i="12"/>
  <c r="X19" i="12"/>
  <c r="K18" i="12"/>
  <c r="O18" i="12"/>
  <c r="D21" i="12" l="1"/>
  <c r="O19" i="12"/>
  <c r="K19" i="12"/>
  <c r="B21" i="12"/>
  <c r="E21" i="12"/>
  <c r="B23" i="3"/>
  <c r="A22" i="3"/>
  <c r="Z20" i="12"/>
  <c r="T20" i="12"/>
  <c r="H20" i="12"/>
  <c r="V20" i="12"/>
  <c r="Y20" i="12"/>
  <c r="P20" i="12"/>
  <c r="W20" i="12"/>
  <c r="F20" i="12"/>
  <c r="U20" i="12"/>
  <c r="R20" i="12"/>
  <c r="C20" i="12"/>
  <c r="J20" i="12"/>
  <c r="Q20" i="12"/>
  <c r="X20" i="12"/>
  <c r="S20" i="12"/>
  <c r="G20" i="12"/>
  <c r="D22" i="12" l="1"/>
  <c r="N20" i="12"/>
  <c r="M20" i="12"/>
  <c r="I21" i="12"/>
  <c r="Z21" i="12"/>
  <c r="Q21" i="12"/>
  <c r="S21" i="12"/>
  <c r="C21" i="12"/>
  <c r="H21" i="12"/>
  <c r="U21" i="12"/>
  <c r="F21" i="12"/>
  <c r="W21" i="12"/>
  <c r="J21" i="12"/>
  <c r="X21" i="12"/>
  <c r="G21" i="12"/>
  <c r="R21" i="12"/>
  <c r="Y21" i="12"/>
  <c r="P21" i="12"/>
  <c r="V21" i="12"/>
  <c r="T21" i="12"/>
  <c r="K20" i="12"/>
  <c r="O20" i="12"/>
  <c r="E22" i="12"/>
  <c r="B22" i="12"/>
  <c r="I22" i="12" s="1"/>
  <c r="A23" i="3"/>
  <c r="B24" i="3"/>
  <c r="D23" i="12" l="1"/>
  <c r="B23" i="12" s="1"/>
  <c r="B25" i="3"/>
  <c r="A24" i="3"/>
  <c r="K21" i="12"/>
  <c r="O21" i="12"/>
  <c r="E23" i="12"/>
  <c r="H22" i="12"/>
  <c r="Q22" i="12"/>
  <c r="Z22" i="12"/>
  <c r="F22" i="12"/>
  <c r="J22" i="12"/>
  <c r="C22" i="12"/>
  <c r="X22" i="12"/>
  <c r="G22" i="12"/>
  <c r="R22" i="12"/>
  <c r="T22" i="12"/>
  <c r="Y22" i="12"/>
  <c r="W22" i="12"/>
  <c r="S22" i="12"/>
  <c r="U22" i="12"/>
  <c r="V22" i="12"/>
  <c r="P22" i="12"/>
  <c r="D24" i="12" l="1"/>
  <c r="M22" i="12"/>
  <c r="N22" i="12"/>
  <c r="O22" i="12" s="1"/>
  <c r="K22" i="12"/>
  <c r="I23" i="12"/>
  <c r="R23" i="12"/>
  <c r="S23" i="12"/>
  <c r="G23" i="12"/>
  <c r="U23" i="12"/>
  <c r="X23" i="12"/>
  <c r="H23" i="12"/>
  <c r="T23" i="12"/>
  <c r="C23" i="12"/>
  <c r="Q23" i="12"/>
  <c r="Y23" i="12"/>
  <c r="Z23" i="12"/>
  <c r="F23" i="12"/>
  <c r="J23" i="12"/>
  <c r="W23" i="12"/>
  <c r="V23" i="12"/>
  <c r="P23" i="12"/>
  <c r="E24" i="12"/>
  <c r="B24" i="12"/>
  <c r="B26" i="3"/>
  <c r="A25" i="3"/>
  <c r="D25" i="12" l="1"/>
  <c r="B25" i="12" s="1"/>
  <c r="A26" i="3"/>
  <c r="B27" i="3"/>
  <c r="K23" i="12"/>
  <c r="O23" i="12"/>
  <c r="J24" i="12"/>
  <c r="W24" i="12"/>
  <c r="F24" i="12"/>
  <c r="Q24" i="12"/>
  <c r="Z24" i="12"/>
  <c r="X24" i="12"/>
  <c r="P24" i="12"/>
  <c r="V24" i="12"/>
  <c r="U24" i="12"/>
  <c r="C24" i="12"/>
  <c r="G24" i="12"/>
  <c r="H24" i="12"/>
  <c r="T24" i="12"/>
  <c r="S24" i="12"/>
  <c r="R24" i="12"/>
  <c r="Y24" i="12"/>
  <c r="E25" i="12" l="1"/>
  <c r="D26" i="12"/>
  <c r="N24" i="12"/>
  <c r="O24" i="12" s="1"/>
  <c r="M24" i="12"/>
  <c r="K24" i="12"/>
  <c r="B28" i="3"/>
  <c r="A27" i="3"/>
  <c r="I25" i="12"/>
  <c r="Z25" i="12"/>
  <c r="C25" i="12"/>
  <c r="S25" i="12"/>
  <c r="H25" i="12"/>
  <c r="F25" i="12"/>
  <c r="R25" i="12"/>
  <c r="J25" i="12"/>
  <c r="Q25" i="12"/>
  <c r="U25" i="12"/>
  <c r="T25" i="12"/>
  <c r="G25" i="12"/>
  <c r="V25" i="12"/>
  <c r="X25" i="12"/>
  <c r="P25" i="12"/>
  <c r="Y25" i="12"/>
  <c r="W25" i="12"/>
  <c r="B26" i="12"/>
  <c r="E26" i="12"/>
  <c r="D27" i="12" l="1"/>
  <c r="E27" i="12" s="1"/>
  <c r="M25" i="12"/>
  <c r="N25" i="12"/>
  <c r="B27" i="12"/>
  <c r="I27" i="12" s="1"/>
  <c r="A28" i="3"/>
  <c r="B29" i="3"/>
  <c r="I26" i="12"/>
  <c r="J26" i="12"/>
  <c r="P26" i="12"/>
  <c r="F26" i="12"/>
  <c r="T26" i="12"/>
  <c r="G26" i="12"/>
  <c r="Q26" i="12"/>
  <c r="Z26" i="12"/>
  <c r="S26" i="12"/>
  <c r="X26" i="12"/>
  <c r="V26" i="12"/>
  <c r="W26" i="12"/>
  <c r="Y26" i="12"/>
  <c r="U26" i="12"/>
  <c r="R26" i="12"/>
  <c r="C26" i="12"/>
  <c r="H26" i="12"/>
  <c r="O25" i="12"/>
  <c r="K25" i="12"/>
  <c r="D28" i="12" l="1"/>
  <c r="A29" i="3"/>
  <c r="B30" i="3"/>
  <c r="B28" i="12"/>
  <c r="E28" i="12"/>
  <c r="K26" i="12"/>
  <c r="O26" i="12"/>
  <c r="J27" i="12"/>
  <c r="X27" i="12"/>
  <c r="U27" i="12"/>
  <c r="S27" i="12"/>
  <c r="C27" i="12"/>
  <c r="V27" i="12"/>
  <c r="T27" i="12"/>
  <c r="W27" i="12"/>
  <c r="Y27" i="12"/>
  <c r="R27" i="12"/>
  <c r="F27" i="12"/>
  <c r="Q27" i="12"/>
  <c r="H27" i="12"/>
  <c r="P27" i="12"/>
  <c r="Z27" i="12"/>
  <c r="G27" i="12"/>
  <c r="D29" i="12" l="1"/>
  <c r="M27" i="12"/>
  <c r="N27" i="12"/>
  <c r="O27" i="12" s="1"/>
  <c r="K27" i="12"/>
  <c r="I28" i="12"/>
  <c r="Y28" i="12"/>
  <c r="S28" i="12"/>
  <c r="Z28" i="12"/>
  <c r="R28" i="12"/>
  <c r="P28" i="12"/>
  <c r="T28" i="12"/>
  <c r="Q28" i="12"/>
  <c r="G28" i="12"/>
  <c r="V28" i="12"/>
  <c r="U28" i="12"/>
  <c r="H28" i="12"/>
  <c r="F28" i="12"/>
  <c r="J28" i="12"/>
  <c r="W28" i="12"/>
  <c r="C28" i="12"/>
  <c r="X28" i="12"/>
  <c r="A30" i="3"/>
  <c r="B31" i="3"/>
  <c r="E29" i="12"/>
  <c r="B29" i="12"/>
  <c r="D30" i="12" l="1"/>
  <c r="B30" i="12" s="1"/>
  <c r="I29" i="12"/>
  <c r="V29" i="12"/>
  <c r="S29" i="12"/>
  <c r="R29" i="12"/>
  <c r="C29" i="12"/>
  <c r="Z29" i="12"/>
  <c r="X29" i="12"/>
  <c r="P29" i="12"/>
  <c r="J29" i="12"/>
  <c r="Q29" i="12"/>
  <c r="W29" i="12"/>
  <c r="U29" i="12"/>
  <c r="T29" i="12"/>
  <c r="G29" i="12"/>
  <c r="H29" i="12"/>
  <c r="Y29" i="12"/>
  <c r="F29" i="12"/>
  <c r="K28" i="12"/>
  <c r="O28" i="12"/>
  <c r="A31" i="3"/>
  <c r="B32" i="3"/>
  <c r="E30" i="12" l="1"/>
  <c r="D31" i="12"/>
  <c r="A32" i="3"/>
  <c r="B33" i="3"/>
  <c r="K29" i="12"/>
  <c r="O29" i="12"/>
  <c r="B31" i="12"/>
  <c r="E31" i="12"/>
  <c r="I30" i="12"/>
  <c r="Q30" i="12"/>
  <c r="G30" i="12"/>
  <c r="S30" i="12"/>
  <c r="U30" i="12"/>
  <c r="T30" i="12"/>
  <c r="C30" i="12"/>
  <c r="Y30" i="12"/>
  <c r="H30" i="12"/>
  <c r="R30" i="12"/>
  <c r="X30" i="12"/>
  <c r="V30" i="12"/>
  <c r="P30" i="12"/>
  <c r="J30" i="12"/>
  <c r="Z30" i="12"/>
  <c r="W30" i="12"/>
  <c r="F30" i="12"/>
  <c r="D32" i="12" l="1"/>
  <c r="O30" i="12"/>
  <c r="K30" i="12"/>
  <c r="A33" i="3"/>
  <c r="B34" i="3"/>
  <c r="I31" i="12"/>
  <c r="W31" i="12"/>
  <c r="Y31" i="12"/>
  <c r="H31" i="12"/>
  <c r="U31" i="12"/>
  <c r="J31" i="12"/>
  <c r="F31" i="12"/>
  <c r="R31" i="12"/>
  <c r="P31" i="12"/>
  <c r="C31" i="12"/>
  <c r="T31" i="12"/>
  <c r="Z31" i="12"/>
  <c r="G31" i="12"/>
  <c r="Q31" i="12"/>
  <c r="V31" i="12"/>
  <c r="S31" i="12"/>
  <c r="X31" i="12"/>
  <c r="E32" i="12"/>
  <c r="B32" i="12"/>
  <c r="D33" i="12" l="1"/>
  <c r="I32" i="12"/>
  <c r="H32" i="12"/>
  <c r="X32" i="12"/>
  <c r="Q32" i="12"/>
  <c r="R32" i="12"/>
  <c r="S32" i="12"/>
  <c r="U32" i="12"/>
  <c r="W32" i="12"/>
  <c r="P32" i="12"/>
  <c r="Y32" i="12"/>
  <c r="Z32" i="12"/>
  <c r="V32" i="12"/>
  <c r="C32" i="12"/>
  <c r="J32" i="12"/>
  <c r="T32" i="12"/>
  <c r="F32" i="12"/>
  <c r="G32" i="12"/>
  <c r="E33" i="12"/>
  <c r="B33" i="12"/>
  <c r="A34" i="3"/>
  <c r="B35" i="3"/>
  <c r="K31" i="12"/>
  <c r="O31" i="12"/>
  <c r="D34" i="12" l="1"/>
  <c r="B34" i="12" s="1"/>
  <c r="E34" i="12"/>
  <c r="I33" i="12"/>
  <c r="U33" i="12"/>
  <c r="X33" i="12"/>
  <c r="T33" i="12"/>
  <c r="G33" i="12"/>
  <c r="Q33" i="12"/>
  <c r="F33" i="12"/>
  <c r="C33" i="12"/>
  <c r="Y33" i="12"/>
  <c r="W33" i="12"/>
  <c r="S33" i="12"/>
  <c r="R33" i="12"/>
  <c r="Z33" i="12"/>
  <c r="H33" i="12"/>
  <c r="P33" i="12"/>
  <c r="J33" i="12"/>
  <c r="V33" i="12"/>
  <c r="K32" i="12"/>
  <c r="O32" i="12"/>
  <c r="B36" i="3"/>
  <c r="A35" i="3"/>
  <c r="D35" i="12" l="1"/>
  <c r="E35" i="12" s="1"/>
  <c r="B37" i="3"/>
  <c r="A36" i="3"/>
  <c r="I34" i="12"/>
  <c r="H34" i="12"/>
  <c r="G34" i="12"/>
  <c r="Z34" i="12"/>
  <c r="S34" i="12"/>
  <c r="Y34" i="12"/>
  <c r="F34" i="12"/>
  <c r="X34" i="12"/>
  <c r="U34" i="12"/>
  <c r="V34" i="12"/>
  <c r="R34" i="12"/>
  <c r="P34" i="12"/>
  <c r="J34" i="12"/>
  <c r="C34" i="12"/>
  <c r="T34" i="12"/>
  <c r="W34" i="12"/>
  <c r="Q34" i="12"/>
  <c r="O33" i="12"/>
  <c r="K33" i="12"/>
  <c r="B35" i="12" l="1"/>
  <c r="X35" i="12" s="1"/>
  <c r="D36" i="12"/>
  <c r="M34" i="12"/>
  <c r="N34" i="12"/>
  <c r="B38" i="3"/>
  <c r="A37" i="3"/>
  <c r="E36" i="12"/>
  <c r="B36" i="12"/>
  <c r="K34" i="12"/>
  <c r="O34" i="12"/>
  <c r="Y35" i="12" l="1"/>
  <c r="Q35" i="12"/>
  <c r="I35" i="12"/>
  <c r="P35" i="12"/>
  <c r="R35" i="12"/>
  <c r="G35" i="12"/>
  <c r="S35" i="12"/>
  <c r="Z35" i="12"/>
  <c r="V35" i="12"/>
  <c r="F35" i="12"/>
  <c r="T35" i="12"/>
  <c r="C35" i="12"/>
  <c r="W35" i="12"/>
  <c r="J35" i="12"/>
  <c r="H35" i="12"/>
  <c r="U35" i="12"/>
  <c r="D37" i="12"/>
  <c r="B37" i="12" s="1"/>
  <c r="I37" i="12" s="1"/>
  <c r="J36" i="12"/>
  <c r="Z36" i="12"/>
  <c r="H36" i="12"/>
  <c r="C36" i="12"/>
  <c r="Q36" i="12"/>
  <c r="X36" i="12"/>
  <c r="V36" i="12"/>
  <c r="G36" i="12"/>
  <c r="S36" i="12"/>
  <c r="P36" i="12"/>
  <c r="F36" i="12"/>
  <c r="Y36" i="12"/>
  <c r="W36" i="12"/>
  <c r="R36" i="12"/>
  <c r="U36" i="12"/>
  <c r="T36" i="12"/>
  <c r="K35" i="12"/>
  <c r="O35" i="12"/>
  <c r="B39" i="3"/>
  <c r="A38" i="3"/>
  <c r="D38" i="12" l="1"/>
  <c r="E37" i="12"/>
  <c r="N36" i="12"/>
  <c r="O36" i="12" s="1"/>
  <c r="M36" i="12"/>
  <c r="C37" i="12"/>
  <c r="P37" i="12"/>
  <c r="R37" i="12"/>
  <c r="H37" i="12"/>
  <c r="J37" i="12"/>
  <c r="W37" i="12"/>
  <c r="T37" i="12"/>
  <c r="Y37" i="12"/>
  <c r="Q37" i="12"/>
  <c r="S37" i="12"/>
  <c r="U37" i="12"/>
  <c r="V37" i="12"/>
  <c r="G37" i="12"/>
  <c r="F37" i="12"/>
  <c r="Z37" i="12"/>
  <c r="X37" i="12"/>
  <c r="B38" i="12"/>
  <c r="E38" i="12"/>
  <c r="B40" i="3"/>
  <c r="A39" i="3"/>
  <c r="K36" i="12"/>
  <c r="D39" i="12" l="1"/>
  <c r="E39" i="12" s="1"/>
  <c r="N37" i="12"/>
  <c r="M37" i="12"/>
  <c r="B41" i="3"/>
  <c r="A40" i="3"/>
  <c r="I38" i="12"/>
  <c r="Z38" i="12"/>
  <c r="Q38" i="12"/>
  <c r="C38" i="12"/>
  <c r="V38" i="12"/>
  <c r="J38" i="12"/>
  <c r="Y38" i="12"/>
  <c r="G38" i="12"/>
  <c r="R38" i="12"/>
  <c r="P38" i="12"/>
  <c r="U38" i="12"/>
  <c r="H38" i="12"/>
  <c r="T38" i="12"/>
  <c r="F38" i="12"/>
  <c r="W38" i="12"/>
  <c r="X38" i="12"/>
  <c r="S38" i="12"/>
  <c r="K37" i="12"/>
  <c r="O37" i="12"/>
  <c r="B39" i="12" l="1"/>
  <c r="F39" i="12" s="1"/>
  <c r="D40" i="12"/>
  <c r="B40" i="12" s="1"/>
  <c r="A41" i="3"/>
  <c r="B42" i="3"/>
  <c r="E40" i="12"/>
  <c r="K38" i="12"/>
  <c r="O38" i="12"/>
  <c r="G39" i="12" l="1"/>
  <c r="Y39" i="12"/>
  <c r="W39" i="12"/>
  <c r="P39" i="12"/>
  <c r="U39" i="12"/>
  <c r="J39" i="12"/>
  <c r="H39" i="12"/>
  <c r="S39" i="12"/>
  <c r="R39" i="12"/>
  <c r="V39" i="12"/>
  <c r="X39" i="12"/>
  <c r="Q39" i="12"/>
  <c r="I39" i="12"/>
  <c r="Z39" i="12"/>
  <c r="C39" i="12"/>
  <c r="T39" i="12"/>
  <c r="D41" i="12"/>
  <c r="B41" i="12" s="1"/>
  <c r="I40" i="12"/>
  <c r="Y40" i="12"/>
  <c r="U40" i="12"/>
  <c r="Q40" i="12"/>
  <c r="X40" i="12"/>
  <c r="H40" i="12"/>
  <c r="G40" i="12"/>
  <c r="T40" i="12"/>
  <c r="V40" i="12"/>
  <c r="S40" i="12"/>
  <c r="C40" i="12"/>
  <c r="P40" i="12"/>
  <c r="Z40" i="12"/>
  <c r="J40" i="12"/>
  <c r="R40" i="12"/>
  <c r="F40" i="12"/>
  <c r="W40" i="12"/>
  <c r="A42" i="3"/>
  <c r="B43" i="3"/>
  <c r="K39" i="12"/>
  <c r="O39" i="12"/>
  <c r="E41" i="12" l="1"/>
  <c r="D42" i="12"/>
  <c r="B44" i="3"/>
  <c r="A43" i="3"/>
  <c r="K40" i="12"/>
  <c r="O40" i="12"/>
  <c r="I41" i="12"/>
  <c r="Q41" i="12"/>
  <c r="G41" i="12"/>
  <c r="W41" i="12"/>
  <c r="V41" i="12"/>
  <c r="Y41" i="12"/>
  <c r="Z41" i="12"/>
  <c r="C41" i="12"/>
  <c r="H41" i="12"/>
  <c r="P41" i="12"/>
  <c r="X41" i="12"/>
  <c r="S41" i="12"/>
  <c r="F41" i="12"/>
  <c r="J41" i="12"/>
  <c r="T41" i="12"/>
  <c r="R41" i="12"/>
  <c r="U41" i="12"/>
  <c r="E42" i="12"/>
  <c r="B42" i="12"/>
  <c r="D43" i="12" l="1"/>
  <c r="B43" i="12" s="1"/>
  <c r="I42" i="12"/>
  <c r="U42" i="12"/>
  <c r="T42" i="12"/>
  <c r="V42" i="12"/>
  <c r="S42" i="12"/>
  <c r="J42" i="12"/>
  <c r="Q42" i="12"/>
  <c r="Z42" i="12"/>
  <c r="R42" i="12"/>
  <c r="C42" i="12"/>
  <c r="G42" i="12"/>
  <c r="H42" i="12"/>
  <c r="X42" i="12"/>
  <c r="F42" i="12"/>
  <c r="P42" i="12"/>
  <c r="Y42" i="12"/>
  <c r="W42" i="12"/>
  <c r="K41" i="12"/>
  <c r="O41" i="12"/>
  <c r="E43" i="12"/>
  <c r="B45" i="3"/>
  <c r="A44" i="3"/>
  <c r="D44" i="12" l="1"/>
  <c r="I43" i="12"/>
  <c r="Z43" i="12"/>
  <c r="S43" i="12"/>
  <c r="V43" i="12"/>
  <c r="Y43" i="12"/>
  <c r="U43" i="12"/>
  <c r="H43" i="12"/>
  <c r="Q43" i="12"/>
  <c r="T43" i="12"/>
  <c r="R43" i="12"/>
  <c r="G43" i="12"/>
  <c r="C43" i="12"/>
  <c r="P43" i="12"/>
  <c r="J43" i="12"/>
  <c r="W43" i="12"/>
  <c r="X43" i="12"/>
  <c r="F43" i="12"/>
  <c r="B46" i="3"/>
  <c r="A45" i="3"/>
  <c r="O42" i="12"/>
  <c r="K42" i="12"/>
  <c r="E44" i="12"/>
  <c r="B44" i="12"/>
  <c r="D45" i="12" l="1"/>
  <c r="I44" i="12"/>
  <c r="J44" i="12"/>
  <c r="T44" i="12"/>
  <c r="R44" i="12"/>
  <c r="Q44" i="12"/>
  <c r="H44" i="12"/>
  <c r="X44" i="12"/>
  <c r="G44" i="12"/>
  <c r="U44" i="12"/>
  <c r="V44" i="12"/>
  <c r="F44" i="12"/>
  <c r="P44" i="12"/>
  <c r="Z44" i="12"/>
  <c r="W44" i="12"/>
  <c r="S44" i="12"/>
  <c r="C44" i="12"/>
  <c r="Y44" i="12"/>
  <c r="E45" i="12"/>
  <c r="B45" i="12"/>
  <c r="B47" i="3"/>
  <c r="A46" i="3"/>
  <c r="O43" i="12"/>
  <c r="K43" i="12"/>
  <c r="D46" i="12" l="1"/>
  <c r="I45" i="12"/>
  <c r="Y45" i="12"/>
  <c r="U45" i="12"/>
  <c r="V45" i="12"/>
  <c r="X45" i="12"/>
  <c r="T45" i="12"/>
  <c r="G45" i="12"/>
  <c r="P45" i="12"/>
  <c r="R45" i="12"/>
  <c r="J45" i="12"/>
  <c r="S45" i="12"/>
  <c r="H45" i="12"/>
  <c r="F45" i="12"/>
  <c r="Z45" i="12"/>
  <c r="Q45" i="12"/>
  <c r="W45" i="12"/>
  <c r="C45" i="12"/>
  <c r="K44" i="12"/>
  <c r="O44" i="12"/>
  <c r="B48" i="3"/>
  <c r="A47" i="3"/>
  <c r="B46" i="12"/>
  <c r="E46" i="12"/>
  <c r="D47" i="12" l="1"/>
  <c r="B49" i="3"/>
  <c r="A48" i="3"/>
  <c r="I46" i="12"/>
  <c r="V46" i="12"/>
  <c r="R46" i="12"/>
  <c r="U46" i="12"/>
  <c r="H46" i="12"/>
  <c r="J46" i="12"/>
  <c r="F46" i="12"/>
  <c r="Q46" i="12"/>
  <c r="T46" i="12"/>
  <c r="Z46" i="12"/>
  <c r="X46" i="12"/>
  <c r="C46" i="12"/>
  <c r="S46" i="12"/>
  <c r="G46" i="12"/>
  <c r="W46" i="12"/>
  <c r="Y46" i="12"/>
  <c r="P46" i="12"/>
  <c r="K45" i="12"/>
  <c r="O45" i="12"/>
  <c r="E47" i="12"/>
  <c r="B47" i="12"/>
  <c r="D48" i="12" l="1"/>
  <c r="K46" i="12"/>
  <c r="O46" i="12"/>
  <c r="I47" i="12"/>
  <c r="W47" i="12"/>
  <c r="T47" i="12"/>
  <c r="S47" i="12"/>
  <c r="U47" i="12"/>
  <c r="V47" i="12"/>
  <c r="Y47" i="12"/>
  <c r="F47" i="12"/>
  <c r="Q47" i="12"/>
  <c r="X47" i="12"/>
  <c r="R47" i="12"/>
  <c r="G47" i="12"/>
  <c r="Z47" i="12"/>
  <c r="P47" i="12"/>
  <c r="J47" i="12"/>
  <c r="C47" i="12"/>
  <c r="H47" i="12"/>
  <c r="B48" i="12"/>
  <c r="E48" i="12"/>
  <c r="A49" i="3"/>
  <c r="B50" i="3"/>
  <c r="D49" i="12" l="1"/>
  <c r="I48" i="12"/>
  <c r="T48" i="12"/>
  <c r="Z48" i="12"/>
  <c r="S48" i="12"/>
  <c r="U48" i="12"/>
  <c r="W48" i="12"/>
  <c r="J48" i="12"/>
  <c r="P48" i="12"/>
  <c r="R48" i="12"/>
  <c r="C48" i="12"/>
  <c r="Q48" i="12"/>
  <c r="G48" i="12"/>
  <c r="V48" i="12"/>
  <c r="H48" i="12"/>
  <c r="F48" i="12"/>
  <c r="X48" i="12"/>
  <c r="Y48" i="12"/>
  <c r="B51" i="3"/>
  <c r="A50" i="3"/>
  <c r="B49" i="12"/>
  <c r="E49" i="12"/>
  <c r="K47" i="12"/>
  <c r="O47" i="12"/>
  <c r="D50" i="12" l="1"/>
  <c r="I49" i="12"/>
  <c r="R49" i="12"/>
  <c r="Q49" i="12"/>
  <c r="H49" i="12"/>
  <c r="P49" i="12"/>
  <c r="Y49" i="12"/>
  <c r="U49" i="12"/>
  <c r="G49" i="12"/>
  <c r="C49" i="12"/>
  <c r="V49" i="12"/>
  <c r="F49" i="12"/>
  <c r="T49" i="12"/>
  <c r="X49" i="12"/>
  <c r="J49" i="12"/>
  <c r="S49" i="12"/>
  <c r="W49" i="12"/>
  <c r="Z49" i="12"/>
  <c r="E50" i="12"/>
  <c r="B50" i="12"/>
  <c r="K48" i="12"/>
  <c r="O48" i="12"/>
  <c r="B52" i="3"/>
  <c r="A51" i="3"/>
  <c r="D51" i="12" l="1"/>
  <c r="B51" i="12" s="1"/>
  <c r="F50" i="12"/>
  <c r="Y50" i="12"/>
  <c r="H50" i="12"/>
  <c r="Z50" i="12"/>
  <c r="S50" i="12"/>
  <c r="V50" i="12"/>
  <c r="U50" i="12"/>
  <c r="X50" i="12"/>
  <c r="C50" i="12"/>
  <c r="R50" i="12"/>
  <c r="P50" i="12"/>
  <c r="Q50" i="12"/>
  <c r="J50" i="12"/>
  <c r="G50" i="12"/>
  <c r="W50" i="12"/>
  <c r="T50" i="12"/>
  <c r="A52" i="3"/>
  <c r="B53" i="3"/>
  <c r="K49" i="12"/>
  <c r="O49" i="12"/>
  <c r="E51" i="12" l="1"/>
  <c r="D52" i="12"/>
  <c r="E52" i="12" s="1"/>
  <c r="M50" i="12"/>
  <c r="N50" i="12"/>
  <c r="O50" i="12" s="1"/>
  <c r="B54" i="3"/>
  <c r="A53" i="3"/>
  <c r="B52" i="12"/>
  <c r="K50" i="12"/>
  <c r="I51" i="12"/>
  <c r="F51" i="12"/>
  <c r="Z51" i="12"/>
  <c r="G51" i="12"/>
  <c r="Q51" i="12"/>
  <c r="Y51" i="12"/>
  <c r="P51" i="12"/>
  <c r="W51" i="12"/>
  <c r="S51" i="12"/>
  <c r="J51" i="12"/>
  <c r="C51" i="12"/>
  <c r="R51" i="12"/>
  <c r="U51" i="12"/>
  <c r="X51" i="12"/>
  <c r="T51" i="12"/>
  <c r="H51" i="12"/>
  <c r="V51" i="12"/>
  <c r="D53" i="12" l="1"/>
  <c r="K51" i="12"/>
  <c r="O51" i="12"/>
  <c r="I52" i="12"/>
  <c r="S52" i="12"/>
  <c r="Q52" i="12"/>
  <c r="H52" i="12"/>
  <c r="Y52" i="12"/>
  <c r="P52" i="12"/>
  <c r="R52" i="12"/>
  <c r="C52" i="12"/>
  <c r="F52" i="12"/>
  <c r="X52" i="12"/>
  <c r="Z52" i="12"/>
  <c r="W52" i="12"/>
  <c r="G52" i="12"/>
  <c r="T52" i="12"/>
  <c r="J52" i="12"/>
  <c r="U52" i="12"/>
  <c r="V52" i="12"/>
  <c r="E53" i="12"/>
  <c r="B53" i="12"/>
  <c r="I53" i="12" s="1"/>
  <c r="B55" i="3"/>
  <c r="A54" i="3"/>
  <c r="D54" i="12" l="1"/>
  <c r="B54" i="12" s="1"/>
  <c r="I54" i="12" s="1"/>
  <c r="A55" i="3"/>
  <c r="B56" i="3"/>
  <c r="R53" i="12"/>
  <c r="G53" i="12"/>
  <c r="Q53" i="12"/>
  <c r="F53" i="12"/>
  <c r="P53" i="12"/>
  <c r="C53" i="12"/>
  <c r="J53" i="12"/>
  <c r="W53" i="12"/>
  <c r="S53" i="12"/>
  <c r="V53" i="12"/>
  <c r="Y53" i="12"/>
  <c r="T53" i="12"/>
  <c r="X53" i="12"/>
  <c r="H53" i="12"/>
  <c r="Z53" i="12"/>
  <c r="U53" i="12"/>
  <c r="K52" i="12"/>
  <c r="O52" i="12"/>
  <c r="E54" i="12" l="1"/>
  <c r="D55" i="12"/>
  <c r="E55" i="12" s="1"/>
  <c r="N53" i="12"/>
  <c r="M53" i="12"/>
  <c r="A56" i="3"/>
  <c r="B57" i="3"/>
  <c r="O53" i="12"/>
  <c r="K53" i="12"/>
  <c r="C54" i="12"/>
  <c r="T54" i="12"/>
  <c r="G54" i="12"/>
  <c r="Z54" i="12"/>
  <c r="U54" i="12"/>
  <c r="W54" i="12"/>
  <c r="X54" i="12"/>
  <c r="F54" i="12"/>
  <c r="S54" i="12"/>
  <c r="R54" i="12"/>
  <c r="Y54" i="12"/>
  <c r="Q54" i="12"/>
  <c r="J54" i="12"/>
  <c r="P54" i="12"/>
  <c r="H54" i="12"/>
  <c r="V54" i="12"/>
  <c r="B55" i="12" l="1"/>
  <c r="Y55" i="12" s="1"/>
  <c r="D56" i="12"/>
  <c r="M54" i="12"/>
  <c r="N54" i="12"/>
  <c r="O54" i="12" s="1"/>
  <c r="K54" i="12"/>
  <c r="B58" i="3"/>
  <c r="A57" i="3"/>
  <c r="U55" i="12"/>
  <c r="X55" i="12"/>
  <c r="Q55" i="12"/>
  <c r="G55" i="12"/>
  <c r="Z55" i="12"/>
  <c r="C55" i="12"/>
  <c r="T55" i="12"/>
  <c r="R55" i="12"/>
  <c r="W55" i="12"/>
  <c r="J55" i="12"/>
  <c r="S55" i="12"/>
  <c r="E56" i="12"/>
  <c r="B56" i="12"/>
  <c r="P55" i="12" l="1"/>
  <c r="V55" i="12"/>
  <c r="H55" i="12"/>
  <c r="F55" i="12"/>
  <c r="D57" i="12"/>
  <c r="E57" i="12" s="1"/>
  <c r="N55" i="12"/>
  <c r="M55" i="12"/>
  <c r="B59" i="3"/>
  <c r="A58" i="3"/>
  <c r="B57" i="12"/>
  <c r="O55" i="12"/>
  <c r="K55" i="12"/>
  <c r="I56" i="12"/>
  <c r="J56" i="12"/>
  <c r="W56" i="12"/>
  <c r="G56" i="12"/>
  <c r="H56" i="12"/>
  <c r="P56" i="12"/>
  <c r="U56" i="12"/>
  <c r="S56" i="12"/>
  <c r="V56" i="12"/>
  <c r="Z56" i="12"/>
  <c r="Y56" i="12"/>
  <c r="T56" i="12"/>
  <c r="X56" i="12"/>
  <c r="Q56" i="12"/>
  <c r="C56" i="12"/>
  <c r="R56" i="12"/>
  <c r="F56" i="12"/>
  <c r="D58" i="12" l="1"/>
  <c r="K56" i="12"/>
  <c r="O56" i="12"/>
  <c r="I57" i="12"/>
  <c r="Z57" i="12"/>
  <c r="P57" i="12"/>
  <c r="Q57" i="12"/>
  <c r="H57" i="12"/>
  <c r="Y57" i="12"/>
  <c r="S57" i="12"/>
  <c r="G57" i="12"/>
  <c r="R57" i="12"/>
  <c r="C57" i="12"/>
  <c r="U57" i="12"/>
  <c r="W57" i="12"/>
  <c r="J57" i="12"/>
  <c r="V57" i="12"/>
  <c r="T57" i="12"/>
  <c r="X57" i="12"/>
  <c r="F57" i="12"/>
  <c r="E58" i="12"/>
  <c r="B58" i="12"/>
  <c r="B60" i="3"/>
  <c r="A59" i="3"/>
  <c r="D59" i="12" l="1"/>
  <c r="E59" i="12" s="1"/>
  <c r="N57" i="12"/>
  <c r="M57" i="12"/>
  <c r="B61" i="3"/>
  <c r="A60" i="3"/>
  <c r="K57" i="12"/>
  <c r="O57" i="12"/>
  <c r="I58" i="12"/>
  <c r="F58" i="12"/>
  <c r="X58" i="12"/>
  <c r="P58" i="12"/>
  <c r="G58" i="12"/>
  <c r="U58" i="12"/>
  <c r="Q58" i="12"/>
  <c r="Z58" i="12"/>
  <c r="S58" i="12"/>
  <c r="W58" i="12"/>
  <c r="Y58" i="12"/>
  <c r="V58" i="12"/>
  <c r="R58" i="12"/>
  <c r="J58" i="12"/>
  <c r="C58" i="12"/>
  <c r="T58" i="12"/>
  <c r="H58" i="12"/>
  <c r="B59" i="12" l="1"/>
  <c r="P59" i="12" s="1"/>
  <c r="D60" i="12"/>
  <c r="K58" i="12"/>
  <c r="O58" i="12"/>
  <c r="B60" i="12"/>
  <c r="E60" i="12"/>
  <c r="B62" i="3"/>
  <c r="A61" i="3"/>
  <c r="I59" i="12"/>
  <c r="H59" i="12"/>
  <c r="Q59" i="12"/>
  <c r="J59" i="12"/>
  <c r="X59" i="12"/>
  <c r="W59" i="12"/>
  <c r="R59" i="12"/>
  <c r="G59" i="12"/>
  <c r="V59" i="12"/>
  <c r="Z59" i="12" l="1"/>
  <c r="Y59" i="12"/>
  <c r="C59" i="12"/>
  <c r="T59" i="12"/>
  <c r="F59" i="12"/>
  <c r="S59" i="12"/>
  <c r="U59" i="12"/>
  <c r="D61" i="12"/>
  <c r="O59" i="12"/>
  <c r="K59" i="12"/>
  <c r="I60" i="12"/>
  <c r="Y60" i="12"/>
  <c r="C60" i="12"/>
  <c r="X60" i="12"/>
  <c r="H60" i="12"/>
  <c r="S60" i="12"/>
  <c r="F60" i="12"/>
  <c r="Q60" i="12"/>
  <c r="P60" i="12"/>
  <c r="J60" i="12"/>
  <c r="U60" i="12"/>
  <c r="V60" i="12"/>
  <c r="T60" i="12"/>
  <c r="R60" i="12"/>
  <c r="W60" i="12"/>
  <c r="Z60" i="12"/>
  <c r="G60" i="12"/>
  <c r="E61" i="12"/>
  <c r="B61" i="12"/>
  <c r="B63" i="3"/>
  <c r="A62" i="3"/>
  <c r="D62" i="12" l="1"/>
  <c r="B62" i="12" s="1"/>
  <c r="I62" i="12" s="1"/>
  <c r="O60" i="12"/>
  <c r="K60" i="12"/>
  <c r="B64" i="3"/>
  <c r="A63" i="3"/>
  <c r="I61" i="12"/>
  <c r="W61" i="12"/>
  <c r="Z61" i="12"/>
  <c r="R61" i="12"/>
  <c r="F61" i="12"/>
  <c r="Q61" i="12"/>
  <c r="P61" i="12"/>
  <c r="C61" i="12"/>
  <c r="X61" i="12"/>
  <c r="J61" i="12"/>
  <c r="S61" i="12"/>
  <c r="G61" i="12"/>
  <c r="U61" i="12"/>
  <c r="H61" i="12"/>
  <c r="V61" i="12"/>
  <c r="T61" i="12"/>
  <c r="Y61" i="12"/>
  <c r="E62" i="12" l="1"/>
  <c r="D63" i="12"/>
  <c r="N61" i="12"/>
  <c r="O61" i="12" s="1"/>
  <c r="M61" i="12"/>
  <c r="K61" i="12"/>
  <c r="Z62" i="12"/>
  <c r="Y62" i="12"/>
  <c r="C62" i="12"/>
  <c r="U62" i="12"/>
  <c r="Q62" i="12"/>
  <c r="R62" i="12"/>
  <c r="J62" i="12"/>
  <c r="W62" i="12"/>
  <c r="P62" i="12"/>
  <c r="V62" i="12"/>
  <c r="H62" i="12"/>
  <c r="S62" i="12"/>
  <c r="T62" i="12"/>
  <c r="G62" i="12"/>
  <c r="X62" i="12"/>
  <c r="F62" i="12"/>
  <c r="B63" i="12"/>
  <c r="E63" i="12"/>
  <c r="B65" i="3"/>
  <c r="A64" i="3"/>
  <c r="D64" i="12" l="1"/>
  <c r="N62" i="12"/>
  <c r="M62" i="12"/>
  <c r="I63" i="12"/>
  <c r="H63" i="12"/>
  <c r="X63" i="12"/>
  <c r="P63" i="12"/>
  <c r="G63" i="12"/>
  <c r="W63" i="12"/>
  <c r="V63" i="12"/>
  <c r="C63" i="12"/>
  <c r="F63" i="12"/>
  <c r="Z63" i="12"/>
  <c r="S63" i="12"/>
  <c r="J63" i="12"/>
  <c r="R63" i="12"/>
  <c r="Y63" i="12"/>
  <c r="U63" i="12"/>
  <c r="Q63" i="12"/>
  <c r="T63" i="12"/>
  <c r="E64" i="12"/>
  <c r="B64" i="12"/>
  <c r="B66" i="3"/>
  <c r="A65" i="3"/>
  <c r="K62" i="12"/>
  <c r="O62" i="12"/>
  <c r="D65" i="12" l="1"/>
  <c r="B67" i="3"/>
  <c r="A66" i="3"/>
  <c r="O63" i="12"/>
  <c r="K63" i="12"/>
  <c r="I64" i="12"/>
  <c r="J64" i="12"/>
  <c r="W64" i="12"/>
  <c r="P64" i="12"/>
  <c r="V64" i="12"/>
  <c r="F64" i="12"/>
  <c r="G64" i="12"/>
  <c r="H64" i="12"/>
  <c r="Y64" i="12"/>
  <c r="Q64" i="12"/>
  <c r="S64" i="12"/>
  <c r="Z64" i="12"/>
  <c r="X64" i="12"/>
  <c r="U64" i="12"/>
  <c r="R64" i="12"/>
  <c r="C64" i="12"/>
  <c r="T64" i="12"/>
  <c r="B65" i="12"/>
  <c r="E65" i="12"/>
  <c r="D66" i="12" l="1"/>
  <c r="E66" i="12" s="1"/>
  <c r="N64" i="12"/>
  <c r="M64" i="12"/>
  <c r="I65" i="12"/>
  <c r="W65" i="12"/>
  <c r="V65" i="12"/>
  <c r="F65" i="12"/>
  <c r="H65" i="12"/>
  <c r="C65" i="12"/>
  <c r="X65" i="12"/>
  <c r="Y65" i="12"/>
  <c r="Q65" i="12"/>
  <c r="G65" i="12"/>
  <c r="S65" i="12"/>
  <c r="R65" i="12"/>
  <c r="Z65" i="12"/>
  <c r="J65" i="12"/>
  <c r="U65" i="12"/>
  <c r="T65" i="12"/>
  <c r="P65" i="12"/>
  <c r="K64" i="12"/>
  <c r="O64" i="12"/>
  <c r="B68" i="3"/>
  <c r="A67" i="3"/>
  <c r="B66" i="12" l="1"/>
  <c r="Z66" i="12" s="1"/>
  <c r="D67" i="12"/>
  <c r="E67" i="12" s="1"/>
  <c r="B69" i="3"/>
  <c r="A68" i="3"/>
  <c r="O65" i="12"/>
  <c r="K65" i="12"/>
  <c r="Q66" i="12" l="1"/>
  <c r="X66" i="12"/>
  <c r="C66" i="12"/>
  <c r="I66" i="12"/>
  <c r="P66" i="12"/>
  <c r="B67" i="12"/>
  <c r="I67" i="12" s="1"/>
  <c r="W66" i="12"/>
  <c r="H66" i="12"/>
  <c r="T66" i="12"/>
  <c r="R66" i="12"/>
  <c r="Y66" i="12"/>
  <c r="J66" i="12"/>
  <c r="G66" i="12"/>
  <c r="V66" i="12"/>
  <c r="D68" i="12"/>
  <c r="E68" i="12" s="1"/>
  <c r="U66" i="12"/>
  <c r="S66" i="12"/>
  <c r="F66" i="12"/>
  <c r="K66" i="12"/>
  <c r="O66" i="12"/>
  <c r="B68" i="12"/>
  <c r="B70" i="3"/>
  <c r="A69" i="3"/>
  <c r="S67" i="12"/>
  <c r="U67" i="12"/>
  <c r="J67" i="12"/>
  <c r="C67" i="12"/>
  <c r="X67" i="12"/>
  <c r="T67" i="12"/>
  <c r="V67" i="12"/>
  <c r="Z67" i="12"/>
  <c r="G67" i="12" l="1"/>
  <c r="R67" i="12"/>
  <c r="Q67" i="12"/>
  <c r="W67" i="12"/>
  <c r="Y67" i="12"/>
  <c r="H67" i="12"/>
  <c r="P67" i="12"/>
  <c r="F67" i="12"/>
  <c r="D69" i="12"/>
  <c r="N67" i="12"/>
  <c r="M67" i="12"/>
  <c r="K67" i="12"/>
  <c r="O67" i="12"/>
  <c r="I68" i="12"/>
  <c r="Y68" i="12"/>
  <c r="W68" i="12"/>
  <c r="U68" i="12"/>
  <c r="X68" i="12"/>
  <c r="Q68" i="12"/>
  <c r="P68" i="12"/>
  <c r="G68" i="12"/>
  <c r="S68" i="12"/>
  <c r="C68" i="12"/>
  <c r="Z68" i="12"/>
  <c r="T68" i="12"/>
  <c r="V68" i="12"/>
  <c r="F68" i="12"/>
  <c r="J68" i="12"/>
  <c r="R68" i="12"/>
  <c r="H68" i="12"/>
  <c r="E69" i="12"/>
  <c r="B69" i="12"/>
  <c r="B71" i="3"/>
  <c r="A70" i="3"/>
  <c r="D70" i="12" l="1"/>
  <c r="B72" i="3"/>
  <c r="A71" i="3"/>
  <c r="I69" i="12"/>
  <c r="H69" i="12"/>
  <c r="Q69" i="12"/>
  <c r="F69" i="12"/>
  <c r="X69" i="12"/>
  <c r="C69" i="12"/>
  <c r="V69" i="12"/>
  <c r="S69" i="12"/>
  <c r="W69" i="12"/>
  <c r="J69" i="12"/>
  <c r="G69" i="12"/>
  <c r="T69" i="12"/>
  <c r="P69" i="12"/>
  <c r="R69" i="12"/>
  <c r="Y69" i="12"/>
  <c r="U69" i="12"/>
  <c r="Z69" i="12"/>
  <c r="E70" i="12"/>
  <c r="B70" i="12"/>
  <c r="O68" i="12"/>
  <c r="K68" i="12"/>
  <c r="D71" i="12" l="1"/>
  <c r="K69" i="12"/>
  <c r="O69" i="12"/>
  <c r="E71" i="12"/>
  <c r="B71" i="12"/>
  <c r="I70" i="12"/>
  <c r="F70" i="12"/>
  <c r="Y70" i="12"/>
  <c r="X70" i="12"/>
  <c r="S70" i="12"/>
  <c r="G70" i="12"/>
  <c r="H70" i="12"/>
  <c r="Z70" i="12"/>
  <c r="Q70" i="12"/>
  <c r="C70" i="12"/>
  <c r="P70" i="12"/>
  <c r="R70" i="12"/>
  <c r="U70" i="12"/>
  <c r="J70" i="12"/>
  <c r="W70" i="12"/>
  <c r="T70" i="12"/>
  <c r="V70" i="12"/>
  <c r="A72" i="3"/>
  <c r="B73" i="3"/>
  <c r="D72" i="12" l="1"/>
  <c r="K70" i="12"/>
  <c r="O70" i="12"/>
  <c r="I71" i="12"/>
  <c r="T71" i="12"/>
  <c r="S71" i="12"/>
  <c r="Y71" i="12"/>
  <c r="Q71" i="12"/>
  <c r="U71" i="12"/>
  <c r="W71" i="12"/>
  <c r="H71" i="12"/>
  <c r="J71" i="12"/>
  <c r="P71" i="12"/>
  <c r="C71" i="12"/>
  <c r="Z71" i="12"/>
  <c r="G71" i="12"/>
  <c r="F71" i="12"/>
  <c r="V71" i="12"/>
  <c r="X71" i="12"/>
  <c r="R71" i="12"/>
  <c r="A73" i="3"/>
  <c r="B74" i="3"/>
  <c r="E72" i="12"/>
  <c r="B72" i="12"/>
  <c r="D73" i="12" l="1"/>
  <c r="I72" i="12"/>
  <c r="C72" i="12"/>
  <c r="Q72" i="12"/>
  <c r="X72" i="12"/>
  <c r="S72" i="12"/>
  <c r="U72" i="12"/>
  <c r="R72" i="12"/>
  <c r="T72" i="12"/>
  <c r="G72" i="12"/>
  <c r="V72" i="12"/>
  <c r="H72" i="12"/>
  <c r="P72" i="12"/>
  <c r="J72" i="12"/>
  <c r="W72" i="12"/>
  <c r="F72" i="12"/>
  <c r="Z72" i="12"/>
  <c r="Y72" i="12"/>
  <c r="K71" i="12"/>
  <c r="O71" i="12"/>
  <c r="E73" i="12"/>
  <c r="B73" i="12"/>
  <c r="A74" i="3"/>
  <c r="B75" i="3"/>
  <c r="D74" i="12" l="1"/>
  <c r="A75" i="3"/>
  <c r="B76" i="3"/>
  <c r="E74" i="12"/>
  <c r="B74" i="12"/>
  <c r="I73" i="12"/>
  <c r="Y73" i="12"/>
  <c r="T73" i="12"/>
  <c r="G73" i="12"/>
  <c r="Z73" i="12"/>
  <c r="C73" i="12"/>
  <c r="V73" i="12"/>
  <c r="S73" i="12"/>
  <c r="U73" i="12"/>
  <c r="J73" i="12"/>
  <c r="P73" i="12"/>
  <c r="H73" i="12"/>
  <c r="F73" i="12"/>
  <c r="X73" i="12"/>
  <c r="Q73" i="12"/>
  <c r="W73" i="12"/>
  <c r="R73" i="12"/>
  <c r="K72" i="12"/>
  <c r="O72" i="12"/>
  <c r="D75" i="12" l="1"/>
  <c r="E75" i="12" s="1"/>
  <c r="I74" i="12"/>
  <c r="Q74" i="12"/>
  <c r="Z74" i="12"/>
  <c r="G74" i="12"/>
  <c r="Y74" i="12"/>
  <c r="U74" i="12"/>
  <c r="F74" i="12"/>
  <c r="R74" i="12"/>
  <c r="W74" i="12"/>
  <c r="X74" i="12"/>
  <c r="C74" i="12"/>
  <c r="H74" i="12"/>
  <c r="P74" i="12"/>
  <c r="J74" i="12"/>
  <c r="V74" i="12"/>
  <c r="T74" i="12"/>
  <c r="S74" i="12"/>
  <c r="O73" i="12"/>
  <c r="K73" i="12"/>
  <c r="A76" i="3"/>
  <c r="B77" i="3"/>
  <c r="B75" i="12"/>
  <c r="D76" i="12" l="1"/>
  <c r="B76" i="12" s="1"/>
  <c r="I76" i="12" s="1"/>
  <c r="M74" i="12"/>
  <c r="N74" i="12"/>
  <c r="A77" i="3"/>
  <c r="B78" i="3"/>
  <c r="E76" i="12"/>
  <c r="I75" i="12"/>
  <c r="X75" i="12"/>
  <c r="U75" i="12"/>
  <c r="P75" i="12"/>
  <c r="T75" i="12"/>
  <c r="V75" i="12"/>
  <c r="F75" i="12"/>
  <c r="G75" i="12"/>
  <c r="C75" i="12"/>
  <c r="J75" i="12"/>
  <c r="Z75" i="12"/>
  <c r="H75" i="12"/>
  <c r="W75" i="12"/>
  <c r="R75" i="12"/>
  <c r="S75" i="12"/>
  <c r="Q75" i="12"/>
  <c r="Y75" i="12"/>
  <c r="O74" i="12"/>
  <c r="K74" i="12"/>
  <c r="D77" i="12" l="1"/>
  <c r="R76" i="12"/>
  <c r="G76" i="12"/>
  <c r="Z76" i="12"/>
  <c r="U76" i="12"/>
  <c r="P76" i="12"/>
  <c r="T76" i="12"/>
  <c r="V76" i="12"/>
  <c r="Q76" i="12"/>
  <c r="J76" i="12"/>
  <c r="X76" i="12"/>
  <c r="S76" i="12"/>
  <c r="Y76" i="12"/>
  <c r="C76" i="12"/>
  <c r="H76" i="12"/>
  <c r="W76" i="12"/>
  <c r="F76" i="12"/>
  <c r="O75" i="12"/>
  <c r="K75" i="12"/>
  <c r="B79" i="3"/>
  <c r="A78" i="3"/>
  <c r="B77" i="12"/>
  <c r="E77" i="12"/>
  <c r="D78" i="12" l="1"/>
  <c r="E78" i="12" s="1"/>
  <c r="M76" i="12"/>
  <c r="N76" i="12"/>
  <c r="B78" i="12"/>
  <c r="A79" i="3"/>
  <c r="B80" i="3"/>
  <c r="I77" i="12"/>
  <c r="S77" i="12"/>
  <c r="X77" i="12"/>
  <c r="R77" i="12"/>
  <c r="P77" i="12"/>
  <c r="J77" i="12"/>
  <c r="G77" i="12"/>
  <c r="T77" i="12"/>
  <c r="U77" i="12"/>
  <c r="V77" i="12"/>
  <c r="H77" i="12"/>
  <c r="F77" i="12"/>
  <c r="Z77" i="12"/>
  <c r="Q77" i="12"/>
  <c r="W77" i="12"/>
  <c r="Y77" i="12"/>
  <c r="C77" i="12"/>
  <c r="K76" i="12"/>
  <c r="O76" i="12"/>
  <c r="D79" i="12" l="1"/>
  <c r="E79" i="12" s="1"/>
  <c r="B81" i="3"/>
  <c r="A80" i="3"/>
  <c r="K77" i="12"/>
  <c r="O77" i="12"/>
  <c r="I78" i="12"/>
  <c r="U78" i="12"/>
  <c r="G78" i="12"/>
  <c r="Q78" i="12"/>
  <c r="Y78" i="12"/>
  <c r="V78" i="12"/>
  <c r="P78" i="12"/>
  <c r="T78" i="12"/>
  <c r="J78" i="12"/>
  <c r="R78" i="12"/>
  <c r="W78" i="12"/>
  <c r="C78" i="12"/>
  <c r="Z78" i="12"/>
  <c r="F78" i="12"/>
  <c r="H78" i="12"/>
  <c r="X78" i="12"/>
  <c r="S78" i="12"/>
  <c r="D80" i="12" l="1"/>
  <c r="B79" i="12"/>
  <c r="I79" i="12" s="1"/>
  <c r="J79" i="12"/>
  <c r="O78" i="12"/>
  <c r="K78" i="12"/>
  <c r="B80" i="12"/>
  <c r="E80" i="12"/>
  <c r="A81" i="3"/>
  <c r="B82" i="3"/>
  <c r="U79" i="12" l="1"/>
  <c r="X79" i="12"/>
  <c r="Q79" i="12"/>
  <c r="Z79" i="12"/>
  <c r="V79" i="12"/>
  <c r="R79" i="12"/>
  <c r="H79" i="12"/>
  <c r="F79" i="12"/>
  <c r="P79" i="12"/>
  <c r="T79" i="12"/>
  <c r="Y79" i="12"/>
  <c r="G79" i="12"/>
  <c r="S79" i="12"/>
  <c r="C79" i="12"/>
  <c r="W79" i="12"/>
  <c r="D81" i="12"/>
  <c r="E81" i="12" s="1"/>
  <c r="N79" i="12"/>
  <c r="M79" i="12"/>
  <c r="K79" i="12"/>
  <c r="O79" i="12"/>
  <c r="I80" i="12"/>
  <c r="Z80" i="12"/>
  <c r="T80" i="12"/>
  <c r="W80" i="12"/>
  <c r="X80" i="12"/>
  <c r="S80" i="12"/>
  <c r="Y80" i="12"/>
  <c r="P80" i="12"/>
  <c r="F80" i="12"/>
  <c r="J80" i="12"/>
  <c r="Q80" i="12"/>
  <c r="C80" i="12"/>
  <c r="H80" i="12"/>
  <c r="U80" i="12"/>
  <c r="G80" i="12"/>
  <c r="R80" i="12"/>
  <c r="V80" i="12"/>
  <c r="B83" i="3"/>
  <c r="A82" i="3"/>
  <c r="D82" i="12" l="1"/>
  <c r="B81" i="12"/>
  <c r="X81" i="12" s="1"/>
  <c r="M80" i="12"/>
  <c r="N80" i="12"/>
  <c r="O80" i="12" s="1"/>
  <c r="E82" i="12"/>
  <c r="B82" i="12"/>
  <c r="A83" i="3"/>
  <c r="B84" i="3"/>
  <c r="K80" i="12"/>
  <c r="T81" i="12" l="1"/>
  <c r="P81" i="12"/>
  <c r="Q81" i="12"/>
  <c r="I81" i="12"/>
  <c r="Z81" i="12"/>
  <c r="Y81" i="12"/>
  <c r="S81" i="12"/>
  <c r="J81" i="12"/>
  <c r="G81" i="12"/>
  <c r="R81" i="12"/>
  <c r="C81" i="12"/>
  <c r="V81" i="12"/>
  <c r="F81" i="12"/>
  <c r="U81" i="12"/>
  <c r="H81" i="12"/>
  <c r="W81" i="12"/>
  <c r="D83" i="12"/>
  <c r="E83" i="12" s="1"/>
  <c r="A84" i="3"/>
  <c r="B85" i="3"/>
  <c r="B83" i="12"/>
  <c r="I82" i="12"/>
  <c r="H82" i="12"/>
  <c r="P82" i="12"/>
  <c r="X82" i="12"/>
  <c r="R82" i="12"/>
  <c r="G82" i="12"/>
  <c r="C82" i="12"/>
  <c r="J82" i="12"/>
  <c r="S82" i="12"/>
  <c r="Z82" i="12"/>
  <c r="F82" i="12"/>
  <c r="V82" i="12"/>
  <c r="W82" i="12"/>
  <c r="Y82" i="12"/>
  <c r="U82" i="12"/>
  <c r="Q82" i="12"/>
  <c r="T82" i="12"/>
  <c r="O81" i="12"/>
  <c r="K81" i="12"/>
  <c r="D84" i="12" l="1"/>
  <c r="O82" i="12"/>
  <c r="K82" i="12"/>
  <c r="I83" i="12"/>
  <c r="S83" i="12"/>
  <c r="F83" i="12"/>
  <c r="P83" i="12"/>
  <c r="X83" i="12"/>
  <c r="G83" i="12"/>
  <c r="R83" i="12"/>
  <c r="Y83" i="12"/>
  <c r="J83" i="12"/>
  <c r="V83" i="12"/>
  <c r="Z83" i="12"/>
  <c r="U83" i="12"/>
  <c r="C83" i="12"/>
  <c r="H83" i="12"/>
  <c r="W83" i="12"/>
  <c r="Q83" i="12"/>
  <c r="T83" i="12"/>
  <c r="A85" i="3"/>
  <c r="B86" i="3"/>
  <c r="B84" i="12"/>
  <c r="E84" i="12"/>
  <c r="D85" i="12" l="1"/>
  <c r="E85" i="12" s="1"/>
  <c r="K83" i="12"/>
  <c r="O83" i="12"/>
  <c r="W84" i="12"/>
  <c r="G84" i="12"/>
  <c r="Z84" i="12"/>
  <c r="C84" i="12"/>
  <c r="R84" i="12"/>
  <c r="S84" i="12"/>
  <c r="T84" i="12"/>
  <c r="H84" i="12"/>
  <c r="Q84" i="12"/>
  <c r="U84" i="12"/>
  <c r="X84" i="12"/>
  <c r="Y84" i="12"/>
  <c r="P84" i="12"/>
  <c r="J84" i="12"/>
  <c r="V84" i="12"/>
  <c r="F84" i="12"/>
  <c r="A86" i="3"/>
  <c r="B87" i="3"/>
  <c r="B85" i="12" l="1"/>
  <c r="I85" i="12" s="1"/>
  <c r="D86" i="12"/>
  <c r="M84" i="12"/>
  <c r="N84" i="12"/>
  <c r="B88" i="3"/>
  <c r="A87" i="3"/>
  <c r="K84" i="12"/>
  <c r="O84" i="12"/>
  <c r="P85" i="12"/>
  <c r="V85" i="12"/>
  <c r="S85" i="12"/>
  <c r="F85" i="12"/>
  <c r="Q85" i="12"/>
  <c r="H85" i="12"/>
  <c r="J85" i="12"/>
  <c r="T85" i="12"/>
  <c r="Y85" i="12"/>
  <c r="W85" i="12"/>
  <c r="C85" i="12"/>
  <c r="X85" i="12"/>
  <c r="B86" i="12"/>
  <c r="I86" i="12" s="1"/>
  <c r="E86" i="12"/>
  <c r="Z85" i="12" l="1"/>
  <c r="G85" i="12"/>
  <c r="R85" i="12"/>
  <c r="U85" i="12"/>
  <c r="D87" i="12"/>
  <c r="M85" i="12"/>
  <c r="N85" i="12"/>
  <c r="J86" i="12"/>
  <c r="S86" i="12"/>
  <c r="W86" i="12"/>
  <c r="H86" i="12"/>
  <c r="F86" i="12"/>
  <c r="X86" i="12"/>
  <c r="U86" i="12"/>
  <c r="R86" i="12"/>
  <c r="V86" i="12"/>
  <c r="Q86" i="12"/>
  <c r="T86" i="12"/>
  <c r="G86" i="12"/>
  <c r="P86" i="12"/>
  <c r="Z86" i="12"/>
  <c r="C86" i="12"/>
  <c r="Y86" i="12"/>
  <c r="B87" i="12"/>
  <c r="E87" i="12"/>
  <c r="K85" i="12"/>
  <c r="O85" i="12"/>
  <c r="B89" i="3"/>
  <c r="A88" i="3"/>
  <c r="D88" i="12" l="1"/>
  <c r="B88" i="12" s="1"/>
  <c r="M86" i="12"/>
  <c r="N86" i="12"/>
  <c r="O86" i="12" s="1"/>
  <c r="A89" i="3"/>
  <c r="B90" i="3"/>
  <c r="I87" i="12"/>
  <c r="W87" i="12"/>
  <c r="Y87" i="12"/>
  <c r="F87" i="12"/>
  <c r="U87" i="12"/>
  <c r="V87" i="12"/>
  <c r="G87" i="12"/>
  <c r="J87" i="12"/>
  <c r="X87" i="12"/>
  <c r="C87" i="12"/>
  <c r="H87" i="12"/>
  <c r="Z87" i="12"/>
  <c r="P87" i="12"/>
  <c r="S87" i="12"/>
  <c r="T87" i="12"/>
  <c r="Q87" i="12"/>
  <c r="R87" i="12"/>
  <c r="K86" i="12"/>
  <c r="D89" i="12" l="1"/>
  <c r="E88" i="12"/>
  <c r="M87" i="12"/>
  <c r="N87" i="12"/>
  <c r="O87" i="12" s="1"/>
  <c r="K87" i="12"/>
  <c r="B91" i="3"/>
  <c r="A90" i="3"/>
  <c r="E89" i="12"/>
  <c r="B89" i="12"/>
  <c r="Q88" i="12"/>
  <c r="F88" i="12"/>
  <c r="X88" i="12"/>
  <c r="C88" i="12"/>
  <c r="J88" i="12"/>
  <c r="T88" i="12"/>
  <c r="U88" i="12"/>
  <c r="W88" i="12"/>
  <c r="G88" i="12"/>
  <c r="Z88" i="12"/>
  <c r="Y88" i="12"/>
  <c r="H88" i="12"/>
  <c r="S88" i="12"/>
  <c r="P88" i="12"/>
  <c r="R88" i="12"/>
  <c r="V88" i="12"/>
  <c r="D90" i="12" l="1"/>
  <c r="B90" i="12" s="1"/>
  <c r="I90" i="12" s="1"/>
  <c r="M88" i="12"/>
  <c r="N88" i="12"/>
  <c r="E90" i="12"/>
  <c r="O88" i="12"/>
  <c r="K88" i="12"/>
  <c r="B92" i="3"/>
  <c r="A91" i="3"/>
  <c r="I89" i="12"/>
  <c r="P89" i="12"/>
  <c r="X89" i="12"/>
  <c r="R89" i="12"/>
  <c r="Q89" i="12"/>
  <c r="V89" i="12"/>
  <c r="Y89" i="12"/>
  <c r="G89" i="12"/>
  <c r="U89" i="12"/>
  <c r="S89" i="12"/>
  <c r="J89" i="12"/>
  <c r="F89" i="12"/>
  <c r="H89" i="12"/>
  <c r="C89" i="12"/>
  <c r="W89" i="12"/>
  <c r="T89" i="12"/>
  <c r="Z89" i="12"/>
  <c r="D91" i="12" l="1"/>
  <c r="B91" i="12" s="1"/>
  <c r="E91" i="12"/>
  <c r="O89" i="12"/>
  <c r="K89" i="12"/>
  <c r="A92" i="3"/>
  <c r="B93" i="3"/>
  <c r="Y90" i="12"/>
  <c r="F90" i="12"/>
  <c r="V90" i="12"/>
  <c r="T90" i="12"/>
  <c r="U90" i="12"/>
  <c r="C90" i="12"/>
  <c r="H90" i="12"/>
  <c r="J90" i="12"/>
  <c r="Z90" i="12"/>
  <c r="W90" i="12"/>
  <c r="Q90" i="12"/>
  <c r="R90" i="12"/>
  <c r="P90" i="12"/>
  <c r="S90" i="12"/>
  <c r="G90" i="12"/>
  <c r="X90" i="12"/>
  <c r="D92" i="12" l="1"/>
  <c r="N90" i="12"/>
  <c r="O90" i="12" s="1"/>
  <c r="M90" i="12"/>
  <c r="K90" i="12"/>
  <c r="A93" i="3"/>
  <c r="B94" i="3"/>
  <c r="B92" i="12"/>
  <c r="I92" i="12" s="1"/>
  <c r="E92" i="12"/>
  <c r="I91" i="12"/>
  <c r="J91" i="12"/>
  <c r="Z91" i="12"/>
  <c r="U91" i="12"/>
  <c r="W91" i="12"/>
  <c r="Y91" i="12"/>
  <c r="X91" i="12"/>
  <c r="P91" i="12"/>
  <c r="F91" i="12"/>
  <c r="C91" i="12"/>
  <c r="R91" i="12"/>
  <c r="H91" i="12"/>
  <c r="S91" i="12"/>
  <c r="T91" i="12"/>
  <c r="Q91" i="12"/>
  <c r="G91" i="12"/>
  <c r="V91" i="12"/>
  <c r="D93" i="12" l="1"/>
  <c r="N91" i="12"/>
  <c r="O91" i="12" s="1"/>
  <c r="M91" i="12"/>
  <c r="K91" i="12"/>
  <c r="A94" i="3"/>
  <c r="B95" i="3"/>
  <c r="E93" i="12"/>
  <c r="B93" i="12"/>
  <c r="H92" i="12"/>
  <c r="X92" i="12"/>
  <c r="G92" i="12"/>
  <c r="W92" i="12"/>
  <c r="J92" i="12"/>
  <c r="C92" i="12"/>
  <c r="Q92" i="12"/>
  <c r="R92" i="12"/>
  <c r="Y92" i="12"/>
  <c r="V92" i="12"/>
  <c r="Z92" i="12"/>
  <c r="P92" i="12"/>
  <c r="F92" i="12"/>
  <c r="S92" i="12"/>
  <c r="U92" i="12"/>
  <c r="T92" i="12"/>
  <c r="D94" i="12" l="1"/>
  <c r="E94" i="12" s="1"/>
  <c r="M92" i="12"/>
  <c r="N92" i="12"/>
  <c r="B96" i="3"/>
  <c r="A95" i="3"/>
  <c r="K92" i="12"/>
  <c r="O92" i="12"/>
  <c r="B94" i="12"/>
  <c r="I93" i="12"/>
  <c r="Z93" i="12"/>
  <c r="T93" i="12"/>
  <c r="X93" i="12"/>
  <c r="S93" i="12"/>
  <c r="J93" i="12"/>
  <c r="R93" i="12"/>
  <c r="Y93" i="12"/>
  <c r="P93" i="12"/>
  <c r="G93" i="12"/>
  <c r="V93" i="12"/>
  <c r="F93" i="12"/>
  <c r="H93" i="12"/>
  <c r="C93" i="12"/>
  <c r="W93" i="12"/>
  <c r="U93" i="12"/>
  <c r="Q93" i="12"/>
  <c r="D95" i="12" l="1"/>
  <c r="N93" i="12"/>
  <c r="O93" i="12" s="1"/>
  <c r="M93" i="12"/>
  <c r="K93" i="12"/>
  <c r="I94" i="12"/>
  <c r="F94" i="12"/>
  <c r="Y94" i="12"/>
  <c r="X94" i="12"/>
  <c r="H94" i="12"/>
  <c r="T94" i="12"/>
  <c r="J94" i="12"/>
  <c r="P94" i="12"/>
  <c r="Z94" i="12"/>
  <c r="U94" i="12"/>
  <c r="C94" i="12"/>
  <c r="S94" i="12"/>
  <c r="Q94" i="12"/>
  <c r="V94" i="12"/>
  <c r="G94" i="12"/>
  <c r="R94" i="12"/>
  <c r="W94" i="12"/>
  <c r="B95" i="12"/>
  <c r="E95" i="12"/>
  <c r="A96" i="3"/>
  <c r="B97" i="3"/>
  <c r="D96" i="12" l="1"/>
  <c r="E96" i="12" s="1"/>
  <c r="B98" i="3"/>
  <c r="A97" i="3"/>
  <c r="B96" i="12"/>
  <c r="I95" i="12"/>
  <c r="R95" i="12"/>
  <c r="H95" i="12"/>
  <c r="U95" i="12"/>
  <c r="Q95" i="12"/>
  <c r="V95" i="12"/>
  <c r="W95" i="12"/>
  <c r="G95" i="12"/>
  <c r="P95" i="12"/>
  <c r="T95" i="12"/>
  <c r="F95" i="12"/>
  <c r="Y95" i="12"/>
  <c r="S95" i="12"/>
  <c r="J95" i="12"/>
  <c r="Z95" i="12"/>
  <c r="C95" i="12"/>
  <c r="X95" i="12"/>
  <c r="K94" i="12"/>
  <c r="O94" i="12"/>
  <c r="D97" i="12" l="1"/>
  <c r="B97" i="12" s="1"/>
  <c r="I96" i="12"/>
  <c r="Y96" i="12"/>
  <c r="Z96" i="12"/>
  <c r="T96" i="12"/>
  <c r="H96" i="12"/>
  <c r="J96" i="12"/>
  <c r="R96" i="12"/>
  <c r="Q96" i="12"/>
  <c r="C96" i="12"/>
  <c r="F96" i="12"/>
  <c r="S96" i="12"/>
  <c r="V96" i="12"/>
  <c r="P96" i="12"/>
  <c r="U96" i="12"/>
  <c r="G96" i="12"/>
  <c r="W96" i="12"/>
  <c r="X96" i="12"/>
  <c r="K95" i="12"/>
  <c r="O95" i="12"/>
  <c r="A98" i="3"/>
  <c r="B99" i="3"/>
  <c r="D98" i="12" l="1"/>
  <c r="E97" i="12"/>
  <c r="I97" i="12"/>
  <c r="F97" i="12"/>
  <c r="Z97" i="12"/>
  <c r="T97" i="12"/>
  <c r="U97" i="12"/>
  <c r="H97" i="12"/>
  <c r="R97" i="12"/>
  <c r="P97" i="12"/>
  <c r="V97" i="12"/>
  <c r="W97" i="12"/>
  <c r="J97" i="12"/>
  <c r="Q97" i="12"/>
  <c r="S97" i="12"/>
  <c r="Y97" i="12"/>
  <c r="G97" i="12"/>
  <c r="X97" i="12"/>
  <c r="C97" i="12"/>
  <c r="E98" i="12"/>
  <c r="B98" i="12"/>
  <c r="A99" i="3"/>
  <c r="B100" i="3"/>
  <c r="O96" i="12"/>
  <c r="K96" i="12"/>
  <c r="D99" i="12" l="1"/>
  <c r="I98" i="12"/>
  <c r="F98" i="12"/>
  <c r="Z98" i="12"/>
  <c r="T98" i="12"/>
  <c r="Q98" i="12"/>
  <c r="S98" i="12"/>
  <c r="G98" i="12"/>
  <c r="U98" i="12"/>
  <c r="V98" i="12"/>
  <c r="P98" i="12"/>
  <c r="J98" i="12"/>
  <c r="C98" i="12"/>
  <c r="W98" i="12"/>
  <c r="X98" i="12"/>
  <c r="H98" i="12"/>
  <c r="R98" i="12"/>
  <c r="Y98" i="12"/>
  <c r="K97" i="12"/>
  <c r="O97" i="12"/>
  <c r="B99" i="12"/>
  <c r="E99" i="12"/>
  <c r="B101" i="3"/>
  <c r="A100" i="3"/>
  <c r="D100" i="12" l="1"/>
  <c r="E100" i="12"/>
  <c r="B100" i="12"/>
  <c r="O98" i="12"/>
  <c r="K98" i="12"/>
  <c r="I99" i="12"/>
  <c r="T99" i="12"/>
  <c r="R99" i="12"/>
  <c r="Q99" i="12"/>
  <c r="P99" i="12"/>
  <c r="Y99" i="12"/>
  <c r="F99" i="12"/>
  <c r="J99" i="12"/>
  <c r="W99" i="12"/>
  <c r="X99" i="12"/>
  <c r="U99" i="12"/>
  <c r="C99" i="12"/>
  <c r="S99" i="12"/>
  <c r="H99" i="12"/>
  <c r="V99" i="12"/>
  <c r="Z99" i="12"/>
  <c r="G99" i="12"/>
  <c r="B102" i="3"/>
  <c r="A101" i="3"/>
  <c r="D101" i="12" l="1"/>
  <c r="E101" i="12" s="1"/>
  <c r="O99" i="12"/>
  <c r="K99" i="12"/>
  <c r="I100" i="12"/>
  <c r="U100" i="12"/>
  <c r="W100" i="12"/>
  <c r="Z100" i="12"/>
  <c r="S100" i="12"/>
  <c r="Q100" i="12"/>
  <c r="V100" i="12"/>
  <c r="X100" i="12"/>
  <c r="H100" i="12"/>
  <c r="C100" i="12"/>
  <c r="P100" i="12"/>
  <c r="J100" i="12"/>
  <c r="Y100" i="12"/>
  <c r="F100" i="12"/>
  <c r="T100" i="12"/>
  <c r="G100" i="12"/>
  <c r="R100" i="12"/>
  <c r="A102" i="3"/>
  <c r="B103" i="3"/>
  <c r="B101" i="12" l="1"/>
  <c r="I101" i="12" s="1"/>
  <c r="D102" i="12"/>
  <c r="B104" i="3"/>
  <c r="A103" i="3"/>
  <c r="E102" i="12"/>
  <c r="B102" i="12"/>
  <c r="O100" i="12"/>
  <c r="K100" i="12"/>
  <c r="Q101" i="12"/>
  <c r="H101" i="12"/>
  <c r="J101" i="12"/>
  <c r="C101" i="12"/>
  <c r="S101" i="12"/>
  <c r="X101" i="12"/>
  <c r="Z101" i="12"/>
  <c r="U101" i="12"/>
  <c r="F101" i="12" l="1"/>
  <c r="W101" i="12"/>
  <c r="R101" i="12"/>
  <c r="Y101" i="12"/>
  <c r="G101" i="12"/>
  <c r="V101" i="12"/>
  <c r="T101" i="12"/>
  <c r="P101" i="12"/>
  <c r="D103" i="12"/>
  <c r="N101" i="12"/>
  <c r="M101" i="12"/>
  <c r="I102" i="12"/>
  <c r="J102" i="12"/>
  <c r="H102" i="12"/>
  <c r="Z102" i="12"/>
  <c r="S102" i="12"/>
  <c r="C102" i="12"/>
  <c r="X102" i="12"/>
  <c r="R102" i="12"/>
  <c r="U102" i="12"/>
  <c r="P102" i="12"/>
  <c r="W102" i="12"/>
  <c r="V102" i="12"/>
  <c r="T102" i="12"/>
  <c r="G102" i="12"/>
  <c r="F102" i="12"/>
  <c r="Y102" i="12"/>
  <c r="Q102" i="12"/>
  <c r="K101" i="12"/>
  <c r="O101" i="12"/>
  <c r="E103" i="12"/>
  <c r="B103" i="12"/>
  <c r="B105" i="3"/>
  <c r="A104" i="3"/>
  <c r="D104" i="12" l="1"/>
  <c r="B104" i="12" s="1"/>
  <c r="B106" i="3"/>
  <c r="A105" i="3"/>
  <c r="O102" i="12"/>
  <c r="K102" i="12"/>
  <c r="Q103" i="12"/>
  <c r="T103" i="12"/>
  <c r="X103" i="12"/>
  <c r="Y103" i="12"/>
  <c r="C103" i="12"/>
  <c r="J103" i="12"/>
  <c r="H103" i="12"/>
  <c r="R103" i="12"/>
  <c r="W103" i="12"/>
  <c r="V103" i="12"/>
  <c r="P103" i="12"/>
  <c r="Z103" i="12"/>
  <c r="U103" i="12"/>
  <c r="G103" i="12"/>
  <c r="F103" i="12"/>
  <c r="S103" i="12"/>
  <c r="E104" i="12" l="1"/>
  <c r="D105" i="12"/>
  <c r="N103" i="12"/>
  <c r="O103" i="12" s="1"/>
  <c r="M103" i="12"/>
  <c r="K103" i="12"/>
  <c r="E105" i="12"/>
  <c r="B105" i="12"/>
  <c r="A106" i="3"/>
  <c r="B107" i="3"/>
  <c r="I104" i="12"/>
  <c r="V104" i="12"/>
  <c r="U104" i="12"/>
  <c r="F104" i="12"/>
  <c r="W104" i="12"/>
  <c r="S104" i="12"/>
  <c r="Y104" i="12"/>
  <c r="Q104" i="12"/>
  <c r="T104" i="12"/>
  <c r="X104" i="12"/>
  <c r="J104" i="12"/>
  <c r="R104" i="12"/>
  <c r="C104" i="12"/>
  <c r="P104" i="12"/>
  <c r="H104" i="12"/>
  <c r="Z104" i="12"/>
  <c r="G104" i="12"/>
  <c r="D106" i="12" l="1"/>
  <c r="M104" i="12"/>
  <c r="N104" i="12"/>
  <c r="I105" i="12"/>
  <c r="X105" i="12"/>
  <c r="V105" i="12"/>
  <c r="P105" i="12"/>
  <c r="G105" i="12"/>
  <c r="H105" i="12"/>
  <c r="F105" i="12"/>
  <c r="Q105" i="12"/>
  <c r="W105" i="12"/>
  <c r="J105" i="12"/>
  <c r="Z105" i="12"/>
  <c r="C105" i="12"/>
  <c r="S105" i="12"/>
  <c r="Y105" i="12"/>
  <c r="U105" i="12"/>
  <c r="T105" i="12"/>
  <c r="R105" i="12"/>
  <c r="B108" i="3"/>
  <c r="A107" i="3"/>
  <c r="K104" i="12"/>
  <c r="O104" i="12"/>
  <c r="B106" i="12"/>
  <c r="E106" i="12"/>
  <c r="D107" i="12" l="1"/>
  <c r="E107" i="12" s="1"/>
  <c r="I106" i="12"/>
  <c r="V106" i="12"/>
  <c r="C106" i="12"/>
  <c r="H106" i="12"/>
  <c r="P106" i="12"/>
  <c r="R106" i="12"/>
  <c r="F106" i="12"/>
  <c r="U106" i="12"/>
  <c r="S106" i="12"/>
  <c r="J106" i="12"/>
  <c r="G106" i="12"/>
  <c r="T106" i="12"/>
  <c r="Y106" i="12"/>
  <c r="W106" i="12"/>
  <c r="Q106" i="12"/>
  <c r="Z106" i="12"/>
  <c r="X106" i="12"/>
  <c r="A108" i="3"/>
  <c r="B109" i="3"/>
  <c r="K105" i="12"/>
  <c r="O105" i="12"/>
  <c r="B107" i="12" l="1"/>
  <c r="H107" i="12" s="1"/>
  <c r="D108" i="12"/>
  <c r="N106" i="12"/>
  <c r="M106" i="12"/>
  <c r="B108" i="12"/>
  <c r="E108" i="12"/>
  <c r="K106" i="12"/>
  <c r="O106" i="12"/>
  <c r="A109" i="3"/>
  <c r="B110" i="3"/>
  <c r="W107" i="12" l="1"/>
  <c r="R107" i="12"/>
  <c r="U107" i="12"/>
  <c r="V107" i="12"/>
  <c r="G107" i="12"/>
  <c r="J107" i="12"/>
  <c r="S107" i="12"/>
  <c r="F107" i="12"/>
  <c r="Q107" i="12"/>
  <c r="Z107" i="12"/>
  <c r="X107" i="12"/>
  <c r="P107" i="12"/>
  <c r="I107" i="12"/>
  <c r="Y107" i="12"/>
  <c r="C107" i="12"/>
  <c r="T107" i="12"/>
  <c r="D109" i="12"/>
  <c r="E109" i="12" s="1"/>
  <c r="A110" i="3"/>
  <c r="B111" i="3"/>
  <c r="B109" i="12"/>
  <c r="K107" i="12"/>
  <c r="O107" i="12"/>
  <c r="I108" i="12"/>
  <c r="C108" i="12"/>
  <c r="F108" i="12"/>
  <c r="W108" i="12"/>
  <c r="S108" i="12"/>
  <c r="T108" i="12"/>
  <c r="Y108" i="12"/>
  <c r="Z108" i="12"/>
  <c r="U108" i="12"/>
  <c r="H108" i="12"/>
  <c r="R108" i="12"/>
  <c r="Q108" i="12"/>
  <c r="X108" i="12"/>
  <c r="J108" i="12"/>
  <c r="P108" i="12"/>
  <c r="V108" i="12"/>
  <c r="G108" i="12"/>
  <c r="D110" i="12" l="1"/>
  <c r="M108" i="12"/>
  <c r="N108" i="12"/>
  <c r="O108" i="12" s="1"/>
  <c r="B112" i="3"/>
  <c r="A111" i="3"/>
  <c r="K108" i="12"/>
  <c r="I109" i="12"/>
  <c r="X109" i="12"/>
  <c r="V109" i="12"/>
  <c r="T109" i="12"/>
  <c r="G109" i="12"/>
  <c r="Y109" i="12"/>
  <c r="Q109" i="12"/>
  <c r="C109" i="12"/>
  <c r="W109" i="12"/>
  <c r="J109" i="12"/>
  <c r="P109" i="12"/>
  <c r="F109" i="12"/>
  <c r="Z109" i="12"/>
  <c r="U109" i="12"/>
  <c r="S109" i="12"/>
  <c r="H109" i="12"/>
  <c r="R109" i="12"/>
  <c r="E110" i="12"/>
  <c r="B110" i="12"/>
  <c r="D111" i="12" l="1"/>
  <c r="I110" i="12"/>
  <c r="C110" i="12"/>
  <c r="X110" i="12"/>
  <c r="H110" i="12"/>
  <c r="T110" i="12"/>
  <c r="Z110" i="12"/>
  <c r="W110" i="12"/>
  <c r="S110" i="12"/>
  <c r="F110" i="12"/>
  <c r="Y110" i="12"/>
  <c r="R110" i="12"/>
  <c r="Q110" i="12"/>
  <c r="V110" i="12"/>
  <c r="U110" i="12"/>
  <c r="J110" i="12"/>
  <c r="P110" i="12"/>
  <c r="G110" i="12"/>
  <c r="O109" i="12"/>
  <c r="K109" i="12"/>
  <c r="B111" i="12"/>
  <c r="I111" i="12" s="1"/>
  <c r="E111" i="12"/>
  <c r="B113" i="3"/>
  <c r="A112" i="3"/>
  <c r="D112" i="12" l="1"/>
  <c r="V111" i="12"/>
  <c r="S111" i="12"/>
  <c r="X111" i="12"/>
  <c r="G111" i="12"/>
  <c r="P111" i="12"/>
  <c r="W111" i="12"/>
  <c r="R111" i="12"/>
  <c r="H111" i="12"/>
  <c r="F111" i="12"/>
  <c r="Y111" i="12"/>
  <c r="Q111" i="12"/>
  <c r="U111" i="12"/>
  <c r="J111" i="12"/>
  <c r="T111" i="12"/>
  <c r="Z111" i="12"/>
  <c r="C111" i="12"/>
  <c r="E112" i="12"/>
  <c r="B112" i="12"/>
  <c r="K110" i="12"/>
  <c r="O110" i="12"/>
  <c r="A113" i="3"/>
  <c r="B114" i="3"/>
  <c r="D113" i="12" l="1"/>
  <c r="N111" i="12"/>
  <c r="M111" i="12"/>
  <c r="A114" i="3"/>
  <c r="B115" i="3"/>
  <c r="I112" i="12"/>
  <c r="T112" i="12"/>
  <c r="H112" i="12"/>
  <c r="X112" i="12"/>
  <c r="G112" i="12"/>
  <c r="Y112" i="12"/>
  <c r="C112" i="12"/>
  <c r="F112" i="12"/>
  <c r="W112" i="12"/>
  <c r="P112" i="12"/>
  <c r="Q112" i="12"/>
  <c r="J112" i="12"/>
  <c r="U112" i="12"/>
  <c r="Z112" i="12"/>
  <c r="R112" i="12"/>
  <c r="V112" i="12"/>
  <c r="S112" i="12"/>
  <c r="E113" i="12"/>
  <c r="B113" i="12"/>
  <c r="K111" i="12"/>
  <c r="O111" i="12"/>
  <c r="D114" i="12" l="1"/>
  <c r="N112" i="12"/>
  <c r="O112" i="12" s="1"/>
  <c r="M112" i="12"/>
  <c r="K112" i="12"/>
  <c r="B116" i="3"/>
  <c r="A115" i="3"/>
  <c r="I113" i="12"/>
  <c r="F113" i="12"/>
  <c r="Z113" i="12"/>
  <c r="Q113" i="12"/>
  <c r="W113" i="12"/>
  <c r="H113" i="12"/>
  <c r="R113" i="12"/>
  <c r="Y113" i="12"/>
  <c r="G113" i="12"/>
  <c r="J113" i="12"/>
  <c r="S113" i="12"/>
  <c r="V113" i="12"/>
  <c r="U113" i="12"/>
  <c r="P113" i="12"/>
  <c r="C113" i="12"/>
  <c r="T113" i="12"/>
  <c r="X113" i="12"/>
  <c r="B114" i="12"/>
  <c r="E114" i="12"/>
  <c r="D115" i="12" l="1"/>
  <c r="E115" i="12" s="1"/>
  <c r="B117" i="3"/>
  <c r="A116" i="3"/>
  <c r="I114" i="12"/>
  <c r="F114" i="12"/>
  <c r="U114" i="12"/>
  <c r="V114" i="12"/>
  <c r="X114" i="12"/>
  <c r="S114" i="12"/>
  <c r="Z114" i="12"/>
  <c r="H114" i="12"/>
  <c r="R114" i="12"/>
  <c r="J114" i="12"/>
  <c r="P114" i="12"/>
  <c r="T114" i="12"/>
  <c r="Y114" i="12"/>
  <c r="C114" i="12"/>
  <c r="W114" i="12"/>
  <c r="G114" i="12"/>
  <c r="Q114" i="12"/>
  <c r="O113" i="12"/>
  <c r="K113" i="12"/>
  <c r="B115" i="12" l="1"/>
  <c r="C115" i="12" s="1"/>
  <c r="D116" i="12"/>
  <c r="B118" i="3"/>
  <c r="A117" i="3"/>
  <c r="E116" i="12"/>
  <c r="B116" i="12"/>
  <c r="O114" i="12"/>
  <c r="K114" i="12"/>
  <c r="I115" i="12" l="1"/>
  <c r="F115" i="12"/>
  <c r="V115" i="12"/>
  <c r="W115" i="12"/>
  <c r="R115" i="12"/>
  <c r="X115" i="12"/>
  <c r="Q115" i="12"/>
  <c r="H115" i="12"/>
  <c r="S115" i="12"/>
  <c r="G115" i="12"/>
  <c r="P115" i="12"/>
  <c r="U115" i="12"/>
  <c r="T115" i="12"/>
  <c r="Z115" i="12"/>
  <c r="J115" i="12"/>
  <c r="Y115" i="12"/>
  <c r="D117" i="12"/>
  <c r="I116" i="12"/>
  <c r="Y116" i="12"/>
  <c r="G116" i="12"/>
  <c r="Q116" i="12"/>
  <c r="X116" i="12"/>
  <c r="C116" i="12"/>
  <c r="Z116" i="12"/>
  <c r="W116" i="12"/>
  <c r="R116" i="12"/>
  <c r="J116" i="12"/>
  <c r="U116" i="12"/>
  <c r="S116" i="12"/>
  <c r="F116" i="12"/>
  <c r="H116" i="12"/>
  <c r="T116" i="12"/>
  <c r="V116" i="12"/>
  <c r="P116" i="12"/>
  <c r="E117" i="12"/>
  <c r="B117" i="12"/>
  <c r="O115" i="12"/>
  <c r="K115" i="12"/>
  <c r="B119" i="3"/>
  <c r="A118" i="3"/>
  <c r="D118" i="12" l="1"/>
  <c r="I117" i="12"/>
  <c r="F117" i="12"/>
  <c r="H117" i="12"/>
  <c r="G117" i="12"/>
  <c r="Q117" i="12"/>
  <c r="Z117" i="12"/>
  <c r="U117" i="12"/>
  <c r="C117" i="12"/>
  <c r="W117" i="12"/>
  <c r="Y117" i="12"/>
  <c r="R117" i="12"/>
  <c r="V117" i="12"/>
  <c r="X117" i="12"/>
  <c r="J117" i="12"/>
  <c r="S117" i="12"/>
  <c r="P117" i="12"/>
  <c r="T117" i="12"/>
  <c r="A119" i="3"/>
  <c r="B120" i="3"/>
  <c r="K116" i="12"/>
  <c r="O116" i="12"/>
  <c r="B118" i="12"/>
  <c r="E118" i="12"/>
  <c r="D119" i="12" l="1"/>
  <c r="A120" i="3"/>
  <c r="B121" i="3"/>
  <c r="I118" i="12"/>
  <c r="Z118" i="12"/>
  <c r="S118" i="12"/>
  <c r="H118" i="12"/>
  <c r="T118" i="12"/>
  <c r="P118" i="12"/>
  <c r="X118" i="12"/>
  <c r="Y118" i="12"/>
  <c r="R118" i="12"/>
  <c r="J118" i="12"/>
  <c r="U118" i="12"/>
  <c r="Q118" i="12"/>
  <c r="W118" i="12"/>
  <c r="C118" i="12"/>
  <c r="F118" i="12"/>
  <c r="G118" i="12"/>
  <c r="V118" i="12"/>
  <c r="E119" i="12"/>
  <c r="B119" i="12"/>
  <c r="O117" i="12"/>
  <c r="K117" i="12"/>
  <c r="D120" i="12" l="1"/>
  <c r="B122" i="3"/>
  <c r="A121" i="3"/>
  <c r="O118" i="12"/>
  <c r="K118" i="12"/>
  <c r="I119" i="12"/>
  <c r="Y119" i="12"/>
  <c r="S119" i="12"/>
  <c r="G119" i="12"/>
  <c r="X119" i="12"/>
  <c r="W119" i="12"/>
  <c r="P119" i="12"/>
  <c r="F119" i="12"/>
  <c r="T119" i="12"/>
  <c r="U119" i="12"/>
  <c r="V119" i="12"/>
  <c r="C119" i="12"/>
  <c r="Q119" i="12"/>
  <c r="J119" i="12"/>
  <c r="Z119" i="12"/>
  <c r="H119" i="12"/>
  <c r="R119" i="12"/>
  <c r="B120" i="12"/>
  <c r="E120" i="12"/>
  <c r="D121" i="12" l="1"/>
  <c r="I120" i="12"/>
  <c r="H120" i="12"/>
  <c r="P120" i="12"/>
  <c r="R120" i="12"/>
  <c r="S120" i="12"/>
  <c r="Z120" i="12"/>
  <c r="C120" i="12"/>
  <c r="J120" i="12"/>
  <c r="X120" i="12"/>
  <c r="F120" i="12"/>
  <c r="V120" i="12"/>
  <c r="G120" i="12"/>
  <c r="T120" i="12"/>
  <c r="U120" i="12"/>
  <c r="W120" i="12"/>
  <c r="Q120" i="12"/>
  <c r="Y120" i="12"/>
  <c r="K119" i="12"/>
  <c r="O119" i="12"/>
  <c r="E121" i="12"/>
  <c r="B121" i="12"/>
  <c r="A122" i="3"/>
  <c r="B123" i="3"/>
  <c r="D122" i="12" l="1"/>
  <c r="E122" i="12" s="1"/>
  <c r="A123" i="3"/>
  <c r="B124" i="3"/>
  <c r="B122" i="12"/>
  <c r="K120" i="12"/>
  <c r="O120" i="12"/>
  <c r="I121" i="12"/>
  <c r="Z121" i="12"/>
  <c r="T121" i="12"/>
  <c r="Y121" i="12"/>
  <c r="G121" i="12"/>
  <c r="V121" i="12"/>
  <c r="P121" i="12"/>
  <c r="Q121" i="12"/>
  <c r="F121" i="12"/>
  <c r="J121" i="12"/>
  <c r="H121" i="12"/>
  <c r="W121" i="12"/>
  <c r="S121" i="12"/>
  <c r="U121" i="12"/>
  <c r="X121" i="12"/>
  <c r="R121" i="12"/>
  <c r="C121" i="12"/>
  <c r="D123" i="12" l="1"/>
  <c r="K121" i="12"/>
  <c r="O121" i="12"/>
  <c r="A124" i="3"/>
  <c r="B125" i="3"/>
  <c r="I122" i="12"/>
  <c r="P122" i="12"/>
  <c r="R122" i="12"/>
  <c r="C122" i="12"/>
  <c r="U122" i="12"/>
  <c r="T122" i="12"/>
  <c r="X122" i="12"/>
  <c r="Z122" i="12"/>
  <c r="V122" i="12"/>
  <c r="H122" i="12"/>
  <c r="G122" i="12"/>
  <c r="F122" i="12"/>
  <c r="Q122" i="12"/>
  <c r="J122" i="12"/>
  <c r="Y122" i="12"/>
  <c r="S122" i="12"/>
  <c r="W122" i="12"/>
  <c r="E123" i="12"/>
  <c r="B123" i="12"/>
  <c r="D124" i="12" l="1"/>
  <c r="E124" i="12" s="1"/>
  <c r="B126" i="3"/>
  <c r="A125" i="3"/>
  <c r="I123" i="12"/>
  <c r="P123" i="12"/>
  <c r="S123" i="12"/>
  <c r="W123" i="12"/>
  <c r="G123" i="12"/>
  <c r="C123" i="12"/>
  <c r="T123" i="12"/>
  <c r="H123" i="12"/>
  <c r="X123" i="12"/>
  <c r="Y123" i="12"/>
  <c r="F123" i="12"/>
  <c r="V123" i="12"/>
  <c r="R123" i="12"/>
  <c r="J123" i="12"/>
  <c r="Q123" i="12"/>
  <c r="Z123" i="12"/>
  <c r="U123" i="12"/>
  <c r="O122" i="12"/>
  <c r="K122" i="12"/>
  <c r="B124" i="12" l="1"/>
  <c r="I124" i="12" s="1"/>
  <c r="D125" i="12"/>
  <c r="B125" i="12" s="1"/>
  <c r="B127" i="3"/>
  <c r="A126" i="3"/>
  <c r="K123" i="12"/>
  <c r="O123" i="12"/>
  <c r="T124" i="12" l="1"/>
  <c r="Z124" i="12"/>
  <c r="R124" i="12"/>
  <c r="H124" i="12"/>
  <c r="U124" i="12"/>
  <c r="W124" i="12"/>
  <c r="P124" i="12"/>
  <c r="G124" i="12"/>
  <c r="X124" i="12"/>
  <c r="F124" i="12"/>
  <c r="J124" i="12"/>
  <c r="Q124" i="12"/>
  <c r="Y124" i="12"/>
  <c r="V124" i="12"/>
  <c r="S124" i="12"/>
  <c r="C124" i="12"/>
  <c r="E125" i="12"/>
  <c r="D126" i="12"/>
  <c r="E126" i="12" s="1"/>
  <c r="B128" i="3"/>
  <c r="A127" i="3"/>
  <c r="K124" i="12"/>
  <c r="O124" i="12"/>
  <c r="I125" i="12"/>
  <c r="W125" i="12"/>
  <c r="X125" i="12"/>
  <c r="C125" i="12"/>
  <c r="G125" i="12"/>
  <c r="J125" i="12"/>
  <c r="S125" i="12"/>
  <c r="Z125" i="12"/>
  <c r="V125" i="12"/>
  <c r="Q125" i="12"/>
  <c r="H125" i="12"/>
  <c r="T125" i="12"/>
  <c r="F125" i="12"/>
  <c r="Y125" i="12"/>
  <c r="R125" i="12"/>
  <c r="U125" i="12"/>
  <c r="P125" i="12"/>
  <c r="B126" i="12" l="1"/>
  <c r="I126" i="12" s="1"/>
  <c r="D127" i="12"/>
  <c r="E127" i="12" s="1"/>
  <c r="A128" i="3"/>
  <c r="B129" i="3"/>
  <c r="K125" i="12"/>
  <c r="O125" i="12"/>
  <c r="W126" i="12" l="1"/>
  <c r="V126" i="12"/>
  <c r="T126" i="12"/>
  <c r="H126" i="12"/>
  <c r="Y126" i="12"/>
  <c r="R126" i="12"/>
  <c r="G126" i="12"/>
  <c r="F126" i="12"/>
  <c r="J126" i="12"/>
  <c r="Z126" i="12"/>
  <c r="U126" i="12"/>
  <c r="C126" i="12"/>
  <c r="Q126" i="12"/>
  <c r="P126" i="12"/>
  <c r="S126" i="12"/>
  <c r="X126" i="12"/>
  <c r="B127" i="12"/>
  <c r="Z127" i="12" s="1"/>
  <c r="D128" i="12"/>
  <c r="B128" i="12" s="1"/>
  <c r="O126" i="12"/>
  <c r="K126" i="12"/>
  <c r="B130" i="3"/>
  <c r="A129" i="3"/>
  <c r="P127" i="12" l="1"/>
  <c r="X127" i="12"/>
  <c r="W127" i="12"/>
  <c r="Y127" i="12"/>
  <c r="H127" i="12"/>
  <c r="S127" i="12"/>
  <c r="V127" i="12"/>
  <c r="F127" i="12"/>
  <c r="J127" i="12"/>
  <c r="I127" i="12"/>
  <c r="Q127" i="12"/>
  <c r="G127" i="12"/>
  <c r="C127" i="12"/>
  <c r="U127" i="12"/>
  <c r="R127" i="12"/>
  <c r="T127" i="12"/>
  <c r="E128" i="12"/>
  <c r="D129" i="12"/>
  <c r="E129" i="12" s="1"/>
  <c r="K127" i="12"/>
  <c r="O127" i="12"/>
  <c r="B131" i="3"/>
  <c r="A130" i="3"/>
  <c r="I128" i="12"/>
  <c r="S128" i="12"/>
  <c r="C128" i="12"/>
  <c r="W128" i="12"/>
  <c r="G128" i="12"/>
  <c r="X128" i="12"/>
  <c r="V128" i="12"/>
  <c r="U128" i="12"/>
  <c r="P128" i="12"/>
  <c r="T128" i="12"/>
  <c r="Y128" i="12"/>
  <c r="Z128" i="12"/>
  <c r="H128" i="12"/>
  <c r="J128" i="12"/>
  <c r="F128" i="12"/>
  <c r="R128" i="12"/>
  <c r="Q128" i="12"/>
  <c r="B129" i="12" l="1"/>
  <c r="R129" i="12" s="1"/>
  <c r="D130" i="12"/>
  <c r="K128" i="12"/>
  <c r="O128" i="12"/>
  <c r="I129" i="12"/>
  <c r="U129" i="12"/>
  <c r="V129" i="12"/>
  <c r="C129" i="12"/>
  <c r="X129" i="12"/>
  <c r="H129" i="12"/>
  <c r="T129" i="12"/>
  <c r="W129" i="12"/>
  <c r="Q129" i="12"/>
  <c r="B130" i="12"/>
  <c r="E130" i="12"/>
  <c r="B132" i="3"/>
  <c r="A131" i="3"/>
  <c r="F129" i="12" l="1"/>
  <c r="Y129" i="12"/>
  <c r="S129" i="12"/>
  <c r="P129" i="12"/>
  <c r="Z129" i="12"/>
  <c r="G129" i="12"/>
  <c r="J129" i="12"/>
  <c r="K129" i="12" s="1"/>
  <c r="D131" i="12"/>
  <c r="E131" i="12" s="1"/>
  <c r="O129" i="12"/>
  <c r="B131" i="12"/>
  <c r="A132" i="3"/>
  <c r="B133" i="3"/>
  <c r="I130" i="12"/>
  <c r="R130" i="12"/>
  <c r="Y130" i="12"/>
  <c r="P130" i="12"/>
  <c r="F130" i="12"/>
  <c r="G130" i="12"/>
  <c r="X130" i="12"/>
  <c r="C130" i="12"/>
  <c r="S130" i="12"/>
  <c r="J130" i="12"/>
  <c r="W130" i="12"/>
  <c r="Q130" i="12"/>
  <c r="U130" i="12"/>
  <c r="Z130" i="12"/>
  <c r="H130" i="12"/>
  <c r="V130" i="12"/>
  <c r="T130" i="12"/>
  <c r="D132" i="12" l="1"/>
  <c r="B132" i="12" s="1"/>
  <c r="I131" i="12"/>
  <c r="Z131" i="12"/>
  <c r="U131" i="12"/>
  <c r="F131" i="12"/>
  <c r="Q131" i="12"/>
  <c r="V131" i="12"/>
  <c r="Y131" i="12"/>
  <c r="X131" i="12"/>
  <c r="G131" i="12"/>
  <c r="J131" i="12"/>
  <c r="W131" i="12"/>
  <c r="H131" i="12"/>
  <c r="C131" i="12"/>
  <c r="T131" i="12"/>
  <c r="R131" i="12"/>
  <c r="S131" i="12"/>
  <c r="P131" i="12"/>
  <c r="B134" i="3"/>
  <c r="A133" i="3"/>
  <c r="K130" i="12"/>
  <c r="O130" i="12"/>
  <c r="E132" i="12"/>
  <c r="D133" i="12" l="1"/>
  <c r="B135" i="3"/>
  <c r="A134" i="3"/>
  <c r="K131" i="12"/>
  <c r="O131" i="12"/>
  <c r="I132" i="12"/>
  <c r="S132" i="12"/>
  <c r="C132" i="12"/>
  <c r="G132" i="12"/>
  <c r="F132" i="12"/>
  <c r="J132" i="12"/>
  <c r="Q132" i="12"/>
  <c r="W132" i="12"/>
  <c r="P132" i="12"/>
  <c r="X132" i="12"/>
  <c r="R132" i="12"/>
  <c r="V132" i="12"/>
  <c r="T132" i="12"/>
  <c r="Y132" i="12"/>
  <c r="Z132" i="12"/>
  <c r="U132" i="12"/>
  <c r="H132" i="12"/>
  <c r="E133" i="12"/>
  <c r="B133" i="12"/>
  <c r="I133" i="12" s="1"/>
  <c r="D134" i="12" l="1"/>
  <c r="F133" i="12"/>
  <c r="Z133" i="12"/>
  <c r="S133" i="12"/>
  <c r="X133" i="12"/>
  <c r="J133" i="12"/>
  <c r="V133" i="12"/>
  <c r="R133" i="12"/>
  <c r="P133" i="12"/>
  <c r="W133" i="12"/>
  <c r="U133" i="12"/>
  <c r="T133" i="12"/>
  <c r="H133" i="12"/>
  <c r="Q133" i="12"/>
  <c r="Y133" i="12"/>
  <c r="G133" i="12"/>
  <c r="C133" i="12"/>
  <c r="K132" i="12"/>
  <c r="O132" i="12"/>
  <c r="B134" i="12"/>
  <c r="E134" i="12"/>
  <c r="B136" i="3"/>
  <c r="A135" i="3"/>
  <c r="D135" i="12" l="1"/>
  <c r="M133" i="12"/>
  <c r="N133" i="12"/>
  <c r="I134" i="12"/>
  <c r="S134" i="12"/>
  <c r="C134" i="12"/>
  <c r="G134" i="12"/>
  <c r="Z134" i="12"/>
  <c r="F134" i="12"/>
  <c r="R134" i="12"/>
  <c r="Q134" i="12"/>
  <c r="H134" i="12"/>
  <c r="J134" i="12"/>
  <c r="V134" i="12"/>
  <c r="P134" i="12"/>
  <c r="T134" i="12"/>
  <c r="U134" i="12"/>
  <c r="X134" i="12"/>
  <c r="W134" i="12"/>
  <c r="Y134" i="12"/>
  <c r="B135" i="12"/>
  <c r="E135" i="12"/>
  <c r="A136" i="3"/>
  <c r="B137" i="3"/>
  <c r="K133" i="12"/>
  <c r="O133" i="12"/>
  <c r="D136" i="12" l="1"/>
  <c r="B136" i="12" s="1"/>
  <c r="I136" i="12" s="1"/>
  <c r="M134" i="12"/>
  <c r="N134" i="12"/>
  <c r="W135" i="12"/>
  <c r="V135" i="12"/>
  <c r="T135" i="12"/>
  <c r="H135" i="12"/>
  <c r="J135" i="12"/>
  <c r="Y135" i="12"/>
  <c r="C135" i="12"/>
  <c r="S135" i="12"/>
  <c r="X135" i="12"/>
  <c r="Q135" i="12"/>
  <c r="R135" i="12"/>
  <c r="F135" i="12"/>
  <c r="U135" i="12"/>
  <c r="G135" i="12"/>
  <c r="Z135" i="12"/>
  <c r="P135" i="12"/>
  <c r="K134" i="12"/>
  <c r="O134" i="12"/>
  <c r="B138" i="3"/>
  <c r="A137" i="3"/>
  <c r="E136" i="12" l="1"/>
  <c r="D137" i="12"/>
  <c r="E137" i="12" s="1"/>
  <c r="N135" i="12"/>
  <c r="O135" i="12" s="1"/>
  <c r="M135" i="12"/>
  <c r="K135" i="12"/>
  <c r="B137" i="12"/>
  <c r="B139" i="3"/>
  <c r="A138" i="3"/>
  <c r="R136" i="12"/>
  <c r="X136" i="12"/>
  <c r="F136" i="12"/>
  <c r="S136" i="12"/>
  <c r="J136" i="12"/>
  <c r="T136" i="12"/>
  <c r="V136" i="12"/>
  <c r="P136" i="12"/>
  <c r="C136" i="12"/>
  <c r="W136" i="12"/>
  <c r="G136" i="12"/>
  <c r="Y136" i="12"/>
  <c r="Q136" i="12"/>
  <c r="H136" i="12"/>
  <c r="U136" i="12"/>
  <c r="Z136" i="12"/>
  <c r="D138" i="12" l="1"/>
  <c r="N136" i="12"/>
  <c r="O136" i="12" s="1"/>
  <c r="M136" i="12"/>
  <c r="K136" i="12"/>
  <c r="I137" i="12"/>
  <c r="J137" i="12"/>
  <c r="T137" i="12"/>
  <c r="F137" i="12"/>
  <c r="P137" i="12"/>
  <c r="S137" i="12"/>
  <c r="R137" i="12"/>
  <c r="Z137" i="12"/>
  <c r="Q137" i="12"/>
  <c r="G137" i="12"/>
  <c r="X137" i="12"/>
  <c r="V137" i="12"/>
  <c r="U137" i="12"/>
  <c r="W137" i="12"/>
  <c r="H137" i="12"/>
  <c r="Y137" i="12"/>
  <c r="C137" i="12"/>
  <c r="E138" i="12"/>
  <c r="B138" i="12"/>
  <c r="B140" i="3"/>
  <c r="A139" i="3"/>
  <c r="D139" i="12" l="1"/>
  <c r="N137" i="12"/>
  <c r="M137" i="12"/>
  <c r="E139" i="12"/>
  <c r="B139" i="12"/>
  <c r="O137" i="12"/>
  <c r="K137" i="12"/>
  <c r="A140" i="3"/>
  <c r="B141" i="3"/>
  <c r="I138" i="12"/>
  <c r="Q138" i="12"/>
  <c r="T138" i="12"/>
  <c r="F138" i="12"/>
  <c r="X138" i="12"/>
  <c r="Y138" i="12"/>
  <c r="H138" i="12"/>
  <c r="W138" i="12"/>
  <c r="R138" i="12"/>
  <c r="U138" i="12"/>
  <c r="Z138" i="12"/>
  <c r="V138" i="12"/>
  <c r="P138" i="12"/>
  <c r="J138" i="12"/>
  <c r="C138" i="12"/>
  <c r="G138" i="12"/>
  <c r="S138" i="12"/>
  <c r="D140" i="12" l="1"/>
  <c r="B140" i="12" s="1"/>
  <c r="O138" i="12"/>
  <c r="K138" i="12"/>
  <c r="A141" i="3"/>
  <c r="B142" i="3"/>
  <c r="I139" i="12"/>
  <c r="W139" i="12"/>
  <c r="Z139" i="12"/>
  <c r="U139" i="12"/>
  <c r="S139" i="12"/>
  <c r="J139" i="12"/>
  <c r="F139" i="12"/>
  <c r="Q139" i="12"/>
  <c r="C139" i="12"/>
  <c r="R139" i="12"/>
  <c r="H139" i="12"/>
  <c r="X139" i="12"/>
  <c r="T139" i="12"/>
  <c r="Y139" i="12"/>
  <c r="V139" i="12"/>
  <c r="P139" i="12"/>
  <c r="G139" i="12"/>
  <c r="E140" i="12"/>
  <c r="D141" i="12" l="1"/>
  <c r="E141" i="12" s="1"/>
  <c r="B143" i="3"/>
  <c r="A142" i="3"/>
  <c r="I140" i="12"/>
  <c r="J140" i="12"/>
  <c r="P140" i="12"/>
  <c r="C140" i="12"/>
  <c r="Z140" i="12"/>
  <c r="H140" i="12"/>
  <c r="T140" i="12"/>
  <c r="V140" i="12"/>
  <c r="R140" i="12"/>
  <c r="S140" i="12"/>
  <c r="Y140" i="12"/>
  <c r="X140" i="12"/>
  <c r="U140" i="12"/>
  <c r="W140" i="12"/>
  <c r="Q140" i="12"/>
  <c r="F140" i="12"/>
  <c r="G140" i="12"/>
  <c r="O139" i="12"/>
  <c r="K139" i="12"/>
  <c r="B141" i="12" l="1"/>
  <c r="I141" i="12" s="1"/>
  <c r="D142" i="12"/>
  <c r="B142" i="12" s="1"/>
  <c r="A143" i="3"/>
  <c r="B144" i="3"/>
  <c r="O140" i="12"/>
  <c r="K140" i="12"/>
  <c r="U141" i="12" l="1"/>
  <c r="R141" i="12"/>
  <c r="F141" i="12"/>
  <c r="Y141" i="12"/>
  <c r="V141" i="12"/>
  <c r="Q141" i="12"/>
  <c r="S141" i="12"/>
  <c r="Z141" i="12"/>
  <c r="J141" i="12"/>
  <c r="P141" i="12"/>
  <c r="W141" i="12"/>
  <c r="T141" i="12"/>
  <c r="G141" i="12"/>
  <c r="C141" i="12"/>
  <c r="H141" i="12"/>
  <c r="X141" i="12"/>
  <c r="E142" i="12"/>
  <c r="D143" i="12"/>
  <c r="I142" i="12"/>
  <c r="X142" i="12"/>
  <c r="U142" i="12"/>
  <c r="Y142" i="12"/>
  <c r="W142" i="12"/>
  <c r="T142" i="12"/>
  <c r="V142" i="12"/>
  <c r="F142" i="12"/>
  <c r="Q142" i="12"/>
  <c r="G142" i="12"/>
  <c r="S142" i="12"/>
  <c r="Z142" i="12"/>
  <c r="P142" i="12"/>
  <c r="J142" i="12"/>
  <c r="R142" i="12"/>
  <c r="C142" i="12"/>
  <c r="H142" i="12"/>
  <c r="K141" i="12"/>
  <c r="O141" i="12"/>
  <c r="B145" i="3"/>
  <c r="A144" i="3"/>
  <c r="B143" i="12"/>
  <c r="E143" i="12"/>
  <c r="D144" i="12" l="1"/>
  <c r="A145" i="3"/>
  <c r="B146" i="3"/>
  <c r="I143" i="12"/>
  <c r="R143" i="12"/>
  <c r="S143" i="12"/>
  <c r="C143" i="12"/>
  <c r="T143" i="12"/>
  <c r="F143" i="12"/>
  <c r="Z143" i="12"/>
  <c r="P143" i="12"/>
  <c r="Q143" i="12"/>
  <c r="U143" i="12"/>
  <c r="H143" i="12"/>
  <c r="Y143" i="12"/>
  <c r="X143" i="12"/>
  <c r="W143" i="12"/>
  <c r="G143" i="12"/>
  <c r="J143" i="12"/>
  <c r="V143" i="12"/>
  <c r="K142" i="12"/>
  <c r="O142" i="12"/>
  <c r="E144" i="12"/>
  <c r="B144" i="12"/>
  <c r="D145" i="12" l="1"/>
  <c r="B145" i="12" s="1"/>
  <c r="I144" i="12"/>
  <c r="Z144" i="12"/>
  <c r="Y144" i="12"/>
  <c r="Q144" i="12"/>
  <c r="R144" i="12"/>
  <c r="V144" i="12"/>
  <c r="S144" i="12"/>
  <c r="F144" i="12"/>
  <c r="H144" i="12"/>
  <c r="J144" i="12"/>
  <c r="U144" i="12"/>
  <c r="C144" i="12"/>
  <c r="X144" i="12"/>
  <c r="W144" i="12"/>
  <c r="P144" i="12"/>
  <c r="G144" i="12"/>
  <c r="T144" i="12"/>
  <c r="A146" i="3"/>
  <c r="B147" i="3"/>
  <c r="O143" i="12"/>
  <c r="K143" i="12"/>
  <c r="E145" i="12" l="1"/>
  <c r="D146" i="12"/>
  <c r="I145" i="12"/>
  <c r="P145" i="12"/>
  <c r="F145" i="12"/>
  <c r="T145" i="12"/>
  <c r="Q145" i="12"/>
  <c r="J145" i="12"/>
  <c r="Y145" i="12"/>
  <c r="H145" i="12"/>
  <c r="R145" i="12"/>
  <c r="G145" i="12"/>
  <c r="W145" i="12"/>
  <c r="S145" i="12"/>
  <c r="V145" i="12"/>
  <c r="U145" i="12"/>
  <c r="C145" i="12"/>
  <c r="X145" i="12"/>
  <c r="Z145" i="12"/>
  <c r="A147" i="3"/>
  <c r="B148" i="3"/>
  <c r="E146" i="12"/>
  <c r="B146" i="12"/>
  <c r="O144" i="12"/>
  <c r="K144" i="12"/>
  <c r="D147" i="12" l="1"/>
  <c r="E147" i="12" s="1"/>
  <c r="K145" i="12"/>
  <c r="O145" i="12"/>
  <c r="A148" i="3"/>
  <c r="B149" i="3"/>
  <c r="B147" i="12"/>
  <c r="I146" i="12"/>
  <c r="U146" i="12"/>
  <c r="Z146" i="12"/>
  <c r="F146" i="12"/>
  <c r="V146" i="12"/>
  <c r="G146" i="12"/>
  <c r="X146" i="12"/>
  <c r="Y146" i="12"/>
  <c r="W146" i="12"/>
  <c r="H146" i="12"/>
  <c r="Q146" i="12"/>
  <c r="P146" i="12"/>
  <c r="T146" i="12"/>
  <c r="J146" i="12"/>
  <c r="C146" i="12"/>
  <c r="R146" i="12"/>
  <c r="S146" i="12"/>
  <c r="D148" i="12" l="1"/>
  <c r="B148" i="12" s="1"/>
  <c r="O146" i="12"/>
  <c r="K146" i="12"/>
  <c r="B150" i="3"/>
  <c r="A149" i="3"/>
  <c r="I147" i="12"/>
  <c r="H147" i="12"/>
  <c r="Z147" i="12"/>
  <c r="U147" i="12"/>
  <c r="Y147" i="12"/>
  <c r="T147" i="12"/>
  <c r="S147" i="12"/>
  <c r="R147" i="12"/>
  <c r="Q147" i="12"/>
  <c r="X147" i="12"/>
  <c r="C147" i="12"/>
  <c r="W147" i="12"/>
  <c r="V147" i="12"/>
  <c r="J147" i="12"/>
  <c r="F147" i="12"/>
  <c r="G147" i="12"/>
  <c r="P147" i="12"/>
  <c r="E148" i="12" l="1"/>
  <c r="D149" i="12"/>
  <c r="E149" i="12" s="1"/>
  <c r="K147" i="12"/>
  <c r="O147" i="12"/>
  <c r="B149" i="12"/>
  <c r="A150" i="3"/>
  <c r="B151" i="3"/>
  <c r="I148" i="12"/>
  <c r="Z148" i="12"/>
  <c r="H148" i="12"/>
  <c r="R148" i="12"/>
  <c r="C148" i="12"/>
  <c r="P148" i="12"/>
  <c r="W148" i="12"/>
  <c r="Q148" i="12"/>
  <c r="Y148" i="12"/>
  <c r="X148" i="12"/>
  <c r="J148" i="12"/>
  <c r="V148" i="12"/>
  <c r="T148" i="12"/>
  <c r="G148" i="12"/>
  <c r="U148" i="12"/>
  <c r="F148" i="12"/>
  <c r="S148" i="12"/>
  <c r="D150" i="12" l="1"/>
  <c r="E150" i="12" s="1"/>
  <c r="I149" i="12"/>
  <c r="P149" i="12"/>
  <c r="V149" i="12"/>
  <c r="U149" i="12"/>
  <c r="T149" i="12"/>
  <c r="J149" i="12"/>
  <c r="R149" i="12"/>
  <c r="Q149" i="12"/>
  <c r="S149" i="12"/>
  <c r="F149" i="12"/>
  <c r="H149" i="12"/>
  <c r="W149" i="12"/>
  <c r="X149" i="12"/>
  <c r="Y149" i="12"/>
  <c r="Z149" i="12"/>
  <c r="G149" i="12"/>
  <c r="C149" i="12"/>
  <c r="A151" i="3"/>
  <c r="B152" i="3"/>
  <c r="K148" i="12"/>
  <c r="O148" i="12"/>
  <c r="B150" i="12"/>
  <c r="D151" i="12" l="1"/>
  <c r="A152" i="3"/>
  <c r="B153" i="3"/>
  <c r="E151" i="12"/>
  <c r="B151" i="12"/>
  <c r="K149" i="12"/>
  <c r="O149" i="12"/>
  <c r="I150" i="12"/>
  <c r="T150" i="12"/>
  <c r="U150" i="12"/>
  <c r="X150" i="12"/>
  <c r="C150" i="12"/>
  <c r="G150" i="12"/>
  <c r="Z150" i="12"/>
  <c r="S150" i="12"/>
  <c r="F150" i="12"/>
  <c r="J150" i="12"/>
  <c r="V150" i="12"/>
  <c r="Q150" i="12"/>
  <c r="H150" i="12"/>
  <c r="Y150" i="12"/>
  <c r="W150" i="12"/>
  <c r="P150" i="12"/>
  <c r="R150" i="12"/>
  <c r="D152" i="12" l="1"/>
  <c r="O150" i="12"/>
  <c r="K150" i="12"/>
  <c r="I151" i="12"/>
  <c r="P151" i="12"/>
  <c r="R151" i="12"/>
  <c r="Y151" i="12"/>
  <c r="C151" i="12"/>
  <c r="Q151" i="12"/>
  <c r="F151" i="12"/>
  <c r="G151" i="12"/>
  <c r="Z151" i="12"/>
  <c r="J151" i="12"/>
  <c r="W151" i="12"/>
  <c r="U151" i="12"/>
  <c r="V151" i="12"/>
  <c r="S151" i="12"/>
  <c r="X151" i="12"/>
  <c r="H151" i="12"/>
  <c r="T151" i="12"/>
  <c r="B154" i="3"/>
  <c r="A153" i="3"/>
  <c r="E152" i="12"/>
  <c r="B152" i="12"/>
  <c r="D153" i="12" l="1"/>
  <c r="B155" i="3"/>
  <c r="A154" i="3"/>
  <c r="K151" i="12"/>
  <c r="O151" i="12"/>
  <c r="I152" i="12"/>
  <c r="F152" i="12"/>
  <c r="C152" i="12"/>
  <c r="T152" i="12"/>
  <c r="R152" i="12"/>
  <c r="Y152" i="12"/>
  <c r="G152" i="12"/>
  <c r="H152" i="12"/>
  <c r="U152" i="12"/>
  <c r="S152" i="12"/>
  <c r="Z152" i="12"/>
  <c r="X152" i="12"/>
  <c r="J152" i="12"/>
  <c r="P152" i="12"/>
  <c r="Q152" i="12"/>
  <c r="W152" i="12"/>
  <c r="V152" i="12"/>
  <c r="B153" i="12"/>
  <c r="E153" i="12"/>
  <c r="D154" i="12" l="1"/>
  <c r="I153" i="12"/>
  <c r="S153" i="12"/>
  <c r="R153" i="12"/>
  <c r="T153" i="12"/>
  <c r="C153" i="12"/>
  <c r="X153" i="12"/>
  <c r="V153" i="12"/>
  <c r="F153" i="12"/>
  <c r="G153" i="12"/>
  <c r="Y153" i="12"/>
  <c r="W153" i="12"/>
  <c r="H153" i="12"/>
  <c r="J153" i="12"/>
  <c r="Z153" i="12"/>
  <c r="P153" i="12"/>
  <c r="U153" i="12"/>
  <c r="Q153" i="12"/>
  <c r="B154" i="12"/>
  <c r="I154" i="12" s="1"/>
  <c r="E154" i="12"/>
  <c r="O152" i="12"/>
  <c r="K152" i="12"/>
  <c r="B156" i="3"/>
  <c r="A155" i="3"/>
  <c r="D155" i="12" l="1"/>
  <c r="E155" i="12" s="1"/>
  <c r="B157" i="3"/>
  <c r="A156" i="3"/>
  <c r="G154" i="12"/>
  <c r="R154" i="12"/>
  <c r="Y154" i="12"/>
  <c r="X154" i="12"/>
  <c r="H154" i="12"/>
  <c r="Q154" i="12"/>
  <c r="W154" i="12"/>
  <c r="S154" i="12"/>
  <c r="Z154" i="12"/>
  <c r="T154" i="12"/>
  <c r="C154" i="12"/>
  <c r="P154" i="12"/>
  <c r="V154" i="12"/>
  <c r="F154" i="12"/>
  <c r="U154" i="12"/>
  <c r="J154" i="12"/>
  <c r="K153" i="12"/>
  <c r="O153" i="12"/>
  <c r="B155" i="12" l="1"/>
  <c r="U155" i="12" s="1"/>
  <c r="D156" i="12"/>
  <c r="M154" i="12"/>
  <c r="N154" i="12"/>
  <c r="E156" i="12"/>
  <c r="B156" i="12"/>
  <c r="O154" i="12"/>
  <c r="K154" i="12"/>
  <c r="A157" i="3"/>
  <c r="B158" i="3"/>
  <c r="W155" i="12"/>
  <c r="Z155" i="12"/>
  <c r="F155" i="12"/>
  <c r="Y155" i="12"/>
  <c r="C155" i="12"/>
  <c r="H155" i="12"/>
  <c r="X155" i="12"/>
  <c r="G155" i="12"/>
  <c r="S155" i="12" l="1"/>
  <c r="J155" i="12"/>
  <c r="R155" i="12"/>
  <c r="T155" i="12"/>
  <c r="I155" i="12"/>
  <c r="V155" i="12"/>
  <c r="Q155" i="12"/>
  <c r="P155" i="12"/>
  <c r="D157" i="12"/>
  <c r="K155" i="12"/>
  <c r="O155" i="12"/>
  <c r="A158" i="3"/>
  <c r="B159" i="3"/>
  <c r="I156" i="12"/>
  <c r="P156" i="12"/>
  <c r="H156" i="12"/>
  <c r="F156" i="12"/>
  <c r="T156" i="12"/>
  <c r="J156" i="12"/>
  <c r="Y156" i="12"/>
  <c r="Q156" i="12"/>
  <c r="V156" i="12"/>
  <c r="G156" i="12"/>
  <c r="R156" i="12"/>
  <c r="X156" i="12"/>
  <c r="Z156" i="12"/>
  <c r="S156" i="12"/>
  <c r="W156" i="12"/>
  <c r="C156" i="12"/>
  <c r="U156" i="12"/>
  <c r="E157" i="12"/>
  <c r="B157" i="12"/>
  <c r="D158" i="12" l="1"/>
  <c r="A159" i="3"/>
  <c r="B160" i="3"/>
  <c r="I157" i="12"/>
  <c r="V157" i="12"/>
  <c r="U157" i="12"/>
  <c r="Q157" i="12"/>
  <c r="S157" i="12"/>
  <c r="F157" i="12"/>
  <c r="Y157" i="12"/>
  <c r="C157" i="12"/>
  <c r="G157" i="12"/>
  <c r="P157" i="12"/>
  <c r="R157" i="12"/>
  <c r="T157" i="12"/>
  <c r="J157" i="12"/>
  <c r="H157" i="12"/>
  <c r="Z157" i="12"/>
  <c r="X157" i="12"/>
  <c r="W157" i="12"/>
  <c r="B158" i="12"/>
  <c r="E158" i="12"/>
  <c r="K156" i="12"/>
  <c r="O156" i="12"/>
  <c r="D159" i="12" l="1"/>
  <c r="I158" i="12"/>
  <c r="Q158" i="12"/>
  <c r="C158" i="12"/>
  <c r="X158" i="12"/>
  <c r="J158" i="12"/>
  <c r="U158" i="12"/>
  <c r="G158" i="12"/>
  <c r="T158" i="12"/>
  <c r="Z158" i="12"/>
  <c r="H158" i="12"/>
  <c r="V158" i="12"/>
  <c r="W158" i="12"/>
  <c r="S158" i="12"/>
  <c r="F158" i="12"/>
  <c r="R158" i="12"/>
  <c r="P158" i="12"/>
  <c r="Y158" i="12"/>
  <c r="K157" i="12"/>
  <c r="O157" i="12"/>
  <c r="A160" i="3"/>
  <c r="B161" i="3"/>
  <c r="B159" i="12"/>
  <c r="E159" i="12"/>
  <c r="D160" i="12" l="1"/>
  <c r="B160" i="12" s="1"/>
  <c r="I160" i="12" s="1"/>
  <c r="I159" i="12"/>
  <c r="V159" i="12"/>
  <c r="F159" i="12"/>
  <c r="Z159" i="12"/>
  <c r="S159" i="12"/>
  <c r="G159" i="12"/>
  <c r="Y159" i="12"/>
  <c r="H159" i="12"/>
  <c r="P159" i="12"/>
  <c r="W159" i="12"/>
  <c r="J159" i="12"/>
  <c r="X159" i="12"/>
  <c r="U159" i="12"/>
  <c r="C159" i="12"/>
  <c r="Q159" i="12"/>
  <c r="R159" i="12"/>
  <c r="T159" i="12"/>
  <c r="A161" i="3"/>
  <c r="B162" i="3"/>
  <c r="K158" i="12"/>
  <c r="O158" i="12"/>
  <c r="E160" i="12" l="1"/>
  <c r="D161" i="12"/>
  <c r="E161" i="12" s="1"/>
  <c r="A162" i="3"/>
  <c r="B163" i="3"/>
  <c r="O159" i="12"/>
  <c r="K159" i="12"/>
  <c r="X160" i="12"/>
  <c r="C160" i="12"/>
  <c r="G160" i="12"/>
  <c r="P160" i="12"/>
  <c r="Y160" i="12"/>
  <c r="Q160" i="12"/>
  <c r="W160" i="12"/>
  <c r="J160" i="12"/>
  <c r="R160" i="12"/>
  <c r="F160" i="12"/>
  <c r="U160" i="12"/>
  <c r="Z160" i="12"/>
  <c r="S160" i="12"/>
  <c r="V160" i="12"/>
  <c r="H160" i="12"/>
  <c r="T160" i="12"/>
  <c r="B161" i="12" l="1"/>
  <c r="D162" i="12"/>
  <c r="B162" i="12" s="1"/>
  <c r="M160" i="12"/>
  <c r="N160" i="12"/>
  <c r="B164" i="3"/>
  <c r="A163" i="3"/>
  <c r="K160" i="12"/>
  <c r="O160" i="12"/>
  <c r="I161" i="12"/>
  <c r="J161" i="12"/>
  <c r="U161" i="12"/>
  <c r="P161" i="12"/>
  <c r="Y161" i="12"/>
  <c r="H161" i="12"/>
  <c r="S161" i="12"/>
  <c r="Z161" i="12"/>
  <c r="Q161" i="12"/>
  <c r="V161" i="12"/>
  <c r="R161" i="12"/>
  <c r="W161" i="12"/>
  <c r="X161" i="12"/>
  <c r="F161" i="12"/>
  <c r="G161" i="12"/>
  <c r="C161" i="12"/>
  <c r="T161" i="12"/>
  <c r="E162" i="12" l="1"/>
  <c r="D163" i="12"/>
  <c r="K161" i="12"/>
  <c r="O161" i="12"/>
  <c r="I162" i="12"/>
  <c r="S162" i="12"/>
  <c r="Y162" i="12"/>
  <c r="F162" i="12"/>
  <c r="P162" i="12"/>
  <c r="C162" i="12"/>
  <c r="T162" i="12"/>
  <c r="R162" i="12"/>
  <c r="V162" i="12"/>
  <c r="H162" i="12"/>
  <c r="X162" i="12"/>
  <c r="Q162" i="12"/>
  <c r="W162" i="12"/>
  <c r="J162" i="12"/>
  <c r="Z162" i="12"/>
  <c r="G162" i="12"/>
  <c r="U162" i="12"/>
  <c r="E163" i="12"/>
  <c r="B163" i="12"/>
  <c r="I163" i="12" s="1"/>
  <c r="B165" i="3"/>
  <c r="A164" i="3"/>
  <c r="D164" i="12" l="1"/>
  <c r="E164" i="12" s="1"/>
  <c r="K162" i="12"/>
  <c r="O162" i="12"/>
  <c r="B164" i="12"/>
  <c r="A165" i="3"/>
  <c r="B166" i="3"/>
  <c r="Z163" i="12"/>
  <c r="J163" i="12"/>
  <c r="G163" i="12"/>
  <c r="P163" i="12"/>
  <c r="Y163" i="12"/>
  <c r="X163" i="12"/>
  <c r="T163" i="12"/>
  <c r="U163" i="12"/>
  <c r="V163" i="12"/>
  <c r="F163" i="12"/>
  <c r="W163" i="12"/>
  <c r="Q163" i="12"/>
  <c r="R163" i="12"/>
  <c r="C163" i="12"/>
  <c r="S163" i="12"/>
  <c r="H163" i="12"/>
  <c r="D165" i="12" l="1"/>
  <c r="E165" i="12" s="1"/>
  <c r="M163" i="12"/>
  <c r="N163" i="12"/>
  <c r="O163" i="12" s="1"/>
  <c r="K163" i="12"/>
  <c r="I164" i="12"/>
  <c r="W164" i="12"/>
  <c r="P164" i="12"/>
  <c r="T164" i="12"/>
  <c r="Y164" i="12"/>
  <c r="J164" i="12"/>
  <c r="R164" i="12"/>
  <c r="V164" i="12"/>
  <c r="X164" i="12"/>
  <c r="G164" i="12"/>
  <c r="S164" i="12"/>
  <c r="H164" i="12"/>
  <c r="F164" i="12"/>
  <c r="U164" i="12"/>
  <c r="Q164" i="12"/>
  <c r="Z164" i="12"/>
  <c r="C164" i="12"/>
  <c r="B167" i="3"/>
  <c r="A166" i="3"/>
  <c r="B165" i="12"/>
  <c r="D166" i="12" l="1"/>
  <c r="A167" i="3"/>
  <c r="B168" i="3"/>
  <c r="O164" i="12"/>
  <c r="K164" i="12"/>
  <c r="I165" i="12"/>
  <c r="R165" i="12"/>
  <c r="P165" i="12"/>
  <c r="C165" i="12"/>
  <c r="Z165" i="12"/>
  <c r="Q165" i="12"/>
  <c r="W165" i="12"/>
  <c r="T165" i="12"/>
  <c r="G165" i="12"/>
  <c r="S165" i="12"/>
  <c r="X165" i="12"/>
  <c r="F165" i="12"/>
  <c r="V165" i="12"/>
  <c r="U165" i="12"/>
  <c r="H165" i="12"/>
  <c r="J165" i="12"/>
  <c r="Y165" i="12"/>
  <c r="E166" i="12"/>
  <c r="B166" i="12"/>
  <c r="I166" i="12" s="1"/>
  <c r="D167" i="12" l="1"/>
  <c r="T166" i="12"/>
  <c r="Y166" i="12"/>
  <c r="W166" i="12"/>
  <c r="C166" i="12"/>
  <c r="J166" i="12"/>
  <c r="F166" i="12"/>
  <c r="S166" i="12"/>
  <c r="Q166" i="12"/>
  <c r="V166" i="12"/>
  <c r="H166" i="12"/>
  <c r="Z166" i="12"/>
  <c r="X166" i="12"/>
  <c r="R166" i="12"/>
  <c r="P166" i="12"/>
  <c r="G166" i="12"/>
  <c r="U166" i="12"/>
  <c r="A168" i="3"/>
  <c r="B169" i="3"/>
  <c r="K165" i="12"/>
  <c r="O165" i="12"/>
  <c r="E167" i="12"/>
  <c r="B167" i="12"/>
  <c r="D168" i="12" l="1"/>
  <c r="E168" i="12" s="1"/>
  <c r="N166" i="12"/>
  <c r="M166" i="12"/>
  <c r="I167" i="12"/>
  <c r="J167" i="12"/>
  <c r="U167" i="12"/>
  <c r="S167" i="12"/>
  <c r="T167" i="12"/>
  <c r="G167" i="12"/>
  <c r="C167" i="12"/>
  <c r="V167" i="12"/>
  <c r="Q167" i="12"/>
  <c r="W167" i="12"/>
  <c r="P167" i="12"/>
  <c r="H167" i="12"/>
  <c r="R167" i="12"/>
  <c r="F167" i="12"/>
  <c r="Z167" i="12"/>
  <c r="X167" i="12"/>
  <c r="Y167" i="12"/>
  <c r="B170" i="3"/>
  <c r="A169" i="3"/>
  <c r="B168" i="12"/>
  <c r="K166" i="12"/>
  <c r="O166" i="12"/>
  <c r="D169" i="12" l="1"/>
  <c r="B169" i="12" s="1"/>
  <c r="I169" i="12" s="1"/>
  <c r="I168" i="12"/>
  <c r="Q168" i="12"/>
  <c r="G168" i="12"/>
  <c r="Y168" i="12"/>
  <c r="V168" i="12"/>
  <c r="U168" i="12"/>
  <c r="C168" i="12"/>
  <c r="X168" i="12"/>
  <c r="J168" i="12"/>
  <c r="S168" i="12"/>
  <c r="Z168" i="12"/>
  <c r="W168" i="12"/>
  <c r="P168" i="12"/>
  <c r="R168" i="12"/>
  <c r="F168" i="12"/>
  <c r="T168" i="12"/>
  <c r="H168" i="12"/>
  <c r="A170" i="3"/>
  <c r="B171" i="3"/>
  <c r="O167" i="12"/>
  <c r="K167" i="12"/>
  <c r="E169" i="12" l="1"/>
  <c r="D170" i="12"/>
  <c r="E170" i="12" s="1"/>
  <c r="M168" i="12"/>
  <c r="N168" i="12"/>
  <c r="B170" i="12"/>
  <c r="F169" i="12"/>
  <c r="R169" i="12"/>
  <c r="Q169" i="12"/>
  <c r="T169" i="12"/>
  <c r="W169" i="12"/>
  <c r="V169" i="12"/>
  <c r="Z169" i="12"/>
  <c r="C169" i="12"/>
  <c r="J169" i="12"/>
  <c r="U169" i="12"/>
  <c r="P169" i="12"/>
  <c r="G169" i="12"/>
  <c r="S169" i="12"/>
  <c r="Y169" i="12"/>
  <c r="X169" i="12"/>
  <c r="H169" i="12"/>
  <c r="B172" i="3"/>
  <c r="A171" i="3"/>
  <c r="O168" i="12"/>
  <c r="K168" i="12"/>
  <c r="D171" i="12" l="1"/>
  <c r="E171" i="12" s="1"/>
  <c r="M169" i="12"/>
  <c r="N169" i="12"/>
  <c r="B171" i="12"/>
  <c r="B173" i="3"/>
  <c r="A172" i="3"/>
  <c r="O169" i="12"/>
  <c r="K169" i="12"/>
  <c r="I170" i="12"/>
  <c r="Z170" i="12"/>
  <c r="Q170" i="12"/>
  <c r="W170" i="12"/>
  <c r="F170" i="12"/>
  <c r="T170" i="12"/>
  <c r="G170" i="12"/>
  <c r="C170" i="12"/>
  <c r="S170" i="12"/>
  <c r="J170" i="12"/>
  <c r="V170" i="12"/>
  <c r="P170" i="12"/>
  <c r="U170" i="12"/>
  <c r="H170" i="12"/>
  <c r="Y170" i="12"/>
  <c r="X170" i="12"/>
  <c r="R170" i="12"/>
  <c r="D172" i="12" l="1"/>
  <c r="E172" i="12"/>
  <c r="B172" i="12"/>
  <c r="A173" i="3"/>
  <c r="B174" i="3"/>
  <c r="O170" i="12"/>
  <c r="K170" i="12"/>
  <c r="I171" i="12"/>
  <c r="G171" i="12"/>
  <c r="Y171" i="12"/>
  <c r="V171" i="12"/>
  <c r="Z171" i="12"/>
  <c r="P171" i="12"/>
  <c r="C171" i="12"/>
  <c r="H171" i="12"/>
  <c r="X171" i="12"/>
  <c r="F171" i="12"/>
  <c r="T171" i="12"/>
  <c r="R171" i="12"/>
  <c r="W171" i="12"/>
  <c r="J171" i="12"/>
  <c r="S171" i="12"/>
  <c r="U171" i="12"/>
  <c r="Q171" i="12"/>
  <c r="D173" i="12" l="1"/>
  <c r="B173" i="12" s="1"/>
  <c r="K171" i="12"/>
  <c r="O171" i="12"/>
  <c r="B175" i="3"/>
  <c r="A174" i="3"/>
  <c r="E173" i="12"/>
  <c r="I172" i="12"/>
  <c r="U172" i="12"/>
  <c r="W172" i="12"/>
  <c r="R172" i="12"/>
  <c r="F172" i="12"/>
  <c r="P172" i="12"/>
  <c r="T172" i="12"/>
  <c r="V172" i="12"/>
  <c r="Q172" i="12"/>
  <c r="G172" i="12"/>
  <c r="H172" i="12"/>
  <c r="Z172" i="12"/>
  <c r="S172" i="12"/>
  <c r="J172" i="12"/>
  <c r="C172" i="12"/>
  <c r="X172" i="12"/>
  <c r="Y172" i="12"/>
  <c r="D174" i="12" l="1"/>
  <c r="B174" i="12" s="1"/>
  <c r="B176" i="3"/>
  <c r="A175" i="3"/>
  <c r="I173" i="12"/>
  <c r="P173" i="12"/>
  <c r="R173" i="12"/>
  <c r="U173" i="12"/>
  <c r="V173" i="12"/>
  <c r="T173" i="12"/>
  <c r="G173" i="12"/>
  <c r="H173" i="12"/>
  <c r="C173" i="12"/>
  <c r="F173" i="12"/>
  <c r="J173" i="12"/>
  <c r="Y173" i="12"/>
  <c r="W173" i="12"/>
  <c r="S173" i="12"/>
  <c r="X173" i="12"/>
  <c r="Z173" i="12"/>
  <c r="Q173" i="12"/>
  <c r="K172" i="12"/>
  <c r="O172" i="12"/>
  <c r="E174" i="12" l="1"/>
  <c r="D175" i="12"/>
  <c r="E175" i="12" s="1"/>
  <c r="K173" i="12"/>
  <c r="O173" i="12"/>
  <c r="B177" i="3"/>
  <c r="A176" i="3"/>
  <c r="B175" i="12"/>
  <c r="I175" i="12" s="1"/>
  <c r="I174" i="12"/>
  <c r="C174" i="12"/>
  <c r="T174" i="12"/>
  <c r="Y174" i="12"/>
  <c r="H174" i="12"/>
  <c r="X174" i="12"/>
  <c r="U174" i="12"/>
  <c r="S174" i="12"/>
  <c r="F174" i="12"/>
  <c r="Z174" i="12"/>
  <c r="W174" i="12"/>
  <c r="G174" i="12"/>
  <c r="Q174" i="12"/>
  <c r="J174" i="12"/>
  <c r="V174" i="12"/>
  <c r="P174" i="12"/>
  <c r="R174" i="12"/>
  <c r="D176" i="12" l="1"/>
  <c r="N174" i="12"/>
  <c r="M174" i="12"/>
  <c r="K174" i="12"/>
  <c r="O174" i="12"/>
  <c r="B178" i="3"/>
  <c r="A177" i="3"/>
  <c r="B176" i="12"/>
  <c r="E176" i="12"/>
  <c r="G175" i="12"/>
  <c r="X175" i="12"/>
  <c r="Z175" i="12"/>
  <c r="W175" i="12"/>
  <c r="U175" i="12"/>
  <c r="H175" i="12"/>
  <c r="S175" i="12"/>
  <c r="J175" i="12"/>
  <c r="P175" i="12"/>
  <c r="T175" i="12"/>
  <c r="F175" i="12"/>
  <c r="Y175" i="12"/>
  <c r="R175" i="12"/>
  <c r="V175" i="12"/>
  <c r="C175" i="12"/>
  <c r="Q175" i="12"/>
  <c r="D177" i="12" l="1"/>
  <c r="E177" i="12" s="1"/>
  <c r="M175" i="12"/>
  <c r="N175" i="12"/>
  <c r="B177" i="12"/>
  <c r="B179" i="3"/>
  <c r="A178" i="3"/>
  <c r="O175" i="12"/>
  <c r="K175" i="12"/>
  <c r="I176" i="12"/>
  <c r="X176" i="12"/>
  <c r="W176" i="12"/>
  <c r="U176" i="12"/>
  <c r="C176" i="12"/>
  <c r="Y176" i="12"/>
  <c r="H176" i="12"/>
  <c r="F176" i="12"/>
  <c r="P176" i="12"/>
  <c r="T176" i="12"/>
  <c r="Z176" i="12"/>
  <c r="J176" i="12"/>
  <c r="Q176" i="12"/>
  <c r="G176" i="12"/>
  <c r="R176" i="12"/>
  <c r="V176" i="12"/>
  <c r="S176" i="12"/>
  <c r="D178" i="12" l="1"/>
  <c r="N176" i="12"/>
  <c r="O176" i="12" s="1"/>
  <c r="M176" i="12"/>
  <c r="A179" i="3"/>
  <c r="B180" i="3"/>
  <c r="K176" i="12"/>
  <c r="I177" i="12"/>
  <c r="U177" i="12"/>
  <c r="Q177" i="12"/>
  <c r="X177" i="12"/>
  <c r="W177" i="12"/>
  <c r="H177" i="12"/>
  <c r="S177" i="12"/>
  <c r="Y177" i="12"/>
  <c r="G177" i="12"/>
  <c r="C177" i="12"/>
  <c r="P177" i="12"/>
  <c r="V177" i="12"/>
  <c r="T177" i="12"/>
  <c r="J177" i="12"/>
  <c r="F177" i="12"/>
  <c r="Z177" i="12"/>
  <c r="R177" i="12"/>
  <c r="B178" i="12"/>
  <c r="E178" i="12"/>
  <c r="D179" i="12" l="1"/>
  <c r="I178" i="12"/>
  <c r="U178" i="12"/>
  <c r="V178" i="12"/>
  <c r="S178" i="12"/>
  <c r="T178" i="12"/>
  <c r="Q178" i="12"/>
  <c r="F178" i="12"/>
  <c r="Y178" i="12"/>
  <c r="H178" i="12"/>
  <c r="C178" i="12"/>
  <c r="W178" i="12"/>
  <c r="G178" i="12"/>
  <c r="Z178" i="12"/>
  <c r="J178" i="12"/>
  <c r="P178" i="12"/>
  <c r="X178" i="12"/>
  <c r="R178" i="12"/>
  <c r="K177" i="12"/>
  <c r="O177" i="12"/>
  <c r="B181" i="3"/>
  <c r="A180" i="3"/>
  <c r="E179" i="12"/>
  <c r="B179" i="12"/>
  <c r="D180" i="12" l="1"/>
  <c r="Q179" i="12"/>
  <c r="C179" i="12"/>
  <c r="T179" i="12"/>
  <c r="R179" i="12"/>
  <c r="W179" i="12"/>
  <c r="S179" i="12"/>
  <c r="Y179" i="12"/>
  <c r="V179" i="12"/>
  <c r="H179" i="12"/>
  <c r="G179" i="12"/>
  <c r="U179" i="12"/>
  <c r="F179" i="12"/>
  <c r="J179" i="12"/>
  <c r="X179" i="12"/>
  <c r="P179" i="12"/>
  <c r="Z179" i="12"/>
  <c r="B182" i="3"/>
  <c r="A181" i="3"/>
  <c r="O178" i="12"/>
  <c r="K178" i="12"/>
  <c r="E180" i="12"/>
  <c r="B180" i="12"/>
  <c r="D181" i="12" l="1"/>
  <c r="B181" i="12" s="1"/>
  <c r="N179" i="12"/>
  <c r="M179" i="12"/>
  <c r="E181" i="12"/>
  <c r="I180" i="12"/>
  <c r="U180" i="12"/>
  <c r="F180" i="12"/>
  <c r="Q180" i="12"/>
  <c r="Z180" i="12"/>
  <c r="J180" i="12"/>
  <c r="G180" i="12"/>
  <c r="R180" i="12"/>
  <c r="V180" i="12"/>
  <c r="Y180" i="12"/>
  <c r="H180" i="12"/>
  <c r="C180" i="12"/>
  <c r="T180" i="12"/>
  <c r="X180" i="12"/>
  <c r="W180" i="12"/>
  <c r="S180" i="12"/>
  <c r="P180" i="12"/>
  <c r="A182" i="3"/>
  <c r="B183" i="3"/>
  <c r="O179" i="12"/>
  <c r="K179" i="12"/>
  <c r="D182" i="12" l="1"/>
  <c r="E182" i="12" s="1"/>
  <c r="K180" i="12"/>
  <c r="O180" i="12"/>
  <c r="A183" i="3"/>
  <c r="B184" i="3"/>
  <c r="I181" i="12"/>
  <c r="W181" i="12"/>
  <c r="T181" i="12"/>
  <c r="P181" i="12"/>
  <c r="Q181" i="12"/>
  <c r="H181" i="12"/>
  <c r="F181" i="12"/>
  <c r="S181" i="12"/>
  <c r="Y181" i="12"/>
  <c r="J181" i="12"/>
  <c r="G181" i="12"/>
  <c r="C181" i="12"/>
  <c r="V181" i="12"/>
  <c r="Z181" i="12"/>
  <c r="X181" i="12"/>
  <c r="U181" i="12"/>
  <c r="R181" i="12"/>
  <c r="B182" i="12" l="1"/>
  <c r="V182" i="12" s="1"/>
  <c r="D183" i="12"/>
  <c r="O181" i="12"/>
  <c r="K181" i="12"/>
  <c r="B185" i="3"/>
  <c r="A184" i="3"/>
  <c r="B183" i="12"/>
  <c r="E183" i="12"/>
  <c r="X182" i="12" l="1"/>
  <c r="H182" i="12"/>
  <c r="J182" i="12"/>
  <c r="Q182" i="12"/>
  <c r="S182" i="12"/>
  <c r="Y182" i="12"/>
  <c r="W182" i="12"/>
  <c r="Z182" i="12"/>
  <c r="P182" i="12"/>
  <c r="I182" i="12"/>
  <c r="F182" i="12"/>
  <c r="U182" i="12"/>
  <c r="R182" i="12"/>
  <c r="T182" i="12"/>
  <c r="G182" i="12"/>
  <c r="C182" i="12"/>
  <c r="D184" i="12"/>
  <c r="B184" i="12" s="1"/>
  <c r="A185" i="3"/>
  <c r="B186" i="3"/>
  <c r="I183" i="12"/>
  <c r="X183" i="12"/>
  <c r="S183" i="12"/>
  <c r="G183" i="12"/>
  <c r="Y183" i="12"/>
  <c r="J183" i="12"/>
  <c r="Z183" i="12"/>
  <c r="V183" i="12"/>
  <c r="C183" i="12"/>
  <c r="P183" i="12"/>
  <c r="Q183" i="12"/>
  <c r="R183" i="12"/>
  <c r="F183" i="12"/>
  <c r="U183" i="12"/>
  <c r="H183" i="12"/>
  <c r="W183" i="12"/>
  <c r="T183" i="12"/>
  <c r="K182" i="12"/>
  <c r="O182" i="12"/>
  <c r="E184" i="12" l="1"/>
  <c r="D185" i="12"/>
  <c r="B185" i="12" s="1"/>
  <c r="A186" i="3"/>
  <c r="B187" i="3"/>
  <c r="E185" i="12"/>
  <c r="K183" i="12"/>
  <c r="O183" i="12"/>
  <c r="I184" i="12"/>
  <c r="Z184" i="12"/>
  <c r="P184" i="12"/>
  <c r="W184" i="12"/>
  <c r="G184" i="12"/>
  <c r="Q184" i="12"/>
  <c r="S184" i="12"/>
  <c r="Y184" i="12"/>
  <c r="V184" i="12"/>
  <c r="C184" i="12"/>
  <c r="R184" i="12"/>
  <c r="X184" i="12"/>
  <c r="H184" i="12"/>
  <c r="F184" i="12"/>
  <c r="U184" i="12"/>
  <c r="J184" i="12"/>
  <c r="T184" i="12"/>
  <c r="D186" i="12" l="1"/>
  <c r="I185" i="12"/>
  <c r="F185" i="12"/>
  <c r="H185" i="12"/>
  <c r="P185" i="12"/>
  <c r="X185" i="12"/>
  <c r="J185" i="12"/>
  <c r="U185" i="12"/>
  <c r="Q185" i="12"/>
  <c r="Y185" i="12"/>
  <c r="Z185" i="12"/>
  <c r="W185" i="12"/>
  <c r="V185" i="12"/>
  <c r="C185" i="12"/>
  <c r="R185" i="12"/>
  <c r="T185" i="12"/>
  <c r="G185" i="12"/>
  <c r="S185" i="12"/>
  <c r="K184" i="12"/>
  <c r="O184" i="12"/>
  <c r="B188" i="3"/>
  <c r="A187" i="3"/>
  <c r="E186" i="12"/>
  <c r="B186" i="12"/>
  <c r="D187" i="12" l="1"/>
  <c r="B189" i="3"/>
  <c r="A188" i="3"/>
  <c r="I186" i="12"/>
  <c r="G186" i="12"/>
  <c r="J186" i="12"/>
  <c r="H186" i="12"/>
  <c r="U186" i="12"/>
  <c r="W186" i="12"/>
  <c r="Z186" i="12"/>
  <c r="F186" i="12"/>
  <c r="Y186" i="12"/>
  <c r="P186" i="12"/>
  <c r="R186" i="12"/>
  <c r="T186" i="12"/>
  <c r="V186" i="12"/>
  <c r="C186" i="12"/>
  <c r="S186" i="12"/>
  <c r="Q186" i="12"/>
  <c r="X186" i="12"/>
  <c r="K185" i="12"/>
  <c r="O185" i="12"/>
  <c r="E187" i="12"/>
  <c r="B187" i="12"/>
  <c r="D188" i="12" l="1"/>
  <c r="I187" i="12"/>
  <c r="X187" i="12"/>
  <c r="Y187" i="12"/>
  <c r="V187" i="12"/>
  <c r="H187" i="12"/>
  <c r="T187" i="12"/>
  <c r="P187" i="12"/>
  <c r="F187" i="12"/>
  <c r="S187" i="12"/>
  <c r="Q187" i="12"/>
  <c r="C187" i="12"/>
  <c r="J187" i="12"/>
  <c r="W187" i="12"/>
  <c r="R187" i="12"/>
  <c r="G187" i="12"/>
  <c r="Z187" i="12"/>
  <c r="U187" i="12"/>
  <c r="B188" i="12"/>
  <c r="E188" i="12"/>
  <c r="O186" i="12"/>
  <c r="K186" i="12"/>
  <c r="B190" i="3"/>
  <c r="A189" i="3"/>
  <c r="D189" i="12" l="1"/>
  <c r="B189" i="12" s="1"/>
  <c r="M187" i="12"/>
  <c r="N187" i="12"/>
  <c r="O187" i="12" s="1"/>
  <c r="K187" i="12"/>
  <c r="A190" i="3"/>
  <c r="B191" i="3"/>
  <c r="I188" i="12"/>
  <c r="V188" i="12"/>
  <c r="H188" i="12"/>
  <c r="X188" i="12"/>
  <c r="U188" i="12"/>
  <c r="Y188" i="12"/>
  <c r="Z188" i="12"/>
  <c r="R188" i="12"/>
  <c r="S188" i="12"/>
  <c r="F188" i="12"/>
  <c r="W188" i="12"/>
  <c r="Q188" i="12"/>
  <c r="T188" i="12"/>
  <c r="G188" i="12"/>
  <c r="J188" i="12"/>
  <c r="P188" i="12"/>
  <c r="C188" i="12"/>
  <c r="E189" i="12" l="1"/>
  <c r="D190" i="12"/>
  <c r="I189" i="12"/>
  <c r="T189" i="12"/>
  <c r="U189" i="12"/>
  <c r="J189" i="12"/>
  <c r="S189" i="12"/>
  <c r="Q189" i="12"/>
  <c r="Z189" i="12"/>
  <c r="G189" i="12"/>
  <c r="V189" i="12"/>
  <c r="X189" i="12"/>
  <c r="Y189" i="12"/>
  <c r="W189" i="12"/>
  <c r="F189" i="12"/>
  <c r="P189" i="12"/>
  <c r="H189" i="12"/>
  <c r="C189" i="12"/>
  <c r="R189" i="12"/>
  <c r="A191" i="3"/>
  <c r="B192" i="3"/>
  <c r="O188" i="12"/>
  <c r="K188" i="12"/>
  <c r="E190" i="12"/>
  <c r="B190" i="12"/>
  <c r="I190" i="12" s="1"/>
  <c r="D191" i="12" l="1"/>
  <c r="O189" i="12"/>
  <c r="K189" i="12"/>
  <c r="T190" i="12"/>
  <c r="W190" i="12"/>
  <c r="V190" i="12"/>
  <c r="H190" i="12"/>
  <c r="X190" i="12"/>
  <c r="G190" i="12"/>
  <c r="P190" i="12"/>
  <c r="C190" i="12"/>
  <c r="U190" i="12"/>
  <c r="R190" i="12"/>
  <c r="Y190" i="12"/>
  <c r="Q190" i="12"/>
  <c r="J190" i="12"/>
  <c r="S190" i="12"/>
  <c r="Z190" i="12"/>
  <c r="F190" i="12"/>
  <c r="A192" i="3"/>
  <c r="B193" i="3"/>
  <c r="E191" i="12"/>
  <c r="B191" i="12"/>
  <c r="D192" i="12" l="1"/>
  <c r="N190" i="12"/>
  <c r="O190" i="12" s="1"/>
  <c r="M190" i="12"/>
  <c r="B194" i="3"/>
  <c r="A193" i="3"/>
  <c r="E192" i="12"/>
  <c r="B192" i="12"/>
  <c r="K190" i="12"/>
  <c r="I191" i="12"/>
  <c r="V191" i="12"/>
  <c r="Y191" i="12"/>
  <c r="S191" i="12"/>
  <c r="W191" i="12"/>
  <c r="H191" i="12"/>
  <c r="C191" i="12"/>
  <c r="T191" i="12"/>
  <c r="Z191" i="12"/>
  <c r="U191" i="12"/>
  <c r="F191" i="12"/>
  <c r="P191" i="12"/>
  <c r="X191" i="12"/>
  <c r="J191" i="12"/>
  <c r="Q191" i="12"/>
  <c r="G191" i="12"/>
  <c r="R191" i="12"/>
  <c r="D193" i="12" l="1"/>
  <c r="K191" i="12"/>
  <c r="O191" i="12"/>
  <c r="I192" i="12"/>
  <c r="J192" i="12"/>
  <c r="V192" i="12"/>
  <c r="X192" i="12"/>
  <c r="C192" i="12"/>
  <c r="Y192" i="12"/>
  <c r="T192" i="12"/>
  <c r="Q192" i="12"/>
  <c r="W192" i="12"/>
  <c r="P192" i="12"/>
  <c r="G192" i="12"/>
  <c r="R192" i="12"/>
  <c r="S192" i="12"/>
  <c r="Z192" i="12"/>
  <c r="F192" i="12"/>
  <c r="H192" i="12"/>
  <c r="U192" i="12"/>
  <c r="B193" i="12"/>
  <c r="E193" i="12"/>
  <c r="A194" i="3"/>
  <c r="B195" i="3"/>
  <c r="D194" i="12" l="1"/>
  <c r="M192" i="12"/>
  <c r="N192" i="12"/>
  <c r="O192" i="12" s="1"/>
  <c r="I193" i="12"/>
  <c r="H193" i="12"/>
  <c r="S193" i="12"/>
  <c r="U193" i="12"/>
  <c r="F193" i="12"/>
  <c r="J193" i="12"/>
  <c r="C193" i="12"/>
  <c r="W193" i="12"/>
  <c r="V193" i="12"/>
  <c r="Y193" i="12"/>
  <c r="R193" i="12"/>
  <c r="Q193" i="12"/>
  <c r="G193" i="12"/>
  <c r="P193" i="12"/>
  <c r="T193" i="12"/>
  <c r="X193" i="12"/>
  <c r="Z193" i="12"/>
  <c r="K192" i="12"/>
  <c r="B196" i="3"/>
  <c r="A195" i="3"/>
  <c r="B194" i="12"/>
  <c r="E194" i="12"/>
  <c r="D195" i="12" l="1"/>
  <c r="B197" i="3"/>
  <c r="A196" i="3"/>
  <c r="I194" i="12"/>
  <c r="G194" i="12"/>
  <c r="Z194" i="12"/>
  <c r="X194" i="12"/>
  <c r="T194" i="12"/>
  <c r="J194" i="12"/>
  <c r="Y194" i="12"/>
  <c r="S194" i="12"/>
  <c r="V194" i="12"/>
  <c r="P194" i="12"/>
  <c r="R194" i="12"/>
  <c r="U194" i="12"/>
  <c r="Q194" i="12"/>
  <c r="F194" i="12"/>
  <c r="W194" i="12"/>
  <c r="C194" i="12"/>
  <c r="H194" i="12"/>
  <c r="O193" i="12"/>
  <c r="K193" i="12"/>
  <c r="B195" i="12"/>
  <c r="E195" i="12"/>
  <c r="D196" i="12" l="1"/>
  <c r="O194" i="12"/>
  <c r="K194" i="12"/>
  <c r="I195" i="12"/>
  <c r="H195" i="12"/>
  <c r="G195" i="12"/>
  <c r="T195" i="12"/>
  <c r="F195" i="12"/>
  <c r="V195" i="12"/>
  <c r="Z195" i="12"/>
  <c r="J195" i="12"/>
  <c r="Y195" i="12"/>
  <c r="C195" i="12"/>
  <c r="W195" i="12"/>
  <c r="U195" i="12"/>
  <c r="P195" i="12"/>
  <c r="S195" i="12"/>
  <c r="R195" i="12"/>
  <c r="Q195" i="12"/>
  <c r="X195" i="12"/>
  <c r="B196" i="12"/>
  <c r="E196" i="12"/>
  <c r="A197" i="3"/>
  <c r="B198" i="3"/>
  <c r="D197" i="12" l="1"/>
  <c r="N195" i="12"/>
  <c r="M195" i="12"/>
  <c r="I196" i="12"/>
  <c r="C196" i="12"/>
  <c r="W196" i="12"/>
  <c r="J196" i="12"/>
  <c r="Q196" i="12"/>
  <c r="F196" i="12"/>
  <c r="Y196" i="12"/>
  <c r="R196" i="12"/>
  <c r="S196" i="12"/>
  <c r="T196" i="12"/>
  <c r="G196" i="12"/>
  <c r="Z196" i="12"/>
  <c r="U196" i="12"/>
  <c r="X196" i="12"/>
  <c r="H196" i="12"/>
  <c r="P196" i="12"/>
  <c r="V196" i="12"/>
  <c r="A198" i="3"/>
  <c r="B199" i="3"/>
  <c r="E197" i="12"/>
  <c r="B197" i="12"/>
  <c r="O195" i="12"/>
  <c r="K195" i="12"/>
  <c r="D198" i="12" l="1"/>
  <c r="E198" i="12" s="1"/>
  <c r="M196" i="12"/>
  <c r="N196" i="12"/>
  <c r="O196" i="12" s="1"/>
  <c r="K196" i="12"/>
  <c r="B200" i="3"/>
  <c r="A199" i="3"/>
  <c r="B198" i="12"/>
  <c r="I197" i="12"/>
  <c r="J197" i="12"/>
  <c r="F197" i="12"/>
  <c r="Q197" i="12"/>
  <c r="X197" i="12"/>
  <c r="G197" i="12"/>
  <c r="H197" i="12"/>
  <c r="T197" i="12"/>
  <c r="W197" i="12"/>
  <c r="Y197" i="12"/>
  <c r="S197" i="12"/>
  <c r="P197" i="12"/>
  <c r="R197" i="12"/>
  <c r="V197" i="12"/>
  <c r="C197" i="12"/>
  <c r="Z197" i="12"/>
  <c r="U197" i="12"/>
  <c r="D199" i="12" l="1"/>
  <c r="E199" i="12" s="1"/>
  <c r="K197" i="12"/>
  <c r="O197" i="12"/>
  <c r="A200" i="3"/>
  <c r="B201" i="3"/>
  <c r="I198" i="12"/>
  <c r="R198" i="12"/>
  <c r="P198" i="12"/>
  <c r="C198" i="12"/>
  <c r="X198" i="12"/>
  <c r="Y198" i="12"/>
  <c r="H198" i="12"/>
  <c r="G198" i="12"/>
  <c r="V198" i="12"/>
  <c r="J198" i="12"/>
  <c r="S198" i="12"/>
  <c r="Q198" i="12"/>
  <c r="T198" i="12"/>
  <c r="F198" i="12"/>
  <c r="W198" i="12"/>
  <c r="U198" i="12"/>
  <c r="Z198" i="12"/>
  <c r="B199" i="12" l="1"/>
  <c r="H199" i="12" s="1"/>
  <c r="D200" i="12"/>
  <c r="E200" i="12" s="1"/>
  <c r="O198" i="12"/>
  <c r="K198" i="12"/>
  <c r="B202" i="3"/>
  <c r="A201" i="3"/>
  <c r="B200" i="12"/>
  <c r="C199" i="12" l="1"/>
  <c r="Y199" i="12"/>
  <c r="V199" i="12"/>
  <c r="R199" i="12"/>
  <c r="F199" i="12"/>
  <c r="S199" i="12"/>
  <c r="X199" i="12"/>
  <c r="G199" i="12"/>
  <c r="I199" i="12"/>
  <c r="P199" i="12"/>
  <c r="U199" i="12"/>
  <c r="T199" i="12"/>
  <c r="Q199" i="12"/>
  <c r="W199" i="12"/>
  <c r="J199" i="12"/>
  <c r="Z199" i="12"/>
  <c r="D201" i="12"/>
  <c r="N199" i="12"/>
  <c r="M199" i="12"/>
  <c r="I200" i="12"/>
  <c r="S200" i="12"/>
  <c r="W200" i="12"/>
  <c r="P200" i="12"/>
  <c r="Q200" i="12"/>
  <c r="C200" i="12"/>
  <c r="T200" i="12"/>
  <c r="U200" i="12"/>
  <c r="H200" i="12"/>
  <c r="G200" i="12"/>
  <c r="X200" i="12"/>
  <c r="F200" i="12"/>
  <c r="V200" i="12"/>
  <c r="J200" i="12"/>
  <c r="Y200" i="12"/>
  <c r="R200" i="12"/>
  <c r="Z200" i="12"/>
  <c r="B201" i="12"/>
  <c r="E201" i="12"/>
  <c r="B203" i="3"/>
  <c r="A202" i="3"/>
  <c r="O199" i="12"/>
  <c r="K199" i="12"/>
  <c r="D202" i="12" l="1"/>
  <c r="I201" i="12"/>
  <c r="U201" i="12"/>
  <c r="F201" i="12"/>
  <c r="P201" i="12"/>
  <c r="R201" i="12"/>
  <c r="G201" i="12"/>
  <c r="Y201" i="12"/>
  <c r="W201" i="12"/>
  <c r="H201" i="12"/>
  <c r="Z201" i="12"/>
  <c r="C201" i="12"/>
  <c r="T201" i="12"/>
  <c r="S201" i="12"/>
  <c r="V201" i="12"/>
  <c r="J201" i="12"/>
  <c r="Q201" i="12"/>
  <c r="X201" i="12"/>
  <c r="B204" i="3"/>
  <c r="A203" i="3"/>
  <c r="K200" i="12"/>
  <c r="O200" i="12"/>
  <c r="B202" i="12"/>
  <c r="E202" i="12"/>
  <c r="D203" i="12" l="1"/>
  <c r="I202" i="12"/>
  <c r="Z202" i="12"/>
  <c r="S202" i="12"/>
  <c r="C202" i="12"/>
  <c r="F202" i="12"/>
  <c r="G202" i="12"/>
  <c r="V202" i="12"/>
  <c r="H202" i="12"/>
  <c r="P202" i="12"/>
  <c r="T202" i="12"/>
  <c r="W202" i="12"/>
  <c r="Q202" i="12"/>
  <c r="Y202" i="12"/>
  <c r="J202" i="12"/>
  <c r="X202" i="12"/>
  <c r="R202" i="12"/>
  <c r="U202" i="12"/>
  <c r="E203" i="12"/>
  <c r="B203" i="12"/>
  <c r="K201" i="12"/>
  <c r="O201" i="12"/>
  <c r="B205" i="3"/>
  <c r="A204" i="3"/>
  <c r="D204" i="12" l="1"/>
  <c r="E204" i="12" s="1"/>
  <c r="I203" i="12"/>
  <c r="Y203" i="12"/>
  <c r="V203" i="12"/>
  <c r="H203" i="12"/>
  <c r="Z203" i="12"/>
  <c r="P203" i="12"/>
  <c r="C203" i="12"/>
  <c r="U203" i="12"/>
  <c r="Q203" i="12"/>
  <c r="X203" i="12"/>
  <c r="T203" i="12"/>
  <c r="R203" i="12"/>
  <c r="W203" i="12"/>
  <c r="J203" i="12"/>
  <c r="S203" i="12"/>
  <c r="F203" i="12"/>
  <c r="G203" i="12"/>
  <c r="A205" i="3"/>
  <c r="B206" i="3"/>
  <c r="O202" i="12"/>
  <c r="K202" i="12"/>
  <c r="B204" i="12" l="1"/>
  <c r="I204" i="12" s="1"/>
  <c r="D205" i="12"/>
  <c r="O203" i="12"/>
  <c r="K203" i="12"/>
  <c r="E205" i="12"/>
  <c r="B205" i="12"/>
  <c r="A206" i="3"/>
  <c r="B207" i="3"/>
  <c r="R204" i="12" l="1"/>
  <c r="T204" i="12"/>
  <c r="S204" i="12"/>
  <c r="G204" i="12"/>
  <c r="V204" i="12"/>
  <c r="P204" i="12"/>
  <c r="Z204" i="12"/>
  <c r="C204" i="12"/>
  <c r="Q204" i="12"/>
  <c r="Y204" i="12"/>
  <c r="U204" i="12"/>
  <c r="F204" i="12"/>
  <c r="H204" i="12"/>
  <c r="W204" i="12"/>
  <c r="J204" i="12"/>
  <c r="X204" i="12"/>
  <c r="D206" i="12"/>
  <c r="M204" i="12"/>
  <c r="N204" i="12"/>
  <c r="I205" i="12"/>
  <c r="F205" i="12"/>
  <c r="P205" i="12"/>
  <c r="R205" i="12"/>
  <c r="U205" i="12"/>
  <c r="H205" i="12"/>
  <c r="G205" i="12"/>
  <c r="W205" i="12"/>
  <c r="Z205" i="12"/>
  <c r="J205" i="12"/>
  <c r="V205" i="12"/>
  <c r="C205" i="12"/>
  <c r="X205" i="12"/>
  <c r="Y205" i="12"/>
  <c r="T205" i="12"/>
  <c r="Q205" i="12"/>
  <c r="S205" i="12"/>
  <c r="B208" i="3"/>
  <c r="A207" i="3"/>
  <c r="B206" i="12"/>
  <c r="E206" i="12"/>
  <c r="K204" i="12"/>
  <c r="O204" i="12"/>
  <c r="D207" i="12" l="1"/>
  <c r="B207" i="12" s="1"/>
  <c r="I207" i="12" s="1"/>
  <c r="I206" i="12"/>
  <c r="G206" i="12"/>
  <c r="U206" i="12"/>
  <c r="R206" i="12"/>
  <c r="W206" i="12"/>
  <c r="T206" i="12"/>
  <c r="F206" i="12"/>
  <c r="S206" i="12"/>
  <c r="Z206" i="12"/>
  <c r="V206" i="12"/>
  <c r="Y206" i="12"/>
  <c r="C206" i="12"/>
  <c r="P206" i="12"/>
  <c r="J206" i="12"/>
  <c r="Q206" i="12"/>
  <c r="H206" i="12"/>
  <c r="X206" i="12"/>
  <c r="B209" i="3"/>
  <c r="A208" i="3"/>
  <c r="O205" i="12"/>
  <c r="K205" i="12"/>
  <c r="E207" i="12" l="1"/>
  <c r="D208" i="12"/>
  <c r="N206" i="12"/>
  <c r="M206" i="12"/>
  <c r="A209" i="3"/>
  <c r="B210" i="3"/>
  <c r="Q207" i="12"/>
  <c r="X207" i="12"/>
  <c r="G207" i="12"/>
  <c r="T207" i="12"/>
  <c r="J207" i="12"/>
  <c r="Y207" i="12"/>
  <c r="C207" i="12"/>
  <c r="Z207" i="12"/>
  <c r="V207" i="12"/>
  <c r="W207" i="12"/>
  <c r="P207" i="12"/>
  <c r="F207" i="12"/>
  <c r="H207" i="12"/>
  <c r="U207" i="12"/>
  <c r="S207" i="12"/>
  <c r="R207" i="12"/>
  <c r="O206" i="12"/>
  <c r="K206" i="12"/>
  <c r="B208" i="12"/>
  <c r="E208" i="12"/>
  <c r="D209" i="12" l="1"/>
  <c r="M207" i="12"/>
  <c r="N207" i="12"/>
  <c r="O207" i="12" s="1"/>
  <c r="K207" i="12"/>
  <c r="I208" i="12"/>
  <c r="C208" i="12"/>
  <c r="G208" i="12"/>
  <c r="T208" i="12"/>
  <c r="U208" i="12"/>
  <c r="Q208" i="12"/>
  <c r="Z208" i="12"/>
  <c r="F208" i="12"/>
  <c r="X208" i="12"/>
  <c r="J208" i="12"/>
  <c r="S208" i="12"/>
  <c r="H208" i="12"/>
  <c r="V208" i="12"/>
  <c r="P208" i="12"/>
  <c r="Y208" i="12"/>
  <c r="R208" i="12"/>
  <c r="W208" i="12"/>
  <c r="A210" i="3"/>
  <c r="B211" i="3"/>
  <c r="B209" i="12"/>
  <c r="E209" i="12"/>
  <c r="D210" i="12" l="1"/>
  <c r="O208" i="12"/>
  <c r="K208" i="12"/>
  <c r="I209" i="12"/>
  <c r="V209" i="12"/>
  <c r="H209" i="12"/>
  <c r="U209" i="12"/>
  <c r="F209" i="12"/>
  <c r="R209" i="12"/>
  <c r="W209" i="12"/>
  <c r="Y209" i="12"/>
  <c r="Z209" i="12"/>
  <c r="J209" i="12"/>
  <c r="G209" i="12"/>
  <c r="X209" i="12"/>
  <c r="Q209" i="12"/>
  <c r="C209" i="12"/>
  <c r="S209" i="12"/>
  <c r="P209" i="12"/>
  <c r="T209" i="12"/>
  <c r="E210" i="12"/>
  <c r="B210" i="12"/>
  <c r="A211" i="3"/>
  <c r="B212" i="3"/>
  <c r="D211" i="12" l="1"/>
  <c r="A212" i="3"/>
  <c r="B213" i="3"/>
  <c r="B211" i="12"/>
  <c r="E211" i="12"/>
  <c r="O209" i="12"/>
  <c r="K209" i="12"/>
  <c r="I210" i="12"/>
  <c r="S210" i="12"/>
  <c r="V210" i="12"/>
  <c r="Y210" i="12"/>
  <c r="W210" i="12"/>
  <c r="R210" i="12"/>
  <c r="U210" i="12"/>
  <c r="F210" i="12"/>
  <c r="G210" i="12"/>
  <c r="H210" i="12"/>
  <c r="P210" i="12"/>
  <c r="X210" i="12"/>
  <c r="Q210" i="12"/>
  <c r="T210" i="12"/>
  <c r="C210" i="12"/>
  <c r="Z210" i="12"/>
  <c r="J210" i="12"/>
  <c r="D212" i="12" l="1"/>
  <c r="K210" i="12"/>
  <c r="O210" i="12"/>
  <c r="I211" i="12"/>
  <c r="T211" i="12"/>
  <c r="V211" i="12"/>
  <c r="Y211" i="12"/>
  <c r="Q211" i="12"/>
  <c r="U211" i="12"/>
  <c r="X211" i="12"/>
  <c r="G211" i="12"/>
  <c r="H211" i="12"/>
  <c r="J211" i="12"/>
  <c r="F211" i="12"/>
  <c r="Z211" i="12"/>
  <c r="P211" i="12"/>
  <c r="C211" i="12"/>
  <c r="R211" i="12"/>
  <c r="W211" i="12"/>
  <c r="S211" i="12"/>
  <c r="B214" i="3"/>
  <c r="A213" i="3"/>
  <c r="E212" i="12"/>
  <c r="B212" i="12"/>
  <c r="D213" i="12" l="1"/>
  <c r="I212" i="12"/>
  <c r="Z212" i="12"/>
  <c r="Q212" i="12"/>
  <c r="H212" i="12"/>
  <c r="G212" i="12"/>
  <c r="X212" i="12"/>
  <c r="W212" i="12"/>
  <c r="T212" i="12"/>
  <c r="P212" i="12"/>
  <c r="V212" i="12"/>
  <c r="U212" i="12"/>
  <c r="F212" i="12"/>
  <c r="R212" i="12"/>
  <c r="J212" i="12"/>
  <c r="S212" i="12"/>
  <c r="Y212" i="12"/>
  <c r="C212" i="12"/>
  <c r="E213" i="12"/>
  <c r="B213" i="12"/>
  <c r="O211" i="12"/>
  <c r="K211" i="12"/>
  <c r="A214" i="3"/>
  <c r="B215" i="3"/>
  <c r="D214" i="12" l="1"/>
  <c r="N212" i="12"/>
  <c r="M212" i="12"/>
  <c r="A215" i="3"/>
  <c r="B216" i="3"/>
  <c r="I213" i="12"/>
  <c r="F213" i="12"/>
  <c r="Z213" i="12"/>
  <c r="C213" i="12"/>
  <c r="T213" i="12"/>
  <c r="U213" i="12"/>
  <c r="X213" i="12"/>
  <c r="Y213" i="12"/>
  <c r="H213" i="12"/>
  <c r="R213" i="12"/>
  <c r="W213" i="12"/>
  <c r="V213" i="12"/>
  <c r="P213" i="12"/>
  <c r="J213" i="12"/>
  <c r="G213" i="12"/>
  <c r="Q213" i="12"/>
  <c r="S213" i="12"/>
  <c r="B214" i="12"/>
  <c r="E214" i="12"/>
  <c r="K212" i="12"/>
  <c r="O212" i="12"/>
  <c r="D215" i="12" l="1"/>
  <c r="K213" i="12"/>
  <c r="O213" i="12"/>
  <c r="A216" i="3"/>
  <c r="B217" i="3"/>
  <c r="I214" i="12"/>
  <c r="V214" i="12"/>
  <c r="P214" i="12"/>
  <c r="G214" i="12"/>
  <c r="F214" i="12"/>
  <c r="X214" i="12"/>
  <c r="C214" i="12"/>
  <c r="H214" i="12"/>
  <c r="R214" i="12"/>
  <c r="T214" i="12"/>
  <c r="Y214" i="12"/>
  <c r="Q214" i="12"/>
  <c r="W214" i="12"/>
  <c r="J214" i="12"/>
  <c r="U214" i="12"/>
  <c r="S214" i="12"/>
  <c r="Z214" i="12"/>
  <c r="B215" i="12"/>
  <c r="E215" i="12"/>
  <c r="D216" i="12" l="1"/>
  <c r="M214" i="12"/>
  <c r="N214" i="12"/>
  <c r="A217" i="3"/>
  <c r="B218" i="3"/>
  <c r="B216" i="12"/>
  <c r="I216" i="12" s="1"/>
  <c r="E216" i="12"/>
  <c r="I215" i="12"/>
  <c r="Q215" i="12"/>
  <c r="W215" i="12"/>
  <c r="F215" i="12"/>
  <c r="Z215" i="12"/>
  <c r="P215" i="12"/>
  <c r="J215" i="12"/>
  <c r="C215" i="12"/>
  <c r="G215" i="12"/>
  <c r="R215" i="12"/>
  <c r="T215" i="12"/>
  <c r="U215" i="12"/>
  <c r="V215" i="12"/>
  <c r="X215" i="12"/>
  <c r="Y215" i="12"/>
  <c r="S215" i="12"/>
  <c r="H215" i="12"/>
  <c r="K214" i="12"/>
  <c r="O214" i="12"/>
  <c r="D217" i="12" l="1"/>
  <c r="K215" i="12"/>
  <c r="O215" i="12"/>
  <c r="C216" i="12"/>
  <c r="T216" i="12"/>
  <c r="Y216" i="12"/>
  <c r="Z216" i="12"/>
  <c r="Q216" i="12"/>
  <c r="P216" i="12"/>
  <c r="S216" i="12"/>
  <c r="X216" i="12"/>
  <c r="G216" i="12"/>
  <c r="F216" i="12"/>
  <c r="W216" i="12"/>
  <c r="R216" i="12"/>
  <c r="J216" i="12"/>
  <c r="V216" i="12"/>
  <c r="H216" i="12"/>
  <c r="U216" i="12"/>
  <c r="B219" i="3"/>
  <c r="A218" i="3"/>
  <c r="E217" i="12"/>
  <c r="B217" i="12"/>
  <c r="D218" i="12" l="1"/>
  <c r="N216" i="12"/>
  <c r="O216" i="12" s="1"/>
  <c r="M216" i="12"/>
  <c r="K216" i="12"/>
  <c r="E218" i="12"/>
  <c r="B218" i="12"/>
  <c r="A219" i="3"/>
  <c r="B220" i="3"/>
  <c r="I217" i="12"/>
  <c r="Q217" i="12"/>
  <c r="G217" i="12"/>
  <c r="H217" i="12"/>
  <c r="S217" i="12"/>
  <c r="C217" i="12"/>
  <c r="Z217" i="12"/>
  <c r="T217" i="12"/>
  <c r="U217" i="12"/>
  <c r="J217" i="12"/>
  <c r="P217" i="12"/>
  <c r="X217" i="12"/>
  <c r="V217" i="12"/>
  <c r="R217" i="12"/>
  <c r="W217" i="12"/>
  <c r="Y217" i="12"/>
  <c r="F217" i="12"/>
  <c r="D219" i="12" l="1"/>
  <c r="O217" i="12"/>
  <c r="K217" i="12"/>
  <c r="I218" i="12"/>
  <c r="G218" i="12"/>
  <c r="X218" i="12"/>
  <c r="S218" i="12"/>
  <c r="Z218" i="12"/>
  <c r="R218" i="12"/>
  <c r="U218" i="12"/>
  <c r="V218" i="12"/>
  <c r="C218" i="12"/>
  <c r="T218" i="12"/>
  <c r="H218" i="12"/>
  <c r="J218" i="12"/>
  <c r="Y218" i="12"/>
  <c r="Q218" i="12"/>
  <c r="F218" i="12"/>
  <c r="P218" i="12"/>
  <c r="W218" i="12"/>
  <c r="B221" i="3"/>
  <c r="A220" i="3"/>
  <c r="E219" i="12"/>
  <c r="B219" i="12"/>
  <c r="D220" i="12" l="1"/>
  <c r="I219" i="12"/>
  <c r="C219" i="12"/>
  <c r="H219" i="12"/>
  <c r="Q219" i="12"/>
  <c r="F219" i="12"/>
  <c r="J219" i="12"/>
  <c r="X219" i="12"/>
  <c r="T219" i="12"/>
  <c r="Y219" i="12"/>
  <c r="V219" i="12"/>
  <c r="G219" i="12"/>
  <c r="S219" i="12"/>
  <c r="W219" i="12"/>
  <c r="Z219" i="12"/>
  <c r="P219" i="12"/>
  <c r="R219" i="12"/>
  <c r="U219" i="12"/>
  <c r="K218" i="12"/>
  <c r="O218" i="12"/>
  <c r="A221" i="3"/>
  <c r="B222" i="3"/>
  <c r="E220" i="12"/>
  <c r="B220" i="12"/>
  <c r="D221" i="12" l="1"/>
  <c r="M219" i="12"/>
  <c r="N219" i="12"/>
  <c r="E221" i="12"/>
  <c r="B221" i="12"/>
  <c r="I221" i="12" s="1"/>
  <c r="I220" i="12"/>
  <c r="W220" i="12"/>
  <c r="G220" i="12"/>
  <c r="F220" i="12"/>
  <c r="H220" i="12"/>
  <c r="J220" i="12"/>
  <c r="S220" i="12"/>
  <c r="X220" i="12"/>
  <c r="U220" i="12"/>
  <c r="C220" i="12"/>
  <c r="Y220" i="12"/>
  <c r="P220" i="12"/>
  <c r="R220" i="12"/>
  <c r="T220" i="12"/>
  <c r="Z220" i="12"/>
  <c r="Q220" i="12"/>
  <c r="V220" i="12"/>
  <c r="K219" i="12"/>
  <c r="O219" i="12"/>
  <c r="A222" i="3"/>
  <c r="B223" i="3"/>
  <c r="D222" i="12" l="1"/>
  <c r="B222" i="12" s="1"/>
  <c r="K220" i="12"/>
  <c r="O220" i="12"/>
  <c r="A223" i="3"/>
  <c r="B224" i="3"/>
  <c r="E222" i="12"/>
  <c r="F221" i="12"/>
  <c r="Q221" i="12"/>
  <c r="R221" i="12"/>
  <c r="T221" i="12"/>
  <c r="H221" i="12"/>
  <c r="G221" i="12"/>
  <c r="W221" i="12"/>
  <c r="Y221" i="12"/>
  <c r="U221" i="12"/>
  <c r="S221" i="12"/>
  <c r="V221" i="12"/>
  <c r="C221" i="12"/>
  <c r="J221" i="12"/>
  <c r="X221" i="12"/>
  <c r="Z221" i="12"/>
  <c r="P221" i="12"/>
  <c r="D223" i="12" l="1"/>
  <c r="B223" i="12" s="1"/>
  <c r="M221" i="12"/>
  <c r="N221" i="12"/>
  <c r="B225" i="3"/>
  <c r="A224" i="3"/>
  <c r="K221" i="12"/>
  <c r="O221" i="12"/>
  <c r="E223" i="12"/>
  <c r="I222" i="12"/>
  <c r="Y222" i="12"/>
  <c r="S222" i="12"/>
  <c r="F222" i="12"/>
  <c r="T222" i="12"/>
  <c r="J222" i="12"/>
  <c r="W222" i="12"/>
  <c r="P222" i="12"/>
  <c r="U222" i="12"/>
  <c r="Z222" i="12"/>
  <c r="X222" i="12"/>
  <c r="G222" i="12"/>
  <c r="H222" i="12"/>
  <c r="R222" i="12"/>
  <c r="Q222" i="12"/>
  <c r="V222" i="12"/>
  <c r="C222" i="12"/>
  <c r="D224" i="12" l="1"/>
  <c r="E224" i="12" s="1"/>
  <c r="O222" i="12"/>
  <c r="K222" i="12"/>
  <c r="Z223" i="12"/>
  <c r="T223" i="12"/>
  <c r="U223" i="12"/>
  <c r="S223" i="12"/>
  <c r="X223" i="12"/>
  <c r="H223" i="12"/>
  <c r="Y223" i="12"/>
  <c r="F223" i="12"/>
  <c r="J223" i="12"/>
  <c r="C223" i="12"/>
  <c r="P223" i="12"/>
  <c r="R223" i="12"/>
  <c r="V223" i="12"/>
  <c r="W223" i="12"/>
  <c r="Q223" i="12"/>
  <c r="G223" i="12"/>
  <c r="B224" i="12"/>
  <c r="B226" i="3"/>
  <c r="A225" i="3"/>
  <c r="D225" i="12" l="1"/>
  <c r="M223" i="12"/>
  <c r="N223" i="12"/>
  <c r="B227" i="3"/>
  <c r="A226" i="3"/>
  <c r="I224" i="12"/>
  <c r="X224" i="12"/>
  <c r="S224" i="12"/>
  <c r="G224" i="12"/>
  <c r="U224" i="12"/>
  <c r="Q224" i="12"/>
  <c r="Y224" i="12"/>
  <c r="T224" i="12"/>
  <c r="H224" i="12"/>
  <c r="J224" i="12"/>
  <c r="F224" i="12"/>
  <c r="P224" i="12"/>
  <c r="Z224" i="12"/>
  <c r="V224" i="12"/>
  <c r="C224" i="12"/>
  <c r="R224" i="12"/>
  <c r="W224" i="12"/>
  <c r="K223" i="12"/>
  <c r="O223" i="12"/>
  <c r="E225" i="12"/>
  <c r="B225" i="12"/>
  <c r="D226" i="12" l="1"/>
  <c r="O224" i="12"/>
  <c r="K224" i="12"/>
  <c r="I225" i="12"/>
  <c r="S225" i="12"/>
  <c r="H225" i="12"/>
  <c r="U225" i="12"/>
  <c r="Y225" i="12"/>
  <c r="J225" i="12"/>
  <c r="Z225" i="12"/>
  <c r="G225" i="12"/>
  <c r="V225" i="12"/>
  <c r="R225" i="12"/>
  <c r="C225" i="12"/>
  <c r="T225" i="12"/>
  <c r="F225" i="12"/>
  <c r="P225" i="12"/>
  <c r="W225" i="12"/>
  <c r="X225" i="12"/>
  <c r="Q225" i="12"/>
  <c r="E226" i="12"/>
  <c r="B226" i="12"/>
  <c r="I226" i="12" s="1"/>
  <c r="A227" i="3"/>
  <c r="B228" i="3"/>
  <c r="D227" i="12" l="1"/>
  <c r="B227" i="12" s="1"/>
  <c r="K225" i="12"/>
  <c r="O225" i="12"/>
  <c r="A228" i="3"/>
  <c r="B229" i="3"/>
  <c r="E227" i="12"/>
  <c r="F226" i="12"/>
  <c r="R226" i="12"/>
  <c r="G226" i="12"/>
  <c r="X226" i="12"/>
  <c r="S226" i="12"/>
  <c r="H226" i="12"/>
  <c r="Y226" i="12"/>
  <c r="P226" i="12"/>
  <c r="Z226" i="12"/>
  <c r="V226" i="12"/>
  <c r="Q226" i="12"/>
  <c r="T226" i="12"/>
  <c r="J226" i="12"/>
  <c r="W226" i="12"/>
  <c r="U226" i="12"/>
  <c r="C226" i="12"/>
  <c r="D228" i="12" l="1"/>
  <c r="E228" i="12" s="1"/>
  <c r="M226" i="12"/>
  <c r="N226" i="12"/>
  <c r="O226" i="12" s="1"/>
  <c r="B230" i="3"/>
  <c r="A229" i="3"/>
  <c r="K226" i="12"/>
  <c r="B228" i="12"/>
  <c r="I228" i="12" s="1"/>
  <c r="I227" i="12"/>
  <c r="Q227" i="12"/>
  <c r="F227" i="12"/>
  <c r="C227" i="12"/>
  <c r="U227" i="12"/>
  <c r="T227" i="12"/>
  <c r="Y227" i="12"/>
  <c r="R227" i="12"/>
  <c r="H227" i="12"/>
  <c r="J227" i="12"/>
  <c r="W227" i="12"/>
  <c r="G227" i="12"/>
  <c r="P227" i="12"/>
  <c r="S227" i="12"/>
  <c r="X227" i="12"/>
  <c r="V227" i="12"/>
  <c r="Z227" i="12"/>
  <c r="D229" i="12" l="1"/>
  <c r="E229" i="12" s="1"/>
  <c r="N227" i="12"/>
  <c r="M227" i="12"/>
  <c r="K227" i="12"/>
  <c r="O227" i="12"/>
  <c r="C228" i="12"/>
  <c r="H228" i="12"/>
  <c r="R228" i="12"/>
  <c r="G228" i="12"/>
  <c r="W228" i="12"/>
  <c r="P228" i="12"/>
  <c r="Q228" i="12"/>
  <c r="F228" i="12"/>
  <c r="Z228" i="12"/>
  <c r="T228" i="12"/>
  <c r="X228" i="12"/>
  <c r="V228" i="12"/>
  <c r="J228" i="12"/>
  <c r="U228" i="12"/>
  <c r="Y228" i="12"/>
  <c r="S228" i="12"/>
  <c r="B231" i="3"/>
  <c r="A230" i="3"/>
  <c r="B229" i="12" l="1"/>
  <c r="D230" i="12"/>
  <c r="E230" i="12" s="1"/>
  <c r="M228" i="12"/>
  <c r="N228" i="12"/>
  <c r="O228" i="12" s="1"/>
  <c r="B230" i="12"/>
  <c r="I229" i="12"/>
  <c r="G229" i="12"/>
  <c r="U229" i="12"/>
  <c r="S229" i="12"/>
  <c r="Z229" i="12"/>
  <c r="J229" i="12"/>
  <c r="P229" i="12"/>
  <c r="F229" i="12"/>
  <c r="V229" i="12"/>
  <c r="T229" i="12"/>
  <c r="R229" i="12"/>
  <c r="Q229" i="12"/>
  <c r="C229" i="12"/>
  <c r="H229" i="12"/>
  <c r="X229" i="12"/>
  <c r="W229" i="12"/>
  <c r="Y229" i="12"/>
  <c r="A231" i="3"/>
  <c r="B232" i="3"/>
  <c r="K228" i="12"/>
  <c r="D231" i="12" l="1"/>
  <c r="E231" i="12" s="1"/>
  <c r="N229" i="12"/>
  <c r="O229" i="12" s="1"/>
  <c r="M229" i="12"/>
  <c r="K229" i="12"/>
  <c r="B233" i="3"/>
  <c r="A232" i="3"/>
  <c r="I230" i="12"/>
  <c r="Y230" i="12"/>
  <c r="F230" i="12"/>
  <c r="Z230" i="12"/>
  <c r="G230" i="12"/>
  <c r="R230" i="12"/>
  <c r="P230" i="12"/>
  <c r="H230" i="12"/>
  <c r="V230" i="12"/>
  <c r="C230" i="12"/>
  <c r="W230" i="12"/>
  <c r="U230" i="12"/>
  <c r="T230" i="12"/>
  <c r="J230" i="12"/>
  <c r="Q230" i="12"/>
  <c r="X230" i="12"/>
  <c r="S230" i="12"/>
  <c r="B231" i="12" l="1"/>
  <c r="S231" i="12" s="1"/>
  <c r="D232" i="12"/>
  <c r="B232" i="12" s="1"/>
  <c r="O230" i="12"/>
  <c r="K230" i="12"/>
  <c r="E232" i="12"/>
  <c r="A233" i="3"/>
  <c r="B234" i="3"/>
  <c r="Y231" i="12" l="1"/>
  <c r="W231" i="12"/>
  <c r="F231" i="12"/>
  <c r="P231" i="12"/>
  <c r="I231" i="12"/>
  <c r="C231" i="12"/>
  <c r="U231" i="12"/>
  <c r="X231" i="12"/>
  <c r="H231" i="12"/>
  <c r="G231" i="12"/>
  <c r="Z231" i="12"/>
  <c r="R231" i="12"/>
  <c r="T231" i="12"/>
  <c r="J231" i="12"/>
  <c r="V231" i="12"/>
  <c r="Q231" i="12"/>
  <c r="D233" i="12"/>
  <c r="B235" i="3"/>
  <c r="A234" i="3"/>
  <c r="I232" i="12"/>
  <c r="H232" i="12"/>
  <c r="R232" i="12"/>
  <c r="U232" i="12"/>
  <c r="Y232" i="12"/>
  <c r="J232" i="12"/>
  <c r="X232" i="12"/>
  <c r="Q232" i="12"/>
  <c r="G232" i="12"/>
  <c r="V232" i="12"/>
  <c r="S232" i="12"/>
  <c r="W232" i="12"/>
  <c r="P232" i="12"/>
  <c r="C232" i="12"/>
  <c r="Z232" i="12"/>
  <c r="T232" i="12"/>
  <c r="F232" i="12"/>
  <c r="B233" i="12"/>
  <c r="E233" i="12"/>
  <c r="K231" i="12"/>
  <c r="O231" i="12"/>
  <c r="D234" i="12" l="1"/>
  <c r="K232" i="12"/>
  <c r="O232" i="12"/>
  <c r="E234" i="12"/>
  <c r="B234" i="12"/>
  <c r="I233" i="12"/>
  <c r="H233" i="12"/>
  <c r="S233" i="12"/>
  <c r="T233" i="12"/>
  <c r="R233" i="12"/>
  <c r="X233" i="12"/>
  <c r="G233" i="12"/>
  <c r="C233" i="12"/>
  <c r="Q233" i="12"/>
  <c r="U233" i="12"/>
  <c r="F233" i="12"/>
  <c r="Z233" i="12"/>
  <c r="Y233" i="12"/>
  <c r="J233" i="12"/>
  <c r="V233" i="12"/>
  <c r="P233" i="12"/>
  <c r="W233" i="12"/>
  <c r="B236" i="3"/>
  <c r="A235" i="3"/>
  <c r="D235" i="12" l="1"/>
  <c r="I234" i="12"/>
  <c r="C234" i="12"/>
  <c r="X234" i="12"/>
  <c r="G234" i="12"/>
  <c r="P234" i="12"/>
  <c r="J234" i="12"/>
  <c r="Q234" i="12"/>
  <c r="H234" i="12"/>
  <c r="W234" i="12"/>
  <c r="U234" i="12"/>
  <c r="S234" i="12"/>
  <c r="T234" i="12"/>
  <c r="Z234" i="12"/>
  <c r="Y234" i="12"/>
  <c r="V234" i="12"/>
  <c r="R234" i="12"/>
  <c r="F234" i="12"/>
  <c r="B237" i="3"/>
  <c r="A236" i="3"/>
  <c r="K233" i="12"/>
  <c r="O233" i="12"/>
  <c r="E235" i="12"/>
  <c r="B235" i="12"/>
  <c r="D236" i="12" l="1"/>
  <c r="E236" i="12"/>
  <c r="B236" i="12"/>
  <c r="B238" i="3"/>
  <c r="A237" i="3"/>
  <c r="O234" i="12"/>
  <c r="K234" i="12"/>
  <c r="I235" i="12"/>
  <c r="Q235" i="12"/>
  <c r="C235" i="12"/>
  <c r="U235" i="12"/>
  <c r="P235" i="12"/>
  <c r="H235" i="12"/>
  <c r="Z235" i="12"/>
  <c r="S235" i="12"/>
  <c r="V235" i="12"/>
  <c r="X235" i="12"/>
  <c r="T235" i="12"/>
  <c r="R235" i="12"/>
  <c r="W235" i="12"/>
  <c r="J235" i="12"/>
  <c r="G235" i="12"/>
  <c r="Y235" i="12"/>
  <c r="F235" i="12"/>
  <c r="D237" i="12" l="1"/>
  <c r="E237" i="12" s="1"/>
  <c r="B239" i="3"/>
  <c r="A238" i="3"/>
  <c r="K235" i="12"/>
  <c r="O235" i="12"/>
  <c r="I236" i="12"/>
  <c r="R236" i="12"/>
  <c r="T236" i="12"/>
  <c r="U236" i="12"/>
  <c r="F236" i="12"/>
  <c r="Z236" i="12"/>
  <c r="P236" i="12"/>
  <c r="Q236" i="12"/>
  <c r="Y236" i="12"/>
  <c r="X236" i="12"/>
  <c r="W236" i="12"/>
  <c r="V236" i="12"/>
  <c r="S236" i="12"/>
  <c r="J236" i="12"/>
  <c r="C236" i="12"/>
  <c r="G236" i="12"/>
  <c r="H236" i="12"/>
  <c r="B237" i="12" l="1"/>
  <c r="H237" i="12" s="1"/>
  <c r="D238" i="12"/>
  <c r="K236" i="12"/>
  <c r="O236" i="12"/>
  <c r="B240" i="3"/>
  <c r="A239" i="3"/>
  <c r="E238" i="12"/>
  <c r="B238" i="12"/>
  <c r="Z237" i="12" l="1"/>
  <c r="I237" i="12"/>
  <c r="W237" i="12"/>
  <c r="Y237" i="12"/>
  <c r="Q237" i="12"/>
  <c r="V237" i="12"/>
  <c r="T237" i="12"/>
  <c r="S237" i="12"/>
  <c r="U237" i="12"/>
  <c r="R237" i="12"/>
  <c r="F237" i="12"/>
  <c r="C237" i="12"/>
  <c r="G237" i="12"/>
  <c r="X237" i="12"/>
  <c r="J237" i="12"/>
  <c r="P237" i="12"/>
  <c r="D239" i="12"/>
  <c r="E239" i="12" s="1"/>
  <c r="O237" i="12"/>
  <c r="K237" i="12"/>
  <c r="B239" i="12"/>
  <c r="A240" i="3"/>
  <c r="B241" i="3"/>
  <c r="I238" i="12"/>
  <c r="Q238" i="12"/>
  <c r="P238" i="12"/>
  <c r="C238" i="12"/>
  <c r="G238" i="12"/>
  <c r="S238" i="12"/>
  <c r="U238" i="12"/>
  <c r="W238" i="12"/>
  <c r="F238" i="12"/>
  <c r="J238" i="12"/>
  <c r="V238" i="12"/>
  <c r="T238" i="12"/>
  <c r="R238" i="12"/>
  <c r="H238" i="12"/>
  <c r="X238" i="12"/>
  <c r="Z238" i="12"/>
  <c r="Y238" i="12"/>
  <c r="D240" i="12" l="1"/>
  <c r="I239" i="12"/>
  <c r="Q239" i="12"/>
  <c r="Y239" i="12"/>
  <c r="R239" i="12"/>
  <c r="V239" i="12"/>
  <c r="W239" i="12"/>
  <c r="H239" i="12"/>
  <c r="X239" i="12"/>
  <c r="S239" i="12"/>
  <c r="J239" i="12"/>
  <c r="C239" i="12"/>
  <c r="P239" i="12"/>
  <c r="F239" i="12"/>
  <c r="T239" i="12"/>
  <c r="U239" i="12"/>
  <c r="G239" i="12"/>
  <c r="Z239" i="12"/>
  <c r="A241" i="3"/>
  <c r="B242" i="3"/>
  <c r="K238" i="12"/>
  <c r="O238" i="12"/>
  <c r="E240" i="12"/>
  <c r="B240" i="12"/>
  <c r="D241" i="12" l="1"/>
  <c r="I240" i="12"/>
  <c r="W240" i="12"/>
  <c r="V240" i="12"/>
  <c r="C240" i="12"/>
  <c r="H240" i="12"/>
  <c r="J240" i="12"/>
  <c r="R240" i="12"/>
  <c r="S240" i="12"/>
  <c r="Z240" i="12"/>
  <c r="G240" i="12"/>
  <c r="U240" i="12"/>
  <c r="Q240" i="12"/>
  <c r="X240" i="12"/>
  <c r="F240" i="12"/>
  <c r="T240" i="12"/>
  <c r="P240" i="12"/>
  <c r="Y240" i="12"/>
  <c r="A242" i="3"/>
  <c r="B243" i="3"/>
  <c r="E241" i="12"/>
  <c r="B241" i="12"/>
  <c r="K239" i="12"/>
  <c r="O239" i="12"/>
  <c r="D242" i="12" l="1"/>
  <c r="B242" i="12" s="1"/>
  <c r="B244" i="3"/>
  <c r="A243" i="3"/>
  <c r="E242" i="12"/>
  <c r="K240" i="12"/>
  <c r="O240" i="12"/>
  <c r="I241" i="12"/>
  <c r="Z241" i="12"/>
  <c r="V241" i="12"/>
  <c r="G241" i="12"/>
  <c r="Q241" i="12"/>
  <c r="R241" i="12"/>
  <c r="S241" i="12"/>
  <c r="X241" i="12"/>
  <c r="W241" i="12"/>
  <c r="H241" i="12"/>
  <c r="P241" i="12"/>
  <c r="Y241" i="12"/>
  <c r="T241" i="12"/>
  <c r="J241" i="12"/>
  <c r="U241" i="12"/>
  <c r="F241" i="12"/>
  <c r="C241" i="12"/>
  <c r="D243" i="12" l="1"/>
  <c r="K241" i="12"/>
  <c r="O241" i="12"/>
  <c r="I242" i="12"/>
  <c r="F242" i="12"/>
  <c r="S242" i="12"/>
  <c r="H242" i="12"/>
  <c r="X242" i="12"/>
  <c r="J242" i="12"/>
  <c r="U242" i="12"/>
  <c r="G242" i="12"/>
  <c r="Q242" i="12"/>
  <c r="T242" i="12"/>
  <c r="W242" i="12"/>
  <c r="C242" i="12"/>
  <c r="R242" i="12"/>
  <c r="P242" i="12"/>
  <c r="V242" i="12"/>
  <c r="Y242" i="12"/>
  <c r="Z242" i="12"/>
  <c r="B243" i="12"/>
  <c r="E243" i="12"/>
  <c r="A244" i="3"/>
  <c r="B245" i="3"/>
  <c r="D244" i="12" l="1"/>
  <c r="B244" i="12" s="1"/>
  <c r="O242" i="12"/>
  <c r="K242" i="12"/>
  <c r="A245" i="3"/>
  <c r="B246" i="3"/>
  <c r="E244" i="12"/>
  <c r="I243" i="12"/>
  <c r="G243" i="12"/>
  <c r="P243" i="12"/>
  <c r="C243" i="12"/>
  <c r="T243" i="12"/>
  <c r="R243" i="12"/>
  <c r="W243" i="12"/>
  <c r="S243" i="12"/>
  <c r="Y243" i="12"/>
  <c r="Q243" i="12"/>
  <c r="V243" i="12"/>
  <c r="H243" i="12"/>
  <c r="F243" i="12"/>
  <c r="J243" i="12"/>
  <c r="U243" i="12"/>
  <c r="Z243" i="12"/>
  <c r="X243" i="12"/>
  <c r="D245" i="12" l="1"/>
  <c r="B245" i="12" s="1"/>
  <c r="O243" i="12"/>
  <c r="K243" i="12"/>
  <c r="A246" i="3"/>
  <c r="B247" i="3"/>
  <c r="I244" i="12"/>
  <c r="S244" i="12"/>
  <c r="U244" i="12"/>
  <c r="C244" i="12"/>
  <c r="Q244" i="12"/>
  <c r="J244" i="12"/>
  <c r="R244" i="12"/>
  <c r="V244" i="12"/>
  <c r="X244" i="12"/>
  <c r="Y244" i="12"/>
  <c r="H244" i="12"/>
  <c r="G244" i="12"/>
  <c r="F244" i="12"/>
  <c r="Z244" i="12"/>
  <c r="W244" i="12"/>
  <c r="P244" i="12"/>
  <c r="T244" i="12"/>
  <c r="E245" i="12" l="1"/>
  <c r="D246" i="12"/>
  <c r="N244" i="12"/>
  <c r="O244" i="12" s="1"/>
  <c r="M244" i="12"/>
  <c r="K244" i="12"/>
  <c r="B248" i="3"/>
  <c r="A247" i="3"/>
  <c r="E246" i="12"/>
  <c r="B246" i="12"/>
  <c r="I246" i="12" s="1"/>
  <c r="I245" i="12"/>
  <c r="Q245" i="12"/>
  <c r="H245" i="12"/>
  <c r="Y245" i="12"/>
  <c r="P245" i="12"/>
  <c r="R245" i="12"/>
  <c r="W245" i="12"/>
  <c r="V245" i="12"/>
  <c r="X245" i="12"/>
  <c r="F245" i="12"/>
  <c r="G245" i="12"/>
  <c r="C245" i="12"/>
  <c r="U245" i="12"/>
  <c r="J245" i="12"/>
  <c r="Z245" i="12"/>
  <c r="S245" i="12"/>
  <c r="T245" i="12"/>
  <c r="D247" i="12" l="1"/>
  <c r="E247" i="12" s="1"/>
  <c r="K245" i="12"/>
  <c r="O245" i="12"/>
  <c r="B249" i="3"/>
  <c r="A248" i="3"/>
  <c r="B247" i="12"/>
  <c r="Y246" i="12"/>
  <c r="Q246" i="12"/>
  <c r="R246" i="12"/>
  <c r="X246" i="12"/>
  <c r="J246" i="12"/>
  <c r="V246" i="12"/>
  <c r="P246" i="12"/>
  <c r="S246" i="12"/>
  <c r="C246" i="12"/>
  <c r="H246" i="12"/>
  <c r="F246" i="12"/>
  <c r="U246" i="12"/>
  <c r="G246" i="12"/>
  <c r="Z246" i="12"/>
  <c r="W246" i="12"/>
  <c r="T246" i="12"/>
  <c r="D248" i="12" l="1"/>
  <c r="M246" i="12"/>
  <c r="N246" i="12"/>
  <c r="O246" i="12" s="1"/>
  <c r="B248" i="12"/>
  <c r="E248" i="12"/>
  <c r="K246" i="12"/>
  <c r="B250" i="3"/>
  <c r="A249" i="3"/>
  <c r="I247" i="12"/>
  <c r="Q247" i="12"/>
  <c r="G247" i="12"/>
  <c r="H247" i="12"/>
  <c r="Y247" i="12"/>
  <c r="U247" i="12"/>
  <c r="X247" i="12"/>
  <c r="R247" i="12"/>
  <c r="V247" i="12"/>
  <c r="Z247" i="12"/>
  <c r="C247" i="12"/>
  <c r="W247" i="12"/>
  <c r="P247" i="12"/>
  <c r="J247" i="12"/>
  <c r="T247" i="12"/>
  <c r="F247" i="12"/>
  <c r="S247" i="12"/>
  <c r="D249" i="12" l="1"/>
  <c r="B249" i="12" s="1"/>
  <c r="N247" i="12"/>
  <c r="O247" i="12" s="1"/>
  <c r="M247" i="12"/>
  <c r="K247" i="12"/>
  <c r="E249" i="12"/>
  <c r="A250" i="3"/>
  <c r="B251" i="3"/>
  <c r="I248" i="12"/>
  <c r="F248" i="12"/>
  <c r="Z248" i="12"/>
  <c r="V248" i="12"/>
  <c r="P248" i="12"/>
  <c r="S248" i="12"/>
  <c r="Q248" i="12"/>
  <c r="W248" i="12"/>
  <c r="U248" i="12"/>
  <c r="J248" i="12"/>
  <c r="T248" i="12"/>
  <c r="Y248" i="12"/>
  <c r="C248" i="12"/>
  <c r="X248" i="12"/>
  <c r="H248" i="12"/>
  <c r="G248" i="12"/>
  <c r="R248" i="12"/>
  <c r="D250" i="12" l="1"/>
  <c r="I249" i="12"/>
  <c r="G249" i="12"/>
  <c r="U249" i="12"/>
  <c r="W249" i="12"/>
  <c r="R249" i="12"/>
  <c r="J249" i="12"/>
  <c r="T249" i="12"/>
  <c r="Q249" i="12"/>
  <c r="F249" i="12"/>
  <c r="Z249" i="12"/>
  <c r="C249" i="12"/>
  <c r="S249" i="12"/>
  <c r="H249" i="12"/>
  <c r="X249" i="12"/>
  <c r="V249" i="12"/>
  <c r="Y249" i="12"/>
  <c r="P249" i="12"/>
  <c r="A251" i="3"/>
  <c r="B252" i="3"/>
  <c r="K248" i="12"/>
  <c r="O248" i="12"/>
  <c r="B250" i="12"/>
  <c r="E250" i="12"/>
  <c r="D251" i="12" l="1"/>
  <c r="B253" i="3"/>
  <c r="A252" i="3"/>
  <c r="I250" i="12"/>
  <c r="Z250" i="12"/>
  <c r="U250" i="12"/>
  <c r="H250" i="12"/>
  <c r="Q250" i="12"/>
  <c r="J250" i="12"/>
  <c r="W250" i="12"/>
  <c r="R250" i="12"/>
  <c r="F250" i="12"/>
  <c r="S250" i="12"/>
  <c r="Y250" i="12"/>
  <c r="X250" i="12"/>
  <c r="T250" i="12"/>
  <c r="C250" i="12"/>
  <c r="P250" i="12"/>
  <c r="G250" i="12"/>
  <c r="V250" i="12"/>
  <c r="E251" i="12"/>
  <c r="B251" i="12"/>
  <c r="K249" i="12"/>
  <c r="O249" i="12"/>
  <c r="D252" i="12" l="1"/>
  <c r="E252" i="12" s="1"/>
  <c r="N250" i="12"/>
  <c r="M250" i="12"/>
  <c r="B252" i="12"/>
  <c r="K250" i="12"/>
  <c r="O250" i="12"/>
  <c r="I251" i="12"/>
  <c r="U251" i="12"/>
  <c r="Q251" i="12"/>
  <c r="Z251" i="12"/>
  <c r="V251" i="12"/>
  <c r="J251" i="12"/>
  <c r="C251" i="12"/>
  <c r="H251" i="12"/>
  <c r="R251" i="12"/>
  <c r="G251" i="12"/>
  <c r="S251" i="12"/>
  <c r="T251" i="12"/>
  <c r="F251" i="12"/>
  <c r="X251" i="12"/>
  <c r="W251" i="12"/>
  <c r="Y251" i="12"/>
  <c r="P251" i="12"/>
  <c r="B254" i="3"/>
  <c r="A253" i="3"/>
  <c r="D253" i="12" l="1"/>
  <c r="E253" i="12" s="1"/>
  <c r="B255" i="3"/>
  <c r="A254" i="3"/>
  <c r="O251" i="12"/>
  <c r="K251" i="12"/>
  <c r="I252" i="12"/>
  <c r="X252" i="12"/>
  <c r="R252" i="12"/>
  <c r="V252" i="12"/>
  <c r="T252" i="12"/>
  <c r="J252" i="12"/>
  <c r="W252" i="12"/>
  <c r="Z252" i="12"/>
  <c r="F252" i="12"/>
  <c r="G252" i="12"/>
  <c r="Q252" i="12"/>
  <c r="H252" i="12"/>
  <c r="Y252" i="12"/>
  <c r="S252" i="12"/>
  <c r="C252" i="12"/>
  <c r="P252" i="12"/>
  <c r="U252" i="12"/>
  <c r="B253" i="12" l="1"/>
  <c r="C253" i="12" s="1"/>
  <c r="D254" i="12"/>
  <c r="O252" i="12"/>
  <c r="K252" i="12"/>
  <c r="E254" i="12"/>
  <c r="B254" i="12"/>
  <c r="A255" i="3"/>
  <c r="B256" i="3"/>
  <c r="S253" i="12" l="1"/>
  <c r="T253" i="12"/>
  <c r="X253" i="12"/>
  <c r="J253" i="12"/>
  <c r="Q253" i="12"/>
  <c r="Z253" i="12"/>
  <c r="W253" i="12"/>
  <c r="P253" i="12"/>
  <c r="I253" i="12"/>
  <c r="Y253" i="12"/>
  <c r="F253" i="12"/>
  <c r="V253" i="12"/>
  <c r="G253" i="12"/>
  <c r="H253" i="12"/>
  <c r="U253" i="12"/>
  <c r="R253" i="12"/>
  <c r="D255" i="12"/>
  <c r="I254" i="12"/>
  <c r="W254" i="12"/>
  <c r="V254" i="12"/>
  <c r="C254" i="12"/>
  <c r="Z254" i="12"/>
  <c r="J254" i="12"/>
  <c r="Y254" i="12"/>
  <c r="Q254" i="12"/>
  <c r="U254" i="12"/>
  <c r="H254" i="12"/>
  <c r="P254" i="12"/>
  <c r="T254" i="12"/>
  <c r="R254" i="12"/>
  <c r="X254" i="12"/>
  <c r="G254" i="12"/>
  <c r="S254" i="12"/>
  <c r="F254" i="12"/>
  <c r="A256" i="3"/>
  <c r="B257" i="3"/>
  <c r="K253" i="12"/>
  <c r="O253" i="12"/>
  <c r="B255" i="12"/>
  <c r="E255" i="12"/>
  <c r="D256" i="12" l="1"/>
  <c r="A257" i="3"/>
  <c r="B258" i="3"/>
  <c r="I255" i="12"/>
  <c r="Q255" i="12"/>
  <c r="U255" i="12"/>
  <c r="R255" i="12"/>
  <c r="C255" i="12"/>
  <c r="J255" i="12"/>
  <c r="X255" i="12"/>
  <c r="Z255" i="12"/>
  <c r="V255" i="12"/>
  <c r="S255" i="12"/>
  <c r="G255" i="12"/>
  <c r="W255" i="12"/>
  <c r="F255" i="12"/>
  <c r="Y255" i="12"/>
  <c r="T255" i="12"/>
  <c r="H255" i="12"/>
  <c r="P255" i="12"/>
  <c r="E256" i="12"/>
  <c r="B256" i="12"/>
  <c r="K254" i="12"/>
  <c r="O254" i="12"/>
  <c r="D257" i="12" l="1"/>
  <c r="A258" i="3"/>
  <c r="B259" i="3"/>
  <c r="K255" i="12"/>
  <c r="O255" i="12"/>
  <c r="I256" i="12"/>
  <c r="V256" i="12"/>
  <c r="F256" i="12"/>
  <c r="G256" i="12"/>
  <c r="T256" i="12"/>
  <c r="J256" i="12"/>
  <c r="U256" i="12"/>
  <c r="Z256" i="12"/>
  <c r="C256" i="12"/>
  <c r="H256" i="12"/>
  <c r="W256" i="12"/>
  <c r="X256" i="12"/>
  <c r="Q256" i="12"/>
  <c r="P256" i="12"/>
  <c r="S256" i="12"/>
  <c r="R256" i="12"/>
  <c r="Y256" i="12"/>
  <c r="B257" i="12"/>
  <c r="E257" i="12"/>
  <c r="D258" i="12" l="1"/>
  <c r="M256" i="12"/>
  <c r="N256" i="12"/>
  <c r="O256" i="12" s="1"/>
  <c r="K256" i="12"/>
  <c r="B260" i="3"/>
  <c r="A259" i="3"/>
  <c r="I257" i="12"/>
  <c r="R257" i="12"/>
  <c r="V257" i="12"/>
  <c r="Q257" i="12"/>
  <c r="Z257" i="12"/>
  <c r="X257" i="12"/>
  <c r="Y257" i="12"/>
  <c r="U257" i="12"/>
  <c r="C257" i="12"/>
  <c r="P257" i="12"/>
  <c r="T257" i="12"/>
  <c r="G257" i="12"/>
  <c r="F257" i="12"/>
  <c r="J257" i="12"/>
  <c r="S257" i="12"/>
  <c r="H257" i="12"/>
  <c r="W257" i="12"/>
  <c r="E258" i="12"/>
  <c r="B258" i="12"/>
  <c r="D259" i="12" l="1"/>
  <c r="E259" i="12" s="1"/>
  <c r="I258" i="12"/>
  <c r="G258" i="12"/>
  <c r="Y258" i="12"/>
  <c r="S258" i="12"/>
  <c r="R258" i="12"/>
  <c r="C258" i="12"/>
  <c r="P258" i="12"/>
  <c r="Q258" i="12"/>
  <c r="X258" i="12"/>
  <c r="W258" i="12"/>
  <c r="Z258" i="12"/>
  <c r="U258" i="12"/>
  <c r="T258" i="12"/>
  <c r="J258" i="12"/>
  <c r="V258" i="12"/>
  <c r="H258" i="12"/>
  <c r="F258" i="12"/>
  <c r="B261" i="3"/>
  <c r="A260" i="3"/>
  <c r="K257" i="12"/>
  <c r="O257" i="12"/>
  <c r="B259" i="12" l="1"/>
  <c r="S259" i="12" s="1"/>
  <c r="D260" i="12"/>
  <c r="E260" i="12" s="1"/>
  <c r="B260" i="12"/>
  <c r="I260" i="12" s="1"/>
  <c r="B262" i="3"/>
  <c r="A261" i="3"/>
  <c r="K258" i="12"/>
  <c r="O258" i="12"/>
  <c r="I259" i="12" l="1"/>
  <c r="W259" i="12"/>
  <c r="P259" i="12"/>
  <c r="G259" i="12"/>
  <c r="F259" i="12"/>
  <c r="V259" i="12"/>
  <c r="Y259" i="12"/>
  <c r="X259" i="12"/>
  <c r="Q259" i="12"/>
  <c r="U259" i="12"/>
  <c r="T259" i="12"/>
  <c r="C259" i="12"/>
  <c r="R259" i="12"/>
  <c r="Z259" i="12"/>
  <c r="H259" i="12"/>
  <c r="J259" i="12"/>
  <c r="O259" i="12" s="1"/>
  <c r="D261" i="12"/>
  <c r="B261" i="12" s="1"/>
  <c r="E261" i="12"/>
  <c r="A262" i="3"/>
  <c r="B263" i="3"/>
  <c r="Q260" i="12"/>
  <c r="W260" i="12"/>
  <c r="Z260" i="12"/>
  <c r="T260" i="12"/>
  <c r="J260" i="12"/>
  <c r="X260" i="12"/>
  <c r="S260" i="12"/>
  <c r="V260" i="12"/>
  <c r="G260" i="12"/>
  <c r="Y260" i="12"/>
  <c r="C260" i="12"/>
  <c r="U260" i="12"/>
  <c r="R260" i="12"/>
  <c r="H260" i="12"/>
  <c r="F260" i="12"/>
  <c r="P260" i="12"/>
  <c r="K259" i="12" l="1"/>
  <c r="D262" i="12"/>
  <c r="M260" i="12"/>
  <c r="N260" i="12"/>
  <c r="O260" i="12" s="1"/>
  <c r="K260" i="12"/>
  <c r="I261" i="12"/>
  <c r="U261" i="12"/>
  <c r="T261" i="12"/>
  <c r="Q261" i="12"/>
  <c r="F261" i="12"/>
  <c r="H261" i="12"/>
  <c r="Y261" i="12"/>
  <c r="W261" i="12"/>
  <c r="J261" i="12"/>
  <c r="V261" i="12"/>
  <c r="Z261" i="12"/>
  <c r="P261" i="12"/>
  <c r="S261" i="12"/>
  <c r="R261" i="12"/>
  <c r="X261" i="12"/>
  <c r="G261" i="12"/>
  <c r="C261" i="12"/>
  <c r="A263" i="3"/>
  <c r="B264" i="3"/>
  <c r="B262" i="12"/>
  <c r="I262" i="12" s="1"/>
  <c r="E262" i="12"/>
  <c r="D263" i="12" l="1"/>
  <c r="E263" i="12" s="1"/>
  <c r="O261" i="12"/>
  <c r="K261" i="12"/>
  <c r="Z262" i="12"/>
  <c r="U262" i="12"/>
  <c r="P262" i="12"/>
  <c r="Q262" i="12"/>
  <c r="J262" i="12"/>
  <c r="V262" i="12"/>
  <c r="S262" i="12"/>
  <c r="R262" i="12"/>
  <c r="T262" i="12"/>
  <c r="C262" i="12"/>
  <c r="G262" i="12"/>
  <c r="W262" i="12"/>
  <c r="H262" i="12"/>
  <c r="X262" i="12"/>
  <c r="Y262" i="12"/>
  <c r="F262" i="12"/>
  <c r="A264" i="3"/>
  <c r="B265" i="3"/>
  <c r="B263" i="12" l="1"/>
  <c r="W263" i="12" s="1"/>
  <c r="D264" i="12"/>
  <c r="E264" i="12" s="1"/>
  <c r="N262" i="12"/>
  <c r="M262" i="12"/>
  <c r="A265" i="3"/>
  <c r="B266" i="3"/>
  <c r="Q263" i="12"/>
  <c r="P263" i="12"/>
  <c r="X263" i="12"/>
  <c r="K262" i="12"/>
  <c r="O262" i="12"/>
  <c r="G263" i="12" l="1"/>
  <c r="Y263" i="12"/>
  <c r="R263" i="12"/>
  <c r="C263" i="12"/>
  <c r="Z263" i="12"/>
  <c r="J263" i="12"/>
  <c r="O263" i="12" s="1"/>
  <c r="I263" i="12"/>
  <c r="S263" i="12"/>
  <c r="F263" i="12"/>
  <c r="T263" i="12"/>
  <c r="V263" i="12"/>
  <c r="H263" i="12"/>
  <c r="U263" i="12"/>
  <c r="B264" i="12"/>
  <c r="G264" i="12" s="1"/>
  <c r="D265" i="12"/>
  <c r="K263" i="12"/>
  <c r="B267" i="3"/>
  <c r="A266" i="3"/>
  <c r="B265" i="12"/>
  <c r="E265" i="12"/>
  <c r="Z264" i="12" l="1"/>
  <c r="P264" i="12"/>
  <c r="W264" i="12"/>
  <c r="C264" i="12"/>
  <c r="J264" i="12"/>
  <c r="Q264" i="12"/>
  <c r="V264" i="12"/>
  <c r="T264" i="12"/>
  <c r="R264" i="12"/>
  <c r="U264" i="12"/>
  <c r="F264" i="12"/>
  <c r="Y264" i="12"/>
  <c r="I264" i="12"/>
  <c r="S264" i="12"/>
  <c r="X264" i="12"/>
  <c r="H264" i="12"/>
  <c r="D266" i="12"/>
  <c r="N264" i="12"/>
  <c r="M264" i="12"/>
  <c r="B268" i="3"/>
  <c r="A267" i="3"/>
  <c r="K264" i="12"/>
  <c r="O264" i="12"/>
  <c r="I265" i="12"/>
  <c r="J265" i="12"/>
  <c r="V265" i="12"/>
  <c r="F265" i="12"/>
  <c r="P265" i="12"/>
  <c r="Z265" i="12"/>
  <c r="T265" i="12"/>
  <c r="W265" i="12"/>
  <c r="S265" i="12"/>
  <c r="Y265" i="12"/>
  <c r="X265" i="12"/>
  <c r="H265" i="12"/>
  <c r="U265" i="12"/>
  <c r="R265" i="12"/>
  <c r="C265" i="12"/>
  <c r="Q265" i="12"/>
  <c r="G265" i="12"/>
  <c r="B266" i="12"/>
  <c r="E266" i="12"/>
  <c r="D267" i="12" l="1"/>
  <c r="N265" i="12"/>
  <c r="M265" i="12"/>
  <c r="I266" i="12"/>
  <c r="X266" i="12"/>
  <c r="S266" i="12"/>
  <c r="T266" i="12"/>
  <c r="F266" i="12"/>
  <c r="J266" i="12"/>
  <c r="P266" i="12"/>
  <c r="W266" i="12"/>
  <c r="Z266" i="12"/>
  <c r="U266" i="12"/>
  <c r="Y266" i="12"/>
  <c r="R266" i="12"/>
  <c r="H266" i="12"/>
  <c r="G266" i="12"/>
  <c r="V266" i="12"/>
  <c r="Q266" i="12"/>
  <c r="C266" i="12"/>
  <c r="O265" i="12"/>
  <c r="K265" i="12"/>
  <c r="E267" i="12"/>
  <c r="B267" i="12"/>
  <c r="A268" i="3"/>
  <c r="B269" i="3"/>
  <c r="D268" i="12" l="1"/>
  <c r="B268" i="12" s="1"/>
  <c r="B270" i="3"/>
  <c r="A269" i="3"/>
  <c r="E268" i="12"/>
  <c r="O266" i="12"/>
  <c r="K266" i="12"/>
  <c r="J267" i="12"/>
  <c r="P267" i="12"/>
  <c r="Z267" i="12"/>
  <c r="X267" i="12"/>
  <c r="G267" i="12"/>
  <c r="H267" i="12"/>
  <c r="R267" i="12"/>
  <c r="U267" i="12"/>
  <c r="T267" i="12"/>
  <c r="V267" i="12"/>
  <c r="F267" i="12"/>
  <c r="Q267" i="12"/>
  <c r="Y267" i="12"/>
  <c r="S267" i="12"/>
  <c r="C267" i="12"/>
  <c r="W267" i="12"/>
  <c r="D269" i="12" l="1"/>
  <c r="M267" i="12"/>
  <c r="N267" i="12"/>
  <c r="O267" i="12" s="1"/>
  <c r="K267" i="12"/>
  <c r="I268" i="12"/>
  <c r="P268" i="12"/>
  <c r="G268" i="12"/>
  <c r="S268" i="12"/>
  <c r="Z268" i="12"/>
  <c r="Q268" i="12"/>
  <c r="C268" i="12"/>
  <c r="W268" i="12"/>
  <c r="R268" i="12"/>
  <c r="J268" i="12"/>
  <c r="F268" i="12"/>
  <c r="V268" i="12"/>
  <c r="Y268" i="12"/>
  <c r="H268" i="12"/>
  <c r="X268" i="12"/>
  <c r="T268" i="12"/>
  <c r="U268" i="12"/>
  <c r="E269" i="12"/>
  <c r="B269" i="12"/>
  <c r="B271" i="3"/>
  <c r="A270" i="3"/>
  <c r="D270" i="12" l="1"/>
  <c r="E270" i="12" s="1"/>
  <c r="N268" i="12"/>
  <c r="O268" i="12" s="1"/>
  <c r="M268" i="12"/>
  <c r="K268" i="12"/>
  <c r="B270" i="12"/>
  <c r="A271" i="3"/>
  <c r="B272" i="3"/>
  <c r="I269" i="12"/>
  <c r="W269" i="12"/>
  <c r="R269" i="12"/>
  <c r="X269" i="12"/>
  <c r="T269" i="12"/>
  <c r="P269" i="12"/>
  <c r="V269" i="12"/>
  <c r="G269" i="12"/>
  <c r="U269" i="12"/>
  <c r="Q269" i="12"/>
  <c r="Z269" i="12"/>
  <c r="S269" i="12"/>
  <c r="Y269" i="12"/>
  <c r="J269" i="12"/>
  <c r="F269" i="12"/>
  <c r="H269" i="12"/>
  <c r="C269" i="12"/>
  <c r="D271" i="12" l="1"/>
  <c r="O269" i="12"/>
  <c r="K269" i="12"/>
  <c r="I270" i="12"/>
  <c r="G270" i="12"/>
  <c r="X270" i="12"/>
  <c r="U270" i="12"/>
  <c r="W270" i="12"/>
  <c r="F270" i="12"/>
  <c r="Z270" i="12"/>
  <c r="C270" i="12"/>
  <c r="Y270" i="12"/>
  <c r="V270" i="12"/>
  <c r="Q270" i="12"/>
  <c r="T270" i="12"/>
  <c r="H270" i="12"/>
  <c r="J270" i="12"/>
  <c r="S270" i="12"/>
  <c r="R270" i="12"/>
  <c r="P270" i="12"/>
  <c r="B273" i="3"/>
  <c r="A272" i="3"/>
  <c r="E271" i="12"/>
  <c r="B271" i="12"/>
  <c r="D272" i="12" l="1"/>
  <c r="N270" i="12"/>
  <c r="M270" i="12"/>
  <c r="B274" i="3"/>
  <c r="A273" i="3"/>
  <c r="K270" i="12"/>
  <c r="O270" i="12"/>
  <c r="I271" i="12"/>
  <c r="W271" i="12"/>
  <c r="X271" i="12"/>
  <c r="C271" i="12"/>
  <c r="S271" i="12"/>
  <c r="G271" i="12"/>
  <c r="T271" i="12"/>
  <c r="F271" i="12"/>
  <c r="Q271" i="12"/>
  <c r="Z271" i="12"/>
  <c r="U271" i="12"/>
  <c r="V271" i="12"/>
  <c r="J271" i="12"/>
  <c r="H271" i="12"/>
  <c r="P271" i="12"/>
  <c r="Y271" i="12"/>
  <c r="R271" i="12"/>
  <c r="B272" i="12"/>
  <c r="E272" i="12"/>
  <c r="D273" i="12" l="1"/>
  <c r="I272" i="12"/>
  <c r="S272" i="12"/>
  <c r="Z272" i="12"/>
  <c r="W272" i="12"/>
  <c r="Y272" i="12"/>
  <c r="U272" i="12"/>
  <c r="G272" i="12"/>
  <c r="R272" i="12"/>
  <c r="T272" i="12"/>
  <c r="J272" i="12"/>
  <c r="H272" i="12"/>
  <c r="X272" i="12"/>
  <c r="F272" i="12"/>
  <c r="C272" i="12"/>
  <c r="Q272" i="12"/>
  <c r="V272" i="12"/>
  <c r="P272" i="12"/>
  <c r="E273" i="12"/>
  <c r="B273" i="12"/>
  <c r="O271" i="12"/>
  <c r="K271" i="12"/>
  <c r="A274" i="3"/>
  <c r="B275" i="3"/>
  <c r="D274" i="12" l="1"/>
  <c r="B276" i="3"/>
  <c r="A275" i="3"/>
  <c r="I273" i="12"/>
  <c r="X273" i="12"/>
  <c r="Z273" i="12"/>
  <c r="F273" i="12"/>
  <c r="H273" i="12"/>
  <c r="U273" i="12"/>
  <c r="S273" i="12"/>
  <c r="Q273" i="12"/>
  <c r="C273" i="12"/>
  <c r="J273" i="12"/>
  <c r="R273" i="12"/>
  <c r="P273" i="12"/>
  <c r="G273" i="12"/>
  <c r="V273" i="12"/>
  <c r="Y273" i="12"/>
  <c r="W273" i="12"/>
  <c r="T273" i="12"/>
  <c r="E274" i="12"/>
  <c r="B274" i="12"/>
  <c r="K272" i="12"/>
  <c r="O272" i="12"/>
  <c r="D275" i="12" l="1"/>
  <c r="K273" i="12"/>
  <c r="O273" i="12"/>
  <c r="B275" i="12"/>
  <c r="I275" i="12" s="1"/>
  <c r="E275" i="12"/>
  <c r="J274" i="12"/>
  <c r="P274" i="12"/>
  <c r="Z274" i="12"/>
  <c r="Y274" i="12"/>
  <c r="Q274" i="12"/>
  <c r="R274" i="12"/>
  <c r="T274" i="12"/>
  <c r="W274" i="12"/>
  <c r="G274" i="12"/>
  <c r="V274" i="12"/>
  <c r="F274" i="12"/>
  <c r="S274" i="12"/>
  <c r="H274" i="12"/>
  <c r="X274" i="12"/>
  <c r="C274" i="12"/>
  <c r="U274" i="12"/>
  <c r="B277" i="3"/>
  <c r="A276" i="3"/>
  <c r="D276" i="12" l="1"/>
  <c r="N274" i="12"/>
  <c r="O274" i="12" s="1"/>
  <c r="M274" i="12"/>
  <c r="T275" i="12"/>
  <c r="R275" i="12"/>
  <c r="Q275" i="12"/>
  <c r="U275" i="12"/>
  <c r="V275" i="12"/>
  <c r="X275" i="12"/>
  <c r="S275" i="12"/>
  <c r="F275" i="12"/>
  <c r="C275" i="12"/>
  <c r="G275" i="12"/>
  <c r="Y275" i="12"/>
  <c r="J275" i="12"/>
  <c r="W275" i="12"/>
  <c r="H275" i="12"/>
  <c r="P275" i="12"/>
  <c r="Z275" i="12"/>
  <c r="E276" i="12"/>
  <c r="B276" i="12"/>
  <c r="A277" i="3"/>
  <c r="B278" i="3"/>
  <c r="K274" i="12"/>
  <c r="D277" i="12" l="1"/>
  <c r="B277" i="12" s="1"/>
  <c r="N275" i="12"/>
  <c r="M275" i="12"/>
  <c r="B279" i="3"/>
  <c r="A278" i="3"/>
  <c r="K275" i="12"/>
  <c r="O275" i="12"/>
  <c r="E277" i="12"/>
  <c r="I276" i="12"/>
  <c r="R276" i="12"/>
  <c r="S276" i="12"/>
  <c r="Z276" i="12"/>
  <c r="T276" i="12"/>
  <c r="G276" i="12"/>
  <c r="Q276" i="12"/>
  <c r="W276" i="12"/>
  <c r="P276" i="12"/>
  <c r="F276" i="12"/>
  <c r="Y276" i="12"/>
  <c r="C276" i="12"/>
  <c r="H276" i="12"/>
  <c r="J276" i="12"/>
  <c r="X276" i="12"/>
  <c r="V276" i="12"/>
  <c r="U276" i="12"/>
  <c r="D278" i="12" l="1"/>
  <c r="B278" i="12" s="1"/>
  <c r="K276" i="12"/>
  <c r="O276" i="12"/>
  <c r="E278" i="12"/>
  <c r="I277" i="12"/>
  <c r="U277" i="12"/>
  <c r="R277" i="12"/>
  <c r="G277" i="12"/>
  <c r="J277" i="12"/>
  <c r="S277" i="12"/>
  <c r="C277" i="12"/>
  <c r="P277" i="12"/>
  <c r="T277" i="12"/>
  <c r="W277" i="12"/>
  <c r="Y277" i="12"/>
  <c r="F277" i="12"/>
  <c r="Q277" i="12"/>
  <c r="Z277" i="12"/>
  <c r="V277" i="12"/>
  <c r="X277" i="12"/>
  <c r="H277" i="12"/>
  <c r="A279" i="3"/>
  <c r="B280" i="3"/>
  <c r="D279" i="12" l="1"/>
  <c r="A280" i="3"/>
  <c r="B281" i="3"/>
  <c r="I278" i="12"/>
  <c r="F278" i="12"/>
  <c r="H278" i="12"/>
  <c r="X278" i="12"/>
  <c r="W278" i="12"/>
  <c r="J278" i="12"/>
  <c r="Y278" i="12"/>
  <c r="C278" i="12"/>
  <c r="S278" i="12"/>
  <c r="Z278" i="12"/>
  <c r="T278" i="12"/>
  <c r="R278" i="12"/>
  <c r="G278" i="12"/>
  <c r="U278" i="12"/>
  <c r="V278" i="12"/>
  <c r="P278" i="12"/>
  <c r="Q278" i="12"/>
  <c r="E279" i="12"/>
  <c r="B279" i="12"/>
  <c r="O277" i="12"/>
  <c r="K277" i="12"/>
  <c r="D280" i="12" l="1"/>
  <c r="B282" i="3"/>
  <c r="A281" i="3"/>
  <c r="I279" i="12"/>
  <c r="T279" i="12"/>
  <c r="F279" i="12"/>
  <c r="Y279" i="12"/>
  <c r="S279" i="12"/>
  <c r="Z279" i="12"/>
  <c r="R279" i="12"/>
  <c r="G279" i="12"/>
  <c r="J279" i="12"/>
  <c r="P279" i="12"/>
  <c r="U279" i="12"/>
  <c r="X279" i="12"/>
  <c r="V279" i="12"/>
  <c r="C279" i="12"/>
  <c r="Q279" i="12"/>
  <c r="H279" i="12"/>
  <c r="W279" i="12"/>
  <c r="B280" i="12"/>
  <c r="E280" i="12"/>
  <c r="O278" i="12"/>
  <c r="K278" i="12"/>
  <c r="D281" i="12" l="1"/>
  <c r="I280" i="12"/>
  <c r="Z280" i="12"/>
  <c r="Q280" i="12"/>
  <c r="P280" i="12"/>
  <c r="W280" i="12"/>
  <c r="U280" i="12"/>
  <c r="G280" i="12"/>
  <c r="C280" i="12"/>
  <c r="S280" i="12"/>
  <c r="J280" i="12"/>
  <c r="R280" i="12"/>
  <c r="V280" i="12"/>
  <c r="T280" i="12"/>
  <c r="Y280" i="12"/>
  <c r="H280" i="12"/>
  <c r="X280" i="12"/>
  <c r="F280" i="12"/>
  <c r="K279" i="12"/>
  <c r="O279" i="12"/>
  <c r="E281" i="12"/>
  <c r="B281" i="12"/>
  <c r="B283" i="3"/>
  <c r="A282" i="3"/>
  <c r="D282" i="12" l="1"/>
  <c r="B282" i="12"/>
  <c r="E282" i="12"/>
  <c r="B284" i="3"/>
  <c r="A283" i="3"/>
  <c r="O280" i="12"/>
  <c r="K280" i="12"/>
  <c r="I281" i="12"/>
  <c r="Z281" i="12"/>
  <c r="C281" i="12"/>
  <c r="H281" i="12"/>
  <c r="R281" i="12"/>
  <c r="U281" i="12"/>
  <c r="G281" i="12"/>
  <c r="S281" i="12"/>
  <c r="Q281" i="12"/>
  <c r="J281" i="12"/>
  <c r="T281" i="12"/>
  <c r="V281" i="12"/>
  <c r="X281" i="12"/>
  <c r="P281" i="12"/>
  <c r="Y281" i="12"/>
  <c r="W281" i="12"/>
  <c r="F281" i="12"/>
  <c r="D283" i="12" l="1"/>
  <c r="B283" i="12" s="1"/>
  <c r="I283" i="12" s="1"/>
  <c r="M281" i="12"/>
  <c r="N281" i="12"/>
  <c r="O281" i="12" s="1"/>
  <c r="K281" i="12"/>
  <c r="B285" i="3"/>
  <c r="A284" i="3"/>
  <c r="I282" i="12"/>
  <c r="Z282" i="12"/>
  <c r="U282" i="12"/>
  <c r="X282" i="12"/>
  <c r="F282" i="12"/>
  <c r="R282" i="12"/>
  <c r="S282" i="12"/>
  <c r="Y282" i="12"/>
  <c r="Q282" i="12"/>
  <c r="G282" i="12"/>
  <c r="P282" i="12"/>
  <c r="C282" i="12"/>
  <c r="T282" i="12"/>
  <c r="W282" i="12"/>
  <c r="J282" i="12"/>
  <c r="H282" i="12"/>
  <c r="V282" i="12"/>
  <c r="E283" i="12" l="1"/>
  <c r="D284" i="12"/>
  <c r="Y283" i="12"/>
  <c r="Z283" i="12"/>
  <c r="Q283" i="12"/>
  <c r="U283" i="12"/>
  <c r="H283" i="12"/>
  <c r="V283" i="12"/>
  <c r="W283" i="12"/>
  <c r="S283" i="12"/>
  <c r="J283" i="12"/>
  <c r="X283" i="12"/>
  <c r="T283" i="12"/>
  <c r="F283" i="12"/>
  <c r="C283" i="12"/>
  <c r="P283" i="12"/>
  <c r="G283" i="12"/>
  <c r="R283" i="12"/>
  <c r="B284" i="12"/>
  <c r="E284" i="12"/>
  <c r="O282" i="12"/>
  <c r="K282" i="12"/>
  <c r="A285" i="3"/>
  <c r="B286" i="3"/>
  <c r="D285" i="12" l="1"/>
  <c r="E285" i="12" s="1"/>
  <c r="N283" i="12"/>
  <c r="M283" i="12"/>
  <c r="A286" i="3"/>
  <c r="B287" i="3"/>
  <c r="B285" i="12"/>
  <c r="I284" i="12"/>
  <c r="P284" i="12"/>
  <c r="X284" i="12"/>
  <c r="S284" i="12"/>
  <c r="Q284" i="12"/>
  <c r="C284" i="12"/>
  <c r="T284" i="12"/>
  <c r="R284" i="12"/>
  <c r="Z284" i="12"/>
  <c r="F284" i="12"/>
  <c r="V284" i="12"/>
  <c r="H284" i="12"/>
  <c r="G284" i="12"/>
  <c r="J284" i="12"/>
  <c r="W284" i="12"/>
  <c r="U284" i="12"/>
  <c r="Y284" i="12"/>
  <c r="K283" i="12"/>
  <c r="O283" i="12"/>
  <c r="D286" i="12" l="1"/>
  <c r="I285" i="12"/>
  <c r="F285" i="12"/>
  <c r="Z285" i="12"/>
  <c r="Q285" i="12"/>
  <c r="W285" i="12"/>
  <c r="U285" i="12"/>
  <c r="V285" i="12"/>
  <c r="H285" i="12"/>
  <c r="P285" i="12"/>
  <c r="Y285" i="12"/>
  <c r="X285" i="12"/>
  <c r="S285" i="12"/>
  <c r="G285" i="12"/>
  <c r="J285" i="12"/>
  <c r="R285" i="12"/>
  <c r="C285" i="12"/>
  <c r="T285" i="12"/>
  <c r="O284" i="12"/>
  <c r="K284" i="12"/>
  <c r="B288" i="3"/>
  <c r="A287" i="3"/>
  <c r="B286" i="12"/>
  <c r="E286" i="12"/>
  <c r="D287" i="12" l="1"/>
  <c r="N285" i="12"/>
  <c r="M285" i="12"/>
  <c r="I286" i="12"/>
  <c r="S286" i="12"/>
  <c r="Z286" i="12"/>
  <c r="W286" i="12"/>
  <c r="P286" i="12"/>
  <c r="Y286" i="12"/>
  <c r="F286" i="12"/>
  <c r="H286" i="12"/>
  <c r="U286" i="12"/>
  <c r="C286" i="12"/>
  <c r="R286" i="12"/>
  <c r="G286" i="12"/>
  <c r="X286" i="12"/>
  <c r="J286" i="12"/>
  <c r="T286" i="12"/>
  <c r="Q286" i="12"/>
  <c r="V286" i="12"/>
  <c r="K285" i="12"/>
  <c r="O285" i="12"/>
  <c r="B289" i="3"/>
  <c r="A288" i="3"/>
  <c r="E287" i="12"/>
  <c r="B287" i="12"/>
  <c r="D288" i="12" l="1"/>
  <c r="B288" i="12" s="1"/>
  <c r="A289" i="3"/>
  <c r="B290" i="3"/>
  <c r="I287" i="12"/>
  <c r="X287" i="12"/>
  <c r="Y287" i="12"/>
  <c r="W287" i="12"/>
  <c r="F287" i="12"/>
  <c r="P287" i="12"/>
  <c r="T287" i="12"/>
  <c r="C287" i="12"/>
  <c r="S287" i="12"/>
  <c r="Q287" i="12"/>
  <c r="R287" i="12"/>
  <c r="G287" i="12"/>
  <c r="U287" i="12"/>
  <c r="J287" i="12"/>
  <c r="V287" i="12"/>
  <c r="Z287" i="12"/>
  <c r="H287" i="12"/>
  <c r="K286" i="12"/>
  <c r="O286" i="12"/>
  <c r="E288" i="12" l="1"/>
  <c r="D289" i="12"/>
  <c r="E289" i="12" s="1"/>
  <c r="A290" i="3"/>
  <c r="B291" i="3"/>
  <c r="B289" i="12"/>
  <c r="O287" i="12"/>
  <c r="K287" i="12"/>
  <c r="I288" i="12"/>
  <c r="U288" i="12"/>
  <c r="V288" i="12"/>
  <c r="Y288" i="12"/>
  <c r="H288" i="12"/>
  <c r="S288" i="12"/>
  <c r="T288" i="12"/>
  <c r="G288" i="12"/>
  <c r="Z288" i="12"/>
  <c r="F288" i="12"/>
  <c r="Q288" i="12"/>
  <c r="J288" i="12"/>
  <c r="R288" i="12"/>
  <c r="P288" i="12"/>
  <c r="X288" i="12"/>
  <c r="W288" i="12"/>
  <c r="C288" i="12"/>
  <c r="D290" i="12" l="1"/>
  <c r="I289" i="12"/>
  <c r="R289" i="12"/>
  <c r="C289" i="12"/>
  <c r="Y289" i="12"/>
  <c r="G289" i="12"/>
  <c r="Q289" i="12"/>
  <c r="X289" i="12"/>
  <c r="Z289" i="12"/>
  <c r="F289" i="12"/>
  <c r="U289" i="12"/>
  <c r="P289" i="12"/>
  <c r="S289" i="12"/>
  <c r="W289" i="12"/>
  <c r="T289" i="12"/>
  <c r="J289" i="12"/>
  <c r="H289" i="12"/>
  <c r="V289" i="12"/>
  <c r="K288" i="12"/>
  <c r="O288" i="12"/>
  <c r="B292" i="3"/>
  <c r="A291" i="3"/>
  <c r="E290" i="12"/>
  <c r="B290" i="12"/>
  <c r="D291" i="12" l="1"/>
  <c r="B291" i="12" s="1"/>
  <c r="B293" i="3"/>
  <c r="A292" i="3"/>
  <c r="I290" i="12"/>
  <c r="S290" i="12"/>
  <c r="Z290" i="12"/>
  <c r="X290" i="12"/>
  <c r="Y290" i="12"/>
  <c r="G290" i="12"/>
  <c r="Q290" i="12"/>
  <c r="J290" i="12"/>
  <c r="C290" i="12"/>
  <c r="T290" i="12"/>
  <c r="R290" i="12"/>
  <c r="U290" i="12"/>
  <c r="P290" i="12"/>
  <c r="F290" i="12"/>
  <c r="H290" i="12"/>
  <c r="W290" i="12"/>
  <c r="V290" i="12"/>
  <c r="O289" i="12"/>
  <c r="K289" i="12"/>
  <c r="E291" i="12" l="1"/>
  <c r="D292" i="12"/>
  <c r="E292" i="12" s="1"/>
  <c r="K290" i="12"/>
  <c r="O290" i="12"/>
  <c r="B292" i="12"/>
  <c r="B294" i="3"/>
  <c r="A293" i="3"/>
  <c r="I291" i="12"/>
  <c r="X291" i="12"/>
  <c r="F291" i="12"/>
  <c r="R291" i="12"/>
  <c r="H291" i="12"/>
  <c r="J291" i="12"/>
  <c r="S291" i="12"/>
  <c r="T291" i="12"/>
  <c r="V291" i="12"/>
  <c r="P291" i="12"/>
  <c r="W291" i="12"/>
  <c r="Q291" i="12"/>
  <c r="Y291" i="12"/>
  <c r="U291" i="12"/>
  <c r="G291" i="12"/>
  <c r="Z291" i="12"/>
  <c r="C291" i="12"/>
  <c r="D293" i="12" l="1"/>
  <c r="O291" i="12"/>
  <c r="K291" i="12"/>
  <c r="I292" i="12"/>
  <c r="S292" i="12"/>
  <c r="C292" i="12"/>
  <c r="P292" i="12"/>
  <c r="R292" i="12"/>
  <c r="Q292" i="12"/>
  <c r="Z292" i="12"/>
  <c r="V292" i="12"/>
  <c r="H292" i="12"/>
  <c r="J292" i="12"/>
  <c r="Y292" i="12"/>
  <c r="W292" i="12"/>
  <c r="G292" i="12"/>
  <c r="F292" i="12"/>
  <c r="X292" i="12"/>
  <c r="T292" i="12"/>
  <c r="U292" i="12"/>
  <c r="E293" i="12"/>
  <c r="B293" i="12"/>
  <c r="A294" i="3"/>
  <c r="B295" i="3"/>
  <c r="D294" i="12" l="1"/>
  <c r="B294" i="12" s="1"/>
  <c r="O292" i="12"/>
  <c r="K292" i="12"/>
  <c r="A295" i="3"/>
  <c r="B296" i="3"/>
  <c r="E294" i="12"/>
  <c r="I293" i="12"/>
  <c r="J293" i="12"/>
  <c r="S293" i="12"/>
  <c r="P293" i="12"/>
  <c r="Y293" i="12"/>
  <c r="W293" i="12"/>
  <c r="H293" i="12"/>
  <c r="Z293" i="12"/>
  <c r="X293" i="12"/>
  <c r="R293" i="12"/>
  <c r="G293" i="12"/>
  <c r="C293" i="12"/>
  <c r="U293" i="12"/>
  <c r="V293" i="12"/>
  <c r="Q293" i="12"/>
  <c r="T293" i="12"/>
  <c r="F293" i="12"/>
  <c r="D295" i="12" l="1"/>
  <c r="E295" i="12" s="1"/>
  <c r="O293" i="12"/>
  <c r="K293" i="12"/>
  <c r="A296" i="3"/>
  <c r="B297" i="3"/>
  <c r="B295" i="12"/>
  <c r="I294" i="12"/>
  <c r="P294" i="12"/>
  <c r="F294" i="12"/>
  <c r="H294" i="12"/>
  <c r="Z294" i="12"/>
  <c r="X294" i="12"/>
  <c r="T294" i="12"/>
  <c r="Y294" i="12"/>
  <c r="C294" i="12"/>
  <c r="R294" i="12"/>
  <c r="V294" i="12"/>
  <c r="G294" i="12"/>
  <c r="Q294" i="12"/>
  <c r="J294" i="12"/>
  <c r="U294" i="12"/>
  <c r="S294" i="12"/>
  <c r="W294" i="12"/>
  <c r="D296" i="12" l="1"/>
  <c r="K294" i="12"/>
  <c r="O294" i="12"/>
  <c r="B298" i="3"/>
  <c r="A297" i="3"/>
  <c r="E296" i="12"/>
  <c r="B296" i="12"/>
  <c r="I295" i="12"/>
  <c r="Q295" i="12"/>
  <c r="U295" i="12"/>
  <c r="G295" i="12"/>
  <c r="X295" i="12"/>
  <c r="W295" i="12"/>
  <c r="V295" i="12"/>
  <c r="Z295" i="12"/>
  <c r="H295" i="12"/>
  <c r="Y295" i="12"/>
  <c r="P295" i="12"/>
  <c r="C295" i="12"/>
  <c r="S295" i="12"/>
  <c r="J295" i="12"/>
  <c r="T295" i="12"/>
  <c r="R295" i="12"/>
  <c r="F295" i="12"/>
  <c r="D297" i="12" l="1"/>
  <c r="B297" i="12" s="1"/>
  <c r="O295" i="12"/>
  <c r="K295" i="12"/>
  <c r="E297" i="12"/>
  <c r="B299" i="3"/>
  <c r="A298" i="3"/>
  <c r="I296" i="12"/>
  <c r="H296" i="12"/>
  <c r="Z296" i="12"/>
  <c r="W296" i="12"/>
  <c r="J296" i="12"/>
  <c r="F296" i="12"/>
  <c r="V296" i="12"/>
  <c r="R296" i="12"/>
  <c r="G296" i="12"/>
  <c r="C296" i="12"/>
  <c r="T296" i="12"/>
  <c r="Q296" i="12"/>
  <c r="U296" i="12"/>
  <c r="X296" i="12"/>
  <c r="Y296" i="12"/>
  <c r="P296" i="12"/>
  <c r="S296" i="12"/>
  <c r="D298" i="12" l="1"/>
  <c r="K296" i="12"/>
  <c r="O296" i="12"/>
  <c r="I297" i="12"/>
  <c r="J297" i="12"/>
  <c r="Y297" i="12"/>
  <c r="X297" i="12"/>
  <c r="R297" i="12"/>
  <c r="Z297" i="12"/>
  <c r="H297" i="12"/>
  <c r="S297" i="12"/>
  <c r="U297" i="12"/>
  <c r="F297" i="12"/>
  <c r="P297" i="12"/>
  <c r="C297" i="12"/>
  <c r="T297" i="12"/>
  <c r="Q297" i="12"/>
  <c r="G297" i="12"/>
  <c r="V297" i="12"/>
  <c r="W297" i="12"/>
  <c r="E298" i="12"/>
  <c r="B298" i="12"/>
  <c r="B300" i="3"/>
  <c r="A299" i="3"/>
  <c r="D299" i="12" l="1"/>
  <c r="B299" i="12" s="1"/>
  <c r="O297" i="12"/>
  <c r="K297" i="12"/>
  <c r="E299" i="12"/>
  <c r="A300" i="3"/>
  <c r="B301" i="3"/>
  <c r="I298" i="12"/>
  <c r="C298" i="12"/>
  <c r="U298" i="12"/>
  <c r="P298" i="12"/>
  <c r="F298" i="12"/>
  <c r="J298" i="12"/>
  <c r="T298" i="12"/>
  <c r="R298" i="12"/>
  <c r="H298" i="12"/>
  <c r="X298" i="12"/>
  <c r="Y298" i="12"/>
  <c r="Q298" i="12"/>
  <c r="G298" i="12"/>
  <c r="W298" i="12"/>
  <c r="Z298" i="12"/>
  <c r="V298" i="12"/>
  <c r="S298" i="12"/>
  <c r="D300" i="12" l="1"/>
  <c r="K298" i="12"/>
  <c r="O298" i="12"/>
  <c r="I299" i="12"/>
  <c r="H299" i="12"/>
  <c r="G299" i="12"/>
  <c r="Q299" i="12"/>
  <c r="P299" i="12"/>
  <c r="F299" i="12"/>
  <c r="R299" i="12"/>
  <c r="C299" i="12"/>
  <c r="U299" i="12"/>
  <c r="X299" i="12"/>
  <c r="V299" i="12"/>
  <c r="T299" i="12"/>
  <c r="Z299" i="12"/>
  <c r="J299" i="12"/>
  <c r="Y299" i="12"/>
  <c r="S299" i="12"/>
  <c r="W299" i="12"/>
  <c r="A301" i="3"/>
  <c r="B302" i="3"/>
  <c r="B300" i="12"/>
  <c r="E300" i="12"/>
  <c r="D301" i="12" l="1"/>
  <c r="B301" i="12"/>
  <c r="E301" i="12"/>
  <c r="K299" i="12"/>
  <c r="O299" i="12"/>
  <c r="I300" i="12"/>
  <c r="T300" i="12"/>
  <c r="Q300" i="12"/>
  <c r="Y300" i="12"/>
  <c r="V300" i="12"/>
  <c r="H300" i="12"/>
  <c r="Z300" i="12"/>
  <c r="J300" i="12"/>
  <c r="C300" i="12"/>
  <c r="R300" i="12"/>
  <c r="X300" i="12"/>
  <c r="P300" i="12"/>
  <c r="G300" i="12"/>
  <c r="U300" i="12"/>
  <c r="F300" i="12"/>
  <c r="S300" i="12"/>
  <c r="W300" i="12"/>
  <c r="B303" i="3"/>
  <c r="A302" i="3"/>
  <c r="D302" i="12" l="1"/>
  <c r="K300" i="12"/>
  <c r="O300" i="12"/>
  <c r="E302" i="12"/>
  <c r="B302" i="12"/>
  <c r="I302" i="12" s="1"/>
  <c r="B304" i="3"/>
  <c r="A303" i="3"/>
  <c r="I301" i="12"/>
  <c r="V301" i="12"/>
  <c r="P301" i="12"/>
  <c r="T301" i="12"/>
  <c r="H301" i="12"/>
  <c r="S301" i="12"/>
  <c r="Y301" i="12"/>
  <c r="W301" i="12"/>
  <c r="C301" i="12"/>
  <c r="X301" i="12"/>
  <c r="R301" i="12"/>
  <c r="G301" i="12"/>
  <c r="Z301" i="12"/>
  <c r="J301" i="12"/>
  <c r="U301" i="12"/>
  <c r="Q301" i="12"/>
  <c r="F301" i="12"/>
  <c r="D303" i="12" l="1"/>
  <c r="O301" i="12"/>
  <c r="K301" i="12"/>
  <c r="Y302" i="12"/>
  <c r="J302" i="12"/>
  <c r="G302" i="12"/>
  <c r="T302" i="12"/>
  <c r="V302" i="12"/>
  <c r="X302" i="12"/>
  <c r="Q302" i="12"/>
  <c r="R302" i="12"/>
  <c r="U302" i="12"/>
  <c r="C302" i="12"/>
  <c r="S302" i="12"/>
  <c r="W302" i="12"/>
  <c r="P302" i="12"/>
  <c r="F302" i="12"/>
  <c r="H302" i="12"/>
  <c r="Z302" i="12"/>
  <c r="E303" i="12"/>
  <c r="B303" i="12"/>
  <c r="B305" i="3"/>
  <c r="A304" i="3"/>
  <c r="D304" i="12" l="1"/>
  <c r="M302" i="12"/>
  <c r="N302" i="12"/>
  <c r="I303" i="12"/>
  <c r="P303" i="12"/>
  <c r="F303" i="12"/>
  <c r="Q303" i="12"/>
  <c r="W303" i="12"/>
  <c r="R303" i="12"/>
  <c r="H303" i="12"/>
  <c r="S303" i="12"/>
  <c r="V303" i="12"/>
  <c r="T303" i="12"/>
  <c r="U303" i="12"/>
  <c r="Y303" i="12"/>
  <c r="C303" i="12"/>
  <c r="J303" i="12"/>
  <c r="X303" i="12"/>
  <c r="Z303" i="12"/>
  <c r="G303" i="12"/>
  <c r="K302" i="12"/>
  <c r="O302" i="12"/>
  <c r="E304" i="12"/>
  <c r="B304" i="12"/>
  <c r="A305" i="3"/>
  <c r="B306" i="3"/>
  <c r="D305" i="12" l="1"/>
  <c r="E305" i="12" s="1"/>
  <c r="M303" i="12"/>
  <c r="N303" i="12"/>
  <c r="O303" i="12" s="1"/>
  <c r="A306" i="3"/>
  <c r="B307" i="3"/>
  <c r="K303" i="12"/>
  <c r="I304" i="12"/>
  <c r="Q304" i="12"/>
  <c r="Y304" i="12"/>
  <c r="H304" i="12"/>
  <c r="U304" i="12"/>
  <c r="R304" i="12"/>
  <c r="V304" i="12"/>
  <c r="G304" i="12"/>
  <c r="F304" i="12"/>
  <c r="J304" i="12"/>
  <c r="S304" i="12"/>
  <c r="C304" i="12"/>
  <c r="Z304" i="12"/>
  <c r="X304" i="12"/>
  <c r="P304" i="12"/>
  <c r="T304" i="12"/>
  <c r="W304" i="12"/>
  <c r="B305" i="12" l="1"/>
  <c r="I305" i="12" s="1"/>
  <c r="D306" i="12"/>
  <c r="B306" i="12" s="1"/>
  <c r="K304" i="12"/>
  <c r="O304" i="12"/>
  <c r="A307" i="3"/>
  <c r="B308" i="3"/>
  <c r="F305" i="12" l="1"/>
  <c r="J305" i="12"/>
  <c r="R305" i="12"/>
  <c r="C305" i="12"/>
  <c r="S305" i="12"/>
  <c r="X305" i="12"/>
  <c r="H305" i="12"/>
  <c r="U305" i="12"/>
  <c r="T305" i="12"/>
  <c r="Q305" i="12"/>
  <c r="G305" i="12"/>
  <c r="Y305" i="12"/>
  <c r="Z305" i="12"/>
  <c r="W305" i="12"/>
  <c r="V305" i="12"/>
  <c r="P305" i="12"/>
  <c r="D307" i="12"/>
  <c r="E306" i="12"/>
  <c r="B309" i="3"/>
  <c r="A308" i="3"/>
  <c r="O305" i="12"/>
  <c r="K305" i="12"/>
  <c r="E307" i="12"/>
  <c r="B307" i="12"/>
  <c r="I306" i="12"/>
  <c r="U306" i="12"/>
  <c r="Q306" i="12"/>
  <c r="Y306" i="12"/>
  <c r="F306" i="12"/>
  <c r="S306" i="12"/>
  <c r="H306" i="12"/>
  <c r="X306" i="12"/>
  <c r="R306" i="12"/>
  <c r="C306" i="12"/>
  <c r="Z306" i="12"/>
  <c r="P306" i="12"/>
  <c r="G306" i="12"/>
  <c r="J306" i="12"/>
  <c r="W306" i="12"/>
  <c r="T306" i="12"/>
  <c r="V306" i="12"/>
  <c r="D308" i="12" l="1"/>
  <c r="K306" i="12"/>
  <c r="O306" i="12"/>
  <c r="X307" i="12"/>
  <c r="Z307" i="12"/>
  <c r="P307" i="12"/>
  <c r="R307" i="12"/>
  <c r="Y307" i="12"/>
  <c r="C307" i="12"/>
  <c r="V307" i="12"/>
  <c r="U307" i="12"/>
  <c r="J307" i="12"/>
  <c r="F307" i="12"/>
  <c r="G307" i="12"/>
  <c r="T307" i="12"/>
  <c r="Q307" i="12"/>
  <c r="S307" i="12"/>
  <c r="W307" i="12"/>
  <c r="H307" i="12"/>
  <c r="E308" i="12"/>
  <c r="B308" i="12"/>
  <c r="B310" i="3"/>
  <c r="A309" i="3"/>
  <c r="D309" i="12" l="1"/>
  <c r="M307" i="12"/>
  <c r="N307" i="12"/>
  <c r="H308" i="12"/>
  <c r="C308" i="12"/>
  <c r="G308" i="12"/>
  <c r="W308" i="12"/>
  <c r="Z308" i="12"/>
  <c r="Q308" i="12"/>
  <c r="X308" i="12"/>
  <c r="S308" i="12"/>
  <c r="P308" i="12"/>
  <c r="F308" i="12"/>
  <c r="J308" i="12"/>
  <c r="V308" i="12"/>
  <c r="R308" i="12"/>
  <c r="Y308" i="12"/>
  <c r="U308" i="12"/>
  <c r="T308" i="12"/>
  <c r="K307" i="12"/>
  <c r="O307" i="12"/>
  <c r="E309" i="12"/>
  <c r="B309" i="12"/>
  <c r="B311" i="3"/>
  <c r="A310" i="3"/>
  <c r="D310" i="12" l="1"/>
  <c r="M308" i="12"/>
  <c r="N308" i="12"/>
  <c r="I309" i="12"/>
  <c r="R309" i="12"/>
  <c r="F309" i="12"/>
  <c r="W309" i="12"/>
  <c r="U309" i="12"/>
  <c r="Q309" i="12"/>
  <c r="H309" i="12"/>
  <c r="Z309" i="12"/>
  <c r="P309" i="12"/>
  <c r="G309" i="12"/>
  <c r="S309" i="12"/>
  <c r="V309" i="12"/>
  <c r="J309" i="12"/>
  <c r="Y309" i="12"/>
  <c r="T309" i="12"/>
  <c r="C309" i="12"/>
  <c r="X309" i="12"/>
  <c r="O308" i="12"/>
  <c r="K308" i="12"/>
  <c r="E310" i="12"/>
  <c r="B310" i="12"/>
  <c r="B312" i="3"/>
  <c r="A311" i="3"/>
  <c r="D311" i="12" l="1"/>
  <c r="E311" i="12" s="1"/>
  <c r="M309" i="12"/>
  <c r="N309" i="12"/>
  <c r="B311" i="12"/>
  <c r="A312" i="3"/>
  <c r="B313" i="3"/>
  <c r="I310" i="12"/>
  <c r="C310" i="12"/>
  <c r="T310" i="12"/>
  <c r="Y310" i="12"/>
  <c r="U310" i="12"/>
  <c r="Q310" i="12"/>
  <c r="S310" i="12"/>
  <c r="V310" i="12"/>
  <c r="H310" i="12"/>
  <c r="F310" i="12"/>
  <c r="Z310" i="12"/>
  <c r="J310" i="12"/>
  <c r="R310" i="12"/>
  <c r="P310" i="12"/>
  <c r="X310" i="12"/>
  <c r="G310" i="12"/>
  <c r="W310" i="12"/>
  <c r="O309" i="12"/>
  <c r="K309" i="12"/>
  <c r="D312" i="12" l="1"/>
  <c r="O310" i="12"/>
  <c r="K310" i="12"/>
  <c r="A313" i="3"/>
  <c r="B314" i="3"/>
  <c r="B312" i="12"/>
  <c r="E312" i="12"/>
  <c r="I311" i="12"/>
  <c r="Q311" i="12"/>
  <c r="T311" i="12"/>
  <c r="G311" i="12"/>
  <c r="V311" i="12"/>
  <c r="C311" i="12"/>
  <c r="S311" i="12"/>
  <c r="W311" i="12"/>
  <c r="U311" i="12"/>
  <c r="J311" i="12"/>
  <c r="H311" i="12"/>
  <c r="X311" i="12"/>
  <c r="Z311" i="12"/>
  <c r="Y311" i="12"/>
  <c r="R311" i="12"/>
  <c r="P311" i="12"/>
  <c r="F311" i="12"/>
  <c r="D313" i="12" l="1"/>
  <c r="B313" i="12" s="1"/>
  <c r="K311" i="12"/>
  <c r="O311" i="12"/>
  <c r="B315" i="3"/>
  <c r="A314" i="3"/>
  <c r="I312" i="12"/>
  <c r="S312" i="12"/>
  <c r="Y312" i="12"/>
  <c r="W312" i="12"/>
  <c r="Q312" i="12"/>
  <c r="V312" i="12"/>
  <c r="C312" i="12"/>
  <c r="P312" i="12"/>
  <c r="G312" i="12"/>
  <c r="J312" i="12"/>
  <c r="F312" i="12"/>
  <c r="Z312" i="12"/>
  <c r="T312" i="12"/>
  <c r="H312" i="12"/>
  <c r="R312" i="12"/>
  <c r="X312" i="12"/>
  <c r="U312" i="12"/>
  <c r="E313" i="12" l="1"/>
  <c r="D314" i="12"/>
  <c r="B314" i="12" s="1"/>
  <c r="K312" i="12"/>
  <c r="O312" i="12"/>
  <c r="B316" i="3"/>
  <c r="A315" i="3"/>
  <c r="I313" i="12"/>
  <c r="G313" i="12"/>
  <c r="H313" i="12"/>
  <c r="X313" i="12"/>
  <c r="T313" i="12"/>
  <c r="Y313" i="12"/>
  <c r="J313" i="12"/>
  <c r="C313" i="12"/>
  <c r="P313" i="12"/>
  <c r="S313" i="12"/>
  <c r="R313" i="12"/>
  <c r="Z313" i="12"/>
  <c r="U313" i="12"/>
  <c r="F313" i="12"/>
  <c r="Q313" i="12"/>
  <c r="W313" i="12"/>
  <c r="V313" i="12"/>
  <c r="E314" i="12" l="1"/>
  <c r="D315" i="12"/>
  <c r="I314" i="12"/>
  <c r="J314" i="12"/>
  <c r="Q314" i="12"/>
  <c r="C314" i="12"/>
  <c r="X314" i="12"/>
  <c r="T314" i="12"/>
  <c r="R314" i="12"/>
  <c r="H314" i="12"/>
  <c r="F314" i="12"/>
  <c r="Y314" i="12"/>
  <c r="V314" i="12"/>
  <c r="Z314" i="12"/>
  <c r="W314" i="12"/>
  <c r="G314" i="12"/>
  <c r="U314" i="12"/>
  <c r="S314" i="12"/>
  <c r="P314" i="12"/>
  <c r="B315" i="12"/>
  <c r="E315" i="12"/>
  <c r="O313" i="12"/>
  <c r="K313" i="12"/>
  <c r="B317" i="3"/>
  <c r="A316" i="3"/>
  <c r="D316" i="12" l="1"/>
  <c r="B318" i="3"/>
  <c r="A317" i="3"/>
  <c r="I315" i="12"/>
  <c r="J315" i="12"/>
  <c r="W315" i="12"/>
  <c r="H315" i="12"/>
  <c r="T315" i="12"/>
  <c r="V315" i="12"/>
  <c r="F315" i="12"/>
  <c r="G315" i="12"/>
  <c r="R315" i="12"/>
  <c r="P315" i="12"/>
  <c r="Z315" i="12"/>
  <c r="U315" i="12"/>
  <c r="X315" i="12"/>
  <c r="S315" i="12"/>
  <c r="C315" i="12"/>
  <c r="Q315" i="12"/>
  <c r="Y315" i="12"/>
  <c r="O314" i="12"/>
  <c r="K314" i="12"/>
  <c r="B316" i="12"/>
  <c r="E316" i="12"/>
  <c r="D317" i="12" l="1"/>
  <c r="O315" i="12"/>
  <c r="K315" i="12"/>
  <c r="I316" i="12"/>
  <c r="T316" i="12"/>
  <c r="S316" i="12"/>
  <c r="C316" i="12"/>
  <c r="V316" i="12"/>
  <c r="J316" i="12"/>
  <c r="X316" i="12"/>
  <c r="P316" i="12"/>
  <c r="U316" i="12"/>
  <c r="Z316" i="12"/>
  <c r="R316" i="12"/>
  <c r="F316" i="12"/>
  <c r="H316" i="12"/>
  <c r="W316" i="12"/>
  <c r="Y316" i="12"/>
  <c r="Q316" i="12"/>
  <c r="G316" i="12"/>
  <c r="E317" i="12"/>
  <c r="B317" i="12"/>
  <c r="I317" i="12" s="1"/>
  <c r="B319" i="3"/>
  <c r="A318" i="3"/>
  <c r="D318" i="12" l="1"/>
  <c r="B318" i="12" s="1"/>
  <c r="I318" i="12" s="1"/>
  <c r="N316" i="12"/>
  <c r="M316" i="12"/>
  <c r="O316" i="12"/>
  <c r="K316" i="12"/>
  <c r="E318" i="12"/>
  <c r="B320" i="3"/>
  <c r="A319" i="3"/>
  <c r="F317" i="12"/>
  <c r="G317" i="12"/>
  <c r="X317" i="12"/>
  <c r="Z317" i="12"/>
  <c r="Q317" i="12"/>
  <c r="W317" i="12"/>
  <c r="U317" i="12"/>
  <c r="P317" i="12"/>
  <c r="S317" i="12"/>
  <c r="R317" i="12"/>
  <c r="V317" i="12"/>
  <c r="J317" i="12"/>
  <c r="H317" i="12"/>
  <c r="C317" i="12"/>
  <c r="Y317" i="12"/>
  <c r="T317" i="12"/>
  <c r="D319" i="12" l="1"/>
  <c r="M317" i="12"/>
  <c r="N317" i="12"/>
  <c r="O317" i="12" s="1"/>
  <c r="Q318" i="12"/>
  <c r="J318" i="12"/>
  <c r="R318" i="12"/>
  <c r="P318" i="12"/>
  <c r="X318" i="12"/>
  <c r="S318" i="12"/>
  <c r="U318" i="12"/>
  <c r="T318" i="12"/>
  <c r="Z318" i="12"/>
  <c r="Y318" i="12"/>
  <c r="G318" i="12"/>
  <c r="F318" i="12"/>
  <c r="W318" i="12"/>
  <c r="C318" i="12"/>
  <c r="V318" i="12"/>
  <c r="H318" i="12"/>
  <c r="K317" i="12"/>
  <c r="B319" i="12"/>
  <c r="E319" i="12"/>
  <c r="A320" i="3"/>
  <c r="B321" i="3"/>
  <c r="D320" i="12" l="1"/>
  <c r="N318" i="12"/>
  <c r="M318" i="12"/>
  <c r="I319" i="12"/>
  <c r="S319" i="12"/>
  <c r="G319" i="12"/>
  <c r="T319" i="12"/>
  <c r="X319" i="12"/>
  <c r="J319" i="12"/>
  <c r="F319" i="12"/>
  <c r="P319" i="12"/>
  <c r="C319" i="12"/>
  <c r="Z319" i="12"/>
  <c r="W319" i="12"/>
  <c r="R319" i="12"/>
  <c r="V319" i="12"/>
  <c r="Q319" i="12"/>
  <c r="U319" i="12"/>
  <c r="H319" i="12"/>
  <c r="Y319" i="12"/>
  <c r="A321" i="3"/>
  <c r="B322" i="3"/>
  <c r="O318" i="12"/>
  <c r="K318" i="12"/>
  <c r="B320" i="12"/>
  <c r="E320" i="12"/>
  <c r="D321" i="12" l="1"/>
  <c r="M319" i="12"/>
  <c r="N319" i="12"/>
  <c r="A322" i="3"/>
  <c r="B323" i="3"/>
  <c r="I320" i="12"/>
  <c r="R320" i="12"/>
  <c r="T320" i="12"/>
  <c r="U320" i="12"/>
  <c r="V320" i="12"/>
  <c r="Y320" i="12"/>
  <c r="C320" i="12"/>
  <c r="W320" i="12"/>
  <c r="P320" i="12"/>
  <c r="Q320" i="12"/>
  <c r="F320" i="12"/>
  <c r="Z320" i="12"/>
  <c r="G320" i="12"/>
  <c r="J320" i="12"/>
  <c r="X320" i="12"/>
  <c r="S320" i="12"/>
  <c r="H320" i="12"/>
  <c r="B321" i="12"/>
  <c r="E321" i="12"/>
  <c r="K319" i="12"/>
  <c r="O319" i="12"/>
  <c r="D322" i="12" l="1"/>
  <c r="K320" i="12"/>
  <c r="O320" i="12"/>
  <c r="A323" i="3"/>
  <c r="B324" i="3"/>
  <c r="I321" i="12"/>
  <c r="Z321" i="12"/>
  <c r="H321" i="12"/>
  <c r="F321" i="12"/>
  <c r="T321" i="12"/>
  <c r="Y321" i="12"/>
  <c r="P321" i="12"/>
  <c r="G321" i="12"/>
  <c r="W321" i="12"/>
  <c r="Q321" i="12"/>
  <c r="S321" i="12"/>
  <c r="X321" i="12"/>
  <c r="U321" i="12"/>
  <c r="J321" i="12"/>
  <c r="C321" i="12"/>
  <c r="R321" i="12"/>
  <c r="V321" i="12"/>
  <c r="E322" i="12"/>
  <c r="B322" i="12"/>
  <c r="D323" i="12" l="1"/>
  <c r="I322" i="12"/>
  <c r="J322" i="12"/>
  <c r="H322" i="12"/>
  <c r="P322" i="12"/>
  <c r="U322" i="12"/>
  <c r="Z322" i="12"/>
  <c r="C322" i="12"/>
  <c r="Q322" i="12"/>
  <c r="F322" i="12"/>
  <c r="X322" i="12"/>
  <c r="S322" i="12"/>
  <c r="T322" i="12"/>
  <c r="R322" i="12"/>
  <c r="Y322" i="12"/>
  <c r="V322" i="12"/>
  <c r="W322" i="12"/>
  <c r="G322" i="12"/>
  <c r="B323" i="12"/>
  <c r="E323" i="12"/>
  <c r="B325" i="3"/>
  <c r="A324" i="3"/>
  <c r="O321" i="12"/>
  <c r="K321" i="12"/>
  <c r="D324" i="12" l="1"/>
  <c r="A325" i="3"/>
  <c r="B326" i="3"/>
  <c r="C323" i="12"/>
  <c r="G323" i="12"/>
  <c r="Q323" i="12"/>
  <c r="S323" i="12"/>
  <c r="Z323" i="12"/>
  <c r="W323" i="12"/>
  <c r="X323" i="12"/>
  <c r="R323" i="12"/>
  <c r="Y323" i="12"/>
  <c r="V323" i="12"/>
  <c r="T323" i="12"/>
  <c r="F323" i="12"/>
  <c r="J323" i="12"/>
  <c r="U323" i="12"/>
  <c r="H323" i="12"/>
  <c r="P323" i="12"/>
  <c r="K322" i="12"/>
  <c r="O322" i="12"/>
  <c r="E324" i="12"/>
  <c r="B324" i="12"/>
  <c r="D325" i="12" l="1"/>
  <c r="N323" i="12"/>
  <c r="O323" i="12" s="1"/>
  <c r="M323" i="12"/>
  <c r="K323" i="12"/>
  <c r="I324" i="12"/>
  <c r="J324" i="12"/>
  <c r="H324" i="12"/>
  <c r="Q324" i="12"/>
  <c r="X324" i="12"/>
  <c r="F324" i="12"/>
  <c r="Z324" i="12"/>
  <c r="W324" i="12"/>
  <c r="R324" i="12"/>
  <c r="Y324" i="12"/>
  <c r="G324" i="12"/>
  <c r="C324" i="12"/>
  <c r="S324" i="12"/>
  <c r="P324" i="12"/>
  <c r="T324" i="12"/>
  <c r="U324" i="12"/>
  <c r="V324" i="12"/>
  <c r="B327" i="3"/>
  <c r="A326" i="3"/>
  <c r="B325" i="12"/>
  <c r="I325" i="12" s="1"/>
  <c r="E325" i="12"/>
  <c r="D326" i="12" l="1"/>
  <c r="M324" i="12"/>
  <c r="N324" i="12"/>
  <c r="B328" i="3"/>
  <c r="A327" i="3"/>
  <c r="O324" i="12"/>
  <c r="K324" i="12"/>
  <c r="Q325" i="12"/>
  <c r="S325" i="12"/>
  <c r="Y325" i="12"/>
  <c r="C325" i="12"/>
  <c r="P325" i="12"/>
  <c r="F325" i="12"/>
  <c r="V325" i="12"/>
  <c r="H325" i="12"/>
  <c r="J325" i="12"/>
  <c r="Z325" i="12"/>
  <c r="U325" i="12"/>
  <c r="T325" i="12"/>
  <c r="X325" i="12"/>
  <c r="G325" i="12"/>
  <c r="W325" i="12"/>
  <c r="R325" i="12"/>
  <c r="E326" i="12"/>
  <c r="B326" i="12"/>
  <c r="I326" i="12" s="1"/>
  <c r="D327" i="12" l="1"/>
  <c r="M325" i="12"/>
  <c r="N325" i="12"/>
  <c r="O325" i="12" s="1"/>
  <c r="R326" i="12"/>
  <c r="U326" i="12"/>
  <c r="S326" i="12"/>
  <c r="G326" i="12"/>
  <c r="H326" i="12"/>
  <c r="J326" i="12"/>
  <c r="T326" i="12"/>
  <c r="Q326" i="12"/>
  <c r="F326" i="12"/>
  <c r="X326" i="12"/>
  <c r="Y326" i="12"/>
  <c r="V326" i="12"/>
  <c r="P326" i="12"/>
  <c r="Z326" i="12"/>
  <c r="C326" i="12"/>
  <c r="W326" i="12"/>
  <c r="B327" i="12"/>
  <c r="E327" i="12"/>
  <c r="K325" i="12"/>
  <c r="A328" i="3"/>
  <c r="B329" i="3"/>
  <c r="D328" i="12" l="1"/>
  <c r="M326" i="12"/>
  <c r="N326" i="12"/>
  <c r="B330" i="3"/>
  <c r="A329" i="3"/>
  <c r="K326" i="12"/>
  <c r="O326" i="12"/>
  <c r="B328" i="12"/>
  <c r="E328" i="12"/>
  <c r="I327" i="12"/>
  <c r="W327" i="12"/>
  <c r="H327" i="12"/>
  <c r="F327" i="12"/>
  <c r="T327" i="12"/>
  <c r="U327" i="12"/>
  <c r="Q327" i="12"/>
  <c r="G327" i="12"/>
  <c r="C327" i="12"/>
  <c r="J327" i="12"/>
  <c r="X327" i="12"/>
  <c r="S327" i="12"/>
  <c r="R327" i="12"/>
  <c r="Y327" i="12"/>
  <c r="P327" i="12"/>
  <c r="V327" i="12"/>
  <c r="Z327" i="12"/>
  <c r="D329" i="12" l="1"/>
  <c r="N327" i="12"/>
  <c r="O327" i="12" s="1"/>
  <c r="M327" i="12"/>
  <c r="K327" i="12"/>
  <c r="B329" i="12"/>
  <c r="E329" i="12"/>
  <c r="I328" i="12"/>
  <c r="X328" i="12"/>
  <c r="P328" i="12"/>
  <c r="Y328" i="12"/>
  <c r="Z328" i="12"/>
  <c r="J328" i="12"/>
  <c r="S328" i="12"/>
  <c r="U328" i="12"/>
  <c r="Q328" i="12"/>
  <c r="F328" i="12"/>
  <c r="W328" i="12"/>
  <c r="C328" i="12"/>
  <c r="R328" i="12"/>
  <c r="G328" i="12"/>
  <c r="T328" i="12"/>
  <c r="V328" i="12"/>
  <c r="H328" i="12"/>
  <c r="A330" i="3"/>
  <c r="B331" i="3"/>
  <c r="D330" i="12" l="1"/>
  <c r="I329" i="12"/>
  <c r="V329" i="12"/>
  <c r="F329" i="12"/>
  <c r="C329" i="12"/>
  <c r="S329" i="12"/>
  <c r="W329" i="12"/>
  <c r="G329" i="12"/>
  <c r="R329" i="12"/>
  <c r="Q329" i="12"/>
  <c r="J329" i="12"/>
  <c r="U329" i="12"/>
  <c r="H329" i="12"/>
  <c r="T329" i="12"/>
  <c r="X329" i="12"/>
  <c r="Z329" i="12"/>
  <c r="Y329" i="12"/>
  <c r="P329" i="12"/>
  <c r="A331" i="3"/>
  <c r="B332" i="3"/>
  <c r="B330" i="12"/>
  <c r="E330" i="12"/>
  <c r="K328" i="12"/>
  <c r="O328" i="12"/>
  <c r="D331" i="12" l="1"/>
  <c r="B333" i="3"/>
  <c r="A332" i="3"/>
  <c r="I330" i="12"/>
  <c r="J330" i="12"/>
  <c r="U330" i="12"/>
  <c r="T330" i="12"/>
  <c r="H330" i="12"/>
  <c r="Y330" i="12"/>
  <c r="V330" i="12"/>
  <c r="X330" i="12"/>
  <c r="P330" i="12"/>
  <c r="G330" i="12"/>
  <c r="F330" i="12"/>
  <c r="S330" i="12"/>
  <c r="Q330" i="12"/>
  <c r="W330" i="12"/>
  <c r="Z330" i="12"/>
  <c r="R330" i="12"/>
  <c r="C330" i="12"/>
  <c r="E331" i="12"/>
  <c r="B331" i="12"/>
  <c r="O329" i="12"/>
  <c r="K329" i="12"/>
  <c r="D332" i="12" l="1"/>
  <c r="B332" i="12" s="1"/>
  <c r="E332" i="12"/>
  <c r="O330" i="12"/>
  <c r="K330" i="12"/>
  <c r="I331" i="12"/>
  <c r="P331" i="12"/>
  <c r="V331" i="12"/>
  <c r="Z331" i="12"/>
  <c r="T331" i="12"/>
  <c r="J331" i="12"/>
  <c r="F331" i="12"/>
  <c r="Y331" i="12"/>
  <c r="S331" i="12"/>
  <c r="C331" i="12"/>
  <c r="H331" i="12"/>
  <c r="X331" i="12"/>
  <c r="Q331" i="12"/>
  <c r="U331" i="12"/>
  <c r="G331" i="12"/>
  <c r="R331" i="12"/>
  <c r="W331" i="12"/>
  <c r="A333" i="3"/>
  <c r="B334" i="3"/>
  <c r="D333" i="12" l="1"/>
  <c r="B333" i="12" s="1"/>
  <c r="K331" i="12"/>
  <c r="O331" i="12"/>
  <c r="A334" i="3"/>
  <c r="B335" i="3"/>
  <c r="I332" i="12"/>
  <c r="G332" i="12"/>
  <c r="H332" i="12"/>
  <c r="Y332" i="12"/>
  <c r="Z332" i="12"/>
  <c r="F332" i="12"/>
  <c r="Q332" i="12"/>
  <c r="V332" i="12"/>
  <c r="C332" i="12"/>
  <c r="W332" i="12"/>
  <c r="S332" i="12"/>
  <c r="T332" i="12"/>
  <c r="P332" i="12"/>
  <c r="J332" i="12"/>
  <c r="U332" i="12"/>
  <c r="X332" i="12"/>
  <c r="R332" i="12"/>
  <c r="E333" i="12" l="1"/>
  <c r="D334" i="12"/>
  <c r="B336" i="3"/>
  <c r="A335" i="3"/>
  <c r="I333" i="12"/>
  <c r="V333" i="12"/>
  <c r="C333" i="12"/>
  <c r="U333" i="12"/>
  <c r="T333" i="12"/>
  <c r="S333" i="12"/>
  <c r="F333" i="12"/>
  <c r="G333" i="12"/>
  <c r="H333" i="12"/>
  <c r="J333" i="12"/>
  <c r="X333" i="12"/>
  <c r="Z333" i="12"/>
  <c r="Q333" i="12"/>
  <c r="W333" i="12"/>
  <c r="R333" i="12"/>
  <c r="Y333" i="12"/>
  <c r="P333" i="12"/>
  <c r="K332" i="12"/>
  <c r="O332" i="12"/>
  <c r="E334" i="12"/>
  <c r="B334" i="12"/>
  <c r="I334" i="12" s="1"/>
  <c r="D335" i="12" l="1"/>
  <c r="E335" i="12" s="1"/>
  <c r="F334" i="12"/>
  <c r="V334" i="12"/>
  <c r="C334" i="12"/>
  <c r="S334" i="12"/>
  <c r="J334" i="12"/>
  <c r="T334" i="12"/>
  <c r="Y334" i="12"/>
  <c r="G334" i="12"/>
  <c r="P334" i="12"/>
  <c r="Z334" i="12"/>
  <c r="R334" i="12"/>
  <c r="Q334" i="12"/>
  <c r="X334" i="12"/>
  <c r="H334" i="12"/>
  <c r="U334" i="12"/>
  <c r="W334" i="12"/>
  <c r="K333" i="12"/>
  <c r="O333" i="12"/>
  <c r="B337" i="3"/>
  <c r="A336" i="3"/>
  <c r="D336" i="12" l="1"/>
  <c r="B335" i="12"/>
  <c r="I335" i="12" s="1"/>
  <c r="M334" i="12"/>
  <c r="N334" i="12"/>
  <c r="E336" i="12"/>
  <c r="B336" i="12"/>
  <c r="Z335" i="12"/>
  <c r="F335" i="12"/>
  <c r="A337" i="3"/>
  <c r="B338" i="3"/>
  <c r="K334" i="12"/>
  <c r="O334" i="12"/>
  <c r="T335" i="12" l="1"/>
  <c r="R335" i="12"/>
  <c r="Q335" i="12"/>
  <c r="V335" i="12"/>
  <c r="S335" i="12"/>
  <c r="U335" i="12"/>
  <c r="D337" i="12"/>
  <c r="J335" i="12"/>
  <c r="X335" i="12"/>
  <c r="G335" i="12"/>
  <c r="P335" i="12"/>
  <c r="W335" i="12"/>
  <c r="H335" i="12"/>
  <c r="Y335" i="12"/>
  <c r="C335" i="12"/>
  <c r="M335" i="12"/>
  <c r="N335" i="12"/>
  <c r="B339" i="3"/>
  <c r="A338" i="3"/>
  <c r="O335" i="12"/>
  <c r="K335" i="12"/>
  <c r="E337" i="12"/>
  <c r="B337" i="12"/>
  <c r="I336" i="12"/>
  <c r="Y336" i="12"/>
  <c r="S336" i="12"/>
  <c r="P336" i="12"/>
  <c r="X336" i="12"/>
  <c r="V336" i="12"/>
  <c r="G336" i="12"/>
  <c r="C336" i="12"/>
  <c r="T336" i="12"/>
  <c r="J336" i="12"/>
  <c r="H336" i="12"/>
  <c r="R336" i="12"/>
  <c r="W336" i="12"/>
  <c r="F336" i="12"/>
  <c r="Z336" i="12"/>
  <c r="U336" i="12"/>
  <c r="Q336" i="12"/>
  <c r="D338" i="12" l="1"/>
  <c r="I337" i="12"/>
  <c r="Z337" i="12"/>
  <c r="W337" i="12"/>
  <c r="Q337" i="12"/>
  <c r="P337" i="12"/>
  <c r="V337" i="12"/>
  <c r="C337" i="12"/>
  <c r="H337" i="12"/>
  <c r="X337" i="12"/>
  <c r="J337" i="12"/>
  <c r="T337" i="12"/>
  <c r="G337" i="12"/>
  <c r="U337" i="12"/>
  <c r="R337" i="12"/>
  <c r="S337" i="12"/>
  <c r="Y337" i="12"/>
  <c r="F337" i="12"/>
  <c r="E338" i="12"/>
  <c r="B338" i="12"/>
  <c r="K336" i="12"/>
  <c r="O336" i="12"/>
  <c r="A339" i="3"/>
  <c r="B340" i="3"/>
  <c r="D339" i="12" l="1"/>
  <c r="B341" i="3"/>
  <c r="A340" i="3"/>
  <c r="I338" i="12"/>
  <c r="X338" i="12"/>
  <c r="Z338" i="12"/>
  <c r="Y338" i="12"/>
  <c r="C338" i="12"/>
  <c r="G338" i="12"/>
  <c r="F338" i="12"/>
  <c r="S338" i="12"/>
  <c r="T338" i="12"/>
  <c r="J338" i="12"/>
  <c r="R338" i="12"/>
  <c r="Q338" i="12"/>
  <c r="P338" i="12"/>
  <c r="U338" i="12"/>
  <c r="V338" i="12"/>
  <c r="W338" i="12"/>
  <c r="H338" i="12"/>
  <c r="E339" i="12"/>
  <c r="B339" i="12"/>
  <c r="K337" i="12"/>
  <c r="O337" i="12"/>
  <c r="D340" i="12" l="1"/>
  <c r="E340" i="12" s="1"/>
  <c r="K338" i="12"/>
  <c r="O338" i="12"/>
  <c r="I339" i="12"/>
  <c r="G339" i="12"/>
  <c r="H339" i="12"/>
  <c r="Y339" i="12"/>
  <c r="F339" i="12"/>
  <c r="J339" i="12"/>
  <c r="P339" i="12"/>
  <c r="V339" i="12"/>
  <c r="S339" i="12"/>
  <c r="Z339" i="12"/>
  <c r="T339" i="12"/>
  <c r="W339" i="12"/>
  <c r="R339" i="12"/>
  <c r="C339" i="12"/>
  <c r="Q339" i="12"/>
  <c r="X339" i="12"/>
  <c r="U339" i="12"/>
  <c r="A341" i="3"/>
  <c r="B342" i="3"/>
  <c r="B340" i="12" l="1"/>
  <c r="R340" i="12" s="1"/>
  <c r="D341" i="12"/>
  <c r="A342" i="3"/>
  <c r="B343" i="3"/>
  <c r="B341" i="12"/>
  <c r="E341" i="12"/>
  <c r="K339" i="12"/>
  <c r="O339" i="12"/>
  <c r="G340" i="12" l="1"/>
  <c r="Y340" i="12"/>
  <c r="I340" i="12"/>
  <c r="U340" i="12"/>
  <c r="H340" i="12"/>
  <c r="V340" i="12"/>
  <c r="X340" i="12"/>
  <c r="J340" i="12"/>
  <c r="Z340" i="12"/>
  <c r="C340" i="12"/>
  <c r="P340" i="12"/>
  <c r="F340" i="12"/>
  <c r="W340" i="12"/>
  <c r="Q340" i="12"/>
  <c r="S340" i="12"/>
  <c r="T340" i="12"/>
  <c r="D342" i="12"/>
  <c r="I341" i="12"/>
  <c r="R341" i="12"/>
  <c r="H341" i="12"/>
  <c r="C341" i="12"/>
  <c r="T341" i="12"/>
  <c r="P341" i="12"/>
  <c r="Y341" i="12"/>
  <c r="V341" i="12"/>
  <c r="Z341" i="12"/>
  <c r="J341" i="12"/>
  <c r="X341" i="12"/>
  <c r="S341" i="12"/>
  <c r="U341" i="12"/>
  <c r="G341" i="12"/>
  <c r="F341" i="12"/>
  <c r="Q341" i="12"/>
  <c r="W341" i="12"/>
  <c r="K340" i="12"/>
  <c r="O340" i="12"/>
  <c r="B344" i="3"/>
  <c r="A343" i="3"/>
  <c r="E342" i="12"/>
  <c r="B342" i="12"/>
  <c r="I342" i="12" s="1"/>
  <c r="D343" i="12" l="1"/>
  <c r="A344" i="3"/>
  <c r="B345" i="3"/>
  <c r="Y342" i="12"/>
  <c r="P342" i="12"/>
  <c r="W342" i="12"/>
  <c r="V342" i="12"/>
  <c r="T342" i="12"/>
  <c r="J342" i="12"/>
  <c r="F342" i="12"/>
  <c r="C342" i="12"/>
  <c r="R342" i="12"/>
  <c r="H342" i="12"/>
  <c r="S342" i="12"/>
  <c r="Q342" i="12"/>
  <c r="G342" i="12"/>
  <c r="X342" i="12"/>
  <c r="Z342" i="12"/>
  <c r="U342" i="12"/>
  <c r="O341" i="12"/>
  <c r="K341" i="12"/>
  <c r="E343" i="12"/>
  <c r="B343" i="12"/>
  <c r="D344" i="12" l="1"/>
  <c r="N342" i="12"/>
  <c r="M342" i="12"/>
  <c r="O342" i="12"/>
  <c r="K342" i="12"/>
  <c r="I343" i="12"/>
  <c r="Y343" i="12"/>
  <c r="R343" i="12"/>
  <c r="G343" i="12"/>
  <c r="W343" i="12"/>
  <c r="J343" i="12"/>
  <c r="P343" i="12"/>
  <c r="U343" i="12"/>
  <c r="S343" i="12"/>
  <c r="Z343" i="12"/>
  <c r="C343" i="12"/>
  <c r="T343" i="12"/>
  <c r="V343" i="12"/>
  <c r="X343" i="12"/>
  <c r="Q343" i="12"/>
  <c r="H343" i="12"/>
  <c r="F343" i="12"/>
  <c r="A345" i="3"/>
  <c r="B346" i="3"/>
  <c r="B344" i="12"/>
  <c r="E344" i="12"/>
  <c r="D345" i="12" l="1"/>
  <c r="K343" i="12"/>
  <c r="O343" i="12"/>
  <c r="I344" i="12"/>
  <c r="Z344" i="12"/>
  <c r="W344" i="12"/>
  <c r="C344" i="12"/>
  <c r="F344" i="12"/>
  <c r="J344" i="12"/>
  <c r="S344" i="12"/>
  <c r="H344" i="12"/>
  <c r="Q344" i="12"/>
  <c r="Y344" i="12"/>
  <c r="X344" i="12"/>
  <c r="U344" i="12"/>
  <c r="P344" i="12"/>
  <c r="G344" i="12"/>
  <c r="R344" i="12"/>
  <c r="V344" i="12"/>
  <c r="T344" i="12"/>
  <c r="E345" i="12"/>
  <c r="B345" i="12"/>
  <c r="I345" i="12" s="1"/>
  <c r="B347" i="3"/>
  <c r="A346" i="3"/>
  <c r="D346" i="12" l="1"/>
  <c r="O344" i="12"/>
  <c r="K344" i="12"/>
  <c r="B346" i="12"/>
  <c r="E346" i="12"/>
  <c r="A347" i="3"/>
  <c r="B348" i="3"/>
  <c r="R345" i="12"/>
  <c r="J345" i="12"/>
  <c r="U345" i="12"/>
  <c r="Z345" i="12"/>
  <c r="F345" i="12"/>
  <c r="G345" i="12"/>
  <c r="V345" i="12"/>
  <c r="C345" i="12"/>
  <c r="T345" i="12"/>
  <c r="H345" i="12"/>
  <c r="X345" i="12"/>
  <c r="P345" i="12"/>
  <c r="W345" i="12"/>
  <c r="Q345" i="12"/>
  <c r="Y345" i="12"/>
  <c r="S345" i="12"/>
  <c r="D347" i="12" l="1"/>
  <c r="N345" i="12"/>
  <c r="M345" i="12"/>
  <c r="O345" i="12"/>
  <c r="K345" i="12"/>
  <c r="I346" i="12"/>
  <c r="Q346" i="12"/>
  <c r="U346" i="12"/>
  <c r="F346" i="12"/>
  <c r="G346" i="12"/>
  <c r="Y346" i="12"/>
  <c r="W346" i="12"/>
  <c r="V346" i="12"/>
  <c r="S346" i="12"/>
  <c r="J346" i="12"/>
  <c r="C346" i="12"/>
  <c r="Z346" i="12"/>
  <c r="R346" i="12"/>
  <c r="T346" i="12"/>
  <c r="H346" i="12"/>
  <c r="X346" i="12"/>
  <c r="P346" i="12"/>
  <c r="B349" i="3"/>
  <c r="A348" i="3"/>
  <c r="B347" i="12"/>
  <c r="I347" i="12" s="1"/>
  <c r="E347" i="12"/>
  <c r="D348" i="12" l="1"/>
  <c r="B350" i="3"/>
  <c r="A349" i="3"/>
  <c r="Y347" i="12"/>
  <c r="P347" i="12"/>
  <c r="Z347" i="12"/>
  <c r="X347" i="12"/>
  <c r="G347" i="12"/>
  <c r="C347" i="12"/>
  <c r="U347" i="12"/>
  <c r="R347" i="12"/>
  <c r="V347" i="12"/>
  <c r="H347" i="12"/>
  <c r="T347" i="12"/>
  <c r="S347" i="12"/>
  <c r="J347" i="12"/>
  <c r="W347" i="12"/>
  <c r="Q347" i="12"/>
  <c r="F347" i="12"/>
  <c r="K346" i="12"/>
  <c r="O346" i="12"/>
  <c r="E348" i="12"/>
  <c r="B348" i="12"/>
  <c r="D349" i="12" l="1"/>
  <c r="M347" i="12"/>
  <c r="N347" i="12"/>
  <c r="K347" i="12"/>
  <c r="O347" i="12"/>
  <c r="I348" i="12"/>
  <c r="H348" i="12"/>
  <c r="Z348" i="12"/>
  <c r="G348" i="12"/>
  <c r="S348" i="12"/>
  <c r="Q348" i="12"/>
  <c r="P348" i="12"/>
  <c r="J348" i="12"/>
  <c r="U348" i="12"/>
  <c r="T348" i="12"/>
  <c r="C348" i="12"/>
  <c r="Y348" i="12"/>
  <c r="F348" i="12"/>
  <c r="W348" i="12"/>
  <c r="R348" i="12"/>
  <c r="V348" i="12"/>
  <c r="X348" i="12"/>
  <c r="E349" i="12"/>
  <c r="B349" i="12"/>
  <c r="I349" i="12" s="1"/>
  <c r="A350" i="3"/>
  <c r="B351" i="3"/>
  <c r="D350" i="12" l="1"/>
  <c r="E350" i="12" s="1"/>
  <c r="B352" i="3"/>
  <c r="A351" i="3"/>
  <c r="O348" i="12"/>
  <c r="K348" i="12"/>
  <c r="Z349" i="12"/>
  <c r="G349" i="12"/>
  <c r="S349" i="12"/>
  <c r="C349" i="12"/>
  <c r="J349" i="12"/>
  <c r="T349" i="12"/>
  <c r="F349" i="12"/>
  <c r="W349" i="12"/>
  <c r="V349" i="12"/>
  <c r="P349" i="12"/>
  <c r="H349" i="12"/>
  <c r="U349" i="12"/>
  <c r="X349" i="12"/>
  <c r="Y349" i="12"/>
  <c r="Q349" i="12"/>
  <c r="R349" i="12"/>
  <c r="B350" i="12" l="1"/>
  <c r="I350" i="12" s="1"/>
  <c r="D351" i="12"/>
  <c r="M349" i="12"/>
  <c r="N349" i="12"/>
  <c r="O349" i="12"/>
  <c r="K349" i="12"/>
  <c r="E351" i="12"/>
  <c r="B351" i="12"/>
  <c r="I351" i="12" s="1"/>
  <c r="A352" i="3"/>
  <c r="B353" i="3"/>
  <c r="Y350" i="12" l="1"/>
  <c r="X350" i="12"/>
  <c r="R350" i="12"/>
  <c r="G350" i="12"/>
  <c r="U350" i="12"/>
  <c r="T350" i="12"/>
  <c r="J350" i="12"/>
  <c r="V350" i="12"/>
  <c r="Z350" i="12"/>
  <c r="H350" i="12"/>
  <c r="F350" i="12"/>
  <c r="W350" i="12"/>
  <c r="P350" i="12"/>
  <c r="Q350" i="12"/>
  <c r="S350" i="12"/>
  <c r="C350" i="12"/>
  <c r="D352" i="12"/>
  <c r="E352" i="12" s="1"/>
  <c r="N350" i="12"/>
  <c r="M350" i="12"/>
  <c r="Z351" i="12"/>
  <c r="X351" i="12"/>
  <c r="W351" i="12"/>
  <c r="S351" i="12"/>
  <c r="G351" i="12"/>
  <c r="H351" i="12"/>
  <c r="Q351" i="12"/>
  <c r="F351" i="12"/>
  <c r="J351" i="12"/>
  <c r="P351" i="12"/>
  <c r="R351" i="12"/>
  <c r="U351" i="12"/>
  <c r="T351" i="12"/>
  <c r="C351" i="12"/>
  <c r="Y351" i="12"/>
  <c r="V351" i="12"/>
  <c r="A353" i="3"/>
  <c r="B354" i="3"/>
  <c r="O350" i="12"/>
  <c r="K350" i="12"/>
  <c r="B352" i="12" l="1"/>
  <c r="Z352" i="12" s="1"/>
  <c r="D353" i="12"/>
  <c r="N351" i="12"/>
  <c r="O351" i="12" s="1"/>
  <c r="M351" i="12"/>
  <c r="I352" i="12"/>
  <c r="B355" i="3"/>
  <c r="A354" i="3"/>
  <c r="B353" i="12"/>
  <c r="E353" i="12"/>
  <c r="K351" i="12"/>
  <c r="P352" i="12" l="1"/>
  <c r="U352" i="12"/>
  <c r="G352" i="12"/>
  <c r="J352" i="12"/>
  <c r="X352" i="12"/>
  <c r="Q352" i="12"/>
  <c r="W352" i="12"/>
  <c r="R352" i="12"/>
  <c r="Y352" i="12"/>
  <c r="S352" i="12"/>
  <c r="H352" i="12"/>
  <c r="F352" i="12"/>
  <c r="T352" i="12"/>
  <c r="C352" i="12"/>
  <c r="V352" i="12"/>
  <c r="D354" i="12"/>
  <c r="N352" i="12"/>
  <c r="M352" i="12"/>
  <c r="I353" i="12"/>
  <c r="G353" i="12"/>
  <c r="T353" i="12"/>
  <c r="Y353" i="12"/>
  <c r="C353" i="12"/>
  <c r="J353" i="12"/>
  <c r="V353" i="12"/>
  <c r="S353" i="12"/>
  <c r="H353" i="12"/>
  <c r="F353" i="12"/>
  <c r="U353" i="12"/>
  <c r="R353" i="12"/>
  <c r="P353" i="12"/>
  <c r="X353" i="12"/>
  <c r="W353" i="12"/>
  <c r="Z353" i="12"/>
  <c r="Q353" i="12"/>
  <c r="E354" i="12"/>
  <c r="B354" i="12"/>
  <c r="B356" i="3"/>
  <c r="A355" i="3"/>
  <c r="K352" i="12"/>
  <c r="O352" i="12"/>
  <c r="D355" i="12" l="1"/>
  <c r="A356" i="3"/>
  <c r="B357" i="3"/>
  <c r="I354" i="12"/>
  <c r="J354" i="12"/>
  <c r="Y354" i="12"/>
  <c r="Q354" i="12"/>
  <c r="Z354" i="12"/>
  <c r="R354" i="12"/>
  <c r="X354" i="12"/>
  <c r="V354" i="12"/>
  <c r="P354" i="12"/>
  <c r="U354" i="12"/>
  <c r="F354" i="12"/>
  <c r="H354" i="12"/>
  <c r="S354" i="12"/>
  <c r="C354" i="12"/>
  <c r="T354" i="12"/>
  <c r="G354" i="12"/>
  <c r="W354" i="12"/>
  <c r="O353" i="12"/>
  <c r="K353" i="12"/>
  <c r="B355" i="12"/>
  <c r="E355" i="12"/>
  <c r="D356" i="12" l="1"/>
  <c r="M354" i="12"/>
  <c r="N354" i="12"/>
  <c r="O354" i="12" s="1"/>
  <c r="K354" i="12"/>
  <c r="I355" i="12"/>
  <c r="Q355" i="12"/>
  <c r="P355" i="12"/>
  <c r="Z355" i="12"/>
  <c r="G355" i="12"/>
  <c r="R355" i="12"/>
  <c r="W355" i="12"/>
  <c r="S355" i="12"/>
  <c r="Y355" i="12"/>
  <c r="F355" i="12"/>
  <c r="U355" i="12"/>
  <c r="V355" i="12"/>
  <c r="H355" i="12"/>
  <c r="J355" i="12"/>
  <c r="T355" i="12"/>
  <c r="C355" i="12"/>
  <c r="X355" i="12"/>
  <c r="A357" i="3"/>
  <c r="B358" i="3"/>
  <c r="B356" i="12"/>
  <c r="I356" i="12" s="1"/>
  <c r="E356" i="12"/>
  <c r="D357" i="12" l="1"/>
  <c r="K355" i="12"/>
  <c r="O355" i="12"/>
  <c r="J356" i="12"/>
  <c r="G356" i="12"/>
  <c r="Q356" i="12"/>
  <c r="F356" i="12"/>
  <c r="C356" i="12"/>
  <c r="H356" i="12"/>
  <c r="Z356" i="12"/>
  <c r="W356" i="12"/>
  <c r="S356" i="12"/>
  <c r="T356" i="12"/>
  <c r="Y356" i="12"/>
  <c r="R356" i="12"/>
  <c r="X356" i="12"/>
  <c r="V356" i="12"/>
  <c r="P356" i="12"/>
  <c r="U356" i="12"/>
  <c r="B357" i="12"/>
  <c r="I357" i="12" s="1"/>
  <c r="E357" i="12"/>
  <c r="B359" i="3"/>
  <c r="A358" i="3"/>
  <c r="D358" i="12" l="1"/>
  <c r="E358" i="12" s="1"/>
  <c r="M356" i="12"/>
  <c r="N356" i="12"/>
  <c r="H357" i="12"/>
  <c r="X357" i="12"/>
  <c r="W357" i="12"/>
  <c r="Y357" i="12"/>
  <c r="Q357" i="12"/>
  <c r="G357" i="12"/>
  <c r="F357" i="12"/>
  <c r="R357" i="12"/>
  <c r="P357" i="12"/>
  <c r="V357" i="12"/>
  <c r="Z357" i="12"/>
  <c r="T357" i="12"/>
  <c r="J357" i="12"/>
  <c r="S357" i="12"/>
  <c r="C357" i="12"/>
  <c r="U357" i="12"/>
  <c r="O356" i="12"/>
  <c r="K356" i="12"/>
  <c r="A359" i="3"/>
  <c r="B360" i="3"/>
  <c r="D359" i="12" l="1"/>
  <c r="B358" i="12"/>
  <c r="I358" i="12" s="1"/>
  <c r="M357" i="12"/>
  <c r="N357" i="12"/>
  <c r="A360" i="3"/>
  <c r="B361" i="3"/>
  <c r="E359" i="12"/>
  <c r="B359" i="12"/>
  <c r="O357" i="12"/>
  <c r="K357" i="12"/>
  <c r="Y358" i="12" l="1"/>
  <c r="W358" i="12"/>
  <c r="J358" i="12"/>
  <c r="F358" i="12"/>
  <c r="X358" i="12"/>
  <c r="T358" i="12"/>
  <c r="C358" i="12"/>
  <c r="P358" i="12"/>
  <c r="G358" i="12"/>
  <c r="R358" i="12"/>
  <c r="Z358" i="12"/>
  <c r="U358" i="12"/>
  <c r="S358" i="12"/>
  <c r="Q358" i="12"/>
  <c r="H358" i="12"/>
  <c r="V358" i="12"/>
  <c r="D360" i="12"/>
  <c r="B360" i="12" s="1"/>
  <c r="N358" i="12"/>
  <c r="M358" i="12"/>
  <c r="K358" i="12"/>
  <c r="O358" i="12"/>
  <c r="I359" i="12"/>
  <c r="T359" i="12"/>
  <c r="Q359" i="12"/>
  <c r="H359" i="12"/>
  <c r="S359" i="12"/>
  <c r="J359" i="12"/>
  <c r="G359" i="12"/>
  <c r="V359" i="12"/>
  <c r="U359" i="12"/>
  <c r="C359" i="12"/>
  <c r="P359" i="12"/>
  <c r="Y359" i="12"/>
  <c r="F359" i="12"/>
  <c r="W359" i="12"/>
  <c r="Z359" i="12"/>
  <c r="R359" i="12"/>
  <c r="X359" i="12"/>
  <c r="A361" i="3"/>
  <c r="B362" i="3"/>
  <c r="E360" i="12"/>
  <c r="D361" i="12" l="1"/>
  <c r="E361" i="12" s="1"/>
  <c r="N359" i="12"/>
  <c r="M359" i="12"/>
  <c r="B361" i="12"/>
  <c r="I360" i="12"/>
  <c r="Z360" i="12"/>
  <c r="T360" i="12"/>
  <c r="Q360" i="12"/>
  <c r="H360" i="12"/>
  <c r="V360" i="12"/>
  <c r="U360" i="12"/>
  <c r="W360" i="12"/>
  <c r="P360" i="12"/>
  <c r="F360" i="12"/>
  <c r="G360" i="12"/>
  <c r="S360" i="12"/>
  <c r="X360" i="12"/>
  <c r="J360" i="12"/>
  <c r="Y360" i="12"/>
  <c r="C360" i="12"/>
  <c r="R360" i="12"/>
  <c r="K359" i="12"/>
  <c r="O359" i="12"/>
  <c r="B363" i="3"/>
  <c r="A362" i="3"/>
  <c r="D362" i="12" l="1"/>
  <c r="K360" i="12"/>
  <c r="O360" i="12"/>
  <c r="E362" i="12"/>
  <c r="B362" i="12"/>
  <c r="B364" i="3"/>
  <c r="A363" i="3"/>
  <c r="I361" i="12"/>
  <c r="X361" i="12"/>
  <c r="H361" i="12"/>
  <c r="W361" i="12"/>
  <c r="S361" i="12"/>
  <c r="Q361" i="12"/>
  <c r="J361" i="12"/>
  <c r="C361" i="12"/>
  <c r="U361" i="12"/>
  <c r="F361" i="12"/>
  <c r="R361" i="12"/>
  <c r="Z361" i="12"/>
  <c r="P361" i="12"/>
  <c r="Y361" i="12"/>
  <c r="T361" i="12"/>
  <c r="G361" i="12"/>
  <c r="V361" i="12"/>
  <c r="D363" i="12" l="1"/>
  <c r="I362" i="12"/>
  <c r="U362" i="12"/>
  <c r="C362" i="12"/>
  <c r="G362" i="12"/>
  <c r="H362" i="12"/>
  <c r="Y362" i="12"/>
  <c r="V362" i="12"/>
  <c r="X362" i="12"/>
  <c r="P362" i="12"/>
  <c r="J362" i="12"/>
  <c r="W362" i="12"/>
  <c r="Z362" i="12"/>
  <c r="S362" i="12"/>
  <c r="T362" i="12"/>
  <c r="R362" i="12"/>
  <c r="Q362" i="12"/>
  <c r="F362" i="12"/>
  <c r="B363" i="12"/>
  <c r="E363" i="12"/>
  <c r="K361" i="12"/>
  <c r="O361" i="12"/>
  <c r="B365" i="3"/>
  <c r="A364" i="3"/>
  <c r="D364" i="12" l="1"/>
  <c r="E364" i="12" s="1"/>
  <c r="A365" i="3"/>
  <c r="B366" i="3"/>
  <c r="I363" i="12"/>
  <c r="J363" i="12"/>
  <c r="W363" i="12"/>
  <c r="R363" i="12"/>
  <c r="X363" i="12"/>
  <c r="C363" i="12"/>
  <c r="H363" i="12"/>
  <c r="V363" i="12"/>
  <c r="F363" i="12"/>
  <c r="S363" i="12"/>
  <c r="P363" i="12"/>
  <c r="Q363" i="12"/>
  <c r="Y363" i="12"/>
  <c r="Z363" i="12"/>
  <c r="T363" i="12"/>
  <c r="U363" i="12"/>
  <c r="G363" i="12"/>
  <c r="O362" i="12"/>
  <c r="K362" i="12"/>
  <c r="D365" i="12" l="1"/>
  <c r="E365" i="12" s="1"/>
  <c r="B364" i="12"/>
  <c r="P364" i="12" s="1"/>
  <c r="A366" i="3"/>
  <c r="B367" i="3"/>
  <c r="B365" i="12"/>
  <c r="O363" i="12"/>
  <c r="K363" i="12"/>
  <c r="U364" i="12" l="1"/>
  <c r="R364" i="12"/>
  <c r="W364" i="12"/>
  <c r="Z364" i="12"/>
  <c r="T364" i="12"/>
  <c r="S364" i="12"/>
  <c r="V364" i="12"/>
  <c r="J364" i="12"/>
  <c r="I364" i="12"/>
  <c r="C364" i="12"/>
  <c r="X364" i="12"/>
  <c r="G364" i="12"/>
  <c r="Y364" i="12"/>
  <c r="Q364" i="12"/>
  <c r="H364" i="12"/>
  <c r="F364" i="12"/>
  <c r="D366" i="12"/>
  <c r="O364" i="12"/>
  <c r="K364" i="12"/>
  <c r="I365" i="12"/>
  <c r="J365" i="12"/>
  <c r="T365" i="12"/>
  <c r="V365" i="12"/>
  <c r="Y365" i="12"/>
  <c r="G365" i="12"/>
  <c r="P365" i="12"/>
  <c r="X365" i="12"/>
  <c r="U365" i="12"/>
  <c r="F365" i="12"/>
  <c r="H365" i="12"/>
  <c r="W365" i="12"/>
  <c r="S365" i="12"/>
  <c r="Q365" i="12"/>
  <c r="R365" i="12"/>
  <c r="C365" i="12"/>
  <c r="Z365" i="12"/>
  <c r="B368" i="3"/>
  <c r="A367" i="3"/>
  <c r="B366" i="12"/>
  <c r="E366" i="12"/>
  <c r="D367" i="12" l="1"/>
  <c r="K365" i="12"/>
  <c r="O365" i="12"/>
  <c r="I366" i="12"/>
  <c r="X366" i="12"/>
  <c r="V366" i="12"/>
  <c r="Q366" i="12"/>
  <c r="G366" i="12"/>
  <c r="U366" i="12"/>
  <c r="R366" i="12"/>
  <c r="C366" i="12"/>
  <c r="W366" i="12"/>
  <c r="H366" i="12"/>
  <c r="Z366" i="12"/>
  <c r="T366" i="12"/>
  <c r="P366" i="12"/>
  <c r="J366" i="12"/>
  <c r="F366" i="12"/>
  <c r="S366" i="12"/>
  <c r="Y366" i="12"/>
  <c r="A368" i="3"/>
  <c r="B369" i="3"/>
  <c r="B367" i="12"/>
  <c r="E367" i="12"/>
  <c r="D368" i="12" l="1"/>
  <c r="E368" i="12" s="1"/>
  <c r="K366" i="12"/>
  <c r="O366" i="12"/>
  <c r="I367" i="12"/>
  <c r="U367" i="12"/>
  <c r="Q367" i="12"/>
  <c r="S367" i="12"/>
  <c r="X367" i="12"/>
  <c r="V367" i="12"/>
  <c r="G367" i="12"/>
  <c r="R367" i="12"/>
  <c r="H367" i="12"/>
  <c r="Y367" i="12"/>
  <c r="C367" i="12"/>
  <c r="T367" i="12"/>
  <c r="W367" i="12"/>
  <c r="J367" i="12"/>
  <c r="F367" i="12"/>
  <c r="P367" i="12"/>
  <c r="Z367" i="12"/>
  <c r="A369" i="3"/>
  <c r="B370" i="3"/>
  <c r="B368" i="12" l="1"/>
  <c r="X368" i="12" s="1"/>
  <c r="D369" i="12"/>
  <c r="B371" i="3"/>
  <c r="A370" i="3"/>
  <c r="E369" i="12"/>
  <c r="B369" i="12"/>
  <c r="K367" i="12"/>
  <c r="O367" i="12"/>
  <c r="I368" i="12" l="1"/>
  <c r="Y368" i="12"/>
  <c r="G368" i="12"/>
  <c r="S368" i="12"/>
  <c r="U368" i="12"/>
  <c r="C368" i="12"/>
  <c r="Q368" i="12"/>
  <c r="P368" i="12"/>
  <c r="W368" i="12"/>
  <c r="F368" i="12"/>
  <c r="Z368" i="12"/>
  <c r="R368" i="12"/>
  <c r="V368" i="12"/>
  <c r="H368" i="12"/>
  <c r="T368" i="12"/>
  <c r="J368" i="12"/>
  <c r="K368" i="12" s="1"/>
  <c r="D370" i="12"/>
  <c r="B370" i="12" s="1"/>
  <c r="I369" i="12"/>
  <c r="W369" i="12"/>
  <c r="Q369" i="12"/>
  <c r="X369" i="12"/>
  <c r="R369" i="12"/>
  <c r="J369" i="12"/>
  <c r="F369" i="12"/>
  <c r="U369" i="12"/>
  <c r="Z369" i="12"/>
  <c r="P369" i="12"/>
  <c r="Y369" i="12"/>
  <c r="V369" i="12"/>
  <c r="S369" i="12"/>
  <c r="G369" i="12"/>
  <c r="H369" i="12"/>
  <c r="C369" i="12"/>
  <c r="T369" i="12"/>
  <c r="B372" i="3"/>
  <c r="A371" i="3"/>
  <c r="O368" i="12" l="1"/>
  <c r="D371" i="12"/>
  <c r="E371" i="12" s="1"/>
  <c r="E370" i="12"/>
  <c r="A372" i="3"/>
  <c r="B373" i="3"/>
  <c r="K369" i="12"/>
  <c r="O369" i="12"/>
  <c r="I370" i="12"/>
  <c r="H370" i="12"/>
  <c r="X370" i="12"/>
  <c r="G370" i="12"/>
  <c r="P370" i="12"/>
  <c r="J370" i="12"/>
  <c r="C370" i="12"/>
  <c r="F370" i="12"/>
  <c r="U370" i="12"/>
  <c r="W370" i="12"/>
  <c r="T370" i="12"/>
  <c r="R370" i="12"/>
  <c r="S370" i="12"/>
  <c r="Q370" i="12"/>
  <c r="Y370" i="12"/>
  <c r="V370" i="12"/>
  <c r="Z370" i="12"/>
  <c r="B371" i="12" l="1"/>
  <c r="P371" i="12" s="1"/>
  <c r="D372" i="12"/>
  <c r="O370" i="12"/>
  <c r="K370" i="12"/>
  <c r="A373" i="3"/>
  <c r="B374" i="3"/>
  <c r="B372" i="12"/>
  <c r="E372" i="12"/>
  <c r="R371" i="12" l="1"/>
  <c r="W371" i="12"/>
  <c r="I371" i="12"/>
  <c r="X371" i="12"/>
  <c r="T371" i="12"/>
  <c r="Q371" i="12"/>
  <c r="Z371" i="12"/>
  <c r="Y371" i="12"/>
  <c r="F371" i="12"/>
  <c r="H371" i="12"/>
  <c r="G371" i="12"/>
  <c r="S371" i="12"/>
  <c r="V371" i="12"/>
  <c r="C371" i="12"/>
  <c r="U371" i="12"/>
  <c r="J371" i="12"/>
  <c r="O371" i="12" s="1"/>
  <c r="D373" i="12"/>
  <c r="E373" i="12" s="1"/>
  <c r="A374" i="3"/>
  <c r="B375" i="3"/>
  <c r="B373" i="12"/>
  <c r="I373" i="12" s="1"/>
  <c r="I372" i="12"/>
  <c r="G372" i="12"/>
  <c r="W372" i="12"/>
  <c r="Z372" i="12"/>
  <c r="C372" i="12"/>
  <c r="J372" i="12"/>
  <c r="U372" i="12"/>
  <c r="P372" i="12"/>
  <c r="T372" i="12"/>
  <c r="H372" i="12"/>
  <c r="Y372" i="12"/>
  <c r="V372" i="12"/>
  <c r="R372" i="12"/>
  <c r="S372" i="12"/>
  <c r="X372" i="12"/>
  <c r="Q372" i="12"/>
  <c r="F372" i="12"/>
  <c r="K371" i="12" l="1"/>
  <c r="D374" i="12"/>
  <c r="O372" i="12"/>
  <c r="K372" i="12"/>
  <c r="P373" i="12"/>
  <c r="V373" i="12"/>
  <c r="W373" i="12"/>
  <c r="X373" i="12"/>
  <c r="Y373" i="12"/>
  <c r="G373" i="12"/>
  <c r="Q373" i="12"/>
  <c r="C373" i="12"/>
  <c r="T373" i="12"/>
  <c r="S373" i="12"/>
  <c r="R373" i="12"/>
  <c r="Z373" i="12"/>
  <c r="J373" i="12"/>
  <c r="H373" i="12"/>
  <c r="F373" i="12"/>
  <c r="U373" i="12"/>
  <c r="A375" i="3"/>
  <c r="B376" i="3"/>
  <c r="E374" i="12"/>
  <c r="B374" i="12"/>
  <c r="D375" i="12" l="1"/>
  <c r="N373" i="12"/>
  <c r="M373" i="12"/>
  <c r="B375" i="12"/>
  <c r="E375" i="12"/>
  <c r="O373" i="12"/>
  <c r="K373" i="12"/>
  <c r="I374" i="12"/>
  <c r="G374" i="12"/>
  <c r="F374" i="12"/>
  <c r="R374" i="12"/>
  <c r="W374" i="12"/>
  <c r="J374" i="12"/>
  <c r="V374" i="12"/>
  <c r="H374" i="12"/>
  <c r="Y374" i="12"/>
  <c r="S374" i="12"/>
  <c r="X374" i="12"/>
  <c r="P374" i="12"/>
  <c r="Q374" i="12"/>
  <c r="Z374" i="12"/>
  <c r="C374" i="12"/>
  <c r="T374" i="12"/>
  <c r="U374" i="12"/>
  <c r="A376" i="3"/>
  <c r="B377" i="3"/>
  <c r="D376" i="12" l="1"/>
  <c r="M374" i="12"/>
  <c r="N374" i="12"/>
  <c r="O374" i="12" s="1"/>
  <c r="B376" i="12"/>
  <c r="I376" i="12" s="1"/>
  <c r="E376" i="12"/>
  <c r="K374" i="12"/>
  <c r="A377" i="3"/>
  <c r="B378" i="3"/>
  <c r="F375" i="12"/>
  <c r="X375" i="12"/>
  <c r="T375" i="12"/>
  <c r="S375" i="12"/>
  <c r="R375" i="12"/>
  <c r="Q375" i="12"/>
  <c r="P375" i="12"/>
  <c r="C375" i="12"/>
  <c r="H375" i="12"/>
  <c r="Y375" i="12"/>
  <c r="J375" i="12"/>
  <c r="V375" i="12"/>
  <c r="W375" i="12"/>
  <c r="U375" i="12"/>
  <c r="Z375" i="12"/>
  <c r="G375" i="12"/>
  <c r="D377" i="12" l="1"/>
  <c r="M375" i="12"/>
  <c r="N375" i="12"/>
  <c r="B379" i="3"/>
  <c r="A378" i="3"/>
  <c r="K375" i="12"/>
  <c r="O375" i="12"/>
  <c r="E377" i="12"/>
  <c r="B377" i="12"/>
  <c r="J376" i="12"/>
  <c r="C376" i="12"/>
  <c r="Z376" i="12"/>
  <c r="P376" i="12"/>
  <c r="Y376" i="12"/>
  <c r="H376" i="12"/>
  <c r="G376" i="12"/>
  <c r="U376" i="12"/>
  <c r="T376" i="12"/>
  <c r="S376" i="12"/>
  <c r="R376" i="12"/>
  <c r="X376" i="12"/>
  <c r="V376" i="12"/>
  <c r="W376" i="12"/>
  <c r="Q376" i="12"/>
  <c r="F376" i="12"/>
  <c r="D378" i="12" l="1"/>
  <c r="E378" i="12" s="1"/>
  <c r="M376" i="12"/>
  <c r="N376" i="12"/>
  <c r="O376" i="12"/>
  <c r="K376" i="12"/>
  <c r="I377" i="12"/>
  <c r="U377" i="12"/>
  <c r="Z377" i="12"/>
  <c r="Y377" i="12"/>
  <c r="R377" i="12"/>
  <c r="P377" i="12"/>
  <c r="W377" i="12"/>
  <c r="F377" i="12"/>
  <c r="V377" i="12"/>
  <c r="J377" i="12"/>
  <c r="Q377" i="12"/>
  <c r="C377" i="12"/>
  <c r="X377" i="12"/>
  <c r="S377" i="12"/>
  <c r="H377" i="12"/>
  <c r="T377" i="12"/>
  <c r="G377" i="12"/>
  <c r="B378" i="12"/>
  <c r="B380" i="3"/>
  <c r="A379" i="3"/>
  <c r="D379" i="12" l="1"/>
  <c r="B379" i="12" s="1"/>
  <c r="B381" i="3"/>
  <c r="A380" i="3"/>
  <c r="O377" i="12"/>
  <c r="K377" i="12"/>
  <c r="I378" i="12"/>
  <c r="V378" i="12"/>
  <c r="P378" i="12"/>
  <c r="G378" i="12"/>
  <c r="S378" i="12"/>
  <c r="J378" i="12"/>
  <c r="H378" i="12"/>
  <c r="U378" i="12"/>
  <c r="R378" i="12"/>
  <c r="C378" i="12"/>
  <c r="X378" i="12"/>
  <c r="W378" i="12"/>
  <c r="Y378" i="12"/>
  <c r="F378" i="12"/>
  <c r="Z378" i="12"/>
  <c r="T378" i="12"/>
  <c r="Q378" i="12"/>
  <c r="E379" i="12" l="1"/>
  <c r="D380" i="12"/>
  <c r="E380" i="12" s="1"/>
  <c r="A381" i="3"/>
  <c r="B382" i="3"/>
  <c r="K378" i="12"/>
  <c r="O378" i="12"/>
  <c r="I379" i="12"/>
  <c r="U379" i="12"/>
  <c r="Z379" i="12"/>
  <c r="P379" i="12"/>
  <c r="G379" i="12"/>
  <c r="T379" i="12"/>
  <c r="J379" i="12"/>
  <c r="R379" i="12"/>
  <c r="X379" i="12"/>
  <c r="F379" i="12"/>
  <c r="V379" i="12"/>
  <c r="H379" i="12"/>
  <c r="S379" i="12"/>
  <c r="W379" i="12"/>
  <c r="Q379" i="12"/>
  <c r="C379" i="12"/>
  <c r="Y379" i="12"/>
  <c r="B380" i="12" l="1"/>
  <c r="I380" i="12" s="1"/>
  <c r="D381" i="12"/>
  <c r="E381" i="12" s="1"/>
  <c r="A382" i="3"/>
  <c r="B383" i="3"/>
  <c r="O379" i="12"/>
  <c r="K379" i="12"/>
  <c r="B381" i="12"/>
  <c r="G380" i="12" l="1"/>
  <c r="C380" i="12"/>
  <c r="S380" i="12"/>
  <c r="J380" i="12"/>
  <c r="Z380" i="12"/>
  <c r="V380" i="12"/>
  <c r="P380" i="12"/>
  <c r="F380" i="12"/>
  <c r="H380" i="12"/>
  <c r="Y380" i="12"/>
  <c r="W380" i="12"/>
  <c r="T380" i="12"/>
  <c r="U380" i="12"/>
  <c r="R380" i="12"/>
  <c r="X380" i="12"/>
  <c r="Q380" i="12"/>
  <c r="D382" i="12"/>
  <c r="I381" i="12"/>
  <c r="H381" i="12"/>
  <c r="C381" i="12"/>
  <c r="T381" i="12"/>
  <c r="Q381" i="12"/>
  <c r="W381" i="12"/>
  <c r="S381" i="12"/>
  <c r="U381" i="12"/>
  <c r="R381" i="12"/>
  <c r="Z381" i="12"/>
  <c r="X381" i="12"/>
  <c r="Y381" i="12"/>
  <c r="G381" i="12"/>
  <c r="J381" i="12"/>
  <c r="V381" i="12"/>
  <c r="P381" i="12"/>
  <c r="F381" i="12"/>
  <c r="A383" i="3"/>
  <c r="B384" i="3"/>
  <c r="B382" i="12"/>
  <c r="E382" i="12"/>
  <c r="K380" i="12"/>
  <c r="O380" i="12"/>
  <c r="D383" i="12" l="1"/>
  <c r="E383" i="12" s="1"/>
  <c r="B385" i="3"/>
  <c r="A384" i="3"/>
  <c r="K381" i="12"/>
  <c r="O381" i="12"/>
  <c r="I382" i="12"/>
  <c r="G382" i="12"/>
  <c r="F382" i="12"/>
  <c r="Z382" i="12"/>
  <c r="C382" i="12"/>
  <c r="P382" i="12"/>
  <c r="W382" i="12"/>
  <c r="V382" i="12"/>
  <c r="S382" i="12"/>
  <c r="H382" i="12"/>
  <c r="T382" i="12"/>
  <c r="U382" i="12"/>
  <c r="X382" i="12"/>
  <c r="J382" i="12"/>
  <c r="Q382" i="12"/>
  <c r="R382" i="12"/>
  <c r="Y382" i="12"/>
  <c r="B383" i="12" l="1"/>
  <c r="W383" i="12" s="1"/>
  <c r="D384" i="12"/>
  <c r="O382" i="12"/>
  <c r="K382" i="12"/>
  <c r="E384" i="12"/>
  <c r="B384" i="12"/>
  <c r="B386" i="3"/>
  <c r="A385" i="3"/>
  <c r="T383" i="12" l="1"/>
  <c r="R383" i="12"/>
  <c r="V383" i="12"/>
  <c r="X383" i="12"/>
  <c r="I383" i="12"/>
  <c r="F383" i="12"/>
  <c r="Q383" i="12"/>
  <c r="S383" i="12"/>
  <c r="H383" i="12"/>
  <c r="Y383" i="12"/>
  <c r="G383" i="12"/>
  <c r="P383" i="12"/>
  <c r="U383" i="12"/>
  <c r="Z383" i="12"/>
  <c r="J383" i="12"/>
  <c r="C383" i="12"/>
  <c r="D385" i="12"/>
  <c r="E385" i="12" s="1"/>
  <c r="K383" i="12"/>
  <c r="O383" i="12"/>
  <c r="B385" i="12"/>
  <c r="A386" i="3"/>
  <c r="B387" i="3"/>
  <c r="I384" i="12"/>
  <c r="V384" i="12"/>
  <c r="Z384" i="12"/>
  <c r="W384" i="12"/>
  <c r="H384" i="12"/>
  <c r="Y384" i="12"/>
  <c r="T384" i="12"/>
  <c r="F384" i="12"/>
  <c r="G384" i="12"/>
  <c r="S384" i="12"/>
  <c r="U384" i="12"/>
  <c r="R384" i="12"/>
  <c r="C384" i="12"/>
  <c r="J384" i="12"/>
  <c r="Q384" i="12"/>
  <c r="P384" i="12"/>
  <c r="X384" i="12"/>
  <c r="D386" i="12" l="1"/>
  <c r="K384" i="12"/>
  <c r="O384" i="12"/>
  <c r="I385" i="12"/>
  <c r="G385" i="12"/>
  <c r="R385" i="12"/>
  <c r="H385" i="12"/>
  <c r="X385" i="12"/>
  <c r="V385" i="12"/>
  <c r="C385" i="12"/>
  <c r="Z385" i="12"/>
  <c r="F385" i="12"/>
  <c r="J385" i="12"/>
  <c r="S385" i="12"/>
  <c r="U385" i="12"/>
  <c r="T385" i="12"/>
  <c r="Y385" i="12"/>
  <c r="P385" i="12"/>
  <c r="Q385" i="12"/>
  <c r="W385" i="12"/>
  <c r="A387" i="3"/>
  <c r="B388" i="3"/>
  <c r="E386" i="12"/>
  <c r="B386" i="12"/>
  <c r="D387" i="12" l="1"/>
  <c r="I386" i="12"/>
  <c r="G386" i="12"/>
  <c r="Y386" i="12"/>
  <c r="F386" i="12"/>
  <c r="Z386" i="12"/>
  <c r="X386" i="12"/>
  <c r="U386" i="12"/>
  <c r="V386" i="12"/>
  <c r="Q386" i="12"/>
  <c r="P386" i="12"/>
  <c r="C386" i="12"/>
  <c r="T386" i="12"/>
  <c r="R386" i="12"/>
  <c r="J386" i="12"/>
  <c r="W386" i="12"/>
  <c r="S386" i="12"/>
  <c r="H386" i="12"/>
  <c r="O385" i="12"/>
  <c r="K385" i="12"/>
  <c r="E387" i="12"/>
  <c r="B387" i="12"/>
  <c r="A388" i="3"/>
  <c r="B389" i="3"/>
  <c r="D388" i="12" l="1"/>
  <c r="B388" i="12" s="1"/>
  <c r="O386" i="12"/>
  <c r="K386" i="12"/>
  <c r="B390" i="3"/>
  <c r="A389" i="3"/>
  <c r="I387" i="12"/>
  <c r="G387" i="12"/>
  <c r="T387" i="12"/>
  <c r="Y387" i="12"/>
  <c r="S387" i="12"/>
  <c r="J387" i="12"/>
  <c r="V387" i="12"/>
  <c r="W387" i="12"/>
  <c r="U387" i="12"/>
  <c r="R387" i="12"/>
  <c r="Q387" i="12"/>
  <c r="F387" i="12"/>
  <c r="X387" i="12"/>
  <c r="P387" i="12"/>
  <c r="C387" i="12"/>
  <c r="H387" i="12"/>
  <c r="Z387" i="12"/>
  <c r="E388" i="12" l="1"/>
  <c r="D389" i="12"/>
  <c r="E389" i="12" s="1"/>
  <c r="B391" i="3"/>
  <c r="A390" i="3"/>
  <c r="K387" i="12"/>
  <c r="O387" i="12"/>
  <c r="B389" i="12"/>
  <c r="Q388" i="12"/>
  <c r="S388" i="12"/>
  <c r="Z388" i="12"/>
  <c r="H388" i="12"/>
  <c r="J388" i="12"/>
  <c r="U388" i="12"/>
  <c r="V388" i="12"/>
  <c r="T388" i="12"/>
  <c r="X388" i="12"/>
  <c r="Y388" i="12"/>
  <c r="R388" i="12"/>
  <c r="G388" i="12"/>
  <c r="C388" i="12"/>
  <c r="P388" i="12"/>
  <c r="F388" i="12"/>
  <c r="W388" i="12"/>
  <c r="D390" i="12" l="1"/>
  <c r="M388" i="12"/>
  <c r="N388" i="12"/>
  <c r="O388" i="12"/>
  <c r="K388" i="12"/>
  <c r="I389" i="12"/>
  <c r="T389" i="12"/>
  <c r="Y389" i="12"/>
  <c r="Z389" i="12"/>
  <c r="U389" i="12"/>
  <c r="J389" i="12"/>
  <c r="S389" i="12"/>
  <c r="C389" i="12"/>
  <c r="H389" i="12"/>
  <c r="X389" i="12"/>
  <c r="V389" i="12"/>
  <c r="F389" i="12"/>
  <c r="G389" i="12"/>
  <c r="W389" i="12"/>
  <c r="P389" i="12"/>
  <c r="Q389" i="12"/>
  <c r="R389" i="12"/>
  <c r="B390" i="12"/>
  <c r="E390" i="12"/>
  <c r="A391" i="3"/>
  <c r="B392" i="3"/>
  <c r="D391" i="12" l="1"/>
  <c r="I390" i="12"/>
  <c r="X390" i="12"/>
  <c r="Z390" i="12"/>
  <c r="W390" i="12"/>
  <c r="R390" i="12"/>
  <c r="J390" i="12"/>
  <c r="F390" i="12"/>
  <c r="Y390" i="12"/>
  <c r="V390" i="12"/>
  <c r="C390" i="12"/>
  <c r="Q390" i="12"/>
  <c r="U390" i="12"/>
  <c r="G390" i="12"/>
  <c r="S390" i="12"/>
  <c r="P390" i="12"/>
  <c r="H390" i="12"/>
  <c r="T390" i="12"/>
  <c r="K389" i="12"/>
  <c r="O389" i="12"/>
  <c r="A392" i="3"/>
  <c r="B393" i="3"/>
  <c r="E391" i="12"/>
  <c r="B391" i="12"/>
  <c r="D392" i="12" l="1"/>
  <c r="E392" i="12" s="1"/>
  <c r="B392" i="12"/>
  <c r="I391" i="12"/>
  <c r="F391" i="12"/>
  <c r="G391" i="12"/>
  <c r="U391" i="12"/>
  <c r="Z391" i="12"/>
  <c r="J391" i="12"/>
  <c r="X391" i="12"/>
  <c r="H391" i="12"/>
  <c r="S391" i="12"/>
  <c r="V391" i="12"/>
  <c r="Y391" i="12"/>
  <c r="W391" i="12"/>
  <c r="P391" i="12"/>
  <c r="Q391" i="12"/>
  <c r="C391" i="12"/>
  <c r="T391" i="12"/>
  <c r="R391" i="12"/>
  <c r="O390" i="12"/>
  <c r="K390" i="12"/>
  <c r="A393" i="3"/>
  <c r="B394" i="3"/>
  <c r="D393" i="12" l="1"/>
  <c r="B393" i="12" s="1"/>
  <c r="I393" i="12" s="1"/>
  <c r="A394" i="3"/>
  <c r="B395" i="3"/>
  <c r="K391" i="12"/>
  <c r="O391" i="12"/>
  <c r="E393" i="12"/>
  <c r="I392" i="12"/>
  <c r="P392" i="12"/>
  <c r="H392" i="12"/>
  <c r="V392" i="12"/>
  <c r="W392" i="12"/>
  <c r="U392" i="12"/>
  <c r="Y392" i="12"/>
  <c r="G392" i="12"/>
  <c r="X392" i="12"/>
  <c r="J392" i="12"/>
  <c r="T392" i="12"/>
  <c r="Q392" i="12"/>
  <c r="Z392" i="12"/>
  <c r="R392" i="12"/>
  <c r="S392" i="12"/>
  <c r="F392" i="12"/>
  <c r="C392" i="12"/>
  <c r="D394" i="12" l="1"/>
  <c r="O392" i="12"/>
  <c r="K392" i="12"/>
  <c r="X393" i="12"/>
  <c r="W393" i="12"/>
  <c r="Z393" i="12"/>
  <c r="H393" i="12"/>
  <c r="R393" i="12"/>
  <c r="V393" i="12"/>
  <c r="Q393" i="12"/>
  <c r="F393" i="12"/>
  <c r="P393" i="12"/>
  <c r="G393" i="12"/>
  <c r="C393" i="12"/>
  <c r="T393" i="12"/>
  <c r="J393" i="12"/>
  <c r="S393" i="12"/>
  <c r="U393" i="12"/>
  <c r="Y393" i="12"/>
  <c r="A395" i="3"/>
  <c r="B396" i="3"/>
  <c r="E394" i="12"/>
  <c r="B394" i="12"/>
  <c r="I394" i="12" s="1"/>
  <c r="D395" i="12" l="1"/>
  <c r="E395" i="12" s="1"/>
  <c r="N393" i="12"/>
  <c r="M393" i="12"/>
  <c r="K393" i="12"/>
  <c r="O393" i="12"/>
  <c r="B397" i="3"/>
  <c r="A396" i="3"/>
  <c r="G394" i="12"/>
  <c r="F394" i="12"/>
  <c r="H394" i="12"/>
  <c r="R394" i="12"/>
  <c r="J394" i="12"/>
  <c r="W394" i="12"/>
  <c r="Z394" i="12"/>
  <c r="T394" i="12"/>
  <c r="X394" i="12"/>
  <c r="P394" i="12"/>
  <c r="Y394" i="12"/>
  <c r="S394" i="12"/>
  <c r="Q394" i="12"/>
  <c r="U394" i="12"/>
  <c r="C394" i="12"/>
  <c r="V394" i="12"/>
  <c r="B395" i="12" l="1"/>
  <c r="X395" i="12" s="1"/>
  <c r="D396" i="12"/>
  <c r="B396" i="12" s="1"/>
  <c r="N394" i="12"/>
  <c r="M394" i="12"/>
  <c r="O394" i="12"/>
  <c r="K394" i="12"/>
  <c r="A397" i="3"/>
  <c r="B398" i="3"/>
  <c r="E396" i="12"/>
  <c r="H395" i="12"/>
  <c r="W395" i="12"/>
  <c r="C395" i="12"/>
  <c r="G395" i="12"/>
  <c r="S395" i="12" l="1"/>
  <c r="Y395" i="12"/>
  <c r="P395" i="12"/>
  <c r="R395" i="12"/>
  <c r="I395" i="12"/>
  <c r="J395" i="12"/>
  <c r="K395" i="12" s="1"/>
  <c r="U395" i="12"/>
  <c r="T395" i="12"/>
  <c r="Q395" i="12"/>
  <c r="V395" i="12"/>
  <c r="F395" i="12"/>
  <c r="Z395" i="12"/>
  <c r="D397" i="12"/>
  <c r="O395" i="12"/>
  <c r="A398" i="3"/>
  <c r="B399" i="3"/>
  <c r="E397" i="12"/>
  <c r="B397" i="12"/>
  <c r="I396" i="12"/>
  <c r="S396" i="12"/>
  <c r="V396" i="12"/>
  <c r="P396" i="12"/>
  <c r="W396" i="12"/>
  <c r="J396" i="12"/>
  <c r="X396" i="12"/>
  <c r="Y396" i="12"/>
  <c r="U396" i="12"/>
  <c r="C396" i="12"/>
  <c r="G396" i="12"/>
  <c r="R396" i="12"/>
  <c r="Z396" i="12"/>
  <c r="H396" i="12"/>
  <c r="T396" i="12"/>
  <c r="F396" i="12"/>
  <c r="Q396" i="12"/>
  <c r="D398" i="12" l="1"/>
  <c r="A399" i="3"/>
  <c r="B400" i="3"/>
  <c r="E398" i="12"/>
  <c r="B398" i="12"/>
  <c r="K396" i="12"/>
  <c r="O396" i="12"/>
  <c r="I397" i="12"/>
  <c r="V397" i="12"/>
  <c r="Y397" i="12"/>
  <c r="S397" i="12"/>
  <c r="P397" i="12"/>
  <c r="J397" i="12"/>
  <c r="R397" i="12"/>
  <c r="X397" i="12"/>
  <c r="H397" i="12"/>
  <c r="U397" i="12"/>
  <c r="G397" i="12"/>
  <c r="Z397" i="12"/>
  <c r="Q397" i="12"/>
  <c r="F397" i="12"/>
  <c r="C397" i="12"/>
  <c r="T397" i="12"/>
  <c r="W397" i="12"/>
  <c r="D399" i="12" l="1"/>
  <c r="K397" i="12"/>
  <c r="O397" i="12"/>
  <c r="I398" i="12"/>
  <c r="F398" i="12"/>
  <c r="P398" i="12"/>
  <c r="X398" i="12"/>
  <c r="V398" i="12"/>
  <c r="J398" i="12"/>
  <c r="C398" i="12"/>
  <c r="S398" i="12"/>
  <c r="Y398" i="12"/>
  <c r="Z398" i="12"/>
  <c r="T398" i="12"/>
  <c r="H398" i="12"/>
  <c r="G398" i="12"/>
  <c r="R398" i="12"/>
  <c r="W398" i="12"/>
  <c r="U398" i="12"/>
  <c r="Q398" i="12"/>
  <c r="A400" i="3"/>
  <c r="B401" i="3"/>
  <c r="E399" i="12"/>
  <c r="B399" i="12"/>
  <c r="I399" i="12" s="1"/>
  <c r="D400" i="12" l="1"/>
  <c r="B400" i="12" s="1"/>
  <c r="G399" i="12"/>
  <c r="P399" i="12"/>
  <c r="U399" i="12"/>
  <c r="W399" i="12"/>
  <c r="C399" i="12"/>
  <c r="R399" i="12"/>
  <c r="X399" i="12"/>
  <c r="Z399" i="12"/>
  <c r="J399" i="12"/>
  <c r="Q399" i="12"/>
  <c r="V399" i="12"/>
  <c r="T399" i="12"/>
  <c r="F399" i="12"/>
  <c r="Y399" i="12"/>
  <c r="H399" i="12"/>
  <c r="S399" i="12"/>
  <c r="K398" i="12"/>
  <c r="O398" i="12"/>
  <c r="A401" i="3"/>
  <c r="B402" i="3"/>
  <c r="E400" i="12" l="1"/>
  <c r="D401" i="12"/>
  <c r="N399" i="12"/>
  <c r="M399" i="12"/>
  <c r="O399" i="12"/>
  <c r="K399" i="12"/>
  <c r="B403" i="3"/>
  <c r="A402" i="3"/>
  <c r="B401" i="12"/>
  <c r="E401" i="12"/>
  <c r="I400" i="12"/>
  <c r="J400" i="12"/>
  <c r="T400" i="12"/>
  <c r="F400" i="12"/>
  <c r="C400" i="12"/>
  <c r="P400" i="12"/>
  <c r="Y400" i="12"/>
  <c r="S400" i="12"/>
  <c r="R400" i="12"/>
  <c r="U400" i="12"/>
  <c r="Q400" i="12"/>
  <c r="H400" i="12"/>
  <c r="Z400" i="12"/>
  <c r="X400" i="12"/>
  <c r="V400" i="12"/>
  <c r="G400" i="12"/>
  <c r="W400" i="12"/>
  <c r="D402" i="12" l="1"/>
  <c r="E402" i="12" s="1"/>
  <c r="B404" i="3"/>
  <c r="A403" i="3"/>
  <c r="B402" i="12"/>
  <c r="O400" i="12"/>
  <c r="K400" i="12"/>
  <c r="I401" i="12"/>
  <c r="Q401" i="12"/>
  <c r="P401" i="12"/>
  <c r="C401" i="12"/>
  <c r="T401" i="12"/>
  <c r="V401" i="12"/>
  <c r="S401" i="12"/>
  <c r="G401" i="12"/>
  <c r="Y401" i="12"/>
  <c r="J401" i="12"/>
  <c r="H401" i="12"/>
  <c r="F401" i="12"/>
  <c r="X401" i="12"/>
  <c r="U401" i="12"/>
  <c r="R401" i="12"/>
  <c r="W401" i="12"/>
  <c r="Z401" i="12"/>
  <c r="D403" i="12" l="1"/>
  <c r="C402" i="12"/>
  <c r="G402" i="12"/>
  <c r="V402" i="12"/>
  <c r="S402" i="12"/>
  <c r="J402" i="12"/>
  <c r="F402" i="12"/>
  <c r="T402" i="12"/>
  <c r="R402" i="12"/>
  <c r="W402" i="12"/>
  <c r="Y402" i="12"/>
  <c r="X402" i="12"/>
  <c r="P402" i="12"/>
  <c r="Q402" i="12"/>
  <c r="H402" i="12"/>
  <c r="U402" i="12"/>
  <c r="Z402" i="12"/>
  <c r="O401" i="12"/>
  <c r="K401" i="12"/>
  <c r="B403" i="12"/>
  <c r="E403" i="12"/>
  <c r="B405" i="3"/>
  <c r="A404" i="3"/>
  <c r="D404" i="12" l="1"/>
  <c r="N402" i="12"/>
  <c r="M402" i="12"/>
  <c r="I403" i="12"/>
  <c r="X403" i="12"/>
  <c r="U403" i="12"/>
  <c r="H403" i="12"/>
  <c r="Z403" i="12"/>
  <c r="T403" i="12"/>
  <c r="W403" i="12"/>
  <c r="G403" i="12"/>
  <c r="Y403" i="12"/>
  <c r="J403" i="12"/>
  <c r="R403" i="12"/>
  <c r="F403" i="12"/>
  <c r="V403" i="12"/>
  <c r="P403" i="12"/>
  <c r="Q403" i="12"/>
  <c r="S403" i="12"/>
  <c r="C403" i="12"/>
  <c r="B404" i="12"/>
  <c r="E404" i="12"/>
  <c r="B406" i="3"/>
  <c r="A405" i="3"/>
  <c r="O402" i="12"/>
  <c r="K402" i="12"/>
  <c r="D405" i="12" l="1"/>
  <c r="N403" i="12"/>
  <c r="M403" i="12"/>
  <c r="I404" i="12"/>
  <c r="T404" i="12"/>
  <c r="U404" i="12"/>
  <c r="F404" i="12"/>
  <c r="Z404" i="12"/>
  <c r="G404" i="12"/>
  <c r="P404" i="12"/>
  <c r="V404" i="12"/>
  <c r="C404" i="12"/>
  <c r="J404" i="12"/>
  <c r="Y404" i="12"/>
  <c r="H404" i="12"/>
  <c r="Q404" i="12"/>
  <c r="R404" i="12"/>
  <c r="W404" i="12"/>
  <c r="S404" i="12"/>
  <c r="X404" i="12"/>
  <c r="K403" i="12"/>
  <c r="O403" i="12"/>
  <c r="B407" i="3"/>
  <c r="A406" i="3"/>
  <c r="B405" i="12"/>
  <c r="E405" i="12"/>
  <c r="D406" i="12" l="1"/>
  <c r="I405" i="12"/>
  <c r="Q405" i="12"/>
  <c r="T405" i="12"/>
  <c r="S405" i="12"/>
  <c r="C405" i="12"/>
  <c r="P405" i="12"/>
  <c r="F405" i="12"/>
  <c r="H405" i="12"/>
  <c r="X405" i="12"/>
  <c r="Y405" i="12"/>
  <c r="U405" i="12"/>
  <c r="G405" i="12"/>
  <c r="V405" i="12"/>
  <c r="J405" i="12"/>
  <c r="R405" i="12"/>
  <c r="W405" i="12"/>
  <c r="Z405" i="12"/>
  <c r="O404" i="12"/>
  <c r="K404" i="12"/>
  <c r="A407" i="3"/>
  <c r="B408" i="3"/>
  <c r="B406" i="12"/>
  <c r="E406" i="12"/>
  <c r="D407" i="12" l="1"/>
  <c r="I406" i="12"/>
  <c r="U406" i="12"/>
  <c r="H406" i="12"/>
  <c r="Q406" i="12"/>
  <c r="V406" i="12"/>
  <c r="C406" i="12"/>
  <c r="T406" i="12"/>
  <c r="Y406" i="12"/>
  <c r="S406" i="12"/>
  <c r="J406" i="12"/>
  <c r="F406" i="12"/>
  <c r="W406" i="12"/>
  <c r="X406" i="12"/>
  <c r="G406" i="12"/>
  <c r="P406" i="12"/>
  <c r="Z406" i="12"/>
  <c r="R406" i="12"/>
  <c r="K405" i="12"/>
  <c r="O405" i="12"/>
  <c r="E407" i="12"/>
  <c r="B407" i="12"/>
  <c r="B409" i="3"/>
  <c r="A408" i="3"/>
  <c r="D408" i="12" l="1"/>
  <c r="E408" i="12" s="1"/>
  <c r="B410" i="3"/>
  <c r="A409" i="3"/>
  <c r="K406" i="12"/>
  <c r="O406" i="12"/>
  <c r="I407" i="12"/>
  <c r="H407" i="12"/>
  <c r="X407" i="12"/>
  <c r="U407" i="12"/>
  <c r="P407" i="12"/>
  <c r="J407" i="12"/>
  <c r="W407" i="12"/>
  <c r="Y407" i="12"/>
  <c r="R407" i="12"/>
  <c r="V407" i="12"/>
  <c r="S407" i="12"/>
  <c r="Z407" i="12"/>
  <c r="C407" i="12"/>
  <c r="T407" i="12"/>
  <c r="F407" i="12"/>
  <c r="Q407" i="12"/>
  <c r="G407" i="12"/>
  <c r="B408" i="12" l="1"/>
  <c r="I408" i="12" s="1"/>
  <c r="D409" i="12"/>
  <c r="E409" i="12" s="1"/>
  <c r="A410" i="3"/>
  <c r="B411" i="3"/>
  <c r="K407" i="12"/>
  <c r="O407" i="12"/>
  <c r="B409" i="12"/>
  <c r="Q408" i="12" l="1"/>
  <c r="Z408" i="12"/>
  <c r="W408" i="12"/>
  <c r="S408" i="12"/>
  <c r="P408" i="12"/>
  <c r="V408" i="12"/>
  <c r="U408" i="12"/>
  <c r="T408" i="12"/>
  <c r="X408" i="12"/>
  <c r="R408" i="12"/>
  <c r="F408" i="12"/>
  <c r="C408" i="12"/>
  <c r="G408" i="12"/>
  <c r="J408" i="12"/>
  <c r="Y408" i="12"/>
  <c r="H408" i="12"/>
  <c r="D410" i="12"/>
  <c r="N408" i="12"/>
  <c r="O408" i="12" s="1"/>
  <c r="M408" i="12"/>
  <c r="K408" i="12"/>
  <c r="I409" i="12"/>
  <c r="J409" i="12"/>
  <c r="X409" i="12"/>
  <c r="F409" i="12"/>
  <c r="R409" i="12"/>
  <c r="W409" i="12"/>
  <c r="G409" i="12"/>
  <c r="C409" i="12"/>
  <c r="T409" i="12"/>
  <c r="Z409" i="12"/>
  <c r="V409" i="12"/>
  <c r="Y409" i="12"/>
  <c r="P409" i="12"/>
  <c r="Q409" i="12"/>
  <c r="S409" i="12"/>
  <c r="H409" i="12"/>
  <c r="U409" i="12"/>
  <c r="B412" i="3"/>
  <c r="A411" i="3"/>
  <c r="B410" i="12"/>
  <c r="E410" i="12"/>
  <c r="D411" i="12" l="1"/>
  <c r="N409" i="12"/>
  <c r="O409" i="12" s="1"/>
  <c r="M409" i="12"/>
  <c r="K409" i="12"/>
  <c r="B413" i="3"/>
  <c r="A412" i="3"/>
  <c r="I410" i="12"/>
  <c r="Q410" i="12"/>
  <c r="C410" i="12"/>
  <c r="Y410" i="12"/>
  <c r="G410" i="12"/>
  <c r="J410" i="12"/>
  <c r="S410" i="12"/>
  <c r="F410" i="12"/>
  <c r="R410" i="12"/>
  <c r="X410" i="12"/>
  <c r="T410" i="12"/>
  <c r="H410" i="12"/>
  <c r="Z410" i="12"/>
  <c r="V410" i="12"/>
  <c r="U410" i="12"/>
  <c r="W410" i="12"/>
  <c r="P410" i="12"/>
  <c r="B411" i="12"/>
  <c r="E411" i="12"/>
  <c r="D412" i="12" l="1"/>
  <c r="E412" i="12"/>
  <c r="B412" i="12"/>
  <c r="I412" i="12" s="1"/>
  <c r="B414" i="3"/>
  <c r="A413" i="3"/>
  <c r="I411" i="12"/>
  <c r="Q411" i="12"/>
  <c r="Z411" i="12"/>
  <c r="V411" i="12"/>
  <c r="S411" i="12"/>
  <c r="J411" i="12"/>
  <c r="X411" i="12"/>
  <c r="U411" i="12"/>
  <c r="R411" i="12"/>
  <c r="P411" i="12"/>
  <c r="Y411" i="12"/>
  <c r="C411" i="12"/>
  <c r="G411" i="12"/>
  <c r="H411" i="12"/>
  <c r="T411" i="12"/>
  <c r="W411" i="12"/>
  <c r="F411" i="12"/>
  <c r="K410" i="12"/>
  <c r="O410" i="12"/>
  <c r="D413" i="12" l="1"/>
  <c r="B413" i="12" s="1"/>
  <c r="I413" i="12" s="1"/>
  <c r="E413" i="12"/>
  <c r="B415" i="3"/>
  <c r="A414" i="3"/>
  <c r="O411" i="12"/>
  <c r="K411" i="12"/>
  <c r="P412" i="12"/>
  <c r="X412" i="12"/>
  <c r="G412" i="12"/>
  <c r="C412" i="12"/>
  <c r="Z412" i="12"/>
  <c r="R412" i="12"/>
  <c r="H412" i="12"/>
  <c r="Q412" i="12"/>
  <c r="J412" i="12"/>
  <c r="U412" i="12"/>
  <c r="V412" i="12"/>
  <c r="T412" i="12"/>
  <c r="S412" i="12"/>
  <c r="F412" i="12"/>
  <c r="Y412" i="12"/>
  <c r="W412" i="12"/>
  <c r="D414" i="12" l="1"/>
  <c r="E414" i="12" s="1"/>
  <c r="N412" i="12"/>
  <c r="O412" i="12" s="1"/>
  <c r="M412" i="12"/>
  <c r="B414" i="12"/>
  <c r="K412" i="12"/>
  <c r="B416" i="3"/>
  <c r="A415" i="3"/>
  <c r="T413" i="12"/>
  <c r="U413" i="12"/>
  <c r="H413" i="12"/>
  <c r="Z413" i="12"/>
  <c r="G413" i="12"/>
  <c r="F413" i="12"/>
  <c r="Q413" i="12"/>
  <c r="X413" i="12"/>
  <c r="J413" i="12"/>
  <c r="V413" i="12"/>
  <c r="W413" i="12"/>
  <c r="C413" i="12"/>
  <c r="Y413" i="12"/>
  <c r="P413" i="12"/>
  <c r="S413" i="12"/>
  <c r="R413" i="12"/>
  <c r="D415" i="12" l="1"/>
  <c r="N413" i="12"/>
  <c r="M413" i="12"/>
  <c r="O413" i="12"/>
  <c r="K413" i="12"/>
  <c r="B415" i="12"/>
  <c r="I415" i="12" s="1"/>
  <c r="E415" i="12"/>
  <c r="B417" i="3"/>
  <c r="A416" i="3"/>
  <c r="I414" i="12"/>
  <c r="Y414" i="12"/>
  <c r="R414" i="12"/>
  <c r="P414" i="12"/>
  <c r="C414" i="12"/>
  <c r="J414" i="12"/>
  <c r="T414" i="12"/>
  <c r="S414" i="12"/>
  <c r="U414" i="12"/>
  <c r="Q414" i="12"/>
  <c r="G414" i="12"/>
  <c r="F414" i="12"/>
  <c r="X414" i="12"/>
  <c r="H414" i="12"/>
  <c r="Z414" i="12"/>
  <c r="W414" i="12"/>
  <c r="V414" i="12"/>
  <c r="D416" i="12" l="1"/>
  <c r="N414" i="12"/>
  <c r="M414" i="12"/>
  <c r="O414" i="12"/>
  <c r="K414" i="12"/>
  <c r="Z415" i="12"/>
  <c r="R415" i="12"/>
  <c r="X415" i="12"/>
  <c r="F415" i="12"/>
  <c r="W415" i="12"/>
  <c r="P415" i="12"/>
  <c r="Q415" i="12"/>
  <c r="T415" i="12"/>
  <c r="J415" i="12"/>
  <c r="Y415" i="12"/>
  <c r="U415" i="12"/>
  <c r="S415" i="12"/>
  <c r="G415" i="12"/>
  <c r="H415" i="12"/>
  <c r="V415" i="12"/>
  <c r="C415" i="12"/>
  <c r="B416" i="12"/>
  <c r="E416" i="12"/>
  <c r="B418" i="3"/>
  <c r="A417" i="3"/>
  <c r="D417" i="12" l="1"/>
  <c r="E417" i="12" s="1"/>
  <c r="M415" i="12"/>
  <c r="N415" i="12"/>
  <c r="I416" i="12"/>
  <c r="Z416" i="12"/>
  <c r="T416" i="12"/>
  <c r="X416" i="12"/>
  <c r="W416" i="12"/>
  <c r="J416" i="12"/>
  <c r="Y416" i="12"/>
  <c r="G416" i="12"/>
  <c r="H416" i="12"/>
  <c r="C416" i="12"/>
  <c r="P416" i="12"/>
  <c r="S416" i="12"/>
  <c r="U416" i="12"/>
  <c r="R416" i="12"/>
  <c r="Q416" i="12"/>
  <c r="V416" i="12"/>
  <c r="F416" i="12"/>
  <c r="O415" i="12"/>
  <c r="K415" i="12"/>
  <c r="B417" i="12"/>
  <c r="A418" i="3"/>
  <c r="B419" i="3"/>
  <c r="D418" i="12" l="1"/>
  <c r="E418" i="12" s="1"/>
  <c r="B420" i="3"/>
  <c r="A419" i="3"/>
  <c r="B418" i="12"/>
  <c r="K416" i="12"/>
  <c r="O416" i="12"/>
  <c r="I417" i="12"/>
  <c r="R417" i="12"/>
  <c r="Q417" i="12"/>
  <c r="W417" i="12"/>
  <c r="C417" i="12"/>
  <c r="P417" i="12"/>
  <c r="J417" i="12"/>
  <c r="Y417" i="12"/>
  <c r="H417" i="12"/>
  <c r="U417" i="12"/>
  <c r="T417" i="12"/>
  <c r="Z417" i="12"/>
  <c r="S417" i="12"/>
  <c r="G417" i="12"/>
  <c r="V417" i="12"/>
  <c r="F417" i="12"/>
  <c r="X417" i="12"/>
  <c r="D419" i="12" l="1"/>
  <c r="M417" i="12"/>
  <c r="N417" i="12"/>
  <c r="I418" i="12"/>
  <c r="F418" i="12"/>
  <c r="Z418" i="12"/>
  <c r="V418" i="12"/>
  <c r="X418" i="12"/>
  <c r="J418" i="12"/>
  <c r="U418" i="12"/>
  <c r="T418" i="12"/>
  <c r="P418" i="12"/>
  <c r="G418" i="12"/>
  <c r="W418" i="12"/>
  <c r="C418" i="12"/>
  <c r="R418" i="12"/>
  <c r="S418" i="12"/>
  <c r="Y418" i="12"/>
  <c r="Q418" i="12"/>
  <c r="H418" i="12"/>
  <c r="E419" i="12"/>
  <c r="B419" i="12"/>
  <c r="O417" i="12"/>
  <c r="K417" i="12"/>
  <c r="B421" i="3"/>
  <c r="A420" i="3"/>
  <c r="D420" i="12" l="1"/>
  <c r="E420" i="12" s="1"/>
  <c r="N418" i="12"/>
  <c r="M418" i="12"/>
  <c r="B420" i="12"/>
  <c r="I419" i="12"/>
  <c r="J419" i="12"/>
  <c r="Q419" i="12"/>
  <c r="P419" i="12"/>
  <c r="V419" i="12"/>
  <c r="H419" i="12"/>
  <c r="X419" i="12"/>
  <c r="F419" i="12"/>
  <c r="C419" i="12"/>
  <c r="U419" i="12"/>
  <c r="R419" i="12"/>
  <c r="G419" i="12"/>
  <c r="Y419" i="12"/>
  <c r="Z419" i="12"/>
  <c r="W419" i="12"/>
  <c r="T419" i="12"/>
  <c r="S419" i="12"/>
  <c r="B422" i="3"/>
  <c r="A421" i="3"/>
  <c r="O418" i="12"/>
  <c r="K418" i="12"/>
  <c r="D421" i="12" l="1"/>
  <c r="B423" i="3"/>
  <c r="A422" i="3"/>
  <c r="K419" i="12"/>
  <c r="O419" i="12"/>
  <c r="E421" i="12"/>
  <c r="B421" i="12"/>
  <c r="I420" i="12"/>
  <c r="Z420" i="12"/>
  <c r="T420" i="12"/>
  <c r="F420" i="12"/>
  <c r="Y420" i="12"/>
  <c r="J420" i="12"/>
  <c r="W420" i="12"/>
  <c r="S420" i="12"/>
  <c r="R420" i="12"/>
  <c r="C420" i="12"/>
  <c r="P420" i="12"/>
  <c r="H420" i="12"/>
  <c r="V420" i="12"/>
  <c r="U420" i="12"/>
  <c r="G420" i="12"/>
  <c r="Q420" i="12"/>
  <c r="X420" i="12"/>
  <c r="D422" i="12" l="1"/>
  <c r="B422" i="12" s="1"/>
  <c r="O420" i="12"/>
  <c r="K420" i="12"/>
  <c r="I421" i="12"/>
  <c r="J421" i="12"/>
  <c r="P421" i="12"/>
  <c r="H421" i="12"/>
  <c r="U421" i="12"/>
  <c r="Y421" i="12"/>
  <c r="F421" i="12"/>
  <c r="V421" i="12"/>
  <c r="C421" i="12"/>
  <c r="Z421" i="12"/>
  <c r="T421" i="12"/>
  <c r="W421" i="12"/>
  <c r="Q421" i="12"/>
  <c r="X421" i="12"/>
  <c r="G421" i="12"/>
  <c r="R421" i="12"/>
  <c r="S421" i="12"/>
  <c r="E422" i="12"/>
  <c r="B424" i="3"/>
  <c r="A423" i="3"/>
  <c r="D423" i="12" l="1"/>
  <c r="O421" i="12"/>
  <c r="K421" i="12"/>
  <c r="E423" i="12"/>
  <c r="B423" i="12"/>
  <c r="B425" i="3"/>
  <c r="A424" i="3"/>
  <c r="I422" i="12"/>
  <c r="Y422" i="12"/>
  <c r="R422" i="12"/>
  <c r="X422" i="12"/>
  <c r="J422" i="12"/>
  <c r="S422" i="12"/>
  <c r="V422" i="12"/>
  <c r="G422" i="12"/>
  <c r="Z422" i="12"/>
  <c r="C422" i="12"/>
  <c r="P422" i="12"/>
  <c r="H422" i="12"/>
  <c r="U422" i="12"/>
  <c r="Q422" i="12"/>
  <c r="T422" i="12"/>
  <c r="W422" i="12"/>
  <c r="F422" i="12"/>
  <c r="D424" i="12" l="1"/>
  <c r="I423" i="12"/>
  <c r="U423" i="12"/>
  <c r="Q423" i="12"/>
  <c r="X423" i="12"/>
  <c r="V423" i="12"/>
  <c r="W423" i="12"/>
  <c r="R423" i="12"/>
  <c r="G423" i="12"/>
  <c r="P423" i="12"/>
  <c r="F423" i="12"/>
  <c r="T423" i="12"/>
  <c r="C423" i="12"/>
  <c r="J423" i="12"/>
  <c r="H423" i="12"/>
  <c r="Z423" i="12"/>
  <c r="Y423" i="12"/>
  <c r="S423" i="12"/>
  <c r="K422" i="12"/>
  <c r="O422" i="12"/>
  <c r="E424" i="12"/>
  <c r="B424" i="12"/>
  <c r="B426" i="3"/>
  <c r="A425" i="3"/>
  <c r="D425" i="12" l="1"/>
  <c r="B425" i="12" s="1"/>
  <c r="A426" i="3"/>
  <c r="B427" i="3"/>
  <c r="I424" i="12"/>
  <c r="X424" i="12"/>
  <c r="V424" i="12"/>
  <c r="W424" i="12"/>
  <c r="Z424" i="12"/>
  <c r="P424" i="12"/>
  <c r="S424" i="12"/>
  <c r="G424" i="12"/>
  <c r="F424" i="12"/>
  <c r="C424" i="12"/>
  <c r="T424" i="12"/>
  <c r="J424" i="12"/>
  <c r="R424" i="12"/>
  <c r="U424" i="12"/>
  <c r="Q424" i="12"/>
  <c r="Y424" i="12"/>
  <c r="H424" i="12"/>
  <c r="K423" i="12"/>
  <c r="O423" i="12"/>
  <c r="D426" i="12" l="1"/>
  <c r="E425" i="12"/>
  <c r="E426" i="12"/>
  <c r="B426" i="12"/>
  <c r="I425" i="12"/>
  <c r="R425" i="12"/>
  <c r="V425" i="12"/>
  <c r="F425" i="12"/>
  <c r="W425" i="12"/>
  <c r="Q425" i="12"/>
  <c r="U425" i="12"/>
  <c r="H425" i="12"/>
  <c r="G425" i="12"/>
  <c r="Y425" i="12"/>
  <c r="S425" i="12"/>
  <c r="Z425" i="12"/>
  <c r="C425" i="12"/>
  <c r="J425" i="12"/>
  <c r="T425" i="12"/>
  <c r="P425" i="12"/>
  <c r="X425" i="12"/>
  <c r="K424" i="12"/>
  <c r="O424" i="12"/>
  <c r="A427" i="3"/>
  <c r="B428" i="3"/>
  <c r="D427" i="12" l="1"/>
  <c r="E427" i="12" s="1"/>
  <c r="M425" i="12"/>
  <c r="N425" i="12"/>
  <c r="O425" i="12" s="1"/>
  <c r="K425" i="12"/>
  <c r="B429" i="3"/>
  <c r="A428" i="3"/>
  <c r="I426" i="12"/>
  <c r="W426" i="12"/>
  <c r="G426" i="12"/>
  <c r="Z426" i="12"/>
  <c r="T426" i="12"/>
  <c r="C426" i="12"/>
  <c r="F426" i="12"/>
  <c r="S426" i="12"/>
  <c r="R426" i="12"/>
  <c r="X426" i="12"/>
  <c r="Q426" i="12"/>
  <c r="P426" i="12"/>
  <c r="Y426" i="12"/>
  <c r="U426" i="12"/>
  <c r="H426" i="12"/>
  <c r="J426" i="12"/>
  <c r="V426" i="12"/>
  <c r="B427" i="12" l="1"/>
  <c r="Y427" i="12" s="1"/>
  <c r="D428" i="12"/>
  <c r="E428" i="12" s="1"/>
  <c r="B428" i="12"/>
  <c r="B430" i="3"/>
  <c r="A429" i="3"/>
  <c r="K426" i="12"/>
  <c r="O426" i="12"/>
  <c r="P427" i="12" l="1"/>
  <c r="U427" i="12"/>
  <c r="F427" i="12"/>
  <c r="C427" i="12"/>
  <c r="G427" i="12"/>
  <c r="Z427" i="12"/>
  <c r="S427" i="12"/>
  <c r="V427" i="12"/>
  <c r="I427" i="12"/>
  <c r="R427" i="12"/>
  <c r="X427" i="12"/>
  <c r="Q427" i="12"/>
  <c r="T427" i="12"/>
  <c r="J427" i="12"/>
  <c r="W427" i="12"/>
  <c r="H427" i="12"/>
  <c r="D429" i="12"/>
  <c r="O427" i="12"/>
  <c r="K427" i="12"/>
  <c r="B429" i="12"/>
  <c r="E429" i="12"/>
  <c r="B431" i="3"/>
  <c r="A430" i="3"/>
  <c r="I428" i="12"/>
  <c r="H428" i="12"/>
  <c r="Z428" i="12"/>
  <c r="C428" i="12"/>
  <c r="W428" i="12"/>
  <c r="T428" i="12"/>
  <c r="R428" i="12"/>
  <c r="Q428" i="12"/>
  <c r="P428" i="12"/>
  <c r="V428" i="12"/>
  <c r="X428" i="12"/>
  <c r="Y428" i="12"/>
  <c r="S428" i="12"/>
  <c r="J428" i="12"/>
  <c r="U428" i="12"/>
  <c r="G428" i="12"/>
  <c r="F428" i="12"/>
  <c r="D430" i="12" l="1"/>
  <c r="C429" i="12"/>
  <c r="R429" i="12"/>
  <c r="H429" i="12"/>
  <c r="J429" i="12"/>
  <c r="V429" i="12"/>
  <c r="T429" i="12"/>
  <c r="Y429" i="12"/>
  <c r="X429" i="12"/>
  <c r="W429" i="12"/>
  <c r="F429" i="12"/>
  <c r="U429" i="12"/>
  <c r="G429" i="12"/>
  <c r="S429" i="12"/>
  <c r="Q429" i="12"/>
  <c r="P429" i="12"/>
  <c r="Z429" i="12"/>
  <c r="K428" i="12"/>
  <c r="O428" i="12"/>
  <c r="B430" i="12"/>
  <c r="E430" i="12"/>
  <c r="B432" i="3"/>
  <c r="A431" i="3"/>
  <c r="D431" i="12" l="1"/>
  <c r="M429" i="12"/>
  <c r="N429" i="12"/>
  <c r="O429" i="12" s="1"/>
  <c r="K429" i="12"/>
  <c r="I430" i="12"/>
  <c r="C430" i="12"/>
  <c r="P430" i="12"/>
  <c r="R430" i="12"/>
  <c r="F430" i="12"/>
  <c r="V430" i="12"/>
  <c r="H430" i="12"/>
  <c r="S430" i="12"/>
  <c r="Z430" i="12"/>
  <c r="W430" i="12"/>
  <c r="X430" i="12"/>
  <c r="G430" i="12"/>
  <c r="U430" i="12"/>
  <c r="J430" i="12"/>
  <c r="T430" i="12"/>
  <c r="Y430" i="12"/>
  <c r="Q430" i="12"/>
  <c r="B431" i="12"/>
  <c r="E431" i="12"/>
  <c r="A432" i="3"/>
  <c r="B433" i="3"/>
  <c r="D432" i="12" l="1"/>
  <c r="I431" i="12"/>
  <c r="X431" i="12"/>
  <c r="V431" i="12"/>
  <c r="Q431" i="12"/>
  <c r="Z431" i="12"/>
  <c r="C431" i="12"/>
  <c r="P431" i="12"/>
  <c r="S431" i="12"/>
  <c r="U431" i="12"/>
  <c r="H431" i="12"/>
  <c r="R431" i="12"/>
  <c r="G431" i="12"/>
  <c r="Y431" i="12"/>
  <c r="J431" i="12"/>
  <c r="F431" i="12"/>
  <c r="T431" i="12"/>
  <c r="W431" i="12"/>
  <c r="K430" i="12"/>
  <c r="O430" i="12"/>
  <c r="B434" i="3"/>
  <c r="A433" i="3"/>
  <c r="B432" i="12"/>
  <c r="E432" i="12"/>
  <c r="D433" i="12" l="1"/>
  <c r="A434" i="3"/>
  <c r="B435" i="3"/>
  <c r="I432" i="12"/>
  <c r="V432" i="12"/>
  <c r="R432" i="12"/>
  <c r="W432" i="12"/>
  <c r="S432" i="12"/>
  <c r="Q432" i="12"/>
  <c r="J432" i="12"/>
  <c r="G432" i="12"/>
  <c r="C432" i="12"/>
  <c r="T432" i="12"/>
  <c r="F432" i="12"/>
  <c r="Z432" i="12"/>
  <c r="U432" i="12"/>
  <c r="H432" i="12"/>
  <c r="P432" i="12"/>
  <c r="Y432" i="12"/>
  <c r="X432" i="12"/>
  <c r="K431" i="12"/>
  <c r="O431" i="12"/>
  <c r="B433" i="12"/>
  <c r="E433" i="12"/>
  <c r="D434" i="12" l="1"/>
  <c r="I433" i="12"/>
  <c r="S433" i="12"/>
  <c r="R433" i="12"/>
  <c r="P433" i="12"/>
  <c r="V433" i="12"/>
  <c r="T433" i="12"/>
  <c r="J433" i="12"/>
  <c r="Z433" i="12"/>
  <c r="Q433" i="12"/>
  <c r="H433" i="12"/>
  <c r="F433" i="12"/>
  <c r="U433" i="12"/>
  <c r="X433" i="12"/>
  <c r="C433" i="12"/>
  <c r="W433" i="12"/>
  <c r="G433" i="12"/>
  <c r="Y433" i="12"/>
  <c r="A435" i="3"/>
  <c r="B436" i="3"/>
  <c r="O432" i="12"/>
  <c r="K432" i="12"/>
  <c r="E434" i="12"/>
  <c r="B434" i="12"/>
  <c r="D435" i="12" l="1"/>
  <c r="I434" i="12"/>
  <c r="Z434" i="12"/>
  <c r="G434" i="12"/>
  <c r="Y434" i="12"/>
  <c r="V434" i="12"/>
  <c r="P434" i="12"/>
  <c r="H434" i="12"/>
  <c r="W434" i="12"/>
  <c r="Q434" i="12"/>
  <c r="U434" i="12"/>
  <c r="T434" i="12"/>
  <c r="C434" i="12"/>
  <c r="X434" i="12"/>
  <c r="J434" i="12"/>
  <c r="S434" i="12"/>
  <c r="R434" i="12"/>
  <c r="F434" i="12"/>
  <c r="A436" i="3"/>
  <c r="B437" i="3"/>
  <c r="K433" i="12"/>
  <c r="O433" i="12"/>
  <c r="E435" i="12"/>
  <c r="B435" i="12"/>
  <c r="I435" i="12" s="1"/>
  <c r="D436" i="12" l="1"/>
  <c r="L435" i="12"/>
  <c r="Z435" i="12"/>
  <c r="P435" i="12"/>
  <c r="R435" i="12"/>
  <c r="F435" i="12"/>
  <c r="W435" i="12"/>
  <c r="S435" i="12"/>
  <c r="C435" i="12"/>
  <c r="T435" i="12"/>
  <c r="U435" i="12"/>
  <c r="G435" i="12"/>
  <c r="V435" i="12"/>
  <c r="H435" i="12"/>
  <c r="J435" i="12"/>
  <c r="X435" i="12"/>
  <c r="Q435" i="12"/>
  <c r="Y435" i="12"/>
  <c r="B438" i="3"/>
  <c r="A437" i="3"/>
  <c r="E436" i="12"/>
  <c r="B436" i="12"/>
  <c r="K434" i="12"/>
  <c r="O434" i="12"/>
  <c r="D437" i="12" l="1"/>
  <c r="M435" i="12"/>
  <c r="N435" i="12"/>
  <c r="E437" i="12"/>
  <c r="B437" i="12"/>
  <c r="B439" i="3"/>
  <c r="A438" i="3"/>
  <c r="O435" i="12"/>
  <c r="K435" i="12"/>
  <c r="L436" i="12"/>
  <c r="J436" i="12"/>
  <c r="G436" i="12"/>
  <c r="T436" i="12"/>
  <c r="Y436" i="12"/>
  <c r="V436" i="12"/>
  <c r="S436" i="12"/>
  <c r="X436" i="12"/>
  <c r="H436" i="12"/>
  <c r="F436" i="12"/>
  <c r="Z436" i="12"/>
  <c r="R436" i="12"/>
  <c r="P436" i="12"/>
  <c r="C436" i="12"/>
  <c r="U436" i="12"/>
  <c r="W436" i="12"/>
  <c r="Q436" i="12"/>
  <c r="D438" i="12" l="1"/>
  <c r="N436" i="12"/>
  <c r="M436" i="12"/>
  <c r="O436" i="12"/>
  <c r="K436" i="12"/>
  <c r="B438" i="12"/>
  <c r="E438" i="12"/>
  <c r="A439" i="3"/>
  <c r="B440" i="3"/>
  <c r="L437" i="12"/>
  <c r="V437" i="12"/>
  <c r="P437" i="12"/>
  <c r="W437" i="12"/>
  <c r="J437" i="12"/>
  <c r="S437" i="12"/>
  <c r="H437" i="12"/>
  <c r="T437" i="12"/>
  <c r="C437" i="12"/>
  <c r="Q437" i="12"/>
  <c r="R437" i="12"/>
  <c r="U437" i="12"/>
  <c r="F437" i="12"/>
  <c r="X437" i="12"/>
  <c r="Z437" i="12"/>
  <c r="Y437" i="12"/>
  <c r="G437" i="12"/>
  <c r="D439" i="12" l="1"/>
  <c r="O437" i="12"/>
  <c r="K437" i="12"/>
  <c r="L438" i="12"/>
  <c r="H438" i="12"/>
  <c r="W438" i="12"/>
  <c r="V438" i="12"/>
  <c r="G438" i="12"/>
  <c r="F438" i="12"/>
  <c r="Q438" i="12"/>
  <c r="U438" i="12"/>
  <c r="J438" i="12"/>
  <c r="Z438" i="12"/>
  <c r="X438" i="12"/>
  <c r="T438" i="12"/>
  <c r="P438" i="12"/>
  <c r="S438" i="12"/>
  <c r="C438" i="12"/>
  <c r="Y438" i="12"/>
  <c r="R438" i="12"/>
  <c r="A440" i="3"/>
  <c r="B441" i="3"/>
  <c r="B439" i="12"/>
  <c r="E439" i="12"/>
  <c r="D440" i="12" l="1"/>
  <c r="N438" i="12"/>
  <c r="M438" i="12"/>
  <c r="K438" i="12"/>
  <c r="O438" i="12"/>
  <c r="L439" i="12"/>
  <c r="L1" i="12" s="1"/>
  <c r="V439" i="12"/>
  <c r="Z439" i="12"/>
  <c r="Q439" i="12"/>
  <c r="F439" i="12"/>
  <c r="U439" i="12"/>
  <c r="G439" i="12"/>
  <c r="S439" i="12"/>
  <c r="P439" i="12"/>
  <c r="T439" i="12"/>
  <c r="J439" i="12"/>
  <c r="H439" i="12"/>
  <c r="Y439" i="12"/>
  <c r="R439" i="12"/>
  <c r="X439" i="12"/>
  <c r="W439" i="12"/>
  <c r="C439" i="12"/>
  <c r="A441" i="3"/>
  <c r="B442" i="3"/>
  <c r="B440" i="12"/>
  <c r="E440" i="12"/>
  <c r="D441" i="12" l="1"/>
  <c r="E441" i="12" s="1"/>
  <c r="N439" i="12"/>
  <c r="M439" i="12"/>
  <c r="A442" i="3"/>
  <c r="B443" i="3"/>
  <c r="B441" i="12"/>
  <c r="R440" i="12"/>
  <c r="P440" i="12"/>
  <c r="T440" i="12"/>
  <c r="S440" i="12"/>
  <c r="J440" i="12"/>
  <c r="U440" i="12"/>
  <c r="C440" i="12"/>
  <c r="X440" i="12"/>
  <c r="V440" i="12"/>
  <c r="H440" i="12"/>
  <c r="G440" i="12"/>
  <c r="F440" i="12"/>
  <c r="Z440" i="12"/>
  <c r="Q440" i="12"/>
  <c r="Y440" i="12"/>
  <c r="W440" i="12"/>
  <c r="O439" i="12"/>
  <c r="K439" i="12"/>
  <c r="D442" i="12" l="1"/>
  <c r="N440" i="12"/>
  <c r="M440" i="12"/>
  <c r="C441" i="12"/>
  <c r="P441" i="12"/>
  <c r="H441" i="12"/>
  <c r="X441" i="12"/>
  <c r="T441" i="12"/>
  <c r="S441" i="12"/>
  <c r="V441" i="12"/>
  <c r="G441" i="12"/>
  <c r="Z441" i="12"/>
  <c r="F441" i="12"/>
  <c r="R441" i="12"/>
  <c r="U441" i="12"/>
  <c r="W441" i="12"/>
  <c r="Y441" i="12"/>
  <c r="J441" i="12"/>
  <c r="Q441" i="12"/>
  <c r="A443" i="3"/>
  <c r="B444" i="3"/>
  <c r="K440" i="12"/>
  <c r="O440" i="12"/>
  <c r="E442" i="12"/>
  <c r="B442" i="12"/>
  <c r="D443" i="12" l="1"/>
  <c r="M441" i="12"/>
  <c r="N441" i="12"/>
  <c r="O441" i="12" s="1"/>
  <c r="K441" i="12"/>
  <c r="P442" i="12"/>
  <c r="W442" i="12"/>
  <c r="C442" i="12"/>
  <c r="J442" i="12"/>
  <c r="G442" i="12"/>
  <c r="S442" i="12"/>
  <c r="V442" i="12"/>
  <c r="Z442" i="12"/>
  <c r="U442" i="12"/>
  <c r="Q442" i="12"/>
  <c r="F442" i="12"/>
  <c r="R442" i="12"/>
  <c r="H442" i="12"/>
  <c r="X442" i="12"/>
  <c r="T442" i="12"/>
  <c r="Y442" i="12"/>
  <c r="A444" i="3"/>
  <c r="B445" i="3"/>
  <c r="E443" i="12"/>
  <c r="B443" i="12"/>
  <c r="D444" i="12" l="1"/>
  <c r="M442" i="12"/>
  <c r="N442" i="12"/>
  <c r="B444" i="12"/>
  <c r="E444" i="12"/>
  <c r="U443" i="12"/>
  <c r="W443" i="12"/>
  <c r="S443" i="12"/>
  <c r="V443" i="12"/>
  <c r="F443" i="12"/>
  <c r="R443" i="12"/>
  <c r="X443" i="12"/>
  <c r="H443" i="12"/>
  <c r="Y443" i="12"/>
  <c r="Z443" i="12"/>
  <c r="C443" i="12"/>
  <c r="P443" i="12"/>
  <c r="Q443" i="12"/>
  <c r="T443" i="12"/>
  <c r="J443" i="12"/>
  <c r="G443" i="12"/>
  <c r="K442" i="12"/>
  <c r="O442" i="12"/>
  <c r="B446" i="3"/>
  <c r="A445" i="3"/>
  <c r="D445" i="12" l="1"/>
  <c r="B445" i="12" s="1"/>
  <c r="I445" i="12" s="1"/>
  <c r="N443" i="12"/>
  <c r="O443" i="12" s="1"/>
  <c r="M443" i="12"/>
  <c r="E445" i="12"/>
  <c r="B447" i="3"/>
  <c r="A446" i="3"/>
  <c r="K443" i="12"/>
  <c r="T444" i="12"/>
  <c r="Z444" i="12"/>
  <c r="G444" i="12"/>
  <c r="Q444" i="12"/>
  <c r="P444" i="12"/>
  <c r="R444" i="12"/>
  <c r="W444" i="12"/>
  <c r="C444" i="12"/>
  <c r="J444" i="12"/>
  <c r="S444" i="12"/>
  <c r="H444" i="12"/>
  <c r="U444" i="12"/>
  <c r="Y444" i="12"/>
  <c r="V444" i="12"/>
  <c r="X444" i="12"/>
  <c r="F444" i="12"/>
  <c r="D446" i="12" l="1"/>
  <c r="B446" i="12" s="1"/>
  <c r="N444" i="12"/>
  <c r="M444" i="12"/>
  <c r="E446" i="12"/>
  <c r="K444" i="12"/>
  <c r="O444" i="12"/>
  <c r="A447" i="3"/>
  <c r="B448" i="3"/>
  <c r="Z445" i="12"/>
  <c r="J445" i="12"/>
  <c r="C445" i="12"/>
  <c r="H445" i="12"/>
  <c r="U445" i="12"/>
  <c r="W445" i="12"/>
  <c r="G445" i="12"/>
  <c r="Q445" i="12"/>
  <c r="P445" i="12"/>
  <c r="F445" i="12"/>
  <c r="X445" i="12"/>
  <c r="Y445" i="12"/>
  <c r="S445" i="12"/>
  <c r="R445" i="12"/>
  <c r="V445" i="12"/>
  <c r="T445" i="12"/>
  <c r="D447" i="12" l="1"/>
  <c r="M445" i="12"/>
  <c r="N445" i="12"/>
  <c r="O445" i="12"/>
  <c r="K445" i="12"/>
  <c r="A448" i="3"/>
  <c r="B449" i="3"/>
  <c r="I446" i="12"/>
  <c r="W446" i="12"/>
  <c r="J446" i="12"/>
  <c r="C446" i="12"/>
  <c r="F446" i="12"/>
  <c r="X446" i="12"/>
  <c r="H446" i="12"/>
  <c r="S446" i="12"/>
  <c r="R446" i="12"/>
  <c r="U446" i="12"/>
  <c r="Y446" i="12"/>
  <c r="P446" i="12"/>
  <c r="G446" i="12"/>
  <c r="Q446" i="12"/>
  <c r="V446" i="12"/>
  <c r="T446" i="12"/>
  <c r="Z446" i="12"/>
  <c r="B447" i="12"/>
  <c r="I447" i="12" s="1"/>
  <c r="E447" i="12"/>
  <c r="D448" i="12" l="1"/>
  <c r="N446" i="12"/>
  <c r="M446" i="12"/>
  <c r="A449" i="3"/>
  <c r="B450" i="3"/>
  <c r="U447" i="12"/>
  <c r="V447" i="12"/>
  <c r="J447" i="12"/>
  <c r="Q447" i="12"/>
  <c r="W447" i="12"/>
  <c r="C447" i="12"/>
  <c r="T447" i="12"/>
  <c r="G447" i="12"/>
  <c r="X447" i="12"/>
  <c r="P447" i="12"/>
  <c r="Y447" i="12"/>
  <c r="S447" i="12"/>
  <c r="H447" i="12"/>
  <c r="R447" i="12"/>
  <c r="F447" i="12"/>
  <c r="Z447" i="12"/>
  <c r="O446" i="12"/>
  <c r="K446" i="12"/>
  <c r="B448" i="12"/>
  <c r="E448" i="12"/>
  <c r="D449" i="12" l="1"/>
  <c r="M447" i="12"/>
  <c r="N447" i="12"/>
  <c r="B451" i="3"/>
  <c r="A450" i="3"/>
  <c r="P448" i="12"/>
  <c r="X448" i="12"/>
  <c r="S448" i="12"/>
  <c r="Y448" i="12"/>
  <c r="W448" i="12"/>
  <c r="F448" i="12"/>
  <c r="J448" i="12"/>
  <c r="V448" i="12"/>
  <c r="T448" i="12"/>
  <c r="Q448" i="12"/>
  <c r="R448" i="12"/>
  <c r="C448" i="12"/>
  <c r="U448" i="12"/>
  <c r="G448" i="12"/>
  <c r="H448" i="12"/>
  <c r="Z448" i="12"/>
  <c r="K447" i="12"/>
  <c r="O447" i="12"/>
  <c r="B449" i="12"/>
  <c r="E449" i="12"/>
  <c r="D450" i="12" l="1"/>
  <c r="M448" i="12"/>
  <c r="N448" i="12"/>
  <c r="B450" i="12"/>
  <c r="E450" i="12"/>
  <c r="Q449" i="12"/>
  <c r="G449" i="12"/>
  <c r="H449" i="12"/>
  <c r="Z449" i="12"/>
  <c r="C449" i="12"/>
  <c r="X449" i="12"/>
  <c r="S449" i="12"/>
  <c r="F449" i="12"/>
  <c r="U449" i="12"/>
  <c r="J449" i="12"/>
  <c r="W449" i="12"/>
  <c r="Y449" i="12"/>
  <c r="P449" i="12"/>
  <c r="R449" i="12"/>
  <c r="V449" i="12"/>
  <c r="T449" i="12"/>
  <c r="K448" i="12"/>
  <c r="O448" i="12"/>
  <c r="B452" i="3"/>
  <c r="A451" i="3"/>
  <c r="D451" i="12" l="1"/>
  <c r="E451" i="12" s="1"/>
  <c r="N449" i="12"/>
  <c r="O449" i="12" s="1"/>
  <c r="M449" i="12"/>
  <c r="K449" i="12"/>
  <c r="B453" i="3"/>
  <c r="A452" i="3"/>
  <c r="I450" i="12"/>
  <c r="X450" i="12"/>
  <c r="Q450" i="12"/>
  <c r="Z450" i="12"/>
  <c r="U450" i="12"/>
  <c r="G450" i="12"/>
  <c r="F450" i="12"/>
  <c r="V450" i="12"/>
  <c r="C450" i="12"/>
  <c r="J450" i="12"/>
  <c r="P450" i="12"/>
  <c r="T450" i="12"/>
  <c r="W450" i="12"/>
  <c r="S450" i="12"/>
  <c r="Y450" i="12"/>
  <c r="R450" i="12"/>
  <c r="H450" i="12"/>
  <c r="D452" i="12" l="1"/>
  <c r="B451" i="12"/>
  <c r="W451" i="12" s="1"/>
  <c r="E452" i="12"/>
  <c r="B452" i="12"/>
  <c r="B454" i="3"/>
  <c r="A453" i="3"/>
  <c r="K450" i="12"/>
  <c r="O450" i="12"/>
  <c r="J451" i="12" l="1"/>
  <c r="G451" i="12"/>
  <c r="V451" i="12"/>
  <c r="P451" i="12"/>
  <c r="U451" i="12"/>
  <c r="F451" i="12"/>
  <c r="C451" i="12"/>
  <c r="S451" i="12"/>
  <c r="R451" i="12"/>
  <c r="X451" i="12"/>
  <c r="Y451" i="12"/>
  <c r="Q451" i="12"/>
  <c r="H451" i="12"/>
  <c r="T451" i="12"/>
  <c r="Z451" i="12"/>
  <c r="D453" i="12"/>
  <c r="E453" i="12" s="1"/>
  <c r="N451" i="12"/>
  <c r="O451" i="12" s="1"/>
  <c r="M451" i="12"/>
  <c r="K451" i="12"/>
  <c r="B453" i="12"/>
  <c r="A454" i="3"/>
  <c r="B455" i="3"/>
  <c r="I452" i="12"/>
  <c r="J452" i="12"/>
  <c r="V452" i="12"/>
  <c r="C452" i="12"/>
  <c r="X452" i="12"/>
  <c r="R452" i="12"/>
  <c r="G452" i="12"/>
  <c r="S452" i="12"/>
  <c r="Z452" i="12"/>
  <c r="Y452" i="12"/>
  <c r="Q452" i="12"/>
  <c r="F452" i="12"/>
  <c r="P452" i="12"/>
  <c r="W452" i="12"/>
  <c r="U452" i="12"/>
  <c r="T452" i="12"/>
  <c r="H452" i="12"/>
  <c r="D454" i="12" l="1"/>
  <c r="B454" i="12" s="1"/>
  <c r="M452" i="12"/>
  <c r="N452" i="12"/>
  <c r="O452" i="12" s="1"/>
  <c r="K452" i="12"/>
  <c r="Q453" i="12"/>
  <c r="V453" i="12"/>
  <c r="Z453" i="12"/>
  <c r="S453" i="12"/>
  <c r="R453" i="12"/>
  <c r="C453" i="12"/>
  <c r="T453" i="12"/>
  <c r="P453" i="12"/>
  <c r="H453" i="12"/>
  <c r="X453" i="12"/>
  <c r="Y453" i="12"/>
  <c r="F453" i="12"/>
  <c r="G453" i="12"/>
  <c r="J453" i="12"/>
  <c r="U453" i="12"/>
  <c r="W453" i="12"/>
  <c r="A455" i="3"/>
  <c r="B456" i="3"/>
  <c r="E454" i="12"/>
  <c r="D455" i="12" l="1"/>
  <c r="E455" i="12" s="1"/>
  <c r="M453" i="12"/>
  <c r="N453" i="12"/>
  <c r="O453" i="12" s="1"/>
  <c r="K453" i="12"/>
  <c r="B457" i="3"/>
  <c r="A456" i="3"/>
  <c r="B455" i="12"/>
  <c r="F454" i="12"/>
  <c r="J454" i="12"/>
  <c r="G454" i="12"/>
  <c r="P454" i="12"/>
  <c r="Q454" i="12"/>
  <c r="Z454" i="12"/>
  <c r="S454" i="12"/>
  <c r="R454" i="12"/>
  <c r="V454" i="12"/>
  <c r="X454" i="12"/>
  <c r="U454" i="12"/>
  <c r="H454" i="12"/>
  <c r="W454" i="12"/>
  <c r="Y454" i="12"/>
  <c r="C454" i="12"/>
  <c r="T454" i="12"/>
  <c r="D456" i="12" l="1"/>
  <c r="E456" i="12" s="1"/>
  <c r="M454" i="12"/>
  <c r="N454" i="12"/>
  <c r="O454" i="12" s="1"/>
  <c r="K454" i="12"/>
  <c r="A457" i="3"/>
  <c r="B458" i="3"/>
  <c r="Y455" i="12"/>
  <c r="R455" i="12"/>
  <c r="T455" i="12"/>
  <c r="C455" i="12"/>
  <c r="P455" i="12"/>
  <c r="U455" i="12"/>
  <c r="W455" i="12"/>
  <c r="Z455" i="12"/>
  <c r="H455" i="12"/>
  <c r="V455" i="12"/>
  <c r="X455" i="12"/>
  <c r="F455" i="12"/>
  <c r="S455" i="12"/>
  <c r="Q455" i="12"/>
  <c r="G455" i="12"/>
  <c r="J455" i="12"/>
  <c r="B456" i="12" l="1"/>
  <c r="S456" i="12" s="1"/>
  <c r="D457" i="12"/>
  <c r="N455" i="12"/>
  <c r="M455" i="12"/>
  <c r="V456" i="12"/>
  <c r="J456" i="12"/>
  <c r="F456" i="12"/>
  <c r="Y456" i="12"/>
  <c r="K455" i="12"/>
  <c r="O455" i="12"/>
  <c r="A458" i="3"/>
  <c r="B459" i="3"/>
  <c r="E457" i="12"/>
  <c r="B457" i="12"/>
  <c r="X456" i="12" l="1"/>
  <c r="G456" i="12"/>
  <c r="P456" i="12"/>
  <c r="U456" i="12"/>
  <c r="C456" i="12"/>
  <c r="W456" i="12"/>
  <c r="H456" i="12"/>
  <c r="T456" i="12"/>
  <c r="Z456" i="12"/>
  <c r="R456" i="12"/>
  <c r="Q456" i="12"/>
  <c r="D458" i="12"/>
  <c r="E458" i="12" s="1"/>
  <c r="M456" i="12"/>
  <c r="N456" i="12"/>
  <c r="A459" i="3"/>
  <c r="B460" i="3"/>
  <c r="I457" i="12"/>
  <c r="I1" i="12" s="1"/>
  <c r="S457" i="12"/>
  <c r="G457" i="12"/>
  <c r="X457" i="12"/>
  <c r="U457" i="12"/>
  <c r="P457" i="12"/>
  <c r="F457" i="12"/>
  <c r="V457" i="12"/>
  <c r="C457" i="12"/>
  <c r="Z457" i="12"/>
  <c r="T457" i="12"/>
  <c r="H457" i="12"/>
  <c r="J457" i="12"/>
  <c r="Y457" i="12"/>
  <c r="W457" i="12"/>
  <c r="Q457" i="12"/>
  <c r="R457" i="12"/>
  <c r="K456" i="12"/>
  <c r="O456" i="12"/>
  <c r="D459" i="12" l="1"/>
  <c r="B459" i="12" s="1"/>
  <c r="B458" i="12"/>
  <c r="S458" i="12" s="1"/>
  <c r="O457" i="12"/>
  <c r="K457" i="12"/>
  <c r="J458" i="12"/>
  <c r="X458" i="12"/>
  <c r="W458" i="12"/>
  <c r="Z458" i="12"/>
  <c r="A460" i="3"/>
  <c r="B461" i="3"/>
  <c r="E459" i="12"/>
  <c r="V458" i="12" l="1"/>
  <c r="H458" i="12"/>
  <c r="Y458" i="12"/>
  <c r="C458" i="12"/>
  <c r="G458" i="12"/>
  <c r="P458" i="12"/>
  <c r="T458" i="12"/>
  <c r="F458" i="12"/>
  <c r="Q458" i="12"/>
  <c r="U458" i="12"/>
  <c r="R458" i="12"/>
  <c r="D460" i="12"/>
  <c r="B460" i="12" s="1"/>
  <c r="O458" i="12"/>
  <c r="K458" i="12"/>
  <c r="A461" i="3"/>
  <c r="B462" i="3"/>
  <c r="G459" i="12"/>
  <c r="S459" i="12"/>
  <c r="Y459" i="12"/>
  <c r="Z459" i="12"/>
  <c r="J459" i="12"/>
  <c r="P459" i="12"/>
  <c r="V459" i="12"/>
  <c r="C459" i="12"/>
  <c r="X459" i="12"/>
  <c r="T459" i="12"/>
  <c r="F459" i="12"/>
  <c r="Q459" i="12"/>
  <c r="W459" i="12"/>
  <c r="R459" i="12"/>
  <c r="H459" i="12"/>
  <c r="U459" i="12"/>
  <c r="E460" i="12" l="1"/>
  <c r="D461" i="12"/>
  <c r="B461" i="12" s="1"/>
  <c r="K459" i="12"/>
  <c r="O459" i="12"/>
  <c r="A462" i="3"/>
  <c r="B463" i="3"/>
  <c r="E461" i="12"/>
  <c r="G460" i="12"/>
  <c r="T460" i="12"/>
  <c r="Z460" i="12"/>
  <c r="Y460" i="12"/>
  <c r="X460" i="12"/>
  <c r="V460" i="12"/>
  <c r="W460" i="12"/>
  <c r="C460" i="12"/>
  <c r="S460" i="12"/>
  <c r="J460" i="12"/>
  <c r="R460" i="12"/>
  <c r="P460" i="12"/>
  <c r="H460" i="12"/>
  <c r="U460" i="12"/>
  <c r="F460" i="12"/>
  <c r="Q460" i="12"/>
  <c r="D462" i="12" l="1"/>
  <c r="B464" i="3"/>
  <c r="A463" i="3"/>
  <c r="B462" i="12"/>
  <c r="E462" i="12"/>
  <c r="K460" i="12"/>
  <c r="O460" i="12"/>
  <c r="H461" i="12"/>
  <c r="F461" i="12"/>
  <c r="Y461" i="12"/>
  <c r="Q461" i="12"/>
  <c r="S461" i="12"/>
  <c r="T461" i="12"/>
  <c r="G461" i="12"/>
  <c r="X461" i="12"/>
  <c r="U461" i="12"/>
  <c r="V461" i="12"/>
  <c r="W461" i="12"/>
  <c r="C461" i="12"/>
  <c r="J461" i="12"/>
  <c r="R461" i="12"/>
  <c r="P461" i="12"/>
  <c r="Z461" i="12"/>
  <c r="D463" i="12" l="1"/>
  <c r="K461" i="12"/>
  <c r="O461" i="12"/>
  <c r="T462" i="12"/>
  <c r="C462" i="12"/>
  <c r="S462" i="12"/>
  <c r="V462" i="12"/>
  <c r="G462" i="12"/>
  <c r="Z462" i="12"/>
  <c r="W462" i="12"/>
  <c r="Y462" i="12"/>
  <c r="J462" i="12"/>
  <c r="R462" i="12"/>
  <c r="Q462" i="12"/>
  <c r="H462" i="12"/>
  <c r="U462" i="12"/>
  <c r="P462" i="12"/>
  <c r="F462" i="12"/>
  <c r="X462" i="12"/>
  <c r="E463" i="12"/>
  <c r="B463" i="12"/>
  <c r="A464" i="3"/>
  <c r="B465" i="3"/>
  <c r="D464" i="12" l="1"/>
  <c r="Q463" i="12"/>
  <c r="C463" i="12"/>
  <c r="G463" i="12"/>
  <c r="S463" i="12"/>
  <c r="J463" i="12"/>
  <c r="U463" i="12"/>
  <c r="F463" i="12"/>
  <c r="P463" i="12"/>
  <c r="W463" i="12"/>
  <c r="Y463" i="12"/>
  <c r="X463" i="12"/>
  <c r="R463" i="12"/>
  <c r="T463" i="12"/>
  <c r="H463" i="12"/>
  <c r="V463" i="12"/>
  <c r="Z463" i="12"/>
  <c r="K462" i="12"/>
  <c r="O462" i="12"/>
  <c r="B466" i="3"/>
  <c r="A465" i="3"/>
  <c r="B464" i="12"/>
  <c r="E464" i="12"/>
  <c r="D465" i="12" l="1"/>
  <c r="B465" i="12" s="1"/>
  <c r="B467" i="3"/>
  <c r="A466" i="3"/>
  <c r="H464" i="12"/>
  <c r="R464" i="12"/>
  <c r="P464" i="12"/>
  <c r="Q464" i="12"/>
  <c r="S464" i="12"/>
  <c r="W464" i="12"/>
  <c r="X464" i="12"/>
  <c r="T464" i="12"/>
  <c r="J464" i="12"/>
  <c r="G464" i="12"/>
  <c r="C464" i="12"/>
  <c r="Y464" i="12"/>
  <c r="F464" i="12"/>
  <c r="Z464" i="12"/>
  <c r="U464" i="12"/>
  <c r="V464" i="12"/>
  <c r="O463" i="12"/>
  <c r="K463" i="12"/>
  <c r="E465" i="12" l="1"/>
  <c r="D466" i="12"/>
  <c r="E466" i="12" s="1"/>
  <c r="B468" i="3"/>
  <c r="A467" i="3"/>
  <c r="K464" i="12"/>
  <c r="O464" i="12"/>
  <c r="Q465" i="12"/>
  <c r="C465" i="12"/>
  <c r="H465" i="12"/>
  <c r="F465" i="12"/>
  <c r="J465" i="12"/>
  <c r="V465" i="12"/>
  <c r="X465" i="12"/>
  <c r="R465" i="12"/>
  <c r="T465" i="12"/>
  <c r="S465" i="12"/>
  <c r="P465" i="12"/>
  <c r="W465" i="12"/>
  <c r="Y465" i="12"/>
  <c r="Z465" i="12"/>
  <c r="G465" i="12"/>
  <c r="U465" i="12"/>
  <c r="B466" i="12" l="1"/>
  <c r="S466" i="12" s="1"/>
  <c r="D467" i="12"/>
  <c r="E467" i="12" s="1"/>
  <c r="O465" i="12"/>
  <c r="K465" i="12"/>
  <c r="A468" i="3"/>
  <c r="B469" i="3"/>
  <c r="W466" i="12" l="1"/>
  <c r="V466" i="12"/>
  <c r="T466" i="12"/>
  <c r="J466" i="12"/>
  <c r="U466" i="12"/>
  <c r="Z466" i="12"/>
  <c r="F466" i="12"/>
  <c r="Q466" i="12"/>
  <c r="G466" i="12"/>
  <c r="R466" i="12"/>
  <c r="C466" i="12"/>
  <c r="P466" i="12"/>
  <c r="X466" i="12"/>
  <c r="Y466" i="12"/>
  <c r="H466" i="12"/>
  <c r="B467" i="12"/>
  <c r="X467" i="12" s="1"/>
  <c r="D468" i="12"/>
  <c r="E468" i="12" s="1"/>
  <c r="O466" i="12"/>
  <c r="K466" i="12"/>
  <c r="A469" i="3"/>
  <c r="B470" i="3"/>
  <c r="C467" i="12"/>
  <c r="Z467" i="12" l="1"/>
  <c r="B468" i="12"/>
  <c r="U467" i="12"/>
  <c r="H467" i="12"/>
  <c r="P467" i="12"/>
  <c r="J467" i="12"/>
  <c r="F467" i="12"/>
  <c r="T467" i="12"/>
  <c r="W467" i="12"/>
  <c r="R467" i="12"/>
  <c r="G467" i="12"/>
  <c r="S467" i="12"/>
  <c r="V467" i="12"/>
  <c r="Q467" i="12"/>
  <c r="Y467" i="12"/>
  <c r="D469" i="12"/>
  <c r="A470" i="3"/>
  <c r="B471" i="3"/>
  <c r="E469" i="12"/>
  <c r="B469" i="12"/>
  <c r="C468" i="12"/>
  <c r="Q468" i="12"/>
  <c r="X468" i="12"/>
  <c r="T468" i="12"/>
  <c r="P468" i="12"/>
  <c r="V468" i="12"/>
  <c r="R468" i="12"/>
  <c r="H468" i="12"/>
  <c r="J468" i="12"/>
  <c r="U468" i="12"/>
  <c r="Y468" i="12"/>
  <c r="Z468" i="12"/>
  <c r="S468" i="12"/>
  <c r="G468" i="12"/>
  <c r="W468" i="12"/>
  <c r="F468" i="12"/>
  <c r="O467" i="12"/>
  <c r="K467" i="12"/>
  <c r="D470" i="12" l="1"/>
  <c r="H469" i="12"/>
  <c r="R469" i="12"/>
  <c r="F469" i="12"/>
  <c r="Z469" i="12"/>
  <c r="X469" i="12"/>
  <c r="Q469" i="12"/>
  <c r="J469" i="12"/>
  <c r="W469" i="12"/>
  <c r="G469" i="12"/>
  <c r="Y469" i="12"/>
  <c r="U469" i="12"/>
  <c r="C469" i="12"/>
  <c r="S469" i="12"/>
  <c r="P469" i="12"/>
  <c r="V469" i="12"/>
  <c r="T469" i="12"/>
  <c r="A471" i="3"/>
  <c r="B472" i="3"/>
  <c r="O468" i="12"/>
  <c r="K468" i="12"/>
  <c r="B470" i="12"/>
  <c r="E470" i="12"/>
  <c r="D471" i="12" l="1"/>
  <c r="O469" i="12"/>
  <c r="K469" i="12"/>
  <c r="A472" i="3"/>
  <c r="B473" i="3"/>
  <c r="Y470" i="12"/>
  <c r="R470" i="12"/>
  <c r="P470" i="12"/>
  <c r="C470" i="12"/>
  <c r="T470" i="12"/>
  <c r="S470" i="12"/>
  <c r="Q470" i="12"/>
  <c r="H470" i="12"/>
  <c r="V470" i="12"/>
  <c r="U470" i="12"/>
  <c r="Z470" i="12"/>
  <c r="W470" i="12"/>
  <c r="X470" i="12"/>
  <c r="F470" i="12"/>
  <c r="J470" i="12"/>
  <c r="G470" i="12"/>
  <c r="E471" i="12"/>
  <c r="B471" i="12"/>
  <c r="D472" i="12" l="1"/>
  <c r="A473" i="3"/>
  <c r="B474" i="3"/>
  <c r="K470" i="12"/>
  <c r="O470" i="12"/>
  <c r="B472" i="12"/>
  <c r="E472" i="12"/>
  <c r="Y471" i="12"/>
  <c r="G471" i="12"/>
  <c r="R471" i="12"/>
  <c r="U471" i="12"/>
  <c r="Q471" i="12"/>
  <c r="W471" i="12"/>
  <c r="P471" i="12"/>
  <c r="F471" i="12"/>
  <c r="J471" i="12"/>
  <c r="T471" i="12"/>
  <c r="V471" i="12"/>
  <c r="S471" i="12"/>
  <c r="Z471" i="12"/>
  <c r="C471" i="12"/>
  <c r="H471" i="12"/>
  <c r="X471" i="12"/>
  <c r="D473" i="12" l="1"/>
  <c r="O471" i="12"/>
  <c r="K471" i="12"/>
  <c r="B475" i="3"/>
  <c r="A474" i="3"/>
  <c r="G472" i="12"/>
  <c r="V472" i="12"/>
  <c r="F472" i="12"/>
  <c r="H472" i="12"/>
  <c r="W472" i="12"/>
  <c r="C472" i="12"/>
  <c r="X472" i="12"/>
  <c r="T472" i="12"/>
  <c r="R472" i="12"/>
  <c r="Y472" i="12"/>
  <c r="U472" i="12"/>
  <c r="Z472" i="12"/>
  <c r="P472" i="12"/>
  <c r="Q472" i="12"/>
  <c r="S472" i="12"/>
  <c r="J472" i="12"/>
  <c r="B473" i="12"/>
  <c r="E473" i="12"/>
  <c r="D474" i="12" l="1"/>
  <c r="B474" i="12"/>
  <c r="E474" i="12"/>
  <c r="A475" i="3"/>
  <c r="B476" i="3"/>
  <c r="O472" i="12"/>
  <c r="K472" i="12"/>
  <c r="Y473" i="12"/>
  <c r="X473" i="12"/>
  <c r="U473" i="12"/>
  <c r="T473" i="12"/>
  <c r="J473" i="12"/>
  <c r="C473" i="12"/>
  <c r="W473" i="12"/>
  <c r="V473" i="12"/>
  <c r="Z473" i="12"/>
  <c r="R473" i="12"/>
  <c r="P473" i="12"/>
  <c r="H473" i="12"/>
  <c r="G473" i="12"/>
  <c r="S473" i="12"/>
  <c r="Q473" i="12"/>
  <c r="F473" i="12"/>
  <c r="D475" i="12" l="1"/>
  <c r="K473" i="12"/>
  <c r="O473" i="12"/>
  <c r="E475" i="12"/>
  <c r="B475" i="12"/>
  <c r="B477" i="3"/>
  <c r="A476" i="3"/>
  <c r="S474" i="12"/>
  <c r="T474" i="12"/>
  <c r="Y474" i="12"/>
  <c r="X474" i="12"/>
  <c r="P474" i="12"/>
  <c r="Z474" i="12"/>
  <c r="U474" i="12"/>
  <c r="C474" i="12"/>
  <c r="H474" i="12"/>
  <c r="W474" i="12"/>
  <c r="G474" i="12"/>
  <c r="J474" i="12"/>
  <c r="V474" i="12"/>
  <c r="Q474" i="12"/>
  <c r="F474" i="12"/>
  <c r="R474" i="12"/>
  <c r="D476" i="12" l="1"/>
  <c r="J475" i="12"/>
  <c r="F475" i="12"/>
  <c r="U475" i="12"/>
  <c r="C475" i="12"/>
  <c r="H475" i="12"/>
  <c r="G475" i="12"/>
  <c r="P475" i="12"/>
  <c r="Q475" i="12"/>
  <c r="Y475" i="12"/>
  <c r="S475" i="12"/>
  <c r="T475" i="12"/>
  <c r="Z475" i="12"/>
  <c r="X475" i="12"/>
  <c r="V475" i="12"/>
  <c r="W475" i="12"/>
  <c r="R475" i="12"/>
  <c r="O474" i="12"/>
  <c r="K474" i="12"/>
  <c r="E476" i="12"/>
  <c r="B476" i="12"/>
  <c r="A477" i="3"/>
  <c r="B478" i="3"/>
  <c r="D477" i="12" l="1"/>
  <c r="Y476" i="12"/>
  <c r="V476" i="12"/>
  <c r="U476" i="12"/>
  <c r="C476" i="12"/>
  <c r="P476" i="12"/>
  <c r="W476" i="12"/>
  <c r="Z476" i="12"/>
  <c r="F476" i="12"/>
  <c r="S476" i="12"/>
  <c r="T476" i="12"/>
  <c r="G476" i="12"/>
  <c r="X476" i="12"/>
  <c r="Q476" i="12"/>
  <c r="J476" i="12"/>
  <c r="R476" i="12"/>
  <c r="H476" i="12"/>
  <c r="B479" i="3"/>
  <c r="A478" i="3"/>
  <c r="B477" i="12"/>
  <c r="E477" i="12"/>
  <c r="O475" i="12"/>
  <c r="K475" i="12"/>
  <c r="D478" i="12" l="1"/>
  <c r="Y477" i="12"/>
  <c r="Z477" i="12"/>
  <c r="R477" i="12"/>
  <c r="J477" i="12"/>
  <c r="V477" i="12"/>
  <c r="P477" i="12"/>
  <c r="F477" i="12"/>
  <c r="C477" i="12"/>
  <c r="T477" i="12"/>
  <c r="S477" i="12"/>
  <c r="X477" i="12"/>
  <c r="Q477" i="12"/>
  <c r="H477" i="12"/>
  <c r="W477" i="12"/>
  <c r="G477" i="12"/>
  <c r="U477" i="12"/>
  <c r="B478" i="12"/>
  <c r="E478" i="12"/>
  <c r="O476" i="12"/>
  <c r="K476" i="12"/>
  <c r="B480" i="3"/>
  <c r="A479" i="3"/>
  <c r="D479" i="12" l="1"/>
  <c r="E479" i="12" s="1"/>
  <c r="O477" i="12"/>
  <c r="K477" i="12"/>
  <c r="B479" i="12"/>
  <c r="A480" i="3"/>
  <c r="B481" i="3"/>
  <c r="J478" i="12"/>
  <c r="Y478" i="12"/>
  <c r="U478" i="12"/>
  <c r="Q478" i="12"/>
  <c r="R478" i="12"/>
  <c r="W478" i="12"/>
  <c r="C478" i="12"/>
  <c r="T478" i="12"/>
  <c r="F478" i="12"/>
  <c r="G478" i="12"/>
  <c r="H478" i="12"/>
  <c r="S478" i="12"/>
  <c r="X478" i="12"/>
  <c r="V478" i="12"/>
  <c r="P478" i="12"/>
  <c r="Z478" i="12"/>
  <c r="D480" i="12" l="1"/>
  <c r="K478" i="12"/>
  <c r="O478" i="12"/>
  <c r="Y479" i="12"/>
  <c r="W479" i="12"/>
  <c r="Z479" i="12"/>
  <c r="C479" i="12"/>
  <c r="Q479" i="12"/>
  <c r="G479" i="12"/>
  <c r="T479" i="12"/>
  <c r="R479" i="12"/>
  <c r="V479" i="12"/>
  <c r="S479" i="12"/>
  <c r="H479" i="12"/>
  <c r="X479" i="12"/>
  <c r="J479" i="12"/>
  <c r="F479" i="12"/>
  <c r="P479" i="12"/>
  <c r="U479" i="12"/>
  <c r="A481" i="3"/>
  <c r="B482" i="3"/>
  <c r="B480" i="12"/>
  <c r="E480" i="12"/>
  <c r="D481" i="12" l="1"/>
  <c r="E481" i="12" s="1"/>
  <c r="O479" i="12"/>
  <c r="K479" i="12"/>
  <c r="A482" i="3"/>
  <c r="B483" i="3"/>
  <c r="W480" i="12"/>
  <c r="C480" i="12"/>
  <c r="Z480" i="12"/>
  <c r="R480" i="12"/>
  <c r="P480" i="12"/>
  <c r="G480" i="12"/>
  <c r="Y480" i="12"/>
  <c r="X480" i="12"/>
  <c r="J480" i="12"/>
  <c r="S480" i="12"/>
  <c r="V480" i="12"/>
  <c r="Q480" i="12"/>
  <c r="H480" i="12"/>
  <c r="F480" i="12"/>
  <c r="T480" i="12"/>
  <c r="U480" i="12"/>
  <c r="D482" i="12" l="1"/>
  <c r="B482" i="12" s="1"/>
  <c r="B481" i="12"/>
  <c r="Z481" i="12" s="1"/>
  <c r="O480" i="12"/>
  <c r="K480" i="12"/>
  <c r="B484" i="3"/>
  <c r="A483" i="3"/>
  <c r="P481" i="12" l="1"/>
  <c r="H481" i="12"/>
  <c r="W481" i="12"/>
  <c r="T481" i="12"/>
  <c r="Q481" i="12"/>
  <c r="F481" i="12"/>
  <c r="X481" i="12"/>
  <c r="R481" i="12"/>
  <c r="J481" i="12"/>
  <c r="Y481" i="12"/>
  <c r="S481" i="12"/>
  <c r="G481" i="12"/>
  <c r="V481" i="12"/>
  <c r="C481" i="12"/>
  <c r="U481" i="12"/>
  <c r="D483" i="12"/>
  <c r="E482" i="12"/>
  <c r="X482" i="12"/>
  <c r="F482" i="12"/>
  <c r="H482" i="12"/>
  <c r="G482" i="12"/>
  <c r="C482" i="12"/>
  <c r="U482" i="12"/>
  <c r="Q482" i="12"/>
  <c r="V482" i="12"/>
  <c r="T482" i="12"/>
  <c r="J482" i="12"/>
  <c r="Y482" i="12"/>
  <c r="Z482" i="12"/>
  <c r="S482" i="12"/>
  <c r="R482" i="12"/>
  <c r="P482" i="12"/>
  <c r="W482" i="12"/>
  <c r="K481" i="12"/>
  <c r="O481" i="12"/>
  <c r="E483" i="12"/>
  <c r="B483" i="12"/>
  <c r="A484" i="3"/>
  <c r="B485" i="3"/>
  <c r="D484" i="12" l="1"/>
  <c r="A485" i="3"/>
  <c r="B486" i="3"/>
  <c r="O482" i="12"/>
  <c r="K482" i="12"/>
  <c r="Z483" i="12"/>
  <c r="T483" i="12"/>
  <c r="W483" i="12"/>
  <c r="P483" i="12"/>
  <c r="F483" i="12"/>
  <c r="Y483" i="12"/>
  <c r="U483" i="12"/>
  <c r="H483" i="12"/>
  <c r="X483" i="12"/>
  <c r="Q483" i="12"/>
  <c r="S483" i="12"/>
  <c r="J483" i="12"/>
  <c r="V483" i="12"/>
  <c r="C483" i="12"/>
  <c r="G483" i="12"/>
  <c r="R483" i="12"/>
  <c r="E484" i="12"/>
  <c r="B484" i="12"/>
  <c r="D485" i="12" l="1"/>
  <c r="K483" i="12"/>
  <c r="O483" i="12"/>
  <c r="P484" i="12"/>
  <c r="W484" i="12"/>
  <c r="G484" i="12"/>
  <c r="H484" i="12"/>
  <c r="U484" i="12"/>
  <c r="C484" i="12"/>
  <c r="Q484" i="12"/>
  <c r="T484" i="12"/>
  <c r="S484" i="12"/>
  <c r="V484" i="12"/>
  <c r="Z484" i="12"/>
  <c r="X484" i="12"/>
  <c r="J484" i="12"/>
  <c r="F484" i="12"/>
  <c r="R484" i="12"/>
  <c r="Y484" i="12"/>
  <c r="B487" i="3"/>
  <c r="A486" i="3"/>
  <c r="B485" i="12"/>
  <c r="E485" i="12"/>
  <c r="D486" i="12" l="1"/>
  <c r="E486" i="12" s="1"/>
  <c r="B488" i="3"/>
  <c r="A487" i="3"/>
  <c r="O484" i="12"/>
  <c r="K484" i="12"/>
  <c r="B486" i="12"/>
  <c r="C485" i="12"/>
  <c r="S485" i="12"/>
  <c r="U485" i="12"/>
  <c r="H485" i="12"/>
  <c r="J485" i="12"/>
  <c r="X485" i="12"/>
  <c r="R485" i="12"/>
  <c r="T485" i="12"/>
  <c r="Y485" i="12"/>
  <c r="V485" i="12"/>
  <c r="F485" i="12"/>
  <c r="P485" i="12"/>
  <c r="G485" i="12"/>
  <c r="W485" i="12"/>
  <c r="Q485" i="12"/>
  <c r="Z485" i="12"/>
  <c r="D487" i="12" l="1"/>
  <c r="E487" i="12" s="1"/>
  <c r="O485" i="12"/>
  <c r="K485" i="12"/>
  <c r="B487" i="12"/>
  <c r="H486" i="12"/>
  <c r="J486" i="12"/>
  <c r="Y486" i="12"/>
  <c r="X486" i="12"/>
  <c r="S486" i="12"/>
  <c r="F486" i="12"/>
  <c r="Q486" i="12"/>
  <c r="P486" i="12"/>
  <c r="C486" i="12"/>
  <c r="Z486" i="12"/>
  <c r="R486" i="12"/>
  <c r="T486" i="12"/>
  <c r="W486" i="12"/>
  <c r="G486" i="12"/>
  <c r="U486" i="12"/>
  <c r="V486" i="12"/>
  <c r="A488" i="3"/>
  <c r="B489" i="3"/>
  <c r="D488" i="12" l="1"/>
  <c r="U487" i="12"/>
  <c r="Y487" i="12"/>
  <c r="Q487" i="12"/>
  <c r="C487" i="12"/>
  <c r="G487" i="12"/>
  <c r="V487" i="12"/>
  <c r="F487" i="12"/>
  <c r="W487" i="12"/>
  <c r="R487" i="12"/>
  <c r="S487" i="12"/>
  <c r="X487" i="12"/>
  <c r="J487" i="12"/>
  <c r="P487" i="12"/>
  <c r="T487" i="12"/>
  <c r="H487" i="12"/>
  <c r="Z487" i="12"/>
  <c r="B490" i="3"/>
  <c r="A489" i="3"/>
  <c r="K486" i="12"/>
  <c r="O486" i="12"/>
  <c r="B488" i="12"/>
  <c r="E488" i="12"/>
  <c r="D489" i="12" l="1"/>
  <c r="K487" i="12"/>
  <c r="O487" i="12"/>
  <c r="B489" i="12"/>
  <c r="E489" i="12"/>
  <c r="J488" i="12"/>
  <c r="C488" i="12"/>
  <c r="T488" i="12"/>
  <c r="H488" i="12"/>
  <c r="F488" i="12"/>
  <c r="Z488" i="12"/>
  <c r="P488" i="12"/>
  <c r="V488" i="12"/>
  <c r="S488" i="12"/>
  <c r="R488" i="12"/>
  <c r="Y488" i="12"/>
  <c r="U488" i="12"/>
  <c r="X488" i="12"/>
  <c r="G488" i="12"/>
  <c r="W488" i="12"/>
  <c r="Q488" i="12"/>
  <c r="B491" i="3"/>
  <c r="A490" i="3"/>
  <c r="D490" i="12" l="1"/>
  <c r="F489" i="12"/>
  <c r="G489" i="12"/>
  <c r="J489" i="12"/>
  <c r="P489" i="12"/>
  <c r="V489" i="12"/>
  <c r="H489" i="12"/>
  <c r="U489" i="12"/>
  <c r="X489" i="12"/>
  <c r="W489" i="12"/>
  <c r="S489" i="12"/>
  <c r="R489" i="12"/>
  <c r="Y489" i="12"/>
  <c r="Q489" i="12"/>
  <c r="C489" i="12"/>
  <c r="Z489" i="12"/>
  <c r="T489" i="12"/>
  <c r="E490" i="12"/>
  <c r="B490" i="12"/>
  <c r="B492" i="3"/>
  <c r="A491" i="3"/>
  <c r="O488" i="12"/>
  <c r="K488" i="12"/>
  <c r="D491" i="12" l="1"/>
  <c r="K489" i="12"/>
  <c r="O489" i="12"/>
  <c r="E491" i="12"/>
  <c r="B491" i="12"/>
  <c r="A492" i="3"/>
  <c r="B493" i="3"/>
  <c r="J490" i="12"/>
  <c r="V490" i="12"/>
  <c r="Z490" i="12"/>
  <c r="W490" i="12"/>
  <c r="H490" i="12"/>
  <c r="P490" i="12"/>
  <c r="U490" i="12"/>
  <c r="T490" i="12"/>
  <c r="G490" i="12"/>
  <c r="C490" i="12"/>
  <c r="R490" i="12"/>
  <c r="X490" i="12"/>
  <c r="Q490" i="12"/>
  <c r="S490" i="12"/>
  <c r="Y490" i="12"/>
  <c r="F490" i="12"/>
  <c r="D492" i="12" l="1"/>
  <c r="J491" i="12"/>
  <c r="P491" i="12"/>
  <c r="S491" i="12"/>
  <c r="W491" i="12"/>
  <c r="U491" i="12"/>
  <c r="Y491" i="12"/>
  <c r="R491" i="12"/>
  <c r="Z491" i="12"/>
  <c r="C491" i="12"/>
  <c r="X491" i="12"/>
  <c r="F491" i="12"/>
  <c r="G491" i="12"/>
  <c r="T491" i="12"/>
  <c r="H491" i="12"/>
  <c r="V491" i="12"/>
  <c r="Q491" i="12"/>
  <c r="O490" i="12"/>
  <c r="K490" i="12"/>
  <c r="B494" i="3"/>
  <c r="A493" i="3"/>
  <c r="B492" i="12"/>
  <c r="E492" i="12"/>
  <c r="D493" i="12" l="1"/>
  <c r="E493" i="12" s="1"/>
  <c r="A494" i="3"/>
  <c r="B495" i="3"/>
  <c r="J492" i="12"/>
  <c r="W492" i="12"/>
  <c r="X492" i="12"/>
  <c r="Q492" i="12"/>
  <c r="Y492" i="12"/>
  <c r="C492" i="12"/>
  <c r="F492" i="12"/>
  <c r="R492" i="12"/>
  <c r="H492" i="12"/>
  <c r="T492" i="12"/>
  <c r="S492" i="12"/>
  <c r="G492" i="12"/>
  <c r="P492" i="12"/>
  <c r="Z492" i="12"/>
  <c r="U492" i="12"/>
  <c r="V492" i="12"/>
  <c r="O491" i="12"/>
  <c r="K491" i="12"/>
  <c r="B493" i="12" l="1"/>
  <c r="T493" i="12" s="1"/>
  <c r="D494" i="12"/>
  <c r="B494" i="12" s="1"/>
  <c r="B496" i="3"/>
  <c r="A495" i="3"/>
  <c r="K492" i="12"/>
  <c r="O492" i="12"/>
  <c r="F493" i="12" l="1"/>
  <c r="Y493" i="12"/>
  <c r="Z493" i="12"/>
  <c r="R493" i="12"/>
  <c r="P493" i="12"/>
  <c r="U493" i="12"/>
  <c r="X493" i="12"/>
  <c r="C493" i="12"/>
  <c r="S493" i="12"/>
  <c r="G493" i="12"/>
  <c r="H493" i="12"/>
  <c r="J493" i="12"/>
  <c r="V493" i="12"/>
  <c r="Q493" i="12"/>
  <c r="W493" i="12"/>
  <c r="E494" i="12"/>
  <c r="D495" i="12"/>
  <c r="E495" i="12" s="1"/>
  <c r="B497" i="3"/>
  <c r="A496" i="3"/>
  <c r="O493" i="12"/>
  <c r="K493" i="12"/>
  <c r="R494" i="12"/>
  <c r="S494" i="12"/>
  <c r="Q494" i="12"/>
  <c r="U494" i="12"/>
  <c r="Z494" i="12"/>
  <c r="P494" i="12"/>
  <c r="F494" i="12"/>
  <c r="G494" i="12"/>
  <c r="W494" i="12"/>
  <c r="V494" i="12"/>
  <c r="H494" i="12"/>
  <c r="X494" i="12"/>
  <c r="J494" i="12"/>
  <c r="C494" i="12"/>
  <c r="T494" i="12"/>
  <c r="Y494" i="12"/>
  <c r="B495" i="12" l="1"/>
  <c r="W495" i="12" s="1"/>
  <c r="D496" i="12"/>
  <c r="K494" i="12"/>
  <c r="O494" i="12"/>
  <c r="B496" i="12"/>
  <c r="E496" i="12"/>
  <c r="A497" i="3"/>
  <c r="B498" i="3"/>
  <c r="V495" i="12" l="1"/>
  <c r="F495" i="12"/>
  <c r="S495" i="12"/>
  <c r="P495" i="12"/>
  <c r="H495" i="12"/>
  <c r="Q495" i="12"/>
  <c r="U495" i="12"/>
  <c r="Z495" i="12"/>
  <c r="J495" i="12"/>
  <c r="T495" i="12"/>
  <c r="Y495" i="12"/>
  <c r="R495" i="12"/>
  <c r="X495" i="12"/>
  <c r="G495" i="12"/>
  <c r="C495" i="12"/>
  <c r="D497" i="12"/>
  <c r="E497" i="12" s="1"/>
  <c r="G496" i="12"/>
  <c r="F496" i="12"/>
  <c r="U496" i="12"/>
  <c r="S496" i="12"/>
  <c r="C496" i="12"/>
  <c r="H496" i="12"/>
  <c r="V496" i="12"/>
  <c r="R496" i="12"/>
  <c r="J496" i="12"/>
  <c r="W496" i="12"/>
  <c r="Q496" i="12"/>
  <c r="X496" i="12"/>
  <c r="Z496" i="12"/>
  <c r="P496" i="12"/>
  <c r="T496" i="12"/>
  <c r="Y496" i="12"/>
  <c r="B499" i="3"/>
  <c r="A498" i="3"/>
  <c r="O495" i="12"/>
  <c r="K495" i="12"/>
  <c r="B497" i="12" l="1"/>
  <c r="T497" i="12" s="1"/>
  <c r="D498" i="12"/>
  <c r="B498" i="12" s="1"/>
  <c r="B500" i="3"/>
  <c r="A499" i="3"/>
  <c r="K496" i="12"/>
  <c r="O496" i="12"/>
  <c r="J497" i="12" l="1"/>
  <c r="U497" i="12"/>
  <c r="Y497" i="12"/>
  <c r="Z497" i="12"/>
  <c r="F497" i="12"/>
  <c r="H497" i="12"/>
  <c r="G497" i="12"/>
  <c r="C497" i="12"/>
  <c r="P497" i="12"/>
  <c r="S497" i="12"/>
  <c r="W497" i="12"/>
  <c r="Q497" i="12"/>
  <c r="X497" i="12"/>
  <c r="V497" i="12"/>
  <c r="R497" i="12"/>
  <c r="E498" i="12"/>
  <c r="D499" i="12"/>
  <c r="E499" i="12" s="1"/>
  <c r="B501" i="3"/>
  <c r="A500" i="3"/>
  <c r="H498" i="12"/>
  <c r="X498" i="12"/>
  <c r="P498" i="12"/>
  <c r="V498" i="12"/>
  <c r="W498" i="12"/>
  <c r="U498" i="12"/>
  <c r="G498" i="12"/>
  <c r="S498" i="12"/>
  <c r="T498" i="12"/>
  <c r="Z498" i="12"/>
  <c r="R498" i="12"/>
  <c r="J498" i="12"/>
  <c r="Q498" i="12"/>
  <c r="F498" i="12"/>
  <c r="Y498" i="12"/>
  <c r="C498" i="12"/>
  <c r="K497" i="12"/>
  <c r="O497" i="12"/>
  <c r="B499" i="12" l="1"/>
  <c r="P499" i="12" s="1"/>
  <c r="D500" i="12"/>
  <c r="B502" i="3"/>
  <c r="A501" i="3"/>
  <c r="K498" i="12"/>
  <c r="O498" i="12"/>
  <c r="B500" i="12"/>
  <c r="E500" i="12"/>
  <c r="Z499" i="12" l="1"/>
  <c r="H499" i="12"/>
  <c r="W499" i="12"/>
  <c r="J499" i="12"/>
  <c r="G499" i="12"/>
  <c r="Y499" i="12"/>
  <c r="R499" i="12"/>
  <c r="S499" i="12"/>
  <c r="T499" i="12"/>
  <c r="X499" i="12"/>
  <c r="F499" i="12"/>
  <c r="Q499" i="12"/>
  <c r="V499" i="12"/>
  <c r="C499" i="12"/>
  <c r="U499" i="12"/>
  <c r="D501" i="12"/>
  <c r="E501" i="12" s="1"/>
  <c r="O499" i="12"/>
  <c r="K499" i="12"/>
  <c r="J500" i="12"/>
  <c r="F500" i="12"/>
  <c r="R500" i="12"/>
  <c r="H500" i="12"/>
  <c r="G500" i="12"/>
  <c r="Z500" i="12"/>
  <c r="W500" i="12"/>
  <c r="C500" i="12"/>
  <c r="Q500" i="12"/>
  <c r="Y500" i="12"/>
  <c r="P500" i="12"/>
  <c r="X500" i="12"/>
  <c r="T500" i="12"/>
  <c r="U500" i="12"/>
  <c r="V500" i="12"/>
  <c r="S500" i="12"/>
  <c r="B503" i="3"/>
  <c r="A502" i="3"/>
  <c r="B501" i="12" l="1"/>
  <c r="R501" i="12" s="1"/>
  <c r="D502" i="12"/>
  <c r="B502" i="12" s="1"/>
  <c r="E502" i="12"/>
  <c r="B504" i="3"/>
  <c r="A503" i="3"/>
  <c r="O500" i="12"/>
  <c r="K500" i="12"/>
  <c r="T501" i="12" l="1"/>
  <c r="H501" i="12"/>
  <c r="W501" i="12"/>
  <c r="P501" i="12"/>
  <c r="Z501" i="12"/>
  <c r="C501" i="12"/>
  <c r="G501" i="12"/>
  <c r="F501" i="12"/>
  <c r="J501" i="12"/>
  <c r="S501" i="12"/>
  <c r="X501" i="12"/>
  <c r="U501" i="12"/>
  <c r="Q501" i="12"/>
  <c r="V501" i="12"/>
  <c r="Y501" i="12"/>
  <c r="D503" i="12"/>
  <c r="E503" i="12"/>
  <c r="B503" i="12"/>
  <c r="A504" i="3"/>
  <c r="B505" i="3"/>
  <c r="H502" i="12"/>
  <c r="U502" i="12"/>
  <c r="G502" i="12"/>
  <c r="S502" i="12"/>
  <c r="W502" i="12"/>
  <c r="V502" i="12"/>
  <c r="X502" i="12"/>
  <c r="P502" i="12"/>
  <c r="C502" i="12"/>
  <c r="Q502" i="12"/>
  <c r="R502" i="12"/>
  <c r="Z502" i="12"/>
  <c r="T502" i="12"/>
  <c r="F502" i="12"/>
  <c r="J502" i="12"/>
  <c r="Y502" i="12"/>
  <c r="K501" i="12"/>
  <c r="O501" i="12"/>
  <c r="D504" i="12" l="1"/>
  <c r="E504" i="12" s="1"/>
  <c r="B506" i="3"/>
  <c r="A505" i="3"/>
  <c r="B504" i="12"/>
  <c r="P503" i="12"/>
  <c r="G503" i="12"/>
  <c r="R503" i="12"/>
  <c r="X503" i="12"/>
  <c r="V503" i="12"/>
  <c r="Q503" i="12"/>
  <c r="W503" i="12"/>
  <c r="Z503" i="12"/>
  <c r="H503" i="12"/>
  <c r="J503" i="12"/>
  <c r="S503" i="12"/>
  <c r="U503" i="12"/>
  <c r="C503" i="12"/>
  <c r="T503" i="12"/>
  <c r="F503" i="12"/>
  <c r="Y503" i="12"/>
  <c r="K502" i="12"/>
  <c r="O502" i="12"/>
  <c r="D505" i="12" l="1"/>
  <c r="C504" i="12"/>
  <c r="R504" i="12"/>
  <c r="G504" i="12"/>
  <c r="U504" i="12"/>
  <c r="F504" i="12"/>
  <c r="Z504" i="12"/>
  <c r="S504" i="12"/>
  <c r="V504" i="12"/>
  <c r="J504" i="12"/>
  <c r="H504" i="12"/>
  <c r="T504" i="12"/>
  <c r="Q504" i="12"/>
  <c r="Y504" i="12"/>
  <c r="P504" i="12"/>
  <c r="X504" i="12"/>
  <c r="W504" i="12"/>
  <c r="O503" i="12"/>
  <c r="K503" i="12"/>
  <c r="E505" i="12"/>
  <c r="B505" i="12"/>
  <c r="B507" i="3"/>
  <c r="A506" i="3"/>
  <c r="D506" i="12" l="1"/>
  <c r="X505" i="12"/>
  <c r="G505" i="12"/>
  <c r="F505" i="12"/>
  <c r="Y505" i="12"/>
  <c r="S505" i="12"/>
  <c r="C505" i="12"/>
  <c r="V505" i="12"/>
  <c r="U505" i="12"/>
  <c r="J505" i="12"/>
  <c r="H505" i="12"/>
  <c r="R505" i="12"/>
  <c r="P505" i="12"/>
  <c r="Q505" i="12"/>
  <c r="Z505" i="12"/>
  <c r="T505" i="12"/>
  <c r="W505" i="12"/>
  <c r="B506" i="12"/>
  <c r="E506" i="12"/>
  <c r="B508" i="3"/>
  <c r="A507" i="3"/>
  <c r="O504" i="12"/>
  <c r="K504" i="12"/>
  <c r="D507" i="12" l="1"/>
  <c r="B507" i="12" s="1"/>
  <c r="E507" i="12"/>
  <c r="A508" i="3"/>
  <c r="B509" i="3"/>
  <c r="U506" i="12"/>
  <c r="P506" i="12"/>
  <c r="J506" i="12"/>
  <c r="C506" i="12"/>
  <c r="R506" i="12"/>
  <c r="Y506" i="12"/>
  <c r="T506" i="12"/>
  <c r="G506" i="12"/>
  <c r="W506" i="12"/>
  <c r="F506" i="12"/>
  <c r="V506" i="12"/>
  <c r="S506" i="12"/>
  <c r="H506" i="12"/>
  <c r="Z506" i="12"/>
  <c r="X506" i="12"/>
  <c r="Q506" i="12"/>
  <c r="O505" i="12"/>
  <c r="K505" i="12"/>
  <c r="D508" i="12" l="1"/>
  <c r="B508" i="12" s="1"/>
  <c r="O506" i="12"/>
  <c r="K506" i="12"/>
  <c r="E508" i="12"/>
  <c r="B510" i="3"/>
  <c r="A509" i="3"/>
  <c r="U507" i="12"/>
  <c r="X507" i="12"/>
  <c r="J507" i="12"/>
  <c r="T507" i="12"/>
  <c r="F507" i="12"/>
  <c r="Y507" i="12"/>
  <c r="S507" i="12"/>
  <c r="R507" i="12"/>
  <c r="Z507" i="12"/>
  <c r="P507" i="12"/>
  <c r="G507" i="12"/>
  <c r="V507" i="12"/>
  <c r="Q507" i="12"/>
  <c r="C507" i="12"/>
  <c r="H507" i="12"/>
  <c r="W507" i="12"/>
  <c r="D509" i="12" l="1"/>
  <c r="B509" i="12" s="1"/>
  <c r="P508" i="12"/>
  <c r="H508" i="12"/>
  <c r="U508" i="12"/>
  <c r="Q508" i="12"/>
  <c r="C508" i="12"/>
  <c r="T508" i="12"/>
  <c r="Y508" i="12"/>
  <c r="V508" i="12"/>
  <c r="J508" i="12"/>
  <c r="Z508" i="12"/>
  <c r="S508" i="12"/>
  <c r="R508" i="12"/>
  <c r="W508" i="12"/>
  <c r="X508" i="12"/>
  <c r="F508" i="12"/>
  <c r="G508" i="12"/>
  <c r="E509" i="12"/>
  <c r="K507" i="12"/>
  <c r="O507" i="12"/>
  <c r="A510" i="3"/>
  <c r="B511" i="3"/>
  <c r="D510" i="12" l="1"/>
  <c r="B512" i="3"/>
  <c r="A511" i="3"/>
  <c r="X509" i="12"/>
  <c r="T509" i="12"/>
  <c r="V509" i="12"/>
  <c r="Q509" i="12"/>
  <c r="C509" i="12"/>
  <c r="P509" i="12"/>
  <c r="S509" i="12"/>
  <c r="H509" i="12"/>
  <c r="R509" i="12"/>
  <c r="G509" i="12"/>
  <c r="Y509" i="12"/>
  <c r="W509" i="12"/>
  <c r="J509" i="12"/>
  <c r="Z509" i="12"/>
  <c r="U509" i="12"/>
  <c r="F509" i="12"/>
  <c r="E510" i="12"/>
  <c r="B510" i="12"/>
  <c r="K508" i="12"/>
  <c r="O508" i="12"/>
  <c r="D511" i="12" l="1"/>
  <c r="K509" i="12"/>
  <c r="O509" i="12"/>
  <c r="B511" i="12"/>
  <c r="E511" i="12"/>
  <c r="J510" i="12"/>
  <c r="Z510" i="12"/>
  <c r="V510" i="12"/>
  <c r="U510" i="12"/>
  <c r="S510" i="12"/>
  <c r="C510" i="12"/>
  <c r="F510" i="12"/>
  <c r="X510" i="12"/>
  <c r="Q510" i="12"/>
  <c r="P510" i="12"/>
  <c r="H510" i="12"/>
  <c r="T510" i="12"/>
  <c r="Y510" i="12"/>
  <c r="W510" i="12"/>
  <c r="G510" i="12"/>
  <c r="R510" i="12"/>
  <c r="B513" i="3"/>
  <c r="A512" i="3"/>
  <c r="D512" i="12" l="1"/>
  <c r="Q511" i="12"/>
  <c r="G511" i="12"/>
  <c r="H511" i="12"/>
  <c r="X511" i="12"/>
  <c r="V511" i="12"/>
  <c r="Y511" i="12"/>
  <c r="U511" i="12"/>
  <c r="P511" i="12"/>
  <c r="J511" i="12"/>
  <c r="F511" i="12"/>
  <c r="Z511" i="12"/>
  <c r="C511" i="12"/>
  <c r="T511" i="12"/>
  <c r="R511" i="12"/>
  <c r="W511" i="12"/>
  <c r="S511" i="12"/>
  <c r="E512" i="12"/>
  <c r="B512" i="12"/>
  <c r="A513" i="3"/>
  <c r="B514" i="3"/>
  <c r="O510" i="12"/>
  <c r="K510" i="12"/>
  <c r="D513" i="12" l="1"/>
  <c r="E513" i="12" s="1"/>
  <c r="A514" i="3"/>
  <c r="B515" i="3"/>
  <c r="W512" i="12"/>
  <c r="U512" i="12"/>
  <c r="H512" i="12"/>
  <c r="V512" i="12"/>
  <c r="X512" i="12"/>
  <c r="P512" i="12"/>
  <c r="Z512" i="12"/>
  <c r="S512" i="12"/>
  <c r="G512" i="12"/>
  <c r="J512" i="12"/>
  <c r="T512" i="12"/>
  <c r="C512" i="12"/>
  <c r="Y512" i="12"/>
  <c r="Q512" i="12"/>
  <c r="F512" i="12"/>
  <c r="R512" i="12"/>
  <c r="O511" i="12"/>
  <c r="K511" i="12"/>
  <c r="B513" i="12" l="1"/>
  <c r="S513" i="12" s="1"/>
  <c r="D514" i="12"/>
  <c r="O512" i="12"/>
  <c r="K512" i="12"/>
  <c r="A515" i="3"/>
  <c r="B516" i="3"/>
  <c r="E514" i="12"/>
  <c r="B514" i="12"/>
  <c r="Z513" i="12" l="1"/>
  <c r="T513" i="12"/>
  <c r="W513" i="12"/>
  <c r="Y513" i="12"/>
  <c r="U513" i="12"/>
  <c r="R513" i="12"/>
  <c r="H513" i="12"/>
  <c r="P513" i="12"/>
  <c r="X513" i="12"/>
  <c r="G513" i="12"/>
  <c r="Q513" i="12"/>
  <c r="F513" i="12"/>
  <c r="V513" i="12"/>
  <c r="J513" i="12"/>
  <c r="C513" i="12"/>
  <c r="D515" i="12"/>
  <c r="E515" i="12" s="1"/>
  <c r="T514" i="12"/>
  <c r="V514" i="12"/>
  <c r="G514" i="12"/>
  <c r="Y514" i="12"/>
  <c r="S514" i="12"/>
  <c r="Q514" i="12"/>
  <c r="C514" i="12"/>
  <c r="X514" i="12"/>
  <c r="F514" i="12"/>
  <c r="W514" i="12"/>
  <c r="P514" i="12"/>
  <c r="U514" i="12"/>
  <c r="R514" i="12"/>
  <c r="J514" i="12"/>
  <c r="H514" i="12"/>
  <c r="Z514" i="12"/>
  <c r="A516" i="3"/>
  <c r="B517" i="3"/>
  <c r="K513" i="12"/>
  <c r="O513" i="12"/>
  <c r="B515" i="12" l="1"/>
  <c r="G515" i="12" s="1"/>
  <c r="D516" i="12"/>
  <c r="E516" i="12" s="1"/>
  <c r="O514" i="12"/>
  <c r="K514" i="12"/>
  <c r="A517" i="3"/>
  <c r="B518" i="3"/>
  <c r="B516" i="12"/>
  <c r="F515" i="12"/>
  <c r="V515" i="12" l="1"/>
  <c r="U515" i="12"/>
  <c r="Y515" i="12"/>
  <c r="W515" i="12"/>
  <c r="J515" i="12"/>
  <c r="H515" i="12"/>
  <c r="X515" i="12"/>
  <c r="Z515" i="12"/>
  <c r="P515" i="12"/>
  <c r="T515" i="12"/>
  <c r="R515" i="12"/>
  <c r="C515" i="12"/>
  <c r="Q515" i="12"/>
  <c r="S515" i="12"/>
  <c r="D517" i="12"/>
  <c r="B517" i="12" s="1"/>
  <c r="K515" i="12"/>
  <c r="O515" i="12"/>
  <c r="B519" i="3"/>
  <c r="A518" i="3"/>
  <c r="V516" i="12"/>
  <c r="Q516" i="12"/>
  <c r="H516" i="12"/>
  <c r="U516" i="12"/>
  <c r="R516" i="12"/>
  <c r="G516" i="12"/>
  <c r="P516" i="12"/>
  <c r="W516" i="12"/>
  <c r="F516" i="12"/>
  <c r="Z516" i="12"/>
  <c r="S516" i="12"/>
  <c r="X516" i="12"/>
  <c r="J516" i="12"/>
  <c r="T516" i="12"/>
  <c r="C516" i="12"/>
  <c r="Y516" i="12"/>
  <c r="E517" i="12" l="1"/>
  <c r="D518" i="12"/>
  <c r="P517" i="12"/>
  <c r="C517" i="12"/>
  <c r="X517" i="12"/>
  <c r="T517" i="12"/>
  <c r="Z517" i="12"/>
  <c r="Q517" i="12"/>
  <c r="F517" i="12"/>
  <c r="S517" i="12"/>
  <c r="H517" i="12"/>
  <c r="V517" i="12"/>
  <c r="U517" i="12"/>
  <c r="Y517" i="12"/>
  <c r="J517" i="12"/>
  <c r="R517" i="12"/>
  <c r="G517" i="12"/>
  <c r="W517" i="12"/>
  <c r="K516" i="12"/>
  <c r="O516" i="12"/>
  <c r="E518" i="12"/>
  <c r="B518" i="12"/>
  <c r="B520" i="3"/>
  <c r="A519" i="3"/>
  <c r="D519" i="12" l="1"/>
  <c r="Q518" i="12"/>
  <c r="S518" i="12"/>
  <c r="C518" i="12"/>
  <c r="F518" i="12"/>
  <c r="Z518" i="12"/>
  <c r="X518" i="12"/>
  <c r="V518" i="12"/>
  <c r="G518" i="12"/>
  <c r="U518" i="12"/>
  <c r="Y518" i="12"/>
  <c r="R518" i="12"/>
  <c r="T518" i="12"/>
  <c r="W518" i="12"/>
  <c r="J518" i="12"/>
  <c r="P518" i="12"/>
  <c r="H518" i="12"/>
  <c r="B519" i="12"/>
  <c r="E519" i="12"/>
  <c r="A520" i="3"/>
  <c r="B521" i="3"/>
  <c r="O517" i="12"/>
  <c r="K517" i="12"/>
  <c r="D520" i="12" l="1"/>
  <c r="B520" i="12" s="1"/>
  <c r="O518" i="12"/>
  <c r="K518" i="12"/>
  <c r="B522" i="3"/>
  <c r="A521" i="3"/>
  <c r="Y519" i="12"/>
  <c r="F519" i="12"/>
  <c r="W519" i="12"/>
  <c r="Q519" i="12"/>
  <c r="Z519" i="12"/>
  <c r="R519" i="12"/>
  <c r="H519" i="12"/>
  <c r="S519" i="12"/>
  <c r="C519" i="12"/>
  <c r="X519" i="12"/>
  <c r="V519" i="12"/>
  <c r="G519" i="12"/>
  <c r="P519" i="12"/>
  <c r="U519" i="12"/>
  <c r="T519" i="12"/>
  <c r="J519" i="12"/>
  <c r="E520" i="12" l="1"/>
  <c r="D521" i="12"/>
  <c r="E521" i="12" s="1"/>
  <c r="K519" i="12"/>
  <c r="O519" i="12"/>
  <c r="B521" i="12"/>
  <c r="B523" i="3"/>
  <c r="A522" i="3"/>
  <c r="G520" i="12"/>
  <c r="Y520" i="12"/>
  <c r="P520" i="12"/>
  <c r="X520" i="12"/>
  <c r="Q520" i="12"/>
  <c r="H520" i="12"/>
  <c r="Z520" i="12"/>
  <c r="C520" i="12"/>
  <c r="V520" i="12"/>
  <c r="J520" i="12"/>
  <c r="W520" i="12"/>
  <c r="F520" i="12"/>
  <c r="T520" i="12"/>
  <c r="S520" i="12"/>
  <c r="R520" i="12"/>
  <c r="U520" i="12"/>
  <c r="D522" i="12" l="1"/>
  <c r="O520" i="12"/>
  <c r="K520" i="12"/>
  <c r="J521" i="12"/>
  <c r="U521" i="12"/>
  <c r="S521" i="12"/>
  <c r="C521" i="12"/>
  <c r="V521" i="12"/>
  <c r="F521" i="12"/>
  <c r="Y521" i="12"/>
  <c r="X521" i="12"/>
  <c r="P521" i="12"/>
  <c r="T521" i="12"/>
  <c r="H521" i="12"/>
  <c r="Q521" i="12"/>
  <c r="W521" i="12"/>
  <c r="Z521" i="12"/>
  <c r="R521" i="12"/>
  <c r="G521" i="12"/>
  <c r="E522" i="12"/>
  <c r="B522" i="12"/>
  <c r="A523" i="3"/>
  <c r="B524" i="3"/>
  <c r="D523" i="12" l="1"/>
  <c r="S522" i="12"/>
  <c r="V522" i="12"/>
  <c r="Q522" i="12"/>
  <c r="C522" i="12"/>
  <c r="X522" i="12"/>
  <c r="T522" i="12"/>
  <c r="U522" i="12"/>
  <c r="F522" i="12"/>
  <c r="R522" i="12"/>
  <c r="Y522" i="12"/>
  <c r="W522" i="12"/>
  <c r="H522" i="12"/>
  <c r="P522" i="12"/>
  <c r="Z522" i="12"/>
  <c r="J522" i="12"/>
  <c r="G522" i="12"/>
  <c r="K521" i="12"/>
  <c r="O521" i="12"/>
  <c r="B525" i="3"/>
  <c r="A524" i="3"/>
  <c r="E523" i="12"/>
  <c r="B523" i="12"/>
  <c r="D524" i="12" l="1"/>
  <c r="B524" i="12" s="1"/>
  <c r="A525" i="3"/>
  <c r="B526" i="3"/>
  <c r="K522" i="12"/>
  <c r="O522" i="12"/>
  <c r="U523" i="12"/>
  <c r="T523" i="12"/>
  <c r="X523" i="12"/>
  <c r="J523" i="12"/>
  <c r="H523" i="12"/>
  <c r="Z523" i="12"/>
  <c r="S523" i="12"/>
  <c r="Q523" i="12"/>
  <c r="W523" i="12"/>
  <c r="V523" i="12"/>
  <c r="P523" i="12"/>
  <c r="G523" i="12"/>
  <c r="Y523" i="12"/>
  <c r="R523" i="12"/>
  <c r="F523" i="12"/>
  <c r="C523" i="12"/>
  <c r="D525" i="12" l="1"/>
  <c r="B525" i="12" s="1"/>
  <c r="E524" i="12"/>
  <c r="A526" i="3"/>
  <c r="B527" i="3"/>
  <c r="O523" i="12"/>
  <c r="K523" i="12"/>
  <c r="J524" i="12"/>
  <c r="C524" i="12"/>
  <c r="Z524" i="12"/>
  <c r="W524" i="12"/>
  <c r="F524" i="12"/>
  <c r="X524" i="12"/>
  <c r="T524" i="12"/>
  <c r="U524" i="12"/>
  <c r="V524" i="12"/>
  <c r="G524" i="12"/>
  <c r="Y524" i="12"/>
  <c r="P524" i="12"/>
  <c r="S524" i="12"/>
  <c r="Q524" i="12"/>
  <c r="H524" i="12"/>
  <c r="R524" i="12"/>
  <c r="D526" i="12" l="1"/>
  <c r="E525" i="12"/>
  <c r="K524" i="12"/>
  <c r="O524" i="12"/>
  <c r="J525" i="12"/>
  <c r="U525" i="12"/>
  <c r="X525" i="12"/>
  <c r="F525" i="12"/>
  <c r="S525" i="12"/>
  <c r="T525" i="12"/>
  <c r="Y525" i="12"/>
  <c r="V525" i="12"/>
  <c r="G525" i="12"/>
  <c r="R525" i="12"/>
  <c r="H525" i="12"/>
  <c r="C525" i="12"/>
  <c r="Z525" i="12"/>
  <c r="W525" i="12"/>
  <c r="Q525" i="12"/>
  <c r="P525" i="12"/>
  <c r="A527" i="3"/>
  <c r="B528" i="3"/>
  <c r="B526" i="12"/>
  <c r="E526" i="12"/>
  <c r="D527" i="12" l="1"/>
  <c r="B527" i="12" s="1"/>
  <c r="B529" i="3"/>
  <c r="A528" i="3"/>
  <c r="E527" i="12"/>
  <c r="K525" i="12"/>
  <c r="O525" i="12"/>
  <c r="G526" i="12"/>
  <c r="P526" i="12"/>
  <c r="H526" i="12"/>
  <c r="T526" i="12"/>
  <c r="Z526" i="12"/>
  <c r="F526" i="12"/>
  <c r="X526" i="12"/>
  <c r="V526" i="12"/>
  <c r="W526" i="12"/>
  <c r="Q526" i="12"/>
  <c r="U526" i="12"/>
  <c r="R526" i="12"/>
  <c r="J526" i="12"/>
  <c r="Y526" i="12"/>
  <c r="S526" i="12"/>
  <c r="C526" i="12"/>
  <c r="D528" i="12" l="1"/>
  <c r="B528" i="12" s="1"/>
  <c r="S527" i="12"/>
  <c r="P527" i="12"/>
  <c r="V527" i="12"/>
  <c r="C527" i="12"/>
  <c r="W527" i="12"/>
  <c r="U527" i="12"/>
  <c r="G527" i="12"/>
  <c r="F527" i="12"/>
  <c r="Q527" i="12"/>
  <c r="Z527" i="12"/>
  <c r="H527" i="12"/>
  <c r="X527" i="12"/>
  <c r="J527" i="12"/>
  <c r="Y527" i="12"/>
  <c r="T527" i="12"/>
  <c r="R527" i="12"/>
  <c r="K526" i="12"/>
  <c r="O526" i="12"/>
  <c r="E528" i="12"/>
  <c r="B530" i="3"/>
  <c r="A529" i="3"/>
  <c r="D529" i="12" l="1"/>
  <c r="A530" i="3"/>
  <c r="B531" i="3"/>
  <c r="X528" i="12"/>
  <c r="H528" i="12"/>
  <c r="S528" i="12"/>
  <c r="U528" i="12"/>
  <c r="V528" i="12"/>
  <c r="Z528" i="12"/>
  <c r="J528" i="12"/>
  <c r="R528" i="12"/>
  <c r="P528" i="12"/>
  <c r="Y528" i="12"/>
  <c r="C528" i="12"/>
  <c r="T528" i="12"/>
  <c r="Q528" i="12"/>
  <c r="G528" i="12"/>
  <c r="W528" i="12"/>
  <c r="F528" i="12"/>
  <c r="B529" i="12"/>
  <c r="E529" i="12"/>
  <c r="O527" i="12"/>
  <c r="K527" i="12"/>
  <c r="D530" i="12" l="1"/>
  <c r="J529" i="12"/>
  <c r="Q529" i="12"/>
  <c r="H529" i="12"/>
  <c r="T529" i="12"/>
  <c r="S529" i="12"/>
  <c r="W529" i="12"/>
  <c r="R529" i="12"/>
  <c r="V529" i="12"/>
  <c r="G529" i="12"/>
  <c r="U529" i="12"/>
  <c r="Z529" i="12"/>
  <c r="X529" i="12"/>
  <c r="F529" i="12"/>
  <c r="P529" i="12"/>
  <c r="Y529" i="12"/>
  <c r="C529" i="12"/>
  <c r="A531" i="3"/>
  <c r="B532" i="3"/>
  <c r="O528" i="12"/>
  <c r="K528" i="12"/>
  <c r="E530" i="12"/>
  <c r="B530" i="12"/>
  <c r="D531" i="12" l="1"/>
  <c r="S530" i="12"/>
  <c r="X530" i="12"/>
  <c r="T530" i="12"/>
  <c r="U530" i="12"/>
  <c r="G530" i="12"/>
  <c r="P530" i="12"/>
  <c r="C530" i="12"/>
  <c r="J530" i="12"/>
  <c r="R530" i="12"/>
  <c r="H530" i="12"/>
  <c r="W530" i="12"/>
  <c r="Y530" i="12"/>
  <c r="F530" i="12"/>
  <c r="Q530" i="12"/>
  <c r="Z530" i="12"/>
  <c r="V530" i="12"/>
  <c r="A532" i="3"/>
  <c r="B533" i="3"/>
  <c r="E531" i="12"/>
  <c r="B531" i="12"/>
  <c r="O529" i="12"/>
  <c r="K529" i="12"/>
  <c r="D532" i="12" l="1"/>
  <c r="J531" i="12"/>
  <c r="C531" i="12"/>
  <c r="H531" i="12"/>
  <c r="X531" i="12"/>
  <c r="U531" i="12"/>
  <c r="P531" i="12"/>
  <c r="R531" i="12"/>
  <c r="Z531" i="12"/>
  <c r="V531" i="12"/>
  <c r="S531" i="12"/>
  <c r="Y531" i="12"/>
  <c r="F531" i="12"/>
  <c r="G531" i="12"/>
  <c r="Q531" i="12"/>
  <c r="T531" i="12"/>
  <c r="W531" i="12"/>
  <c r="O530" i="12"/>
  <c r="K530" i="12"/>
  <c r="A533" i="3"/>
  <c r="B534" i="3"/>
  <c r="E532" i="12"/>
  <c r="B532" i="12"/>
  <c r="D533" i="12" l="1"/>
  <c r="B533" i="12" s="1"/>
  <c r="B535" i="3"/>
  <c r="A534" i="3"/>
  <c r="W532" i="12"/>
  <c r="H532" i="12"/>
  <c r="U532" i="12"/>
  <c r="Z532" i="12"/>
  <c r="P532" i="12"/>
  <c r="T532" i="12"/>
  <c r="F532" i="12"/>
  <c r="V532" i="12"/>
  <c r="Q532" i="12"/>
  <c r="X532" i="12"/>
  <c r="S532" i="12"/>
  <c r="G532" i="12"/>
  <c r="C532" i="12"/>
  <c r="Y532" i="12"/>
  <c r="J532" i="12"/>
  <c r="R532" i="12"/>
  <c r="O531" i="12"/>
  <c r="K531" i="12"/>
  <c r="E533" i="12" l="1"/>
  <c r="D534" i="12"/>
  <c r="B534" i="12" s="1"/>
  <c r="E534" i="12"/>
  <c r="O532" i="12"/>
  <c r="K532" i="12"/>
  <c r="A535" i="3"/>
  <c r="B536" i="3"/>
  <c r="Z533" i="12"/>
  <c r="P533" i="12"/>
  <c r="V533" i="12"/>
  <c r="J533" i="12"/>
  <c r="R533" i="12"/>
  <c r="Q533" i="12"/>
  <c r="F533" i="12"/>
  <c r="Y533" i="12"/>
  <c r="X533" i="12"/>
  <c r="C533" i="12"/>
  <c r="U533" i="12"/>
  <c r="W533" i="12"/>
  <c r="S533" i="12"/>
  <c r="T533" i="12"/>
  <c r="H533" i="12"/>
  <c r="G533" i="12"/>
  <c r="D535" i="12" l="1"/>
  <c r="O533" i="12"/>
  <c r="K533" i="12"/>
  <c r="B537" i="3"/>
  <c r="A536" i="3"/>
  <c r="X534" i="12"/>
  <c r="C534" i="12"/>
  <c r="T534" i="12"/>
  <c r="Q534" i="12"/>
  <c r="R534" i="12"/>
  <c r="H534" i="12"/>
  <c r="J534" i="12"/>
  <c r="V534" i="12"/>
  <c r="G534" i="12"/>
  <c r="U534" i="12"/>
  <c r="F534" i="12"/>
  <c r="Z534" i="12"/>
  <c r="Y534" i="12"/>
  <c r="P534" i="12"/>
  <c r="W534" i="12"/>
  <c r="S534" i="12"/>
  <c r="B535" i="12"/>
  <c r="E535" i="12"/>
  <c r="D536" i="12" l="1"/>
  <c r="B536" i="12" s="1"/>
  <c r="O534" i="12"/>
  <c r="K534" i="12"/>
  <c r="B538" i="3"/>
  <c r="A537" i="3"/>
  <c r="J535" i="12"/>
  <c r="Z535" i="12"/>
  <c r="R535" i="12"/>
  <c r="W535" i="12"/>
  <c r="P535" i="12"/>
  <c r="Y535" i="12"/>
  <c r="X535" i="12"/>
  <c r="T535" i="12"/>
  <c r="V535" i="12"/>
  <c r="Q535" i="12"/>
  <c r="C535" i="12"/>
  <c r="H535" i="12"/>
  <c r="F535" i="12"/>
  <c r="U535" i="12"/>
  <c r="G535" i="12"/>
  <c r="S535" i="12"/>
  <c r="D537" i="12" l="1"/>
  <c r="E537" i="12" s="1"/>
  <c r="E536" i="12"/>
  <c r="K535" i="12"/>
  <c r="O535" i="12"/>
  <c r="A538" i="3"/>
  <c r="B539" i="3"/>
  <c r="J536" i="12"/>
  <c r="C536" i="12"/>
  <c r="G536" i="12"/>
  <c r="W536" i="12"/>
  <c r="U536" i="12"/>
  <c r="Z536" i="12"/>
  <c r="V536" i="12"/>
  <c r="Q536" i="12"/>
  <c r="S536" i="12"/>
  <c r="R536" i="12"/>
  <c r="T536" i="12"/>
  <c r="H536" i="12"/>
  <c r="X536" i="12"/>
  <c r="F536" i="12"/>
  <c r="Y536" i="12"/>
  <c r="P536" i="12"/>
  <c r="D538" i="12" l="1"/>
  <c r="E538" i="12" s="1"/>
  <c r="B537" i="12"/>
  <c r="F537" i="12" s="1"/>
  <c r="K536" i="12"/>
  <c r="O536" i="12"/>
  <c r="B540" i="3"/>
  <c r="A539" i="3"/>
  <c r="B538" i="12"/>
  <c r="T537" i="12" l="1"/>
  <c r="Y537" i="12"/>
  <c r="X537" i="12"/>
  <c r="P537" i="12"/>
  <c r="C537" i="12"/>
  <c r="G537" i="12"/>
  <c r="S537" i="12"/>
  <c r="V537" i="12"/>
  <c r="Z537" i="12"/>
  <c r="U537" i="12"/>
  <c r="W537" i="12"/>
  <c r="J537" i="12"/>
  <c r="Q537" i="12"/>
  <c r="H537" i="12"/>
  <c r="R537" i="12"/>
  <c r="D539" i="12"/>
  <c r="B539" i="12" s="1"/>
  <c r="A540" i="3"/>
  <c r="B541" i="3"/>
  <c r="P538" i="12"/>
  <c r="Z538" i="12"/>
  <c r="C538" i="12"/>
  <c r="Y538" i="12"/>
  <c r="Q538" i="12"/>
  <c r="W538" i="12"/>
  <c r="T538" i="12"/>
  <c r="R538" i="12"/>
  <c r="V538" i="12"/>
  <c r="S538" i="12"/>
  <c r="J538" i="12"/>
  <c r="H538" i="12"/>
  <c r="X538" i="12"/>
  <c r="G538" i="12"/>
  <c r="U538" i="12"/>
  <c r="F538" i="12"/>
  <c r="O537" i="12"/>
  <c r="K537" i="12"/>
  <c r="E539" i="12" l="1"/>
  <c r="D540" i="12"/>
  <c r="E540" i="12" s="1"/>
  <c r="A541" i="3"/>
  <c r="B542" i="3"/>
  <c r="O538" i="12"/>
  <c r="K538" i="12"/>
  <c r="B540" i="12"/>
  <c r="J539" i="12"/>
  <c r="V539" i="12"/>
  <c r="W539" i="12"/>
  <c r="Y539" i="12"/>
  <c r="Z539" i="12"/>
  <c r="X539" i="12"/>
  <c r="Q539" i="12"/>
  <c r="U539" i="12"/>
  <c r="C539" i="12"/>
  <c r="P539" i="12"/>
  <c r="G539" i="12"/>
  <c r="T539" i="12"/>
  <c r="F539" i="12"/>
  <c r="H539" i="12"/>
  <c r="R539" i="12"/>
  <c r="S539" i="12"/>
  <c r="D541" i="12" l="1"/>
  <c r="O539" i="12"/>
  <c r="K539" i="12"/>
  <c r="Q540" i="12"/>
  <c r="Z540" i="12"/>
  <c r="Y540" i="12"/>
  <c r="S540" i="12"/>
  <c r="W540" i="12"/>
  <c r="P540" i="12"/>
  <c r="F540" i="12"/>
  <c r="R540" i="12"/>
  <c r="J540" i="12"/>
  <c r="T540" i="12"/>
  <c r="H540" i="12"/>
  <c r="U540" i="12"/>
  <c r="V540" i="12"/>
  <c r="X540" i="12"/>
  <c r="G540" i="12"/>
  <c r="C540" i="12"/>
  <c r="A542" i="3"/>
  <c r="B543" i="3"/>
  <c r="E541" i="12"/>
  <c r="B541" i="12"/>
  <c r="D542" i="12" l="1"/>
  <c r="B542" i="12" s="1"/>
  <c r="O540" i="12"/>
  <c r="K540" i="12"/>
  <c r="B544" i="3"/>
  <c r="A543" i="3"/>
  <c r="Y541" i="12"/>
  <c r="Q541" i="12"/>
  <c r="Z541" i="12"/>
  <c r="W541" i="12"/>
  <c r="H541" i="12"/>
  <c r="G541" i="12"/>
  <c r="R541" i="12"/>
  <c r="P541" i="12"/>
  <c r="U541" i="12"/>
  <c r="C541" i="12"/>
  <c r="V541" i="12"/>
  <c r="F541" i="12"/>
  <c r="S541" i="12"/>
  <c r="T541" i="12"/>
  <c r="X541" i="12"/>
  <c r="J541" i="12"/>
  <c r="E542" i="12" l="1"/>
  <c r="D543" i="12"/>
  <c r="O541" i="12"/>
  <c r="K541" i="12"/>
  <c r="E543" i="12"/>
  <c r="B543" i="12"/>
  <c r="B545" i="3"/>
  <c r="A544" i="3"/>
  <c r="V542" i="12"/>
  <c r="Z542" i="12"/>
  <c r="H542" i="12"/>
  <c r="C542" i="12"/>
  <c r="J542" i="12"/>
  <c r="R542" i="12"/>
  <c r="T542" i="12"/>
  <c r="Q542" i="12"/>
  <c r="F542" i="12"/>
  <c r="Y542" i="12"/>
  <c r="P542" i="12"/>
  <c r="U542" i="12"/>
  <c r="S542" i="12"/>
  <c r="W542" i="12"/>
  <c r="X542" i="12"/>
  <c r="G542" i="12"/>
  <c r="D544" i="12" l="1"/>
  <c r="B544" i="12" s="1"/>
  <c r="T543" i="12"/>
  <c r="J543" i="12"/>
  <c r="V543" i="12"/>
  <c r="F543" i="12"/>
  <c r="R543" i="12"/>
  <c r="Z543" i="12"/>
  <c r="C543" i="12"/>
  <c r="Q543" i="12"/>
  <c r="H543" i="12"/>
  <c r="X543" i="12"/>
  <c r="W543" i="12"/>
  <c r="P543" i="12"/>
  <c r="S543" i="12"/>
  <c r="U543" i="12"/>
  <c r="G543" i="12"/>
  <c r="Y543" i="12"/>
  <c r="K542" i="12"/>
  <c r="O542" i="12"/>
  <c r="E544" i="12"/>
  <c r="B546" i="3"/>
  <c r="A545" i="3"/>
  <c r="D545" i="12" l="1"/>
  <c r="R544" i="12"/>
  <c r="S544" i="12"/>
  <c r="X544" i="12"/>
  <c r="Z544" i="12"/>
  <c r="C544" i="12"/>
  <c r="Q544" i="12"/>
  <c r="W544" i="12"/>
  <c r="U544" i="12"/>
  <c r="V544" i="12"/>
  <c r="T544" i="12"/>
  <c r="G544" i="12"/>
  <c r="P544" i="12"/>
  <c r="J544" i="12"/>
  <c r="Y544" i="12"/>
  <c r="H544" i="12"/>
  <c r="F544" i="12"/>
  <c r="B545" i="12"/>
  <c r="E545" i="12"/>
  <c r="K543" i="12"/>
  <c r="O543" i="12"/>
  <c r="A546" i="3"/>
  <c r="B547" i="3"/>
  <c r="D546" i="12" l="1"/>
  <c r="B548" i="3"/>
  <c r="A547" i="3"/>
  <c r="E546" i="12"/>
  <c r="B546" i="12"/>
  <c r="J545" i="12"/>
  <c r="W545" i="12"/>
  <c r="R545" i="12"/>
  <c r="G545" i="12"/>
  <c r="S545" i="12"/>
  <c r="V545" i="12"/>
  <c r="Z545" i="12"/>
  <c r="T545" i="12"/>
  <c r="Y545" i="12"/>
  <c r="C545" i="12"/>
  <c r="Q545" i="12"/>
  <c r="U545" i="12"/>
  <c r="H545" i="12"/>
  <c r="X545" i="12"/>
  <c r="P545" i="12"/>
  <c r="F545" i="12"/>
  <c r="K544" i="12"/>
  <c r="O544" i="12"/>
  <c r="D547" i="12" l="1"/>
  <c r="Z546" i="12"/>
  <c r="V546" i="12"/>
  <c r="X546" i="12"/>
  <c r="U546" i="12"/>
  <c r="C546" i="12"/>
  <c r="Q546" i="12"/>
  <c r="Y546" i="12"/>
  <c r="F546" i="12"/>
  <c r="H546" i="12"/>
  <c r="J546" i="12"/>
  <c r="R546" i="12"/>
  <c r="S546" i="12"/>
  <c r="W546" i="12"/>
  <c r="P546" i="12"/>
  <c r="T546" i="12"/>
  <c r="G546" i="12"/>
  <c r="B547" i="12"/>
  <c r="E547" i="12"/>
  <c r="O545" i="12"/>
  <c r="K545" i="12"/>
  <c r="A548" i="3"/>
  <c r="B549" i="3"/>
  <c r="D548" i="12" l="1"/>
  <c r="B548" i="12" s="1"/>
  <c r="A549" i="3"/>
  <c r="B550" i="3"/>
  <c r="K546" i="12"/>
  <c r="O546" i="12"/>
  <c r="E548" i="12"/>
  <c r="C547" i="12"/>
  <c r="V547" i="12"/>
  <c r="W547" i="12"/>
  <c r="P547" i="12"/>
  <c r="T547" i="12"/>
  <c r="U547" i="12"/>
  <c r="Q547" i="12"/>
  <c r="Y547" i="12"/>
  <c r="F547" i="12"/>
  <c r="S547" i="12"/>
  <c r="G547" i="12"/>
  <c r="X547" i="12"/>
  <c r="Z547" i="12"/>
  <c r="J547" i="12"/>
  <c r="H547" i="12"/>
  <c r="R547" i="12"/>
  <c r="D549" i="12" l="1"/>
  <c r="P548" i="12"/>
  <c r="C548" i="12"/>
  <c r="H548" i="12"/>
  <c r="T548" i="12"/>
  <c r="F548" i="12"/>
  <c r="J548" i="12"/>
  <c r="G548" i="12"/>
  <c r="X548" i="12"/>
  <c r="Q548" i="12"/>
  <c r="R548" i="12"/>
  <c r="Y548" i="12"/>
  <c r="U548" i="12"/>
  <c r="Z548" i="12"/>
  <c r="S548" i="12"/>
  <c r="W548" i="12"/>
  <c r="V548" i="12"/>
  <c r="A550" i="3"/>
  <c r="B551" i="3"/>
  <c r="O547" i="12"/>
  <c r="K547" i="12"/>
  <c r="E549" i="12"/>
  <c r="B549" i="12"/>
  <c r="D550" i="12" l="1"/>
  <c r="P549" i="12"/>
  <c r="X549" i="12"/>
  <c r="H549" i="12"/>
  <c r="Q549" i="12"/>
  <c r="Z549" i="12"/>
  <c r="G549" i="12"/>
  <c r="W549" i="12"/>
  <c r="U549" i="12"/>
  <c r="Y549" i="12"/>
  <c r="R549" i="12"/>
  <c r="T549" i="12"/>
  <c r="S549" i="12"/>
  <c r="J549" i="12"/>
  <c r="F549" i="12"/>
  <c r="V549" i="12"/>
  <c r="C549" i="12"/>
  <c r="K548" i="12"/>
  <c r="O548" i="12"/>
  <c r="B552" i="3"/>
  <c r="A551" i="3"/>
  <c r="E550" i="12"/>
  <c r="B550" i="12"/>
  <c r="D551" i="12" l="1"/>
  <c r="E551" i="12" s="1"/>
  <c r="A552" i="3"/>
  <c r="B553" i="3"/>
  <c r="C550" i="12"/>
  <c r="H550" i="12"/>
  <c r="Y550" i="12"/>
  <c r="W550" i="12"/>
  <c r="V550" i="12"/>
  <c r="J550" i="12"/>
  <c r="G550" i="12"/>
  <c r="Q550" i="12"/>
  <c r="X550" i="12"/>
  <c r="F550" i="12"/>
  <c r="Z550" i="12"/>
  <c r="S550" i="12"/>
  <c r="T550" i="12"/>
  <c r="P550" i="12"/>
  <c r="U550" i="12"/>
  <c r="R550" i="12"/>
  <c r="O549" i="12"/>
  <c r="K549" i="12"/>
  <c r="B551" i="12" l="1"/>
  <c r="G551" i="12" s="1"/>
  <c r="D552" i="12"/>
  <c r="B554" i="3"/>
  <c r="A553" i="3"/>
  <c r="B552" i="12"/>
  <c r="E552" i="12"/>
  <c r="O550" i="12"/>
  <c r="K550" i="12"/>
  <c r="U551" i="12" l="1"/>
  <c r="Y551" i="12"/>
  <c r="T551" i="12"/>
  <c r="Z551" i="12"/>
  <c r="X551" i="12"/>
  <c r="H551" i="12"/>
  <c r="W551" i="12"/>
  <c r="F551" i="12"/>
  <c r="V551" i="12"/>
  <c r="P551" i="12"/>
  <c r="S551" i="12"/>
  <c r="J551" i="12"/>
  <c r="C551" i="12"/>
  <c r="Q551" i="12"/>
  <c r="R551" i="12"/>
  <c r="D553" i="12"/>
  <c r="K551" i="12"/>
  <c r="O551" i="12"/>
  <c r="X552" i="12"/>
  <c r="V552" i="12"/>
  <c r="F552" i="12"/>
  <c r="J552" i="12"/>
  <c r="S552" i="12"/>
  <c r="P552" i="12"/>
  <c r="H552" i="12"/>
  <c r="G552" i="12"/>
  <c r="Q552" i="12"/>
  <c r="C552" i="12"/>
  <c r="Y552" i="12"/>
  <c r="U552" i="12"/>
  <c r="W552" i="12"/>
  <c r="T552" i="12"/>
  <c r="R552" i="12"/>
  <c r="Z552" i="12"/>
  <c r="E553" i="12"/>
  <c r="B553" i="12"/>
  <c r="B555" i="3"/>
  <c r="A554" i="3"/>
  <c r="D554" i="12" l="1"/>
  <c r="J553" i="12"/>
  <c r="F553" i="12"/>
  <c r="U553" i="12"/>
  <c r="S553" i="12"/>
  <c r="V553" i="12"/>
  <c r="C553" i="12"/>
  <c r="X553" i="12"/>
  <c r="Q553" i="12"/>
  <c r="Z553" i="12"/>
  <c r="P553" i="12"/>
  <c r="T553" i="12"/>
  <c r="Y553" i="12"/>
  <c r="R553" i="12"/>
  <c r="G553" i="12"/>
  <c r="W553" i="12"/>
  <c r="H553" i="12"/>
  <c r="B554" i="12"/>
  <c r="E554" i="12"/>
  <c r="O552" i="12"/>
  <c r="K552" i="12"/>
  <c r="B556" i="3"/>
  <c r="A555" i="3"/>
  <c r="D555" i="12" l="1"/>
  <c r="B555" i="12" s="1"/>
  <c r="E555" i="12"/>
  <c r="B557" i="3"/>
  <c r="A556" i="3"/>
  <c r="H554" i="12"/>
  <c r="W554" i="12"/>
  <c r="C554" i="12"/>
  <c r="R554" i="12"/>
  <c r="T554" i="12"/>
  <c r="Y554" i="12"/>
  <c r="X554" i="12"/>
  <c r="Q554" i="12"/>
  <c r="J554" i="12"/>
  <c r="S554" i="12"/>
  <c r="F554" i="12"/>
  <c r="Z554" i="12"/>
  <c r="V554" i="12"/>
  <c r="G554" i="12"/>
  <c r="U554" i="12"/>
  <c r="P554" i="12"/>
  <c r="O553" i="12"/>
  <c r="K553" i="12"/>
  <c r="D556" i="12" l="1"/>
  <c r="E556" i="12" s="1"/>
  <c r="B556" i="12"/>
  <c r="A557" i="3"/>
  <c r="B558" i="3"/>
  <c r="Q555" i="12"/>
  <c r="G555" i="12"/>
  <c r="P555" i="12"/>
  <c r="Y555" i="12"/>
  <c r="X555" i="12"/>
  <c r="C555" i="12"/>
  <c r="F555" i="12"/>
  <c r="H555" i="12"/>
  <c r="V555" i="12"/>
  <c r="S555" i="12"/>
  <c r="T555" i="12"/>
  <c r="U555" i="12"/>
  <c r="J555" i="12"/>
  <c r="R555" i="12"/>
  <c r="Z555" i="12"/>
  <c r="W555" i="12"/>
  <c r="O554" i="12"/>
  <c r="K554" i="12"/>
  <c r="D557" i="12" l="1"/>
  <c r="B557" i="12" s="1"/>
  <c r="B559" i="3"/>
  <c r="A558" i="3"/>
  <c r="K555" i="12"/>
  <c r="O555" i="12"/>
  <c r="P556" i="12"/>
  <c r="R556" i="12"/>
  <c r="J556" i="12"/>
  <c r="W556" i="12"/>
  <c r="Q556" i="12"/>
  <c r="S556" i="12"/>
  <c r="H556" i="12"/>
  <c r="T556" i="12"/>
  <c r="X556" i="12"/>
  <c r="V556" i="12"/>
  <c r="F556" i="12"/>
  <c r="C556" i="12"/>
  <c r="Z556" i="12"/>
  <c r="Y556" i="12"/>
  <c r="G556" i="12"/>
  <c r="U556" i="12"/>
  <c r="E557" i="12" l="1"/>
  <c r="D558" i="12"/>
  <c r="E558" i="12" s="1"/>
  <c r="V557" i="12"/>
  <c r="W557" i="12"/>
  <c r="U557" i="12"/>
  <c r="Z557" i="12"/>
  <c r="Y557" i="12"/>
  <c r="S557" i="12"/>
  <c r="R557" i="12"/>
  <c r="F557" i="12"/>
  <c r="Q557" i="12"/>
  <c r="C557" i="12"/>
  <c r="P557" i="12"/>
  <c r="J557" i="12"/>
  <c r="H557" i="12"/>
  <c r="X557" i="12"/>
  <c r="T557" i="12"/>
  <c r="G557" i="12"/>
  <c r="B558" i="12"/>
  <c r="O556" i="12"/>
  <c r="K556" i="12"/>
  <c r="B560" i="3"/>
  <c r="A559" i="3"/>
  <c r="D559" i="12" l="1"/>
  <c r="O557" i="12"/>
  <c r="K557" i="12"/>
  <c r="B559" i="12"/>
  <c r="E559" i="12"/>
  <c r="A560" i="3"/>
  <c r="B561" i="3"/>
  <c r="T558" i="12"/>
  <c r="G558" i="12"/>
  <c r="Z558" i="12"/>
  <c r="J558" i="12"/>
  <c r="C558" i="12"/>
  <c r="H558" i="12"/>
  <c r="R558" i="12"/>
  <c r="F558" i="12"/>
  <c r="X558" i="12"/>
  <c r="W558" i="12"/>
  <c r="S558" i="12"/>
  <c r="Q558" i="12"/>
  <c r="P558" i="12"/>
  <c r="U558" i="12"/>
  <c r="V558" i="12"/>
  <c r="Y558" i="12"/>
  <c r="D560" i="12" l="1"/>
  <c r="T559" i="12"/>
  <c r="Y559" i="12"/>
  <c r="V559" i="12"/>
  <c r="U559" i="12"/>
  <c r="C559" i="12"/>
  <c r="Q559" i="12"/>
  <c r="H559" i="12"/>
  <c r="S559" i="12"/>
  <c r="W559" i="12"/>
  <c r="J559" i="12"/>
  <c r="G559" i="12"/>
  <c r="X559" i="12"/>
  <c r="P559" i="12"/>
  <c r="Z559" i="12"/>
  <c r="F559" i="12"/>
  <c r="R559" i="12"/>
  <c r="O558" i="12"/>
  <c r="K558" i="12"/>
  <c r="B562" i="3"/>
  <c r="A561" i="3"/>
  <c r="B560" i="12"/>
  <c r="E560" i="12"/>
  <c r="D561" i="12" l="1"/>
  <c r="B561" i="12" s="1"/>
  <c r="A562" i="3"/>
  <c r="B563" i="3"/>
  <c r="O559" i="12"/>
  <c r="K559" i="12"/>
  <c r="X560" i="12"/>
  <c r="Y560" i="12"/>
  <c r="Z560" i="12"/>
  <c r="J560" i="12"/>
  <c r="T560" i="12"/>
  <c r="S560" i="12"/>
  <c r="W560" i="12"/>
  <c r="F560" i="12"/>
  <c r="C560" i="12"/>
  <c r="P560" i="12"/>
  <c r="H560" i="12"/>
  <c r="Q560" i="12"/>
  <c r="R560" i="12"/>
  <c r="V560" i="12"/>
  <c r="G560" i="12"/>
  <c r="U560" i="12"/>
  <c r="E561" i="12" l="1"/>
  <c r="D562" i="12"/>
  <c r="E562" i="12" s="1"/>
  <c r="A563" i="3"/>
  <c r="B564" i="3"/>
  <c r="B562" i="12"/>
  <c r="O560" i="12"/>
  <c r="K560" i="12"/>
  <c r="H561" i="12"/>
  <c r="R561" i="12"/>
  <c r="F561" i="12"/>
  <c r="C561" i="12"/>
  <c r="J561" i="12"/>
  <c r="T561" i="12"/>
  <c r="V561" i="12"/>
  <c r="G561" i="12"/>
  <c r="S561" i="12"/>
  <c r="X561" i="12"/>
  <c r="Y561" i="12"/>
  <c r="U561" i="12"/>
  <c r="Z561" i="12"/>
  <c r="W561" i="12"/>
  <c r="Q561" i="12"/>
  <c r="P561" i="12"/>
  <c r="D563" i="12" l="1"/>
  <c r="J562" i="12"/>
  <c r="V562" i="12"/>
  <c r="Y562" i="12"/>
  <c r="G562" i="12"/>
  <c r="U562" i="12"/>
  <c r="Z562" i="12"/>
  <c r="W562" i="12"/>
  <c r="F562" i="12"/>
  <c r="S562" i="12"/>
  <c r="P562" i="12"/>
  <c r="R562" i="12"/>
  <c r="T562" i="12"/>
  <c r="X562" i="12"/>
  <c r="H562" i="12"/>
  <c r="C562" i="12"/>
  <c r="Q562" i="12"/>
  <c r="O561" i="12"/>
  <c r="K561" i="12"/>
  <c r="A564" i="3"/>
  <c r="B565" i="3"/>
  <c r="B563" i="12"/>
  <c r="E563" i="12"/>
  <c r="D564" i="12" l="1"/>
  <c r="E564" i="12" s="1"/>
  <c r="A565" i="3"/>
  <c r="B566" i="3"/>
  <c r="P563" i="12"/>
  <c r="X563" i="12"/>
  <c r="H563" i="12"/>
  <c r="Y563" i="12"/>
  <c r="S563" i="12"/>
  <c r="T563" i="12"/>
  <c r="F563" i="12"/>
  <c r="U563" i="12"/>
  <c r="R563" i="12"/>
  <c r="W563" i="12"/>
  <c r="Q563" i="12"/>
  <c r="C563" i="12"/>
  <c r="J563" i="12"/>
  <c r="V563" i="12"/>
  <c r="Z563" i="12"/>
  <c r="G563" i="12"/>
  <c r="O562" i="12"/>
  <c r="K562" i="12"/>
  <c r="B564" i="12" l="1"/>
  <c r="V564" i="12" s="1"/>
  <c r="D565" i="12"/>
  <c r="Z564" i="12"/>
  <c r="Q564" i="12"/>
  <c r="J564" i="12"/>
  <c r="G564" i="12"/>
  <c r="A566" i="3"/>
  <c r="B567" i="3"/>
  <c r="O563" i="12"/>
  <c r="K563" i="12"/>
  <c r="B565" i="12"/>
  <c r="E565" i="12"/>
  <c r="T564" i="12" l="1"/>
  <c r="U564" i="12"/>
  <c r="C564" i="12"/>
  <c r="H564" i="12"/>
  <c r="S564" i="12"/>
  <c r="Y564" i="12"/>
  <c r="W564" i="12"/>
  <c r="R564" i="12"/>
  <c r="P564" i="12"/>
  <c r="X564" i="12"/>
  <c r="F564" i="12"/>
  <c r="D566" i="12"/>
  <c r="O564" i="12"/>
  <c r="K564" i="12"/>
  <c r="A567" i="3"/>
  <c r="B568" i="3"/>
  <c r="Z565" i="12"/>
  <c r="V565" i="12"/>
  <c r="U565" i="12"/>
  <c r="Q565" i="12"/>
  <c r="G565" i="12"/>
  <c r="T565" i="12"/>
  <c r="Y565" i="12"/>
  <c r="J565" i="12"/>
  <c r="W565" i="12"/>
  <c r="F565" i="12"/>
  <c r="X565" i="12"/>
  <c r="R565" i="12"/>
  <c r="C565" i="12"/>
  <c r="P565" i="12"/>
  <c r="S565" i="12"/>
  <c r="H565" i="12"/>
  <c r="E566" i="12"/>
  <c r="B566" i="12"/>
  <c r="D567" i="12" l="1"/>
  <c r="E567" i="12" s="1"/>
  <c r="O565" i="12"/>
  <c r="K565" i="12"/>
  <c r="A568" i="3"/>
  <c r="B569" i="3"/>
  <c r="B567" i="12"/>
  <c r="Y566" i="12"/>
  <c r="F566" i="12"/>
  <c r="P566" i="12"/>
  <c r="T566" i="12"/>
  <c r="R566" i="12"/>
  <c r="U566" i="12"/>
  <c r="V566" i="12"/>
  <c r="Q566" i="12"/>
  <c r="G566" i="12"/>
  <c r="C566" i="12"/>
  <c r="Z566" i="12"/>
  <c r="W566" i="12"/>
  <c r="J566" i="12"/>
  <c r="H566" i="12"/>
  <c r="X566" i="12"/>
  <c r="S566" i="12"/>
  <c r="D568" i="12" l="1"/>
  <c r="B568" i="12" s="1"/>
  <c r="A569" i="3"/>
  <c r="B570" i="3"/>
  <c r="O566" i="12"/>
  <c r="K566" i="12"/>
  <c r="P567" i="12"/>
  <c r="U567" i="12"/>
  <c r="V567" i="12"/>
  <c r="T567" i="12"/>
  <c r="Q567" i="12"/>
  <c r="Z567" i="12"/>
  <c r="S567" i="12"/>
  <c r="R567" i="12"/>
  <c r="Y567" i="12"/>
  <c r="C567" i="12"/>
  <c r="G567" i="12"/>
  <c r="X567" i="12"/>
  <c r="F567" i="12"/>
  <c r="W567" i="12"/>
  <c r="J567" i="12"/>
  <c r="H567" i="12"/>
  <c r="E568" i="12" l="1"/>
  <c r="D569" i="12"/>
  <c r="V568" i="12"/>
  <c r="Y568" i="12"/>
  <c r="P568" i="12"/>
  <c r="H568" i="12"/>
  <c r="T568" i="12"/>
  <c r="X568" i="12"/>
  <c r="J568" i="12"/>
  <c r="Z568" i="12"/>
  <c r="G568" i="12"/>
  <c r="U568" i="12"/>
  <c r="F568" i="12"/>
  <c r="W568" i="12"/>
  <c r="R568" i="12"/>
  <c r="C568" i="12"/>
  <c r="S568" i="12"/>
  <c r="Q568" i="12"/>
  <c r="A570" i="3"/>
  <c r="B571" i="3"/>
  <c r="O567" i="12"/>
  <c r="K567" i="12"/>
  <c r="B569" i="12"/>
  <c r="E569" i="12"/>
  <c r="D570" i="12" l="1"/>
  <c r="K568" i="12"/>
  <c r="O568" i="12"/>
  <c r="B572" i="3"/>
  <c r="A571" i="3"/>
  <c r="J569" i="12"/>
  <c r="W569" i="12"/>
  <c r="F569" i="12"/>
  <c r="G569" i="12"/>
  <c r="R569" i="12"/>
  <c r="Z569" i="12"/>
  <c r="X569" i="12"/>
  <c r="V569" i="12"/>
  <c r="P569" i="12"/>
  <c r="Y569" i="12"/>
  <c r="U569" i="12"/>
  <c r="T569" i="12"/>
  <c r="S569" i="12"/>
  <c r="H569" i="12"/>
  <c r="C569" i="12"/>
  <c r="Q569" i="12"/>
  <c r="E570" i="12"/>
  <c r="B570" i="12"/>
  <c r="D571" i="12" l="1"/>
  <c r="B571" i="12" s="1"/>
  <c r="A572" i="3"/>
  <c r="B573" i="3"/>
  <c r="W570" i="12"/>
  <c r="F570" i="12"/>
  <c r="G570" i="12"/>
  <c r="V570" i="12"/>
  <c r="P570" i="12"/>
  <c r="C570" i="12"/>
  <c r="S570" i="12"/>
  <c r="Z570" i="12"/>
  <c r="Q570" i="12"/>
  <c r="R570" i="12"/>
  <c r="X570" i="12"/>
  <c r="U570" i="12"/>
  <c r="J570" i="12"/>
  <c r="H570" i="12"/>
  <c r="Y570" i="12"/>
  <c r="T570" i="12"/>
  <c r="K569" i="12"/>
  <c r="O569" i="12"/>
  <c r="E571" i="12" l="1"/>
  <c r="D572" i="12"/>
  <c r="B572" i="12" s="1"/>
  <c r="B574" i="3"/>
  <c r="A573" i="3"/>
  <c r="S571" i="12"/>
  <c r="P571" i="12"/>
  <c r="V571" i="12"/>
  <c r="X571" i="12"/>
  <c r="Y571" i="12"/>
  <c r="Q571" i="12"/>
  <c r="F571" i="12"/>
  <c r="U571" i="12"/>
  <c r="J571" i="12"/>
  <c r="W571" i="12"/>
  <c r="G571" i="12"/>
  <c r="H571" i="12"/>
  <c r="C571" i="12"/>
  <c r="T571" i="12"/>
  <c r="Z571" i="12"/>
  <c r="R571" i="12"/>
  <c r="O570" i="12"/>
  <c r="K570" i="12"/>
  <c r="E572" i="12" l="1"/>
  <c r="D573" i="12"/>
  <c r="U572" i="12"/>
  <c r="W572" i="12"/>
  <c r="G572" i="12"/>
  <c r="S572" i="12"/>
  <c r="Z572" i="12"/>
  <c r="V572" i="12"/>
  <c r="H572" i="12"/>
  <c r="T572" i="12"/>
  <c r="X572" i="12"/>
  <c r="R572" i="12"/>
  <c r="P572" i="12"/>
  <c r="C572" i="12"/>
  <c r="J572" i="12"/>
  <c r="Q572" i="12"/>
  <c r="Y572" i="12"/>
  <c r="F572" i="12"/>
  <c r="B573" i="12"/>
  <c r="E573" i="12"/>
  <c r="O571" i="12"/>
  <c r="K571" i="12"/>
  <c r="A574" i="3"/>
  <c r="B575" i="3"/>
  <c r="D574" i="12" l="1"/>
  <c r="B574" i="12"/>
  <c r="E574" i="12"/>
  <c r="Z573" i="12"/>
  <c r="S573" i="12"/>
  <c r="U573" i="12"/>
  <c r="P573" i="12"/>
  <c r="W573" i="12"/>
  <c r="J573" i="12"/>
  <c r="G573" i="12"/>
  <c r="H573" i="12"/>
  <c r="F573" i="12"/>
  <c r="V573" i="12"/>
  <c r="T573" i="12"/>
  <c r="R573" i="12"/>
  <c r="C573" i="12"/>
  <c r="Y573" i="12"/>
  <c r="Q573" i="12"/>
  <c r="X573" i="12"/>
  <c r="B576" i="3"/>
  <c r="A575" i="3"/>
  <c r="O572" i="12"/>
  <c r="K572" i="12"/>
  <c r="D575" i="12" l="1"/>
  <c r="E575" i="12" s="1"/>
  <c r="K573" i="12"/>
  <c r="O573" i="12"/>
  <c r="B577" i="3"/>
  <c r="A576" i="3"/>
  <c r="B575" i="12"/>
  <c r="C574" i="12"/>
  <c r="P574" i="12"/>
  <c r="G574" i="12"/>
  <c r="J574" i="12"/>
  <c r="R574" i="12"/>
  <c r="Z574" i="12"/>
  <c r="U574" i="12"/>
  <c r="X574" i="12"/>
  <c r="T574" i="12"/>
  <c r="W574" i="12"/>
  <c r="H574" i="12"/>
  <c r="V574" i="12"/>
  <c r="Q574" i="12"/>
  <c r="S574" i="12"/>
  <c r="Y574" i="12"/>
  <c r="F574" i="12"/>
  <c r="D576" i="12" l="1"/>
  <c r="E576" i="12" s="1"/>
  <c r="B576" i="12"/>
  <c r="A577" i="3"/>
  <c r="B578" i="3"/>
  <c r="O574" i="12"/>
  <c r="K574" i="12"/>
  <c r="H575" i="12"/>
  <c r="Q575" i="12"/>
  <c r="X575" i="12"/>
  <c r="V575" i="12"/>
  <c r="P575" i="12"/>
  <c r="R575" i="12"/>
  <c r="T575" i="12"/>
  <c r="F575" i="12"/>
  <c r="Y575" i="12"/>
  <c r="J575" i="12"/>
  <c r="W575" i="12"/>
  <c r="G575" i="12"/>
  <c r="Z575" i="12"/>
  <c r="S575" i="12"/>
  <c r="U575" i="12"/>
  <c r="C575" i="12"/>
  <c r="D577" i="12" l="1"/>
  <c r="B577" i="12" s="1"/>
  <c r="K575" i="12"/>
  <c r="O575" i="12"/>
  <c r="B579" i="3"/>
  <c r="A578" i="3"/>
  <c r="X576" i="12"/>
  <c r="Z576" i="12"/>
  <c r="C576" i="12"/>
  <c r="P576" i="12"/>
  <c r="H576" i="12"/>
  <c r="U576" i="12"/>
  <c r="J576" i="12"/>
  <c r="W576" i="12"/>
  <c r="R576" i="12"/>
  <c r="Y576" i="12"/>
  <c r="F576" i="12"/>
  <c r="S576" i="12"/>
  <c r="G576" i="12"/>
  <c r="T576" i="12"/>
  <c r="Q576" i="12"/>
  <c r="V576" i="12"/>
  <c r="E577" i="12" l="1"/>
  <c r="D578" i="12"/>
  <c r="E578" i="12" s="1"/>
  <c r="B578" i="12"/>
  <c r="B580" i="3"/>
  <c r="A579" i="3"/>
  <c r="O576" i="12"/>
  <c r="K576" i="12"/>
  <c r="X577" i="12"/>
  <c r="T577" i="12"/>
  <c r="Q577" i="12"/>
  <c r="G577" i="12"/>
  <c r="R577" i="12"/>
  <c r="F577" i="12"/>
  <c r="U577" i="12"/>
  <c r="J577" i="12"/>
  <c r="V577" i="12"/>
  <c r="P577" i="12"/>
  <c r="Y577" i="12"/>
  <c r="Z577" i="12"/>
  <c r="H577" i="12"/>
  <c r="C577" i="12"/>
  <c r="W577" i="12"/>
  <c r="S577" i="12"/>
  <c r="D579" i="12" l="1"/>
  <c r="E579" i="12" s="1"/>
  <c r="B579" i="12"/>
  <c r="A580" i="3"/>
  <c r="B581" i="3"/>
  <c r="K577" i="12"/>
  <c r="O577" i="12"/>
  <c r="X578" i="12"/>
  <c r="S578" i="12"/>
  <c r="J578" i="12"/>
  <c r="C578" i="12"/>
  <c r="R578" i="12"/>
  <c r="H578" i="12"/>
  <c r="Y578" i="12"/>
  <c r="W578" i="12"/>
  <c r="Z578" i="12"/>
  <c r="Q578" i="12"/>
  <c r="T578" i="12"/>
  <c r="G578" i="12"/>
  <c r="V578" i="12"/>
  <c r="P578" i="12"/>
  <c r="F578" i="12"/>
  <c r="U578" i="12"/>
  <c r="D580" i="12" l="1"/>
  <c r="A581" i="3"/>
  <c r="B582" i="3"/>
  <c r="B580" i="12"/>
  <c r="E580" i="12"/>
  <c r="F579" i="12"/>
  <c r="Y579" i="12"/>
  <c r="C579" i="12"/>
  <c r="P579" i="12"/>
  <c r="T579" i="12"/>
  <c r="G579" i="12"/>
  <c r="Q579" i="12"/>
  <c r="J579" i="12"/>
  <c r="Z579" i="12"/>
  <c r="W579" i="12"/>
  <c r="S579" i="12"/>
  <c r="U579" i="12"/>
  <c r="X579" i="12"/>
  <c r="R579" i="12"/>
  <c r="H579" i="12"/>
  <c r="V579" i="12"/>
  <c r="O578" i="12"/>
  <c r="K578" i="12"/>
  <c r="D581" i="12" l="1"/>
  <c r="J580" i="12"/>
  <c r="T580" i="12"/>
  <c r="P580" i="12"/>
  <c r="G580" i="12"/>
  <c r="Q580" i="12"/>
  <c r="H580" i="12"/>
  <c r="V580" i="12"/>
  <c r="S580" i="12"/>
  <c r="F580" i="12"/>
  <c r="Z580" i="12"/>
  <c r="R580" i="12"/>
  <c r="W580" i="12"/>
  <c r="Y580" i="12"/>
  <c r="C580" i="12"/>
  <c r="U580" i="12"/>
  <c r="X580" i="12"/>
  <c r="A582" i="3"/>
  <c r="B583" i="3"/>
  <c r="O579" i="12"/>
  <c r="K579" i="12"/>
  <c r="B581" i="12"/>
  <c r="E581" i="12"/>
  <c r="D582" i="12" l="1"/>
  <c r="V581" i="12"/>
  <c r="X581" i="12"/>
  <c r="U581" i="12"/>
  <c r="Z581" i="12"/>
  <c r="C581" i="12"/>
  <c r="Y581" i="12"/>
  <c r="J581" i="12"/>
  <c r="P581" i="12"/>
  <c r="S581" i="12"/>
  <c r="H581" i="12"/>
  <c r="T581" i="12"/>
  <c r="R581" i="12"/>
  <c r="F581" i="12"/>
  <c r="G581" i="12"/>
  <c r="W581" i="12"/>
  <c r="Q581" i="12"/>
  <c r="B582" i="12"/>
  <c r="E582" i="12"/>
  <c r="A583" i="3"/>
  <c r="B584" i="3"/>
  <c r="O580" i="12"/>
  <c r="K580" i="12"/>
  <c r="D583" i="12" l="1"/>
  <c r="E583" i="12" s="1"/>
  <c r="A584" i="3"/>
  <c r="B585" i="3"/>
  <c r="B583" i="12"/>
  <c r="O581" i="12"/>
  <c r="K581" i="12"/>
  <c r="H582" i="12"/>
  <c r="S582" i="12"/>
  <c r="C582" i="12"/>
  <c r="Z582" i="12"/>
  <c r="U582" i="12"/>
  <c r="G582" i="12"/>
  <c r="T582" i="12"/>
  <c r="F582" i="12"/>
  <c r="W582" i="12"/>
  <c r="R582" i="12"/>
  <c r="J582" i="12"/>
  <c r="P582" i="12"/>
  <c r="X582" i="12"/>
  <c r="V582" i="12"/>
  <c r="Q582" i="12"/>
  <c r="Y582" i="12"/>
  <c r="D584" i="12" l="1"/>
  <c r="B584" i="12" s="1"/>
  <c r="X583" i="12"/>
  <c r="J583" i="12"/>
  <c r="T583" i="12"/>
  <c r="G583" i="12"/>
  <c r="Y583" i="12"/>
  <c r="S583" i="12"/>
  <c r="P583" i="12"/>
  <c r="U583" i="12"/>
  <c r="V583" i="12"/>
  <c r="C583" i="12"/>
  <c r="Z583" i="12"/>
  <c r="H583" i="12"/>
  <c r="W583" i="12"/>
  <c r="R583" i="12"/>
  <c r="Q583" i="12"/>
  <c r="F583" i="12"/>
  <c r="A585" i="3"/>
  <c r="B586" i="3"/>
  <c r="O582" i="12"/>
  <c r="K582" i="12"/>
  <c r="E584" i="12"/>
  <c r="D585" i="12" l="1"/>
  <c r="B585" i="12" s="1"/>
  <c r="V584" i="12"/>
  <c r="Y584" i="12"/>
  <c r="X584" i="12"/>
  <c r="W584" i="12"/>
  <c r="F584" i="12"/>
  <c r="R584" i="12"/>
  <c r="Q584" i="12"/>
  <c r="J584" i="12"/>
  <c r="P584" i="12"/>
  <c r="T584" i="12"/>
  <c r="S584" i="12"/>
  <c r="U584" i="12"/>
  <c r="H584" i="12"/>
  <c r="G584" i="12"/>
  <c r="Z584" i="12"/>
  <c r="C584" i="12"/>
  <c r="A586" i="3"/>
  <c r="B587" i="3"/>
  <c r="K583" i="12"/>
  <c r="O583" i="12"/>
  <c r="E585" i="12"/>
  <c r="D586" i="12" l="1"/>
  <c r="K584" i="12"/>
  <c r="O584" i="12"/>
  <c r="P585" i="12"/>
  <c r="G585" i="12"/>
  <c r="U585" i="12"/>
  <c r="Z585" i="12"/>
  <c r="Y585" i="12"/>
  <c r="T585" i="12"/>
  <c r="F585" i="12"/>
  <c r="W585" i="12"/>
  <c r="J585" i="12"/>
  <c r="S585" i="12"/>
  <c r="C585" i="12"/>
  <c r="Q585" i="12"/>
  <c r="X585" i="12"/>
  <c r="H585" i="12"/>
  <c r="R585" i="12"/>
  <c r="V585" i="12"/>
  <c r="B588" i="3"/>
  <c r="A587" i="3"/>
  <c r="B586" i="12"/>
  <c r="E586" i="12"/>
  <c r="D587" i="12" l="1"/>
  <c r="O585" i="12"/>
  <c r="K585" i="12"/>
  <c r="B587" i="12"/>
  <c r="E587" i="12"/>
  <c r="B589" i="3"/>
  <c r="A588" i="3"/>
  <c r="F586" i="12"/>
  <c r="X586" i="12"/>
  <c r="J586" i="12"/>
  <c r="R586" i="12"/>
  <c r="Z586" i="12"/>
  <c r="T586" i="12"/>
  <c r="H586" i="12"/>
  <c r="S586" i="12"/>
  <c r="C586" i="12"/>
  <c r="W586" i="12"/>
  <c r="P586" i="12"/>
  <c r="U586" i="12"/>
  <c r="G586" i="12"/>
  <c r="Y586" i="12"/>
  <c r="Q586" i="12"/>
  <c r="V586" i="12"/>
  <c r="D588" i="12" l="1"/>
  <c r="P587" i="12"/>
  <c r="H587" i="12"/>
  <c r="R587" i="12"/>
  <c r="T587" i="12"/>
  <c r="Z587" i="12"/>
  <c r="X587" i="12"/>
  <c r="G587" i="12"/>
  <c r="W587" i="12"/>
  <c r="J587" i="12"/>
  <c r="C587" i="12"/>
  <c r="S587" i="12"/>
  <c r="Y587" i="12"/>
  <c r="Q587" i="12"/>
  <c r="U587" i="12"/>
  <c r="F587" i="12"/>
  <c r="V587" i="12"/>
  <c r="E588" i="12"/>
  <c r="B588" i="12"/>
  <c r="O586" i="12"/>
  <c r="K586" i="12"/>
  <c r="A589" i="3"/>
  <c r="B590" i="3"/>
  <c r="D589" i="12" l="1"/>
  <c r="E589" i="12" s="1"/>
  <c r="B591" i="3"/>
  <c r="A590" i="3"/>
  <c r="Z588" i="12"/>
  <c r="J588" i="12"/>
  <c r="R588" i="12"/>
  <c r="F588" i="12"/>
  <c r="V588" i="12"/>
  <c r="H588" i="12"/>
  <c r="Y588" i="12"/>
  <c r="U588" i="12"/>
  <c r="T588" i="12"/>
  <c r="Q588" i="12"/>
  <c r="X588" i="12"/>
  <c r="P588" i="12"/>
  <c r="C588" i="12"/>
  <c r="G588" i="12"/>
  <c r="W588" i="12"/>
  <c r="S588" i="12"/>
  <c r="B589" i="12"/>
  <c r="K587" i="12"/>
  <c r="O587" i="12"/>
  <c r="D590" i="12" l="1"/>
  <c r="J589" i="12"/>
  <c r="H589" i="12"/>
  <c r="Y589" i="12"/>
  <c r="S589" i="12"/>
  <c r="W589" i="12"/>
  <c r="P589" i="12"/>
  <c r="F589" i="12"/>
  <c r="R589" i="12"/>
  <c r="Q589" i="12"/>
  <c r="C589" i="12"/>
  <c r="U589" i="12"/>
  <c r="Z589" i="12"/>
  <c r="V589" i="12"/>
  <c r="G589" i="12"/>
  <c r="T589" i="12"/>
  <c r="X589" i="12"/>
  <c r="K588" i="12"/>
  <c r="O588" i="12"/>
  <c r="E590" i="12"/>
  <c r="B590" i="12"/>
  <c r="B592" i="3"/>
  <c r="A591" i="3"/>
  <c r="D591" i="12" l="1"/>
  <c r="E591" i="12" s="1"/>
  <c r="Q590" i="12"/>
  <c r="C590" i="12"/>
  <c r="V590" i="12"/>
  <c r="W590" i="12"/>
  <c r="P590" i="12"/>
  <c r="G590" i="12"/>
  <c r="X590" i="12"/>
  <c r="U590" i="12"/>
  <c r="Z590" i="12"/>
  <c r="R590" i="12"/>
  <c r="F590" i="12"/>
  <c r="H590" i="12"/>
  <c r="J590" i="12"/>
  <c r="S590" i="12"/>
  <c r="Y590" i="12"/>
  <c r="T590" i="12"/>
  <c r="B591" i="12"/>
  <c r="B593" i="3"/>
  <c r="A592" i="3"/>
  <c r="K589" i="12"/>
  <c r="O589" i="12"/>
  <c r="D592" i="12" l="1"/>
  <c r="B592" i="12" s="1"/>
  <c r="E592" i="12"/>
  <c r="B594" i="3"/>
  <c r="A593" i="3"/>
  <c r="T591" i="12"/>
  <c r="J591" i="12"/>
  <c r="X591" i="12"/>
  <c r="V591" i="12"/>
  <c r="Q591" i="12"/>
  <c r="Z591" i="12"/>
  <c r="P591" i="12"/>
  <c r="H591" i="12"/>
  <c r="Y591" i="12"/>
  <c r="G591" i="12"/>
  <c r="R591" i="12"/>
  <c r="C591" i="12"/>
  <c r="U591" i="12"/>
  <c r="S591" i="12"/>
  <c r="F591" i="12"/>
  <c r="W591" i="12"/>
  <c r="K590" i="12"/>
  <c r="O590" i="12"/>
  <c r="D593" i="12" l="1"/>
  <c r="B593" i="12" s="1"/>
  <c r="A594" i="3"/>
  <c r="B595" i="3"/>
  <c r="O591" i="12"/>
  <c r="K591" i="12"/>
  <c r="U592" i="12"/>
  <c r="S592" i="12"/>
  <c r="F592" i="12"/>
  <c r="V592" i="12"/>
  <c r="P592" i="12"/>
  <c r="Y592" i="12"/>
  <c r="T592" i="12"/>
  <c r="C592" i="12"/>
  <c r="Q592" i="12"/>
  <c r="X592" i="12"/>
  <c r="Z592" i="12"/>
  <c r="J592" i="12"/>
  <c r="G592" i="12"/>
  <c r="W592" i="12"/>
  <c r="R592" i="12"/>
  <c r="H592" i="12"/>
  <c r="E593" i="12" l="1"/>
  <c r="D594" i="12"/>
  <c r="B594" i="12" s="1"/>
  <c r="O592" i="12"/>
  <c r="K592" i="12"/>
  <c r="A595" i="3"/>
  <c r="B596" i="3"/>
  <c r="J593" i="12"/>
  <c r="P593" i="12"/>
  <c r="W593" i="12"/>
  <c r="Q593" i="12"/>
  <c r="T593" i="12"/>
  <c r="H593" i="12"/>
  <c r="G593" i="12"/>
  <c r="S593" i="12"/>
  <c r="V593" i="12"/>
  <c r="Z593" i="12"/>
  <c r="R593" i="12"/>
  <c r="C593" i="12"/>
  <c r="U593" i="12"/>
  <c r="F593" i="12"/>
  <c r="X593" i="12"/>
  <c r="Y593" i="12"/>
  <c r="E594" i="12" l="1"/>
  <c r="D595" i="12"/>
  <c r="E595" i="12" s="1"/>
  <c r="B597" i="3"/>
  <c r="A596" i="3"/>
  <c r="O593" i="12"/>
  <c r="K593" i="12"/>
  <c r="W594" i="12"/>
  <c r="P594" i="12"/>
  <c r="C594" i="12"/>
  <c r="Y594" i="12"/>
  <c r="Z594" i="12"/>
  <c r="H594" i="12"/>
  <c r="X594" i="12"/>
  <c r="F594" i="12"/>
  <c r="U594" i="12"/>
  <c r="G594" i="12"/>
  <c r="T594" i="12"/>
  <c r="V594" i="12"/>
  <c r="J594" i="12"/>
  <c r="R594" i="12"/>
  <c r="Q594" i="12"/>
  <c r="S594" i="12"/>
  <c r="B595" i="12" l="1"/>
  <c r="V595" i="12" s="1"/>
  <c r="D596" i="12"/>
  <c r="K594" i="12"/>
  <c r="O594" i="12"/>
  <c r="Z595" i="12"/>
  <c r="Q595" i="12"/>
  <c r="T595" i="12"/>
  <c r="W595" i="12"/>
  <c r="E596" i="12"/>
  <c r="B596" i="12"/>
  <c r="A597" i="3"/>
  <c r="B598" i="3"/>
  <c r="C595" i="12" l="1"/>
  <c r="U595" i="12"/>
  <c r="S595" i="12"/>
  <c r="R595" i="12"/>
  <c r="X595" i="12"/>
  <c r="F595" i="12"/>
  <c r="J595" i="12"/>
  <c r="K595" i="12" s="1"/>
  <c r="H595" i="12"/>
  <c r="G595" i="12"/>
  <c r="P595" i="12"/>
  <c r="Y595" i="12"/>
  <c r="D597" i="12"/>
  <c r="B599" i="3"/>
  <c r="A598" i="3"/>
  <c r="O595" i="12"/>
  <c r="J596" i="12"/>
  <c r="U596" i="12"/>
  <c r="X596" i="12"/>
  <c r="F596" i="12"/>
  <c r="W596" i="12"/>
  <c r="C596" i="12"/>
  <c r="Z596" i="12"/>
  <c r="R596" i="12"/>
  <c r="Y596" i="12"/>
  <c r="Q596" i="12"/>
  <c r="V596" i="12"/>
  <c r="T596" i="12"/>
  <c r="G596" i="12"/>
  <c r="H596" i="12"/>
  <c r="S596" i="12"/>
  <c r="P596" i="12"/>
  <c r="E597" i="12"/>
  <c r="B597" i="12"/>
  <c r="D598" i="12" l="1"/>
  <c r="X597" i="12"/>
  <c r="G597" i="12"/>
  <c r="T597" i="12"/>
  <c r="V597" i="12"/>
  <c r="U597" i="12"/>
  <c r="H597" i="12"/>
  <c r="R597" i="12"/>
  <c r="C597" i="12"/>
  <c r="J597" i="12"/>
  <c r="Y597" i="12"/>
  <c r="Z597" i="12"/>
  <c r="P597" i="12"/>
  <c r="W597" i="12"/>
  <c r="F597" i="12"/>
  <c r="S597" i="12"/>
  <c r="Q597" i="12"/>
  <c r="E598" i="12"/>
  <c r="B598" i="12"/>
  <c r="O596" i="12"/>
  <c r="K596" i="12"/>
  <c r="A599" i="3"/>
  <c r="B600" i="3"/>
  <c r="D599" i="12" l="1"/>
  <c r="A600" i="3"/>
  <c r="B601" i="3"/>
  <c r="J598" i="12"/>
  <c r="R598" i="12"/>
  <c r="Y598" i="12"/>
  <c r="C598" i="12"/>
  <c r="F598" i="12"/>
  <c r="Z598" i="12"/>
  <c r="U598" i="12"/>
  <c r="H598" i="12"/>
  <c r="V598" i="12"/>
  <c r="P598" i="12"/>
  <c r="W598" i="12"/>
  <c r="Q598" i="12"/>
  <c r="T598" i="12"/>
  <c r="S598" i="12"/>
  <c r="X598" i="12"/>
  <c r="G598" i="12"/>
  <c r="B599" i="12"/>
  <c r="E599" i="12"/>
  <c r="K597" i="12"/>
  <c r="O597" i="12"/>
  <c r="D600" i="12" l="1"/>
  <c r="Y599" i="12"/>
  <c r="S599" i="12"/>
  <c r="U599" i="12"/>
  <c r="T599" i="12"/>
  <c r="H599" i="12"/>
  <c r="W599" i="12"/>
  <c r="F599" i="12"/>
  <c r="C599" i="12"/>
  <c r="J599" i="12"/>
  <c r="X599" i="12"/>
  <c r="Z599" i="12"/>
  <c r="Q599" i="12"/>
  <c r="R599" i="12"/>
  <c r="V599" i="12"/>
  <c r="G599" i="12"/>
  <c r="P599" i="12"/>
  <c r="O598" i="12"/>
  <c r="K598" i="12"/>
  <c r="B602" i="3"/>
  <c r="A601" i="3"/>
  <c r="B600" i="12"/>
  <c r="E600" i="12"/>
  <c r="D601" i="12" l="1"/>
  <c r="B601" i="12" s="1"/>
  <c r="A602" i="3"/>
  <c r="B603" i="3"/>
  <c r="E601" i="12"/>
  <c r="C600" i="12"/>
  <c r="Y600" i="12"/>
  <c r="J600" i="12"/>
  <c r="Q600" i="12"/>
  <c r="U600" i="12"/>
  <c r="R600" i="12"/>
  <c r="S600" i="12"/>
  <c r="P600" i="12"/>
  <c r="T600" i="12"/>
  <c r="G600" i="12"/>
  <c r="W600" i="12"/>
  <c r="Z600" i="12"/>
  <c r="F600" i="12"/>
  <c r="H600" i="12"/>
  <c r="V600" i="12"/>
  <c r="X600" i="12"/>
  <c r="K599" i="12"/>
  <c r="O599" i="12"/>
  <c r="D602" i="12" l="1"/>
  <c r="A603" i="3"/>
  <c r="B604" i="3"/>
  <c r="S601" i="12"/>
  <c r="X601" i="12"/>
  <c r="F601" i="12"/>
  <c r="R601" i="12"/>
  <c r="J601" i="12"/>
  <c r="W601" i="12"/>
  <c r="C601" i="12"/>
  <c r="H601" i="12"/>
  <c r="T601" i="12"/>
  <c r="G601" i="12"/>
  <c r="Q601" i="12"/>
  <c r="P601" i="12"/>
  <c r="Z601" i="12"/>
  <c r="U601" i="12"/>
  <c r="Y601" i="12"/>
  <c r="V601" i="12"/>
  <c r="O600" i="12"/>
  <c r="K600" i="12"/>
  <c r="B602" i="12"/>
  <c r="E602" i="12"/>
  <c r="D603" i="12" l="1"/>
  <c r="O601" i="12"/>
  <c r="K601" i="12"/>
  <c r="B605" i="3"/>
  <c r="A604" i="3"/>
  <c r="Z602" i="12"/>
  <c r="F602" i="12"/>
  <c r="V602" i="12"/>
  <c r="W602" i="12"/>
  <c r="S602" i="12"/>
  <c r="G602" i="12"/>
  <c r="T602" i="12"/>
  <c r="X602" i="12"/>
  <c r="H602" i="12"/>
  <c r="C602" i="12"/>
  <c r="Y602" i="12"/>
  <c r="Q602" i="12"/>
  <c r="J602" i="12"/>
  <c r="U602" i="12"/>
  <c r="R602" i="12"/>
  <c r="P602" i="12"/>
  <c r="E603" i="12"/>
  <c r="B603" i="12"/>
  <c r="D604" i="12" l="1"/>
  <c r="E604" i="12" s="1"/>
  <c r="A605" i="3"/>
  <c r="B606" i="3"/>
  <c r="F603" i="12"/>
  <c r="U603" i="12"/>
  <c r="C603" i="12"/>
  <c r="Z603" i="12"/>
  <c r="V603" i="12"/>
  <c r="W603" i="12"/>
  <c r="Y603" i="12"/>
  <c r="T603" i="12"/>
  <c r="J603" i="12"/>
  <c r="P603" i="12"/>
  <c r="S603" i="12"/>
  <c r="H603" i="12"/>
  <c r="R603" i="12"/>
  <c r="G603" i="12"/>
  <c r="Q603" i="12"/>
  <c r="X603" i="12"/>
  <c r="O602" i="12"/>
  <c r="K602" i="12"/>
  <c r="B604" i="12" l="1"/>
  <c r="T604" i="12" s="1"/>
  <c r="D605" i="12"/>
  <c r="E605" i="12" s="1"/>
  <c r="B607" i="3"/>
  <c r="A606" i="3"/>
  <c r="O603" i="12"/>
  <c r="K603" i="12"/>
  <c r="S604" i="12" l="1"/>
  <c r="V604" i="12"/>
  <c r="H604" i="12"/>
  <c r="F604" i="12"/>
  <c r="W604" i="12"/>
  <c r="J604" i="12"/>
  <c r="C604" i="12"/>
  <c r="Y604" i="12"/>
  <c r="Q604" i="12"/>
  <c r="U604" i="12"/>
  <c r="P604" i="12"/>
  <c r="X604" i="12"/>
  <c r="Z604" i="12"/>
  <c r="R604" i="12"/>
  <c r="G604" i="12"/>
  <c r="B605" i="12"/>
  <c r="D606" i="12"/>
  <c r="F605" i="12"/>
  <c r="S605" i="12"/>
  <c r="T605" i="12"/>
  <c r="P605" i="12"/>
  <c r="U605" i="12"/>
  <c r="R605" i="12"/>
  <c r="Y605" i="12"/>
  <c r="X605" i="12"/>
  <c r="J605" i="12"/>
  <c r="Q605" i="12"/>
  <c r="C605" i="12"/>
  <c r="Z605" i="12"/>
  <c r="W605" i="12"/>
  <c r="H605" i="12"/>
  <c r="V605" i="12"/>
  <c r="G605" i="12"/>
  <c r="O604" i="12"/>
  <c r="K604" i="12"/>
  <c r="B606" i="12"/>
  <c r="E606" i="12"/>
  <c r="A607" i="3"/>
  <c r="B608" i="3"/>
  <c r="D607" i="12" l="1"/>
  <c r="F606" i="12"/>
  <c r="J606" i="12"/>
  <c r="S606" i="12"/>
  <c r="X606" i="12"/>
  <c r="W606" i="12"/>
  <c r="G606" i="12"/>
  <c r="Y606" i="12"/>
  <c r="R606" i="12"/>
  <c r="U606" i="12"/>
  <c r="Q606" i="12"/>
  <c r="C606" i="12"/>
  <c r="P606" i="12"/>
  <c r="T606" i="12"/>
  <c r="Z606" i="12"/>
  <c r="V606" i="12"/>
  <c r="H606" i="12"/>
  <c r="B609" i="3"/>
  <c r="A608" i="3"/>
  <c r="E607" i="12"/>
  <c r="B607" i="12"/>
  <c r="K605" i="12"/>
  <c r="O605" i="12"/>
  <c r="D608" i="12" l="1"/>
  <c r="B608" i="12" s="1"/>
  <c r="O606" i="12"/>
  <c r="K606" i="12"/>
  <c r="Y607" i="12"/>
  <c r="W607" i="12"/>
  <c r="V607" i="12"/>
  <c r="J607" i="12"/>
  <c r="R607" i="12"/>
  <c r="P607" i="12"/>
  <c r="U607" i="12"/>
  <c r="F607" i="12"/>
  <c r="S607" i="12"/>
  <c r="T607" i="12"/>
  <c r="C607" i="12"/>
  <c r="G607" i="12"/>
  <c r="H607" i="12"/>
  <c r="X607" i="12"/>
  <c r="Z607" i="12"/>
  <c r="Q607" i="12"/>
  <c r="B610" i="3"/>
  <c r="A609" i="3"/>
  <c r="E608" i="12" l="1"/>
  <c r="D609" i="12"/>
  <c r="E609" i="12" s="1"/>
  <c r="K607" i="12"/>
  <c r="O607" i="12"/>
  <c r="B609" i="12"/>
  <c r="B611" i="3"/>
  <c r="A610" i="3"/>
  <c r="Z608" i="12"/>
  <c r="P608" i="12"/>
  <c r="T608" i="12"/>
  <c r="Q608" i="12"/>
  <c r="V608" i="12"/>
  <c r="R608" i="12"/>
  <c r="U608" i="12"/>
  <c r="F608" i="12"/>
  <c r="H608" i="12"/>
  <c r="C608" i="12"/>
  <c r="J608" i="12"/>
  <c r="X608" i="12"/>
  <c r="G608" i="12"/>
  <c r="S608" i="12"/>
  <c r="Y608" i="12"/>
  <c r="W608" i="12"/>
  <c r="D610" i="12" l="1"/>
  <c r="E610" i="12" s="1"/>
  <c r="B610" i="12"/>
  <c r="O608" i="12"/>
  <c r="K608" i="12"/>
  <c r="A611" i="3"/>
  <c r="B612" i="3"/>
  <c r="F609" i="12"/>
  <c r="X609" i="12"/>
  <c r="Y609" i="12"/>
  <c r="W609" i="12"/>
  <c r="R609" i="12"/>
  <c r="T609" i="12"/>
  <c r="U609" i="12"/>
  <c r="V609" i="12"/>
  <c r="H609" i="12"/>
  <c r="S609" i="12"/>
  <c r="Q609" i="12"/>
  <c r="C609" i="12"/>
  <c r="Z609" i="12"/>
  <c r="P609" i="12"/>
  <c r="G609" i="12"/>
  <c r="J609" i="12"/>
  <c r="D611" i="12" l="1"/>
  <c r="E611" i="12" s="1"/>
  <c r="K609" i="12"/>
  <c r="O609" i="12"/>
  <c r="B613" i="3"/>
  <c r="A612" i="3"/>
  <c r="B611" i="12"/>
  <c r="H610" i="12"/>
  <c r="X610" i="12"/>
  <c r="P610" i="12"/>
  <c r="V610" i="12"/>
  <c r="G610" i="12"/>
  <c r="S610" i="12"/>
  <c r="J610" i="12"/>
  <c r="C610" i="12"/>
  <c r="Y610" i="12"/>
  <c r="Z610" i="12"/>
  <c r="F610" i="12"/>
  <c r="T610" i="12"/>
  <c r="Q610" i="12"/>
  <c r="U610" i="12"/>
  <c r="W610" i="12"/>
  <c r="R610" i="12"/>
  <c r="D612" i="12" l="1"/>
  <c r="E612" i="12" s="1"/>
  <c r="A613" i="3"/>
  <c r="B614" i="3"/>
  <c r="K610" i="12"/>
  <c r="O610" i="12"/>
  <c r="J611" i="12"/>
  <c r="V611" i="12"/>
  <c r="Y611" i="12"/>
  <c r="R611" i="12"/>
  <c r="Q611" i="12"/>
  <c r="G611" i="12"/>
  <c r="Z611" i="12"/>
  <c r="H611" i="12"/>
  <c r="P611" i="12"/>
  <c r="U611" i="12"/>
  <c r="W611" i="12"/>
  <c r="C611" i="12"/>
  <c r="X611" i="12"/>
  <c r="S611" i="12"/>
  <c r="T611" i="12"/>
  <c r="F611" i="12"/>
  <c r="B612" i="12" l="1"/>
  <c r="F612" i="12" s="1"/>
  <c r="D613" i="12"/>
  <c r="O611" i="12"/>
  <c r="K611" i="12"/>
  <c r="B615" i="3"/>
  <c r="A614" i="3"/>
  <c r="B613" i="12"/>
  <c r="E613" i="12"/>
  <c r="R612" i="12" l="1"/>
  <c r="J612" i="12"/>
  <c r="H612" i="12"/>
  <c r="G612" i="12"/>
  <c r="X612" i="12"/>
  <c r="V612" i="12"/>
  <c r="Y612" i="12"/>
  <c r="U612" i="12"/>
  <c r="C612" i="12"/>
  <c r="Q612" i="12"/>
  <c r="Z612" i="12"/>
  <c r="T612" i="12"/>
  <c r="W612" i="12"/>
  <c r="P612" i="12"/>
  <c r="S612" i="12"/>
  <c r="D614" i="12"/>
  <c r="B614" i="12" s="1"/>
  <c r="E614" i="12"/>
  <c r="A615" i="3"/>
  <c r="B616" i="3"/>
  <c r="K612" i="12"/>
  <c r="O612" i="12"/>
  <c r="F613" i="12"/>
  <c r="R613" i="12"/>
  <c r="U613" i="12"/>
  <c r="J613" i="12"/>
  <c r="T613" i="12"/>
  <c r="H613" i="12"/>
  <c r="C613" i="12"/>
  <c r="Y613" i="12"/>
  <c r="V613" i="12"/>
  <c r="Q613" i="12"/>
  <c r="P613" i="12"/>
  <c r="X613" i="12"/>
  <c r="G613" i="12"/>
  <c r="S613" i="12"/>
  <c r="W613" i="12"/>
  <c r="Z613" i="12"/>
  <c r="D615" i="12" l="1"/>
  <c r="B615" i="12" s="1"/>
  <c r="A616" i="3"/>
  <c r="B617" i="3"/>
  <c r="E615" i="12"/>
  <c r="O613" i="12"/>
  <c r="K613" i="12"/>
  <c r="J614" i="12"/>
  <c r="T614" i="12"/>
  <c r="Q614" i="12"/>
  <c r="Z614" i="12"/>
  <c r="C614" i="12"/>
  <c r="G614" i="12"/>
  <c r="V614" i="12"/>
  <c r="W614" i="12"/>
  <c r="X614" i="12"/>
  <c r="Y614" i="12"/>
  <c r="F614" i="12"/>
  <c r="R614" i="12"/>
  <c r="P614" i="12"/>
  <c r="U614" i="12"/>
  <c r="H614" i="12"/>
  <c r="S614" i="12"/>
  <c r="D616" i="12" l="1"/>
  <c r="P615" i="12"/>
  <c r="V615" i="12"/>
  <c r="C615" i="12"/>
  <c r="F615" i="12"/>
  <c r="S615" i="12"/>
  <c r="J615" i="12"/>
  <c r="R615" i="12"/>
  <c r="Y615" i="12"/>
  <c r="W615" i="12"/>
  <c r="T615" i="12"/>
  <c r="Z615" i="12"/>
  <c r="U615" i="12"/>
  <c r="Q615" i="12"/>
  <c r="G615" i="12"/>
  <c r="X615" i="12"/>
  <c r="H615" i="12"/>
  <c r="O614" i="12"/>
  <c r="K614" i="12"/>
  <c r="A617" i="3"/>
  <c r="B618" i="3"/>
  <c r="E616" i="12"/>
  <c r="B616" i="12"/>
  <c r="D617" i="12" l="1"/>
  <c r="B617" i="12" s="1"/>
  <c r="Q616" i="12"/>
  <c r="T616" i="12"/>
  <c r="S616" i="12"/>
  <c r="C616" i="12"/>
  <c r="F616" i="12"/>
  <c r="X616" i="12"/>
  <c r="P616" i="12"/>
  <c r="R616" i="12"/>
  <c r="J616" i="12"/>
  <c r="Z616" i="12"/>
  <c r="V616" i="12"/>
  <c r="H616" i="12"/>
  <c r="U616" i="12"/>
  <c r="Y616" i="12"/>
  <c r="W616" i="12"/>
  <c r="G616" i="12"/>
  <c r="O615" i="12"/>
  <c r="K615" i="12"/>
  <c r="B619" i="3"/>
  <c r="A618" i="3"/>
  <c r="E617" i="12" l="1"/>
  <c r="D618" i="12"/>
  <c r="E618" i="12" s="1"/>
  <c r="O616" i="12"/>
  <c r="K616" i="12"/>
  <c r="B618" i="12"/>
  <c r="A619" i="3"/>
  <c r="B620" i="3"/>
  <c r="Q617" i="12"/>
  <c r="G617" i="12"/>
  <c r="P617" i="12"/>
  <c r="Z617" i="12"/>
  <c r="C617" i="12"/>
  <c r="X617" i="12"/>
  <c r="U617" i="12"/>
  <c r="W617" i="12"/>
  <c r="J617" i="12"/>
  <c r="H617" i="12"/>
  <c r="Y617" i="12"/>
  <c r="S617" i="12"/>
  <c r="V617" i="12"/>
  <c r="R617" i="12"/>
  <c r="F617" i="12"/>
  <c r="T617" i="12"/>
  <c r="D619" i="12" l="1"/>
  <c r="X618" i="12"/>
  <c r="Z618" i="12"/>
  <c r="W618" i="12"/>
  <c r="C618" i="12"/>
  <c r="P618" i="12"/>
  <c r="U618" i="12"/>
  <c r="H618" i="12"/>
  <c r="Y618" i="12"/>
  <c r="G618" i="12"/>
  <c r="F618" i="12"/>
  <c r="V618" i="12"/>
  <c r="T618" i="12"/>
  <c r="J618" i="12"/>
  <c r="S618" i="12"/>
  <c r="Q618" i="12"/>
  <c r="R618" i="12"/>
  <c r="O617" i="12"/>
  <c r="K617" i="12"/>
  <c r="B621" i="3"/>
  <c r="A620" i="3"/>
  <c r="E619" i="12"/>
  <c r="B619" i="12"/>
  <c r="D620" i="12" l="1"/>
  <c r="E620" i="12"/>
  <c r="B620" i="12"/>
  <c r="B622" i="3"/>
  <c r="A621" i="3"/>
  <c r="P619" i="12"/>
  <c r="Y619" i="12"/>
  <c r="T619" i="12"/>
  <c r="W619" i="12"/>
  <c r="C619" i="12"/>
  <c r="F619" i="12"/>
  <c r="R619" i="12"/>
  <c r="V619" i="12"/>
  <c r="J619" i="12"/>
  <c r="U619" i="12"/>
  <c r="G619" i="12"/>
  <c r="X619" i="12"/>
  <c r="Q619" i="12"/>
  <c r="H619" i="12"/>
  <c r="S619" i="12"/>
  <c r="Z619" i="12"/>
  <c r="O618" i="12"/>
  <c r="K618" i="12"/>
  <c r="D621" i="12" l="1"/>
  <c r="B621" i="12" s="1"/>
  <c r="A622" i="3"/>
  <c r="B623" i="3"/>
  <c r="X620" i="12"/>
  <c r="P620" i="12"/>
  <c r="F620" i="12"/>
  <c r="Z620" i="12"/>
  <c r="H620" i="12"/>
  <c r="T620" i="12"/>
  <c r="G620" i="12"/>
  <c r="Q620" i="12"/>
  <c r="Y620" i="12"/>
  <c r="U620" i="12"/>
  <c r="R620" i="12"/>
  <c r="V620" i="12"/>
  <c r="J620" i="12"/>
  <c r="C620" i="12"/>
  <c r="S620" i="12"/>
  <c r="W620" i="12"/>
  <c r="O619" i="12"/>
  <c r="K619" i="12"/>
  <c r="E621" i="12" l="1"/>
  <c r="D622" i="12"/>
  <c r="E622" i="12" s="1"/>
  <c r="A623" i="3"/>
  <c r="B624" i="3"/>
  <c r="B622" i="12"/>
  <c r="K620" i="12"/>
  <c r="O620" i="12"/>
  <c r="J621" i="12"/>
  <c r="T621" i="12"/>
  <c r="G621" i="12"/>
  <c r="C621" i="12"/>
  <c r="U621" i="12"/>
  <c r="Y621" i="12"/>
  <c r="P621" i="12"/>
  <c r="R621" i="12"/>
  <c r="V621" i="12"/>
  <c r="Q621" i="12"/>
  <c r="H621" i="12"/>
  <c r="F621" i="12"/>
  <c r="Z621" i="12"/>
  <c r="W621" i="12"/>
  <c r="X621" i="12"/>
  <c r="S621" i="12"/>
  <c r="D623" i="12" l="1"/>
  <c r="F622" i="12"/>
  <c r="Y622" i="12"/>
  <c r="J622" i="12"/>
  <c r="H622" i="12"/>
  <c r="Q622" i="12"/>
  <c r="S622" i="12"/>
  <c r="T622" i="12"/>
  <c r="P622" i="12"/>
  <c r="X622" i="12"/>
  <c r="R622" i="12"/>
  <c r="C622" i="12"/>
  <c r="G622" i="12"/>
  <c r="Z622" i="12"/>
  <c r="V622" i="12"/>
  <c r="U622" i="12"/>
  <c r="W622" i="12"/>
  <c r="O621" i="12"/>
  <c r="K621" i="12"/>
  <c r="B625" i="3"/>
  <c r="A624" i="3"/>
  <c r="E623" i="12"/>
  <c r="B623" i="12"/>
  <c r="D624" i="12" l="1"/>
  <c r="B624" i="12"/>
  <c r="E624" i="12"/>
  <c r="J623" i="12"/>
  <c r="P623" i="12"/>
  <c r="X623" i="12"/>
  <c r="H623" i="12"/>
  <c r="F623" i="12"/>
  <c r="T623" i="12"/>
  <c r="Q623" i="12"/>
  <c r="S623" i="12"/>
  <c r="W623" i="12"/>
  <c r="G623" i="12"/>
  <c r="V623" i="12"/>
  <c r="Y623" i="12"/>
  <c r="U623" i="12"/>
  <c r="C623" i="12"/>
  <c r="Z623" i="12"/>
  <c r="R623" i="12"/>
  <c r="B626" i="3"/>
  <c r="A625" i="3"/>
  <c r="O622" i="12"/>
  <c r="K622" i="12"/>
  <c r="D625" i="12" l="1"/>
  <c r="B625" i="12" s="1"/>
  <c r="B627" i="3"/>
  <c r="A626" i="3"/>
  <c r="O623" i="12"/>
  <c r="K623" i="12"/>
  <c r="P624" i="12"/>
  <c r="X624" i="12"/>
  <c r="T624" i="12"/>
  <c r="G624" i="12"/>
  <c r="Q624" i="12"/>
  <c r="W624" i="12"/>
  <c r="S624" i="12"/>
  <c r="C624" i="12"/>
  <c r="H624" i="12"/>
  <c r="Z624" i="12"/>
  <c r="F624" i="12"/>
  <c r="Y624" i="12"/>
  <c r="R624" i="12"/>
  <c r="V624" i="12"/>
  <c r="J624" i="12"/>
  <c r="U624" i="12"/>
  <c r="E625" i="12" l="1"/>
  <c r="D626" i="12"/>
  <c r="E626" i="12" s="1"/>
  <c r="B626" i="12"/>
  <c r="O624" i="12"/>
  <c r="K624" i="12"/>
  <c r="Y625" i="12"/>
  <c r="V625" i="12"/>
  <c r="T625" i="12"/>
  <c r="G625" i="12"/>
  <c r="P625" i="12"/>
  <c r="Z625" i="12"/>
  <c r="Q625" i="12"/>
  <c r="J625" i="12"/>
  <c r="W625" i="12"/>
  <c r="H625" i="12"/>
  <c r="R625" i="12"/>
  <c r="S625" i="12"/>
  <c r="F625" i="12"/>
  <c r="U625" i="12"/>
  <c r="C625" i="12"/>
  <c r="X625" i="12"/>
  <c r="A627" i="3"/>
  <c r="B628" i="3"/>
  <c r="D627" i="12" l="1"/>
  <c r="K625" i="12"/>
  <c r="O625" i="12"/>
  <c r="E627" i="12"/>
  <c r="B627" i="12"/>
  <c r="A628" i="3"/>
  <c r="B629" i="3"/>
  <c r="S626" i="12"/>
  <c r="T626" i="12"/>
  <c r="Q626" i="12"/>
  <c r="Z626" i="12"/>
  <c r="G626" i="12"/>
  <c r="J626" i="12"/>
  <c r="H626" i="12"/>
  <c r="R626" i="12"/>
  <c r="W626" i="12"/>
  <c r="F626" i="12"/>
  <c r="U626" i="12"/>
  <c r="V626" i="12"/>
  <c r="C626" i="12"/>
  <c r="P626" i="12"/>
  <c r="X626" i="12"/>
  <c r="Y626" i="12"/>
  <c r="D628" i="12" l="1"/>
  <c r="O626" i="12"/>
  <c r="K626" i="12"/>
  <c r="Y627" i="12"/>
  <c r="F627" i="12"/>
  <c r="J627" i="12"/>
  <c r="P627" i="12"/>
  <c r="C627" i="12"/>
  <c r="Z627" i="12"/>
  <c r="U627" i="12"/>
  <c r="X627" i="12"/>
  <c r="R627" i="12"/>
  <c r="W627" i="12"/>
  <c r="H627" i="12"/>
  <c r="S627" i="12"/>
  <c r="G627" i="12"/>
  <c r="T627" i="12"/>
  <c r="V627" i="12"/>
  <c r="Q627" i="12"/>
  <c r="A629" i="3"/>
  <c r="B630" i="3"/>
  <c r="B628" i="12"/>
  <c r="E628" i="12"/>
  <c r="D629" i="12" l="1"/>
  <c r="E629" i="12" s="1"/>
  <c r="B631" i="3"/>
  <c r="A630" i="3"/>
  <c r="B629" i="12"/>
  <c r="C628" i="12"/>
  <c r="Z628" i="12"/>
  <c r="X628" i="12"/>
  <c r="V628" i="12"/>
  <c r="W628" i="12"/>
  <c r="U628" i="12"/>
  <c r="P628" i="12"/>
  <c r="T628" i="12"/>
  <c r="Y628" i="12"/>
  <c r="S628" i="12"/>
  <c r="Q628" i="12"/>
  <c r="J628" i="12"/>
  <c r="H628" i="12"/>
  <c r="R628" i="12"/>
  <c r="G628" i="12"/>
  <c r="F628" i="12"/>
  <c r="O627" i="12"/>
  <c r="K627" i="12"/>
  <c r="D630" i="12" l="1"/>
  <c r="O628" i="12"/>
  <c r="K628" i="12"/>
  <c r="V629" i="12"/>
  <c r="H629" i="12"/>
  <c r="C629" i="12"/>
  <c r="Q629" i="12"/>
  <c r="S629" i="12"/>
  <c r="W629" i="12"/>
  <c r="X629" i="12"/>
  <c r="T629" i="12"/>
  <c r="Y629" i="12"/>
  <c r="G629" i="12"/>
  <c r="F629" i="12"/>
  <c r="J629" i="12"/>
  <c r="P629" i="12"/>
  <c r="Z629" i="12"/>
  <c r="U629" i="12"/>
  <c r="R629" i="12"/>
  <c r="B630" i="12"/>
  <c r="E630" i="12"/>
  <c r="A631" i="3"/>
  <c r="B632" i="3"/>
  <c r="D631" i="12" l="1"/>
  <c r="H630" i="12"/>
  <c r="S630" i="12"/>
  <c r="U630" i="12"/>
  <c r="G630" i="12"/>
  <c r="C630" i="12"/>
  <c r="Z630" i="12"/>
  <c r="P630" i="12"/>
  <c r="X630" i="12"/>
  <c r="W630" i="12"/>
  <c r="T630" i="12"/>
  <c r="F630" i="12"/>
  <c r="Q630" i="12"/>
  <c r="J630" i="12"/>
  <c r="V630" i="12"/>
  <c r="R630" i="12"/>
  <c r="Y630" i="12"/>
  <c r="A632" i="3"/>
  <c r="B633" i="3"/>
  <c r="O629" i="12"/>
  <c r="K629" i="12"/>
  <c r="E631" i="12"/>
  <c r="B631" i="12"/>
  <c r="D632" i="12" l="1"/>
  <c r="J631" i="12"/>
  <c r="Y631" i="12"/>
  <c r="Z631" i="12"/>
  <c r="W631" i="12"/>
  <c r="V631" i="12"/>
  <c r="F631" i="12"/>
  <c r="C631" i="12"/>
  <c r="G631" i="12"/>
  <c r="S631" i="12"/>
  <c r="U631" i="12"/>
  <c r="Q631" i="12"/>
  <c r="H631" i="12"/>
  <c r="P631" i="12"/>
  <c r="T631" i="12"/>
  <c r="X631" i="12"/>
  <c r="R631" i="12"/>
  <c r="B634" i="3"/>
  <c r="A633" i="3"/>
  <c r="B632" i="12"/>
  <c r="E632" i="12"/>
  <c r="O630" i="12"/>
  <c r="K630" i="12"/>
  <c r="D633" i="12" l="1"/>
  <c r="S632" i="12"/>
  <c r="W632" i="12"/>
  <c r="Z632" i="12"/>
  <c r="U632" i="12"/>
  <c r="G632" i="12"/>
  <c r="J632" i="12"/>
  <c r="X632" i="12"/>
  <c r="R632" i="12"/>
  <c r="H632" i="12"/>
  <c r="P632" i="12"/>
  <c r="Y632" i="12"/>
  <c r="Q632" i="12"/>
  <c r="C632" i="12"/>
  <c r="T632" i="12"/>
  <c r="V632" i="12"/>
  <c r="F632" i="12"/>
  <c r="B633" i="12"/>
  <c r="E633" i="12"/>
  <c r="A634" i="3"/>
  <c r="B635" i="3"/>
  <c r="K631" i="12"/>
  <c r="O631" i="12"/>
  <c r="D634" i="12" l="1"/>
  <c r="E634" i="12" s="1"/>
  <c r="B636" i="3"/>
  <c r="A635" i="3"/>
  <c r="K632" i="12"/>
  <c r="O632" i="12"/>
  <c r="P633" i="12"/>
  <c r="H633" i="12"/>
  <c r="Q633" i="12"/>
  <c r="X633" i="12"/>
  <c r="Y633" i="12"/>
  <c r="T633" i="12"/>
  <c r="W633" i="12"/>
  <c r="J633" i="12"/>
  <c r="Z633" i="12"/>
  <c r="C633" i="12"/>
  <c r="S633" i="12"/>
  <c r="R633" i="12"/>
  <c r="F633" i="12"/>
  <c r="V633" i="12"/>
  <c r="G633" i="12"/>
  <c r="U633" i="12"/>
  <c r="D635" i="12" l="1"/>
  <c r="B634" i="12"/>
  <c r="Y634" i="12" s="1"/>
  <c r="O633" i="12"/>
  <c r="K633" i="12"/>
  <c r="E635" i="12"/>
  <c r="B635" i="12"/>
  <c r="A636" i="3"/>
  <c r="B637" i="3"/>
  <c r="R634" i="12" l="1"/>
  <c r="Z634" i="12"/>
  <c r="U634" i="12"/>
  <c r="Q634" i="12"/>
  <c r="H634" i="12"/>
  <c r="X634" i="12"/>
  <c r="S634" i="12"/>
  <c r="P634" i="12"/>
  <c r="T634" i="12"/>
  <c r="F634" i="12"/>
  <c r="W634" i="12"/>
  <c r="C634" i="12"/>
  <c r="G634" i="12"/>
  <c r="J634" i="12"/>
  <c r="V634" i="12"/>
  <c r="D636" i="12"/>
  <c r="O634" i="12"/>
  <c r="K634" i="12"/>
  <c r="V635" i="12"/>
  <c r="C635" i="12"/>
  <c r="T635" i="12"/>
  <c r="H635" i="12"/>
  <c r="S635" i="12"/>
  <c r="U635" i="12"/>
  <c r="G635" i="12"/>
  <c r="J635" i="12"/>
  <c r="P635" i="12"/>
  <c r="Y635" i="12"/>
  <c r="F635" i="12"/>
  <c r="R635" i="12"/>
  <c r="Q635" i="12"/>
  <c r="Z635" i="12"/>
  <c r="W635" i="12"/>
  <c r="X635" i="12"/>
  <c r="A637" i="3"/>
  <c r="B638" i="3"/>
  <c r="E636" i="12"/>
  <c r="B636" i="12"/>
  <c r="D637" i="12" l="1"/>
  <c r="B637" i="12" s="1"/>
  <c r="A638" i="3"/>
  <c r="B639" i="3"/>
  <c r="E637" i="12"/>
  <c r="K635" i="12"/>
  <c r="O635" i="12"/>
  <c r="T636" i="12"/>
  <c r="X636" i="12"/>
  <c r="P636" i="12"/>
  <c r="F636" i="12"/>
  <c r="Y636" i="12"/>
  <c r="J636" i="12"/>
  <c r="V636" i="12"/>
  <c r="S636" i="12"/>
  <c r="Z636" i="12"/>
  <c r="C636" i="12"/>
  <c r="U636" i="12"/>
  <c r="H636" i="12"/>
  <c r="Q636" i="12"/>
  <c r="G636" i="12"/>
  <c r="R636" i="12"/>
  <c r="W636" i="12"/>
  <c r="D638" i="12" l="1"/>
  <c r="K636" i="12"/>
  <c r="O636" i="12"/>
  <c r="W637" i="12"/>
  <c r="C637" i="12"/>
  <c r="S637" i="12"/>
  <c r="R637" i="12"/>
  <c r="X637" i="12"/>
  <c r="V637" i="12"/>
  <c r="F637" i="12"/>
  <c r="J637" i="12"/>
  <c r="G637" i="12"/>
  <c r="Q637" i="12"/>
  <c r="U637" i="12"/>
  <c r="P637" i="12"/>
  <c r="H637" i="12"/>
  <c r="Z637" i="12"/>
  <c r="Y637" i="12"/>
  <c r="T637" i="12"/>
  <c r="A639" i="3"/>
  <c r="B640" i="3"/>
  <c r="B638" i="12"/>
  <c r="E638" i="12"/>
  <c r="D639" i="12" l="1"/>
  <c r="E639" i="12" s="1"/>
  <c r="A640" i="3"/>
  <c r="B641" i="3"/>
  <c r="B639" i="12"/>
  <c r="O637" i="12"/>
  <c r="K637" i="12"/>
  <c r="Z638" i="12"/>
  <c r="W638" i="12"/>
  <c r="X638" i="12"/>
  <c r="S638" i="12"/>
  <c r="V638" i="12"/>
  <c r="Y638" i="12"/>
  <c r="P638" i="12"/>
  <c r="U638" i="12"/>
  <c r="G638" i="12"/>
  <c r="R638" i="12"/>
  <c r="T638" i="12"/>
  <c r="H638" i="12"/>
  <c r="C638" i="12"/>
  <c r="J638" i="12"/>
  <c r="Q638" i="12"/>
  <c r="F638" i="12"/>
  <c r="D640" i="12" l="1"/>
  <c r="K638" i="12"/>
  <c r="O638" i="12"/>
  <c r="F639" i="12"/>
  <c r="U639" i="12"/>
  <c r="R639" i="12"/>
  <c r="W639" i="12"/>
  <c r="Y639" i="12"/>
  <c r="Q639" i="12"/>
  <c r="G639" i="12"/>
  <c r="Z639" i="12"/>
  <c r="S639" i="12"/>
  <c r="C639" i="12"/>
  <c r="H639" i="12"/>
  <c r="T639" i="12"/>
  <c r="P639" i="12"/>
  <c r="X639" i="12"/>
  <c r="J639" i="12"/>
  <c r="V639" i="12"/>
  <c r="B642" i="3"/>
  <c r="A641" i="3"/>
  <c r="E640" i="12"/>
  <c r="B640" i="12"/>
  <c r="D641" i="12" l="1"/>
  <c r="B641" i="12" s="1"/>
  <c r="B643" i="3"/>
  <c r="A642" i="3"/>
  <c r="J640" i="12"/>
  <c r="X640" i="12"/>
  <c r="U640" i="12"/>
  <c r="F640" i="12"/>
  <c r="S640" i="12"/>
  <c r="C640" i="12"/>
  <c r="Z640" i="12"/>
  <c r="Q640" i="12"/>
  <c r="Y640" i="12"/>
  <c r="G640" i="12"/>
  <c r="V640" i="12"/>
  <c r="H640" i="12"/>
  <c r="P640" i="12"/>
  <c r="T640" i="12"/>
  <c r="W640" i="12"/>
  <c r="R640" i="12"/>
  <c r="O639" i="12"/>
  <c r="K639" i="12"/>
  <c r="E641" i="12" l="1"/>
  <c r="D642" i="12"/>
  <c r="B642" i="12" s="1"/>
  <c r="E642" i="12"/>
  <c r="B644" i="3"/>
  <c r="A643" i="3"/>
  <c r="S641" i="12"/>
  <c r="V641" i="12"/>
  <c r="C641" i="12"/>
  <c r="H641" i="12"/>
  <c r="R641" i="12"/>
  <c r="Y641" i="12"/>
  <c r="W641" i="12"/>
  <c r="F641" i="12"/>
  <c r="T641" i="12"/>
  <c r="P641" i="12"/>
  <c r="X641" i="12"/>
  <c r="U641" i="12"/>
  <c r="J641" i="12"/>
  <c r="G641" i="12"/>
  <c r="Q641" i="12"/>
  <c r="Z641" i="12"/>
  <c r="O640" i="12"/>
  <c r="K640" i="12"/>
  <c r="D643" i="12" l="1"/>
  <c r="B643" i="12"/>
  <c r="E643" i="12"/>
  <c r="A644" i="3"/>
  <c r="B645" i="3"/>
  <c r="P642" i="12"/>
  <c r="S642" i="12"/>
  <c r="T642" i="12"/>
  <c r="X642" i="12"/>
  <c r="R642" i="12"/>
  <c r="Z642" i="12"/>
  <c r="C642" i="12"/>
  <c r="J642" i="12"/>
  <c r="Y642" i="12"/>
  <c r="F642" i="12"/>
  <c r="H642" i="12"/>
  <c r="G642" i="12"/>
  <c r="V642" i="12"/>
  <c r="W642" i="12"/>
  <c r="U642" i="12"/>
  <c r="Q642" i="12"/>
  <c r="O641" i="12"/>
  <c r="K641" i="12"/>
  <c r="D644" i="12" l="1"/>
  <c r="B644" i="12" s="1"/>
  <c r="O642" i="12"/>
  <c r="K642" i="12"/>
  <c r="A645" i="3"/>
  <c r="B646" i="3"/>
  <c r="Z643" i="12"/>
  <c r="R643" i="12"/>
  <c r="W643" i="12"/>
  <c r="S643" i="12"/>
  <c r="U643" i="12"/>
  <c r="G643" i="12"/>
  <c r="H643" i="12"/>
  <c r="T643" i="12"/>
  <c r="J643" i="12"/>
  <c r="V643" i="12"/>
  <c r="Q643" i="12"/>
  <c r="P643" i="12"/>
  <c r="F643" i="12"/>
  <c r="X643" i="12"/>
  <c r="C643" i="12"/>
  <c r="Y643" i="12"/>
  <c r="E644" i="12" l="1"/>
  <c r="D645" i="12"/>
  <c r="E645" i="12" s="1"/>
  <c r="B647" i="3"/>
  <c r="A646" i="3"/>
  <c r="O643" i="12"/>
  <c r="K643" i="12"/>
  <c r="J644" i="12"/>
  <c r="T644" i="12"/>
  <c r="W644" i="12"/>
  <c r="R644" i="12"/>
  <c r="G644" i="12"/>
  <c r="P644" i="12"/>
  <c r="U644" i="12"/>
  <c r="X644" i="12"/>
  <c r="H644" i="12"/>
  <c r="Q644" i="12"/>
  <c r="S644" i="12"/>
  <c r="C644" i="12"/>
  <c r="F644" i="12"/>
  <c r="Y644" i="12"/>
  <c r="V644" i="12"/>
  <c r="Z644" i="12"/>
  <c r="B645" i="12" l="1"/>
  <c r="Y645" i="12" s="1"/>
  <c r="D646" i="12"/>
  <c r="B646" i="12" s="1"/>
  <c r="O644" i="12"/>
  <c r="K644" i="12"/>
  <c r="E646" i="12"/>
  <c r="A647" i="3"/>
  <c r="B648" i="3"/>
  <c r="W645" i="12" l="1"/>
  <c r="J645" i="12"/>
  <c r="H645" i="12"/>
  <c r="C645" i="12"/>
  <c r="F645" i="12"/>
  <c r="T645" i="12"/>
  <c r="R645" i="12"/>
  <c r="Z645" i="12"/>
  <c r="G645" i="12"/>
  <c r="U645" i="12"/>
  <c r="P645" i="12"/>
  <c r="Q645" i="12"/>
  <c r="V645" i="12"/>
  <c r="X645" i="12"/>
  <c r="S645" i="12"/>
  <c r="D647" i="12"/>
  <c r="K645" i="12"/>
  <c r="O645" i="12"/>
  <c r="Z646" i="12"/>
  <c r="R646" i="12"/>
  <c r="H646" i="12"/>
  <c r="S646" i="12"/>
  <c r="W646" i="12"/>
  <c r="P646" i="12"/>
  <c r="J646" i="12"/>
  <c r="U646" i="12"/>
  <c r="F646" i="12"/>
  <c r="Q646" i="12"/>
  <c r="Y646" i="12"/>
  <c r="T646" i="12"/>
  <c r="G646" i="12"/>
  <c r="C646" i="12"/>
  <c r="X646" i="12"/>
  <c r="V646" i="12"/>
  <c r="A648" i="3"/>
  <c r="B649" i="3"/>
  <c r="E647" i="12"/>
  <c r="B647" i="12"/>
  <c r="D648" i="12" l="1"/>
  <c r="B650" i="3"/>
  <c r="A649" i="3"/>
  <c r="E648" i="12"/>
  <c r="B648" i="12"/>
  <c r="Q647" i="12"/>
  <c r="H647" i="12"/>
  <c r="C647" i="12"/>
  <c r="R647" i="12"/>
  <c r="Y647" i="12"/>
  <c r="P647" i="12"/>
  <c r="U647" i="12"/>
  <c r="J647" i="12"/>
  <c r="T647" i="12"/>
  <c r="S647" i="12"/>
  <c r="F647" i="12"/>
  <c r="W647" i="12"/>
  <c r="G647" i="12"/>
  <c r="Z647" i="12"/>
  <c r="V647" i="12"/>
  <c r="X647" i="12"/>
  <c r="K646" i="12"/>
  <c r="O646" i="12"/>
  <c r="D649" i="12" l="1"/>
  <c r="K647" i="12"/>
  <c r="O647" i="12"/>
  <c r="S648" i="12"/>
  <c r="P648" i="12"/>
  <c r="J648" i="12"/>
  <c r="H648" i="12"/>
  <c r="T648" i="12"/>
  <c r="G648" i="12"/>
  <c r="C648" i="12"/>
  <c r="U648" i="12"/>
  <c r="Y648" i="12"/>
  <c r="W648" i="12"/>
  <c r="V648" i="12"/>
  <c r="Z648" i="12"/>
  <c r="F648" i="12"/>
  <c r="X648" i="12"/>
  <c r="R648" i="12"/>
  <c r="Q648" i="12"/>
  <c r="B649" i="12"/>
  <c r="E649" i="12"/>
  <c r="B651" i="3"/>
  <c r="A650" i="3"/>
  <c r="D650" i="12" l="1"/>
  <c r="X649" i="12"/>
  <c r="U649" i="12"/>
  <c r="S649" i="12"/>
  <c r="Y649" i="12"/>
  <c r="Z649" i="12"/>
  <c r="H649" i="12"/>
  <c r="C649" i="12"/>
  <c r="F649" i="12"/>
  <c r="T649" i="12"/>
  <c r="J649" i="12"/>
  <c r="G649" i="12"/>
  <c r="P649" i="12"/>
  <c r="V649" i="12"/>
  <c r="R649" i="12"/>
  <c r="W649" i="12"/>
  <c r="Q649" i="12"/>
  <c r="E650" i="12"/>
  <c r="B650" i="12"/>
  <c r="B652" i="3"/>
  <c r="A651" i="3"/>
  <c r="O648" i="12"/>
  <c r="K648" i="12"/>
  <c r="D651" i="12" l="1"/>
  <c r="B651" i="12" s="1"/>
  <c r="B653" i="3"/>
  <c r="A652" i="3"/>
  <c r="J650" i="12"/>
  <c r="F650" i="12"/>
  <c r="P650" i="12"/>
  <c r="X650" i="12"/>
  <c r="S650" i="12"/>
  <c r="Y650" i="12"/>
  <c r="C650" i="12"/>
  <c r="R650" i="12"/>
  <c r="Z650" i="12"/>
  <c r="Q650" i="12"/>
  <c r="T650" i="12"/>
  <c r="W650" i="12"/>
  <c r="G650" i="12"/>
  <c r="H650" i="12"/>
  <c r="U650" i="12"/>
  <c r="V650" i="12"/>
  <c r="O649" i="12"/>
  <c r="K649" i="12"/>
  <c r="E651" i="12" l="1"/>
  <c r="D652" i="12"/>
  <c r="B652" i="12" s="1"/>
  <c r="E652" i="12"/>
  <c r="B654" i="3"/>
  <c r="A653" i="3"/>
  <c r="O650" i="12"/>
  <c r="K650" i="12"/>
  <c r="C651" i="12"/>
  <c r="R651" i="12"/>
  <c r="U651" i="12"/>
  <c r="Z651" i="12"/>
  <c r="W651" i="12"/>
  <c r="F651" i="12"/>
  <c r="J651" i="12"/>
  <c r="Q651" i="12"/>
  <c r="V651" i="12"/>
  <c r="Y651" i="12"/>
  <c r="H651" i="12"/>
  <c r="S651" i="12"/>
  <c r="T651" i="12"/>
  <c r="X651" i="12"/>
  <c r="G651" i="12"/>
  <c r="P651" i="12"/>
  <c r="D653" i="12" l="1"/>
  <c r="E653" i="12" s="1"/>
  <c r="B655" i="3"/>
  <c r="A654" i="3"/>
  <c r="K651" i="12"/>
  <c r="O651" i="12"/>
  <c r="P652" i="12"/>
  <c r="T652" i="12"/>
  <c r="H652" i="12"/>
  <c r="S652" i="12"/>
  <c r="G652" i="12"/>
  <c r="Q652" i="12"/>
  <c r="X652" i="12"/>
  <c r="Y652" i="12"/>
  <c r="C652" i="12"/>
  <c r="U652" i="12"/>
  <c r="Z652" i="12"/>
  <c r="R652" i="12"/>
  <c r="F652" i="12"/>
  <c r="J652" i="12"/>
  <c r="W652" i="12"/>
  <c r="V652" i="12"/>
  <c r="B653" i="12" l="1"/>
  <c r="V653" i="12" s="1"/>
  <c r="D654" i="12"/>
  <c r="B654" i="12" s="1"/>
  <c r="O652" i="12"/>
  <c r="K652" i="12"/>
  <c r="E654" i="12"/>
  <c r="A655" i="3"/>
  <c r="B656" i="3"/>
  <c r="J653" i="12"/>
  <c r="C653" i="12"/>
  <c r="X653" i="12"/>
  <c r="U653" i="12"/>
  <c r="S653" i="12"/>
  <c r="T653" i="12"/>
  <c r="P653" i="12"/>
  <c r="F653" i="12"/>
  <c r="R653" i="12" l="1"/>
  <c r="H653" i="12"/>
  <c r="Q653" i="12"/>
  <c r="Z653" i="12"/>
  <c r="W653" i="12"/>
  <c r="Y653" i="12"/>
  <c r="G653" i="12"/>
  <c r="D655" i="12"/>
  <c r="E655" i="12" s="1"/>
  <c r="O653" i="12"/>
  <c r="K653" i="12"/>
  <c r="P654" i="12"/>
  <c r="X654" i="12"/>
  <c r="U654" i="12"/>
  <c r="R654" i="12"/>
  <c r="Z654" i="12"/>
  <c r="J654" i="12"/>
  <c r="F654" i="12"/>
  <c r="S654" i="12"/>
  <c r="Y654" i="12"/>
  <c r="V654" i="12"/>
  <c r="C654" i="12"/>
  <c r="G654" i="12"/>
  <c r="T654" i="12"/>
  <c r="Q654" i="12"/>
  <c r="H654" i="12"/>
  <c r="W654" i="12"/>
  <c r="A656" i="3"/>
  <c r="B657" i="3"/>
  <c r="B655" i="12"/>
  <c r="D656" i="12" l="1"/>
  <c r="E656" i="12" s="1"/>
  <c r="B658" i="3"/>
  <c r="A657" i="3"/>
  <c r="O654" i="12"/>
  <c r="K654" i="12"/>
  <c r="B656" i="12"/>
  <c r="F655" i="12"/>
  <c r="C655" i="12"/>
  <c r="J655" i="12"/>
  <c r="Q655" i="12"/>
  <c r="X655" i="12"/>
  <c r="T655" i="12"/>
  <c r="Y655" i="12"/>
  <c r="G655" i="12"/>
  <c r="U655" i="12"/>
  <c r="P655" i="12"/>
  <c r="S655" i="12"/>
  <c r="W655" i="12"/>
  <c r="H655" i="12"/>
  <c r="Z655" i="12"/>
  <c r="V655" i="12"/>
  <c r="R655" i="12"/>
  <c r="D657" i="12" l="1"/>
  <c r="B657" i="12" s="1"/>
  <c r="E657" i="12"/>
  <c r="K655" i="12"/>
  <c r="O655" i="12"/>
  <c r="J656" i="12"/>
  <c r="R656" i="12"/>
  <c r="G656" i="12"/>
  <c r="Y656" i="12"/>
  <c r="H656" i="12"/>
  <c r="P656" i="12"/>
  <c r="C656" i="12"/>
  <c r="Z656" i="12"/>
  <c r="V656" i="12"/>
  <c r="Q656" i="12"/>
  <c r="W656" i="12"/>
  <c r="S656" i="12"/>
  <c r="U656" i="12"/>
  <c r="T656" i="12"/>
  <c r="X656" i="12"/>
  <c r="F656" i="12"/>
  <c r="B659" i="3"/>
  <c r="A658" i="3"/>
  <c r="D658" i="12" l="1"/>
  <c r="B658" i="12"/>
  <c r="E658" i="12"/>
  <c r="Q657" i="12"/>
  <c r="Y657" i="12"/>
  <c r="R657" i="12"/>
  <c r="V657" i="12"/>
  <c r="Z657" i="12"/>
  <c r="C657" i="12"/>
  <c r="G657" i="12"/>
  <c r="F657" i="12"/>
  <c r="T657" i="12"/>
  <c r="P657" i="12"/>
  <c r="W657" i="12"/>
  <c r="H657" i="12"/>
  <c r="X657" i="12"/>
  <c r="U657" i="12"/>
  <c r="J657" i="12"/>
  <c r="S657" i="12"/>
  <c r="A659" i="3"/>
  <c r="B660" i="3"/>
  <c r="O656" i="12"/>
  <c r="K656" i="12"/>
  <c r="D659" i="12" l="1"/>
  <c r="E659" i="12" s="1"/>
  <c r="A660" i="3"/>
  <c r="B661" i="3"/>
  <c r="O657" i="12"/>
  <c r="K657" i="12"/>
  <c r="Z658" i="12"/>
  <c r="V658" i="12"/>
  <c r="Q658" i="12"/>
  <c r="W658" i="12"/>
  <c r="S658" i="12"/>
  <c r="J658" i="12"/>
  <c r="F658" i="12"/>
  <c r="G658" i="12"/>
  <c r="R658" i="12"/>
  <c r="Y658" i="12"/>
  <c r="U658" i="12"/>
  <c r="H658" i="12"/>
  <c r="T658" i="12"/>
  <c r="P658" i="12"/>
  <c r="C658" i="12"/>
  <c r="X658" i="12"/>
  <c r="B659" i="12" l="1"/>
  <c r="U659" i="12" s="1"/>
  <c r="D660" i="12"/>
  <c r="K658" i="12"/>
  <c r="O658" i="12"/>
  <c r="A661" i="3"/>
  <c r="B662" i="3"/>
  <c r="B660" i="12"/>
  <c r="E660" i="12"/>
  <c r="T659" i="12" l="1"/>
  <c r="J659" i="12"/>
  <c r="C659" i="12"/>
  <c r="R659" i="12"/>
  <c r="S659" i="12"/>
  <c r="G659" i="12"/>
  <c r="W659" i="12"/>
  <c r="F659" i="12"/>
  <c r="X659" i="12"/>
  <c r="H659" i="12"/>
  <c r="P659" i="12"/>
  <c r="Z659" i="12"/>
  <c r="Y659" i="12"/>
  <c r="Q659" i="12"/>
  <c r="V659" i="12"/>
  <c r="D661" i="12"/>
  <c r="E661" i="12" s="1"/>
  <c r="B661" i="12"/>
  <c r="O659" i="12"/>
  <c r="K659" i="12"/>
  <c r="A662" i="3"/>
  <c r="B663" i="3"/>
  <c r="S660" i="12"/>
  <c r="Q660" i="12"/>
  <c r="J660" i="12"/>
  <c r="P660" i="12"/>
  <c r="T660" i="12"/>
  <c r="H660" i="12"/>
  <c r="Y660" i="12"/>
  <c r="G660" i="12"/>
  <c r="R660" i="12"/>
  <c r="F660" i="12"/>
  <c r="Z660" i="12"/>
  <c r="U660" i="12"/>
  <c r="V660" i="12"/>
  <c r="W660" i="12"/>
  <c r="X660" i="12"/>
  <c r="C660" i="12"/>
  <c r="D662" i="12" l="1"/>
  <c r="B662" i="12" s="1"/>
  <c r="B664" i="3"/>
  <c r="A663" i="3"/>
  <c r="O660" i="12"/>
  <c r="K660" i="12"/>
  <c r="H661" i="12"/>
  <c r="W661" i="12"/>
  <c r="G661" i="12"/>
  <c r="Q661" i="12"/>
  <c r="Z661" i="12"/>
  <c r="P661" i="12"/>
  <c r="X661" i="12"/>
  <c r="C661" i="12"/>
  <c r="J661" i="12"/>
  <c r="U661" i="12"/>
  <c r="S661" i="12"/>
  <c r="V661" i="12"/>
  <c r="F661" i="12"/>
  <c r="R661" i="12"/>
  <c r="Y661" i="12"/>
  <c r="T661" i="12"/>
  <c r="E662" i="12" l="1"/>
  <c r="D663" i="12"/>
  <c r="K661" i="12"/>
  <c r="O661" i="12"/>
  <c r="T662" i="12"/>
  <c r="G662" i="12"/>
  <c r="V662" i="12"/>
  <c r="X662" i="12"/>
  <c r="J662" i="12"/>
  <c r="Y662" i="12"/>
  <c r="U662" i="12"/>
  <c r="Q662" i="12"/>
  <c r="W662" i="12"/>
  <c r="F662" i="12"/>
  <c r="H662" i="12"/>
  <c r="C662" i="12"/>
  <c r="P662" i="12"/>
  <c r="S662" i="12"/>
  <c r="Z662" i="12"/>
  <c r="R662" i="12"/>
  <c r="E663" i="12"/>
  <c r="B663" i="12"/>
  <c r="A664" i="3"/>
  <c r="B665" i="3"/>
  <c r="D664" i="12" l="1"/>
  <c r="B664" i="12" s="1"/>
  <c r="U663" i="12"/>
  <c r="P663" i="12"/>
  <c r="Q663" i="12"/>
  <c r="X663" i="12"/>
  <c r="S663" i="12"/>
  <c r="F663" i="12"/>
  <c r="R663" i="12"/>
  <c r="W663" i="12"/>
  <c r="T663" i="12"/>
  <c r="V663" i="12"/>
  <c r="G663" i="12"/>
  <c r="Z663" i="12"/>
  <c r="J663" i="12"/>
  <c r="Y663" i="12"/>
  <c r="C663" i="12"/>
  <c r="H663" i="12"/>
  <c r="K662" i="12"/>
  <c r="O662" i="12"/>
  <c r="B666" i="3"/>
  <c r="A665" i="3"/>
  <c r="E664" i="12" l="1"/>
  <c r="D665" i="12"/>
  <c r="B665" i="12" s="1"/>
  <c r="O663" i="12"/>
  <c r="K663" i="12"/>
  <c r="E665" i="12"/>
  <c r="Y664" i="12"/>
  <c r="C664" i="12"/>
  <c r="H664" i="12"/>
  <c r="P664" i="12"/>
  <c r="S664" i="12"/>
  <c r="X664" i="12"/>
  <c r="R664" i="12"/>
  <c r="V664" i="12"/>
  <c r="Q664" i="12"/>
  <c r="U664" i="12"/>
  <c r="F664" i="12"/>
  <c r="Z664" i="12"/>
  <c r="J664" i="12"/>
  <c r="T664" i="12"/>
  <c r="W664" i="12"/>
  <c r="G664" i="12"/>
  <c r="A666" i="3"/>
  <c r="B667" i="3"/>
  <c r="D666" i="12" l="1"/>
  <c r="W665" i="12"/>
  <c r="U665" i="12"/>
  <c r="Z665" i="12"/>
  <c r="Q665" i="12"/>
  <c r="H665" i="12"/>
  <c r="V665" i="12"/>
  <c r="J665" i="12"/>
  <c r="R665" i="12"/>
  <c r="T665" i="12"/>
  <c r="X665" i="12"/>
  <c r="G665" i="12"/>
  <c r="Y665" i="12"/>
  <c r="P665" i="12"/>
  <c r="S665" i="12"/>
  <c r="C665" i="12"/>
  <c r="F665" i="12"/>
  <c r="B668" i="3"/>
  <c r="A667" i="3"/>
  <c r="E666" i="12"/>
  <c r="B666" i="12"/>
  <c r="O664" i="12"/>
  <c r="K664" i="12"/>
  <c r="D667" i="12" l="1"/>
  <c r="Z666" i="12"/>
  <c r="R666" i="12"/>
  <c r="V666" i="12"/>
  <c r="F666" i="12"/>
  <c r="T666" i="12"/>
  <c r="U666" i="12"/>
  <c r="C666" i="12"/>
  <c r="S666" i="12"/>
  <c r="Q666" i="12"/>
  <c r="G666" i="12"/>
  <c r="P666" i="12"/>
  <c r="Y666" i="12"/>
  <c r="W666" i="12"/>
  <c r="J666" i="12"/>
  <c r="H666" i="12"/>
  <c r="X666" i="12"/>
  <c r="K665" i="12"/>
  <c r="O665" i="12"/>
  <c r="B667" i="12"/>
  <c r="E667" i="12"/>
  <c r="B669" i="3"/>
  <c r="A668" i="3"/>
  <c r="D668" i="12" l="1"/>
  <c r="B668" i="12" s="1"/>
  <c r="T667" i="12"/>
  <c r="H667" i="12"/>
  <c r="J667" i="12"/>
  <c r="R667" i="12"/>
  <c r="P667" i="12"/>
  <c r="Y667" i="12"/>
  <c r="V667" i="12"/>
  <c r="W667" i="12"/>
  <c r="S667" i="12"/>
  <c r="C667" i="12"/>
  <c r="G667" i="12"/>
  <c r="Q667" i="12"/>
  <c r="X667" i="12"/>
  <c r="F667" i="12"/>
  <c r="Z667" i="12"/>
  <c r="U667" i="12"/>
  <c r="E668" i="12"/>
  <c r="O666" i="12"/>
  <c r="K666" i="12"/>
  <c r="A669" i="3"/>
  <c r="B670" i="3"/>
  <c r="D669" i="12" l="1"/>
  <c r="E669" i="12"/>
  <c r="B669" i="12"/>
  <c r="K667" i="12"/>
  <c r="O667" i="12"/>
  <c r="A670" i="3"/>
  <c r="B671" i="3"/>
  <c r="J668" i="12"/>
  <c r="Q668" i="12"/>
  <c r="S668" i="12"/>
  <c r="X668" i="12"/>
  <c r="Y668" i="12"/>
  <c r="W668" i="12"/>
  <c r="H668" i="12"/>
  <c r="F668" i="12"/>
  <c r="R668" i="12"/>
  <c r="V668" i="12"/>
  <c r="P668" i="12"/>
  <c r="U668" i="12"/>
  <c r="G668" i="12"/>
  <c r="C668" i="12"/>
  <c r="Z668" i="12"/>
  <c r="T668" i="12"/>
  <c r="D670" i="12" l="1"/>
  <c r="O668" i="12"/>
  <c r="K668" i="12"/>
  <c r="B672" i="3"/>
  <c r="A671" i="3"/>
  <c r="C669" i="12"/>
  <c r="F669" i="12"/>
  <c r="H669" i="12"/>
  <c r="J669" i="12"/>
  <c r="T669" i="12"/>
  <c r="Z669" i="12"/>
  <c r="G669" i="12"/>
  <c r="U669" i="12"/>
  <c r="X669" i="12"/>
  <c r="V669" i="12"/>
  <c r="Q669" i="12"/>
  <c r="S669" i="12"/>
  <c r="R669" i="12"/>
  <c r="W669" i="12"/>
  <c r="Y669" i="12"/>
  <c r="P669" i="12"/>
  <c r="E670" i="12"/>
  <c r="B670" i="12"/>
  <c r="D671" i="12" l="1"/>
  <c r="B671" i="12" s="1"/>
  <c r="O669" i="12"/>
  <c r="K669" i="12"/>
  <c r="E671" i="12"/>
  <c r="A672" i="3"/>
  <c r="B673" i="3"/>
  <c r="J670" i="12"/>
  <c r="V670" i="12"/>
  <c r="Q670" i="12"/>
  <c r="F670" i="12"/>
  <c r="C670" i="12"/>
  <c r="G670" i="12"/>
  <c r="H670" i="12"/>
  <c r="T670" i="12"/>
  <c r="Y670" i="12"/>
  <c r="X670" i="12"/>
  <c r="Z670" i="12"/>
  <c r="R670" i="12"/>
  <c r="U670" i="12"/>
  <c r="W670" i="12"/>
  <c r="P670" i="12"/>
  <c r="S670" i="12"/>
  <c r="D672" i="12" l="1"/>
  <c r="O670" i="12"/>
  <c r="K670" i="12"/>
  <c r="J671" i="12"/>
  <c r="X671" i="12"/>
  <c r="V671" i="12"/>
  <c r="Y671" i="12"/>
  <c r="T671" i="12"/>
  <c r="C671" i="12"/>
  <c r="R671" i="12"/>
  <c r="Z671" i="12"/>
  <c r="W671" i="12"/>
  <c r="S671" i="12"/>
  <c r="F671" i="12"/>
  <c r="H671" i="12"/>
  <c r="Q671" i="12"/>
  <c r="G671" i="12"/>
  <c r="P671" i="12"/>
  <c r="U671" i="12"/>
  <c r="A673" i="3"/>
  <c r="B674" i="3"/>
  <c r="B672" i="12"/>
  <c r="E672" i="12"/>
  <c r="D673" i="12" l="1"/>
  <c r="B673" i="12" s="1"/>
  <c r="E673" i="12"/>
  <c r="A674" i="3"/>
  <c r="B675" i="3"/>
  <c r="K671" i="12"/>
  <c r="O671" i="12"/>
  <c r="J672" i="12"/>
  <c r="Z672" i="12"/>
  <c r="T672" i="12"/>
  <c r="F672" i="12"/>
  <c r="Q672" i="12"/>
  <c r="G672" i="12"/>
  <c r="X672" i="12"/>
  <c r="U672" i="12"/>
  <c r="W672" i="12"/>
  <c r="V672" i="12"/>
  <c r="H672" i="12"/>
  <c r="C672" i="12"/>
  <c r="P672" i="12"/>
  <c r="R672" i="12"/>
  <c r="Y672" i="12"/>
  <c r="S672" i="12"/>
  <c r="D674" i="12" l="1"/>
  <c r="B674" i="12" s="1"/>
  <c r="B676" i="3"/>
  <c r="A675" i="3"/>
  <c r="K672" i="12"/>
  <c r="O672" i="12"/>
  <c r="E674" i="12"/>
  <c r="G673" i="12"/>
  <c r="U673" i="12"/>
  <c r="Z673" i="12"/>
  <c r="P673" i="12"/>
  <c r="S673" i="12"/>
  <c r="X673" i="12"/>
  <c r="Q673" i="12"/>
  <c r="V673" i="12"/>
  <c r="W673" i="12"/>
  <c r="H673" i="12"/>
  <c r="R673" i="12"/>
  <c r="Y673" i="12"/>
  <c r="C673" i="12"/>
  <c r="J673" i="12"/>
  <c r="F673" i="12"/>
  <c r="T673" i="12"/>
  <c r="D675" i="12" l="1"/>
  <c r="K673" i="12"/>
  <c r="O673" i="12"/>
  <c r="E675" i="12"/>
  <c r="B675" i="12"/>
  <c r="Q674" i="12"/>
  <c r="C674" i="12"/>
  <c r="R674" i="12"/>
  <c r="W674" i="12"/>
  <c r="P674" i="12"/>
  <c r="Z674" i="12"/>
  <c r="G674" i="12"/>
  <c r="V674" i="12"/>
  <c r="H674" i="12"/>
  <c r="S674" i="12"/>
  <c r="X674" i="12"/>
  <c r="J674" i="12"/>
  <c r="F674" i="12"/>
  <c r="T674" i="12"/>
  <c r="Y674" i="12"/>
  <c r="U674" i="12"/>
  <c r="B677" i="3"/>
  <c r="A676" i="3"/>
  <c r="D676" i="12" l="1"/>
  <c r="O674" i="12"/>
  <c r="K674" i="12"/>
  <c r="H675" i="12"/>
  <c r="Z675" i="12"/>
  <c r="V675" i="12"/>
  <c r="C675" i="12"/>
  <c r="U675" i="12"/>
  <c r="J675" i="12"/>
  <c r="X675" i="12"/>
  <c r="S675" i="12"/>
  <c r="T675" i="12"/>
  <c r="Q675" i="12"/>
  <c r="Y675" i="12"/>
  <c r="R675" i="12"/>
  <c r="W675" i="12"/>
  <c r="G675" i="12"/>
  <c r="F675" i="12"/>
  <c r="P675" i="12"/>
  <c r="E676" i="12"/>
  <c r="B676" i="12"/>
  <c r="B678" i="3"/>
  <c r="A677" i="3"/>
  <c r="D677" i="12" l="1"/>
  <c r="O675" i="12"/>
  <c r="K675" i="12"/>
  <c r="J676" i="12"/>
  <c r="P676" i="12"/>
  <c r="Y676" i="12"/>
  <c r="S676" i="12"/>
  <c r="W676" i="12"/>
  <c r="F676" i="12"/>
  <c r="G676" i="12"/>
  <c r="Q676" i="12"/>
  <c r="Z676" i="12"/>
  <c r="T676" i="12"/>
  <c r="U676" i="12"/>
  <c r="C676" i="12"/>
  <c r="X676" i="12"/>
  <c r="H676" i="12"/>
  <c r="V676" i="12"/>
  <c r="R676" i="12"/>
  <c r="E677" i="12"/>
  <c r="B677" i="12"/>
  <c r="A678" i="3"/>
  <c r="B679" i="3"/>
  <c r="D678" i="12" l="1"/>
  <c r="A679" i="3"/>
  <c r="B680" i="3"/>
  <c r="V677" i="12"/>
  <c r="Q677" i="12"/>
  <c r="G677" i="12"/>
  <c r="J677" i="12"/>
  <c r="P677" i="12"/>
  <c r="H677" i="12"/>
  <c r="C677" i="12"/>
  <c r="T677" i="12"/>
  <c r="U677" i="12"/>
  <c r="X677" i="12"/>
  <c r="Y677" i="12"/>
  <c r="F677" i="12"/>
  <c r="S677" i="12"/>
  <c r="Z677" i="12"/>
  <c r="W677" i="12"/>
  <c r="R677" i="12"/>
  <c r="O676" i="12"/>
  <c r="K676" i="12"/>
  <c r="B678" i="12"/>
  <c r="E678" i="12"/>
  <c r="D679" i="12" l="1"/>
  <c r="T678" i="12"/>
  <c r="F678" i="12"/>
  <c r="S678" i="12"/>
  <c r="U678" i="12"/>
  <c r="R678" i="12"/>
  <c r="Y678" i="12"/>
  <c r="Z678" i="12"/>
  <c r="H678" i="12"/>
  <c r="J678" i="12"/>
  <c r="P678" i="12"/>
  <c r="W678" i="12"/>
  <c r="G678" i="12"/>
  <c r="V678" i="12"/>
  <c r="X678" i="12"/>
  <c r="C678" i="12"/>
  <c r="Q678" i="12"/>
  <c r="K677" i="12"/>
  <c r="O677" i="12"/>
  <c r="A680" i="3"/>
  <c r="B681" i="3"/>
  <c r="E679" i="12"/>
  <c r="B679" i="12"/>
  <c r="D680" i="12" l="1"/>
  <c r="E680" i="12"/>
  <c r="B680" i="12"/>
  <c r="R679" i="12"/>
  <c r="Y679" i="12"/>
  <c r="U679" i="12"/>
  <c r="P679" i="12"/>
  <c r="Q679" i="12"/>
  <c r="X679" i="12"/>
  <c r="T679" i="12"/>
  <c r="W679" i="12"/>
  <c r="V679" i="12"/>
  <c r="J679" i="12"/>
  <c r="Z679" i="12"/>
  <c r="G679" i="12"/>
  <c r="H679" i="12"/>
  <c r="S679" i="12"/>
  <c r="F679" i="12"/>
  <c r="C679" i="12"/>
  <c r="B682" i="3"/>
  <c r="A681" i="3"/>
  <c r="O678" i="12"/>
  <c r="K678" i="12"/>
  <c r="D681" i="12" l="1"/>
  <c r="E681" i="12" s="1"/>
  <c r="K679" i="12"/>
  <c r="O679" i="12"/>
  <c r="B683" i="3"/>
  <c r="A682" i="3"/>
  <c r="F680" i="12"/>
  <c r="U680" i="12"/>
  <c r="T680" i="12"/>
  <c r="J680" i="12"/>
  <c r="S680" i="12"/>
  <c r="V680" i="12"/>
  <c r="H680" i="12"/>
  <c r="Z680" i="12"/>
  <c r="Y680" i="12"/>
  <c r="P680" i="12"/>
  <c r="R680" i="12"/>
  <c r="X680" i="12"/>
  <c r="W680" i="12"/>
  <c r="G680" i="12"/>
  <c r="Q680" i="12"/>
  <c r="C680" i="12"/>
  <c r="B681" i="12" l="1"/>
  <c r="V681" i="12" s="1"/>
  <c r="D682" i="12"/>
  <c r="E682" i="12" s="1"/>
  <c r="O680" i="12"/>
  <c r="K680" i="12"/>
  <c r="A683" i="3"/>
  <c r="B684" i="3"/>
  <c r="T681" i="12" l="1"/>
  <c r="W681" i="12"/>
  <c r="P681" i="12"/>
  <c r="Y681" i="12"/>
  <c r="G681" i="12"/>
  <c r="C681" i="12"/>
  <c r="S681" i="12"/>
  <c r="B682" i="12"/>
  <c r="X681" i="12"/>
  <c r="Z681" i="12"/>
  <c r="F681" i="12"/>
  <c r="H681" i="12"/>
  <c r="R681" i="12"/>
  <c r="U681" i="12"/>
  <c r="J681" i="12"/>
  <c r="O681" i="12" s="1"/>
  <c r="Q681" i="12"/>
  <c r="D683" i="12"/>
  <c r="B683" i="12" s="1"/>
  <c r="B685" i="3"/>
  <c r="A684" i="3"/>
  <c r="Q682" i="12"/>
  <c r="G682" i="12"/>
  <c r="X682" i="12"/>
  <c r="F682" i="12"/>
  <c r="C682" i="12"/>
  <c r="S682" i="12"/>
  <c r="R682" i="12"/>
  <c r="Y682" i="12"/>
  <c r="P682" i="12"/>
  <c r="H682" i="12"/>
  <c r="T682" i="12"/>
  <c r="V682" i="12"/>
  <c r="Z682" i="12"/>
  <c r="J682" i="12"/>
  <c r="U682" i="12"/>
  <c r="W682" i="12"/>
  <c r="E683" i="12"/>
  <c r="K681" i="12" l="1"/>
  <c r="D684" i="12"/>
  <c r="J683" i="12"/>
  <c r="H683" i="12"/>
  <c r="X683" i="12"/>
  <c r="V683" i="12"/>
  <c r="F683" i="12"/>
  <c r="U683" i="12"/>
  <c r="Z683" i="12"/>
  <c r="C683" i="12"/>
  <c r="T683" i="12"/>
  <c r="G683" i="12"/>
  <c r="S683" i="12"/>
  <c r="W683" i="12"/>
  <c r="Q683" i="12"/>
  <c r="R683" i="12"/>
  <c r="Y683" i="12"/>
  <c r="P683" i="12"/>
  <c r="B684" i="12"/>
  <c r="E684" i="12"/>
  <c r="O682" i="12"/>
  <c r="K682" i="12"/>
  <c r="B686" i="3"/>
  <c r="A685" i="3"/>
  <c r="D685" i="12" l="1"/>
  <c r="B685" i="12" s="1"/>
  <c r="E685" i="12"/>
  <c r="B687" i="3"/>
  <c r="A686" i="3"/>
  <c r="Z684" i="12"/>
  <c r="W684" i="12"/>
  <c r="R684" i="12"/>
  <c r="C684" i="12"/>
  <c r="P684" i="12"/>
  <c r="J684" i="12"/>
  <c r="F684" i="12"/>
  <c r="H684" i="12"/>
  <c r="S684" i="12"/>
  <c r="U684" i="12"/>
  <c r="X684" i="12"/>
  <c r="Y684" i="12"/>
  <c r="V684" i="12"/>
  <c r="Q684" i="12"/>
  <c r="T684" i="12"/>
  <c r="G684" i="12"/>
  <c r="O683" i="12"/>
  <c r="K683" i="12"/>
  <c r="D686" i="12" l="1"/>
  <c r="B686" i="12" s="1"/>
  <c r="B688" i="3"/>
  <c r="A687" i="3"/>
  <c r="O684" i="12"/>
  <c r="K684" i="12"/>
  <c r="C685" i="12"/>
  <c r="W685" i="12"/>
  <c r="R685" i="12"/>
  <c r="J685" i="12"/>
  <c r="X685" i="12"/>
  <c r="F685" i="12"/>
  <c r="Q685" i="12"/>
  <c r="S685" i="12"/>
  <c r="V685" i="12"/>
  <c r="U685" i="12"/>
  <c r="H685" i="12"/>
  <c r="Y685" i="12"/>
  <c r="G685" i="12"/>
  <c r="P685" i="12"/>
  <c r="Z685" i="12"/>
  <c r="T685" i="12"/>
  <c r="E686" i="12" l="1"/>
  <c r="D687" i="12"/>
  <c r="Q686" i="12"/>
  <c r="S686" i="12"/>
  <c r="U686" i="12"/>
  <c r="V686" i="12"/>
  <c r="H686" i="12"/>
  <c r="W686" i="12"/>
  <c r="C686" i="12"/>
  <c r="Y686" i="12"/>
  <c r="J686" i="12"/>
  <c r="R686" i="12"/>
  <c r="F686" i="12"/>
  <c r="Z686" i="12"/>
  <c r="G686" i="12"/>
  <c r="X686" i="12"/>
  <c r="P686" i="12"/>
  <c r="T686" i="12"/>
  <c r="O685" i="12"/>
  <c r="K685" i="12"/>
  <c r="E687" i="12"/>
  <c r="B687" i="12"/>
  <c r="A688" i="3"/>
  <c r="B689" i="3"/>
  <c r="D688" i="12" l="1"/>
  <c r="A689" i="3"/>
  <c r="B690" i="3"/>
  <c r="T687" i="12"/>
  <c r="P687" i="12"/>
  <c r="Y687" i="12"/>
  <c r="X687" i="12"/>
  <c r="U687" i="12"/>
  <c r="S687" i="12"/>
  <c r="Q687" i="12"/>
  <c r="H687" i="12"/>
  <c r="Z687" i="12"/>
  <c r="J687" i="12"/>
  <c r="V687" i="12"/>
  <c r="W687" i="12"/>
  <c r="F687" i="12"/>
  <c r="C687" i="12"/>
  <c r="G687" i="12"/>
  <c r="R687" i="12"/>
  <c r="B688" i="12"/>
  <c r="E688" i="12"/>
  <c r="O686" i="12"/>
  <c r="K686" i="12"/>
  <c r="D689" i="12" l="1"/>
  <c r="R688" i="12"/>
  <c r="U688" i="12"/>
  <c r="Q688" i="12"/>
  <c r="T688" i="12"/>
  <c r="F688" i="12"/>
  <c r="Y688" i="12"/>
  <c r="S688" i="12"/>
  <c r="W688" i="12"/>
  <c r="J688" i="12"/>
  <c r="H688" i="12"/>
  <c r="V688" i="12"/>
  <c r="Z688" i="12"/>
  <c r="X688" i="12"/>
  <c r="G688" i="12"/>
  <c r="P688" i="12"/>
  <c r="C688" i="12"/>
  <c r="O687" i="12"/>
  <c r="K687" i="12"/>
  <c r="A690" i="3"/>
  <c r="B691" i="3"/>
  <c r="E689" i="12"/>
  <c r="B689" i="12"/>
  <c r="D690" i="12" l="1"/>
  <c r="E690" i="12" s="1"/>
  <c r="Z689" i="12"/>
  <c r="G689" i="12"/>
  <c r="Q689" i="12"/>
  <c r="P689" i="12"/>
  <c r="H689" i="12"/>
  <c r="Y689" i="12"/>
  <c r="T689" i="12"/>
  <c r="X689" i="12"/>
  <c r="W689" i="12"/>
  <c r="U689" i="12"/>
  <c r="J689" i="12"/>
  <c r="S689" i="12"/>
  <c r="V689" i="12"/>
  <c r="C689" i="12"/>
  <c r="F689" i="12"/>
  <c r="R689" i="12"/>
  <c r="B692" i="3"/>
  <c r="A691" i="3"/>
  <c r="O688" i="12"/>
  <c r="K688" i="12"/>
  <c r="B690" i="12" l="1"/>
  <c r="T690" i="12" s="1"/>
  <c r="D691" i="12"/>
  <c r="B691" i="12" s="1"/>
  <c r="B693" i="3"/>
  <c r="A692" i="3"/>
  <c r="O689" i="12"/>
  <c r="K689" i="12"/>
  <c r="E691" i="12" l="1"/>
  <c r="J690" i="12"/>
  <c r="F690" i="12"/>
  <c r="R690" i="12"/>
  <c r="G690" i="12"/>
  <c r="Z690" i="12"/>
  <c r="W690" i="12"/>
  <c r="P690" i="12"/>
  <c r="X690" i="12"/>
  <c r="Q690" i="12"/>
  <c r="C690" i="12"/>
  <c r="H690" i="12"/>
  <c r="V690" i="12"/>
  <c r="Y690" i="12"/>
  <c r="S690" i="12"/>
  <c r="U690" i="12"/>
  <c r="D692" i="12"/>
  <c r="W691" i="12"/>
  <c r="Y691" i="12"/>
  <c r="C691" i="12"/>
  <c r="Z691" i="12"/>
  <c r="T691" i="12"/>
  <c r="Q691" i="12"/>
  <c r="G691" i="12"/>
  <c r="H691" i="12"/>
  <c r="X691" i="12"/>
  <c r="U691" i="12"/>
  <c r="J691" i="12"/>
  <c r="S691" i="12"/>
  <c r="R691" i="12"/>
  <c r="F691" i="12"/>
  <c r="P691" i="12"/>
  <c r="V691" i="12"/>
  <c r="K690" i="12"/>
  <c r="O690" i="12"/>
  <c r="E692" i="12"/>
  <c r="B692" i="12"/>
  <c r="B694" i="3"/>
  <c r="A693" i="3"/>
  <c r="D693" i="12" l="1"/>
  <c r="O691" i="12"/>
  <c r="K691" i="12"/>
  <c r="Z692" i="12"/>
  <c r="P692" i="12"/>
  <c r="F692" i="12"/>
  <c r="X692" i="12"/>
  <c r="W692" i="12"/>
  <c r="S692" i="12"/>
  <c r="Y692" i="12"/>
  <c r="Q692" i="12"/>
  <c r="U692" i="12"/>
  <c r="R692" i="12"/>
  <c r="V692" i="12"/>
  <c r="C692" i="12"/>
  <c r="H692" i="12"/>
  <c r="J692" i="12"/>
  <c r="G692" i="12"/>
  <c r="T692" i="12"/>
  <c r="B693" i="12"/>
  <c r="E693" i="12"/>
  <c r="A694" i="3"/>
  <c r="B695" i="3"/>
  <c r="D694" i="12" l="1"/>
  <c r="K692" i="12"/>
  <c r="O692" i="12"/>
  <c r="J693" i="12"/>
  <c r="S693" i="12"/>
  <c r="W693" i="12"/>
  <c r="F693" i="12"/>
  <c r="V693" i="12"/>
  <c r="H693" i="12"/>
  <c r="Z693" i="12"/>
  <c r="G693" i="12"/>
  <c r="U693" i="12"/>
  <c r="P693" i="12"/>
  <c r="X693" i="12"/>
  <c r="Q693" i="12"/>
  <c r="R693" i="12"/>
  <c r="Y693" i="12"/>
  <c r="C693" i="12"/>
  <c r="T693" i="12"/>
  <c r="A695" i="3"/>
  <c r="B696" i="3"/>
  <c r="B694" i="12"/>
  <c r="E694" i="12"/>
  <c r="D695" i="12" l="1"/>
  <c r="K693" i="12"/>
  <c r="O693" i="12"/>
  <c r="B697" i="3"/>
  <c r="A696" i="3"/>
  <c r="B695" i="12"/>
  <c r="E695" i="12"/>
  <c r="J694" i="12"/>
  <c r="W694" i="12"/>
  <c r="S694" i="12"/>
  <c r="H694" i="12"/>
  <c r="X694" i="12"/>
  <c r="T694" i="12"/>
  <c r="F694" i="12"/>
  <c r="Y694" i="12"/>
  <c r="G694" i="12"/>
  <c r="U694" i="12"/>
  <c r="C694" i="12"/>
  <c r="V694" i="12"/>
  <c r="Z694" i="12"/>
  <c r="Q694" i="12"/>
  <c r="P694" i="12"/>
  <c r="R694" i="12"/>
  <c r="D696" i="12" l="1"/>
  <c r="E696" i="12" s="1"/>
  <c r="K694" i="12"/>
  <c r="O694" i="12"/>
  <c r="A697" i="3"/>
  <c r="B698" i="3"/>
  <c r="B696" i="12"/>
  <c r="Q695" i="12"/>
  <c r="S695" i="12"/>
  <c r="R695" i="12"/>
  <c r="P695" i="12"/>
  <c r="C695" i="12"/>
  <c r="Z695" i="12"/>
  <c r="G695" i="12"/>
  <c r="X695" i="12"/>
  <c r="Y695" i="12"/>
  <c r="T695" i="12"/>
  <c r="F695" i="12"/>
  <c r="H695" i="12"/>
  <c r="J695" i="12"/>
  <c r="V695" i="12"/>
  <c r="W695" i="12"/>
  <c r="U695" i="12"/>
  <c r="D697" i="12" l="1"/>
  <c r="B697" i="12" s="1"/>
  <c r="A698" i="3"/>
  <c r="B699" i="3"/>
  <c r="K695" i="12"/>
  <c r="O695" i="12"/>
  <c r="U696" i="12"/>
  <c r="S696" i="12"/>
  <c r="Y696" i="12"/>
  <c r="W696" i="12"/>
  <c r="P696" i="12"/>
  <c r="Q696" i="12"/>
  <c r="X696" i="12"/>
  <c r="V696" i="12"/>
  <c r="G696" i="12"/>
  <c r="R696" i="12"/>
  <c r="H696" i="12"/>
  <c r="J696" i="12"/>
  <c r="T696" i="12"/>
  <c r="F696" i="12"/>
  <c r="Z696" i="12"/>
  <c r="C696" i="12"/>
  <c r="E697" i="12" l="1"/>
  <c r="D698" i="12"/>
  <c r="E698" i="12" s="1"/>
  <c r="O696" i="12"/>
  <c r="K696" i="12"/>
  <c r="J697" i="12"/>
  <c r="F697" i="12"/>
  <c r="S697" i="12"/>
  <c r="W697" i="12"/>
  <c r="G697" i="12"/>
  <c r="V697" i="12"/>
  <c r="Y697" i="12"/>
  <c r="Q697" i="12"/>
  <c r="R697" i="12"/>
  <c r="C697" i="12"/>
  <c r="T697" i="12"/>
  <c r="H697" i="12"/>
  <c r="Z697" i="12"/>
  <c r="X697" i="12"/>
  <c r="U697" i="12"/>
  <c r="P697" i="12"/>
  <c r="B700" i="3"/>
  <c r="A699" i="3"/>
  <c r="B698" i="12"/>
  <c r="D699" i="12" l="1"/>
  <c r="E699" i="12" s="1"/>
  <c r="O697" i="12"/>
  <c r="K697" i="12"/>
  <c r="B699" i="12"/>
  <c r="B701" i="3"/>
  <c r="A700" i="3"/>
  <c r="C698" i="12"/>
  <c r="G698" i="12"/>
  <c r="P698" i="12"/>
  <c r="Q698" i="12"/>
  <c r="W698" i="12"/>
  <c r="X698" i="12"/>
  <c r="S698" i="12"/>
  <c r="U698" i="12"/>
  <c r="Y698" i="12"/>
  <c r="Z698" i="12"/>
  <c r="R698" i="12"/>
  <c r="V698" i="12"/>
  <c r="F698" i="12"/>
  <c r="H698" i="12"/>
  <c r="T698" i="12"/>
  <c r="J698" i="12"/>
  <c r="D700" i="12" l="1"/>
  <c r="F699" i="12"/>
  <c r="Y699" i="12"/>
  <c r="U699" i="12"/>
  <c r="C699" i="12"/>
  <c r="R699" i="12"/>
  <c r="X699" i="12"/>
  <c r="V699" i="12"/>
  <c r="Z699" i="12"/>
  <c r="G699" i="12"/>
  <c r="P699" i="12"/>
  <c r="H699" i="12"/>
  <c r="T699" i="12"/>
  <c r="J699" i="12"/>
  <c r="S699" i="12"/>
  <c r="Q699" i="12"/>
  <c r="W699" i="12"/>
  <c r="O698" i="12"/>
  <c r="K698" i="12"/>
  <c r="E700" i="12"/>
  <c r="B700" i="12"/>
  <c r="A701" i="3"/>
  <c r="B702" i="3"/>
  <c r="D701" i="12" l="1"/>
  <c r="E701" i="12" s="1"/>
  <c r="C700" i="12"/>
  <c r="X700" i="12"/>
  <c r="T700" i="12"/>
  <c r="J700" i="12"/>
  <c r="F700" i="12"/>
  <c r="U700" i="12"/>
  <c r="P700" i="12"/>
  <c r="V700" i="12"/>
  <c r="Y700" i="12"/>
  <c r="H700" i="12"/>
  <c r="W700" i="12"/>
  <c r="Z700" i="12"/>
  <c r="S700" i="12"/>
  <c r="G700" i="12"/>
  <c r="Q700" i="12"/>
  <c r="R700" i="12"/>
  <c r="B703" i="3"/>
  <c r="A702" i="3"/>
  <c r="O699" i="12"/>
  <c r="K699" i="12"/>
  <c r="B701" i="12" l="1"/>
  <c r="Z701" i="12" s="1"/>
  <c r="D702" i="12"/>
  <c r="O700" i="12"/>
  <c r="K700" i="12"/>
  <c r="Y701" i="12"/>
  <c r="C701" i="12"/>
  <c r="R701" i="12"/>
  <c r="T701" i="12"/>
  <c r="E702" i="12"/>
  <c r="B702" i="12"/>
  <c r="B704" i="3"/>
  <c r="A703" i="3"/>
  <c r="Q701" i="12" l="1"/>
  <c r="W701" i="12"/>
  <c r="S701" i="12"/>
  <c r="G701" i="12"/>
  <c r="X701" i="12"/>
  <c r="H701" i="12"/>
  <c r="F701" i="12"/>
  <c r="J701" i="12"/>
  <c r="U701" i="12"/>
  <c r="V701" i="12"/>
  <c r="P701" i="12"/>
  <c r="D703" i="12"/>
  <c r="J702" i="12"/>
  <c r="Y702" i="12"/>
  <c r="S702" i="12"/>
  <c r="X702" i="12"/>
  <c r="G702" i="12"/>
  <c r="R702" i="12"/>
  <c r="W702" i="12"/>
  <c r="Z702" i="12"/>
  <c r="C702" i="12"/>
  <c r="P702" i="12"/>
  <c r="V702" i="12"/>
  <c r="T702" i="12"/>
  <c r="H702" i="12"/>
  <c r="U702" i="12"/>
  <c r="Q702" i="12"/>
  <c r="F702" i="12"/>
  <c r="E703" i="12"/>
  <c r="B703" i="12"/>
  <c r="O701" i="12"/>
  <c r="K701" i="12"/>
  <c r="A704" i="3"/>
  <c r="B705" i="3"/>
  <c r="D704" i="12" l="1"/>
  <c r="A705" i="3"/>
  <c r="B706" i="3"/>
  <c r="U703" i="12"/>
  <c r="V703" i="12"/>
  <c r="Y703" i="12"/>
  <c r="J703" i="12"/>
  <c r="S703" i="12"/>
  <c r="R703" i="12"/>
  <c r="T703" i="12"/>
  <c r="Q703" i="12"/>
  <c r="X703" i="12"/>
  <c r="F703" i="12"/>
  <c r="C703" i="12"/>
  <c r="W703" i="12"/>
  <c r="Z703" i="12"/>
  <c r="G703" i="12"/>
  <c r="P703" i="12"/>
  <c r="H703" i="12"/>
  <c r="B704" i="12"/>
  <c r="E704" i="12"/>
  <c r="O702" i="12"/>
  <c r="K702" i="12"/>
  <c r="D705" i="12" l="1"/>
  <c r="J704" i="12"/>
  <c r="Y704" i="12"/>
  <c r="T704" i="12"/>
  <c r="V704" i="12"/>
  <c r="F704" i="12"/>
  <c r="W704" i="12"/>
  <c r="U704" i="12"/>
  <c r="C704" i="12"/>
  <c r="S704" i="12"/>
  <c r="R704" i="12"/>
  <c r="P704" i="12"/>
  <c r="Q704" i="12"/>
  <c r="H704" i="12"/>
  <c r="X704" i="12"/>
  <c r="G704" i="12"/>
  <c r="Z704" i="12"/>
  <c r="O703" i="12"/>
  <c r="K703" i="12"/>
  <c r="B707" i="3"/>
  <c r="A706" i="3"/>
  <c r="B705" i="12"/>
  <c r="E705" i="12"/>
  <c r="D706" i="12" l="1"/>
  <c r="E706" i="12" s="1"/>
  <c r="B708" i="3"/>
  <c r="A707" i="3"/>
  <c r="B706" i="12"/>
  <c r="X705" i="12"/>
  <c r="U705" i="12"/>
  <c r="G705" i="12"/>
  <c r="S705" i="12"/>
  <c r="Y705" i="12"/>
  <c r="H705" i="12"/>
  <c r="Q705" i="12"/>
  <c r="R705" i="12"/>
  <c r="V705" i="12"/>
  <c r="W705" i="12"/>
  <c r="P705" i="12"/>
  <c r="C705" i="12"/>
  <c r="Z705" i="12"/>
  <c r="J705" i="12"/>
  <c r="T705" i="12"/>
  <c r="F705" i="12"/>
  <c r="O704" i="12"/>
  <c r="K704" i="12"/>
  <c r="D707" i="12" l="1"/>
  <c r="P706" i="12"/>
  <c r="R706" i="12"/>
  <c r="G706" i="12"/>
  <c r="Q706" i="12"/>
  <c r="S706" i="12"/>
  <c r="H706" i="12"/>
  <c r="W706" i="12"/>
  <c r="T706" i="12"/>
  <c r="V706" i="12"/>
  <c r="Y706" i="12"/>
  <c r="Z706" i="12"/>
  <c r="F706" i="12"/>
  <c r="X706" i="12"/>
  <c r="U706" i="12"/>
  <c r="C706" i="12"/>
  <c r="J706" i="12"/>
  <c r="B707" i="12"/>
  <c r="E707" i="12"/>
  <c r="O705" i="12"/>
  <c r="K705" i="12"/>
  <c r="A708" i="3"/>
  <c r="B709" i="3"/>
  <c r="D708" i="12" l="1"/>
  <c r="O706" i="12"/>
  <c r="K706" i="12"/>
  <c r="B710" i="3"/>
  <c r="A709" i="3"/>
  <c r="B708" i="12"/>
  <c r="E708" i="12"/>
  <c r="F707" i="12"/>
  <c r="P707" i="12"/>
  <c r="R707" i="12"/>
  <c r="Y707" i="12"/>
  <c r="H707" i="12"/>
  <c r="V707" i="12"/>
  <c r="X707" i="12"/>
  <c r="Q707" i="12"/>
  <c r="T707" i="12"/>
  <c r="S707" i="12"/>
  <c r="G707" i="12"/>
  <c r="C707" i="12"/>
  <c r="U707" i="12"/>
  <c r="J707" i="12"/>
  <c r="W707" i="12"/>
  <c r="Z707" i="12"/>
  <c r="D709" i="12" l="1"/>
  <c r="E709" i="12" s="1"/>
  <c r="O707" i="12"/>
  <c r="K707" i="12"/>
  <c r="A710" i="3"/>
  <c r="B711" i="3"/>
  <c r="B709" i="12"/>
  <c r="V708" i="12"/>
  <c r="F708" i="12"/>
  <c r="J708" i="12"/>
  <c r="U708" i="12"/>
  <c r="C708" i="12"/>
  <c r="W708" i="12"/>
  <c r="G708" i="12"/>
  <c r="T708" i="12"/>
  <c r="S708" i="12"/>
  <c r="X708" i="12"/>
  <c r="R708" i="12"/>
  <c r="H708" i="12"/>
  <c r="Q708" i="12"/>
  <c r="Z708" i="12"/>
  <c r="P708" i="12"/>
  <c r="Y708" i="12"/>
  <c r="D710" i="12" l="1"/>
  <c r="B710" i="12" s="1"/>
  <c r="A711" i="3"/>
  <c r="B712" i="3"/>
  <c r="K708" i="12"/>
  <c r="O708" i="12"/>
  <c r="S709" i="12"/>
  <c r="Q709" i="12"/>
  <c r="C709" i="12"/>
  <c r="F709" i="12"/>
  <c r="T709" i="12"/>
  <c r="X709" i="12"/>
  <c r="P709" i="12"/>
  <c r="J709" i="12"/>
  <c r="G709" i="12"/>
  <c r="Z709" i="12"/>
  <c r="Y709" i="12"/>
  <c r="H709" i="12"/>
  <c r="R709" i="12"/>
  <c r="W709" i="12"/>
  <c r="V709" i="12"/>
  <c r="U709" i="12"/>
  <c r="E710" i="12" l="1"/>
  <c r="D711" i="12"/>
  <c r="E711" i="12" s="1"/>
  <c r="A712" i="3"/>
  <c r="B713" i="3"/>
  <c r="O709" i="12"/>
  <c r="K709" i="12"/>
  <c r="J710" i="12"/>
  <c r="Q710" i="12"/>
  <c r="C710" i="12"/>
  <c r="U710" i="12"/>
  <c r="S710" i="12"/>
  <c r="Z710" i="12"/>
  <c r="X710" i="12"/>
  <c r="V710" i="12"/>
  <c r="H710" i="12"/>
  <c r="T710" i="12"/>
  <c r="G710" i="12"/>
  <c r="Y710" i="12"/>
  <c r="R710" i="12"/>
  <c r="W710" i="12"/>
  <c r="P710" i="12"/>
  <c r="F710" i="12"/>
  <c r="B711" i="12" l="1"/>
  <c r="Z711" i="12" s="1"/>
  <c r="D712" i="12"/>
  <c r="E712" i="12" s="1"/>
  <c r="K710" i="12"/>
  <c r="O710" i="12"/>
  <c r="B712" i="12"/>
  <c r="B714" i="3"/>
  <c r="A713" i="3"/>
  <c r="G711" i="12" l="1"/>
  <c r="C711" i="12"/>
  <c r="U711" i="12"/>
  <c r="S711" i="12"/>
  <c r="R711" i="12"/>
  <c r="H711" i="12"/>
  <c r="Y711" i="12"/>
  <c r="T711" i="12"/>
  <c r="W711" i="12"/>
  <c r="Q711" i="12"/>
  <c r="P711" i="12"/>
  <c r="F711" i="12"/>
  <c r="J711" i="12"/>
  <c r="X711" i="12"/>
  <c r="V711" i="12"/>
  <c r="D713" i="12"/>
  <c r="J712" i="12"/>
  <c r="T712" i="12"/>
  <c r="H712" i="12"/>
  <c r="P712" i="12"/>
  <c r="C712" i="12"/>
  <c r="F712" i="12"/>
  <c r="Q712" i="12"/>
  <c r="G712" i="12"/>
  <c r="Z712" i="12"/>
  <c r="Y712" i="12"/>
  <c r="X712" i="12"/>
  <c r="U712" i="12"/>
  <c r="S712" i="12"/>
  <c r="W712" i="12"/>
  <c r="V712" i="12"/>
  <c r="R712" i="12"/>
  <c r="B713" i="12"/>
  <c r="E713" i="12"/>
  <c r="O711" i="12"/>
  <c r="K711" i="12"/>
  <c r="A714" i="3"/>
  <c r="B715" i="3"/>
  <c r="D714" i="12" l="1"/>
  <c r="B716" i="3"/>
  <c r="A715" i="3"/>
  <c r="B714" i="12"/>
  <c r="E714" i="12"/>
  <c r="G713" i="12"/>
  <c r="U713" i="12"/>
  <c r="S713" i="12"/>
  <c r="Q713" i="12"/>
  <c r="C713" i="12"/>
  <c r="J713" i="12"/>
  <c r="T713" i="12"/>
  <c r="X713" i="12"/>
  <c r="W713" i="12"/>
  <c r="Z713" i="12"/>
  <c r="P713" i="12"/>
  <c r="Y713" i="12"/>
  <c r="V713" i="12"/>
  <c r="H713" i="12"/>
  <c r="F713" i="12"/>
  <c r="R713" i="12"/>
  <c r="K712" i="12"/>
  <c r="O712" i="12"/>
  <c r="D715" i="12" l="1"/>
  <c r="J714" i="12"/>
  <c r="R714" i="12"/>
  <c r="X714" i="12"/>
  <c r="T714" i="12"/>
  <c r="H714" i="12"/>
  <c r="C714" i="12"/>
  <c r="U714" i="12"/>
  <c r="F714" i="12"/>
  <c r="G714" i="12"/>
  <c r="V714" i="12"/>
  <c r="P714" i="12"/>
  <c r="Y714" i="12"/>
  <c r="S714" i="12"/>
  <c r="Q714" i="12"/>
  <c r="Z714" i="12"/>
  <c r="W714" i="12"/>
  <c r="O713" i="12"/>
  <c r="K713" i="12"/>
  <c r="B715" i="12"/>
  <c r="E715" i="12"/>
  <c r="B717" i="3"/>
  <c r="A716" i="3"/>
  <c r="D716" i="12" l="1"/>
  <c r="J715" i="12"/>
  <c r="T715" i="12"/>
  <c r="G715" i="12"/>
  <c r="U715" i="12"/>
  <c r="V715" i="12"/>
  <c r="H715" i="12"/>
  <c r="F715" i="12"/>
  <c r="C715" i="12"/>
  <c r="W715" i="12"/>
  <c r="Y715" i="12"/>
  <c r="S715" i="12"/>
  <c r="P715" i="12"/>
  <c r="R715" i="12"/>
  <c r="Q715" i="12"/>
  <c r="Z715" i="12"/>
  <c r="X715" i="12"/>
  <c r="E716" i="12"/>
  <c r="B716" i="12"/>
  <c r="A717" i="3"/>
  <c r="B718" i="3"/>
  <c r="K714" i="12"/>
  <c r="O714" i="12"/>
  <c r="D717" i="12" l="1"/>
  <c r="E717" i="12" s="1"/>
  <c r="F716" i="12"/>
  <c r="T716" i="12"/>
  <c r="U716" i="12"/>
  <c r="V716" i="12"/>
  <c r="R716" i="12"/>
  <c r="C716" i="12"/>
  <c r="Y716" i="12"/>
  <c r="W716" i="12"/>
  <c r="Z716" i="12"/>
  <c r="H716" i="12"/>
  <c r="S716" i="12"/>
  <c r="J716" i="12"/>
  <c r="X716" i="12"/>
  <c r="G716" i="12"/>
  <c r="Q716" i="12"/>
  <c r="P716" i="12"/>
  <c r="A718" i="3"/>
  <c r="B719" i="3"/>
  <c r="K715" i="12"/>
  <c r="O715" i="12"/>
  <c r="B717" i="12" l="1"/>
  <c r="T717" i="12" s="1"/>
  <c r="D718" i="12"/>
  <c r="B718" i="12" s="1"/>
  <c r="B720" i="3"/>
  <c r="A719" i="3"/>
  <c r="K716" i="12"/>
  <c r="O716" i="12"/>
  <c r="W717" i="12" l="1"/>
  <c r="Q717" i="12"/>
  <c r="C717" i="12"/>
  <c r="X717" i="12"/>
  <c r="F717" i="12"/>
  <c r="H717" i="12"/>
  <c r="S717" i="12"/>
  <c r="U717" i="12"/>
  <c r="G717" i="12"/>
  <c r="J717" i="12"/>
  <c r="V717" i="12"/>
  <c r="R717" i="12"/>
  <c r="E718" i="12"/>
  <c r="P717" i="12"/>
  <c r="Z717" i="12"/>
  <c r="Y717" i="12"/>
  <c r="D719" i="12"/>
  <c r="J718" i="12"/>
  <c r="H718" i="12"/>
  <c r="V718" i="12"/>
  <c r="S718" i="12"/>
  <c r="C718" i="12"/>
  <c r="G718" i="12"/>
  <c r="U718" i="12"/>
  <c r="W718" i="12"/>
  <c r="X718" i="12"/>
  <c r="Y718" i="12"/>
  <c r="T718" i="12"/>
  <c r="F718" i="12"/>
  <c r="Z718" i="12"/>
  <c r="R718" i="12"/>
  <c r="Q718" i="12"/>
  <c r="P718" i="12"/>
  <c r="B719" i="12"/>
  <c r="E719" i="12"/>
  <c r="O717" i="12"/>
  <c r="K717" i="12"/>
  <c r="A720" i="3"/>
  <c r="B721" i="3"/>
  <c r="D720" i="12" l="1"/>
  <c r="B722" i="3"/>
  <c r="A721" i="3"/>
  <c r="B720" i="12"/>
  <c r="E720" i="12"/>
  <c r="S719" i="12"/>
  <c r="F719" i="12"/>
  <c r="C719" i="12"/>
  <c r="R719" i="12"/>
  <c r="W719" i="12"/>
  <c r="U719" i="12"/>
  <c r="T719" i="12"/>
  <c r="G719" i="12"/>
  <c r="J719" i="12"/>
  <c r="Q719" i="12"/>
  <c r="X719" i="12"/>
  <c r="Y719" i="12"/>
  <c r="P719" i="12"/>
  <c r="Z719" i="12"/>
  <c r="V719" i="12"/>
  <c r="H719" i="12"/>
  <c r="O718" i="12"/>
  <c r="K718" i="12"/>
  <c r="D721" i="12" l="1"/>
  <c r="X720" i="12"/>
  <c r="W720" i="12"/>
  <c r="Y720" i="12"/>
  <c r="R720" i="12"/>
  <c r="F720" i="12"/>
  <c r="V720" i="12"/>
  <c r="P720" i="12"/>
  <c r="H720" i="12"/>
  <c r="G720" i="12"/>
  <c r="Q720" i="12"/>
  <c r="U720" i="12"/>
  <c r="T720" i="12"/>
  <c r="J720" i="12"/>
  <c r="S720" i="12"/>
  <c r="Z720" i="12"/>
  <c r="C720" i="12"/>
  <c r="E721" i="12"/>
  <c r="B721" i="12"/>
  <c r="O719" i="12"/>
  <c r="K719" i="12"/>
  <c r="B723" i="3"/>
  <c r="A722" i="3"/>
  <c r="D722" i="12" l="1"/>
  <c r="B722" i="12" s="1"/>
  <c r="E722" i="12"/>
  <c r="J721" i="12"/>
  <c r="Q721" i="12"/>
  <c r="G721" i="12"/>
  <c r="Z721" i="12"/>
  <c r="V721" i="12"/>
  <c r="W721" i="12"/>
  <c r="R721" i="12"/>
  <c r="T721" i="12"/>
  <c r="F721" i="12"/>
  <c r="P721" i="12"/>
  <c r="Y721" i="12"/>
  <c r="S721" i="12"/>
  <c r="H721" i="12"/>
  <c r="C721" i="12"/>
  <c r="X721" i="12"/>
  <c r="U721" i="12"/>
  <c r="A723" i="3"/>
  <c r="B724" i="3"/>
  <c r="O720" i="12"/>
  <c r="K720" i="12"/>
  <c r="D723" i="12" l="1"/>
  <c r="B723" i="12" s="1"/>
  <c r="O721" i="12"/>
  <c r="K721" i="12"/>
  <c r="J722" i="12"/>
  <c r="H722" i="12"/>
  <c r="G722" i="12"/>
  <c r="C722" i="12"/>
  <c r="F722" i="12"/>
  <c r="T722" i="12"/>
  <c r="Y722" i="12"/>
  <c r="U722" i="12"/>
  <c r="W722" i="12"/>
  <c r="Z722" i="12"/>
  <c r="Q722" i="12"/>
  <c r="S722" i="12"/>
  <c r="X722" i="12"/>
  <c r="P722" i="12"/>
  <c r="R722" i="12"/>
  <c r="V722" i="12"/>
  <c r="B725" i="3"/>
  <c r="A724" i="3"/>
  <c r="E723" i="12" l="1"/>
  <c r="D724" i="12"/>
  <c r="E724" i="12" s="1"/>
  <c r="B724" i="12"/>
  <c r="A725" i="3"/>
  <c r="B726" i="3"/>
  <c r="K722" i="12"/>
  <c r="O722" i="12"/>
  <c r="W723" i="12"/>
  <c r="P723" i="12"/>
  <c r="Z723" i="12"/>
  <c r="X723" i="12"/>
  <c r="T723" i="12"/>
  <c r="R723" i="12"/>
  <c r="Q723" i="12"/>
  <c r="V723" i="12"/>
  <c r="Y723" i="12"/>
  <c r="J723" i="12"/>
  <c r="H723" i="12"/>
  <c r="S723" i="12"/>
  <c r="U723" i="12"/>
  <c r="G723" i="12"/>
  <c r="F723" i="12"/>
  <c r="C723" i="12"/>
  <c r="D725" i="12" l="1"/>
  <c r="B725" i="12" s="1"/>
  <c r="E725" i="12"/>
  <c r="P724" i="12"/>
  <c r="R724" i="12"/>
  <c r="Z724" i="12"/>
  <c r="S724" i="12"/>
  <c r="V724" i="12"/>
  <c r="C724" i="12"/>
  <c r="G724" i="12"/>
  <c r="W724" i="12"/>
  <c r="J724" i="12"/>
  <c r="T724" i="12"/>
  <c r="U724" i="12"/>
  <c r="Q724" i="12"/>
  <c r="F724" i="12"/>
  <c r="X724" i="12"/>
  <c r="Y724" i="12"/>
  <c r="H724" i="12"/>
  <c r="O723" i="12"/>
  <c r="K723" i="12"/>
  <c r="B727" i="3"/>
  <c r="A726" i="3"/>
  <c r="D726" i="12" l="1"/>
  <c r="O724" i="12"/>
  <c r="K724" i="12"/>
  <c r="B726" i="12"/>
  <c r="E726" i="12"/>
  <c r="H725" i="12"/>
  <c r="G725" i="12"/>
  <c r="Y725" i="12"/>
  <c r="F725" i="12"/>
  <c r="X725" i="12"/>
  <c r="W725" i="12"/>
  <c r="V725" i="12"/>
  <c r="P725" i="12"/>
  <c r="R725" i="12"/>
  <c r="Q725" i="12"/>
  <c r="T725" i="12"/>
  <c r="J725" i="12"/>
  <c r="U725" i="12"/>
  <c r="S725" i="12"/>
  <c r="C725" i="12"/>
  <c r="Z725" i="12"/>
  <c r="B728" i="3"/>
  <c r="A727" i="3"/>
  <c r="D727" i="12" l="1"/>
  <c r="K725" i="12"/>
  <c r="O725" i="12"/>
  <c r="C726" i="12"/>
  <c r="Q726" i="12"/>
  <c r="G726" i="12"/>
  <c r="J726" i="12"/>
  <c r="X726" i="12"/>
  <c r="S726" i="12"/>
  <c r="T726" i="12"/>
  <c r="Y726" i="12"/>
  <c r="F726" i="12"/>
  <c r="R726" i="12"/>
  <c r="W726" i="12"/>
  <c r="P726" i="12"/>
  <c r="V726" i="12"/>
  <c r="U726" i="12"/>
  <c r="Z726" i="12"/>
  <c r="H726" i="12"/>
  <c r="E727" i="12"/>
  <c r="B727" i="12"/>
  <c r="A728" i="3"/>
  <c r="B729" i="3"/>
  <c r="D728" i="12" l="1"/>
  <c r="A729" i="3"/>
  <c r="B730" i="3"/>
  <c r="O726" i="12"/>
  <c r="K726" i="12"/>
  <c r="J727" i="12"/>
  <c r="C727" i="12"/>
  <c r="F727" i="12"/>
  <c r="R727" i="12"/>
  <c r="S727" i="12"/>
  <c r="G727" i="12"/>
  <c r="Y727" i="12"/>
  <c r="H727" i="12"/>
  <c r="Q727" i="12"/>
  <c r="U727" i="12"/>
  <c r="P727" i="12"/>
  <c r="W727" i="12"/>
  <c r="X727" i="12"/>
  <c r="V727" i="12"/>
  <c r="T727" i="12"/>
  <c r="Z727" i="12"/>
  <c r="B728" i="12"/>
  <c r="E728" i="12"/>
  <c r="D729" i="12" l="1"/>
  <c r="B731" i="3"/>
  <c r="A730" i="3"/>
  <c r="J728" i="12"/>
  <c r="X728" i="12"/>
  <c r="P728" i="12"/>
  <c r="H728" i="12"/>
  <c r="G728" i="12"/>
  <c r="T728" i="12"/>
  <c r="Q728" i="12"/>
  <c r="C728" i="12"/>
  <c r="U728" i="12"/>
  <c r="S728" i="12"/>
  <c r="F728" i="12"/>
  <c r="W728" i="12"/>
  <c r="V728" i="12"/>
  <c r="Y728" i="12"/>
  <c r="Z728" i="12"/>
  <c r="R728" i="12"/>
  <c r="K727" i="12"/>
  <c r="O727" i="12"/>
  <c r="B729" i="12"/>
  <c r="E729" i="12"/>
  <c r="D730" i="12" l="1"/>
  <c r="J729" i="12"/>
  <c r="Z729" i="12"/>
  <c r="S729" i="12"/>
  <c r="V729" i="12"/>
  <c r="X729" i="12"/>
  <c r="Q729" i="12"/>
  <c r="H729" i="12"/>
  <c r="W729" i="12"/>
  <c r="U729" i="12"/>
  <c r="C729" i="12"/>
  <c r="G729" i="12"/>
  <c r="T729" i="12"/>
  <c r="P729" i="12"/>
  <c r="F729" i="12"/>
  <c r="R729" i="12"/>
  <c r="Y729" i="12"/>
  <c r="O728" i="12"/>
  <c r="K728" i="12"/>
  <c r="B730" i="12"/>
  <c r="E730" i="12"/>
  <c r="B732" i="3"/>
  <c r="A731" i="3"/>
  <c r="D731" i="12" l="1"/>
  <c r="J730" i="12"/>
  <c r="P730" i="12"/>
  <c r="V730" i="12"/>
  <c r="S730" i="12"/>
  <c r="W730" i="12"/>
  <c r="H730" i="12"/>
  <c r="F730" i="12"/>
  <c r="G730" i="12"/>
  <c r="Z730" i="12"/>
  <c r="X730" i="12"/>
  <c r="Y730" i="12"/>
  <c r="C730" i="12"/>
  <c r="Q730" i="12"/>
  <c r="U730" i="12"/>
  <c r="T730" i="12"/>
  <c r="R730" i="12"/>
  <c r="E731" i="12"/>
  <c r="B731" i="12"/>
  <c r="A732" i="3"/>
  <c r="B733" i="3"/>
  <c r="O729" i="12"/>
  <c r="K729" i="12"/>
  <c r="D732" i="12" l="1"/>
  <c r="B734" i="3"/>
  <c r="A733" i="3"/>
  <c r="E732" i="12"/>
  <c r="B732" i="12"/>
  <c r="C731" i="12"/>
  <c r="T731" i="12"/>
  <c r="V731" i="12"/>
  <c r="R731" i="12"/>
  <c r="W731" i="12"/>
  <c r="P731" i="12"/>
  <c r="G731" i="12"/>
  <c r="Q731" i="12"/>
  <c r="X731" i="12"/>
  <c r="J731" i="12"/>
  <c r="Z731" i="12"/>
  <c r="H731" i="12"/>
  <c r="S731" i="12"/>
  <c r="U731" i="12"/>
  <c r="Y731" i="12"/>
  <c r="F731" i="12"/>
  <c r="O730" i="12"/>
  <c r="K730" i="12"/>
  <c r="D733" i="12" l="1"/>
  <c r="W732" i="12"/>
  <c r="X732" i="12"/>
  <c r="U732" i="12"/>
  <c r="P732" i="12"/>
  <c r="Z732" i="12"/>
  <c r="C732" i="12"/>
  <c r="T732" i="12"/>
  <c r="V732" i="12"/>
  <c r="Y732" i="12"/>
  <c r="G732" i="12"/>
  <c r="H732" i="12"/>
  <c r="R732" i="12"/>
  <c r="Q732" i="12"/>
  <c r="S732" i="12"/>
  <c r="J732" i="12"/>
  <c r="F732" i="12"/>
  <c r="B733" i="12"/>
  <c r="E733" i="12"/>
  <c r="O731" i="12"/>
  <c r="K731" i="12"/>
  <c r="B735" i="3"/>
  <c r="A734" i="3"/>
  <c r="D734" i="12" l="1"/>
  <c r="A735" i="3"/>
  <c r="B736" i="3"/>
  <c r="G733" i="12"/>
  <c r="Y733" i="12"/>
  <c r="T733" i="12"/>
  <c r="X733" i="12"/>
  <c r="S733" i="12"/>
  <c r="V733" i="12"/>
  <c r="U733" i="12"/>
  <c r="J733" i="12"/>
  <c r="R733" i="12"/>
  <c r="Z733" i="12"/>
  <c r="F733" i="12"/>
  <c r="C733" i="12"/>
  <c r="W733" i="12"/>
  <c r="P733" i="12"/>
  <c r="H733" i="12"/>
  <c r="Q733" i="12"/>
  <c r="O732" i="12"/>
  <c r="K732" i="12"/>
  <c r="E734" i="12"/>
  <c r="B734" i="12"/>
  <c r="D735" i="12" l="1"/>
  <c r="B735" i="12" s="1"/>
  <c r="V734" i="12"/>
  <c r="Y734" i="12"/>
  <c r="P734" i="12"/>
  <c r="R734" i="12"/>
  <c r="H734" i="12"/>
  <c r="Z734" i="12"/>
  <c r="G734" i="12"/>
  <c r="X734" i="12"/>
  <c r="C734" i="12"/>
  <c r="J734" i="12"/>
  <c r="S734" i="12"/>
  <c r="W734" i="12"/>
  <c r="T734" i="12"/>
  <c r="Q734" i="12"/>
  <c r="F734" i="12"/>
  <c r="U734" i="12"/>
  <c r="O733" i="12"/>
  <c r="K733" i="12"/>
  <c r="B737" i="3"/>
  <c r="A736" i="3"/>
  <c r="E735" i="12"/>
  <c r="D736" i="12" l="1"/>
  <c r="E736" i="12" s="1"/>
  <c r="B736" i="12"/>
  <c r="A737" i="3"/>
  <c r="B738" i="3"/>
  <c r="W735" i="12"/>
  <c r="V735" i="12"/>
  <c r="X735" i="12"/>
  <c r="Z735" i="12"/>
  <c r="T735" i="12"/>
  <c r="F735" i="12"/>
  <c r="Q735" i="12"/>
  <c r="P735" i="12"/>
  <c r="U735" i="12"/>
  <c r="R735" i="12"/>
  <c r="H735" i="12"/>
  <c r="S735" i="12"/>
  <c r="J735" i="12"/>
  <c r="G735" i="12"/>
  <c r="C735" i="12"/>
  <c r="Y735" i="12"/>
  <c r="O734" i="12"/>
  <c r="K734" i="12"/>
  <c r="D737" i="12" l="1"/>
  <c r="B737" i="12" s="1"/>
  <c r="B739" i="3"/>
  <c r="A738" i="3"/>
  <c r="E737" i="12"/>
  <c r="O735" i="12"/>
  <c r="K735" i="12"/>
  <c r="W736" i="12"/>
  <c r="U736" i="12"/>
  <c r="Y736" i="12"/>
  <c r="V736" i="12"/>
  <c r="Q736" i="12"/>
  <c r="P736" i="12"/>
  <c r="G736" i="12"/>
  <c r="X736" i="12"/>
  <c r="J736" i="12"/>
  <c r="C736" i="12"/>
  <c r="Z736" i="12"/>
  <c r="S736" i="12"/>
  <c r="R736" i="12"/>
  <c r="F736" i="12"/>
  <c r="H736" i="12"/>
  <c r="T736" i="12"/>
  <c r="D738" i="12" l="1"/>
  <c r="F737" i="12"/>
  <c r="T737" i="12"/>
  <c r="X737" i="12"/>
  <c r="V737" i="12"/>
  <c r="J737" i="12"/>
  <c r="Q737" i="12"/>
  <c r="Z737" i="12"/>
  <c r="C737" i="12"/>
  <c r="H737" i="12"/>
  <c r="R737" i="12"/>
  <c r="G737" i="12"/>
  <c r="S737" i="12"/>
  <c r="W737" i="12"/>
  <c r="U737" i="12"/>
  <c r="Y737" i="12"/>
  <c r="P737" i="12"/>
  <c r="O736" i="12"/>
  <c r="K736" i="12"/>
  <c r="B738" i="12"/>
  <c r="E738" i="12"/>
  <c r="B740" i="3"/>
  <c r="A739" i="3"/>
  <c r="D739" i="12" l="1"/>
  <c r="B739" i="12" s="1"/>
  <c r="P738" i="12"/>
  <c r="V738" i="12"/>
  <c r="T738" i="12"/>
  <c r="G738" i="12"/>
  <c r="Y738" i="12"/>
  <c r="H738" i="12"/>
  <c r="X738" i="12"/>
  <c r="S738" i="12"/>
  <c r="J738" i="12"/>
  <c r="F738" i="12"/>
  <c r="R738" i="12"/>
  <c r="Q738" i="12"/>
  <c r="Z738" i="12"/>
  <c r="C738" i="12"/>
  <c r="U738" i="12"/>
  <c r="W738" i="12"/>
  <c r="A740" i="3"/>
  <c r="B741" i="3"/>
  <c r="O737" i="12"/>
  <c r="K737" i="12"/>
  <c r="E739" i="12" l="1"/>
  <c r="D740" i="12"/>
  <c r="E740" i="12" s="1"/>
  <c r="B742" i="3"/>
  <c r="A741" i="3"/>
  <c r="K738" i="12"/>
  <c r="O738" i="12"/>
  <c r="W739" i="12"/>
  <c r="H739" i="12"/>
  <c r="X739" i="12"/>
  <c r="U739" i="12"/>
  <c r="J739" i="12"/>
  <c r="G739" i="12"/>
  <c r="Q739" i="12"/>
  <c r="Z739" i="12"/>
  <c r="F739" i="12"/>
  <c r="Y739" i="12"/>
  <c r="R739" i="12"/>
  <c r="T739" i="12"/>
  <c r="C739" i="12"/>
  <c r="S739" i="12"/>
  <c r="V739" i="12"/>
  <c r="P739" i="12"/>
  <c r="B740" i="12" l="1"/>
  <c r="S740" i="12" s="1"/>
  <c r="D741" i="12"/>
  <c r="O739" i="12"/>
  <c r="K739" i="12"/>
  <c r="B741" i="12"/>
  <c r="E741" i="12"/>
  <c r="B743" i="3"/>
  <c r="A742" i="3"/>
  <c r="W740" i="12" l="1"/>
  <c r="J740" i="12"/>
  <c r="Z740" i="12"/>
  <c r="F740" i="12"/>
  <c r="Y740" i="12"/>
  <c r="C740" i="12"/>
  <c r="X740" i="12"/>
  <c r="G740" i="12"/>
  <c r="H740" i="12"/>
  <c r="U740" i="12"/>
  <c r="R740" i="12"/>
  <c r="P740" i="12"/>
  <c r="Q740" i="12"/>
  <c r="T740" i="12"/>
  <c r="V740" i="12"/>
  <c r="D742" i="12"/>
  <c r="C741" i="12"/>
  <c r="Z741" i="12"/>
  <c r="F741" i="12"/>
  <c r="P741" i="12"/>
  <c r="J741" i="12"/>
  <c r="R741" i="12"/>
  <c r="U741" i="12"/>
  <c r="X741" i="12"/>
  <c r="G741" i="12"/>
  <c r="Y741" i="12"/>
  <c r="S741" i="12"/>
  <c r="W741" i="12"/>
  <c r="H741" i="12"/>
  <c r="Q741" i="12"/>
  <c r="V741" i="12"/>
  <c r="T741" i="12"/>
  <c r="E742" i="12"/>
  <c r="B742" i="12"/>
  <c r="B744" i="3"/>
  <c r="A743" i="3"/>
  <c r="O740" i="12"/>
  <c r="K740" i="12"/>
  <c r="D743" i="12" l="1"/>
  <c r="B743" i="12" s="1"/>
  <c r="A744" i="3"/>
  <c r="B745" i="3"/>
  <c r="C742" i="12"/>
  <c r="V742" i="12"/>
  <c r="W742" i="12"/>
  <c r="U742" i="12"/>
  <c r="T742" i="12"/>
  <c r="P742" i="12"/>
  <c r="R742" i="12"/>
  <c r="Q742" i="12"/>
  <c r="J742" i="12"/>
  <c r="X742" i="12"/>
  <c r="G742" i="12"/>
  <c r="H742" i="12"/>
  <c r="Z742" i="12"/>
  <c r="Y742" i="12"/>
  <c r="S742" i="12"/>
  <c r="F742" i="12"/>
  <c r="O741" i="12"/>
  <c r="K741" i="12"/>
  <c r="E743" i="12" l="1"/>
  <c r="D744" i="12"/>
  <c r="U743" i="12"/>
  <c r="S743" i="12"/>
  <c r="C743" i="12"/>
  <c r="R743" i="12"/>
  <c r="F743" i="12"/>
  <c r="Z743" i="12"/>
  <c r="P743" i="12"/>
  <c r="Q743" i="12"/>
  <c r="J743" i="12"/>
  <c r="T743" i="12"/>
  <c r="H743" i="12"/>
  <c r="W743" i="12"/>
  <c r="V743" i="12"/>
  <c r="G743" i="12"/>
  <c r="Y743" i="12"/>
  <c r="X743" i="12"/>
  <c r="B746" i="3"/>
  <c r="A745" i="3"/>
  <c r="O742" i="12"/>
  <c r="K742" i="12"/>
  <c r="E744" i="12"/>
  <c r="B744" i="12"/>
  <c r="D745" i="12" l="1"/>
  <c r="H744" i="12"/>
  <c r="V744" i="12"/>
  <c r="Z744" i="12"/>
  <c r="C744" i="12"/>
  <c r="Y744" i="12"/>
  <c r="R744" i="12"/>
  <c r="U744" i="12"/>
  <c r="P744" i="12"/>
  <c r="G744" i="12"/>
  <c r="T744" i="12"/>
  <c r="Q744" i="12"/>
  <c r="J744" i="12"/>
  <c r="X744" i="12"/>
  <c r="F744" i="12"/>
  <c r="W744" i="12"/>
  <c r="S744" i="12"/>
  <c r="B747" i="3"/>
  <c r="A746" i="3"/>
  <c r="E745" i="12"/>
  <c r="B745" i="12"/>
  <c r="K743" i="12"/>
  <c r="O743" i="12"/>
  <c r="D746" i="12" l="1"/>
  <c r="K744" i="12"/>
  <c r="O744" i="12"/>
  <c r="E746" i="12"/>
  <c r="B746" i="12"/>
  <c r="T745" i="12"/>
  <c r="W745" i="12"/>
  <c r="Z745" i="12"/>
  <c r="S745" i="12"/>
  <c r="Y745" i="12"/>
  <c r="V745" i="12"/>
  <c r="P745" i="12"/>
  <c r="C745" i="12"/>
  <c r="F745" i="12"/>
  <c r="Q745" i="12"/>
  <c r="J745" i="12"/>
  <c r="R745" i="12"/>
  <c r="G745" i="12"/>
  <c r="U745" i="12"/>
  <c r="X745" i="12"/>
  <c r="H745" i="12"/>
  <c r="B748" i="3"/>
  <c r="A747" i="3"/>
  <c r="D747" i="12" l="1"/>
  <c r="S746" i="12"/>
  <c r="P746" i="12"/>
  <c r="W746" i="12"/>
  <c r="R746" i="12"/>
  <c r="T746" i="12"/>
  <c r="U746" i="12"/>
  <c r="X746" i="12"/>
  <c r="G746" i="12"/>
  <c r="Y746" i="12"/>
  <c r="J746" i="12"/>
  <c r="C746" i="12"/>
  <c r="H746" i="12"/>
  <c r="Z746" i="12"/>
  <c r="F746" i="12"/>
  <c r="Q746" i="12"/>
  <c r="V746" i="12"/>
  <c r="A748" i="3"/>
  <c r="B749" i="3"/>
  <c r="O745" i="12"/>
  <c r="K745" i="12"/>
  <c r="B747" i="12"/>
  <c r="E747" i="12"/>
  <c r="D748" i="12" l="1"/>
  <c r="B750" i="3"/>
  <c r="A749" i="3"/>
  <c r="O746" i="12"/>
  <c r="K746" i="12"/>
  <c r="W747" i="12"/>
  <c r="Z747" i="12"/>
  <c r="P747" i="12"/>
  <c r="C747" i="12"/>
  <c r="G747" i="12"/>
  <c r="T747" i="12"/>
  <c r="F747" i="12"/>
  <c r="U747" i="12"/>
  <c r="H747" i="12"/>
  <c r="Q747" i="12"/>
  <c r="X747" i="12"/>
  <c r="V747" i="12"/>
  <c r="Y747" i="12"/>
  <c r="R747" i="12"/>
  <c r="S747" i="12"/>
  <c r="J747" i="12"/>
  <c r="B748" i="12"/>
  <c r="E748" i="12"/>
  <c r="D749" i="12" l="1"/>
  <c r="F748" i="12"/>
  <c r="Y748" i="12"/>
  <c r="S748" i="12"/>
  <c r="H748" i="12"/>
  <c r="R748" i="12"/>
  <c r="W748" i="12"/>
  <c r="X748" i="12"/>
  <c r="U748" i="12"/>
  <c r="P748" i="12"/>
  <c r="Q748" i="12"/>
  <c r="V748" i="12"/>
  <c r="Z748" i="12"/>
  <c r="J748" i="12"/>
  <c r="T748" i="12"/>
  <c r="C748" i="12"/>
  <c r="G748" i="12"/>
  <c r="O747" i="12"/>
  <c r="K747" i="12"/>
  <c r="E749" i="12"/>
  <c r="B749" i="12"/>
  <c r="B751" i="3"/>
  <c r="A750" i="3"/>
  <c r="D750" i="12" l="1"/>
  <c r="S749" i="12"/>
  <c r="T749" i="12"/>
  <c r="V749" i="12"/>
  <c r="G749" i="12"/>
  <c r="X749" i="12"/>
  <c r="C749" i="12"/>
  <c r="Y749" i="12"/>
  <c r="H749" i="12"/>
  <c r="R749" i="12"/>
  <c r="F749" i="12"/>
  <c r="P749" i="12"/>
  <c r="W749" i="12"/>
  <c r="U749" i="12"/>
  <c r="J749" i="12"/>
  <c r="Z749" i="12"/>
  <c r="Q749" i="12"/>
  <c r="B750" i="12"/>
  <c r="E750" i="12"/>
  <c r="A751" i="3"/>
  <c r="B752" i="3"/>
  <c r="K748" i="12"/>
  <c r="O748" i="12"/>
  <c r="D751" i="12" l="1"/>
  <c r="A752" i="3"/>
  <c r="B753" i="3"/>
  <c r="E751" i="12"/>
  <c r="B751" i="12"/>
  <c r="O749" i="12"/>
  <c r="K749" i="12"/>
  <c r="S750" i="12"/>
  <c r="U750" i="12"/>
  <c r="Z750" i="12"/>
  <c r="W750" i="12"/>
  <c r="P750" i="12"/>
  <c r="J750" i="12"/>
  <c r="Y750" i="12"/>
  <c r="R750" i="12"/>
  <c r="Q750" i="12"/>
  <c r="F750" i="12"/>
  <c r="C750" i="12"/>
  <c r="X750" i="12"/>
  <c r="G750" i="12"/>
  <c r="H750" i="12"/>
  <c r="T750" i="12"/>
  <c r="V750" i="12"/>
  <c r="D752" i="12" l="1"/>
  <c r="K750" i="12"/>
  <c r="O750" i="12"/>
  <c r="Z751" i="12"/>
  <c r="W751" i="12"/>
  <c r="S751" i="12"/>
  <c r="Q751" i="12"/>
  <c r="U751" i="12"/>
  <c r="R751" i="12"/>
  <c r="F751" i="12"/>
  <c r="G751" i="12"/>
  <c r="V751" i="12"/>
  <c r="T751" i="12"/>
  <c r="H751" i="12"/>
  <c r="P751" i="12"/>
  <c r="Y751" i="12"/>
  <c r="X751" i="12"/>
  <c r="J751" i="12"/>
  <c r="C751" i="12"/>
  <c r="A753" i="3"/>
  <c r="B754" i="3"/>
  <c r="E752" i="12"/>
  <c r="B752" i="12"/>
  <c r="D753" i="12" l="1"/>
  <c r="B755" i="3"/>
  <c r="A754" i="3"/>
  <c r="E753" i="12"/>
  <c r="B753" i="12"/>
  <c r="U752" i="12"/>
  <c r="F752" i="12"/>
  <c r="Z752" i="12"/>
  <c r="W752" i="12"/>
  <c r="R752" i="12"/>
  <c r="Y752" i="12"/>
  <c r="X752" i="12"/>
  <c r="G752" i="12"/>
  <c r="J752" i="12"/>
  <c r="Q752" i="12"/>
  <c r="H752" i="12"/>
  <c r="V752" i="12"/>
  <c r="C752" i="12"/>
  <c r="T752" i="12"/>
  <c r="S752" i="12"/>
  <c r="P752" i="12"/>
  <c r="K751" i="12"/>
  <c r="O751" i="12"/>
  <c r="D754" i="12" l="1"/>
  <c r="H753" i="12"/>
  <c r="V753" i="12"/>
  <c r="G753" i="12"/>
  <c r="P753" i="12"/>
  <c r="U753" i="12"/>
  <c r="Z753" i="12"/>
  <c r="W753" i="12"/>
  <c r="C753" i="12"/>
  <c r="F753" i="12"/>
  <c r="Q753" i="12"/>
  <c r="X753" i="12"/>
  <c r="S753" i="12"/>
  <c r="R753" i="12"/>
  <c r="Y753" i="12"/>
  <c r="J753" i="12"/>
  <c r="T753" i="12"/>
  <c r="B754" i="12"/>
  <c r="E754" i="12"/>
  <c r="O752" i="12"/>
  <c r="K752" i="12"/>
  <c r="A755" i="3"/>
  <c r="B756" i="3"/>
  <c r="D755" i="12" l="1"/>
  <c r="B755" i="12" s="1"/>
  <c r="O753" i="12"/>
  <c r="K753" i="12"/>
  <c r="B757" i="3"/>
  <c r="A756" i="3"/>
  <c r="E755" i="12"/>
  <c r="C754" i="12"/>
  <c r="Y754" i="12"/>
  <c r="X754" i="12"/>
  <c r="F754" i="12"/>
  <c r="J754" i="12"/>
  <c r="V754" i="12"/>
  <c r="W754" i="12"/>
  <c r="G754" i="12"/>
  <c r="P754" i="12"/>
  <c r="T754" i="12"/>
  <c r="S754" i="12"/>
  <c r="H754" i="12"/>
  <c r="Q754" i="12"/>
  <c r="U754" i="12"/>
  <c r="Z754" i="12"/>
  <c r="R754" i="12"/>
  <c r="D756" i="12" l="1"/>
  <c r="B756" i="12" s="1"/>
  <c r="E756" i="12"/>
  <c r="O754" i="12"/>
  <c r="K754" i="12"/>
  <c r="A757" i="3"/>
  <c r="B758" i="3"/>
  <c r="P755" i="12"/>
  <c r="W755" i="12"/>
  <c r="T755" i="12"/>
  <c r="C755" i="12"/>
  <c r="H755" i="12"/>
  <c r="S755" i="12"/>
  <c r="F755" i="12"/>
  <c r="R755" i="12"/>
  <c r="Y755" i="12"/>
  <c r="Z755" i="12"/>
  <c r="Q755" i="12"/>
  <c r="V755" i="12"/>
  <c r="J755" i="12"/>
  <c r="X755" i="12"/>
  <c r="G755" i="12"/>
  <c r="U755" i="12"/>
  <c r="D757" i="12" l="1"/>
  <c r="B757" i="12" s="1"/>
  <c r="K755" i="12"/>
  <c r="O755" i="12"/>
  <c r="B759" i="3"/>
  <c r="A758" i="3"/>
  <c r="E757" i="12"/>
  <c r="J756" i="12"/>
  <c r="Y756" i="12"/>
  <c r="P756" i="12"/>
  <c r="H756" i="12"/>
  <c r="T756" i="12"/>
  <c r="G756" i="12"/>
  <c r="C756" i="12"/>
  <c r="U756" i="12"/>
  <c r="V756" i="12"/>
  <c r="S756" i="12"/>
  <c r="W756" i="12"/>
  <c r="Z756" i="12"/>
  <c r="X756" i="12"/>
  <c r="R756" i="12"/>
  <c r="Q756" i="12"/>
  <c r="F756" i="12"/>
  <c r="D758" i="12" l="1"/>
  <c r="B758" i="12" s="1"/>
  <c r="O756" i="12"/>
  <c r="K756" i="12"/>
  <c r="A759" i="3"/>
  <c r="B760" i="3"/>
  <c r="H757" i="12"/>
  <c r="Q757" i="12"/>
  <c r="T757" i="12"/>
  <c r="R757" i="12"/>
  <c r="W757" i="12"/>
  <c r="V757" i="12"/>
  <c r="J757" i="12"/>
  <c r="Z757" i="12"/>
  <c r="G757" i="12"/>
  <c r="P757" i="12"/>
  <c r="F757" i="12"/>
  <c r="S757" i="12"/>
  <c r="X757" i="12"/>
  <c r="U757" i="12"/>
  <c r="C757" i="12"/>
  <c r="Y757" i="12"/>
  <c r="E758" i="12" l="1"/>
  <c r="D759" i="12"/>
  <c r="B759" i="12" s="1"/>
  <c r="A760" i="3"/>
  <c r="B761" i="3"/>
  <c r="O757" i="12"/>
  <c r="K757" i="12"/>
  <c r="E759" i="12"/>
  <c r="T758" i="12"/>
  <c r="X758" i="12"/>
  <c r="Q758" i="12"/>
  <c r="V758" i="12"/>
  <c r="Y758" i="12"/>
  <c r="F758" i="12"/>
  <c r="Z758" i="12"/>
  <c r="C758" i="12"/>
  <c r="J758" i="12"/>
  <c r="H758" i="12"/>
  <c r="W758" i="12"/>
  <c r="R758" i="12"/>
  <c r="U758" i="12"/>
  <c r="S758" i="12"/>
  <c r="P758" i="12"/>
  <c r="G758" i="12"/>
  <c r="D760" i="12" l="1"/>
  <c r="E760" i="12" s="1"/>
  <c r="O758" i="12"/>
  <c r="K758" i="12"/>
  <c r="G759" i="12"/>
  <c r="Z759" i="12"/>
  <c r="F759" i="12"/>
  <c r="X759" i="12"/>
  <c r="J759" i="12"/>
  <c r="H759" i="12"/>
  <c r="P759" i="12"/>
  <c r="T759" i="12"/>
  <c r="W759" i="12"/>
  <c r="Y759" i="12"/>
  <c r="R759" i="12"/>
  <c r="C759" i="12"/>
  <c r="Q759" i="12"/>
  <c r="V759" i="12"/>
  <c r="U759" i="12"/>
  <c r="S759" i="12"/>
  <c r="B762" i="3"/>
  <c r="A761" i="3"/>
  <c r="B760" i="12"/>
  <c r="D761" i="12" l="1"/>
  <c r="B761" i="12"/>
  <c r="E761" i="12"/>
  <c r="B763" i="3"/>
  <c r="A762" i="3"/>
  <c r="O759" i="12"/>
  <c r="K759" i="12"/>
  <c r="H760" i="12"/>
  <c r="Y760" i="12"/>
  <c r="P760" i="12"/>
  <c r="S760" i="12"/>
  <c r="W760" i="12"/>
  <c r="J760" i="12"/>
  <c r="Z760" i="12"/>
  <c r="X760" i="12"/>
  <c r="R760" i="12"/>
  <c r="T760" i="12"/>
  <c r="F760" i="12"/>
  <c r="G760" i="12"/>
  <c r="Q760" i="12"/>
  <c r="V760" i="12"/>
  <c r="C760" i="12"/>
  <c r="U760" i="12"/>
  <c r="D762" i="12" l="1"/>
  <c r="B762" i="12" s="1"/>
  <c r="O760" i="12"/>
  <c r="K760" i="12"/>
  <c r="B764" i="3"/>
  <c r="A763" i="3"/>
  <c r="J761" i="12"/>
  <c r="Z761" i="12"/>
  <c r="Q761" i="12"/>
  <c r="W761" i="12"/>
  <c r="U761" i="12"/>
  <c r="V761" i="12"/>
  <c r="F761" i="12"/>
  <c r="Y761" i="12"/>
  <c r="R761" i="12"/>
  <c r="C761" i="12"/>
  <c r="G761" i="12"/>
  <c r="P761" i="12"/>
  <c r="S761" i="12"/>
  <c r="H761" i="12"/>
  <c r="X761" i="12"/>
  <c r="T761" i="12"/>
  <c r="E762" i="12" l="1"/>
  <c r="D763" i="12"/>
  <c r="J762" i="12"/>
  <c r="F762" i="12"/>
  <c r="X762" i="12"/>
  <c r="R762" i="12"/>
  <c r="W762" i="12"/>
  <c r="Z762" i="12"/>
  <c r="T762" i="12"/>
  <c r="P762" i="12"/>
  <c r="G762" i="12"/>
  <c r="C762" i="12"/>
  <c r="V762" i="12"/>
  <c r="Q762" i="12"/>
  <c r="Y762" i="12"/>
  <c r="S762" i="12"/>
  <c r="U762" i="12"/>
  <c r="H762" i="12"/>
  <c r="O761" i="12"/>
  <c r="K761" i="12"/>
  <c r="B763" i="12"/>
  <c r="E763" i="12"/>
  <c r="A764" i="3"/>
  <c r="B765" i="3"/>
  <c r="D764" i="12" l="1"/>
  <c r="J763" i="12"/>
  <c r="X763" i="12"/>
  <c r="C763" i="12"/>
  <c r="T763" i="12"/>
  <c r="W763" i="12"/>
  <c r="S763" i="12"/>
  <c r="Y763" i="12"/>
  <c r="R763" i="12"/>
  <c r="G763" i="12"/>
  <c r="F763" i="12"/>
  <c r="P763" i="12"/>
  <c r="H763" i="12"/>
  <c r="Q763" i="12"/>
  <c r="V763" i="12"/>
  <c r="U763" i="12"/>
  <c r="Z763" i="12"/>
  <c r="A765" i="3"/>
  <c r="B766" i="3"/>
  <c r="B764" i="12"/>
  <c r="E764" i="12"/>
  <c r="O762" i="12"/>
  <c r="K762" i="12"/>
  <c r="D765" i="12" l="1"/>
  <c r="S764" i="12"/>
  <c r="U764" i="12"/>
  <c r="G764" i="12"/>
  <c r="Y764" i="12"/>
  <c r="J764" i="12"/>
  <c r="W764" i="12"/>
  <c r="V764" i="12"/>
  <c r="Z764" i="12"/>
  <c r="F764" i="12"/>
  <c r="P764" i="12"/>
  <c r="H764" i="12"/>
  <c r="R764" i="12"/>
  <c r="C764" i="12"/>
  <c r="Q764" i="12"/>
  <c r="T764" i="12"/>
  <c r="X764" i="12"/>
  <c r="A766" i="3"/>
  <c r="B767" i="3"/>
  <c r="E765" i="12"/>
  <c r="B765" i="12"/>
  <c r="O763" i="12"/>
  <c r="K763" i="12"/>
  <c r="D766" i="12" l="1"/>
  <c r="R765" i="12"/>
  <c r="C765" i="12"/>
  <c r="Y765" i="12"/>
  <c r="G765" i="12"/>
  <c r="W765" i="12"/>
  <c r="J765" i="12"/>
  <c r="X765" i="12"/>
  <c r="H765" i="12"/>
  <c r="T765" i="12"/>
  <c r="U765" i="12"/>
  <c r="Q765" i="12"/>
  <c r="S765" i="12"/>
  <c r="F765" i="12"/>
  <c r="P765" i="12"/>
  <c r="Z765" i="12"/>
  <c r="V765" i="12"/>
  <c r="B768" i="3"/>
  <c r="A767" i="3"/>
  <c r="B766" i="12"/>
  <c r="E766" i="12"/>
  <c r="O764" i="12"/>
  <c r="K764" i="12"/>
  <c r="D767" i="12" l="1"/>
  <c r="B769" i="3"/>
  <c r="A768" i="3"/>
  <c r="J766" i="12"/>
  <c r="U766" i="12"/>
  <c r="Z766" i="12"/>
  <c r="T766" i="12"/>
  <c r="S766" i="12"/>
  <c r="V766" i="12"/>
  <c r="P766" i="12"/>
  <c r="Q766" i="12"/>
  <c r="W766" i="12"/>
  <c r="X766" i="12"/>
  <c r="C766" i="12"/>
  <c r="R766" i="12"/>
  <c r="G766" i="12"/>
  <c r="F766" i="12"/>
  <c r="H766" i="12"/>
  <c r="Y766" i="12"/>
  <c r="E767" i="12"/>
  <c r="B767" i="12"/>
  <c r="O765" i="12"/>
  <c r="K765" i="12"/>
  <c r="D768" i="12" l="1"/>
  <c r="O766" i="12"/>
  <c r="K766" i="12"/>
  <c r="B768" i="12"/>
  <c r="E768" i="12"/>
  <c r="X767" i="12"/>
  <c r="T767" i="12"/>
  <c r="H767" i="12"/>
  <c r="V767" i="12"/>
  <c r="S767" i="12"/>
  <c r="U767" i="12"/>
  <c r="C767" i="12"/>
  <c r="Z767" i="12"/>
  <c r="Q767" i="12"/>
  <c r="F767" i="12"/>
  <c r="J767" i="12"/>
  <c r="P767" i="12"/>
  <c r="W767" i="12"/>
  <c r="G767" i="12"/>
  <c r="Y767" i="12"/>
  <c r="R767" i="12"/>
  <c r="B770" i="3"/>
  <c r="A769" i="3"/>
  <c r="D769" i="12" l="1"/>
  <c r="K767" i="12"/>
  <c r="O767" i="12"/>
  <c r="Y768" i="12"/>
  <c r="U768" i="12"/>
  <c r="Z768" i="12"/>
  <c r="G768" i="12"/>
  <c r="W768" i="12"/>
  <c r="V768" i="12"/>
  <c r="C768" i="12"/>
  <c r="J768" i="12"/>
  <c r="H768" i="12"/>
  <c r="S768" i="12"/>
  <c r="T768" i="12"/>
  <c r="F768" i="12"/>
  <c r="P768" i="12"/>
  <c r="R768" i="12"/>
  <c r="Q768" i="12"/>
  <c r="X768" i="12"/>
  <c r="B769" i="12"/>
  <c r="E769" i="12"/>
  <c r="A770" i="3"/>
  <c r="B771" i="3"/>
  <c r="D770" i="12" l="1"/>
  <c r="R769" i="12"/>
  <c r="Z769" i="12"/>
  <c r="Q769" i="12"/>
  <c r="G769" i="12"/>
  <c r="Y769" i="12"/>
  <c r="J769" i="12"/>
  <c r="F769" i="12"/>
  <c r="P769" i="12"/>
  <c r="W769" i="12"/>
  <c r="C769" i="12"/>
  <c r="S769" i="12"/>
  <c r="U769" i="12"/>
  <c r="H769" i="12"/>
  <c r="X769" i="12"/>
  <c r="T769" i="12"/>
  <c r="V769" i="12"/>
  <c r="B772" i="3"/>
  <c r="A771" i="3"/>
  <c r="O768" i="12"/>
  <c r="K768" i="12"/>
  <c r="B770" i="12"/>
  <c r="E770" i="12"/>
  <c r="D771" i="12" l="1"/>
  <c r="E771" i="12" s="1"/>
  <c r="B771" i="12"/>
  <c r="K769" i="12"/>
  <c r="O769" i="12"/>
  <c r="J770" i="12"/>
  <c r="Y770" i="12"/>
  <c r="G770" i="12"/>
  <c r="Z770" i="12"/>
  <c r="H770" i="12"/>
  <c r="P770" i="12"/>
  <c r="S770" i="12"/>
  <c r="Q770" i="12"/>
  <c r="V770" i="12"/>
  <c r="W770" i="12"/>
  <c r="F770" i="12"/>
  <c r="U770" i="12"/>
  <c r="X770" i="12"/>
  <c r="C770" i="12"/>
  <c r="R770" i="12"/>
  <c r="T770" i="12"/>
  <c r="A772" i="3"/>
  <c r="B773" i="3"/>
  <c r="D772" i="12" l="1"/>
  <c r="E772" i="12" s="1"/>
  <c r="A773" i="3"/>
  <c r="B774" i="3"/>
  <c r="Y771" i="12"/>
  <c r="F771" i="12"/>
  <c r="T771" i="12"/>
  <c r="H771" i="12"/>
  <c r="Z771" i="12"/>
  <c r="J771" i="12"/>
  <c r="C771" i="12"/>
  <c r="P771" i="12"/>
  <c r="V771" i="12"/>
  <c r="X771" i="12"/>
  <c r="R771" i="12"/>
  <c r="W771" i="12"/>
  <c r="G771" i="12"/>
  <c r="S771" i="12"/>
  <c r="U771" i="12"/>
  <c r="Q771" i="12"/>
  <c r="K770" i="12"/>
  <c r="O770" i="12"/>
  <c r="B772" i="12" l="1"/>
  <c r="W772" i="12" s="1"/>
  <c r="D773" i="12"/>
  <c r="O771" i="12"/>
  <c r="K771" i="12"/>
  <c r="A774" i="3"/>
  <c r="B775" i="3"/>
  <c r="E773" i="12"/>
  <c r="B773" i="12"/>
  <c r="V772" i="12" l="1"/>
  <c r="C772" i="12"/>
  <c r="U772" i="12"/>
  <c r="T772" i="12"/>
  <c r="Q772" i="12"/>
  <c r="Y772" i="12"/>
  <c r="Z772" i="12"/>
  <c r="J772" i="12"/>
  <c r="H772" i="12"/>
  <c r="S772" i="12"/>
  <c r="F772" i="12"/>
  <c r="X772" i="12"/>
  <c r="R772" i="12"/>
  <c r="P772" i="12"/>
  <c r="G772" i="12"/>
  <c r="D774" i="12"/>
  <c r="B774" i="12" s="1"/>
  <c r="E774" i="12"/>
  <c r="K772" i="12"/>
  <c r="O772" i="12"/>
  <c r="B776" i="3"/>
  <c r="A775" i="3"/>
  <c r="V773" i="12"/>
  <c r="G773" i="12"/>
  <c r="F773" i="12"/>
  <c r="W773" i="12"/>
  <c r="P773" i="12"/>
  <c r="Z773" i="12"/>
  <c r="H773" i="12"/>
  <c r="S773" i="12"/>
  <c r="Q773" i="12"/>
  <c r="X773" i="12"/>
  <c r="J773" i="12"/>
  <c r="U773" i="12"/>
  <c r="C773" i="12"/>
  <c r="R773" i="12"/>
  <c r="Y773" i="12"/>
  <c r="T773" i="12"/>
  <c r="D775" i="12" l="1"/>
  <c r="B775" i="12" s="1"/>
  <c r="E775" i="12"/>
  <c r="U774" i="12"/>
  <c r="W774" i="12"/>
  <c r="T774" i="12"/>
  <c r="X774" i="12"/>
  <c r="S774" i="12"/>
  <c r="Z774" i="12"/>
  <c r="Q774" i="12"/>
  <c r="P774" i="12"/>
  <c r="C774" i="12"/>
  <c r="F774" i="12"/>
  <c r="H774" i="12"/>
  <c r="R774" i="12"/>
  <c r="G774" i="12"/>
  <c r="Y774" i="12"/>
  <c r="V774" i="12"/>
  <c r="J774" i="12"/>
  <c r="K773" i="12"/>
  <c r="O773" i="12"/>
  <c r="A776" i="3"/>
  <c r="B777" i="3"/>
  <c r="D776" i="12" l="1"/>
  <c r="A777" i="3"/>
  <c r="B778" i="3"/>
  <c r="O774" i="12"/>
  <c r="K774" i="12"/>
  <c r="B776" i="12"/>
  <c r="E776" i="12"/>
  <c r="V775" i="12"/>
  <c r="R775" i="12"/>
  <c r="F775" i="12"/>
  <c r="S775" i="12"/>
  <c r="U775" i="12"/>
  <c r="Q775" i="12"/>
  <c r="Z775" i="12"/>
  <c r="G775" i="12"/>
  <c r="J775" i="12"/>
  <c r="H775" i="12"/>
  <c r="X775" i="12"/>
  <c r="T775" i="12"/>
  <c r="Y775" i="12"/>
  <c r="P775" i="12"/>
  <c r="W775" i="12"/>
  <c r="C775" i="12"/>
  <c r="D777" i="12" l="1"/>
  <c r="O775" i="12"/>
  <c r="K775" i="12"/>
  <c r="B779" i="3"/>
  <c r="A778" i="3"/>
  <c r="C776" i="12"/>
  <c r="W776" i="12"/>
  <c r="Q776" i="12"/>
  <c r="X776" i="12"/>
  <c r="Y776" i="12"/>
  <c r="H776" i="12"/>
  <c r="P776" i="12"/>
  <c r="U776" i="12"/>
  <c r="R776" i="12"/>
  <c r="Z776" i="12"/>
  <c r="V776" i="12"/>
  <c r="G776" i="12"/>
  <c r="J776" i="12"/>
  <c r="F776" i="12"/>
  <c r="T776" i="12"/>
  <c r="S776" i="12"/>
  <c r="E777" i="12"/>
  <c r="B777" i="12"/>
  <c r="D778" i="12" l="1"/>
  <c r="B778" i="12" s="1"/>
  <c r="B780" i="3"/>
  <c r="A779" i="3"/>
  <c r="F777" i="12"/>
  <c r="R777" i="12"/>
  <c r="Q777" i="12"/>
  <c r="S777" i="12"/>
  <c r="V777" i="12"/>
  <c r="C777" i="12"/>
  <c r="G777" i="12"/>
  <c r="W777" i="12"/>
  <c r="H777" i="12"/>
  <c r="T777" i="12"/>
  <c r="J777" i="12"/>
  <c r="P777" i="12"/>
  <c r="Z777" i="12"/>
  <c r="X777" i="12"/>
  <c r="U777" i="12"/>
  <c r="Y777" i="12"/>
  <c r="K776" i="12"/>
  <c r="O776" i="12"/>
  <c r="E778" i="12" l="1"/>
  <c r="D779" i="12"/>
  <c r="E779" i="12" s="1"/>
  <c r="K777" i="12"/>
  <c r="O777" i="12"/>
  <c r="A780" i="3"/>
  <c r="B781" i="3"/>
  <c r="U778" i="12"/>
  <c r="Z778" i="12"/>
  <c r="C778" i="12"/>
  <c r="H778" i="12"/>
  <c r="S778" i="12"/>
  <c r="X778" i="12"/>
  <c r="T778" i="12"/>
  <c r="Y778" i="12"/>
  <c r="P778" i="12"/>
  <c r="G778" i="12"/>
  <c r="V778" i="12"/>
  <c r="F778" i="12"/>
  <c r="R778" i="12"/>
  <c r="J778" i="12"/>
  <c r="W778" i="12"/>
  <c r="Q778" i="12"/>
  <c r="B779" i="12" l="1"/>
  <c r="F779" i="12" s="1"/>
  <c r="D780" i="12"/>
  <c r="B780" i="12" s="1"/>
  <c r="O778" i="12"/>
  <c r="K778" i="12"/>
  <c r="B782" i="3"/>
  <c r="A781" i="3"/>
  <c r="E780" i="12"/>
  <c r="G779" i="12" l="1"/>
  <c r="Y779" i="12"/>
  <c r="Q779" i="12"/>
  <c r="H779" i="12"/>
  <c r="C779" i="12"/>
  <c r="J779" i="12"/>
  <c r="U779" i="12"/>
  <c r="S779" i="12"/>
  <c r="P779" i="12"/>
  <c r="X779" i="12"/>
  <c r="Z779" i="12"/>
  <c r="V779" i="12"/>
  <c r="W779" i="12"/>
  <c r="T779" i="12"/>
  <c r="R779" i="12"/>
  <c r="D781" i="12"/>
  <c r="K779" i="12"/>
  <c r="O779" i="12"/>
  <c r="B781" i="12"/>
  <c r="E781" i="12"/>
  <c r="A782" i="3"/>
  <c r="B783" i="3"/>
  <c r="F780" i="12"/>
  <c r="Q780" i="12"/>
  <c r="Y780" i="12"/>
  <c r="X780" i="12"/>
  <c r="G780" i="12"/>
  <c r="C780" i="12"/>
  <c r="H780" i="12"/>
  <c r="P780" i="12"/>
  <c r="J780" i="12"/>
  <c r="S780" i="12"/>
  <c r="V780" i="12"/>
  <c r="R780" i="12"/>
  <c r="T780" i="12"/>
  <c r="W780" i="12"/>
  <c r="Z780" i="12"/>
  <c r="U780" i="12"/>
  <c r="D782" i="12" l="1"/>
  <c r="K780" i="12"/>
  <c r="O780" i="12"/>
  <c r="J781" i="12"/>
  <c r="W781" i="12"/>
  <c r="C781" i="12"/>
  <c r="R781" i="12"/>
  <c r="T781" i="12"/>
  <c r="Y781" i="12"/>
  <c r="P781" i="12"/>
  <c r="G781" i="12"/>
  <c r="V781" i="12"/>
  <c r="F781" i="12"/>
  <c r="Q781" i="12"/>
  <c r="S781" i="12"/>
  <c r="Z781" i="12"/>
  <c r="U781" i="12"/>
  <c r="H781" i="12"/>
  <c r="X781" i="12"/>
  <c r="A783" i="3"/>
  <c r="B784" i="3"/>
  <c r="E782" i="12"/>
  <c r="B782" i="12"/>
  <c r="D783" i="12" l="1"/>
  <c r="B783" i="12" s="1"/>
  <c r="E783" i="12"/>
  <c r="O781" i="12"/>
  <c r="K781" i="12"/>
  <c r="B785" i="3"/>
  <c r="A784" i="3"/>
  <c r="U782" i="12"/>
  <c r="T782" i="12"/>
  <c r="Q782" i="12"/>
  <c r="X782" i="12"/>
  <c r="C782" i="12"/>
  <c r="S782" i="12"/>
  <c r="Z782" i="12"/>
  <c r="F782" i="12"/>
  <c r="P782" i="12"/>
  <c r="J782" i="12"/>
  <c r="R782" i="12"/>
  <c r="G782" i="12"/>
  <c r="V782" i="12"/>
  <c r="H782" i="12"/>
  <c r="Y782" i="12"/>
  <c r="W782" i="12"/>
  <c r="D784" i="12" l="1"/>
  <c r="B784" i="12" s="1"/>
  <c r="F783" i="12"/>
  <c r="Y783" i="12"/>
  <c r="Q783" i="12"/>
  <c r="H783" i="12"/>
  <c r="P783" i="12"/>
  <c r="U783" i="12"/>
  <c r="G783" i="12"/>
  <c r="S783" i="12"/>
  <c r="T783" i="12"/>
  <c r="Z783" i="12"/>
  <c r="V783" i="12"/>
  <c r="X783" i="12"/>
  <c r="C783" i="12"/>
  <c r="R783" i="12"/>
  <c r="J783" i="12"/>
  <c r="W783" i="12"/>
  <c r="O782" i="12"/>
  <c r="K782" i="12"/>
  <c r="B786" i="3"/>
  <c r="A785" i="3"/>
  <c r="E784" i="12" l="1"/>
  <c r="D785" i="12"/>
  <c r="B785" i="12" s="1"/>
  <c r="Q784" i="12"/>
  <c r="S784" i="12"/>
  <c r="Y784" i="12"/>
  <c r="T784" i="12"/>
  <c r="V784" i="12"/>
  <c r="H784" i="12"/>
  <c r="P784" i="12"/>
  <c r="C784" i="12"/>
  <c r="R784" i="12"/>
  <c r="W784" i="12"/>
  <c r="Z784" i="12"/>
  <c r="X784" i="12"/>
  <c r="J784" i="12"/>
  <c r="U784" i="12"/>
  <c r="G784" i="12"/>
  <c r="F784" i="12"/>
  <c r="A786" i="3"/>
  <c r="B787" i="3"/>
  <c r="O783" i="12"/>
  <c r="K783" i="12"/>
  <c r="E785" i="12" l="1"/>
  <c r="D786" i="12"/>
  <c r="B786" i="12" s="1"/>
  <c r="E786" i="12"/>
  <c r="O784" i="12"/>
  <c r="K784" i="12"/>
  <c r="B788" i="3"/>
  <c r="A787" i="3"/>
  <c r="U785" i="12"/>
  <c r="H785" i="12"/>
  <c r="X785" i="12"/>
  <c r="G785" i="12"/>
  <c r="S785" i="12"/>
  <c r="V785" i="12"/>
  <c r="P785" i="12"/>
  <c r="W785" i="12"/>
  <c r="J785" i="12"/>
  <c r="C785" i="12"/>
  <c r="Q785" i="12"/>
  <c r="R785" i="12"/>
  <c r="Z785" i="12"/>
  <c r="F785" i="12"/>
  <c r="T785" i="12"/>
  <c r="Y785" i="12"/>
  <c r="D787" i="12" l="1"/>
  <c r="E787" i="12" s="1"/>
  <c r="O785" i="12"/>
  <c r="K785" i="12"/>
  <c r="B787" i="12"/>
  <c r="A788" i="3"/>
  <c r="B789" i="3"/>
  <c r="R786" i="12"/>
  <c r="Z786" i="12"/>
  <c r="U786" i="12"/>
  <c r="X786" i="12"/>
  <c r="H786" i="12"/>
  <c r="J786" i="12"/>
  <c r="P786" i="12"/>
  <c r="Y786" i="12"/>
  <c r="C786" i="12"/>
  <c r="W786" i="12"/>
  <c r="V786" i="12"/>
  <c r="T786" i="12"/>
  <c r="S786" i="12"/>
  <c r="Q786" i="12"/>
  <c r="G786" i="12"/>
  <c r="F786" i="12"/>
  <c r="D788" i="12" l="1"/>
  <c r="Y787" i="12"/>
  <c r="C787" i="12"/>
  <c r="F787" i="12"/>
  <c r="S787" i="12"/>
  <c r="X787" i="12"/>
  <c r="J787" i="12"/>
  <c r="P787" i="12"/>
  <c r="V787" i="12"/>
  <c r="U787" i="12"/>
  <c r="Q787" i="12"/>
  <c r="W787" i="12"/>
  <c r="T787" i="12"/>
  <c r="Z787" i="12"/>
  <c r="R787" i="12"/>
  <c r="H787" i="12"/>
  <c r="G787" i="12"/>
  <c r="A789" i="3"/>
  <c r="B790" i="3"/>
  <c r="O786" i="12"/>
  <c r="K786" i="12"/>
  <c r="B788" i="12"/>
  <c r="E788" i="12"/>
  <c r="D789" i="12" l="1"/>
  <c r="O787" i="12"/>
  <c r="K787" i="12"/>
  <c r="A790" i="3"/>
  <c r="B791" i="3"/>
  <c r="R788" i="12"/>
  <c r="Y788" i="12"/>
  <c r="P788" i="12"/>
  <c r="U788" i="12"/>
  <c r="W788" i="12"/>
  <c r="F788" i="12"/>
  <c r="Q788" i="12"/>
  <c r="V788" i="12"/>
  <c r="J788" i="12"/>
  <c r="Z788" i="12"/>
  <c r="H788" i="12"/>
  <c r="T788" i="12"/>
  <c r="X788" i="12"/>
  <c r="G788" i="12"/>
  <c r="C788" i="12"/>
  <c r="S788" i="12"/>
  <c r="E789" i="12"/>
  <c r="B789" i="12"/>
  <c r="D790" i="12" l="1"/>
  <c r="O788" i="12"/>
  <c r="K788" i="12"/>
  <c r="B792" i="3"/>
  <c r="A791" i="3"/>
  <c r="E790" i="12"/>
  <c r="B790" i="12"/>
  <c r="J789" i="12"/>
  <c r="U789" i="12"/>
  <c r="W789" i="12"/>
  <c r="S789" i="12"/>
  <c r="H789" i="12"/>
  <c r="F789" i="12"/>
  <c r="G789" i="12"/>
  <c r="R789" i="12"/>
  <c r="Y789" i="12"/>
  <c r="V789" i="12"/>
  <c r="Q789" i="12"/>
  <c r="P789" i="12"/>
  <c r="Z789" i="12"/>
  <c r="X789" i="12"/>
  <c r="C789" i="12"/>
  <c r="T789" i="12"/>
  <c r="D791" i="12" l="1"/>
  <c r="B791" i="12" s="1"/>
  <c r="O789" i="12"/>
  <c r="K789" i="12"/>
  <c r="A792" i="3"/>
  <c r="B793" i="3"/>
  <c r="Q790" i="12"/>
  <c r="R790" i="12"/>
  <c r="P790" i="12"/>
  <c r="X790" i="12"/>
  <c r="U790" i="12"/>
  <c r="W790" i="12"/>
  <c r="F790" i="12"/>
  <c r="Y790" i="12"/>
  <c r="C790" i="12"/>
  <c r="H790" i="12"/>
  <c r="T790" i="12"/>
  <c r="S790" i="12"/>
  <c r="J790" i="12"/>
  <c r="Z790" i="12"/>
  <c r="V790" i="12"/>
  <c r="G790" i="12"/>
  <c r="E791" i="12" l="1"/>
  <c r="D792" i="12"/>
  <c r="A793" i="3"/>
  <c r="B794" i="3"/>
  <c r="K790" i="12"/>
  <c r="O790" i="12"/>
  <c r="E792" i="12"/>
  <c r="B792" i="12"/>
  <c r="Q791" i="12"/>
  <c r="G791" i="12"/>
  <c r="J791" i="12"/>
  <c r="Y791" i="12"/>
  <c r="Z791" i="12"/>
  <c r="R791" i="12"/>
  <c r="S791" i="12"/>
  <c r="W791" i="12"/>
  <c r="U791" i="12"/>
  <c r="C791" i="12"/>
  <c r="F791" i="12"/>
  <c r="T791" i="12"/>
  <c r="V791" i="12"/>
  <c r="H791" i="12"/>
  <c r="X791" i="12"/>
  <c r="P791" i="12"/>
  <c r="D793" i="12" l="1"/>
  <c r="F792" i="12"/>
  <c r="S792" i="12"/>
  <c r="U792" i="12"/>
  <c r="P792" i="12"/>
  <c r="H792" i="12"/>
  <c r="J792" i="12"/>
  <c r="V792" i="12"/>
  <c r="Z792" i="12"/>
  <c r="G792" i="12"/>
  <c r="T792" i="12"/>
  <c r="Q792" i="12"/>
  <c r="C792" i="12"/>
  <c r="W792" i="12"/>
  <c r="X792" i="12"/>
  <c r="R792" i="12"/>
  <c r="Y792" i="12"/>
  <c r="A794" i="3"/>
  <c r="B795" i="3"/>
  <c r="K791" i="12"/>
  <c r="O791" i="12"/>
  <c r="E793" i="12"/>
  <c r="B793" i="12"/>
  <c r="D794" i="12" l="1"/>
  <c r="J793" i="12"/>
  <c r="S793" i="12"/>
  <c r="R793" i="12"/>
  <c r="C793" i="12"/>
  <c r="V793" i="12"/>
  <c r="F793" i="12"/>
  <c r="W793" i="12"/>
  <c r="Y793" i="12"/>
  <c r="T793" i="12"/>
  <c r="Q793" i="12"/>
  <c r="P793" i="12"/>
  <c r="Z793" i="12"/>
  <c r="U793" i="12"/>
  <c r="X793" i="12"/>
  <c r="G793" i="12"/>
  <c r="H793" i="12"/>
  <c r="A795" i="3"/>
  <c r="B796" i="3"/>
  <c r="O792" i="12"/>
  <c r="K792" i="12"/>
  <c r="E794" i="12"/>
  <c r="B794" i="12"/>
  <c r="D795" i="12" l="1"/>
  <c r="E795" i="12" s="1"/>
  <c r="J794" i="12"/>
  <c r="P794" i="12"/>
  <c r="Y794" i="12"/>
  <c r="V794" i="12"/>
  <c r="C794" i="12"/>
  <c r="F794" i="12"/>
  <c r="S794" i="12"/>
  <c r="Q794" i="12"/>
  <c r="X794" i="12"/>
  <c r="T794" i="12"/>
  <c r="H794" i="12"/>
  <c r="W794" i="12"/>
  <c r="Z794" i="12"/>
  <c r="U794" i="12"/>
  <c r="R794" i="12"/>
  <c r="G794" i="12"/>
  <c r="A796" i="3"/>
  <c r="B797" i="3"/>
  <c r="K793" i="12"/>
  <c r="O793" i="12"/>
  <c r="B795" i="12" l="1"/>
  <c r="V795" i="12" s="1"/>
  <c r="D796" i="12"/>
  <c r="B796" i="12" s="1"/>
  <c r="B798" i="3"/>
  <c r="A797" i="3"/>
  <c r="O794" i="12"/>
  <c r="K794" i="12"/>
  <c r="X795" i="12" l="1"/>
  <c r="W795" i="12"/>
  <c r="C795" i="12"/>
  <c r="R795" i="12"/>
  <c r="E796" i="12"/>
  <c r="H795" i="12"/>
  <c r="Q795" i="12"/>
  <c r="J795" i="12"/>
  <c r="S795" i="12"/>
  <c r="P795" i="12"/>
  <c r="U795" i="12"/>
  <c r="Y795" i="12"/>
  <c r="Z795" i="12"/>
  <c r="G795" i="12"/>
  <c r="F795" i="12"/>
  <c r="T795" i="12"/>
  <c r="D797" i="12"/>
  <c r="K795" i="12"/>
  <c r="O795" i="12"/>
  <c r="T796" i="12"/>
  <c r="G796" i="12"/>
  <c r="H796" i="12"/>
  <c r="V796" i="12"/>
  <c r="W796" i="12"/>
  <c r="C796" i="12"/>
  <c r="F796" i="12"/>
  <c r="Z796" i="12"/>
  <c r="Q796" i="12"/>
  <c r="Y796" i="12"/>
  <c r="P796" i="12"/>
  <c r="S796" i="12"/>
  <c r="J796" i="12"/>
  <c r="R796" i="12"/>
  <c r="U796" i="12"/>
  <c r="X796" i="12"/>
  <c r="E797" i="12"/>
  <c r="B797" i="12"/>
  <c r="B799" i="3"/>
  <c r="A798" i="3"/>
  <c r="D798" i="12" l="1"/>
  <c r="O796" i="12"/>
  <c r="K796" i="12"/>
  <c r="G797" i="12"/>
  <c r="U797" i="12"/>
  <c r="Z797" i="12"/>
  <c r="H797" i="12"/>
  <c r="Y797" i="12"/>
  <c r="R797" i="12"/>
  <c r="W797" i="12"/>
  <c r="F797" i="12"/>
  <c r="Q797" i="12"/>
  <c r="P797" i="12"/>
  <c r="C797" i="12"/>
  <c r="V797" i="12"/>
  <c r="J797" i="12"/>
  <c r="S797" i="12"/>
  <c r="T797" i="12"/>
  <c r="X797" i="12"/>
  <c r="B798" i="12"/>
  <c r="E798" i="12"/>
  <c r="B800" i="3"/>
  <c r="A799" i="3"/>
  <c r="D799" i="12" l="1"/>
  <c r="E799" i="12"/>
  <c r="B799" i="12"/>
  <c r="T798" i="12"/>
  <c r="S798" i="12"/>
  <c r="X798" i="12"/>
  <c r="H798" i="12"/>
  <c r="R798" i="12"/>
  <c r="Y798" i="12"/>
  <c r="W798" i="12"/>
  <c r="G798" i="12"/>
  <c r="V798" i="12"/>
  <c r="F798" i="12"/>
  <c r="Z798" i="12"/>
  <c r="P798" i="12"/>
  <c r="Q798" i="12"/>
  <c r="C798" i="12"/>
  <c r="U798" i="12"/>
  <c r="J798" i="12"/>
  <c r="K797" i="12"/>
  <c r="O797" i="12"/>
  <c r="A800" i="3"/>
  <c r="B801" i="3"/>
  <c r="D800" i="12" l="1"/>
  <c r="E800" i="12" s="1"/>
  <c r="B802" i="3"/>
  <c r="A801" i="3"/>
  <c r="O798" i="12"/>
  <c r="K798" i="12"/>
  <c r="H799" i="12"/>
  <c r="S799" i="12"/>
  <c r="F799" i="12"/>
  <c r="R799" i="12"/>
  <c r="V799" i="12"/>
  <c r="U799" i="12"/>
  <c r="G799" i="12"/>
  <c r="Y799" i="12"/>
  <c r="Q799" i="12"/>
  <c r="T799" i="12"/>
  <c r="W799" i="12"/>
  <c r="C799" i="12"/>
  <c r="Z799" i="12"/>
  <c r="J799" i="12"/>
  <c r="X799" i="12"/>
  <c r="P799" i="12"/>
  <c r="B800" i="12"/>
  <c r="D801" i="12" l="1"/>
  <c r="B801" i="12"/>
  <c r="E801" i="12"/>
  <c r="O799" i="12"/>
  <c r="K799" i="12"/>
  <c r="H800" i="12"/>
  <c r="Y800" i="12"/>
  <c r="Z800" i="12"/>
  <c r="Q800" i="12"/>
  <c r="J800" i="12"/>
  <c r="G800" i="12"/>
  <c r="S800" i="12"/>
  <c r="X800" i="12"/>
  <c r="V800" i="12"/>
  <c r="P800" i="12"/>
  <c r="U800" i="12"/>
  <c r="C800" i="12"/>
  <c r="F800" i="12"/>
  <c r="R800" i="12"/>
  <c r="T800" i="12"/>
  <c r="W800" i="12"/>
  <c r="B803" i="3"/>
  <c r="A802" i="3"/>
  <c r="D802" i="12" l="1"/>
  <c r="B802" i="12" s="1"/>
  <c r="B804" i="3"/>
  <c r="A803" i="3"/>
  <c r="O800" i="12"/>
  <c r="K800" i="12"/>
  <c r="F801" i="12"/>
  <c r="X801" i="12"/>
  <c r="Q801" i="12"/>
  <c r="Z801" i="12"/>
  <c r="S801" i="12"/>
  <c r="J801" i="12"/>
  <c r="V801" i="12"/>
  <c r="P801" i="12"/>
  <c r="U801" i="12"/>
  <c r="R801" i="12"/>
  <c r="T801" i="12"/>
  <c r="H801" i="12"/>
  <c r="Y801" i="12"/>
  <c r="G801" i="12"/>
  <c r="W801" i="12"/>
  <c r="C801" i="12"/>
  <c r="E802" i="12" l="1"/>
  <c r="D803" i="12"/>
  <c r="A804" i="3"/>
  <c r="B805" i="3"/>
  <c r="O801" i="12"/>
  <c r="K801" i="12"/>
  <c r="B803" i="12"/>
  <c r="E803" i="12"/>
  <c r="R802" i="12"/>
  <c r="X802" i="12"/>
  <c r="G802" i="12"/>
  <c r="P802" i="12"/>
  <c r="Q802" i="12"/>
  <c r="V802" i="12"/>
  <c r="Y802" i="12"/>
  <c r="T802" i="12"/>
  <c r="U802" i="12"/>
  <c r="W802" i="12"/>
  <c r="F802" i="12"/>
  <c r="S802" i="12"/>
  <c r="H802" i="12"/>
  <c r="Z802" i="12"/>
  <c r="C802" i="12"/>
  <c r="J802" i="12"/>
  <c r="D804" i="12" l="1"/>
  <c r="K802" i="12"/>
  <c r="O802" i="12"/>
  <c r="B806" i="3"/>
  <c r="A805" i="3"/>
  <c r="J803" i="12"/>
  <c r="W803" i="12"/>
  <c r="S803" i="12"/>
  <c r="T803" i="12"/>
  <c r="G803" i="12"/>
  <c r="Z803" i="12"/>
  <c r="H803" i="12"/>
  <c r="R803" i="12"/>
  <c r="Q803" i="12"/>
  <c r="P803" i="12"/>
  <c r="V803" i="12"/>
  <c r="C803" i="12"/>
  <c r="X803" i="12"/>
  <c r="F803" i="12"/>
  <c r="U803" i="12"/>
  <c r="Y803" i="12"/>
  <c r="E804" i="12"/>
  <c r="B804" i="12"/>
  <c r="D805" i="12" l="1"/>
  <c r="E805" i="12" s="1"/>
  <c r="A806" i="3"/>
  <c r="B807" i="3"/>
  <c r="F804" i="12"/>
  <c r="Q804" i="12"/>
  <c r="W804" i="12"/>
  <c r="Y804" i="12"/>
  <c r="Z804" i="12"/>
  <c r="X804" i="12"/>
  <c r="U804" i="12"/>
  <c r="T804" i="12"/>
  <c r="G804" i="12"/>
  <c r="C804" i="12"/>
  <c r="J804" i="12"/>
  <c r="H804" i="12"/>
  <c r="V804" i="12"/>
  <c r="P804" i="12"/>
  <c r="S804" i="12"/>
  <c r="R804" i="12"/>
  <c r="K803" i="12"/>
  <c r="O803" i="12"/>
  <c r="B805" i="12" l="1"/>
  <c r="H805" i="12" s="1"/>
  <c r="D806" i="12"/>
  <c r="E806" i="12" s="1"/>
  <c r="B806" i="12"/>
  <c r="T805" i="12"/>
  <c r="Y805" i="12"/>
  <c r="Z805" i="12"/>
  <c r="A807" i="3"/>
  <c r="B808" i="3"/>
  <c r="K804" i="12"/>
  <c r="O804" i="12"/>
  <c r="C805" i="12" l="1"/>
  <c r="G805" i="12"/>
  <c r="S805" i="12"/>
  <c r="F805" i="12"/>
  <c r="U805" i="12"/>
  <c r="V805" i="12"/>
  <c r="Q805" i="12"/>
  <c r="X805" i="12"/>
  <c r="J805" i="12"/>
  <c r="W805" i="12"/>
  <c r="P805" i="12"/>
  <c r="R805" i="12"/>
  <c r="D807" i="12"/>
  <c r="B807" i="12" s="1"/>
  <c r="O805" i="12"/>
  <c r="K805" i="12"/>
  <c r="A808" i="3"/>
  <c r="B809" i="3"/>
  <c r="E807" i="12"/>
  <c r="F806" i="12"/>
  <c r="W806" i="12"/>
  <c r="R806" i="12"/>
  <c r="Z806" i="12"/>
  <c r="J806" i="12"/>
  <c r="X806" i="12"/>
  <c r="Y806" i="12"/>
  <c r="V806" i="12"/>
  <c r="Q806" i="12"/>
  <c r="G806" i="12"/>
  <c r="T806" i="12"/>
  <c r="P806" i="12"/>
  <c r="C806" i="12"/>
  <c r="S806" i="12"/>
  <c r="U806" i="12"/>
  <c r="H806" i="12"/>
  <c r="D808" i="12" l="1"/>
  <c r="E808" i="12"/>
  <c r="B808" i="12"/>
  <c r="A809" i="3"/>
  <c r="B810" i="3"/>
  <c r="O806" i="12"/>
  <c r="K806" i="12"/>
  <c r="C807" i="12"/>
  <c r="H807" i="12"/>
  <c r="X807" i="12"/>
  <c r="F807" i="12"/>
  <c r="U807" i="12"/>
  <c r="Q807" i="12"/>
  <c r="R807" i="12"/>
  <c r="T807" i="12"/>
  <c r="S807" i="12"/>
  <c r="V807" i="12"/>
  <c r="J807" i="12"/>
  <c r="P807" i="12"/>
  <c r="Z807" i="12"/>
  <c r="W807" i="12"/>
  <c r="Y807" i="12"/>
  <c r="G807" i="12"/>
  <c r="D809" i="12" l="1"/>
  <c r="B809" i="12" s="1"/>
  <c r="J808" i="12"/>
  <c r="Q808" i="12"/>
  <c r="S808" i="12"/>
  <c r="T808" i="12"/>
  <c r="Y808" i="12"/>
  <c r="Z808" i="12"/>
  <c r="C808" i="12"/>
  <c r="X808" i="12"/>
  <c r="G808" i="12"/>
  <c r="F808" i="12"/>
  <c r="U808" i="12"/>
  <c r="R808" i="12"/>
  <c r="P808" i="12"/>
  <c r="W808" i="12"/>
  <c r="V808" i="12"/>
  <c r="H808" i="12"/>
  <c r="K807" i="12"/>
  <c r="O807" i="12"/>
  <c r="A810" i="3"/>
  <c r="B811" i="3"/>
  <c r="E809" i="12"/>
  <c r="D810" i="12" l="1"/>
  <c r="B810" i="12" s="1"/>
  <c r="J809" i="12"/>
  <c r="Y809" i="12"/>
  <c r="G809" i="12"/>
  <c r="S809" i="12"/>
  <c r="Q809" i="12"/>
  <c r="W809" i="12"/>
  <c r="F809" i="12"/>
  <c r="H809" i="12"/>
  <c r="Z809" i="12"/>
  <c r="T809" i="12"/>
  <c r="C809" i="12"/>
  <c r="U809" i="12"/>
  <c r="X809" i="12"/>
  <c r="V809" i="12"/>
  <c r="R809" i="12"/>
  <c r="P809" i="12"/>
  <c r="B812" i="3"/>
  <c r="A811" i="3"/>
  <c r="E810" i="12"/>
  <c r="O808" i="12"/>
  <c r="K808" i="12"/>
  <c r="D811" i="12" l="1"/>
  <c r="J810" i="12"/>
  <c r="X810" i="12"/>
  <c r="V810" i="12"/>
  <c r="C810" i="12"/>
  <c r="Y810" i="12"/>
  <c r="R810" i="12"/>
  <c r="P810" i="12"/>
  <c r="T810" i="12"/>
  <c r="U810" i="12"/>
  <c r="G810" i="12"/>
  <c r="Z810" i="12"/>
  <c r="W810" i="12"/>
  <c r="F810" i="12"/>
  <c r="S810" i="12"/>
  <c r="Q810" i="12"/>
  <c r="H810" i="12"/>
  <c r="B811" i="12"/>
  <c r="E811" i="12"/>
  <c r="B813" i="3"/>
  <c r="A812" i="3"/>
  <c r="O809" i="12"/>
  <c r="K809" i="12"/>
  <c r="D812" i="12" l="1"/>
  <c r="B814" i="3"/>
  <c r="A813" i="3"/>
  <c r="B812" i="12"/>
  <c r="E812" i="12"/>
  <c r="X811" i="12"/>
  <c r="W811" i="12"/>
  <c r="Q811" i="12"/>
  <c r="C811" i="12"/>
  <c r="Z811" i="12"/>
  <c r="J811" i="12"/>
  <c r="R811" i="12"/>
  <c r="V811" i="12"/>
  <c r="G811" i="12"/>
  <c r="U811" i="12"/>
  <c r="P811" i="12"/>
  <c r="T811" i="12"/>
  <c r="F811" i="12"/>
  <c r="Y811" i="12"/>
  <c r="H811" i="12"/>
  <c r="S811" i="12"/>
  <c r="O810" i="12"/>
  <c r="K810" i="12"/>
  <c r="D813" i="12" l="1"/>
  <c r="U812" i="12"/>
  <c r="G812" i="12"/>
  <c r="H812" i="12"/>
  <c r="C812" i="12"/>
  <c r="T812" i="12"/>
  <c r="V812" i="12"/>
  <c r="P812" i="12"/>
  <c r="W812" i="12"/>
  <c r="Q812" i="12"/>
  <c r="F812" i="12"/>
  <c r="S812" i="12"/>
  <c r="R812" i="12"/>
  <c r="J812" i="12"/>
  <c r="X812" i="12"/>
  <c r="Y812" i="12"/>
  <c r="Z812" i="12"/>
  <c r="K811" i="12"/>
  <c r="O811" i="12"/>
  <c r="B813" i="12"/>
  <c r="E813" i="12"/>
  <c r="B815" i="3"/>
  <c r="A814" i="3"/>
  <c r="D814" i="12" l="1"/>
  <c r="U813" i="12"/>
  <c r="S813" i="12"/>
  <c r="X813" i="12"/>
  <c r="Y813" i="12"/>
  <c r="J813" i="12"/>
  <c r="T813" i="12"/>
  <c r="P813" i="12"/>
  <c r="H813" i="12"/>
  <c r="R813" i="12"/>
  <c r="W813" i="12"/>
  <c r="C813" i="12"/>
  <c r="Z813" i="12"/>
  <c r="F813" i="12"/>
  <c r="Q813" i="12"/>
  <c r="G813" i="12"/>
  <c r="V813" i="12"/>
  <c r="E814" i="12"/>
  <c r="B814" i="12"/>
  <c r="B816" i="3"/>
  <c r="A815" i="3"/>
  <c r="K812" i="12"/>
  <c r="O812" i="12"/>
  <c r="D815" i="12" l="1"/>
  <c r="A816" i="3"/>
  <c r="B817" i="3"/>
  <c r="S814" i="12"/>
  <c r="U814" i="12"/>
  <c r="R814" i="12"/>
  <c r="F814" i="12"/>
  <c r="X814" i="12"/>
  <c r="Y814" i="12"/>
  <c r="H814" i="12"/>
  <c r="Z814" i="12"/>
  <c r="C814" i="12"/>
  <c r="Q814" i="12"/>
  <c r="P814" i="12"/>
  <c r="V814" i="12"/>
  <c r="J814" i="12"/>
  <c r="T814" i="12"/>
  <c r="G814" i="12"/>
  <c r="W814" i="12"/>
  <c r="B815" i="12"/>
  <c r="E815" i="12"/>
  <c r="K813" i="12"/>
  <c r="O813" i="12"/>
  <c r="D816" i="12" l="1"/>
  <c r="T815" i="12"/>
  <c r="Y815" i="12"/>
  <c r="P815" i="12"/>
  <c r="H815" i="12"/>
  <c r="J815" i="12"/>
  <c r="F815" i="12"/>
  <c r="G815" i="12"/>
  <c r="U815" i="12"/>
  <c r="S815" i="12"/>
  <c r="V815" i="12"/>
  <c r="Q815" i="12"/>
  <c r="C815" i="12"/>
  <c r="W815" i="12"/>
  <c r="R815" i="12"/>
  <c r="Z815" i="12"/>
  <c r="X815" i="12"/>
  <c r="B818" i="3"/>
  <c r="A817" i="3"/>
  <c r="O814" i="12"/>
  <c r="K814" i="12"/>
  <c r="E816" i="12"/>
  <c r="B816" i="12"/>
  <c r="D817" i="12" l="1"/>
  <c r="F816" i="12"/>
  <c r="X816" i="12"/>
  <c r="H816" i="12"/>
  <c r="R816" i="12"/>
  <c r="V816" i="12"/>
  <c r="Y816" i="12"/>
  <c r="T816" i="12"/>
  <c r="Z816" i="12"/>
  <c r="J816" i="12"/>
  <c r="U816" i="12"/>
  <c r="W816" i="12"/>
  <c r="G816" i="12"/>
  <c r="C816" i="12"/>
  <c r="Q816" i="12"/>
  <c r="S816" i="12"/>
  <c r="P816" i="12"/>
  <c r="B817" i="12"/>
  <c r="E817" i="12"/>
  <c r="A818" i="3"/>
  <c r="B819" i="3"/>
  <c r="O815" i="12"/>
  <c r="K815" i="12"/>
  <c r="D818" i="12" l="1"/>
  <c r="B818" i="12"/>
  <c r="E818" i="12"/>
  <c r="B820" i="3"/>
  <c r="A819" i="3"/>
  <c r="P817" i="12"/>
  <c r="Q817" i="12"/>
  <c r="Z817" i="12"/>
  <c r="C817" i="12"/>
  <c r="H817" i="12"/>
  <c r="F817" i="12"/>
  <c r="V817" i="12"/>
  <c r="W817" i="12"/>
  <c r="Y817" i="12"/>
  <c r="U817" i="12"/>
  <c r="G817" i="12"/>
  <c r="S817" i="12"/>
  <c r="J817" i="12"/>
  <c r="R817" i="12"/>
  <c r="X817" i="12"/>
  <c r="T817" i="12"/>
  <c r="O816" i="12"/>
  <c r="K816" i="12"/>
  <c r="D819" i="12" l="1"/>
  <c r="B819" i="12" s="1"/>
  <c r="E819" i="12"/>
  <c r="B821" i="3"/>
  <c r="A820" i="3"/>
  <c r="K817" i="12"/>
  <c r="O817" i="12"/>
  <c r="Q818" i="12"/>
  <c r="P818" i="12"/>
  <c r="H818" i="12"/>
  <c r="W818" i="12"/>
  <c r="R818" i="12"/>
  <c r="Y818" i="12"/>
  <c r="U818" i="12"/>
  <c r="Z818" i="12"/>
  <c r="T818" i="12"/>
  <c r="S818" i="12"/>
  <c r="C818" i="12"/>
  <c r="F818" i="12"/>
  <c r="J818" i="12"/>
  <c r="G818" i="12"/>
  <c r="X818" i="12"/>
  <c r="V818" i="12"/>
  <c r="D820" i="12" l="1"/>
  <c r="E820" i="12" s="1"/>
  <c r="K818" i="12"/>
  <c r="O818" i="12"/>
  <c r="A821" i="3"/>
  <c r="B822" i="3"/>
  <c r="C819" i="12"/>
  <c r="R819" i="12"/>
  <c r="T819" i="12"/>
  <c r="G819" i="12"/>
  <c r="Y819" i="12"/>
  <c r="Q819" i="12"/>
  <c r="S819" i="12"/>
  <c r="V819" i="12"/>
  <c r="H819" i="12"/>
  <c r="Z819" i="12"/>
  <c r="F819" i="12"/>
  <c r="P819" i="12"/>
  <c r="J819" i="12"/>
  <c r="W819" i="12"/>
  <c r="X819" i="12"/>
  <c r="U819" i="12"/>
  <c r="B820" i="12" l="1"/>
  <c r="Z820" i="12" s="1"/>
  <c r="D821" i="12"/>
  <c r="E821" i="12" s="1"/>
  <c r="K819" i="12"/>
  <c r="O819" i="12"/>
  <c r="A822" i="3"/>
  <c r="B823" i="3"/>
  <c r="B821" i="12"/>
  <c r="F820" i="12"/>
  <c r="C820" i="12"/>
  <c r="R820" i="12"/>
  <c r="S820" i="12" l="1"/>
  <c r="X820" i="12"/>
  <c r="P820" i="12"/>
  <c r="J820" i="12"/>
  <c r="H820" i="12"/>
  <c r="V820" i="12"/>
  <c r="T820" i="12"/>
  <c r="Q820" i="12"/>
  <c r="U820" i="12"/>
  <c r="Y820" i="12"/>
  <c r="G820" i="12"/>
  <c r="W820" i="12"/>
  <c r="D822" i="12"/>
  <c r="E822" i="12" s="1"/>
  <c r="O820" i="12"/>
  <c r="K820" i="12"/>
  <c r="A823" i="3"/>
  <c r="B824" i="3"/>
  <c r="J821" i="12"/>
  <c r="V821" i="12"/>
  <c r="H821" i="12"/>
  <c r="S821" i="12"/>
  <c r="Y821" i="12"/>
  <c r="W821" i="12"/>
  <c r="G821" i="12"/>
  <c r="P821" i="12"/>
  <c r="F821" i="12"/>
  <c r="Q821" i="12"/>
  <c r="Z821" i="12"/>
  <c r="C821" i="12"/>
  <c r="R821" i="12"/>
  <c r="T821" i="12"/>
  <c r="U821" i="12"/>
  <c r="X821" i="12"/>
  <c r="B822" i="12" l="1"/>
  <c r="X822" i="12" s="1"/>
  <c r="D823" i="12"/>
  <c r="B823" i="12" s="1"/>
  <c r="K821" i="12"/>
  <c r="O821" i="12"/>
  <c r="A824" i="3"/>
  <c r="B825" i="3"/>
  <c r="C822" i="12" l="1"/>
  <c r="P822" i="12"/>
  <c r="R822" i="12"/>
  <c r="Z822" i="12"/>
  <c r="U822" i="12"/>
  <c r="T822" i="12"/>
  <c r="H822" i="12"/>
  <c r="V822" i="12"/>
  <c r="J822" i="12"/>
  <c r="Q822" i="12"/>
  <c r="G822" i="12"/>
  <c r="E823" i="12"/>
  <c r="F822" i="12"/>
  <c r="S822" i="12"/>
  <c r="Y822" i="12"/>
  <c r="W822" i="12"/>
  <c r="D824" i="12"/>
  <c r="Y823" i="12"/>
  <c r="Q823" i="12"/>
  <c r="P823" i="12"/>
  <c r="H823" i="12"/>
  <c r="R823" i="12"/>
  <c r="S823" i="12"/>
  <c r="U823" i="12"/>
  <c r="G823" i="12"/>
  <c r="F823" i="12"/>
  <c r="X823" i="12"/>
  <c r="C823" i="12"/>
  <c r="Z823" i="12"/>
  <c r="J823" i="12"/>
  <c r="W823" i="12"/>
  <c r="V823" i="12"/>
  <c r="T823" i="12"/>
  <c r="B826" i="3"/>
  <c r="A825" i="3"/>
  <c r="B824" i="12"/>
  <c r="E824" i="12"/>
  <c r="O822" i="12"/>
  <c r="K822" i="12"/>
  <c r="D825" i="12" l="1"/>
  <c r="B825" i="12" s="1"/>
  <c r="W824" i="12"/>
  <c r="S824" i="12"/>
  <c r="C824" i="12"/>
  <c r="X824" i="12"/>
  <c r="R824" i="12"/>
  <c r="J824" i="12"/>
  <c r="G824" i="12"/>
  <c r="F824" i="12"/>
  <c r="U824" i="12"/>
  <c r="Z824" i="12"/>
  <c r="T824" i="12"/>
  <c r="V824" i="12"/>
  <c r="P824" i="12"/>
  <c r="Q824" i="12"/>
  <c r="Y824" i="12"/>
  <c r="H824" i="12"/>
  <c r="A826" i="3"/>
  <c r="B827" i="3"/>
  <c r="O823" i="12"/>
  <c r="K823" i="12"/>
  <c r="E825" i="12" l="1"/>
  <c r="D826" i="12"/>
  <c r="O824" i="12"/>
  <c r="K824" i="12"/>
  <c r="B828" i="3"/>
  <c r="A827" i="3"/>
  <c r="J825" i="12"/>
  <c r="C825" i="12"/>
  <c r="G825" i="12"/>
  <c r="U825" i="12"/>
  <c r="X825" i="12"/>
  <c r="Q825" i="12"/>
  <c r="R825" i="12"/>
  <c r="T825" i="12"/>
  <c r="V825" i="12"/>
  <c r="W825" i="12"/>
  <c r="H825" i="12"/>
  <c r="Y825" i="12"/>
  <c r="S825" i="12"/>
  <c r="Z825" i="12"/>
  <c r="P825" i="12"/>
  <c r="F825" i="12"/>
  <c r="B826" i="12"/>
  <c r="E826" i="12"/>
  <c r="D827" i="12" l="1"/>
  <c r="E827" i="12" s="1"/>
  <c r="B827" i="12"/>
  <c r="B829" i="3"/>
  <c r="A828" i="3"/>
  <c r="F826" i="12"/>
  <c r="P826" i="12"/>
  <c r="V826" i="12"/>
  <c r="G826" i="12"/>
  <c r="U826" i="12"/>
  <c r="J826" i="12"/>
  <c r="H826" i="12"/>
  <c r="W826" i="12"/>
  <c r="X826" i="12"/>
  <c r="Q826" i="12"/>
  <c r="R826" i="12"/>
  <c r="Y826" i="12"/>
  <c r="Z826" i="12"/>
  <c r="T826" i="12"/>
  <c r="C826" i="12"/>
  <c r="S826" i="12"/>
  <c r="O825" i="12"/>
  <c r="K825" i="12"/>
  <c r="D828" i="12" l="1"/>
  <c r="B828" i="12" s="1"/>
  <c r="E828" i="12"/>
  <c r="O826" i="12"/>
  <c r="K826" i="12"/>
  <c r="J827" i="12"/>
  <c r="Q827" i="12"/>
  <c r="S827" i="12"/>
  <c r="U827" i="12"/>
  <c r="G827" i="12"/>
  <c r="R827" i="12"/>
  <c r="P827" i="12"/>
  <c r="F827" i="12"/>
  <c r="Y827" i="12"/>
  <c r="C827" i="12"/>
  <c r="W827" i="12"/>
  <c r="X827" i="12"/>
  <c r="T827" i="12"/>
  <c r="V827" i="12"/>
  <c r="Z827" i="12"/>
  <c r="H827" i="12"/>
  <c r="A829" i="3"/>
  <c r="B830" i="3"/>
  <c r="D829" i="12" l="1"/>
  <c r="B829" i="12" s="1"/>
  <c r="B831" i="3"/>
  <c r="A830" i="3"/>
  <c r="E829" i="12"/>
  <c r="O827" i="12"/>
  <c r="K827" i="12"/>
  <c r="J828" i="12"/>
  <c r="H828" i="12"/>
  <c r="F828" i="12"/>
  <c r="R828" i="12"/>
  <c r="S828" i="12"/>
  <c r="P828" i="12"/>
  <c r="U828" i="12"/>
  <c r="X828" i="12"/>
  <c r="T828" i="12"/>
  <c r="W828" i="12"/>
  <c r="V828" i="12"/>
  <c r="G828" i="12"/>
  <c r="Q828" i="12"/>
  <c r="Y828" i="12"/>
  <c r="Z828" i="12"/>
  <c r="C828" i="12"/>
  <c r="D830" i="12" l="1"/>
  <c r="O828" i="12"/>
  <c r="K828" i="12"/>
  <c r="C829" i="12"/>
  <c r="Y829" i="12"/>
  <c r="W829" i="12"/>
  <c r="Z829" i="12"/>
  <c r="V829" i="12"/>
  <c r="G829" i="12"/>
  <c r="Q829" i="12"/>
  <c r="R829" i="12"/>
  <c r="H829" i="12"/>
  <c r="J829" i="12"/>
  <c r="F829" i="12"/>
  <c r="S829" i="12"/>
  <c r="P829" i="12"/>
  <c r="T829" i="12"/>
  <c r="U829" i="12"/>
  <c r="X829" i="12"/>
  <c r="E830" i="12"/>
  <c r="B830" i="12"/>
  <c r="B832" i="3"/>
  <c r="A831" i="3"/>
  <c r="D831" i="12" l="1"/>
  <c r="P830" i="12"/>
  <c r="S830" i="12"/>
  <c r="Q830" i="12"/>
  <c r="T830" i="12"/>
  <c r="J830" i="12"/>
  <c r="H830" i="12"/>
  <c r="U830" i="12"/>
  <c r="W830" i="12"/>
  <c r="X830" i="12"/>
  <c r="G830" i="12"/>
  <c r="C830" i="12"/>
  <c r="F830" i="12"/>
  <c r="R830" i="12"/>
  <c r="Y830" i="12"/>
  <c r="V830" i="12"/>
  <c r="Z830" i="12"/>
  <c r="B831" i="12"/>
  <c r="E831" i="12"/>
  <c r="O829" i="12"/>
  <c r="K829" i="12"/>
  <c r="A832" i="3"/>
  <c r="B833" i="3"/>
  <c r="D832" i="12" l="1"/>
  <c r="B834" i="3"/>
  <c r="A833" i="3"/>
  <c r="E832" i="12"/>
  <c r="B832" i="12"/>
  <c r="Q831" i="12"/>
  <c r="R831" i="12"/>
  <c r="G831" i="12"/>
  <c r="W831" i="12"/>
  <c r="C831" i="12"/>
  <c r="X831" i="12"/>
  <c r="V831" i="12"/>
  <c r="U831" i="12"/>
  <c r="J831" i="12"/>
  <c r="H831" i="12"/>
  <c r="T831" i="12"/>
  <c r="Y831" i="12"/>
  <c r="S831" i="12"/>
  <c r="P831" i="12"/>
  <c r="Z831" i="12"/>
  <c r="F831" i="12"/>
  <c r="O830" i="12"/>
  <c r="K830" i="12"/>
  <c r="D833" i="12" l="1"/>
  <c r="W832" i="12"/>
  <c r="Q832" i="12"/>
  <c r="P832" i="12"/>
  <c r="S832" i="12"/>
  <c r="F832" i="12"/>
  <c r="X832" i="12"/>
  <c r="Y832" i="12"/>
  <c r="H832" i="12"/>
  <c r="C832" i="12"/>
  <c r="T832" i="12"/>
  <c r="V832" i="12"/>
  <c r="J832" i="12"/>
  <c r="R832" i="12"/>
  <c r="U832" i="12"/>
  <c r="Z832" i="12"/>
  <c r="G832" i="12"/>
  <c r="E833" i="12"/>
  <c r="B833" i="12"/>
  <c r="O831" i="12"/>
  <c r="K831" i="12"/>
  <c r="A834" i="3"/>
  <c r="B835" i="3"/>
  <c r="D834" i="12" l="1"/>
  <c r="O832" i="12"/>
  <c r="K832" i="12"/>
  <c r="B836" i="3"/>
  <c r="A835" i="3"/>
  <c r="R833" i="12"/>
  <c r="W833" i="12"/>
  <c r="Y833" i="12"/>
  <c r="T833" i="12"/>
  <c r="C833" i="12"/>
  <c r="Q833" i="12"/>
  <c r="Z833" i="12"/>
  <c r="V833" i="12"/>
  <c r="H833" i="12"/>
  <c r="U833" i="12"/>
  <c r="P833" i="12"/>
  <c r="X833" i="12"/>
  <c r="S833" i="12"/>
  <c r="J833" i="12"/>
  <c r="F833" i="12"/>
  <c r="G833" i="12"/>
  <c r="E834" i="12"/>
  <c r="B834" i="12"/>
  <c r="D835" i="12" l="1"/>
  <c r="A836" i="3"/>
  <c r="B837" i="3"/>
  <c r="J834" i="12"/>
  <c r="Y834" i="12"/>
  <c r="X834" i="12"/>
  <c r="R834" i="12"/>
  <c r="U834" i="12"/>
  <c r="S834" i="12"/>
  <c r="G834" i="12"/>
  <c r="Z834" i="12"/>
  <c r="F834" i="12"/>
  <c r="V834" i="12"/>
  <c r="Q834" i="12"/>
  <c r="C834" i="12"/>
  <c r="T834" i="12"/>
  <c r="H834" i="12"/>
  <c r="W834" i="12"/>
  <c r="P834" i="12"/>
  <c r="O833" i="12"/>
  <c r="K833" i="12"/>
  <c r="B835" i="12"/>
  <c r="E835" i="12"/>
  <c r="D836" i="12" l="1"/>
  <c r="K834" i="12"/>
  <c r="O834" i="12"/>
  <c r="B838" i="3"/>
  <c r="A837" i="3"/>
  <c r="J835" i="12"/>
  <c r="W835" i="12"/>
  <c r="R835" i="12"/>
  <c r="C835" i="12"/>
  <c r="T835" i="12"/>
  <c r="S835" i="12"/>
  <c r="Y835" i="12"/>
  <c r="Z835" i="12"/>
  <c r="G835" i="12"/>
  <c r="F835" i="12"/>
  <c r="P835" i="12"/>
  <c r="Q835" i="12"/>
  <c r="H835" i="12"/>
  <c r="U835" i="12"/>
  <c r="V835" i="12"/>
  <c r="X835" i="12"/>
  <c r="B836" i="12"/>
  <c r="E836" i="12"/>
  <c r="D837" i="12" l="1"/>
  <c r="B837" i="12" s="1"/>
  <c r="A838" i="3"/>
  <c r="B839" i="3"/>
  <c r="E837" i="12"/>
  <c r="U836" i="12"/>
  <c r="X836" i="12"/>
  <c r="W836" i="12"/>
  <c r="H836" i="12"/>
  <c r="S836" i="12"/>
  <c r="P836" i="12"/>
  <c r="G836" i="12"/>
  <c r="F836" i="12"/>
  <c r="Y836" i="12"/>
  <c r="V836" i="12"/>
  <c r="J836" i="12"/>
  <c r="C836" i="12"/>
  <c r="R836" i="12"/>
  <c r="T836" i="12"/>
  <c r="Z836" i="12"/>
  <c r="Q836" i="12"/>
  <c r="K835" i="12"/>
  <c r="O835" i="12"/>
  <c r="D838" i="12" l="1"/>
  <c r="P837" i="12"/>
  <c r="F837" i="12"/>
  <c r="Y837" i="12"/>
  <c r="S837" i="12"/>
  <c r="G837" i="12"/>
  <c r="V837" i="12"/>
  <c r="W837" i="12"/>
  <c r="X837" i="12"/>
  <c r="U837" i="12"/>
  <c r="T837" i="12"/>
  <c r="Q837" i="12"/>
  <c r="Z837" i="12"/>
  <c r="J837" i="12"/>
  <c r="R837" i="12"/>
  <c r="C837" i="12"/>
  <c r="H837" i="12"/>
  <c r="K836" i="12"/>
  <c r="O836" i="12"/>
  <c r="B840" i="3"/>
  <c r="A839" i="3"/>
  <c r="B838" i="12"/>
  <c r="E838" i="12"/>
  <c r="D839" i="12" l="1"/>
  <c r="B841" i="3"/>
  <c r="A840" i="3"/>
  <c r="B839" i="12"/>
  <c r="E839" i="12"/>
  <c r="C838" i="12"/>
  <c r="H838" i="12"/>
  <c r="U838" i="12"/>
  <c r="T838" i="12"/>
  <c r="Y838" i="12"/>
  <c r="S838" i="12"/>
  <c r="V838" i="12"/>
  <c r="Q838" i="12"/>
  <c r="X838" i="12"/>
  <c r="R838" i="12"/>
  <c r="P838" i="12"/>
  <c r="W838" i="12"/>
  <c r="J838" i="12"/>
  <c r="F838" i="12"/>
  <c r="Z838" i="12"/>
  <c r="G838" i="12"/>
  <c r="K837" i="12"/>
  <c r="O837" i="12"/>
  <c r="D840" i="12" l="1"/>
  <c r="V839" i="12"/>
  <c r="S839" i="12"/>
  <c r="C839" i="12"/>
  <c r="F839" i="12"/>
  <c r="G839" i="12"/>
  <c r="W839" i="12"/>
  <c r="P839" i="12"/>
  <c r="Q839" i="12"/>
  <c r="Z839" i="12"/>
  <c r="Y839" i="12"/>
  <c r="U839" i="12"/>
  <c r="H839" i="12"/>
  <c r="T839" i="12"/>
  <c r="R839" i="12"/>
  <c r="X839" i="12"/>
  <c r="J839" i="12"/>
  <c r="B840" i="12"/>
  <c r="E840" i="12"/>
  <c r="K838" i="12"/>
  <c r="O838" i="12"/>
  <c r="A841" i="3"/>
  <c r="B842" i="3"/>
  <c r="D841" i="12" l="1"/>
  <c r="E841" i="12" s="1"/>
  <c r="K839" i="12"/>
  <c r="O839" i="12"/>
  <c r="A842" i="3"/>
  <c r="B843" i="3"/>
  <c r="J840" i="12"/>
  <c r="W840" i="12"/>
  <c r="C840" i="12"/>
  <c r="Z840" i="12"/>
  <c r="Q840" i="12"/>
  <c r="F840" i="12"/>
  <c r="T840" i="12"/>
  <c r="Y840" i="12"/>
  <c r="H840" i="12"/>
  <c r="P840" i="12"/>
  <c r="X840" i="12"/>
  <c r="U840" i="12"/>
  <c r="G840" i="12"/>
  <c r="V840" i="12"/>
  <c r="R840" i="12"/>
  <c r="S840" i="12"/>
  <c r="B841" i="12" l="1"/>
  <c r="J841" i="12" s="1"/>
  <c r="D842" i="12"/>
  <c r="E842" i="12" s="1"/>
  <c r="O840" i="12"/>
  <c r="K840" i="12"/>
  <c r="B842" i="12"/>
  <c r="R841" i="12"/>
  <c r="P841" i="12"/>
  <c r="C841" i="12"/>
  <c r="Z841" i="12"/>
  <c r="B844" i="3"/>
  <c r="A843" i="3"/>
  <c r="U841" i="12" l="1"/>
  <c r="Q841" i="12"/>
  <c r="W841" i="12"/>
  <c r="H841" i="12"/>
  <c r="X841" i="12"/>
  <c r="Y841" i="12"/>
  <c r="S841" i="12"/>
  <c r="G841" i="12"/>
  <c r="T841" i="12"/>
  <c r="V841" i="12"/>
  <c r="F841" i="12"/>
  <c r="D843" i="12"/>
  <c r="B843" i="12" s="1"/>
  <c r="R842" i="12"/>
  <c r="Y842" i="12"/>
  <c r="H842" i="12"/>
  <c r="Z842" i="12"/>
  <c r="T842" i="12"/>
  <c r="W842" i="12"/>
  <c r="P842" i="12"/>
  <c r="U842" i="12"/>
  <c r="J842" i="12"/>
  <c r="C842" i="12"/>
  <c r="Q842" i="12"/>
  <c r="V842" i="12"/>
  <c r="X842" i="12"/>
  <c r="S842" i="12"/>
  <c r="F842" i="12"/>
  <c r="G842" i="12"/>
  <c r="B845" i="3"/>
  <c r="A844" i="3"/>
  <c r="K841" i="12"/>
  <c r="O841" i="12"/>
  <c r="E843" i="12" l="1"/>
  <c r="D844" i="12"/>
  <c r="E844" i="12" s="1"/>
  <c r="K842" i="12"/>
  <c r="O842" i="12"/>
  <c r="A845" i="3"/>
  <c r="B846" i="3"/>
  <c r="S843" i="12"/>
  <c r="F843" i="12"/>
  <c r="V843" i="12"/>
  <c r="U843" i="12"/>
  <c r="W843" i="12"/>
  <c r="R843" i="12"/>
  <c r="G843" i="12"/>
  <c r="T843" i="12"/>
  <c r="H843" i="12"/>
  <c r="Y843" i="12"/>
  <c r="Q843" i="12"/>
  <c r="Z843" i="12"/>
  <c r="X843" i="12"/>
  <c r="J843" i="12"/>
  <c r="C843" i="12"/>
  <c r="P843" i="12"/>
  <c r="B844" i="12" l="1"/>
  <c r="H844" i="12" s="1"/>
  <c r="D845" i="12"/>
  <c r="E845" i="12" s="1"/>
  <c r="B845" i="12"/>
  <c r="O843" i="12"/>
  <c r="K843" i="12"/>
  <c r="A846" i="3"/>
  <c r="B847" i="3"/>
  <c r="Q844" i="12" l="1"/>
  <c r="C844" i="12"/>
  <c r="S844" i="12"/>
  <c r="Z844" i="12"/>
  <c r="P844" i="12"/>
  <c r="T844" i="12"/>
  <c r="W844" i="12"/>
  <c r="U844" i="12"/>
  <c r="R844" i="12"/>
  <c r="V844" i="12"/>
  <c r="X844" i="12"/>
  <c r="F844" i="12"/>
  <c r="Y844" i="12"/>
  <c r="J844" i="12"/>
  <c r="G844" i="12"/>
  <c r="D846" i="12"/>
  <c r="B848" i="3"/>
  <c r="A847" i="3"/>
  <c r="H845" i="12"/>
  <c r="Q845" i="12"/>
  <c r="R845" i="12"/>
  <c r="S845" i="12"/>
  <c r="V845" i="12"/>
  <c r="T845" i="12"/>
  <c r="G845" i="12"/>
  <c r="U845" i="12"/>
  <c r="Z845" i="12"/>
  <c r="J845" i="12"/>
  <c r="C845" i="12"/>
  <c r="P845" i="12"/>
  <c r="F845" i="12"/>
  <c r="Y845" i="12"/>
  <c r="W845" i="12"/>
  <c r="X845" i="12"/>
  <c r="O844" i="12"/>
  <c r="K844" i="12"/>
  <c r="E846" i="12"/>
  <c r="B846" i="12"/>
  <c r="D847" i="12" l="1"/>
  <c r="J846" i="12"/>
  <c r="X846" i="12"/>
  <c r="Y846" i="12"/>
  <c r="V846" i="12"/>
  <c r="S846" i="12"/>
  <c r="Z846" i="12"/>
  <c r="C846" i="12"/>
  <c r="F846" i="12"/>
  <c r="R846" i="12"/>
  <c r="G846" i="12"/>
  <c r="T846" i="12"/>
  <c r="P846" i="12"/>
  <c r="Q846" i="12"/>
  <c r="W846" i="12"/>
  <c r="H846" i="12"/>
  <c r="U846" i="12"/>
  <c r="E847" i="12"/>
  <c r="B847" i="12"/>
  <c r="O845" i="12"/>
  <c r="K845" i="12"/>
  <c r="B849" i="3"/>
  <c r="A848" i="3"/>
  <c r="D848" i="12" l="1"/>
  <c r="E848" i="12"/>
  <c r="B848" i="12"/>
  <c r="X847" i="12"/>
  <c r="P847" i="12"/>
  <c r="F847" i="12"/>
  <c r="T847" i="12"/>
  <c r="S847" i="12"/>
  <c r="W847" i="12"/>
  <c r="G847" i="12"/>
  <c r="Z847" i="12"/>
  <c r="J847" i="12"/>
  <c r="C847" i="12"/>
  <c r="V847" i="12"/>
  <c r="Q847" i="12"/>
  <c r="U847" i="12"/>
  <c r="H847" i="12"/>
  <c r="Y847" i="12"/>
  <c r="R847" i="12"/>
  <c r="A849" i="3"/>
  <c r="B850" i="3"/>
  <c r="K846" i="12"/>
  <c r="O846" i="12"/>
  <c r="D849" i="12" l="1"/>
  <c r="B851" i="3"/>
  <c r="A850" i="3"/>
  <c r="Q848" i="12"/>
  <c r="F848" i="12"/>
  <c r="G848" i="12"/>
  <c r="X848" i="12"/>
  <c r="J848" i="12"/>
  <c r="H848" i="12"/>
  <c r="S848" i="12"/>
  <c r="C848" i="12"/>
  <c r="R848" i="12"/>
  <c r="W848" i="12"/>
  <c r="Z848" i="12"/>
  <c r="U848" i="12"/>
  <c r="Y848" i="12"/>
  <c r="T848" i="12"/>
  <c r="P848" i="12"/>
  <c r="V848" i="12"/>
  <c r="E849" i="12"/>
  <c r="B849" i="12"/>
  <c r="K847" i="12"/>
  <c r="O847" i="12"/>
  <c r="D850" i="12" l="1"/>
  <c r="Y849" i="12"/>
  <c r="J849" i="12"/>
  <c r="R849" i="12"/>
  <c r="Q849" i="12"/>
  <c r="T849" i="12"/>
  <c r="W849" i="12"/>
  <c r="C849" i="12"/>
  <c r="S849" i="12"/>
  <c r="H849" i="12"/>
  <c r="X849" i="12"/>
  <c r="Z849" i="12"/>
  <c r="G849" i="12"/>
  <c r="U849" i="12"/>
  <c r="V849" i="12"/>
  <c r="F849" i="12"/>
  <c r="P849" i="12"/>
  <c r="B850" i="12"/>
  <c r="E850" i="12"/>
  <c r="O848" i="12"/>
  <c r="K848" i="12"/>
  <c r="B852" i="3"/>
  <c r="A851" i="3"/>
  <c r="D851" i="12" l="1"/>
  <c r="B851" i="12"/>
  <c r="E851" i="12"/>
  <c r="K849" i="12"/>
  <c r="O849" i="12"/>
  <c r="B853" i="3"/>
  <c r="A852" i="3"/>
  <c r="R850" i="12"/>
  <c r="F850" i="12"/>
  <c r="X850" i="12"/>
  <c r="T850" i="12"/>
  <c r="Y850" i="12"/>
  <c r="S850" i="12"/>
  <c r="P850" i="12"/>
  <c r="Q850" i="12"/>
  <c r="H850" i="12"/>
  <c r="J850" i="12"/>
  <c r="W850" i="12"/>
  <c r="U850" i="12"/>
  <c r="V850" i="12"/>
  <c r="Z850" i="12"/>
  <c r="G850" i="12"/>
  <c r="C850" i="12"/>
  <c r="D852" i="12" l="1"/>
  <c r="K850" i="12"/>
  <c r="O850" i="12"/>
  <c r="B852" i="12"/>
  <c r="E852" i="12"/>
  <c r="A853" i="3"/>
  <c r="B854" i="3"/>
  <c r="J851" i="12"/>
  <c r="Q851" i="12"/>
  <c r="U851" i="12"/>
  <c r="S851" i="12"/>
  <c r="Z851" i="12"/>
  <c r="X851" i="12"/>
  <c r="T851" i="12"/>
  <c r="P851" i="12"/>
  <c r="V851" i="12"/>
  <c r="H851" i="12"/>
  <c r="G851" i="12"/>
  <c r="W851" i="12"/>
  <c r="R851" i="12"/>
  <c r="C851" i="12"/>
  <c r="Y851" i="12"/>
  <c r="F851" i="12"/>
  <c r="D853" i="12" l="1"/>
  <c r="K851" i="12"/>
  <c r="O851" i="12"/>
  <c r="C852" i="12"/>
  <c r="G852" i="12"/>
  <c r="Y852" i="12"/>
  <c r="X852" i="12"/>
  <c r="F852" i="12"/>
  <c r="Q852" i="12"/>
  <c r="T852" i="12"/>
  <c r="R852" i="12"/>
  <c r="P852" i="12"/>
  <c r="J852" i="12"/>
  <c r="Z852" i="12"/>
  <c r="H852" i="12"/>
  <c r="S852" i="12"/>
  <c r="W852" i="12"/>
  <c r="U852" i="12"/>
  <c r="V852" i="12"/>
  <c r="B855" i="3"/>
  <c r="A854" i="3"/>
  <c r="E853" i="12"/>
  <c r="B853" i="12"/>
  <c r="D854" i="12" l="1"/>
  <c r="B854" i="12" s="1"/>
  <c r="E854" i="12"/>
  <c r="K852" i="12"/>
  <c r="O852" i="12"/>
  <c r="B856" i="3"/>
  <c r="A855" i="3"/>
  <c r="J853" i="12"/>
  <c r="V853" i="12"/>
  <c r="F853" i="12"/>
  <c r="W853" i="12"/>
  <c r="Q853" i="12"/>
  <c r="Z853" i="12"/>
  <c r="U853" i="12"/>
  <c r="H853" i="12"/>
  <c r="R853" i="12"/>
  <c r="X853" i="12"/>
  <c r="T853" i="12"/>
  <c r="Y853" i="12"/>
  <c r="G853" i="12"/>
  <c r="P853" i="12"/>
  <c r="S853" i="12"/>
  <c r="C853" i="12"/>
  <c r="D855" i="12" l="1"/>
  <c r="B855" i="12" s="1"/>
  <c r="K853" i="12"/>
  <c r="O853" i="12"/>
  <c r="E855" i="12"/>
  <c r="A856" i="3"/>
  <c r="B857" i="3"/>
  <c r="J854" i="12"/>
  <c r="X854" i="12"/>
  <c r="Y854" i="12"/>
  <c r="V854" i="12"/>
  <c r="Z854" i="12"/>
  <c r="C854" i="12"/>
  <c r="G854" i="12"/>
  <c r="F854" i="12"/>
  <c r="W854" i="12"/>
  <c r="P854" i="12"/>
  <c r="T854" i="12"/>
  <c r="S854" i="12"/>
  <c r="Q854" i="12"/>
  <c r="H854" i="12"/>
  <c r="R854" i="12"/>
  <c r="U854" i="12"/>
  <c r="D856" i="12" l="1"/>
  <c r="K854" i="12"/>
  <c r="O854" i="12"/>
  <c r="J855" i="12"/>
  <c r="P855" i="12"/>
  <c r="V855" i="12"/>
  <c r="H855" i="12"/>
  <c r="Z855" i="12"/>
  <c r="U855" i="12"/>
  <c r="G855" i="12"/>
  <c r="R855" i="12"/>
  <c r="S855" i="12"/>
  <c r="Y855" i="12"/>
  <c r="C855" i="12"/>
  <c r="W855" i="12"/>
  <c r="T855" i="12"/>
  <c r="F855" i="12"/>
  <c r="X855" i="12"/>
  <c r="Q855" i="12"/>
  <c r="A857" i="3"/>
  <c r="B858" i="3"/>
  <c r="B856" i="12"/>
  <c r="E856" i="12"/>
  <c r="D857" i="12" l="1"/>
  <c r="E857" i="12" s="1"/>
  <c r="A858" i="3"/>
  <c r="B859" i="3"/>
  <c r="O855" i="12"/>
  <c r="K855" i="12"/>
  <c r="S856" i="12"/>
  <c r="V856" i="12"/>
  <c r="W856" i="12"/>
  <c r="C856" i="12"/>
  <c r="J856" i="12"/>
  <c r="T856" i="12"/>
  <c r="Y856" i="12"/>
  <c r="P856" i="12"/>
  <c r="R856" i="12"/>
  <c r="U856" i="12"/>
  <c r="G856" i="12"/>
  <c r="H856" i="12"/>
  <c r="Z856" i="12"/>
  <c r="X856" i="12"/>
  <c r="F856" i="12"/>
  <c r="Q856" i="12"/>
  <c r="B857" i="12" l="1"/>
  <c r="Q857" i="12" s="1"/>
  <c r="D858" i="12"/>
  <c r="O856" i="12"/>
  <c r="K856" i="12"/>
  <c r="B860" i="3"/>
  <c r="A859" i="3"/>
  <c r="E858" i="12"/>
  <c r="B858" i="12"/>
  <c r="T857" i="12" l="1"/>
  <c r="C857" i="12"/>
  <c r="Z857" i="12"/>
  <c r="V857" i="12"/>
  <c r="F857" i="12"/>
  <c r="J857" i="12"/>
  <c r="S857" i="12"/>
  <c r="H857" i="12"/>
  <c r="P857" i="12"/>
  <c r="W857" i="12"/>
  <c r="X857" i="12"/>
  <c r="Y857" i="12"/>
  <c r="G857" i="12"/>
  <c r="R857" i="12"/>
  <c r="U857" i="12"/>
  <c r="D859" i="12"/>
  <c r="E859" i="12" s="1"/>
  <c r="A860" i="3"/>
  <c r="B861" i="3"/>
  <c r="O857" i="12"/>
  <c r="K857" i="12"/>
  <c r="R858" i="12"/>
  <c r="V858" i="12"/>
  <c r="Z858" i="12"/>
  <c r="T858" i="12"/>
  <c r="J858" i="12"/>
  <c r="U858" i="12"/>
  <c r="W858" i="12"/>
  <c r="F858" i="12"/>
  <c r="C858" i="12"/>
  <c r="Q858" i="12"/>
  <c r="G858" i="12"/>
  <c r="Y858" i="12"/>
  <c r="H858" i="12"/>
  <c r="P858" i="12"/>
  <c r="S858" i="12"/>
  <c r="X858" i="12"/>
  <c r="B859" i="12" l="1"/>
  <c r="S859" i="12" s="1"/>
  <c r="D860" i="12"/>
  <c r="E860" i="12" s="1"/>
  <c r="O858" i="12"/>
  <c r="K858" i="12"/>
  <c r="B862" i="3"/>
  <c r="A861" i="3"/>
  <c r="X859" i="12" l="1"/>
  <c r="W859" i="12"/>
  <c r="R859" i="12"/>
  <c r="H859" i="12"/>
  <c r="Z859" i="12"/>
  <c r="U859" i="12"/>
  <c r="T859" i="12"/>
  <c r="F859" i="12"/>
  <c r="Y859" i="12"/>
  <c r="P859" i="12"/>
  <c r="G859" i="12"/>
  <c r="J859" i="12"/>
  <c r="Q859" i="12"/>
  <c r="C859" i="12"/>
  <c r="V859" i="12"/>
  <c r="B860" i="12"/>
  <c r="J860" i="12" s="1"/>
  <c r="D861" i="12"/>
  <c r="B861" i="12" s="1"/>
  <c r="W860" i="12"/>
  <c r="Y860" i="12"/>
  <c r="S860" i="12"/>
  <c r="R860" i="12"/>
  <c r="U860" i="12"/>
  <c r="H860" i="12"/>
  <c r="Z860" i="12"/>
  <c r="T860" i="12"/>
  <c r="G860" i="12"/>
  <c r="O859" i="12"/>
  <c r="K859" i="12"/>
  <c r="A862" i="3"/>
  <c r="B863" i="3"/>
  <c r="E861" i="12" l="1"/>
  <c r="F860" i="12"/>
  <c r="V860" i="12"/>
  <c r="Q860" i="12"/>
  <c r="C860" i="12"/>
  <c r="P860" i="12"/>
  <c r="X860" i="12"/>
  <c r="D862" i="12"/>
  <c r="B862" i="12" s="1"/>
  <c r="B864" i="3"/>
  <c r="A863" i="3"/>
  <c r="J861" i="12"/>
  <c r="W861" i="12"/>
  <c r="S861" i="12"/>
  <c r="H861" i="12"/>
  <c r="Y861" i="12"/>
  <c r="R861" i="12"/>
  <c r="U861" i="12"/>
  <c r="Q861" i="12"/>
  <c r="Z861" i="12"/>
  <c r="X861" i="12"/>
  <c r="V861" i="12"/>
  <c r="T861" i="12"/>
  <c r="P861" i="12"/>
  <c r="G861" i="12"/>
  <c r="C861" i="12"/>
  <c r="F861" i="12"/>
  <c r="O860" i="12"/>
  <c r="K860" i="12"/>
  <c r="E862" i="12" l="1"/>
  <c r="D863" i="12"/>
  <c r="H862" i="12"/>
  <c r="U862" i="12"/>
  <c r="T862" i="12"/>
  <c r="G862" i="12"/>
  <c r="V862" i="12"/>
  <c r="S862" i="12"/>
  <c r="Q862" i="12"/>
  <c r="W862" i="12"/>
  <c r="J862" i="12"/>
  <c r="X862" i="12"/>
  <c r="Y862" i="12"/>
  <c r="C862" i="12"/>
  <c r="F862" i="12"/>
  <c r="P862" i="12"/>
  <c r="R862" i="12"/>
  <c r="Z862" i="12"/>
  <c r="B863" i="12"/>
  <c r="E863" i="12"/>
  <c r="O861" i="12"/>
  <c r="K861" i="12"/>
  <c r="A864" i="3"/>
  <c r="B865" i="3"/>
  <c r="D864" i="12" l="1"/>
  <c r="A865" i="3"/>
  <c r="B866" i="3"/>
  <c r="B864" i="12"/>
  <c r="E864" i="12"/>
  <c r="P863" i="12"/>
  <c r="H863" i="12"/>
  <c r="Y863" i="12"/>
  <c r="W863" i="12"/>
  <c r="X863" i="12"/>
  <c r="G863" i="12"/>
  <c r="U863" i="12"/>
  <c r="Z863" i="12"/>
  <c r="J863" i="12"/>
  <c r="S863" i="12"/>
  <c r="R863" i="12"/>
  <c r="V863" i="12"/>
  <c r="F863" i="12"/>
  <c r="T863" i="12"/>
  <c r="Q863" i="12"/>
  <c r="C863" i="12"/>
  <c r="O862" i="12"/>
  <c r="K862" i="12"/>
  <c r="D865" i="12" l="1"/>
  <c r="X864" i="12"/>
  <c r="Q864" i="12"/>
  <c r="G864" i="12"/>
  <c r="S864" i="12"/>
  <c r="Z864" i="12"/>
  <c r="C864" i="12"/>
  <c r="U864" i="12"/>
  <c r="V864" i="12"/>
  <c r="J864" i="12"/>
  <c r="H864" i="12"/>
  <c r="Y864" i="12"/>
  <c r="R864" i="12"/>
  <c r="W864" i="12"/>
  <c r="F864" i="12"/>
  <c r="P864" i="12"/>
  <c r="T864" i="12"/>
  <c r="B867" i="3"/>
  <c r="A866" i="3"/>
  <c r="O863" i="12"/>
  <c r="K863" i="12"/>
  <c r="E865" i="12"/>
  <c r="B865" i="12"/>
  <c r="D866" i="12" l="1"/>
  <c r="B868" i="3"/>
  <c r="A867" i="3"/>
  <c r="O864" i="12"/>
  <c r="K864" i="12"/>
  <c r="Y865" i="12"/>
  <c r="C865" i="12"/>
  <c r="U865" i="12"/>
  <c r="F865" i="12"/>
  <c r="X865" i="12"/>
  <c r="R865" i="12"/>
  <c r="P865" i="12"/>
  <c r="T865" i="12"/>
  <c r="J865" i="12"/>
  <c r="Q865" i="12"/>
  <c r="G865" i="12"/>
  <c r="V865" i="12"/>
  <c r="W865" i="12"/>
  <c r="H865" i="12"/>
  <c r="S865" i="12"/>
  <c r="Z865" i="12"/>
  <c r="E866" i="12"/>
  <c r="B866" i="12"/>
  <c r="D867" i="12" l="1"/>
  <c r="O865" i="12"/>
  <c r="K865" i="12"/>
  <c r="R866" i="12"/>
  <c r="W866" i="12"/>
  <c r="Z866" i="12"/>
  <c r="P866" i="12"/>
  <c r="X866" i="12"/>
  <c r="C866" i="12"/>
  <c r="Q866" i="12"/>
  <c r="T866" i="12"/>
  <c r="J866" i="12"/>
  <c r="G866" i="12"/>
  <c r="Y866" i="12"/>
  <c r="U866" i="12"/>
  <c r="H866" i="12"/>
  <c r="S866" i="12"/>
  <c r="V866" i="12"/>
  <c r="F866" i="12"/>
  <c r="E867" i="12"/>
  <c r="B867" i="12"/>
  <c r="B869" i="3"/>
  <c r="A868" i="3"/>
  <c r="D868" i="12" l="1"/>
  <c r="O866" i="12"/>
  <c r="K866" i="12"/>
  <c r="E868" i="12"/>
  <c r="B868" i="12"/>
  <c r="J867" i="12"/>
  <c r="W867" i="12"/>
  <c r="G867" i="12"/>
  <c r="Q867" i="12"/>
  <c r="V867" i="12"/>
  <c r="C867" i="12"/>
  <c r="R867" i="12"/>
  <c r="Y867" i="12"/>
  <c r="T867" i="12"/>
  <c r="Z867" i="12"/>
  <c r="X867" i="12"/>
  <c r="U867" i="12"/>
  <c r="P867" i="12"/>
  <c r="H867" i="12"/>
  <c r="F867" i="12"/>
  <c r="S867" i="12"/>
  <c r="B870" i="3"/>
  <c r="A869" i="3"/>
  <c r="D869" i="12" l="1"/>
  <c r="J868" i="12"/>
  <c r="T868" i="12"/>
  <c r="P868" i="12"/>
  <c r="U868" i="12"/>
  <c r="G868" i="12"/>
  <c r="C868" i="12"/>
  <c r="Z868" i="12"/>
  <c r="Q868" i="12"/>
  <c r="V868" i="12"/>
  <c r="Y868" i="12"/>
  <c r="F868" i="12"/>
  <c r="X868" i="12"/>
  <c r="S868" i="12"/>
  <c r="H868" i="12"/>
  <c r="R868" i="12"/>
  <c r="W868" i="12"/>
  <c r="B869" i="12"/>
  <c r="E869" i="12"/>
  <c r="A870" i="3"/>
  <c r="B871" i="3"/>
  <c r="O867" i="12"/>
  <c r="K867" i="12"/>
  <c r="D870" i="12" l="1"/>
  <c r="E870" i="12" s="1"/>
  <c r="B872" i="3"/>
  <c r="A871" i="3"/>
  <c r="B870" i="12"/>
  <c r="J869" i="12"/>
  <c r="G869" i="12"/>
  <c r="P869" i="12"/>
  <c r="Z869" i="12"/>
  <c r="Q869" i="12"/>
  <c r="R869" i="12"/>
  <c r="X869" i="12"/>
  <c r="F869" i="12"/>
  <c r="W869" i="12"/>
  <c r="H869" i="12"/>
  <c r="Y869" i="12"/>
  <c r="V869" i="12"/>
  <c r="U869" i="12"/>
  <c r="S869" i="12"/>
  <c r="T869" i="12"/>
  <c r="C869" i="12"/>
  <c r="K868" i="12"/>
  <c r="O868" i="12"/>
  <c r="D871" i="12" l="1"/>
  <c r="J870" i="12"/>
  <c r="F870" i="12"/>
  <c r="Z870" i="12"/>
  <c r="P870" i="12"/>
  <c r="H870" i="12"/>
  <c r="Y870" i="12"/>
  <c r="S870" i="12"/>
  <c r="C870" i="12"/>
  <c r="V870" i="12"/>
  <c r="T870" i="12"/>
  <c r="G870" i="12"/>
  <c r="U870" i="12"/>
  <c r="R870" i="12"/>
  <c r="X870" i="12"/>
  <c r="W870" i="12"/>
  <c r="Q870" i="12"/>
  <c r="B871" i="12"/>
  <c r="E871" i="12"/>
  <c r="K869" i="12"/>
  <c r="O869" i="12"/>
  <c r="B873" i="3"/>
  <c r="A872" i="3"/>
  <c r="D872" i="12" l="1"/>
  <c r="B872" i="12" s="1"/>
  <c r="E872" i="12"/>
  <c r="B874" i="3"/>
  <c r="A873" i="3"/>
  <c r="Q871" i="12"/>
  <c r="G871" i="12"/>
  <c r="U871" i="12"/>
  <c r="T871" i="12"/>
  <c r="X871" i="12"/>
  <c r="H871" i="12"/>
  <c r="V871" i="12"/>
  <c r="R871" i="12"/>
  <c r="J871" i="12"/>
  <c r="P871" i="12"/>
  <c r="F871" i="12"/>
  <c r="C871" i="12"/>
  <c r="W871" i="12"/>
  <c r="S871" i="12"/>
  <c r="Y871" i="12"/>
  <c r="Z871" i="12"/>
  <c r="O870" i="12"/>
  <c r="K870" i="12"/>
  <c r="D873" i="12" l="1"/>
  <c r="E873" i="12" s="1"/>
  <c r="A874" i="3"/>
  <c r="B875" i="3"/>
  <c r="O871" i="12"/>
  <c r="K871" i="12"/>
  <c r="S872" i="12"/>
  <c r="C872" i="12"/>
  <c r="R872" i="12"/>
  <c r="H872" i="12"/>
  <c r="Z872" i="12"/>
  <c r="V872" i="12"/>
  <c r="F872" i="12"/>
  <c r="J872" i="12"/>
  <c r="U872" i="12"/>
  <c r="Q872" i="12"/>
  <c r="W872" i="12"/>
  <c r="G872" i="12"/>
  <c r="P872" i="12"/>
  <c r="Y872" i="12"/>
  <c r="X872" i="12"/>
  <c r="T872" i="12"/>
  <c r="B873" i="12" l="1"/>
  <c r="T873" i="12" s="1"/>
  <c r="D874" i="12"/>
  <c r="E874" i="12" s="1"/>
  <c r="A875" i="3"/>
  <c r="B876" i="3"/>
  <c r="K872" i="12"/>
  <c r="O872" i="12"/>
  <c r="R873" i="12" l="1"/>
  <c r="F873" i="12"/>
  <c r="S873" i="12"/>
  <c r="Y873" i="12"/>
  <c r="V873" i="12"/>
  <c r="J873" i="12"/>
  <c r="X873" i="12"/>
  <c r="G873" i="12"/>
  <c r="Q873" i="12"/>
  <c r="P873" i="12"/>
  <c r="Z873" i="12"/>
  <c r="C873" i="12"/>
  <c r="B874" i="12"/>
  <c r="F874" i="12" s="1"/>
  <c r="U873" i="12"/>
  <c r="W873" i="12"/>
  <c r="H873" i="12"/>
  <c r="D875" i="12"/>
  <c r="C874" i="12"/>
  <c r="R874" i="12"/>
  <c r="P874" i="12"/>
  <c r="T874" i="12"/>
  <c r="B877" i="3"/>
  <c r="A876" i="3"/>
  <c r="K873" i="12"/>
  <c r="O873" i="12"/>
  <c r="B875" i="12"/>
  <c r="E875" i="12"/>
  <c r="Y874" i="12" l="1"/>
  <c r="S874" i="12"/>
  <c r="X874" i="12"/>
  <c r="G874" i="12"/>
  <c r="Q874" i="12"/>
  <c r="V874" i="12"/>
  <c r="J874" i="12"/>
  <c r="O874" i="12" s="1"/>
  <c r="H874" i="12"/>
  <c r="Z874" i="12"/>
  <c r="U874" i="12"/>
  <c r="W874" i="12"/>
  <c r="D876" i="12"/>
  <c r="E876" i="12" s="1"/>
  <c r="B878" i="3"/>
  <c r="A877" i="3"/>
  <c r="J875" i="12"/>
  <c r="P875" i="12"/>
  <c r="V875" i="12"/>
  <c r="U875" i="12"/>
  <c r="G875" i="12"/>
  <c r="T875" i="12"/>
  <c r="Y875" i="12"/>
  <c r="X875" i="12"/>
  <c r="Q875" i="12"/>
  <c r="Z875" i="12"/>
  <c r="R875" i="12"/>
  <c r="C875" i="12"/>
  <c r="H875" i="12"/>
  <c r="W875" i="12"/>
  <c r="F875" i="12"/>
  <c r="S875" i="12"/>
  <c r="B876" i="12"/>
  <c r="K874" i="12" l="1"/>
  <c r="D877" i="12"/>
  <c r="E877" i="12" s="1"/>
  <c r="B879" i="3"/>
  <c r="A878" i="3"/>
  <c r="J876" i="12"/>
  <c r="R876" i="12"/>
  <c r="G876" i="12"/>
  <c r="Z876" i="12"/>
  <c r="T876" i="12"/>
  <c r="U876" i="12"/>
  <c r="F876" i="12"/>
  <c r="V876" i="12"/>
  <c r="Y876" i="12"/>
  <c r="C876" i="12"/>
  <c r="W876" i="12"/>
  <c r="H876" i="12"/>
  <c r="P876" i="12"/>
  <c r="X876" i="12"/>
  <c r="S876" i="12"/>
  <c r="Q876" i="12"/>
  <c r="K875" i="12"/>
  <c r="O875" i="12"/>
  <c r="B877" i="12" l="1"/>
  <c r="R877" i="12" s="1"/>
  <c r="D878" i="12"/>
  <c r="B878" i="12" s="1"/>
  <c r="B880" i="3"/>
  <c r="A879" i="3"/>
  <c r="O876" i="12"/>
  <c r="K876" i="12"/>
  <c r="X877" i="12" l="1"/>
  <c r="H877" i="12"/>
  <c r="W877" i="12"/>
  <c r="Q877" i="12"/>
  <c r="S877" i="12"/>
  <c r="C877" i="12"/>
  <c r="F877" i="12"/>
  <c r="J877" i="12"/>
  <c r="G877" i="12"/>
  <c r="T877" i="12"/>
  <c r="U877" i="12"/>
  <c r="Y877" i="12"/>
  <c r="Z877" i="12"/>
  <c r="P877" i="12"/>
  <c r="V877" i="12"/>
  <c r="E878" i="12"/>
  <c r="D879" i="12"/>
  <c r="E879" i="12" s="1"/>
  <c r="B881" i="3"/>
  <c r="A880" i="3"/>
  <c r="K877" i="12"/>
  <c r="O877" i="12"/>
  <c r="J878" i="12"/>
  <c r="S878" i="12"/>
  <c r="Y878" i="12"/>
  <c r="V878" i="12"/>
  <c r="C878" i="12"/>
  <c r="F878" i="12"/>
  <c r="Z878" i="12"/>
  <c r="H878" i="12"/>
  <c r="U878" i="12"/>
  <c r="T878" i="12"/>
  <c r="Q878" i="12"/>
  <c r="G878" i="12"/>
  <c r="P878" i="12"/>
  <c r="X878" i="12"/>
  <c r="R878" i="12"/>
  <c r="W878" i="12"/>
  <c r="B879" i="12" l="1"/>
  <c r="Z879" i="12" s="1"/>
  <c r="D880" i="12"/>
  <c r="B880" i="12" s="1"/>
  <c r="O878" i="12"/>
  <c r="K878" i="12"/>
  <c r="B882" i="3"/>
  <c r="A881" i="3"/>
  <c r="W879" i="12" l="1"/>
  <c r="T879" i="12"/>
  <c r="G879" i="12"/>
  <c r="C879" i="12"/>
  <c r="R879" i="12"/>
  <c r="P879" i="12"/>
  <c r="S879" i="12"/>
  <c r="H879" i="12"/>
  <c r="X879" i="12"/>
  <c r="V879" i="12"/>
  <c r="F879" i="12"/>
  <c r="Q879" i="12"/>
  <c r="Y879" i="12"/>
  <c r="J879" i="12"/>
  <c r="U879" i="12"/>
  <c r="E880" i="12"/>
  <c r="D881" i="12"/>
  <c r="B881" i="12" s="1"/>
  <c r="K879" i="12"/>
  <c r="O879" i="12"/>
  <c r="E881" i="12"/>
  <c r="A882" i="3"/>
  <c r="B883" i="3"/>
  <c r="V880" i="12"/>
  <c r="W880" i="12"/>
  <c r="Y880" i="12"/>
  <c r="T880" i="12"/>
  <c r="C880" i="12"/>
  <c r="F880" i="12"/>
  <c r="P880" i="12"/>
  <c r="X880" i="12"/>
  <c r="S880" i="12"/>
  <c r="U880" i="12"/>
  <c r="R880" i="12"/>
  <c r="G880" i="12"/>
  <c r="J880" i="12"/>
  <c r="Q880" i="12"/>
  <c r="Z880" i="12"/>
  <c r="H880" i="12"/>
  <c r="D882" i="12" l="1"/>
  <c r="K880" i="12"/>
  <c r="O880" i="12"/>
  <c r="F881" i="12"/>
  <c r="H881" i="12"/>
  <c r="U881" i="12"/>
  <c r="C881" i="12"/>
  <c r="X881" i="12"/>
  <c r="P881" i="12"/>
  <c r="T881" i="12"/>
  <c r="J881" i="12"/>
  <c r="Q881" i="12"/>
  <c r="R881" i="12"/>
  <c r="S881" i="12"/>
  <c r="Y881" i="12"/>
  <c r="V881" i="12"/>
  <c r="W881" i="12"/>
  <c r="Z881" i="12"/>
  <c r="G881" i="12"/>
  <c r="B884" i="3"/>
  <c r="A883" i="3"/>
  <c r="B882" i="12"/>
  <c r="E882" i="12"/>
  <c r="D883" i="12" l="1"/>
  <c r="E883" i="12" s="1"/>
  <c r="B885" i="3"/>
  <c r="A884" i="3"/>
  <c r="K881" i="12"/>
  <c r="O881" i="12"/>
  <c r="C882" i="12"/>
  <c r="U882" i="12"/>
  <c r="F882" i="12"/>
  <c r="R882" i="12"/>
  <c r="H882" i="12"/>
  <c r="S882" i="12"/>
  <c r="P882" i="12"/>
  <c r="X882" i="12"/>
  <c r="Y882" i="12"/>
  <c r="T882" i="12"/>
  <c r="G882" i="12"/>
  <c r="Z882" i="12"/>
  <c r="J882" i="12"/>
  <c r="V882" i="12"/>
  <c r="Q882" i="12"/>
  <c r="W882" i="12"/>
  <c r="B883" i="12" l="1"/>
  <c r="T883" i="12" s="1"/>
  <c r="D884" i="12"/>
  <c r="E884" i="12" s="1"/>
  <c r="O882" i="12"/>
  <c r="K882" i="12"/>
  <c r="B886" i="3"/>
  <c r="A885" i="3"/>
  <c r="P883" i="12" l="1"/>
  <c r="G883" i="12"/>
  <c r="X883" i="12"/>
  <c r="B884" i="12"/>
  <c r="V883" i="12"/>
  <c r="C883" i="12"/>
  <c r="S883" i="12"/>
  <c r="Z883" i="12"/>
  <c r="H883" i="12"/>
  <c r="J883" i="12"/>
  <c r="W883" i="12"/>
  <c r="Y883" i="12"/>
  <c r="U883" i="12"/>
  <c r="R883" i="12"/>
  <c r="F883" i="12"/>
  <c r="Q883" i="12"/>
  <c r="D885" i="12"/>
  <c r="Z884" i="12"/>
  <c r="V884" i="12"/>
  <c r="G884" i="12"/>
  <c r="Q884" i="12"/>
  <c r="H884" i="12"/>
  <c r="U884" i="12"/>
  <c r="S884" i="12"/>
  <c r="T884" i="12"/>
  <c r="J884" i="12"/>
  <c r="R884" i="12"/>
  <c r="W884" i="12"/>
  <c r="F884" i="12"/>
  <c r="Y884" i="12"/>
  <c r="P884" i="12"/>
  <c r="X884" i="12"/>
  <c r="C884" i="12"/>
  <c r="O883" i="12"/>
  <c r="K883" i="12"/>
  <c r="E885" i="12"/>
  <c r="B885" i="12"/>
  <c r="B887" i="3"/>
  <c r="A886" i="3"/>
  <c r="D886" i="12" l="1"/>
  <c r="B886" i="12" s="1"/>
  <c r="E886" i="12"/>
  <c r="Q885" i="12"/>
  <c r="V885" i="12"/>
  <c r="T885" i="12"/>
  <c r="W885" i="12"/>
  <c r="F885" i="12"/>
  <c r="P885" i="12"/>
  <c r="Z885" i="12"/>
  <c r="G885" i="12"/>
  <c r="H885" i="12"/>
  <c r="Y885" i="12"/>
  <c r="R885" i="12"/>
  <c r="S885" i="12"/>
  <c r="J885" i="12"/>
  <c r="X885" i="12"/>
  <c r="C885" i="12"/>
  <c r="U885" i="12"/>
  <c r="A887" i="3"/>
  <c r="B888" i="3"/>
  <c r="K884" i="12"/>
  <c r="O884" i="12"/>
  <c r="D887" i="12" l="1"/>
  <c r="B889" i="3"/>
  <c r="A888" i="3"/>
  <c r="B887" i="12"/>
  <c r="E887" i="12"/>
  <c r="K885" i="12"/>
  <c r="O885" i="12"/>
  <c r="X886" i="12"/>
  <c r="Z886" i="12"/>
  <c r="P886" i="12"/>
  <c r="F886" i="12"/>
  <c r="S886" i="12"/>
  <c r="R886" i="12"/>
  <c r="Y886" i="12"/>
  <c r="U886" i="12"/>
  <c r="G886" i="12"/>
  <c r="C886" i="12"/>
  <c r="T886" i="12"/>
  <c r="J886" i="12"/>
  <c r="H886" i="12"/>
  <c r="W886" i="12"/>
  <c r="V886" i="12"/>
  <c r="Q886" i="12"/>
  <c r="D888" i="12" l="1"/>
  <c r="V887" i="12"/>
  <c r="P887" i="12"/>
  <c r="Y887" i="12"/>
  <c r="F887" i="12"/>
  <c r="Z887" i="12"/>
  <c r="T887" i="12"/>
  <c r="W887" i="12"/>
  <c r="C887" i="12"/>
  <c r="J887" i="12"/>
  <c r="X887" i="12"/>
  <c r="U887" i="12"/>
  <c r="Q887" i="12"/>
  <c r="H887" i="12"/>
  <c r="R887" i="12"/>
  <c r="S887" i="12"/>
  <c r="G887" i="12"/>
  <c r="K886" i="12"/>
  <c r="O886" i="12"/>
  <c r="B888" i="12"/>
  <c r="E888" i="12"/>
  <c r="A889" i="3"/>
  <c r="B890" i="3"/>
  <c r="D889" i="12" l="1"/>
  <c r="W888" i="12"/>
  <c r="U888" i="12"/>
  <c r="Y888" i="12"/>
  <c r="R888" i="12"/>
  <c r="J888" i="12"/>
  <c r="G888" i="12"/>
  <c r="P888" i="12"/>
  <c r="Z888" i="12"/>
  <c r="S888" i="12"/>
  <c r="F888" i="12"/>
  <c r="H888" i="12"/>
  <c r="X888" i="12"/>
  <c r="T888" i="12"/>
  <c r="V888" i="12"/>
  <c r="Q888" i="12"/>
  <c r="C888" i="12"/>
  <c r="B891" i="3"/>
  <c r="A890" i="3"/>
  <c r="E889" i="12"/>
  <c r="B889" i="12"/>
  <c r="K887" i="12"/>
  <c r="O887" i="12"/>
  <c r="D890" i="12" l="1"/>
  <c r="Z889" i="12"/>
  <c r="W889" i="12"/>
  <c r="G889" i="12"/>
  <c r="Q889" i="12"/>
  <c r="P889" i="12"/>
  <c r="C889" i="12"/>
  <c r="U889" i="12"/>
  <c r="T889" i="12"/>
  <c r="J889" i="12"/>
  <c r="F889" i="12"/>
  <c r="V889" i="12"/>
  <c r="Y889" i="12"/>
  <c r="S889" i="12"/>
  <c r="R889" i="12"/>
  <c r="X889" i="12"/>
  <c r="H889" i="12"/>
  <c r="B890" i="12"/>
  <c r="E890" i="12"/>
  <c r="A891" i="3"/>
  <c r="B892" i="3"/>
  <c r="K888" i="12"/>
  <c r="O888" i="12"/>
  <c r="D891" i="12" l="1"/>
  <c r="B891" i="12" s="1"/>
  <c r="T890" i="12"/>
  <c r="X890" i="12"/>
  <c r="W890" i="12"/>
  <c r="C890" i="12"/>
  <c r="F890" i="12"/>
  <c r="H890" i="12"/>
  <c r="G890" i="12"/>
  <c r="Q890" i="12"/>
  <c r="Y890" i="12"/>
  <c r="U890" i="12"/>
  <c r="S890" i="12"/>
  <c r="P890" i="12"/>
  <c r="Z890" i="12"/>
  <c r="R890" i="12"/>
  <c r="V890" i="12"/>
  <c r="J890" i="12"/>
  <c r="A892" i="3"/>
  <c r="B893" i="3"/>
  <c r="K889" i="12"/>
  <c r="O889" i="12"/>
  <c r="E891" i="12" l="1"/>
  <c r="D892" i="12"/>
  <c r="E892" i="12" s="1"/>
  <c r="B892" i="12"/>
  <c r="B894" i="3"/>
  <c r="A893" i="3"/>
  <c r="K890" i="12"/>
  <c r="O890" i="12"/>
  <c r="S891" i="12"/>
  <c r="R891" i="12"/>
  <c r="G891" i="12"/>
  <c r="C891" i="12"/>
  <c r="H891" i="12"/>
  <c r="Z891" i="12"/>
  <c r="W891" i="12"/>
  <c r="Y891" i="12"/>
  <c r="T891" i="12"/>
  <c r="F891" i="12"/>
  <c r="V891" i="12"/>
  <c r="Q891" i="12"/>
  <c r="J891" i="12"/>
  <c r="X891" i="12"/>
  <c r="P891" i="12"/>
  <c r="U891" i="12"/>
  <c r="D893" i="12" l="1"/>
  <c r="B893" i="12"/>
  <c r="E893" i="12"/>
  <c r="O891" i="12"/>
  <c r="K891" i="12"/>
  <c r="B895" i="3"/>
  <c r="A894" i="3"/>
  <c r="H892" i="12"/>
  <c r="C892" i="12"/>
  <c r="Q892" i="12"/>
  <c r="W892" i="12"/>
  <c r="X892" i="12"/>
  <c r="T892" i="12"/>
  <c r="S892" i="12"/>
  <c r="G892" i="12"/>
  <c r="R892" i="12"/>
  <c r="U892" i="12"/>
  <c r="Z892" i="12"/>
  <c r="F892" i="12"/>
  <c r="J892" i="12"/>
  <c r="Y892" i="12"/>
  <c r="V892" i="12"/>
  <c r="P892" i="12"/>
  <c r="D894" i="12" l="1"/>
  <c r="E894" i="12" s="1"/>
  <c r="O892" i="12"/>
  <c r="K892" i="12"/>
  <c r="B894" i="12"/>
  <c r="A895" i="3"/>
  <c r="B896" i="3"/>
  <c r="S893" i="12"/>
  <c r="T893" i="12"/>
  <c r="V893" i="12"/>
  <c r="Z893" i="12"/>
  <c r="U893" i="12"/>
  <c r="Q893" i="12"/>
  <c r="W893" i="12"/>
  <c r="C893" i="12"/>
  <c r="J893" i="12"/>
  <c r="F893" i="12"/>
  <c r="G893" i="12"/>
  <c r="X893" i="12"/>
  <c r="Y893" i="12"/>
  <c r="R893" i="12"/>
  <c r="P893" i="12"/>
  <c r="H893" i="12"/>
  <c r="D895" i="12" l="1"/>
  <c r="W894" i="12"/>
  <c r="F894" i="12"/>
  <c r="P894" i="12"/>
  <c r="J894" i="12"/>
  <c r="U894" i="12"/>
  <c r="Z894" i="12"/>
  <c r="R894" i="12"/>
  <c r="C894" i="12"/>
  <c r="S894" i="12"/>
  <c r="H894" i="12"/>
  <c r="V894" i="12"/>
  <c r="G894" i="12"/>
  <c r="X894" i="12"/>
  <c r="T894" i="12"/>
  <c r="Q894" i="12"/>
  <c r="Y894" i="12"/>
  <c r="O893" i="12"/>
  <c r="K893" i="12"/>
  <c r="B897" i="3"/>
  <c r="A896" i="3"/>
  <c r="B895" i="12"/>
  <c r="E895" i="12"/>
  <c r="D896" i="12" l="1"/>
  <c r="B896" i="12" s="1"/>
  <c r="O894" i="12"/>
  <c r="K894" i="12"/>
  <c r="B898" i="3"/>
  <c r="A897" i="3"/>
  <c r="J895" i="12"/>
  <c r="T895" i="12"/>
  <c r="S895" i="12"/>
  <c r="H895" i="12"/>
  <c r="Y895" i="12"/>
  <c r="W895" i="12"/>
  <c r="V895" i="12"/>
  <c r="P895" i="12"/>
  <c r="Q895" i="12"/>
  <c r="F895" i="12"/>
  <c r="X895" i="12"/>
  <c r="Z895" i="12"/>
  <c r="C895" i="12"/>
  <c r="G895" i="12"/>
  <c r="R895" i="12"/>
  <c r="U895" i="12"/>
  <c r="E896" i="12" l="1"/>
  <c r="D897" i="12"/>
  <c r="B897" i="12" s="1"/>
  <c r="E897" i="12"/>
  <c r="O895" i="12"/>
  <c r="K895" i="12"/>
  <c r="B899" i="3"/>
  <c r="A898" i="3"/>
  <c r="S896" i="12"/>
  <c r="P896" i="12"/>
  <c r="Y896" i="12"/>
  <c r="W896" i="12"/>
  <c r="G896" i="12"/>
  <c r="U896" i="12"/>
  <c r="H896" i="12"/>
  <c r="T896" i="12"/>
  <c r="J896" i="12"/>
  <c r="Q896" i="12"/>
  <c r="F896" i="12"/>
  <c r="R896" i="12"/>
  <c r="X896" i="12"/>
  <c r="C896" i="12"/>
  <c r="V896" i="12"/>
  <c r="Z896" i="12"/>
  <c r="D898" i="12" l="1"/>
  <c r="E898" i="12" s="1"/>
  <c r="O896" i="12"/>
  <c r="K896" i="12"/>
  <c r="B898" i="12"/>
  <c r="G897" i="12"/>
  <c r="J897" i="12"/>
  <c r="F897" i="12"/>
  <c r="H897" i="12"/>
  <c r="V897" i="12"/>
  <c r="R897" i="12"/>
  <c r="Y897" i="12"/>
  <c r="Z897" i="12"/>
  <c r="S897" i="12"/>
  <c r="C897" i="12"/>
  <c r="Q897" i="12"/>
  <c r="P897" i="12"/>
  <c r="T897" i="12"/>
  <c r="U897" i="12"/>
  <c r="W897" i="12"/>
  <c r="X897" i="12"/>
  <c r="A899" i="3"/>
  <c r="B900" i="3"/>
  <c r="D899" i="12" l="1"/>
  <c r="Z898" i="12"/>
  <c r="F898" i="12"/>
  <c r="S898" i="12"/>
  <c r="R898" i="12"/>
  <c r="T898" i="12"/>
  <c r="G898" i="12"/>
  <c r="P898" i="12"/>
  <c r="H898" i="12"/>
  <c r="J898" i="12"/>
  <c r="X898" i="12"/>
  <c r="Y898" i="12"/>
  <c r="U898" i="12"/>
  <c r="Q898" i="12"/>
  <c r="C898" i="12"/>
  <c r="V898" i="12"/>
  <c r="W898" i="12"/>
  <c r="O897" i="12"/>
  <c r="K897" i="12"/>
  <c r="A900" i="3"/>
  <c r="B901" i="3"/>
  <c r="B899" i="12"/>
  <c r="E899" i="12"/>
  <c r="D900" i="12" l="1"/>
  <c r="E900" i="12" s="1"/>
  <c r="A901" i="3"/>
  <c r="B902" i="3"/>
  <c r="B900" i="12"/>
  <c r="H899" i="12"/>
  <c r="Y899" i="12"/>
  <c r="X899" i="12"/>
  <c r="U899" i="12"/>
  <c r="G899" i="12"/>
  <c r="R899" i="12"/>
  <c r="W899" i="12"/>
  <c r="S899" i="12"/>
  <c r="P899" i="12"/>
  <c r="V899" i="12"/>
  <c r="J899" i="12"/>
  <c r="T899" i="12"/>
  <c r="F899" i="12"/>
  <c r="C899" i="12"/>
  <c r="Z899" i="12"/>
  <c r="Q899" i="12"/>
  <c r="K898" i="12"/>
  <c r="O898" i="12"/>
  <c r="D901" i="12" l="1"/>
  <c r="G900" i="12"/>
  <c r="J900" i="12"/>
  <c r="T900" i="12"/>
  <c r="V900" i="12"/>
  <c r="U900" i="12"/>
  <c r="H900" i="12"/>
  <c r="Z900" i="12"/>
  <c r="R900" i="12"/>
  <c r="W900" i="12"/>
  <c r="Y900" i="12"/>
  <c r="C900" i="12"/>
  <c r="F900" i="12"/>
  <c r="X900" i="12"/>
  <c r="P900" i="12"/>
  <c r="S900" i="12"/>
  <c r="Q900" i="12"/>
  <c r="K899" i="12"/>
  <c r="O899" i="12"/>
  <c r="A902" i="3"/>
  <c r="B903" i="3"/>
  <c r="E901" i="12"/>
  <c r="B901" i="12"/>
  <c r="D902" i="12" l="1"/>
  <c r="E902" i="12" s="1"/>
  <c r="B904" i="3"/>
  <c r="A903" i="3"/>
  <c r="Y901" i="12"/>
  <c r="U901" i="12"/>
  <c r="J901" i="12"/>
  <c r="T901" i="12"/>
  <c r="H901" i="12"/>
  <c r="P901" i="12"/>
  <c r="F901" i="12"/>
  <c r="W901" i="12"/>
  <c r="C901" i="12"/>
  <c r="G901" i="12"/>
  <c r="R901" i="12"/>
  <c r="X901" i="12"/>
  <c r="Q901" i="12"/>
  <c r="S901" i="12"/>
  <c r="Z901" i="12"/>
  <c r="V901" i="12"/>
  <c r="K900" i="12"/>
  <c r="O900" i="12"/>
  <c r="B902" i="12" l="1"/>
  <c r="S902" i="12" s="1"/>
  <c r="D903" i="12"/>
  <c r="J902" i="12"/>
  <c r="C902" i="12"/>
  <c r="Q902" i="12"/>
  <c r="P902" i="12"/>
  <c r="K901" i="12"/>
  <c r="O901" i="12"/>
  <c r="B903" i="12"/>
  <c r="E903" i="12"/>
  <c r="A904" i="3"/>
  <c r="B905" i="3"/>
  <c r="G902" i="12" l="1"/>
  <c r="U902" i="12"/>
  <c r="T902" i="12"/>
  <c r="F902" i="12"/>
  <c r="Y902" i="12"/>
  <c r="V902" i="12"/>
  <c r="R902" i="12"/>
  <c r="H902" i="12"/>
  <c r="Z902" i="12"/>
  <c r="X902" i="12"/>
  <c r="W902" i="12"/>
  <c r="D904" i="12"/>
  <c r="J903" i="12"/>
  <c r="T903" i="12"/>
  <c r="G903" i="12"/>
  <c r="Z903" i="12"/>
  <c r="Y903" i="12"/>
  <c r="U903" i="12"/>
  <c r="P903" i="12"/>
  <c r="F903" i="12"/>
  <c r="V903" i="12"/>
  <c r="X903" i="12"/>
  <c r="Q903" i="12"/>
  <c r="R903" i="12"/>
  <c r="C903" i="12"/>
  <c r="H903" i="12"/>
  <c r="W903" i="12"/>
  <c r="S903" i="12"/>
  <c r="B906" i="3"/>
  <c r="A905" i="3"/>
  <c r="B904" i="12"/>
  <c r="E904" i="12"/>
  <c r="K902" i="12"/>
  <c r="O902" i="12"/>
  <c r="D905" i="12" l="1"/>
  <c r="F904" i="12"/>
  <c r="Y904" i="12"/>
  <c r="S904" i="12"/>
  <c r="G904" i="12"/>
  <c r="C904" i="12"/>
  <c r="Q904" i="12"/>
  <c r="R904" i="12"/>
  <c r="P904" i="12"/>
  <c r="H904" i="12"/>
  <c r="V904" i="12"/>
  <c r="W904" i="12"/>
  <c r="J904" i="12"/>
  <c r="U904" i="12"/>
  <c r="T904" i="12"/>
  <c r="Z904" i="12"/>
  <c r="X904" i="12"/>
  <c r="B905" i="12"/>
  <c r="E905" i="12"/>
  <c r="A906" i="3"/>
  <c r="B907" i="3"/>
  <c r="K903" i="12"/>
  <c r="O903" i="12"/>
  <c r="D906" i="12" l="1"/>
  <c r="B906" i="12" s="1"/>
  <c r="A907" i="3"/>
  <c r="B908" i="3"/>
  <c r="O904" i="12"/>
  <c r="K904" i="12"/>
  <c r="E906" i="12"/>
  <c r="J905" i="12"/>
  <c r="P905" i="12"/>
  <c r="Z905" i="12"/>
  <c r="H905" i="12"/>
  <c r="G905" i="12"/>
  <c r="X905" i="12"/>
  <c r="T905" i="12"/>
  <c r="F905" i="12"/>
  <c r="V905" i="12"/>
  <c r="Q905" i="12"/>
  <c r="U905" i="12"/>
  <c r="W905" i="12"/>
  <c r="C905" i="12"/>
  <c r="Y905" i="12"/>
  <c r="R905" i="12"/>
  <c r="S905" i="12"/>
  <c r="D907" i="12" l="1"/>
  <c r="O905" i="12"/>
  <c r="K905" i="12"/>
  <c r="Z906" i="12"/>
  <c r="J906" i="12"/>
  <c r="R906" i="12"/>
  <c r="Y906" i="12"/>
  <c r="U906" i="12"/>
  <c r="S906" i="12"/>
  <c r="P906" i="12"/>
  <c r="T906" i="12"/>
  <c r="W906" i="12"/>
  <c r="F906" i="12"/>
  <c r="C906" i="12"/>
  <c r="V906" i="12"/>
  <c r="G906" i="12"/>
  <c r="X906" i="12"/>
  <c r="H906" i="12"/>
  <c r="Q906" i="12"/>
  <c r="A908" i="3"/>
  <c r="B909" i="3"/>
  <c r="B907" i="12"/>
  <c r="E907" i="12"/>
  <c r="D908" i="12" l="1"/>
  <c r="E908" i="12" s="1"/>
  <c r="B910" i="3"/>
  <c r="A909" i="3"/>
  <c r="O906" i="12"/>
  <c r="K906" i="12"/>
  <c r="Z907" i="12"/>
  <c r="S907" i="12"/>
  <c r="X907" i="12"/>
  <c r="Y907" i="12"/>
  <c r="T907" i="12"/>
  <c r="H907" i="12"/>
  <c r="Q907" i="12"/>
  <c r="U907" i="12"/>
  <c r="V907" i="12"/>
  <c r="W907" i="12"/>
  <c r="J907" i="12"/>
  <c r="G907" i="12"/>
  <c r="R907" i="12"/>
  <c r="F907" i="12"/>
  <c r="P907" i="12"/>
  <c r="C907" i="12"/>
  <c r="B908" i="12" l="1"/>
  <c r="J908" i="12" s="1"/>
  <c r="D909" i="12"/>
  <c r="B909" i="12" s="1"/>
  <c r="E909" i="12"/>
  <c r="K907" i="12"/>
  <c r="O907" i="12"/>
  <c r="A910" i="3"/>
  <c r="B911" i="3"/>
  <c r="S908" i="12" l="1"/>
  <c r="W908" i="12"/>
  <c r="R908" i="12"/>
  <c r="T908" i="12"/>
  <c r="Q908" i="12"/>
  <c r="Z908" i="12"/>
  <c r="V908" i="12"/>
  <c r="P908" i="12"/>
  <c r="G908" i="12"/>
  <c r="C908" i="12"/>
  <c r="H908" i="12"/>
  <c r="U908" i="12"/>
  <c r="X908" i="12"/>
  <c r="F908" i="12"/>
  <c r="Y908" i="12"/>
  <c r="D910" i="12"/>
  <c r="B912" i="3"/>
  <c r="A911" i="3"/>
  <c r="E910" i="12"/>
  <c r="B910" i="12"/>
  <c r="J909" i="12"/>
  <c r="C909" i="12"/>
  <c r="S909" i="12"/>
  <c r="U909" i="12"/>
  <c r="P909" i="12"/>
  <c r="Z909" i="12"/>
  <c r="Q909" i="12"/>
  <c r="G909" i="12"/>
  <c r="F909" i="12"/>
  <c r="T909" i="12"/>
  <c r="R909" i="12"/>
  <c r="Y909" i="12"/>
  <c r="H909" i="12"/>
  <c r="X909" i="12"/>
  <c r="V909" i="12"/>
  <c r="W909" i="12"/>
  <c r="K908" i="12"/>
  <c r="O908" i="12"/>
  <c r="D911" i="12" l="1"/>
  <c r="J910" i="12"/>
  <c r="P910" i="12"/>
  <c r="S910" i="12"/>
  <c r="X910" i="12"/>
  <c r="W910" i="12"/>
  <c r="C910" i="12"/>
  <c r="H910" i="12"/>
  <c r="T910" i="12"/>
  <c r="Q910" i="12"/>
  <c r="V910" i="12"/>
  <c r="U910" i="12"/>
  <c r="Y910" i="12"/>
  <c r="G910" i="12"/>
  <c r="F910" i="12"/>
  <c r="Z910" i="12"/>
  <c r="R910" i="12"/>
  <c r="B911" i="12"/>
  <c r="E911" i="12"/>
  <c r="O909" i="12"/>
  <c r="K909" i="12"/>
  <c r="B913" i="3"/>
  <c r="A912" i="3"/>
  <c r="D912" i="12" l="1"/>
  <c r="A913" i="3"/>
  <c r="B914" i="3"/>
  <c r="Q911" i="12"/>
  <c r="Z911" i="12"/>
  <c r="R911" i="12"/>
  <c r="C911" i="12"/>
  <c r="T911" i="12"/>
  <c r="J911" i="12"/>
  <c r="P911" i="12"/>
  <c r="G911" i="12"/>
  <c r="U911" i="12"/>
  <c r="H911" i="12"/>
  <c r="Y911" i="12"/>
  <c r="F911" i="12"/>
  <c r="V911" i="12"/>
  <c r="X911" i="12"/>
  <c r="W911" i="12"/>
  <c r="S911" i="12"/>
  <c r="B912" i="12"/>
  <c r="E912" i="12"/>
  <c r="K910" i="12"/>
  <c r="O910" i="12"/>
  <c r="D913" i="12" l="1"/>
  <c r="C912" i="12"/>
  <c r="X912" i="12"/>
  <c r="H912" i="12"/>
  <c r="S912" i="12"/>
  <c r="P912" i="12"/>
  <c r="U912" i="12"/>
  <c r="R912" i="12"/>
  <c r="W912" i="12"/>
  <c r="G912" i="12"/>
  <c r="J912" i="12"/>
  <c r="V912" i="12"/>
  <c r="Y912" i="12"/>
  <c r="Q912" i="12"/>
  <c r="T912" i="12"/>
  <c r="F912" i="12"/>
  <c r="Z912" i="12"/>
  <c r="O911" i="12"/>
  <c r="K911" i="12"/>
  <c r="A914" i="3"/>
  <c r="B915" i="3"/>
  <c r="B913" i="12"/>
  <c r="E913" i="12"/>
  <c r="D914" i="12" l="1"/>
  <c r="E914" i="12" s="1"/>
  <c r="O912" i="12"/>
  <c r="K912" i="12"/>
  <c r="B916" i="3"/>
  <c r="A915" i="3"/>
  <c r="F913" i="12"/>
  <c r="R913" i="12"/>
  <c r="Y913" i="12"/>
  <c r="Z913" i="12"/>
  <c r="X913" i="12"/>
  <c r="Q913" i="12"/>
  <c r="H913" i="12"/>
  <c r="G913" i="12"/>
  <c r="T913" i="12"/>
  <c r="V913" i="12"/>
  <c r="P913" i="12"/>
  <c r="U913" i="12"/>
  <c r="C913" i="12"/>
  <c r="J913" i="12"/>
  <c r="S913" i="12"/>
  <c r="W913" i="12"/>
  <c r="B914" i="12" l="1"/>
  <c r="F914" i="12" s="1"/>
  <c r="D915" i="12"/>
  <c r="B915" i="12" s="1"/>
  <c r="E915" i="12"/>
  <c r="O913" i="12"/>
  <c r="K913" i="12"/>
  <c r="A916" i="3"/>
  <c r="B917" i="3"/>
  <c r="V914" i="12" l="1"/>
  <c r="C914" i="12"/>
  <c r="H914" i="12"/>
  <c r="Z914" i="12"/>
  <c r="U914" i="12"/>
  <c r="G914" i="12"/>
  <c r="J914" i="12"/>
  <c r="O914" i="12" s="1"/>
  <c r="R914" i="12"/>
  <c r="X914" i="12"/>
  <c r="Q914" i="12"/>
  <c r="W914" i="12"/>
  <c r="Y914" i="12"/>
  <c r="T914" i="12"/>
  <c r="P914" i="12"/>
  <c r="S914" i="12"/>
  <c r="D916" i="12"/>
  <c r="B918" i="3"/>
  <c r="A917" i="3"/>
  <c r="S915" i="12"/>
  <c r="G915" i="12"/>
  <c r="C915" i="12"/>
  <c r="F915" i="12"/>
  <c r="J915" i="12"/>
  <c r="W915" i="12"/>
  <c r="Z915" i="12"/>
  <c r="R915" i="12"/>
  <c r="Q915" i="12"/>
  <c r="T915" i="12"/>
  <c r="V915" i="12"/>
  <c r="X915" i="12"/>
  <c r="Y915" i="12"/>
  <c r="U915" i="12"/>
  <c r="P915" i="12"/>
  <c r="H915" i="12"/>
  <c r="E916" i="12"/>
  <c r="B916" i="12"/>
  <c r="K914" i="12" l="1"/>
  <c r="D917" i="12"/>
  <c r="B917" i="12"/>
  <c r="E917" i="12"/>
  <c r="B919" i="3"/>
  <c r="A918" i="3"/>
  <c r="H916" i="12"/>
  <c r="R916" i="12"/>
  <c r="Z916" i="12"/>
  <c r="U916" i="12"/>
  <c r="Q916" i="12"/>
  <c r="G916" i="12"/>
  <c r="W916" i="12"/>
  <c r="P916" i="12"/>
  <c r="V916" i="12"/>
  <c r="Y916" i="12"/>
  <c r="C916" i="12"/>
  <c r="S916" i="12"/>
  <c r="T916" i="12"/>
  <c r="X916" i="12"/>
  <c r="J916" i="12"/>
  <c r="F916" i="12"/>
  <c r="K915" i="12"/>
  <c r="O915" i="12"/>
  <c r="D918" i="12" l="1"/>
  <c r="B918" i="12" s="1"/>
  <c r="E918" i="12"/>
  <c r="O916" i="12"/>
  <c r="K916" i="12"/>
  <c r="A919" i="3"/>
  <c r="B920" i="3"/>
  <c r="S917" i="12"/>
  <c r="P917" i="12"/>
  <c r="V917" i="12"/>
  <c r="Q917" i="12"/>
  <c r="X917" i="12"/>
  <c r="F917" i="12"/>
  <c r="U917" i="12"/>
  <c r="Z917" i="12"/>
  <c r="G917" i="12"/>
  <c r="C917" i="12"/>
  <c r="Y917" i="12"/>
  <c r="T917" i="12"/>
  <c r="W917" i="12"/>
  <c r="J917" i="12"/>
  <c r="H917" i="12"/>
  <c r="R917" i="12"/>
  <c r="D919" i="12" l="1"/>
  <c r="B919" i="12" s="1"/>
  <c r="K917" i="12"/>
  <c r="O917" i="12"/>
  <c r="B921" i="3"/>
  <c r="A920" i="3"/>
  <c r="J918" i="12"/>
  <c r="T918" i="12"/>
  <c r="U918" i="12"/>
  <c r="Y918" i="12"/>
  <c r="S918" i="12"/>
  <c r="P918" i="12"/>
  <c r="H918" i="12"/>
  <c r="R918" i="12"/>
  <c r="F918" i="12"/>
  <c r="G918" i="12"/>
  <c r="Z918" i="12"/>
  <c r="X918" i="12"/>
  <c r="C918" i="12"/>
  <c r="Q918" i="12"/>
  <c r="W918" i="12"/>
  <c r="V918" i="12"/>
  <c r="E919" i="12"/>
  <c r="D920" i="12" l="1"/>
  <c r="J919" i="12"/>
  <c r="Y919" i="12"/>
  <c r="R919" i="12"/>
  <c r="X919" i="12"/>
  <c r="T919" i="12"/>
  <c r="P919" i="12"/>
  <c r="W919" i="12"/>
  <c r="G919" i="12"/>
  <c r="Q919" i="12"/>
  <c r="S919" i="12"/>
  <c r="U919" i="12"/>
  <c r="Z919" i="12"/>
  <c r="C919" i="12"/>
  <c r="V919" i="12"/>
  <c r="F919" i="12"/>
  <c r="H919" i="12"/>
  <c r="B920" i="12"/>
  <c r="E920" i="12"/>
  <c r="A921" i="3"/>
  <c r="B922" i="3"/>
  <c r="O918" i="12"/>
  <c r="K918" i="12"/>
  <c r="D921" i="12" l="1"/>
  <c r="E921" i="12" s="1"/>
  <c r="B921" i="12"/>
  <c r="B923" i="3"/>
  <c r="A922" i="3"/>
  <c r="J920" i="12"/>
  <c r="R920" i="12"/>
  <c r="Q920" i="12"/>
  <c r="T920" i="12"/>
  <c r="X920" i="12"/>
  <c r="P920" i="12"/>
  <c r="F920" i="12"/>
  <c r="V920" i="12"/>
  <c r="H920" i="12"/>
  <c r="S920" i="12"/>
  <c r="U920" i="12"/>
  <c r="C920" i="12"/>
  <c r="Y920" i="12"/>
  <c r="Z920" i="12"/>
  <c r="G920" i="12"/>
  <c r="W920" i="12"/>
  <c r="O919" i="12"/>
  <c r="K919" i="12"/>
  <c r="D922" i="12" l="1"/>
  <c r="E922" i="12"/>
  <c r="B922" i="12"/>
  <c r="B924" i="3"/>
  <c r="A923" i="3"/>
  <c r="K920" i="12"/>
  <c r="O920" i="12"/>
  <c r="G921" i="12"/>
  <c r="X921" i="12"/>
  <c r="C921" i="12"/>
  <c r="W921" i="12"/>
  <c r="R921" i="12"/>
  <c r="V921" i="12"/>
  <c r="U921" i="12"/>
  <c r="T921" i="12"/>
  <c r="J921" i="12"/>
  <c r="Q921" i="12"/>
  <c r="P921" i="12"/>
  <c r="Z921" i="12"/>
  <c r="Y921" i="12"/>
  <c r="F921" i="12"/>
  <c r="S921" i="12"/>
  <c r="H921" i="12"/>
  <c r="D923" i="12" l="1"/>
  <c r="E923" i="12"/>
  <c r="B923" i="12"/>
  <c r="O921" i="12"/>
  <c r="K921" i="12"/>
  <c r="A924" i="3"/>
  <c r="B925" i="3"/>
  <c r="J922" i="12"/>
  <c r="P922" i="12"/>
  <c r="R922" i="12"/>
  <c r="Q922" i="12"/>
  <c r="H922" i="12"/>
  <c r="Z922" i="12"/>
  <c r="V922" i="12"/>
  <c r="T922" i="12"/>
  <c r="G922" i="12"/>
  <c r="C922" i="12"/>
  <c r="F922" i="12"/>
  <c r="X922" i="12"/>
  <c r="Y922" i="12"/>
  <c r="W922" i="12"/>
  <c r="U922" i="12"/>
  <c r="S922" i="12"/>
  <c r="D924" i="12" l="1"/>
  <c r="E924" i="12" s="1"/>
  <c r="O922" i="12"/>
  <c r="K922" i="12"/>
  <c r="A925" i="3"/>
  <c r="B926" i="3"/>
  <c r="P923" i="12"/>
  <c r="Y923" i="12"/>
  <c r="U923" i="12"/>
  <c r="V923" i="12"/>
  <c r="H923" i="12"/>
  <c r="G923" i="12"/>
  <c r="T923" i="12"/>
  <c r="Z923" i="12"/>
  <c r="X923" i="12"/>
  <c r="S923" i="12"/>
  <c r="Q923" i="12"/>
  <c r="F923" i="12"/>
  <c r="C923" i="12"/>
  <c r="J923" i="12"/>
  <c r="R923" i="12"/>
  <c r="W923" i="12"/>
  <c r="B924" i="12"/>
  <c r="D925" i="12" l="1"/>
  <c r="B927" i="3"/>
  <c r="A926" i="3"/>
  <c r="B925" i="12"/>
  <c r="E925" i="12"/>
  <c r="K923" i="12"/>
  <c r="O923" i="12"/>
  <c r="Z924" i="12"/>
  <c r="G924" i="12"/>
  <c r="U924" i="12"/>
  <c r="J924" i="12"/>
  <c r="Q924" i="12"/>
  <c r="H924" i="12"/>
  <c r="F924" i="12"/>
  <c r="R924" i="12"/>
  <c r="Y924" i="12"/>
  <c r="S924" i="12"/>
  <c r="C924" i="12"/>
  <c r="W924" i="12"/>
  <c r="T924" i="12"/>
  <c r="P924" i="12"/>
  <c r="X924" i="12"/>
  <c r="V924" i="12"/>
  <c r="D926" i="12" l="1"/>
  <c r="G925" i="12"/>
  <c r="F925" i="12"/>
  <c r="Y925" i="12"/>
  <c r="W925" i="12"/>
  <c r="P925" i="12"/>
  <c r="J925" i="12"/>
  <c r="H925" i="12"/>
  <c r="C925" i="12"/>
  <c r="V925" i="12"/>
  <c r="U925" i="12"/>
  <c r="R925" i="12"/>
  <c r="Z925" i="12"/>
  <c r="T925" i="12"/>
  <c r="Q925" i="12"/>
  <c r="X925" i="12"/>
  <c r="S925" i="12"/>
  <c r="O924" i="12"/>
  <c r="K924" i="12"/>
  <c r="B926" i="12"/>
  <c r="E926" i="12"/>
  <c r="B928" i="3"/>
  <c r="A927" i="3"/>
  <c r="D927" i="12" l="1"/>
  <c r="Z926" i="12"/>
  <c r="J926" i="12"/>
  <c r="R926" i="12"/>
  <c r="C926" i="12"/>
  <c r="V926" i="12"/>
  <c r="G926" i="12"/>
  <c r="H926" i="12"/>
  <c r="S926" i="12"/>
  <c r="U926" i="12"/>
  <c r="T926" i="12"/>
  <c r="F926" i="12"/>
  <c r="Q926" i="12"/>
  <c r="W926" i="12"/>
  <c r="X926" i="12"/>
  <c r="P926" i="12"/>
  <c r="Y926" i="12"/>
  <c r="B927" i="12"/>
  <c r="E927" i="12"/>
  <c r="K925" i="12"/>
  <c r="O925" i="12"/>
  <c r="B929" i="3"/>
  <c r="A928" i="3"/>
  <c r="D928" i="12" l="1"/>
  <c r="E928" i="12" s="1"/>
  <c r="O926" i="12"/>
  <c r="K926" i="12"/>
  <c r="A929" i="3"/>
  <c r="B930" i="3"/>
  <c r="R927" i="12"/>
  <c r="P927" i="12"/>
  <c r="Z927" i="12"/>
  <c r="G927" i="12"/>
  <c r="S927" i="12"/>
  <c r="Q927" i="12"/>
  <c r="W927" i="12"/>
  <c r="H927" i="12"/>
  <c r="Y927" i="12"/>
  <c r="J927" i="12"/>
  <c r="C927" i="12"/>
  <c r="T927" i="12"/>
  <c r="F927" i="12"/>
  <c r="U927" i="12"/>
  <c r="X927" i="12"/>
  <c r="V927" i="12"/>
  <c r="B928" i="12" l="1"/>
  <c r="G928" i="12" s="1"/>
  <c r="D929" i="12"/>
  <c r="O927" i="12"/>
  <c r="K927" i="12"/>
  <c r="B931" i="3"/>
  <c r="A930" i="3"/>
  <c r="X928" i="12"/>
  <c r="Z928" i="12"/>
  <c r="Y928" i="12"/>
  <c r="V928" i="12"/>
  <c r="B929" i="12"/>
  <c r="E929" i="12"/>
  <c r="P928" i="12" l="1"/>
  <c r="F928" i="12"/>
  <c r="U928" i="12"/>
  <c r="R928" i="12"/>
  <c r="T928" i="12"/>
  <c r="J928" i="12"/>
  <c r="S928" i="12"/>
  <c r="Q928" i="12"/>
  <c r="C928" i="12"/>
  <c r="H928" i="12"/>
  <c r="W928" i="12"/>
  <c r="D930" i="12"/>
  <c r="B930" i="12" s="1"/>
  <c r="A931" i="3"/>
  <c r="B932" i="3"/>
  <c r="C929" i="12"/>
  <c r="S929" i="12"/>
  <c r="Q929" i="12"/>
  <c r="P929" i="12"/>
  <c r="V929" i="12"/>
  <c r="F929" i="12"/>
  <c r="G929" i="12"/>
  <c r="R929" i="12"/>
  <c r="H929" i="12"/>
  <c r="X929" i="12"/>
  <c r="Z929" i="12"/>
  <c r="U929" i="12"/>
  <c r="W929" i="12"/>
  <c r="Y929" i="12"/>
  <c r="J929" i="12"/>
  <c r="T929" i="12"/>
  <c r="O928" i="12"/>
  <c r="K928" i="12"/>
  <c r="E930" i="12" l="1"/>
  <c r="D931" i="12"/>
  <c r="B933" i="3"/>
  <c r="A932" i="3"/>
  <c r="O929" i="12"/>
  <c r="K929" i="12"/>
  <c r="B931" i="12"/>
  <c r="E931" i="12"/>
  <c r="R930" i="12"/>
  <c r="Z930" i="12"/>
  <c r="S930" i="12"/>
  <c r="W930" i="12"/>
  <c r="U930" i="12"/>
  <c r="F930" i="12"/>
  <c r="X930" i="12"/>
  <c r="Y930" i="12"/>
  <c r="G930" i="12"/>
  <c r="Q930" i="12"/>
  <c r="J930" i="12"/>
  <c r="C930" i="12"/>
  <c r="T930" i="12"/>
  <c r="V930" i="12"/>
  <c r="H930" i="12"/>
  <c r="P930" i="12"/>
  <c r="D932" i="12" l="1"/>
  <c r="E932" i="12" s="1"/>
  <c r="O930" i="12"/>
  <c r="K930" i="12"/>
  <c r="S931" i="12"/>
  <c r="R931" i="12"/>
  <c r="X931" i="12"/>
  <c r="Q931" i="12"/>
  <c r="P931" i="12"/>
  <c r="H931" i="12"/>
  <c r="Y931" i="12"/>
  <c r="C931" i="12"/>
  <c r="T931" i="12"/>
  <c r="G931" i="12"/>
  <c r="F931" i="12"/>
  <c r="W931" i="12"/>
  <c r="Z931" i="12"/>
  <c r="U931" i="12"/>
  <c r="J931" i="12"/>
  <c r="V931" i="12"/>
  <c r="A933" i="3"/>
  <c r="B934" i="3"/>
  <c r="B932" i="12" l="1"/>
  <c r="P932" i="12" s="1"/>
  <c r="D933" i="12"/>
  <c r="E933" i="12" s="1"/>
  <c r="K931" i="12"/>
  <c r="O931" i="12"/>
  <c r="B935" i="3"/>
  <c r="A934" i="3"/>
  <c r="G932" i="12" l="1"/>
  <c r="J932" i="12"/>
  <c r="R932" i="12"/>
  <c r="C932" i="12"/>
  <c r="Z932" i="12"/>
  <c r="V932" i="12"/>
  <c r="F932" i="12"/>
  <c r="X932" i="12"/>
  <c r="T932" i="12"/>
  <c r="S932" i="12"/>
  <c r="H932" i="12"/>
  <c r="Y932" i="12"/>
  <c r="W932" i="12"/>
  <c r="Q932" i="12"/>
  <c r="U932" i="12"/>
  <c r="B933" i="12"/>
  <c r="J933" i="12" s="1"/>
  <c r="D934" i="12"/>
  <c r="T933" i="12"/>
  <c r="G933" i="12"/>
  <c r="P933" i="12"/>
  <c r="Y933" i="12"/>
  <c r="X933" i="12"/>
  <c r="H933" i="12"/>
  <c r="C933" i="12"/>
  <c r="Z933" i="12"/>
  <c r="R933" i="12"/>
  <c r="S933" i="12"/>
  <c r="V933" i="12"/>
  <c r="F933" i="12"/>
  <c r="K932" i="12"/>
  <c r="O932" i="12"/>
  <c r="E934" i="12"/>
  <c r="B934" i="12"/>
  <c r="B936" i="3"/>
  <c r="A935" i="3"/>
  <c r="Q933" i="12" l="1"/>
  <c r="W933" i="12"/>
  <c r="U933" i="12"/>
  <c r="D935" i="12"/>
  <c r="J934" i="12"/>
  <c r="X934" i="12"/>
  <c r="C934" i="12"/>
  <c r="F934" i="12"/>
  <c r="R934" i="12"/>
  <c r="W934" i="12"/>
  <c r="Z934" i="12"/>
  <c r="U934" i="12"/>
  <c r="P934" i="12"/>
  <c r="G934" i="12"/>
  <c r="Y934" i="12"/>
  <c r="H934" i="12"/>
  <c r="S934" i="12"/>
  <c r="Q934" i="12"/>
  <c r="T934" i="12"/>
  <c r="V934" i="12"/>
  <c r="B935" i="12"/>
  <c r="E935" i="12"/>
  <c r="A936" i="3"/>
  <c r="B937" i="3"/>
  <c r="O933" i="12"/>
  <c r="K933" i="12"/>
  <c r="D936" i="12" l="1"/>
  <c r="A937" i="3"/>
  <c r="B938" i="3"/>
  <c r="E936" i="12"/>
  <c r="B936" i="12"/>
  <c r="J935" i="12"/>
  <c r="P935" i="12"/>
  <c r="H935" i="12"/>
  <c r="G935" i="12"/>
  <c r="R935" i="12"/>
  <c r="S935" i="12"/>
  <c r="T935" i="12"/>
  <c r="W935" i="12"/>
  <c r="Y935" i="12"/>
  <c r="V935" i="12"/>
  <c r="X935" i="12"/>
  <c r="C935" i="12"/>
  <c r="U935" i="12"/>
  <c r="F935" i="12"/>
  <c r="Z935" i="12"/>
  <c r="Q935" i="12"/>
  <c r="O934" i="12"/>
  <c r="K934" i="12"/>
  <c r="D937" i="12" l="1"/>
  <c r="P936" i="12"/>
  <c r="W936" i="12"/>
  <c r="H936" i="12"/>
  <c r="R936" i="12"/>
  <c r="J936" i="12"/>
  <c r="S936" i="12"/>
  <c r="Q936" i="12"/>
  <c r="C936" i="12"/>
  <c r="V936" i="12"/>
  <c r="T936" i="12"/>
  <c r="U936" i="12"/>
  <c r="Z936" i="12"/>
  <c r="Y936" i="12"/>
  <c r="X936" i="12"/>
  <c r="F936" i="12"/>
  <c r="G936" i="12"/>
  <c r="A938" i="3"/>
  <c r="B939" i="3"/>
  <c r="K935" i="12"/>
  <c r="O935" i="12"/>
  <c r="B937" i="12"/>
  <c r="E937" i="12"/>
  <c r="D938" i="12" l="1"/>
  <c r="E938" i="12" s="1"/>
  <c r="B940" i="3"/>
  <c r="A939" i="3"/>
  <c r="Y937" i="12"/>
  <c r="Q937" i="12"/>
  <c r="R937" i="12"/>
  <c r="S937" i="12"/>
  <c r="C937" i="12"/>
  <c r="F937" i="12"/>
  <c r="U937" i="12"/>
  <c r="G937" i="12"/>
  <c r="V937" i="12"/>
  <c r="J937" i="12"/>
  <c r="T937" i="12"/>
  <c r="P937" i="12"/>
  <c r="X937" i="12"/>
  <c r="H937" i="12"/>
  <c r="W937" i="12"/>
  <c r="Z937" i="12"/>
  <c r="B938" i="12"/>
  <c r="K936" i="12"/>
  <c r="O936" i="12"/>
  <c r="D939" i="12" l="1"/>
  <c r="K937" i="12"/>
  <c r="O937" i="12"/>
  <c r="P938" i="12"/>
  <c r="F938" i="12"/>
  <c r="T938" i="12"/>
  <c r="V938" i="12"/>
  <c r="U938" i="12"/>
  <c r="Y938" i="12"/>
  <c r="X938" i="12"/>
  <c r="Z938" i="12"/>
  <c r="J938" i="12"/>
  <c r="Q938" i="12"/>
  <c r="S938" i="12"/>
  <c r="C938" i="12"/>
  <c r="R938" i="12"/>
  <c r="H938" i="12"/>
  <c r="G938" i="12"/>
  <c r="W938" i="12"/>
  <c r="B939" i="12"/>
  <c r="E939" i="12"/>
  <c r="B941" i="3"/>
  <c r="A940" i="3"/>
  <c r="D940" i="12" l="1"/>
  <c r="E940" i="12" s="1"/>
  <c r="C939" i="12"/>
  <c r="P939" i="12"/>
  <c r="S939" i="12"/>
  <c r="U939" i="12"/>
  <c r="W939" i="12"/>
  <c r="R939" i="12"/>
  <c r="J939" i="12"/>
  <c r="T939" i="12"/>
  <c r="V939" i="12"/>
  <c r="G939" i="12"/>
  <c r="Y939" i="12"/>
  <c r="Q939" i="12"/>
  <c r="X939" i="12"/>
  <c r="H939" i="12"/>
  <c r="Z939" i="12"/>
  <c r="F939" i="12"/>
  <c r="K938" i="12"/>
  <c r="O938" i="12"/>
  <c r="B942" i="3"/>
  <c r="A941" i="3"/>
  <c r="B940" i="12" l="1"/>
  <c r="W940" i="12" s="1"/>
  <c r="D941" i="12"/>
  <c r="E941" i="12" s="1"/>
  <c r="K939" i="12"/>
  <c r="O939" i="12"/>
  <c r="B941" i="12"/>
  <c r="J940" i="12"/>
  <c r="C940" i="12"/>
  <c r="Q940" i="12"/>
  <c r="P940" i="12"/>
  <c r="X940" i="12"/>
  <c r="F940" i="12"/>
  <c r="H940" i="12"/>
  <c r="T940" i="12"/>
  <c r="A942" i="3"/>
  <c r="B943" i="3"/>
  <c r="S940" i="12" l="1"/>
  <c r="G940" i="12"/>
  <c r="V940" i="12"/>
  <c r="U940" i="12"/>
  <c r="R940" i="12"/>
  <c r="Y940" i="12"/>
  <c r="Z940" i="12"/>
  <c r="D942" i="12"/>
  <c r="G941" i="12"/>
  <c r="S941" i="12"/>
  <c r="F941" i="12"/>
  <c r="C941" i="12"/>
  <c r="R941" i="12"/>
  <c r="X941" i="12"/>
  <c r="W941" i="12"/>
  <c r="Y941" i="12"/>
  <c r="V941" i="12"/>
  <c r="U941" i="12"/>
  <c r="P941" i="12"/>
  <c r="Z941" i="12"/>
  <c r="T941" i="12"/>
  <c r="J941" i="12"/>
  <c r="H941" i="12"/>
  <c r="Q941" i="12"/>
  <c r="E942" i="12"/>
  <c r="B942" i="12"/>
  <c r="A943" i="3"/>
  <c r="B944" i="3"/>
  <c r="K940" i="12"/>
  <c r="O940" i="12"/>
  <c r="D943" i="12" l="1"/>
  <c r="B943" i="12" s="1"/>
  <c r="A944" i="3"/>
  <c r="B945" i="3"/>
  <c r="E943" i="12"/>
  <c r="T942" i="12"/>
  <c r="Q942" i="12"/>
  <c r="Y942" i="12"/>
  <c r="F942" i="12"/>
  <c r="S942" i="12"/>
  <c r="W942" i="12"/>
  <c r="C942" i="12"/>
  <c r="G942" i="12"/>
  <c r="U942" i="12"/>
  <c r="R942" i="12"/>
  <c r="H942" i="12"/>
  <c r="P942" i="12"/>
  <c r="Z942" i="12"/>
  <c r="X942" i="12"/>
  <c r="V942" i="12"/>
  <c r="J942" i="12"/>
  <c r="O941" i="12"/>
  <c r="K941" i="12"/>
  <c r="D944" i="12" l="1"/>
  <c r="E944" i="12" s="1"/>
  <c r="K942" i="12"/>
  <c r="O942" i="12"/>
  <c r="J943" i="12"/>
  <c r="C943" i="12"/>
  <c r="P943" i="12"/>
  <c r="H943" i="12"/>
  <c r="V943" i="12"/>
  <c r="Q943" i="12"/>
  <c r="W943" i="12"/>
  <c r="Z943" i="12"/>
  <c r="Y943" i="12"/>
  <c r="X943" i="12"/>
  <c r="T943" i="12"/>
  <c r="U943" i="12"/>
  <c r="R943" i="12"/>
  <c r="S943" i="12"/>
  <c r="F943" i="12"/>
  <c r="G943" i="12"/>
  <c r="B946" i="3"/>
  <c r="A945" i="3"/>
  <c r="B944" i="12"/>
  <c r="D945" i="12" l="1"/>
  <c r="B945" i="12" s="1"/>
  <c r="B947" i="3"/>
  <c r="A946" i="3"/>
  <c r="O943" i="12"/>
  <c r="K943" i="12"/>
  <c r="F944" i="12"/>
  <c r="T944" i="12"/>
  <c r="V944" i="12"/>
  <c r="R944" i="12"/>
  <c r="Q944" i="12"/>
  <c r="X944" i="12"/>
  <c r="W944" i="12"/>
  <c r="P944" i="12"/>
  <c r="U944" i="12"/>
  <c r="Z944" i="12"/>
  <c r="G944" i="12"/>
  <c r="Y944" i="12"/>
  <c r="J944" i="12"/>
  <c r="C944" i="12"/>
  <c r="H944" i="12"/>
  <c r="S944" i="12"/>
  <c r="E945" i="12" l="1"/>
  <c r="D946" i="12"/>
  <c r="B946" i="12" s="1"/>
  <c r="E946" i="12"/>
  <c r="O944" i="12"/>
  <c r="K944" i="12"/>
  <c r="B948" i="3"/>
  <c r="A947" i="3"/>
  <c r="J945" i="12"/>
  <c r="W945" i="12"/>
  <c r="Z945" i="12"/>
  <c r="V945" i="12"/>
  <c r="H945" i="12"/>
  <c r="R945" i="12"/>
  <c r="G945" i="12"/>
  <c r="P945" i="12"/>
  <c r="Y945" i="12"/>
  <c r="X945" i="12"/>
  <c r="T945" i="12"/>
  <c r="S945" i="12"/>
  <c r="F945" i="12"/>
  <c r="Q945" i="12"/>
  <c r="C945" i="12"/>
  <c r="U945" i="12"/>
  <c r="D947" i="12" l="1"/>
  <c r="O945" i="12"/>
  <c r="K945" i="12"/>
  <c r="B947" i="12"/>
  <c r="E947" i="12"/>
  <c r="Y946" i="12"/>
  <c r="C946" i="12"/>
  <c r="U946" i="12"/>
  <c r="G946" i="12"/>
  <c r="Q946" i="12"/>
  <c r="X946" i="12"/>
  <c r="Z946" i="12"/>
  <c r="F946" i="12"/>
  <c r="J946" i="12"/>
  <c r="S946" i="12"/>
  <c r="H946" i="12"/>
  <c r="V946" i="12"/>
  <c r="R946" i="12"/>
  <c r="W946" i="12"/>
  <c r="P946" i="12"/>
  <c r="T946" i="12"/>
  <c r="A948" i="3"/>
  <c r="B949" i="3"/>
  <c r="D948" i="12" l="1"/>
  <c r="E948" i="12" s="1"/>
  <c r="G947" i="12"/>
  <c r="U947" i="12"/>
  <c r="Z947" i="12"/>
  <c r="R947" i="12"/>
  <c r="S947" i="12"/>
  <c r="V947" i="12"/>
  <c r="F947" i="12"/>
  <c r="Y947" i="12"/>
  <c r="J947" i="12"/>
  <c r="Q947" i="12"/>
  <c r="P947" i="12"/>
  <c r="T947" i="12"/>
  <c r="X947" i="12"/>
  <c r="W947" i="12"/>
  <c r="H947" i="12"/>
  <c r="C947" i="12"/>
  <c r="B950" i="3"/>
  <c r="A949" i="3"/>
  <c r="B948" i="12"/>
  <c r="K946" i="12"/>
  <c r="O946" i="12"/>
  <c r="D949" i="12" l="1"/>
  <c r="W948" i="12"/>
  <c r="G948" i="12"/>
  <c r="J948" i="12"/>
  <c r="C948" i="12"/>
  <c r="P948" i="12"/>
  <c r="Z948" i="12"/>
  <c r="V948" i="12"/>
  <c r="S948" i="12"/>
  <c r="U948" i="12"/>
  <c r="Y948" i="12"/>
  <c r="R948" i="12"/>
  <c r="T948" i="12"/>
  <c r="X948" i="12"/>
  <c r="Q948" i="12"/>
  <c r="H948" i="12"/>
  <c r="F948" i="12"/>
  <c r="E949" i="12"/>
  <c r="B949" i="12"/>
  <c r="B951" i="3"/>
  <c r="A950" i="3"/>
  <c r="O947" i="12"/>
  <c r="K947" i="12"/>
  <c r="D950" i="12" l="1"/>
  <c r="A951" i="3"/>
  <c r="B952" i="3"/>
  <c r="O948" i="12"/>
  <c r="K948" i="12"/>
  <c r="X949" i="12"/>
  <c r="U949" i="12"/>
  <c r="C949" i="12"/>
  <c r="Z949" i="12"/>
  <c r="Y949" i="12"/>
  <c r="S949" i="12"/>
  <c r="P949" i="12"/>
  <c r="G949" i="12"/>
  <c r="W949" i="12"/>
  <c r="V949" i="12"/>
  <c r="T949" i="12"/>
  <c r="Q949" i="12"/>
  <c r="R949" i="12"/>
  <c r="F949" i="12"/>
  <c r="J949" i="12"/>
  <c r="H949" i="12"/>
  <c r="E950" i="12"/>
  <c r="B950" i="12"/>
  <c r="D951" i="12" l="1"/>
  <c r="O949" i="12"/>
  <c r="K949" i="12"/>
  <c r="A952" i="3"/>
  <c r="B953" i="3"/>
  <c r="Y950" i="12"/>
  <c r="R950" i="12"/>
  <c r="H950" i="12"/>
  <c r="Z950" i="12"/>
  <c r="F950" i="12"/>
  <c r="P950" i="12"/>
  <c r="V950" i="12"/>
  <c r="T950" i="12"/>
  <c r="X950" i="12"/>
  <c r="S950" i="12"/>
  <c r="C950" i="12"/>
  <c r="U950" i="12"/>
  <c r="G950" i="12"/>
  <c r="W950" i="12"/>
  <c r="Q950" i="12"/>
  <c r="J950" i="12"/>
  <c r="B951" i="12"/>
  <c r="E951" i="12"/>
  <c r="D952" i="12" l="1"/>
  <c r="E952" i="12" s="1"/>
  <c r="A953" i="3"/>
  <c r="B954" i="3"/>
  <c r="O950" i="12"/>
  <c r="K950" i="12"/>
  <c r="J951" i="12"/>
  <c r="F951" i="12"/>
  <c r="C951" i="12"/>
  <c r="U951" i="12"/>
  <c r="Y951" i="12"/>
  <c r="V951" i="12"/>
  <c r="P951" i="12"/>
  <c r="H951" i="12"/>
  <c r="T951" i="12"/>
  <c r="G951" i="12"/>
  <c r="R951" i="12"/>
  <c r="W951" i="12"/>
  <c r="Z951" i="12"/>
  <c r="Q951" i="12"/>
  <c r="X951" i="12"/>
  <c r="S951" i="12"/>
  <c r="B952" i="12" l="1"/>
  <c r="U952" i="12" s="1"/>
  <c r="D953" i="12"/>
  <c r="B953" i="12" s="1"/>
  <c r="A954" i="3"/>
  <c r="B955" i="3"/>
  <c r="O951" i="12"/>
  <c r="K951" i="12"/>
  <c r="E953" i="12"/>
  <c r="F952" i="12" l="1"/>
  <c r="X952" i="12"/>
  <c r="Y952" i="12"/>
  <c r="S952" i="12"/>
  <c r="T952" i="12"/>
  <c r="J952" i="12"/>
  <c r="H952" i="12"/>
  <c r="P952" i="12"/>
  <c r="R952" i="12"/>
  <c r="C952" i="12"/>
  <c r="G952" i="12"/>
  <c r="Q952" i="12"/>
  <c r="V952" i="12"/>
  <c r="Z952" i="12"/>
  <c r="W952" i="12"/>
  <c r="D954" i="12"/>
  <c r="K952" i="12"/>
  <c r="O952" i="12"/>
  <c r="B956" i="3"/>
  <c r="A955" i="3"/>
  <c r="J953" i="12"/>
  <c r="P953" i="12"/>
  <c r="W953" i="12"/>
  <c r="Y953" i="12"/>
  <c r="T953" i="12"/>
  <c r="V953" i="12"/>
  <c r="Q953" i="12"/>
  <c r="X953" i="12"/>
  <c r="S953" i="12"/>
  <c r="H953" i="12"/>
  <c r="C953" i="12"/>
  <c r="F953" i="12"/>
  <c r="Z953" i="12"/>
  <c r="R953" i="12"/>
  <c r="U953" i="12"/>
  <c r="G953" i="12"/>
  <c r="E954" i="12"/>
  <c r="B954" i="12"/>
  <c r="D955" i="12" l="1"/>
  <c r="E955" i="12" s="1"/>
  <c r="A956" i="3"/>
  <c r="B957" i="3"/>
  <c r="U954" i="12"/>
  <c r="J954" i="12"/>
  <c r="X954" i="12"/>
  <c r="Z954" i="12"/>
  <c r="H954" i="12"/>
  <c r="T954" i="12"/>
  <c r="F954" i="12"/>
  <c r="C954" i="12"/>
  <c r="G954" i="12"/>
  <c r="S954" i="12"/>
  <c r="Y954" i="12"/>
  <c r="Q954" i="12"/>
  <c r="W954" i="12"/>
  <c r="R954" i="12"/>
  <c r="P954" i="12"/>
  <c r="V954" i="12"/>
  <c r="O953" i="12"/>
  <c r="K953" i="12"/>
  <c r="B955" i="12" l="1"/>
  <c r="C955" i="12" s="1"/>
  <c r="D956" i="12"/>
  <c r="E956" i="12" s="1"/>
  <c r="A957" i="3"/>
  <c r="B958" i="3"/>
  <c r="B956" i="12"/>
  <c r="O954" i="12"/>
  <c r="K954" i="12"/>
  <c r="P955" i="12"/>
  <c r="T955" i="12"/>
  <c r="Q955" i="12"/>
  <c r="U955" i="12"/>
  <c r="V955" i="12"/>
  <c r="F955" i="12"/>
  <c r="Y955" i="12"/>
  <c r="Z955" i="12"/>
  <c r="W955" i="12"/>
  <c r="S955" i="12"/>
  <c r="H955" i="12"/>
  <c r="R955" i="12"/>
  <c r="J955" i="12" l="1"/>
  <c r="X955" i="12"/>
  <c r="G955" i="12"/>
  <c r="D957" i="12"/>
  <c r="K955" i="12"/>
  <c r="O955" i="12"/>
  <c r="C956" i="12"/>
  <c r="J956" i="12"/>
  <c r="R956" i="12"/>
  <c r="W956" i="12"/>
  <c r="G956" i="12"/>
  <c r="F956" i="12"/>
  <c r="Q956" i="12"/>
  <c r="X956" i="12"/>
  <c r="Z956" i="12"/>
  <c r="T956" i="12"/>
  <c r="Y956" i="12"/>
  <c r="P956" i="12"/>
  <c r="V956" i="12"/>
  <c r="S956" i="12"/>
  <c r="U956" i="12"/>
  <c r="H956" i="12"/>
  <c r="B959" i="3"/>
  <c r="A958" i="3"/>
  <c r="B957" i="12"/>
  <c r="E957" i="12"/>
  <c r="D958" i="12" l="1"/>
  <c r="B958" i="12" s="1"/>
  <c r="K956" i="12"/>
  <c r="O956" i="12"/>
  <c r="B960" i="3"/>
  <c r="A959" i="3"/>
  <c r="J957" i="12"/>
  <c r="T957" i="12"/>
  <c r="V957" i="12"/>
  <c r="H957" i="12"/>
  <c r="F957" i="12"/>
  <c r="Z957" i="12"/>
  <c r="Q957" i="12"/>
  <c r="P957" i="12"/>
  <c r="W957" i="12"/>
  <c r="U957" i="12"/>
  <c r="S957" i="12"/>
  <c r="G957" i="12"/>
  <c r="C957" i="12"/>
  <c r="R957" i="12"/>
  <c r="X957" i="12"/>
  <c r="Y957" i="12"/>
  <c r="E958" i="12" l="1"/>
  <c r="D959" i="12"/>
  <c r="E959" i="12" s="1"/>
  <c r="K957" i="12"/>
  <c r="O957" i="12"/>
  <c r="B959" i="12"/>
  <c r="B961" i="3"/>
  <c r="A960" i="3"/>
  <c r="J958" i="12"/>
  <c r="C958" i="12"/>
  <c r="X958" i="12"/>
  <c r="R958" i="12"/>
  <c r="V958" i="12"/>
  <c r="P958" i="12"/>
  <c r="Y958" i="12"/>
  <c r="Q958" i="12"/>
  <c r="G958" i="12"/>
  <c r="H958" i="12"/>
  <c r="Z958" i="12"/>
  <c r="T958" i="12"/>
  <c r="S958" i="12"/>
  <c r="U958" i="12"/>
  <c r="F958" i="12"/>
  <c r="W958" i="12"/>
  <c r="D960" i="12" l="1"/>
  <c r="Y959" i="12"/>
  <c r="X959" i="12"/>
  <c r="W959" i="12"/>
  <c r="C959" i="12"/>
  <c r="R959" i="12"/>
  <c r="V959" i="12"/>
  <c r="U959" i="12"/>
  <c r="G959" i="12"/>
  <c r="P959" i="12"/>
  <c r="H959" i="12"/>
  <c r="J959" i="12"/>
  <c r="F959" i="12"/>
  <c r="Z959" i="12"/>
  <c r="Q959" i="12"/>
  <c r="S959" i="12"/>
  <c r="T959" i="12"/>
  <c r="O958" i="12"/>
  <c r="K958" i="12"/>
  <c r="B960" i="12"/>
  <c r="E960" i="12"/>
  <c r="A961" i="3"/>
  <c r="B962" i="3"/>
  <c r="D961" i="12" l="1"/>
  <c r="R960" i="12"/>
  <c r="W960" i="12"/>
  <c r="U960" i="12"/>
  <c r="Y960" i="12"/>
  <c r="V960" i="12"/>
  <c r="F960" i="12"/>
  <c r="Z960" i="12"/>
  <c r="X960" i="12"/>
  <c r="H960" i="12"/>
  <c r="S960" i="12"/>
  <c r="P960" i="12"/>
  <c r="T960" i="12"/>
  <c r="J960" i="12"/>
  <c r="G960" i="12"/>
  <c r="Q960" i="12"/>
  <c r="C960" i="12"/>
  <c r="K959" i="12"/>
  <c r="O959" i="12"/>
  <c r="A962" i="3"/>
  <c r="B963" i="3"/>
  <c r="B961" i="12"/>
  <c r="E961" i="12"/>
  <c r="D962" i="12" l="1"/>
  <c r="B964" i="3"/>
  <c r="A963" i="3"/>
  <c r="B962" i="12"/>
  <c r="E962" i="12"/>
  <c r="Q961" i="12"/>
  <c r="X961" i="12"/>
  <c r="S961" i="12"/>
  <c r="Z961" i="12"/>
  <c r="Y961" i="12"/>
  <c r="T961" i="12"/>
  <c r="W961" i="12"/>
  <c r="U961" i="12"/>
  <c r="C961" i="12"/>
  <c r="P961" i="12"/>
  <c r="R961" i="12"/>
  <c r="H961" i="12"/>
  <c r="G961" i="12"/>
  <c r="F961" i="12"/>
  <c r="J961" i="12"/>
  <c r="V961" i="12"/>
  <c r="O960" i="12"/>
  <c r="K960" i="12"/>
  <c r="D963" i="12" l="1"/>
  <c r="K961" i="12"/>
  <c r="O961" i="12"/>
  <c r="Q962" i="12"/>
  <c r="C962" i="12"/>
  <c r="Z962" i="12"/>
  <c r="F962" i="12"/>
  <c r="P962" i="12"/>
  <c r="X962" i="12"/>
  <c r="J962" i="12"/>
  <c r="T962" i="12"/>
  <c r="H962" i="12"/>
  <c r="Y962" i="12"/>
  <c r="S962" i="12"/>
  <c r="R962" i="12"/>
  <c r="V962" i="12"/>
  <c r="G962" i="12"/>
  <c r="U962" i="12"/>
  <c r="W962" i="12"/>
  <c r="E963" i="12"/>
  <c r="B963" i="12"/>
  <c r="B965" i="3"/>
  <c r="A964" i="3"/>
  <c r="D964" i="12" l="1"/>
  <c r="P963" i="12"/>
  <c r="C963" i="12"/>
  <c r="T963" i="12"/>
  <c r="W963" i="12"/>
  <c r="Z963" i="12"/>
  <c r="R963" i="12"/>
  <c r="Q963" i="12"/>
  <c r="G963" i="12"/>
  <c r="V963" i="12"/>
  <c r="J963" i="12"/>
  <c r="H963" i="12"/>
  <c r="X963" i="12"/>
  <c r="U963" i="12"/>
  <c r="S963" i="12"/>
  <c r="F963" i="12"/>
  <c r="Y963" i="12"/>
  <c r="B964" i="12"/>
  <c r="E964" i="12"/>
  <c r="B966" i="3"/>
  <c r="A965" i="3"/>
  <c r="K962" i="12"/>
  <c r="O962" i="12"/>
  <c r="D965" i="12" l="1"/>
  <c r="B965" i="12" s="1"/>
  <c r="A966" i="3"/>
  <c r="B967" i="3"/>
  <c r="K963" i="12"/>
  <c r="O963" i="12"/>
  <c r="J964" i="12"/>
  <c r="F964" i="12"/>
  <c r="W964" i="12"/>
  <c r="R964" i="12"/>
  <c r="Q964" i="12"/>
  <c r="Z964" i="12"/>
  <c r="Y964" i="12"/>
  <c r="X964" i="12"/>
  <c r="G964" i="12"/>
  <c r="V964" i="12"/>
  <c r="T964" i="12"/>
  <c r="P964" i="12"/>
  <c r="S964" i="12"/>
  <c r="H964" i="12"/>
  <c r="C964" i="12"/>
  <c r="U964" i="12"/>
  <c r="E965" i="12" l="1"/>
  <c r="D966" i="12"/>
  <c r="E966" i="12" s="1"/>
  <c r="A967" i="3"/>
  <c r="B968" i="3"/>
  <c r="O964" i="12"/>
  <c r="K964" i="12"/>
  <c r="T965" i="12"/>
  <c r="H965" i="12"/>
  <c r="U965" i="12"/>
  <c r="Y965" i="12"/>
  <c r="R965" i="12"/>
  <c r="X965" i="12"/>
  <c r="V965" i="12"/>
  <c r="S965" i="12"/>
  <c r="F965" i="12"/>
  <c r="J965" i="12"/>
  <c r="W965" i="12"/>
  <c r="Z965" i="12"/>
  <c r="P965" i="12"/>
  <c r="G965" i="12"/>
  <c r="Q965" i="12"/>
  <c r="C965" i="12"/>
  <c r="B966" i="12" l="1"/>
  <c r="Y966" i="12" s="1"/>
  <c r="D967" i="12"/>
  <c r="B967" i="12" s="1"/>
  <c r="K965" i="12"/>
  <c r="O965" i="12"/>
  <c r="B969" i="3"/>
  <c r="A968" i="3"/>
  <c r="E967" i="12"/>
  <c r="T966" i="12" l="1"/>
  <c r="R966" i="12"/>
  <c r="S966" i="12"/>
  <c r="W966" i="12"/>
  <c r="U966" i="12"/>
  <c r="Q966" i="12"/>
  <c r="J966" i="12"/>
  <c r="O966" i="12" s="1"/>
  <c r="V966" i="12"/>
  <c r="H966" i="12"/>
  <c r="C966" i="12"/>
  <c r="F966" i="12"/>
  <c r="P966" i="12"/>
  <c r="Z966" i="12"/>
  <c r="X966" i="12"/>
  <c r="G966" i="12"/>
  <c r="D968" i="12"/>
  <c r="E968" i="12" s="1"/>
  <c r="A969" i="3"/>
  <c r="B970" i="3"/>
  <c r="Q967" i="12"/>
  <c r="X967" i="12"/>
  <c r="F967" i="12"/>
  <c r="C967" i="12"/>
  <c r="R967" i="12"/>
  <c r="P967" i="12"/>
  <c r="Y967" i="12"/>
  <c r="S967" i="12"/>
  <c r="J967" i="12"/>
  <c r="V967" i="12"/>
  <c r="Z967" i="12"/>
  <c r="G967" i="12"/>
  <c r="H967" i="12"/>
  <c r="U967" i="12"/>
  <c r="T967" i="12"/>
  <c r="W967" i="12"/>
  <c r="K966" i="12" l="1"/>
  <c r="B968" i="12"/>
  <c r="R968" i="12" s="1"/>
  <c r="D969" i="12"/>
  <c r="K967" i="12"/>
  <c r="O967" i="12"/>
  <c r="B971" i="3"/>
  <c r="A970" i="3"/>
  <c r="E969" i="12"/>
  <c r="B969" i="12"/>
  <c r="X968" i="12" l="1"/>
  <c r="G968" i="12"/>
  <c r="Y968" i="12"/>
  <c r="U968" i="12"/>
  <c r="J968" i="12"/>
  <c r="Q968" i="12"/>
  <c r="Z968" i="12"/>
  <c r="S968" i="12"/>
  <c r="F968" i="12"/>
  <c r="C968" i="12"/>
  <c r="T968" i="12"/>
  <c r="V968" i="12"/>
  <c r="P968" i="12"/>
  <c r="W968" i="12"/>
  <c r="H968" i="12"/>
  <c r="D970" i="12"/>
  <c r="B970" i="12" s="1"/>
  <c r="A971" i="3"/>
  <c r="B972" i="3"/>
  <c r="V969" i="12"/>
  <c r="S969" i="12"/>
  <c r="R969" i="12"/>
  <c r="Y969" i="12"/>
  <c r="Z969" i="12"/>
  <c r="J969" i="12"/>
  <c r="U969" i="12"/>
  <c r="F969" i="12"/>
  <c r="C969" i="12"/>
  <c r="P969" i="12"/>
  <c r="H969" i="12"/>
  <c r="T969" i="12"/>
  <c r="X969" i="12"/>
  <c r="W969" i="12"/>
  <c r="G969" i="12"/>
  <c r="Q969" i="12"/>
  <c r="O968" i="12"/>
  <c r="K968" i="12"/>
  <c r="E970" i="12" l="1"/>
  <c r="D971" i="12"/>
  <c r="E971" i="12" s="1"/>
  <c r="B973" i="3"/>
  <c r="A972" i="3"/>
  <c r="B971" i="12"/>
  <c r="O969" i="12"/>
  <c r="K969" i="12"/>
  <c r="F970" i="12"/>
  <c r="X970" i="12"/>
  <c r="Z970" i="12"/>
  <c r="U970" i="12"/>
  <c r="R970" i="12"/>
  <c r="V970" i="12"/>
  <c r="P970" i="12"/>
  <c r="G970" i="12"/>
  <c r="H970" i="12"/>
  <c r="S970" i="12"/>
  <c r="Q970" i="12"/>
  <c r="C970" i="12"/>
  <c r="Y970" i="12"/>
  <c r="W970" i="12"/>
  <c r="T970" i="12"/>
  <c r="J970" i="12"/>
  <c r="D972" i="12" l="1"/>
  <c r="T971" i="12"/>
  <c r="P971" i="12"/>
  <c r="H971" i="12"/>
  <c r="Q971" i="12"/>
  <c r="V971" i="12"/>
  <c r="W971" i="12"/>
  <c r="G971" i="12"/>
  <c r="Y971" i="12"/>
  <c r="S971" i="12"/>
  <c r="R971" i="12"/>
  <c r="U971" i="12"/>
  <c r="F971" i="12"/>
  <c r="J971" i="12"/>
  <c r="C971" i="12"/>
  <c r="X971" i="12"/>
  <c r="Z971" i="12"/>
  <c r="K970" i="12"/>
  <c r="O970" i="12"/>
  <c r="E972" i="12"/>
  <c r="B972" i="12"/>
  <c r="A973" i="3"/>
  <c r="B974" i="3"/>
  <c r="D973" i="12" l="1"/>
  <c r="V972" i="12"/>
  <c r="X972" i="12"/>
  <c r="G972" i="12"/>
  <c r="C972" i="12"/>
  <c r="H972" i="12"/>
  <c r="Z972" i="12"/>
  <c r="S972" i="12"/>
  <c r="U972" i="12"/>
  <c r="J972" i="12"/>
  <c r="W972" i="12"/>
  <c r="R972" i="12"/>
  <c r="F972" i="12"/>
  <c r="Y972" i="12"/>
  <c r="P972" i="12"/>
  <c r="T972" i="12"/>
  <c r="Q972" i="12"/>
  <c r="A974" i="3"/>
  <c r="B975" i="3"/>
  <c r="B973" i="12"/>
  <c r="E973" i="12"/>
  <c r="K971" i="12"/>
  <c r="O971" i="12"/>
  <c r="D974" i="12" l="1"/>
  <c r="G973" i="12"/>
  <c r="T973" i="12"/>
  <c r="U973" i="12"/>
  <c r="S973" i="12"/>
  <c r="C973" i="12"/>
  <c r="V973" i="12"/>
  <c r="R973" i="12"/>
  <c r="P973" i="12"/>
  <c r="H973" i="12"/>
  <c r="Y973" i="12"/>
  <c r="Z973" i="12"/>
  <c r="Q973" i="12"/>
  <c r="X973" i="12"/>
  <c r="F973" i="12"/>
  <c r="W973" i="12"/>
  <c r="J973" i="12"/>
  <c r="A975" i="3"/>
  <c r="B976" i="3"/>
  <c r="B974" i="12"/>
  <c r="E974" i="12"/>
  <c r="K972" i="12"/>
  <c r="O972" i="12"/>
  <c r="D975" i="12" l="1"/>
  <c r="K973" i="12"/>
  <c r="O973" i="12"/>
  <c r="J974" i="12"/>
  <c r="F974" i="12"/>
  <c r="Y974" i="12"/>
  <c r="C974" i="12"/>
  <c r="R974" i="12"/>
  <c r="W974" i="12"/>
  <c r="X974" i="12"/>
  <c r="H974" i="12"/>
  <c r="Z974" i="12"/>
  <c r="U974" i="12"/>
  <c r="Q974" i="12"/>
  <c r="T974" i="12"/>
  <c r="S974" i="12"/>
  <c r="P974" i="12"/>
  <c r="V974" i="12"/>
  <c r="G974" i="12"/>
  <c r="A976" i="3"/>
  <c r="B977" i="3"/>
  <c r="E975" i="12"/>
  <c r="B975" i="12"/>
  <c r="D976" i="12" l="1"/>
  <c r="E976" i="12" s="1"/>
  <c r="B978" i="3"/>
  <c r="A977" i="3"/>
  <c r="O974" i="12"/>
  <c r="K974" i="12"/>
  <c r="U975" i="12"/>
  <c r="S975" i="12"/>
  <c r="G975" i="12"/>
  <c r="R975" i="12"/>
  <c r="Z975" i="12"/>
  <c r="P975" i="12"/>
  <c r="T975" i="12"/>
  <c r="C975" i="12"/>
  <c r="H975" i="12"/>
  <c r="J975" i="12"/>
  <c r="X975" i="12"/>
  <c r="Y975" i="12"/>
  <c r="Q975" i="12"/>
  <c r="F975" i="12"/>
  <c r="V975" i="12"/>
  <c r="W975" i="12"/>
  <c r="B976" i="12" l="1"/>
  <c r="C976" i="12" s="1"/>
  <c r="D977" i="12"/>
  <c r="O975" i="12"/>
  <c r="K975" i="12"/>
  <c r="H976" i="12"/>
  <c r="W976" i="12"/>
  <c r="V976" i="12"/>
  <c r="F976" i="12"/>
  <c r="E977" i="12"/>
  <c r="B977" i="12"/>
  <c r="A978" i="3"/>
  <c r="B979" i="3"/>
  <c r="Z976" i="12" l="1"/>
  <c r="J976" i="12"/>
  <c r="R976" i="12"/>
  <c r="Y976" i="12"/>
  <c r="Q976" i="12"/>
  <c r="X976" i="12"/>
  <c r="S976" i="12"/>
  <c r="P976" i="12"/>
  <c r="U976" i="12"/>
  <c r="G976" i="12"/>
  <c r="T976" i="12"/>
  <c r="D978" i="12"/>
  <c r="P977" i="12"/>
  <c r="Y977" i="12"/>
  <c r="T977" i="12"/>
  <c r="X977" i="12"/>
  <c r="W977" i="12"/>
  <c r="F977" i="12"/>
  <c r="Q977" i="12"/>
  <c r="J977" i="12"/>
  <c r="S977" i="12"/>
  <c r="R977" i="12"/>
  <c r="U977" i="12"/>
  <c r="H977" i="12"/>
  <c r="Z977" i="12"/>
  <c r="G977" i="12"/>
  <c r="C977" i="12"/>
  <c r="V977" i="12"/>
  <c r="O976" i="12"/>
  <c r="K976" i="12"/>
  <c r="B980" i="3"/>
  <c r="A979" i="3"/>
  <c r="E978" i="12"/>
  <c r="B978" i="12"/>
  <c r="D979" i="12" l="1"/>
  <c r="A980" i="3"/>
  <c r="B981" i="3"/>
  <c r="O977" i="12"/>
  <c r="K977" i="12"/>
  <c r="X978" i="12"/>
  <c r="C978" i="12"/>
  <c r="U978" i="12"/>
  <c r="G978" i="12"/>
  <c r="S978" i="12"/>
  <c r="H978" i="12"/>
  <c r="Z978" i="12"/>
  <c r="J978" i="12"/>
  <c r="W978" i="12"/>
  <c r="T978" i="12"/>
  <c r="V978" i="12"/>
  <c r="F978" i="12"/>
  <c r="Q978" i="12"/>
  <c r="Y978" i="12"/>
  <c r="P978" i="12"/>
  <c r="R978" i="12"/>
  <c r="B979" i="12"/>
  <c r="E979" i="12"/>
  <c r="D980" i="12" l="1"/>
  <c r="K978" i="12"/>
  <c r="O978" i="12"/>
  <c r="Y979" i="12"/>
  <c r="W979" i="12"/>
  <c r="P979" i="12"/>
  <c r="T979" i="12"/>
  <c r="H979" i="12"/>
  <c r="R979" i="12"/>
  <c r="C979" i="12"/>
  <c r="Q979" i="12"/>
  <c r="Z979" i="12"/>
  <c r="G979" i="12"/>
  <c r="X979" i="12"/>
  <c r="S979" i="12"/>
  <c r="J979" i="12"/>
  <c r="V979" i="12"/>
  <c r="U979" i="12"/>
  <c r="F979" i="12"/>
  <c r="A981" i="3"/>
  <c r="B982" i="3"/>
  <c r="E980" i="12"/>
  <c r="B980" i="12"/>
  <c r="D981" i="12" l="1"/>
  <c r="B981" i="12" s="1"/>
  <c r="B983" i="3"/>
  <c r="A982" i="3"/>
  <c r="E981" i="12"/>
  <c r="O979" i="12"/>
  <c r="K979" i="12"/>
  <c r="J980" i="12"/>
  <c r="X980" i="12"/>
  <c r="Q980" i="12"/>
  <c r="P980" i="12"/>
  <c r="T980" i="12"/>
  <c r="U980" i="12"/>
  <c r="V980" i="12"/>
  <c r="C980" i="12"/>
  <c r="Y980" i="12"/>
  <c r="H980" i="12"/>
  <c r="W980" i="12"/>
  <c r="F980" i="12"/>
  <c r="R980" i="12"/>
  <c r="S980" i="12"/>
  <c r="G980" i="12"/>
  <c r="Z980" i="12"/>
  <c r="D982" i="12" l="1"/>
  <c r="O980" i="12"/>
  <c r="K980" i="12"/>
  <c r="J981" i="12"/>
  <c r="Q981" i="12"/>
  <c r="S981" i="12"/>
  <c r="H981" i="12"/>
  <c r="G981" i="12"/>
  <c r="R981" i="12"/>
  <c r="U981" i="12"/>
  <c r="T981" i="12"/>
  <c r="P981" i="12"/>
  <c r="F981" i="12"/>
  <c r="Y981" i="12"/>
  <c r="C981" i="12"/>
  <c r="V981" i="12"/>
  <c r="X981" i="12"/>
  <c r="W981" i="12"/>
  <c r="Z981" i="12"/>
  <c r="E982" i="12"/>
  <c r="B982" i="12"/>
  <c r="A983" i="3"/>
  <c r="B984" i="3"/>
  <c r="D983" i="12" l="1"/>
  <c r="Q982" i="12"/>
  <c r="Y982" i="12"/>
  <c r="V982" i="12"/>
  <c r="T982" i="12"/>
  <c r="R982" i="12"/>
  <c r="S982" i="12"/>
  <c r="H982" i="12"/>
  <c r="G982" i="12"/>
  <c r="C982" i="12"/>
  <c r="U982" i="12"/>
  <c r="F982" i="12"/>
  <c r="J982" i="12"/>
  <c r="X982" i="12"/>
  <c r="W982" i="12"/>
  <c r="Z982" i="12"/>
  <c r="P982" i="12"/>
  <c r="K981" i="12"/>
  <c r="O981" i="12"/>
  <c r="B985" i="3"/>
  <c r="A984" i="3"/>
  <c r="B983" i="12"/>
  <c r="E983" i="12"/>
  <c r="D984" i="12" l="1"/>
  <c r="B984" i="12" s="1"/>
  <c r="E984" i="12"/>
  <c r="K982" i="12"/>
  <c r="O982" i="12"/>
  <c r="A985" i="3"/>
  <c r="B986" i="3"/>
  <c r="X983" i="12"/>
  <c r="Q983" i="12"/>
  <c r="G983" i="12"/>
  <c r="S983" i="12"/>
  <c r="H983" i="12"/>
  <c r="P983" i="12"/>
  <c r="T983" i="12"/>
  <c r="J983" i="12"/>
  <c r="U983" i="12"/>
  <c r="R983" i="12"/>
  <c r="C983" i="12"/>
  <c r="V983" i="12"/>
  <c r="F983" i="12"/>
  <c r="Z983" i="12"/>
  <c r="W983" i="12"/>
  <c r="Y983" i="12"/>
  <c r="D985" i="12" l="1"/>
  <c r="K983" i="12"/>
  <c r="O983" i="12"/>
  <c r="A986" i="3"/>
  <c r="B987" i="3"/>
  <c r="G984" i="12"/>
  <c r="C984" i="12"/>
  <c r="W984" i="12"/>
  <c r="S984" i="12"/>
  <c r="P984" i="12"/>
  <c r="R984" i="12"/>
  <c r="H984" i="12"/>
  <c r="Z984" i="12"/>
  <c r="V984" i="12"/>
  <c r="T984" i="12"/>
  <c r="Q984" i="12"/>
  <c r="U984" i="12"/>
  <c r="J984" i="12"/>
  <c r="F984" i="12"/>
  <c r="Y984" i="12"/>
  <c r="X984" i="12"/>
  <c r="B985" i="12"/>
  <c r="E985" i="12"/>
  <c r="D986" i="12" l="1"/>
  <c r="A987" i="3"/>
  <c r="B988" i="3"/>
  <c r="B986" i="12"/>
  <c r="E986" i="12"/>
  <c r="H985" i="12"/>
  <c r="W985" i="12"/>
  <c r="F985" i="12"/>
  <c r="C985" i="12"/>
  <c r="X985" i="12"/>
  <c r="Y985" i="12"/>
  <c r="P985" i="12"/>
  <c r="V985" i="12"/>
  <c r="T985" i="12"/>
  <c r="U985" i="12"/>
  <c r="G985" i="12"/>
  <c r="Z985" i="12"/>
  <c r="J985" i="12"/>
  <c r="S985" i="12"/>
  <c r="Q985" i="12"/>
  <c r="R985" i="12"/>
  <c r="O984" i="12"/>
  <c r="K984" i="12"/>
  <c r="D987" i="12" l="1"/>
  <c r="S986" i="12"/>
  <c r="C986" i="12"/>
  <c r="V986" i="12"/>
  <c r="W986" i="12"/>
  <c r="R986" i="12"/>
  <c r="Y986" i="12"/>
  <c r="Z986" i="12"/>
  <c r="T986" i="12"/>
  <c r="J986" i="12"/>
  <c r="X986" i="12"/>
  <c r="G986" i="12"/>
  <c r="H986" i="12"/>
  <c r="Q986" i="12"/>
  <c r="U986" i="12"/>
  <c r="P986" i="12"/>
  <c r="F986" i="12"/>
  <c r="A988" i="3"/>
  <c r="B989" i="3"/>
  <c r="O985" i="12"/>
  <c r="K985" i="12"/>
  <c r="E987" i="12"/>
  <c r="B987" i="12"/>
  <c r="D988" i="12" l="1"/>
  <c r="T987" i="12"/>
  <c r="F987" i="12"/>
  <c r="J987" i="12"/>
  <c r="U987" i="12"/>
  <c r="W987" i="12"/>
  <c r="Z987" i="12"/>
  <c r="S987" i="12"/>
  <c r="R987" i="12"/>
  <c r="H987" i="12"/>
  <c r="G987" i="12"/>
  <c r="P987" i="12"/>
  <c r="Y987" i="12"/>
  <c r="Q987" i="12"/>
  <c r="V987" i="12"/>
  <c r="X987" i="12"/>
  <c r="C987" i="12"/>
  <c r="B990" i="3"/>
  <c r="A989" i="3"/>
  <c r="B988" i="12"/>
  <c r="E988" i="12"/>
  <c r="K986" i="12"/>
  <c r="O986" i="12"/>
  <c r="D989" i="12" l="1"/>
  <c r="E989" i="12" s="1"/>
  <c r="B991" i="3"/>
  <c r="A990" i="3"/>
  <c r="W988" i="12"/>
  <c r="C988" i="12"/>
  <c r="R988" i="12"/>
  <c r="G988" i="12"/>
  <c r="X988" i="12"/>
  <c r="H988" i="12"/>
  <c r="F988" i="12"/>
  <c r="Z988" i="12"/>
  <c r="T988" i="12"/>
  <c r="Q988" i="12"/>
  <c r="P988" i="12"/>
  <c r="S988" i="12"/>
  <c r="J988" i="12"/>
  <c r="Y988" i="12"/>
  <c r="U988" i="12"/>
  <c r="V988" i="12"/>
  <c r="O987" i="12"/>
  <c r="K987" i="12"/>
  <c r="B989" i="12" l="1"/>
  <c r="U989" i="12" s="1"/>
  <c r="D990" i="12"/>
  <c r="B990" i="12" s="1"/>
  <c r="E990" i="12"/>
  <c r="A991" i="3"/>
  <c r="B992" i="3"/>
  <c r="K988" i="12"/>
  <c r="O988" i="12"/>
  <c r="Q989" i="12" l="1"/>
  <c r="S989" i="12"/>
  <c r="X989" i="12"/>
  <c r="W989" i="12"/>
  <c r="Y989" i="12"/>
  <c r="J989" i="12"/>
  <c r="P989" i="12"/>
  <c r="T989" i="12"/>
  <c r="G989" i="12"/>
  <c r="H989" i="12"/>
  <c r="R989" i="12"/>
  <c r="V989" i="12"/>
  <c r="F989" i="12"/>
  <c r="C989" i="12"/>
  <c r="Z989" i="12"/>
  <c r="D991" i="12"/>
  <c r="E991" i="12" s="1"/>
  <c r="A992" i="3"/>
  <c r="B993" i="3"/>
  <c r="Y990" i="12"/>
  <c r="G990" i="12"/>
  <c r="J990" i="12"/>
  <c r="X990" i="12"/>
  <c r="S990" i="12"/>
  <c r="F990" i="12"/>
  <c r="Z990" i="12"/>
  <c r="W990" i="12"/>
  <c r="U990" i="12"/>
  <c r="H990" i="12"/>
  <c r="R990" i="12"/>
  <c r="V990" i="12"/>
  <c r="T990" i="12"/>
  <c r="Q990" i="12"/>
  <c r="C990" i="12"/>
  <c r="P990" i="12"/>
  <c r="K989" i="12"/>
  <c r="O989" i="12"/>
  <c r="B991" i="12" l="1"/>
  <c r="F991" i="12" s="1"/>
  <c r="D992" i="12"/>
  <c r="B992" i="12" s="1"/>
  <c r="O990" i="12"/>
  <c r="K990" i="12"/>
  <c r="A993" i="3"/>
  <c r="B994" i="3"/>
  <c r="E992" i="12"/>
  <c r="H991" i="12" l="1"/>
  <c r="X991" i="12"/>
  <c r="G991" i="12"/>
  <c r="U991" i="12"/>
  <c r="Z991" i="12"/>
  <c r="Q991" i="12"/>
  <c r="W991" i="12"/>
  <c r="Y991" i="12"/>
  <c r="C991" i="12"/>
  <c r="P991" i="12"/>
  <c r="V991" i="12"/>
  <c r="T991" i="12"/>
  <c r="S991" i="12"/>
  <c r="J991" i="12"/>
  <c r="R991" i="12"/>
  <c r="D993" i="12"/>
  <c r="B993" i="12" s="1"/>
  <c r="B995" i="3"/>
  <c r="A994" i="3"/>
  <c r="E993" i="12"/>
  <c r="U992" i="12"/>
  <c r="P992" i="12"/>
  <c r="S992" i="12"/>
  <c r="V992" i="12"/>
  <c r="H992" i="12"/>
  <c r="Y992" i="12"/>
  <c r="W992" i="12"/>
  <c r="C992" i="12"/>
  <c r="J992" i="12"/>
  <c r="Q992" i="12"/>
  <c r="T992" i="12"/>
  <c r="X992" i="12"/>
  <c r="R992" i="12"/>
  <c r="F992" i="12"/>
  <c r="Z992" i="12"/>
  <c r="G992" i="12"/>
  <c r="O991" i="12"/>
  <c r="K991" i="12"/>
  <c r="D994" i="12" l="1"/>
  <c r="U993" i="12"/>
  <c r="P993" i="12"/>
  <c r="Q993" i="12"/>
  <c r="R993" i="12"/>
  <c r="F993" i="12"/>
  <c r="Z993" i="12"/>
  <c r="Y993" i="12"/>
  <c r="C993" i="12"/>
  <c r="T993" i="12"/>
  <c r="S993" i="12"/>
  <c r="J993" i="12"/>
  <c r="H993" i="12"/>
  <c r="G993" i="12"/>
  <c r="V993" i="12"/>
  <c r="X993" i="12"/>
  <c r="W993" i="12"/>
  <c r="B994" i="12"/>
  <c r="E994" i="12"/>
  <c r="K992" i="12"/>
  <c r="O992" i="12"/>
  <c r="B996" i="3"/>
  <c r="A995" i="3"/>
  <c r="D995" i="12" l="1"/>
  <c r="B995" i="12"/>
  <c r="E995" i="12"/>
  <c r="O993" i="12"/>
  <c r="K993" i="12"/>
  <c r="A996" i="3"/>
  <c r="B997" i="3"/>
  <c r="S994" i="12"/>
  <c r="W994" i="12"/>
  <c r="P994" i="12"/>
  <c r="C994" i="12"/>
  <c r="F994" i="12"/>
  <c r="V994" i="12"/>
  <c r="X994" i="12"/>
  <c r="U994" i="12"/>
  <c r="Q994" i="12"/>
  <c r="G994" i="12"/>
  <c r="H994" i="12"/>
  <c r="Z994" i="12"/>
  <c r="T994" i="12"/>
  <c r="Y994" i="12"/>
  <c r="R994" i="12"/>
  <c r="J994" i="12"/>
  <c r="D996" i="12" l="1"/>
  <c r="B996" i="12" s="1"/>
  <c r="O994" i="12"/>
  <c r="K994" i="12"/>
  <c r="A997" i="3"/>
  <c r="B998" i="3"/>
  <c r="E996" i="12"/>
  <c r="J995" i="12"/>
  <c r="P995" i="12"/>
  <c r="F995" i="12"/>
  <c r="R995" i="12"/>
  <c r="V995" i="12"/>
  <c r="Y995" i="12"/>
  <c r="S995" i="12"/>
  <c r="T995" i="12"/>
  <c r="W995" i="12"/>
  <c r="C995" i="12"/>
  <c r="Z995" i="12"/>
  <c r="H995" i="12"/>
  <c r="Q995" i="12"/>
  <c r="G995" i="12"/>
  <c r="X995" i="12"/>
  <c r="U995" i="12"/>
  <c r="D997" i="12" l="1"/>
  <c r="B997" i="12" s="1"/>
  <c r="A998" i="3"/>
  <c r="B999" i="3"/>
  <c r="K995" i="12"/>
  <c r="O995" i="12"/>
  <c r="E997" i="12"/>
  <c r="J996" i="12"/>
  <c r="W996" i="12"/>
  <c r="R996" i="12"/>
  <c r="Q996" i="12"/>
  <c r="T996" i="12"/>
  <c r="C996" i="12"/>
  <c r="Y996" i="12"/>
  <c r="X996" i="12"/>
  <c r="H996" i="12"/>
  <c r="Z996" i="12"/>
  <c r="S996" i="12"/>
  <c r="P996" i="12"/>
  <c r="F996" i="12"/>
  <c r="V996" i="12"/>
  <c r="G996" i="12"/>
  <c r="U996" i="12"/>
  <c r="D998" i="12" l="1"/>
  <c r="K996" i="12"/>
  <c r="O996" i="12"/>
  <c r="B1000" i="3"/>
  <c r="A999" i="3"/>
  <c r="X997" i="12"/>
  <c r="S997" i="12"/>
  <c r="C997" i="12"/>
  <c r="J997" i="12"/>
  <c r="P997" i="12"/>
  <c r="U997" i="12"/>
  <c r="Y997" i="12"/>
  <c r="Z997" i="12"/>
  <c r="R997" i="12"/>
  <c r="V997" i="12"/>
  <c r="T997" i="12"/>
  <c r="H997" i="12"/>
  <c r="W997" i="12"/>
  <c r="F997" i="12"/>
  <c r="G997" i="12"/>
  <c r="Q997" i="12"/>
  <c r="B998" i="12"/>
  <c r="E998" i="12"/>
  <c r="D999" i="12" l="1"/>
  <c r="E999" i="12" s="1"/>
  <c r="O997" i="12"/>
  <c r="K997" i="12"/>
  <c r="B1001" i="3"/>
  <c r="A1000" i="3"/>
  <c r="J998" i="12"/>
  <c r="F998" i="12"/>
  <c r="S998" i="12"/>
  <c r="Q998" i="12"/>
  <c r="G998" i="12"/>
  <c r="C998" i="12"/>
  <c r="H998" i="12"/>
  <c r="R998" i="12"/>
  <c r="V998" i="12"/>
  <c r="X998" i="12"/>
  <c r="P998" i="12"/>
  <c r="Y998" i="12"/>
  <c r="T998" i="12"/>
  <c r="U998" i="12"/>
  <c r="Z998" i="12"/>
  <c r="W998" i="12"/>
  <c r="B999" i="12" l="1"/>
  <c r="Z999" i="12" s="1"/>
  <c r="D1000" i="12"/>
  <c r="Q999" i="12"/>
  <c r="Y999" i="12"/>
  <c r="T999" i="12"/>
  <c r="G999" i="12"/>
  <c r="O998" i="12"/>
  <c r="K998" i="12"/>
  <c r="E1000" i="12"/>
  <c r="B1000" i="12"/>
  <c r="A1001" i="3"/>
  <c r="B1002" i="3"/>
  <c r="X999" i="12" l="1"/>
  <c r="U999" i="12"/>
  <c r="S999" i="12"/>
  <c r="C999" i="12"/>
  <c r="J999" i="12"/>
  <c r="H999" i="12"/>
  <c r="W999" i="12"/>
  <c r="P999" i="12"/>
  <c r="V999" i="12"/>
  <c r="F999" i="12"/>
  <c r="R999" i="12"/>
  <c r="D1001" i="12"/>
  <c r="E1001" i="12" s="1"/>
  <c r="B1003" i="3"/>
  <c r="A1002" i="3"/>
  <c r="J1000" i="12"/>
  <c r="C1000" i="12"/>
  <c r="W1000" i="12"/>
  <c r="F1000" i="12"/>
  <c r="X1000" i="12"/>
  <c r="Q1000" i="12"/>
  <c r="G1000" i="12"/>
  <c r="P1000" i="12"/>
  <c r="U1000" i="12"/>
  <c r="Z1000" i="12"/>
  <c r="Y1000" i="12"/>
  <c r="S1000" i="12"/>
  <c r="V1000" i="12"/>
  <c r="H1000" i="12"/>
  <c r="T1000" i="12"/>
  <c r="R1000" i="12"/>
  <c r="K999" i="12"/>
  <c r="O999" i="12"/>
  <c r="B1001" i="12"/>
  <c r="D1002" i="12" l="1"/>
  <c r="O1000" i="12"/>
  <c r="K1000" i="12"/>
  <c r="B1002" i="12"/>
  <c r="E1002" i="12"/>
  <c r="W1001" i="12"/>
  <c r="V1001" i="12"/>
  <c r="J1001" i="12"/>
  <c r="X1001" i="12"/>
  <c r="P1001" i="12"/>
  <c r="Y1001" i="12"/>
  <c r="C1001" i="12"/>
  <c r="Z1001" i="12"/>
  <c r="R1001" i="12"/>
  <c r="G1001" i="12"/>
  <c r="T1001" i="12"/>
  <c r="U1001" i="12"/>
  <c r="Q1001" i="12"/>
  <c r="S1001" i="12"/>
  <c r="F1001" i="12"/>
  <c r="H1001" i="12"/>
  <c r="B1004" i="3"/>
  <c r="A1003" i="3"/>
  <c r="D1003" i="12" l="1"/>
  <c r="O1001" i="12"/>
  <c r="K1001" i="12"/>
  <c r="J1002" i="12"/>
  <c r="W1002" i="12"/>
  <c r="Q1002" i="12"/>
  <c r="F1002" i="12"/>
  <c r="C1002" i="12"/>
  <c r="U1002" i="12"/>
  <c r="R1002" i="12"/>
  <c r="X1002" i="12"/>
  <c r="T1002" i="12"/>
  <c r="V1002" i="12"/>
  <c r="G1002" i="12"/>
  <c r="H1002" i="12"/>
  <c r="Z1002" i="12"/>
  <c r="Y1002" i="12"/>
  <c r="S1002" i="12"/>
  <c r="P1002" i="12"/>
  <c r="B1003" i="12"/>
  <c r="E1003" i="12"/>
  <c r="B1005" i="3"/>
  <c r="A1004" i="3"/>
  <c r="D1004" i="12" l="1"/>
  <c r="C1003" i="12"/>
  <c r="W1003" i="12"/>
  <c r="F1003" i="12"/>
  <c r="U1003" i="12"/>
  <c r="Z1003" i="12"/>
  <c r="H1003" i="12"/>
  <c r="X1003" i="12"/>
  <c r="Q1003" i="12"/>
  <c r="Y1003" i="12"/>
  <c r="S1003" i="12"/>
  <c r="R1003" i="12"/>
  <c r="P1003" i="12"/>
  <c r="G1003" i="12"/>
  <c r="T1003" i="12"/>
  <c r="V1003" i="12"/>
  <c r="J1003" i="12"/>
  <c r="O1002" i="12"/>
  <c r="K1002" i="12"/>
  <c r="E1004" i="12"/>
  <c r="B1004" i="12"/>
  <c r="A1005" i="3"/>
  <c r="B1006" i="3"/>
  <c r="D1005" i="12" l="1"/>
  <c r="E1005" i="12" s="1"/>
  <c r="W1004" i="12"/>
  <c r="F1004" i="12"/>
  <c r="U1004" i="12"/>
  <c r="G1004" i="12"/>
  <c r="V1004" i="12"/>
  <c r="T1004" i="12"/>
  <c r="J1004" i="12"/>
  <c r="P1004" i="12"/>
  <c r="C1004" i="12"/>
  <c r="S1004" i="12"/>
  <c r="Z1004" i="12"/>
  <c r="Y1004" i="12"/>
  <c r="X1004" i="12"/>
  <c r="H1004" i="12"/>
  <c r="Q1004" i="12"/>
  <c r="R1004" i="12"/>
  <c r="K1003" i="12"/>
  <c r="O1003" i="12"/>
  <c r="B1007" i="3"/>
  <c r="A1006" i="3"/>
  <c r="B1005" i="12" l="1"/>
  <c r="U1005" i="12" s="1"/>
  <c r="D1006" i="12"/>
  <c r="E1006" i="12" s="1"/>
  <c r="B1006" i="12"/>
  <c r="B1008" i="3"/>
  <c r="A1007" i="3"/>
  <c r="K1004" i="12"/>
  <c r="O1004" i="12"/>
  <c r="V1005" i="12" l="1"/>
  <c r="T1005" i="12"/>
  <c r="Q1005" i="12"/>
  <c r="S1005" i="12"/>
  <c r="J1005" i="12"/>
  <c r="W1005" i="12"/>
  <c r="Z1005" i="12"/>
  <c r="Y1005" i="12"/>
  <c r="P1005" i="12"/>
  <c r="C1005" i="12"/>
  <c r="F1005" i="12"/>
  <c r="H1005" i="12"/>
  <c r="X1005" i="12"/>
  <c r="R1005" i="12"/>
  <c r="G1005" i="12"/>
  <c r="D1007" i="12"/>
  <c r="B1009" i="3"/>
  <c r="A1008" i="3"/>
  <c r="O1005" i="12"/>
  <c r="K1005" i="12"/>
  <c r="R1006" i="12"/>
  <c r="Q1006" i="12"/>
  <c r="W1006" i="12"/>
  <c r="V1006" i="12"/>
  <c r="C1006" i="12"/>
  <c r="J1006" i="12"/>
  <c r="H1006" i="12"/>
  <c r="G1006" i="12"/>
  <c r="T1006" i="12"/>
  <c r="P1006" i="12"/>
  <c r="Z1006" i="12"/>
  <c r="F1006" i="12"/>
  <c r="S1006" i="12"/>
  <c r="X1006" i="12"/>
  <c r="U1006" i="12"/>
  <c r="Y1006" i="12"/>
  <c r="E1007" i="12"/>
  <c r="B1007" i="12"/>
  <c r="D1008" i="12" l="1"/>
  <c r="H1007" i="12"/>
  <c r="C1007" i="12"/>
  <c r="J1007" i="12"/>
  <c r="Q1007" i="12"/>
  <c r="R1007" i="12"/>
  <c r="Z1007" i="12"/>
  <c r="G1007" i="12"/>
  <c r="V1007" i="12"/>
  <c r="X1007" i="12"/>
  <c r="W1007" i="12"/>
  <c r="P1007" i="12"/>
  <c r="Y1007" i="12"/>
  <c r="U1007" i="12"/>
  <c r="S1007" i="12"/>
  <c r="F1007" i="12"/>
  <c r="T1007" i="12"/>
  <c r="K1006" i="12"/>
  <c r="O1006" i="12"/>
  <c r="B1008" i="12"/>
  <c r="E1008" i="12"/>
  <c r="A1009" i="3"/>
  <c r="B1010" i="3"/>
  <c r="D1009" i="12" l="1"/>
  <c r="J1008" i="12"/>
  <c r="Q1008" i="12"/>
  <c r="V1008" i="12"/>
  <c r="F1008" i="12"/>
  <c r="P1008" i="12"/>
  <c r="W1008" i="12"/>
  <c r="S1008" i="12"/>
  <c r="Y1008" i="12"/>
  <c r="G1008" i="12"/>
  <c r="R1008" i="12"/>
  <c r="Z1008" i="12"/>
  <c r="H1008" i="12"/>
  <c r="U1008" i="12"/>
  <c r="T1008" i="12"/>
  <c r="X1008" i="12"/>
  <c r="C1008" i="12"/>
  <c r="O1007" i="12"/>
  <c r="K1007" i="12"/>
  <c r="B1011" i="3"/>
  <c r="A1010" i="3"/>
  <c r="B1009" i="12"/>
  <c r="E1009" i="12"/>
  <c r="D1010" i="12" l="1"/>
  <c r="J1009" i="12"/>
  <c r="F1009" i="12"/>
  <c r="Q1009" i="12"/>
  <c r="S1009" i="12"/>
  <c r="T1009" i="12"/>
  <c r="V1009" i="12"/>
  <c r="U1009" i="12"/>
  <c r="G1009" i="12"/>
  <c r="X1009" i="12"/>
  <c r="H1009" i="12"/>
  <c r="P1009" i="12"/>
  <c r="C1009" i="12"/>
  <c r="R1009" i="12"/>
  <c r="Y1009" i="12"/>
  <c r="W1009" i="12"/>
  <c r="Z1009" i="12"/>
  <c r="E1010" i="12"/>
  <c r="B1010" i="12"/>
  <c r="B1012" i="3"/>
  <c r="A1011" i="3"/>
  <c r="O1008" i="12"/>
  <c r="K1008" i="12"/>
  <c r="D1011" i="12" l="1"/>
  <c r="E1011" i="12" s="1"/>
  <c r="B1013" i="3"/>
  <c r="A1012" i="3"/>
  <c r="C1010" i="12"/>
  <c r="X1010" i="12"/>
  <c r="R1010" i="12"/>
  <c r="P1010" i="12"/>
  <c r="Y1010" i="12"/>
  <c r="J1010" i="12"/>
  <c r="S1010" i="12"/>
  <c r="F1010" i="12"/>
  <c r="Q1010" i="12"/>
  <c r="W1010" i="12"/>
  <c r="Z1010" i="12"/>
  <c r="V1010" i="12"/>
  <c r="H1010" i="12"/>
  <c r="G1010" i="12"/>
  <c r="U1010" i="12"/>
  <c r="T1010" i="12"/>
  <c r="O1009" i="12"/>
  <c r="K1009" i="12"/>
  <c r="B1011" i="12" l="1"/>
  <c r="X1011" i="12" s="1"/>
  <c r="D1012" i="12"/>
  <c r="E1012" i="12" s="1"/>
  <c r="B1012" i="12"/>
  <c r="B1014" i="3"/>
  <c r="A1013" i="3"/>
  <c r="O1010" i="12"/>
  <c r="K1010" i="12"/>
  <c r="G1011" i="12" l="1"/>
  <c r="R1011" i="12"/>
  <c r="J1011" i="12"/>
  <c r="Y1011" i="12"/>
  <c r="Q1011" i="12"/>
  <c r="S1011" i="12"/>
  <c r="W1011" i="12"/>
  <c r="V1011" i="12"/>
  <c r="Z1011" i="12"/>
  <c r="U1011" i="12"/>
  <c r="H1011" i="12"/>
  <c r="P1011" i="12"/>
  <c r="C1011" i="12"/>
  <c r="T1011" i="12"/>
  <c r="F1011" i="12"/>
  <c r="D1013" i="12"/>
  <c r="B1013" i="12" s="1"/>
  <c r="O1011" i="12"/>
  <c r="K1011" i="12"/>
  <c r="A1014" i="3"/>
  <c r="B1015" i="3"/>
  <c r="C1012" i="12"/>
  <c r="T1012" i="12"/>
  <c r="Z1012" i="12"/>
  <c r="H1012" i="12"/>
  <c r="U1012" i="12"/>
  <c r="V1012" i="12"/>
  <c r="Y1012" i="12"/>
  <c r="G1012" i="12"/>
  <c r="P1012" i="12"/>
  <c r="Q1012" i="12"/>
  <c r="S1012" i="12"/>
  <c r="J1012" i="12"/>
  <c r="F1012" i="12"/>
  <c r="R1012" i="12"/>
  <c r="W1012" i="12"/>
  <c r="X1012" i="12"/>
  <c r="E1013" i="12" l="1"/>
  <c r="D1014" i="12"/>
  <c r="B1014" i="12" s="1"/>
  <c r="O1012" i="12"/>
  <c r="K1012" i="12"/>
  <c r="A1015" i="3"/>
  <c r="B1016" i="3"/>
  <c r="T1013" i="12"/>
  <c r="C1013" i="12"/>
  <c r="R1013" i="12"/>
  <c r="Q1013" i="12"/>
  <c r="U1013" i="12"/>
  <c r="X1013" i="12"/>
  <c r="F1013" i="12"/>
  <c r="Y1013" i="12"/>
  <c r="J1013" i="12"/>
  <c r="P1013" i="12"/>
  <c r="Z1013" i="12"/>
  <c r="S1013" i="12"/>
  <c r="G1013" i="12"/>
  <c r="V1013" i="12"/>
  <c r="H1013" i="12"/>
  <c r="W1013" i="12"/>
  <c r="E1014" i="12" l="1"/>
  <c r="D1015" i="12"/>
  <c r="B1017" i="3"/>
  <c r="A1016" i="3"/>
  <c r="K1013" i="12"/>
  <c r="O1013" i="12"/>
  <c r="B1015" i="12"/>
  <c r="E1015" i="12"/>
  <c r="J1014" i="12"/>
  <c r="S1014" i="12"/>
  <c r="G1014" i="12"/>
  <c r="P1014" i="12"/>
  <c r="Q1014" i="12"/>
  <c r="T1014" i="12"/>
  <c r="Z1014" i="12"/>
  <c r="V1014" i="12"/>
  <c r="U1014" i="12"/>
  <c r="C1014" i="12"/>
  <c r="W1014" i="12"/>
  <c r="H1014" i="12"/>
  <c r="R1014" i="12"/>
  <c r="X1014" i="12"/>
  <c r="F1014" i="12"/>
  <c r="Y1014" i="12"/>
  <c r="D1016" i="12" l="1"/>
  <c r="K1014" i="12"/>
  <c r="O1014" i="12"/>
  <c r="E1016" i="12"/>
  <c r="B1016" i="12"/>
  <c r="Y1015" i="12"/>
  <c r="S1015" i="12"/>
  <c r="F1015" i="12"/>
  <c r="J1015" i="12"/>
  <c r="V1015" i="12"/>
  <c r="G1015" i="12"/>
  <c r="T1015" i="12"/>
  <c r="H1015" i="12"/>
  <c r="P1015" i="12"/>
  <c r="W1015" i="12"/>
  <c r="C1015" i="12"/>
  <c r="U1015" i="12"/>
  <c r="Z1015" i="12"/>
  <c r="X1015" i="12"/>
  <c r="R1015" i="12"/>
  <c r="Q1015" i="12"/>
  <c r="A1017" i="3"/>
  <c r="B1018" i="3"/>
  <c r="D1017" i="12" l="1"/>
  <c r="B1017" i="12" s="1"/>
  <c r="O1015" i="12"/>
  <c r="K1015" i="12"/>
  <c r="W1016" i="12"/>
  <c r="J1016" i="12"/>
  <c r="S1016" i="12"/>
  <c r="Z1016" i="12"/>
  <c r="H1016" i="12"/>
  <c r="V1016" i="12"/>
  <c r="F1016" i="12"/>
  <c r="T1016" i="12"/>
  <c r="P1016" i="12"/>
  <c r="Q1016" i="12"/>
  <c r="G1016" i="12"/>
  <c r="C1016" i="12"/>
  <c r="Y1016" i="12"/>
  <c r="R1016" i="12"/>
  <c r="U1016" i="12"/>
  <c r="X1016" i="12"/>
  <c r="B1019" i="3"/>
  <c r="A1018" i="3"/>
  <c r="E1017" i="12"/>
  <c r="D1018" i="12" l="1"/>
  <c r="K1016" i="12"/>
  <c r="O1016" i="12"/>
  <c r="B1020" i="3"/>
  <c r="A1019" i="3"/>
  <c r="T1017" i="12"/>
  <c r="P1017" i="12"/>
  <c r="R1017" i="12"/>
  <c r="H1017" i="12"/>
  <c r="X1017" i="12"/>
  <c r="S1017" i="12"/>
  <c r="G1017" i="12"/>
  <c r="Y1017" i="12"/>
  <c r="F1017" i="12"/>
  <c r="Q1017" i="12"/>
  <c r="V1017" i="12"/>
  <c r="W1017" i="12"/>
  <c r="J1017" i="12"/>
  <c r="C1017" i="12"/>
  <c r="U1017" i="12"/>
  <c r="Z1017" i="12"/>
  <c r="E1018" i="12"/>
  <c r="B1018" i="12"/>
  <c r="D1019" i="12" l="1"/>
  <c r="E1019" i="12" s="1"/>
  <c r="A1020" i="3"/>
  <c r="B1021" i="3"/>
  <c r="C1018" i="12"/>
  <c r="X1018" i="12"/>
  <c r="R1018" i="12"/>
  <c r="P1018" i="12"/>
  <c r="J1018" i="12"/>
  <c r="U1018" i="12"/>
  <c r="H1018" i="12"/>
  <c r="Q1018" i="12"/>
  <c r="S1018" i="12"/>
  <c r="F1018" i="12"/>
  <c r="T1018" i="12"/>
  <c r="Z1018" i="12"/>
  <c r="W1018" i="12"/>
  <c r="V1018" i="12"/>
  <c r="G1018" i="12"/>
  <c r="Y1018" i="12"/>
  <c r="K1017" i="12"/>
  <c r="O1017" i="12"/>
  <c r="B1019" i="12" l="1"/>
  <c r="R1019" i="12" s="1"/>
  <c r="D1020" i="12"/>
  <c r="E1020" i="12" s="1"/>
  <c r="B1022" i="3"/>
  <c r="A1021" i="3"/>
  <c r="O1018" i="12"/>
  <c r="K1018" i="12"/>
  <c r="J1019" i="12" l="1"/>
  <c r="H1019" i="12"/>
  <c r="X1019" i="12"/>
  <c r="P1019" i="12"/>
  <c r="U1019" i="12"/>
  <c r="C1019" i="12"/>
  <c r="T1019" i="12"/>
  <c r="V1019" i="12"/>
  <c r="G1019" i="12"/>
  <c r="W1019" i="12"/>
  <c r="S1019" i="12"/>
  <c r="F1019" i="12"/>
  <c r="B1020" i="12"/>
  <c r="Y1020" i="12" s="1"/>
  <c r="Q1019" i="12"/>
  <c r="Z1019" i="12"/>
  <c r="Y1019" i="12"/>
  <c r="D1021" i="12"/>
  <c r="E1021" i="12" s="1"/>
  <c r="W1020" i="12"/>
  <c r="Q1020" i="12"/>
  <c r="C1020" i="12"/>
  <c r="S1020" i="12"/>
  <c r="Z1020" i="12"/>
  <c r="J1020" i="12"/>
  <c r="R1020" i="12"/>
  <c r="G1020" i="12"/>
  <c r="K1019" i="12"/>
  <c r="O1019" i="12"/>
  <c r="B1021" i="12"/>
  <c r="A1022" i="3"/>
  <c r="B1023" i="3"/>
  <c r="U1020" i="12" l="1"/>
  <c r="X1020" i="12"/>
  <c r="F1020" i="12"/>
  <c r="H1020" i="12"/>
  <c r="V1020" i="12"/>
  <c r="P1020" i="12"/>
  <c r="T1020" i="12"/>
  <c r="D1022" i="12"/>
  <c r="B1024" i="3"/>
  <c r="A1023" i="3"/>
  <c r="H1021" i="12"/>
  <c r="Z1021" i="12"/>
  <c r="S1021" i="12"/>
  <c r="C1021" i="12"/>
  <c r="G1021" i="12"/>
  <c r="R1021" i="12"/>
  <c r="V1021" i="12"/>
  <c r="Q1021" i="12"/>
  <c r="F1021" i="12"/>
  <c r="X1021" i="12"/>
  <c r="U1021" i="12"/>
  <c r="J1021" i="12"/>
  <c r="P1021" i="12"/>
  <c r="Y1021" i="12"/>
  <c r="W1021" i="12"/>
  <c r="T1021" i="12"/>
  <c r="O1020" i="12"/>
  <c r="K1020" i="12"/>
  <c r="E1022" i="12"/>
  <c r="B1022" i="12"/>
  <c r="D1023" i="12" l="1"/>
  <c r="K1021" i="12"/>
  <c r="O1021" i="12"/>
  <c r="E1023" i="12"/>
  <c r="B1023" i="12"/>
  <c r="Z1022" i="12"/>
  <c r="T1022" i="12"/>
  <c r="R1022" i="12"/>
  <c r="F1022" i="12"/>
  <c r="Q1022" i="12"/>
  <c r="V1022" i="12"/>
  <c r="G1022" i="12"/>
  <c r="S1022" i="12"/>
  <c r="H1022" i="12"/>
  <c r="W1022" i="12"/>
  <c r="C1022" i="12"/>
  <c r="J1022" i="12"/>
  <c r="X1022" i="12"/>
  <c r="U1022" i="12"/>
  <c r="P1022" i="12"/>
  <c r="Y1022" i="12"/>
  <c r="A1024" i="3"/>
  <c r="B1025" i="3"/>
  <c r="D1024" i="12" l="1"/>
  <c r="V1023" i="12"/>
  <c r="J1023" i="12"/>
  <c r="U1023" i="12"/>
  <c r="W1023" i="12"/>
  <c r="F1023" i="12"/>
  <c r="T1023" i="12"/>
  <c r="G1023" i="12"/>
  <c r="Q1023" i="12"/>
  <c r="C1023" i="12"/>
  <c r="Y1023" i="12"/>
  <c r="H1023" i="12"/>
  <c r="Z1023" i="12"/>
  <c r="P1023" i="12"/>
  <c r="R1023" i="12"/>
  <c r="S1023" i="12"/>
  <c r="X1023" i="12"/>
  <c r="B1026" i="3"/>
  <c r="A1025" i="3"/>
  <c r="K1022" i="12"/>
  <c r="O1022" i="12"/>
  <c r="B1024" i="12"/>
  <c r="E1024" i="12"/>
  <c r="D1025" i="12" l="1"/>
  <c r="P1024" i="12"/>
  <c r="G1024" i="12"/>
  <c r="Y1024" i="12"/>
  <c r="H1024" i="12"/>
  <c r="J1024" i="12"/>
  <c r="Q1024" i="12"/>
  <c r="F1024" i="12"/>
  <c r="Z1024" i="12"/>
  <c r="X1024" i="12"/>
  <c r="R1024" i="12"/>
  <c r="V1024" i="12"/>
  <c r="S1024" i="12"/>
  <c r="T1024" i="12"/>
  <c r="U1024" i="12"/>
  <c r="C1024" i="12"/>
  <c r="W1024" i="12"/>
  <c r="E1025" i="12"/>
  <c r="B1025" i="12"/>
  <c r="O1023" i="12"/>
  <c r="K1023" i="12"/>
  <c r="B1027" i="3"/>
  <c r="A1026" i="3"/>
  <c r="D1026" i="12" l="1"/>
  <c r="B1026" i="12" s="1"/>
  <c r="V1025" i="12"/>
  <c r="Z1025" i="12"/>
  <c r="C1025" i="12"/>
  <c r="H1025" i="12"/>
  <c r="Y1025" i="12"/>
  <c r="S1025" i="12"/>
  <c r="X1025" i="12"/>
  <c r="J1025" i="12"/>
  <c r="P1025" i="12"/>
  <c r="Q1025" i="12"/>
  <c r="R1025" i="12"/>
  <c r="W1025" i="12"/>
  <c r="T1025" i="12"/>
  <c r="G1025" i="12"/>
  <c r="U1025" i="12"/>
  <c r="F1025" i="12"/>
  <c r="A1027" i="3"/>
  <c r="B1028" i="3"/>
  <c r="K1024" i="12"/>
  <c r="O1024" i="12"/>
  <c r="E1026" i="12" l="1"/>
  <c r="D1027" i="12"/>
  <c r="E1027" i="12" s="1"/>
  <c r="B1027" i="12"/>
  <c r="A1028" i="3"/>
  <c r="B1029" i="3"/>
  <c r="O1025" i="12"/>
  <c r="K1025" i="12"/>
  <c r="T1026" i="12"/>
  <c r="X1026" i="12"/>
  <c r="H1026" i="12"/>
  <c r="Y1026" i="12"/>
  <c r="Z1026" i="12"/>
  <c r="F1026" i="12"/>
  <c r="C1026" i="12"/>
  <c r="G1026" i="12"/>
  <c r="Q1026" i="12"/>
  <c r="W1026" i="12"/>
  <c r="U1026" i="12"/>
  <c r="J1026" i="12"/>
  <c r="V1026" i="12"/>
  <c r="R1026" i="12"/>
  <c r="S1026" i="12"/>
  <c r="P1026" i="12"/>
  <c r="D1028" i="12" l="1"/>
  <c r="B1030" i="3"/>
  <c r="A1029" i="3"/>
  <c r="E1028" i="12"/>
  <c r="B1028" i="12"/>
  <c r="O1026" i="12"/>
  <c r="K1026" i="12"/>
  <c r="X1027" i="12"/>
  <c r="Y1027" i="12"/>
  <c r="U1027" i="12"/>
  <c r="H1027" i="12"/>
  <c r="W1027" i="12"/>
  <c r="T1027" i="12"/>
  <c r="J1027" i="12"/>
  <c r="Q1027" i="12"/>
  <c r="V1027" i="12"/>
  <c r="S1027" i="12"/>
  <c r="C1027" i="12"/>
  <c r="P1027" i="12"/>
  <c r="F1027" i="12"/>
  <c r="Z1027" i="12"/>
  <c r="R1027" i="12"/>
  <c r="G1027" i="12"/>
  <c r="D1029" i="12" l="1"/>
  <c r="J1028" i="12"/>
  <c r="F1028" i="12"/>
  <c r="U1028" i="12"/>
  <c r="P1028" i="12"/>
  <c r="R1028" i="12"/>
  <c r="C1028" i="12"/>
  <c r="W1028" i="12"/>
  <c r="V1028" i="12"/>
  <c r="H1028" i="12"/>
  <c r="Q1028" i="12"/>
  <c r="S1028" i="12"/>
  <c r="Z1028" i="12"/>
  <c r="Y1028" i="12"/>
  <c r="G1028" i="12"/>
  <c r="T1028" i="12"/>
  <c r="X1028" i="12"/>
  <c r="E1029" i="12"/>
  <c r="B1029" i="12"/>
  <c r="K1027" i="12"/>
  <c r="O1027" i="12"/>
  <c r="A1030" i="3"/>
  <c r="B1031" i="3"/>
  <c r="D1030" i="12" l="1"/>
  <c r="B1030" i="12" s="1"/>
  <c r="A1031" i="3"/>
  <c r="B1032" i="3"/>
  <c r="X1029" i="12"/>
  <c r="S1029" i="12"/>
  <c r="Z1029" i="12"/>
  <c r="C1029" i="12"/>
  <c r="Q1029" i="12"/>
  <c r="F1029" i="12"/>
  <c r="G1029" i="12"/>
  <c r="V1029" i="12"/>
  <c r="J1029" i="12"/>
  <c r="P1029" i="12"/>
  <c r="T1029" i="12"/>
  <c r="H1029" i="12"/>
  <c r="W1029" i="12"/>
  <c r="R1029" i="12"/>
  <c r="U1029" i="12"/>
  <c r="Y1029" i="12"/>
  <c r="O1028" i="12"/>
  <c r="K1028" i="12"/>
  <c r="E1030" i="12" l="1"/>
  <c r="D1031" i="12"/>
  <c r="R1030" i="12"/>
  <c r="G1030" i="12"/>
  <c r="P1030" i="12"/>
  <c r="H1030" i="12"/>
  <c r="W1030" i="12"/>
  <c r="X1030" i="12"/>
  <c r="Y1030" i="12"/>
  <c r="J1030" i="12"/>
  <c r="U1030" i="12"/>
  <c r="Z1030" i="12"/>
  <c r="T1030" i="12"/>
  <c r="C1030" i="12"/>
  <c r="Q1030" i="12"/>
  <c r="F1030" i="12"/>
  <c r="V1030" i="12"/>
  <c r="S1030" i="12"/>
  <c r="K1029" i="12"/>
  <c r="O1029" i="12"/>
  <c r="A1032" i="3"/>
  <c r="B1033" i="3"/>
  <c r="B1031" i="12"/>
  <c r="E1031" i="12"/>
  <c r="D1032" i="12" l="1"/>
  <c r="B1032" i="12" s="1"/>
  <c r="B1034" i="3"/>
  <c r="A1033" i="3"/>
  <c r="O1030" i="12"/>
  <c r="K1030" i="12"/>
  <c r="E1032" i="12"/>
  <c r="S1031" i="12"/>
  <c r="P1031" i="12"/>
  <c r="W1031" i="12"/>
  <c r="T1031" i="12"/>
  <c r="V1031" i="12"/>
  <c r="F1031" i="12"/>
  <c r="J1031" i="12"/>
  <c r="X1031" i="12"/>
  <c r="R1031" i="12"/>
  <c r="Y1031" i="12"/>
  <c r="Q1031" i="12"/>
  <c r="G1031" i="12"/>
  <c r="H1031" i="12"/>
  <c r="U1031" i="12"/>
  <c r="Z1031" i="12"/>
  <c r="C1031" i="12"/>
  <c r="D1033" i="12" l="1"/>
  <c r="C1032" i="12"/>
  <c r="R1032" i="12"/>
  <c r="V1032" i="12"/>
  <c r="F1032" i="12"/>
  <c r="Z1032" i="12"/>
  <c r="Q1032" i="12"/>
  <c r="G1032" i="12"/>
  <c r="P1032" i="12"/>
  <c r="X1032" i="12"/>
  <c r="H1032" i="12"/>
  <c r="S1032" i="12"/>
  <c r="T1032" i="12"/>
  <c r="U1032" i="12"/>
  <c r="W1032" i="12"/>
  <c r="J1032" i="12"/>
  <c r="Y1032" i="12"/>
  <c r="E1033" i="12"/>
  <c r="B1033" i="12"/>
  <c r="K1031" i="12"/>
  <c r="O1031" i="12"/>
  <c r="A1034" i="3"/>
  <c r="B1035" i="3"/>
  <c r="D1034" i="12" l="1"/>
  <c r="E1034" i="12" s="1"/>
  <c r="O1032" i="12"/>
  <c r="K1032" i="12"/>
  <c r="B1036" i="3"/>
  <c r="A1035" i="3"/>
  <c r="T1033" i="12"/>
  <c r="F1033" i="12"/>
  <c r="S1033" i="12"/>
  <c r="W1033" i="12"/>
  <c r="J1033" i="12"/>
  <c r="P1033" i="12"/>
  <c r="Y1033" i="12"/>
  <c r="X1033" i="12"/>
  <c r="Q1033" i="12"/>
  <c r="Z1033" i="12"/>
  <c r="R1033" i="12"/>
  <c r="C1033" i="12"/>
  <c r="V1033" i="12"/>
  <c r="H1033" i="12"/>
  <c r="U1033" i="12"/>
  <c r="G1033" i="12"/>
  <c r="B1034" i="12" l="1"/>
  <c r="G1034" i="12" s="1"/>
  <c r="D1035" i="12"/>
  <c r="O1033" i="12"/>
  <c r="K1033" i="12"/>
  <c r="E1035" i="12"/>
  <c r="B1035" i="12"/>
  <c r="Z1034" i="12"/>
  <c r="S1034" i="12"/>
  <c r="H1034" i="12"/>
  <c r="B1037" i="3"/>
  <c r="A1036" i="3"/>
  <c r="T1034" i="12" l="1"/>
  <c r="R1034" i="12"/>
  <c r="V1034" i="12"/>
  <c r="Q1034" i="12"/>
  <c r="C1034" i="12"/>
  <c r="P1034" i="12"/>
  <c r="X1034" i="12"/>
  <c r="F1034" i="12"/>
  <c r="J1034" i="12"/>
  <c r="U1034" i="12"/>
  <c r="W1034" i="12"/>
  <c r="Y1034" i="12"/>
  <c r="D1036" i="12"/>
  <c r="X1035" i="12"/>
  <c r="S1035" i="12"/>
  <c r="G1035" i="12"/>
  <c r="F1035" i="12"/>
  <c r="R1035" i="12"/>
  <c r="U1035" i="12"/>
  <c r="W1035" i="12"/>
  <c r="Y1035" i="12"/>
  <c r="Z1035" i="12"/>
  <c r="P1035" i="12"/>
  <c r="T1035" i="12"/>
  <c r="J1035" i="12"/>
  <c r="H1035" i="12"/>
  <c r="C1035" i="12"/>
  <c r="V1035" i="12"/>
  <c r="Q1035" i="12"/>
  <c r="O1034" i="12"/>
  <c r="K1034" i="12"/>
  <c r="B1036" i="12"/>
  <c r="E1036" i="12"/>
  <c r="B1038" i="3"/>
  <c r="A1037" i="3"/>
  <c r="D1037" i="12" l="1"/>
  <c r="K1035" i="12"/>
  <c r="O1035" i="12"/>
  <c r="C1036" i="12"/>
  <c r="S1036" i="12"/>
  <c r="X1036" i="12"/>
  <c r="R1036" i="12"/>
  <c r="G1036" i="12"/>
  <c r="U1036" i="12"/>
  <c r="Q1036" i="12"/>
  <c r="H1036" i="12"/>
  <c r="T1036" i="12"/>
  <c r="J1036" i="12"/>
  <c r="Y1036" i="12"/>
  <c r="V1036" i="12"/>
  <c r="F1036" i="12"/>
  <c r="P1036" i="12"/>
  <c r="W1036" i="12"/>
  <c r="Z1036" i="12"/>
  <c r="E1037" i="12"/>
  <c r="B1037" i="12"/>
  <c r="A1038" i="3"/>
  <c r="B1039" i="3"/>
  <c r="D1038" i="12" l="1"/>
  <c r="S1037" i="12"/>
  <c r="X1037" i="12"/>
  <c r="G1037" i="12"/>
  <c r="U1037" i="12"/>
  <c r="R1037" i="12"/>
  <c r="W1037" i="12"/>
  <c r="F1037" i="12"/>
  <c r="T1037" i="12"/>
  <c r="H1037" i="12"/>
  <c r="J1037" i="12"/>
  <c r="V1037" i="12"/>
  <c r="C1037" i="12"/>
  <c r="Z1037" i="12"/>
  <c r="P1037" i="12"/>
  <c r="Q1037" i="12"/>
  <c r="Y1037" i="12"/>
  <c r="A1039" i="3"/>
  <c r="B1040" i="3"/>
  <c r="O1036" i="12"/>
  <c r="K1036" i="12"/>
  <c r="B1038" i="12"/>
  <c r="E1038" i="12"/>
  <c r="D1039" i="12" l="1"/>
  <c r="B1039" i="12" s="1"/>
  <c r="W1038" i="12"/>
  <c r="T1038" i="12"/>
  <c r="P1038" i="12"/>
  <c r="Z1038" i="12"/>
  <c r="Q1038" i="12"/>
  <c r="R1038" i="12"/>
  <c r="G1038" i="12"/>
  <c r="S1038" i="12"/>
  <c r="J1038" i="12"/>
  <c r="U1038" i="12"/>
  <c r="X1038" i="12"/>
  <c r="V1038" i="12"/>
  <c r="F1038" i="12"/>
  <c r="Y1038" i="12"/>
  <c r="C1038" i="12"/>
  <c r="H1038" i="12"/>
  <c r="A1040" i="3"/>
  <c r="B1041" i="3"/>
  <c r="O1037" i="12"/>
  <c r="K1037" i="12"/>
  <c r="E1039" i="12"/>
  <c r="D1040" i="12" l="1"/>
  <c r="E1040" i="12" s="1"/>
  <c r="U1039" i="12"/>
  <c r="G1039" i="12"/>
  <c r="Q1039" i="12"/>
  <c r="V1039" i="12"/>
  <c r="F1039" i="12"/>
  <c r="H1039" i="12"/>
  <c r="W1039" i="12"/>
  <c r="S1039" i="12"/>
  <c r="J1039" i="12"/>
  <c r="Z1039" i="12"/>
  <c r="R1039" i="12"/>
  <c r="C1039" i="12"/>
  <c r="Y1039" i="12"/>
  <c r="X1039" i="12"/>
  <c r="T1039" i="12"/>
  <c r="P1039" i="12"/>
  <c r="A1041" i="3"/>
  <c r="B1042" i="3"/>
  <c r="O1038" i="12"/>
  <c r="K1038" i="12"/>
  <c r="B1040" i="12" l="1"/>
  <c r="H1040" i="12" s="1"/>
  <c r="D1041" i="12"/>
  <c r="B1041" i="12" s="1"/>
  <c r="B1043" i="3"/>
  <c r="A1042" i="3"/>
  <c r="O1039" i="12"/>
  <c r="K1039" i="12"/>
  <c r="W1040" i="12" l="1"/>
  <c r="X1040" i="12"/>
  <c r="J1040" i="12"/>
  <c r="O1040" i="12" s="1"/>
  <c r="Z1040" i="12"/>
  <c r="F1040" i="12"/>
  <c r="Y1040" i="12"/>
  <c r="P1040" i="12"/>
  <c r="Q1040" i="12"/>
  <c r="R1040" i="12"/>
  <c r="V1040" i="12"/>
  <c r="G1040" i="12"/>
  <c r="U1040" i="12"/>
  <c r="C1040" i="12"/>
  <c r="S1040" i="12"/>
  <c r="T1040" i="12"/>
  <c r="E1041" i="12"/>
  <c r="D1042" i="12"/>
  <c r="E1042" i="12" s="1"/>
  <c r="B1044" i="3"/>
  <c r="A1043" i="3"/>
  <c r="B1042" i="12"/>
  <c r="Y1041" i="12"/>
  <c r="T1041" i="12"/>
  <c r="Q1041" i="12"/>
  <c r="F1041" i="12"/>
  <c r="C1041" i="12"/>
  <c r="S1041" i="12"/>
  <c r="P1041" i="12"/>
  <c r="G1041" i="12"/>
  <c r="H1041" i="12"/>
  <c r="V1041" i="12"/>
  <c r="U1041" i="12"/>
  <c r="J1041" i="12"/>
  <c r="W1041" i="12"/>
  <c r="Z1041" i="12"/>
  <c r="R1041" i="12"/>
  <c r="X1041" i="12"/>
  <c r="K1040" i="12" l="1"/>
  <c r="D1043" i="12"/>
  <c r="B1043" i="12" s="1"/>
  <c r="O1041" i="12"/>
  <c r="K1041" i="12"/>
  <c r="E1043" i="12"/>
  <c r="H1042" i="12"/>
  <c r="Q1042" i="12"/>
  <c r="C1042" i="12"/>
  <c r="U1042" i="12"/>
  <c r="G1042" i="12"/>
  <c r="X1042" i="12"/>
  <c r="W1042" i="12"/>
  <c r="S1042" i="12"/>
  <c r="P1042" i="12"/>
  <c r="T1042" i="12"/>
  <c r="F1042" i="12"/>
  <c r="Z1042" i="12"/>
  <c r="R1042" i="12"/>
  <c r="Y1042" i="12"/>
  <c r="J1042" i="12"/>
  <c r="V1042" i="12"/>
  <c r="B1045" i="3"/>
  <c r="A1044" i="3"/>
  <c r="D1044" i="12" l="1"/>
  <c r="B1044" i="12" s="1"/>
  <c r="K1042" i="12"/>
  <c r="O1042" i="12"/>
  <c r="X1043" i="12"/>
  <c r="G1043" i="12"/>
  <c r="P1043" i="12"/>
  <c r="U1043" i="12"/>
  <c r="W1043" i="12"/>
  <c r="F1043" i="12"/>
  <c r="Q1043" i="12"/>
  <c r="S1043" i="12"/>
  <c r="J1043" i="12"/>
  <c r="V1043" i="12"/>
  <c r="R1043" i="12"/>
  <c r="Z1043" i="12"/>
  <c r="C1043" i="12"/>
  <c r="T1043" i="12"/>
  <c r="H1043" i="12"/>
  <c r="Y1043" i="12"/>
  <c r="A1045" i="3"/>
  <c r="B1046" i="3"/>
  <c r="E1044" i="12" l="1"/>
  <c r="D1045" i="12"/>
  <c r="T1044" i="12"/>
  <c r="V1044" i="12"/>
  <c r="W1044" i="12"/>
  <c r="H1044" i="12"/>
  <c r="Y1044" i="12"/>
  <c r="J1044" i="12"/>
  <c r="Q1044" i="12"/>
  <c r="F1044" i="12"/>
  <c r="G1044" i="12"/>
  <c r="U1044" i="12"/>
  <c r="X1044" i="12"/>
  <c r="R1044" i="12"/>
  <c r="Z1044" i="12"/>
  <c r="P1044" i="12"/>
  <c r="C1044" i="12"/>
  <c r="S1044" i="12"/>
  <c r="O1043" i="12"/>
  <c r="K1043" i="12"/>
  <c r="B1047" i="3"/>
  <c r="A1046" i="3"/>
  <c r="E1045" i="12"/>
  <c r="B1045" i="12"/>
  <c r="D1046" i="12" l="1"/>
  <c r="E1046" i="12" s="1"/>
  <c r="B1046" i="12"/>
  <c r="B1048" i="3"/>
  <c r="A1047" i="3"/>
  <c r="S1045" i="12"/>
  <c r="P1045" i="12"/>
  <c r="G1045" i="12"/>
  <c r="V1045" i="12"/>
  <c r="X1045" i="12"/>
  <c r="Q1045" i="12"/>
  <c r="Z1045" i="12"/>
  <c r="W1045" i="12"/>
  <c r="T1045" i="12"/>
  <c r="J1045" i="12"/>
  <c r="R1045" i="12"/>
  <c r="Y1045" i="12"/>
  <c r="F1045" i="12"/>
  <c r="U1045" i="12"/>
  <c r="C1045" i="12"/>
  <c r="H1045" i="12"/>
  <c r="K1044" i="12"/>
  <c r="O1044" i="12"/>
  <c r="D1047" i="12" l="1"/>
  <c r="B1047" i="12" s="1"/>
  <c r="B1049" i="3"/>
  <c r="A1048" i="3"/>
  <c r="K1045" i="12"/>
  <c r="O1045" i="12"/>
  <c r="Z1046" i="12"/>
  <c r="T1046" i="12"/>
  <c r="F1046" i="12"/>
  <c r="C1046" i="12"/>
  <c r="W1046" i="12"/>
  <c r="G1046" i="12"/>
  <c r="U1046" i="12"/>
  <c r="X1046" i="12"/>
  <c r="S1046" i="12"/>
  <c r="R1046" i="12"/>
  <c r="V1046" i="12"/>
  <c r="Q1046" i="12"/>
  <c r="P1046" i="12"/>
  <c r="J1046" i="12"/>
  <c r="H1046" i="12"/>
  <c r="Y1046" i="12"/>
  <c r="E1047" i="12" l="1"/>
  <c r="D1048" i="12"/>
  <c r="O1046" i="12"/>
  <c r="K1046" i="12"/>
  <c r="E1048" i="12"/>
  <c r="B1048" i="12"/>
  <c r="A1049" i="3"/>
  <c r="B1050" i="3"/>
  <c r="S1047" i="12"/>
  <c r="H1047" i="12"/>
  <c r="W1047" i="12"/>
  <c r="Q1047" i="12"/>
  <c r="U1047" i="12"/>
  <c r="F1047" i="12"/>
  <c r="Y1047" i="12"/>
  <c r="G1047" i="12"/>
  <c r="P1047" i="12"/>
  <c r="X1047" i="12"/>
  <c r="V1047" i="12"/>
  <c r="Z1047" i="12"/>
  <c r="J1047" i="12"/>
  <c r="T1047" i="12"/>
  <c r="R1047" i="12"/>
  <c r="C1047" i="12"/>
  <c r="D1049" i="12" l="1"/>
  <c r="P1048" i="12"/>
  <c r="G1048" i="12"/>
  <c r="X1048" i="12"/>
  <c r="R1048" i="12"/>
  <c r="S1048" i="12"/>
  <c r="J1048" i="12"/>
  <c r="V1048" i="12"/>
  <c r="U1048" i="12"/>
  <c r="H1048" i="12"/>
  <c r="W1048" i="12"/>
  <c r="C1048" i="12"/>
  <c r="F1048" i="12"/>
  <c r="Y1048" i="12"/>
  <c r="Z1048" i="12"/>
  <c r="T1048" i="12"/>
  <c r="Q1048" i="12"/>
  <c r="O1047" i="12"/>
  <c r="K1047" i="12"/>
  <c r="B1051" i="3"/>
  <c r="A1050" i="3"/>
  <c r="E1049" i="12"/>
  <c r="B1049" i="12"/>
  <c r="D1050" i="12" l="1"/>
  <c r="B1052" i="3"/>
  <c r="A1051" i="3"/>
  <c r="R1049" i="12"/>
  <c r="S1049" i="12"/>
  <c r="T1049" i="12"/>
  <c r="Q1049" i="12"/>
  <c r="W1049" i="12"/>
  <c r="V1049" i="12"/>
  <c r="Y1049" i="12"/>
  <c r="Z1049" i="12"/>
  <c r="H1049" i="12"/>
  <c r="J1049" i="12"/>
  <c r="G1049" i="12"/>
  <c r="F1049" i="12"/>
  <c r="P1049" i="12"/>
  <c r="U1049" i="12"/>
  <c r="C1049" i="12"/>
  <c r="X1049" i="12"/>
  <c r="O1048" i="12"/>
  <c r="K1048" i="12"/>
  <c r="B1050" i="12"/>
  <c r="E1050" i="12"/>
  <c r="D1051" i="12" l="1"/>
  <c r="K1049" i="12"/>
  <c r="O1049" i="12"/>
  <c r="J1050" i="12"/>
  <c r="X1050" i="12"/>
  <c r="Z1050" i="12"/>
  <c r="V1050" i="12"/>
  <c r="P1050" i="12"/>
  <c r="C1050" i="12"/>
  <c r="F1050" i="12"/>
  <c r="W1050" i="12"/>
  <c r="G1050" i="12"/>
  <c r="R1050" i="12"/>
  <c r="Y1050" i="12"/>
  <c r="S1050" i="12"/>
  <c r="T1050" i="12"/>
  <c r="Q1050" i="12"/>
  <c r="H1050" i="12"/>
  <c r="U1050" i="12"/>
  <c r="B1051" i="12"/>
  <c r="E1051" i="12"/>
  <c r="A1052" i="3"/>
  <c r="B1053" i="3"/>
  <c r="D1052" i="12" l="1"/>
  <c r="E1052" i="12" s="1"/>
  <c r="O1050" i="12"/>
  <c r="K1050" i="12"/>
  <c r="C1051" i="12"/>
  <c r="S1051" i="12"/>
  <c r="J1051" i="12"/>
  <c r="V1051" i="12"/>
  <c r="R1051" i="12"/>
  <c r="X1051" i="12"/>
  <c r="G1051" i="12"/>
  <c r="Z1051" i="12"/>
  <c r="W1051" i="12"/>
  <c r="T1051" i="12"/>
  <c r="P1051" i="12"/>
  <c r="H1051" i="12"/>
  <c r="Q1051" i="12"/>
  <c r="U1051" i="12"/>
  <c r="F1051" i="12"/>
  <c r="Y1051" i="12"/>
  <c r="A1053" i="3"/>
  <c r="B1054" i="3"/>
  <c r="B1052" i="12"/>
  <c r="D1053" i="12" l="1"/>
  <c r="E1053" i="12" s="1"/>
  <c r="B1053" i="12"/>
  <c r="A1054" i="3"/>
  <c r="B1055" i="3"/>
  <c r="J1052" i="12"/>
  <c r="X1052" i="12"/>
  <c r="U1052" i="12"/>
  <c r="G1052" i="12"/>
  <c r="Y1052" i="12"/>
  <c r="R1052" i="12"/>
  <c r="W1052" i="12"/>
  <c r="V1052" i="12"/>
  <c r="S1052" i="12"/>
  <c r="H1052" i="12"/>
  <c r="Q1052" i="12"/>
  <c r="P1052" i="12"/>
  <c r="C1052" i="12"/>
  <c r="Z1052" i="12"/>
  <c r="T1052" i="12"/>
  <c r="F1052" i="12"/>
  <c r="O1051" i="12"/>
  <c r="K1051" i="12"/>
  <c r="D1054" i="12" l="1"/>
  <c r="A1055" i="3"/>
  <c r="B1056" i="3"/>
  <c r="G1053" i="12"/>
  <c r="J1053" i="12"/>
  <c r="F1053" i="12"/>
  <c r="Y1053" i="12"/>
  <c r="Z1053" i="12"/>
  <c r="C1053" i="12"/>
  <c r="S1053" i="12"/>
  <c r="V1053" i="12"/>
  <c r="R1053" i="12"/>
  <c r="X1053" i="12"/>
  <c r="W1053" i="12"/>
  <c r="H1053" i="12"/>
  <c r="T1053" i="12"/>
  <c r="Q1053" i="12"/>
  <c r="U1053" i="12"/>
  <c r="P1053" i="12"/>
  <c r="E1054" i="12"/>
  <c r="B1054" i="12"/>
  <c r="O1052" i="12"/>
  <c r="K1052" i="12"/>
  <c r="D1055" i="12" l="1"/>
  <c r="B1057" i="3"/>
  <c r="A1056" i="3"/>
  <c r="W1054" i="12"/>
  <c r="P1054" i="12"/>
  <c r="G1054" i="12"/>
  <c r="T1054" i="12"/>
  <c r="J1054" i="12"/>
  <c r="Z1054" i="12"/>
  <c r="S1054" i="12"/>
  <c r="Y1054" i="12"/>
  <c r="Q1054" i="12"/>
  <c r="V1054" i="12"/>
  <c r="U1054" i="12"/>
  <c r="H1054" i="12"/>
  <c r="F1054" i="12"/>
  <c r="X1054" i="12"/>
  <c r="C1054" i="12"/>
  <c r="R1054" i="12"/>
  <c r="K1053" i="12"/>
  <c r="O1053" i="12"/>
  <c r="B1055" i="12"/>
  <c r="E1055" i="12"/>
  <c r="D1056" i="12" l="1"/>
  <c r="K1054" i="12"/>
  <c r="O1054" i="12"/>
  <c r="B1056" i="12"/>
  <c r="E1056" i="12"/>
  <c r="V1055" i="12"/>
  <c r="H1055" i="12"/>
  <c r="S1055" i="12"/>
  <c r="Z1055" i="12"/>
  <c r="T1055" i="12"/>
  <c r="U1055" i="12"/>
  <c r="R1055" i="12"/>
  <c r="P1055" i="12"/>
  <c r="J1055" i="12"/>
  <c r="Q1055" i="12"/>
  <c r="X1055" i="12"/>
  <c r="C1055" i="12"/>
  <c r="F1055" i="12"/>
  <c r="Y1055" i="12"/>
  <c r="W1055" i="12"/>
  <c r="G1055" i="12"/>
  <c r="A1057" i="3"/>
  <c r="B1058" i="3"/>
  <c r="D1057" i="12" l="1"/>
  <c r="S1056" i="12"/>
  <c r="R1056" i="12"/>
  <c r="T1056" i="12"/>
  <c r="Q1056" i="12"/>
  <c r="J1056" i="12"/>
  <c r="P1056" i="12"/>
  <c r="Z1056" i="12"/>
  <c r="W1056" i="12"/>
  <c r="U1056" i="12"/>
  <c r="C1056" i="12"/>
  <c r="X1056" i="12"/>
  <c r="F1056" i="12"/>
  <c r="H1056" i="12"/>
  <c r="Y1056" i="12"/>
  <c r="V1056" i="12"/>
  <c r="G1056" i="12"/>
  <c r="A1058" i="3"/>
  <c r="B1059" i="3"/>
  <c r="B1057" i="12"/>
  <c r="E1057" i="12"/>
  <c r="K1055" i="12"/>
  <c r="O1055" i="12"/>
  <c r="D1058" i="12" l="1"/>
  <c r="T1057" i="12"/>
  <c r="H1057" i="12"/>
  <c r="W1057" i="12"/>
  <c r="Q1057" i="12"/>
  <c r="Y1057" i="12"/>
  <c r="R1057" i="12"/>
  <c r="X1057" i="12"/>
  <c r="F1057" i="12"/>
  <c r="V1057" i="12"/>
  <c r="G1057" i="12"/>
  <c r="P1057" i="12"/>
  <c r="S1057" i="12"/>
  <c r="U1057" i="12"/>
  <c r="Z1057" i="12"/>
  <c r="C1057" i="12"/>
  <c r="J1057" i="12"/>
  <c r="A1059" i="3"/>
  <c r="B1060" i="3"/>
  <c r="B1058" i="12"/>
  <c r="E1058" i="12"/>
  <c r="O1056" i="12"/>
  <c r="K1056" i="12"/>
  <c r="D1059" i="12" l="1"/>
  <c r="K1057" i="12"/>
  <c r="O1057" i="12"/>
  <c r="J1058" i="12"/>
  <c r="Y1058" i="12"/>
  <c r="R1058" i="12"/>
  <c r="H1058" i="12"/>
  <c r="C1058" i="12"/>
  <c r="F1058" i="12"/>
  <c r="S1058" i="12"/>
  <c r="X1058" i="12"/>
  <c r="T1058" i="12"/>
  <c r="Z1058" i="12"/>
  <c r="Q1058" i="12"/>
  <c r="G1058" i="12"/>
  <c r="V1058" i="12"/>
  <c r="U1058" i="12"/>
  <c r="W1058" i="12"/>
  <c r="P1058" i="12"/>
  <c r="A1060" i="3"/>
  <c r="B1061" i="3"/>
  <c r="E1059" i="12"/>
  <c r="B1059" i="12"/>
  <c r="D1060" i="12" l="1"/>
  <c r="E1060" i="12" s="1"/>
  <c r="A1061" i="3"/>
  <c r="B1062" i="3"/>
  <c r="O1058" i="12"/>
  <c r="K1058" i="12"/>
  <c r="B1060" i="12"/>
  <c r="U1059" i="12"/>
  <c r="C1059" i="12"/>
  <c r="S1059" i="12"/>
  <c r="V1059" i="12"/>
  <c r="J1059" i="12"/>
  <c r="Q1059" i="12"/>
  <c r="R1059" i="12"/>
  <c r="W1059" i="12"/>
  <c r="Y1059" i="12"/>
  <c r="Z1059" i="12"/>
  <c r="X1059" i="12"/>
  <c r="G1059" i="12"/>
  <c r="H1059" i="12"/>
  <c r="P1059" i="12"/>
  <c r="F1059" i="12"/>
  <c r="T1059" i="12"/>
  <c r="D1061" i="12" l="1"/>
  <c r="O1059" i="12"/>
  <c r="K1059" i="12"/>
  <c r="A1062" i="3"/>
  <c r="B1063" i="3"/>
  <c r="P1060" i="12"/>
  <c r="Q1060" i="12"/>
  <c r="R1060" i="12"/>
  <c r="X1060" i="12"/>
  <c r="T1060" i="12"/>
  <c r="U1060" i="12"/>
  <c r="W1060" i="12"/>
  <c r="F1060" i="12"/>
  <c r="C1060" i="12"/>
  <c r="Z1060" i="12"/>
  <c r="G1060" i="12"/>
  <c r="V1060" i="12"/>
  <c r="Y1060" i="12"/>
  <c r="J1060" i="12"/>
  <c r="S1060" i="12"/>
  <c r="H1060" i="12"/>
  <c r="E1061" i="12"/>
  <c r="B1061" i="12"/>
  <c r="D1062" i="12" l="1"/>
  <c r="B1064" i="3"/>
  <c r="A1063" i="3"/>
  <c r="E1062" i="12"/>
  <c r="B1062" i="12"/>
  <c r="H1061" i="12"/>
  <c r="Y1061" i="12"/>
  <c r="Q1061" i="12"/>
  <c r="V1061" i="12"/>
  <c r="G1061" i="12"/>
  <c r="S1061" i="12"/>
  <c r="X1061" i="12"/>
  <c r="J1061" i="12"/>
  <c r="R1061" i="12"/>
  <c r="T1061" i="12"/>
  <c r="W1061" i="12"/>
  <c r="C1061" i="12"/>
  <c r="Z1061" i="12"/>
  <c r="F1061" i="12"/>
  <c r="P1061" i="12"/>
  <c r="U1061" i="12"/>
  <c r="O1060" i="12"/>
  <c r="K1060" i="12"/>
  <c r="D1063" i="12" l="1"/>
  <c r="O1061" i="12"/>
  <c r="K1061" i="12"/>
  <c r="W1062" i="12"/>
  <c r="H1062" i="12"/>
  <c r="Z1062" i="12"/>
  <c r="T1062" i="12"/>
  <c r="J1062" i="12"/>
  <c r="U1062" i="12"/>
  <c r="R1062" i="12"/>
  <c r="P1062" i="12"/>
  <c r="F1062" i="12"/>
  <c r="S1062" i="12"/>
  <c r="V1062" i="12"/>
  <c r="Y1062" i="12"/>
  <c r="Q1062" i="12"/>
  <c r="X1062" i="12"/>
  <c r="G1062" i="12"/>
  <c r="C1062" i="12"/>
  <c r="B1063" i="12"/>
  <c r="E1063" i="12"/>
  <c r="B1065" i="3"/>
  <c r="A1064" i="3"/>
  <c r="D1064" i="12" l="1"/>
  <c r="Q1063" i="12"/>
  <c r="Z1063" i="12"/>
  <c r="V1063" i="12"/>
  <c r="F1063" i="12"/>
  <c r="Y1063" i="12"/>
  <c r="T1063" i="12"/>
  <c r="P1063" i="12"/>
  <c r="X1063" i="12"/>
  <c r="W1063" i="12"/>
  <c r="R1063" i="12"/>
  <c r="H1063" i="12"/>
  <c r="U1063" i="12"/>
  <c r="J1063" i="12"/>
  <c r="G1063" i="12"/>
  <c r="C1063" i="12"/>
  <c r="S1063" i="12"/>
  <c r="O1062" i="12"/>
  <c r="K1062" i="12"/>
  <c r="B1064" i="12"/>
  <c r="E1064" i="12"/>
  <c r="B1066" i="3"/>
  <c r="A1065" i="3"/>
  <c r="D1065" i="12" l="1"/>
  <c r="A1066" i="3"/>
  <c r="B1067" i="3"/>
  <c r="W1064" i="12"/>
  <c r="Y1064" i="12"/>
  <c r="Z1064" i="12"/>
  <c r="S1064" i="12"/>
  <c r="C1064" i="12"/>
  <c r="R1064" i="12"/>
  <c r="G1064" i="12"/>
  <c r="V1064" i="12"/>
  <c r="P1064" i="12"/>
  <c r="X1064" i="12"/>
  <c r="Q1064" i="12"/>
  <c r="T1064" i="12"/>
  <c r="H1064" i="12"/>
  <c r="J1064" i="12"/>
  <c r="U1064" i="12"/>
  <c r="F1064" i="12"/>
  <c r="B1065" i="12"/>
  <c r="E1065" i="12"/>
  <c r="K1063" i="12"/>
  <c r="O1063" i="12"/>
  <c r="D1066" i="12" l="1"/>
  <c r="O1064" i="12"/>
  <c r="K1064" i="12"/>
  <c r="U1065" i="12"/>
  <c r="W1065" i="12"/>
  <c r="J1065" i="12"/>
  <c r="C1065" i="12"/>
  <c r="Q1065" i="12"/>
  <c r="V1065" i="12"/>
  <c r="Z1065" i="12"/>
  <c r="G1065" i="12"/>
  <c r="Y1065" i="12"/>
  <c r="X1065" i="12"/>
  <c r="F1065" i="12"/>
  <c r="S1065" i="12"/>
  <c r="H1065" i="12"/>
  <c r="P1065" i="12"/>
  <c r="T1065" i="12"/>
  <c r="R1065" i="12"/>
  <c r="A1067" i="3"/>
  <c r="B1068" i="3"/>
  <c r="E1066" i="12"/>
  <c r="B1066" i="12"/>
  <c r="D1067" i="12" l="1"/>
  <c r="E1067" i="12" s="1"/>
  <c r="A1068" i="3"/>
  <c r="B1069" i="3"/>
  <c r="B1067" i="12"/>
  <c r="J1066" i="12"/>
  <c r="S1066" i="12"/>
  <c r="U1066" i="12"/>
  <c r="W1066" i="12"/>
  <c r="V1066" i="12"/>
  <c r="P1066" i="12"/>
  <c r="X1066" i="12"/>
  <c r="Z1066" i="12"/>
  <c r="C1066" i="12"/>
  <c r="G1066" i="12"/>
  <c r="H1066" i="12"/>
  <c r="Q1066" i="12"/>
  <c r="T1066" i="12"/>
  <c r="F1066" i="12"/>
  <c r="Y1066" i="12"/>
  <c r="R1066" i="12"/>
  <c r="O1065" i="12"/>
  <c r="K1065" i="12"/>
  <c r="D1068" i="12" l="1"/>
  <c r="X1067" i="12"/>
  <c r="Z1067" i="12"/>
  <c r="R1067" i="12"/>
  <c r="W1067" i="12"/>
  <c r="H1067" i="12"/>
  <c r="S1067" i="12"/>
  <c r="F1067" i="12"/>
  <c r="Q1067" i="12"/>
  <c r="G1067" i="12"/>
  <c r="P1067" i="12"/>
  <c r="U1067" i="12"/>
  <c r="Y1067" i="12"/>
  <c r="T1067" i="12"/>
  <c r="C1067" i="12"/>
  <c r="V1067" i="12"/>
  <c r="J1067" i="12"/>
  <c r="B1070" i="3"/>
  <c r="A1069" i="3"/>
  <c r="K1066" i="12"/>
  <c r="O1066" i="12"/>
  <c r="B1068" i="12"/>
  <c r="E1068" i="12"/>
  <c r="D1069" i="12" l="1"/>
  <c r="H1068" i="12"/>
  <c r="W1068" i="12"/>
  <c r="T1068" i="12"/>
  <c r="S1068" i="12"/>
  <c r="Z1068" i="12"/>
  <c r="Q1068" i="12"/>
  <c r="R1068" i="12"/>
  <c r="C1068" i="12"/>
  <c r="J1068" i="12"/>
  <c r="G1068" i="12"/>
  <c r="V1068" i="12"/>
  <c r="Y1068" i="12"/>
  <c r="P1068" i="12"/>
  <c r="X1068" i="12"/>
  <c r="F1068" i="12"/>
  <c r="U1068" i="12"/>
  <c r="O1067" i="12"/>
  <c r="K1067" i="12"/>
  <c r="B1069" i="12"/>
  <c r="E1069" i="12"/>
  <c r="B1071" i="3"/>
  <c r="A1070" i="3"/>
  <c r="D1070" i="12" l="1"/>
  <c r="E1070" i="12" s="1"/>
  <c r="J1069" i="12"/>
  <c r="S1069" i="12"/>
  <c r="Z1069" i="12"/>
  <c r="G1069" i="12"/>
  <c r="F1069" i="12"/>
  <c r="U1069" i="12"/>
  <c r="X1069" i="12"/>
  <c r="R1069" i="12"/>
  <c r="H1069" i="12"/>
  <c r="Y1069" i="12"/>
  <c r="T1069" i="12"/>
  <c r="Q1069" i="12"/>
  <c r="W1069" i="12"/>
  <c r="C1069" i="12"/>
  <c r="V1069" i="12"/>
  <c r="P1069" i="12"/>
  <c r="B1072" i="3"/>
  <c r="A1071" i="3"/>
  <c r="K1068" i="12"/>
  <c r="O1068" i="12"/>
  <c r="B1070" i="12" l="1"/>
  <c r="J1070" i="12" s="1"/>
  <c r="D1071" i="12"/>
  <c r="B1071" i="12" s="1"/>
  <c r="E1071" i="12"/>
  <c r="B1073" i="3"/>
  <c r="A1072" i="3"/>
  <c r="K1069" i="12"/>
  <c r="O1069" i="12"/>
  <c r="P1070" i="12"/>
  <c r="W1070" i="12"/>
  <c r="F1070" i="12"/>
  <c r="T1070" i="12"/>
  <c r="X1070" i="12" l="1"/>
  <c r="G1070" i="12"/>
  <c r="V1070" i="12"/>
  <c r="C1070" i="12"/>
  <c r="S1070" i="12"/>
  <c r="Z1070" i="12"/>
  <c r="H1070" i="12"/>
  <c r="Y1070" i="12"/>
  <c r="Q1070" i="12"/>
  <c r="U1070" i="12"/>
  <c r="R1070" i="12"/>
  <c r="D1072" i="12"/>
  <c r="E1072" i="12" s="1"/>
  <c r="O1070" i="12"/>
  <c r="K1070" i="12"/>
  <c r="B1074" i="3"/>
  <c r="A1073" i="3"/>
  <c r="J1071" i="12"/>
  <c r="Z1071" i="12"/>
  <c r="G1071" i="12"/>
  <c r="W1071" i="12"/>
  <c r="F1071" i="12"/>
  <c r="Q1071" i="12"/>
  <c r="P1071" i="12"/>
  <c r="Y1071" i="12"/>
  <c r="U1071" i="12"/>
  <c r="S1071" i="12"/>
  <c r="V1071" i="12"/>
  <c r="H1071" i="12"/>
  <c r="C1071" i="12"/>
  <c r="R1071" i="12"/>
  <c r="X1071" i="12"/>
  <c r="T1071" i="12"/>
  <c r="B1072" i="12" l="1"/>
  <c r="J1072" i="12" s="1"/>
  <c r="D1073" i="12"/>
  <c r="B1073" i="12" s="1"/>
  <c r="O1071" i="12"/>
  <c r="K1071" i="12"/>
  <c r="E1073" i="12"/>
  <c r="A1074" i="3"/>
  <c r="B1075" i="3"/>
  <c r="V1072" i="12"/>
  <c r="Q1072" i="12"/>
  <c r="Z1072" i="12"/>
  <c r="C1072" i="12"/>
  <c r="W1072" i="12"/>
  <c r="R1072" i="12"/>
  <c r="U1072" i="12"/>
  <c r="H1072" i="12"/>
  <c r="S1072" i="12"/>
  <c r="F1072" i="12"/>
  <c r="G1072" i="12"/>
  <c r="X1072" i="12"/>
  <c r="P1072" i="12" l="1"/>
  <c r="T1072" i="12"/>
  <c r="Y1072" i="12"/>
  <c r="D1074" i="12"/>
  <c r="E1074" i="12" s="1"/>
  <c r="O1072" i="12"/>
  <c r="K1072" i="12"/>
  <c r="J1073" i="12"/>
  <c r="G1073" i="12"/>
  <c r="H1073" i="12"/>
  <c r="P1073" i="12"/>
  <c r="Y1073" i="12"/>
  <c r="S1073" i="12"/>
  <c r="Q1073" i="12"/>
  <c r="V1073" i="12"/>
  <c r="X1073" i="12"/>
  <c r="W1073" i="12"/>
  <c r="C1073" i="12"/>
  <c r="R1073" i="12"/>
  <c r="U1073" i="12"/>
  <c r="Z1073" i="12"/>
  <c r="F1073" i="12"/>
  <c r="T1073" i="12"/>
  <c r="B1076" i="3"/>
  <c r="A1075" i="3"/>
  <c r="B1074" i="12"/>
  <c r="D1075" i="12" l="1"/>
  <c r="B1075" i="12" s="1"/>
  <c r="B1077" i="3"/>
  <c r="A1076" i="3"/>
  <c r="K1073" i="12"/>
  <c r="O1073" i="12"/>
  <c r="E1075" i="12"/>
  <c r="C1074" i="12"/>
  <c r="Q1074" i="12"/>
  <c r="G1074" i="12"/>
  <c r="S1074" i="12"/>
  <c r="T1074" i="12"/>
  <c r="J1074" i="12"/>
  <c r="W1074" i="12"/>
  <c r="Y1074" i="12"/>
  <c r="R1074" i="12"/>
  <c r="H1074" i="12"/>
  <c r="U1074" i="12"/>
  <c r="F1074" i="12"/>
  <c r="X1074" i="12"/>
  <c r="P1074" i="12"/>
  <c r="V1074" i="12"/>
  <c r="Z1074" i="12"/>
  <c r="D1076" i="12" l="1"/>
  <c r="K1074" i="12"/>
  <c r="O1074" i="12"/>
  <c r="E1076" i="12"/>
  <c r="B1076" i="12"/>
  <c r="C1075" i="12"/>
  <c r="V1075" i="12"/>
  <c r="W1075" i="12"/>
  <c r="U1075" i="12"/>
  <c r="Q1075" i="12"/>
  <c r="Z1075" i="12"/>
  <c r="J1075" i="12"/>
  <c r="R1075" i="12"/>
  <c r="H1075" i="12"/>
  <c r="G1075" i="12"/>
  <c r="Y1075" i="12"/>
  <c r="P1075" i="12"/>
  <c r="X1075" i="12"/>
  <c r="T1075" i="12"/>
  <c r="F1075" i="12"/>
  <c r="S1075" i="12"/>
  <c r="A1077" i="3"/>
  <c r="B1078" i="3"/>
  <c r="D1077" i="12" l="1"/>
  <c r="J1076" i="12"/>
  <c r="V1076" i="12"/>
  <c r="G1076" i="12"/>
  <c r="X1076" i="12"/>
  <c r="C1076" i="12"/>
  <c r="P1076" i="12"/>
  <c r="U1076" i="12"/>
  <c r="Y1076" i="12"/>
  <c r="F1076" i="12"/>
  <c r="W1076" i="12"/>
  <c r="Q1076" i="12"/>
  <c r="Z1076" i="12"/>
  <c r="S1076" i="12"/>
  <c r="T1076" i="12"/>
  <c r="R1076" i="12"/>
  <c r="H1076" i="12"/>
  <c r="B1079" i="3"/>
  <c r="A1078" i="3"/>
  <c r="K1075" i="12"/>
  <c r="O1075" i="12"/>
  <c r="B1077" i="12"/>
  <c r="E1077" i="12"/>
  <c r="D1078" i="12" l="1"/>
  <c r="B1078" i="12" s="1"/>
  <c r="U1077" i="12"/>
  <c r="C1077" i="12"/>
  <c r="X1077" i="12"/>
  <c r="Z1077" i="12"/>
  <c r="J1077" i="12"/>
  <c r="T1077" i="12"/>
  <c r="R1077" i="12"/>
  <c r="F1077" i="12"/>
  <c r="H1077" i="12"/>
  <c r="P1077" i="12"/>
  <c r="W1077" i="12"/>
  <c r="S1077" i="12"/>
  <c r="V1077" i="12"/>
  <c r="G1077" i="12"/>
  <c r="Y1077" i="12"/>
  <c r="Q1077" i="12"/>
  <c r="A1079" i="3"/>
  <c r="B1080" i="3"/>
  <c r="K1076" i="12"/>
  <c r="O1076" i="12"/>
  <c r="E1078" i="12" l="1"/>
  <c r="D1079" i="12"/>
  <c r="E1079" i="12" s="1"/>
  <c r="B1081" i="3"/>
  <c r="A1080" i="3"/>
  <c r="B1079" i="12"/>
  <c r="K1077" i="12"/>
  <c r="O1077" i="12"/>
  <c r="Y1078" i="12"/>
  <c r="Z1078" i="12"/>
  <c r="X1078" i="12"/>
  <c r="C1078" i="12"/>
  <c r="U1078" i="12"/>
  <c r="R1078" i="12"/>
  <c r="Q1078" i="12"/>
  <c r="F1078" i="12"/>
  <c r="S1078" i="12"/>
  <c r="H1078" i="12"/>
  <c r="P1078" i="12"/>
  <c r="W1078" i="12"/>
  <c r="T1078" i="12"/>
  <c r="G1078" i="12"/>
  <c r="V1078" i="12"/>
  <c r="J1078" i="12"/>
  <c r="D1080" i="12" l="1"/>
  <c r="T1079" i="12"/>
  <c r="V1079" i="12"/>
  <c r="C1079" i="12"/>
  <c r="W1079" i="12"/>
  <c r="R1079" i="12"/>
  <c r="P1079" i="12"/>
  <c r="S1079" i="12"/>
  <c r="Q1079" i="12"/>
  <c r="J1079" i="12"/>
  <c r="X1079" i="12"/>
  <c r="Y1079" i="12"/>
  <c r="U1079" i="12"/>
  <c r="Z1079" i="12"/>
  <c r="G1079" i="12"/>
  <c r="H1079" i="12"/>
  <c r="F1079" i="12"/>
  <c r="O1078" i="12"/>
  <c r="K1078" i="12"/>
  <c r="E1080" i="12"/>
  <c r="B1080" i="12"/>
  <c r="A1081" i="3"/>
  <c r="B1082" i="3"/>
  <c r="D1081" i="12" l="1"/>
  <c r="T1080" i="12"/>
  <c r="H1080" i="12"/>
  <c r="P1080" i="12"/>
  <c r="W1080" i="12"/>
  <c r="V1080" i="12"/>
  <c r="X1080" i="12"/>
  <c r="R1080" i="12"/>
  <c r="F1080" i="12"/>
  <c r="C1080" i="12"/>
  <c r="Z1080" i="12"/>
  <c r="S1080" i="12"/>
  <c r="U1080" i="12"/>
  <c r="J1080" i="12"/>
  <c r="G1080" i="12"/>
  <c r="Q1080" i="12"/>
  <c r="Y1080" i="12"/>
  <c r="A1082" i="3"/>
  <c r="B1083" i="3"/>
  <c r="B1081" i="12"/>
  <c r="E1081" i="12"/>
  <c r="K1079" i="12"/>
  <c r="O1079" i="12"/>
  <c r="D1082" i="12" l="1"/>
  <c r="V1081" i="12"/>
  <c r="U1081" i="12"/>
  <c r="G1081" i="12"/>
  <c r="W1081" i="12"/>
  <c r="J1081" i="12"/>
  <c r="H1081" i="12"/>
  <c r="X1081" i="12"/>
  <c r="T1081" i="12"/>
  <c r="Z1081" i="12"/>
  <c r="R1081" i="12"/>
  <c r="C1081" i="12"/>
  <c r="Q1081" i="12"/>
  <c r="S1081" i="12"/>
  <c r="F1081" i="12"/>
  <c r="P1081" i="12"/>
  <c r="Y1081" i="12"/>
  <c r="B1084" i="3"/>
  <c r="A1083" i="3"/>
  <c r="B1082" i="12"/>
  <c r="E1082" i="12"/>
  <c r="O1080" i="12"/>
  <c r="K1080" i="12"/>
  <c r="D1083" i="12" l="1"/>
  <c r="J1082" i="12"/>
  <c r="S1082" i="12"/>
  <c r="X1082" i="12"/>
  <c r="F1082" i="12"/>
  <c r="V1082" i="12"/>
  <c r="W1082" i="12"/>
  <c r="P1082" i="12"/>
  <c r="G1082" i="12"/>
  <c r="U1082" i="12"/>
  <c r="R1082" i="12"/>
  <c r="Q1082" i="12"/>
  <c r="Z1082" i="12"/>
  <c r="H1082" i="12"/>
  <c r="C1082" i="12"/>
  <c r="T1082" i="12"/>
  <c r="Y1082" i="12"/>
  <c r="B1085" i="3"/>
  <c r="A1084" i="3"/>
  <c r="E1083" i="12"/>
  <c r="B1083" i="12"/>
  <c r="O1081" i="12"/>
  <c r="K1081" i="12"/>
  <c r="D1084" i="12" l="1"/>
  <c r="W1083" i="12"/>
  <c r="U1083" i="12"/>
  <c r="Q1083" i="12"/>
  <c r="J1083" i="12"/>
  <c r="Y1083" i="12"/>
  <c r="F1083" i="12"/>
  <c r="H1083" i="12"/>
  <c r="G1083" i="12"/>
  <c r="C1083" i="12"/>
  <c r="X1083" i="12"/>
  <c r="T1083" i="12"/>
  <c r="V1083" i="12"/>
  <c r="S1083" i="12"/>
  <c r="P1083" i="12"/>
  <c r="R1083" i="12"/>
  <c r="Z1083" i="12"/>
  <c r="B1084" i="12"/>
  <c r="E1084" i="12"/>
  <c r="B1086" i="3"/>
  <c r="A1085" i="3"/>
  <c r="K1082" i="12"/>
  <c r="O1082" i="12"/>
  <c r="D1085" i="12" l="1"/>
  <c r="B1085" i="12" s="1"/>
  <c r="K1083" i="12"/>
  <c r="O1083" i="12"/>
  <c r="B1087" i="3"/>
  <c r="A1086" i="3"/>
  <c r="J1084" i="12"/>
  <c r="W1084" i="12"/>
  <c r="X1084" i="12"/>
  <c r="H1084" i="12"/>
  <c r="Y1084" i="12"/>
  <c r="Q1084" i="12"/>
  <c r="R1084" i="12"/>
  <c r="C1084" i="12"/>
  <c r="U1084" i="12"/>
  <c r="S1084" i="12"/>
  <c r="T1084" i="12"/>
  <c r="V1084" i="12"/>
  <c r="G1084" i="12"/>
  <c r="P1084" i="12"/>
  <c r="Z1084" i="12"/>
  <c r="F1084" i="12"/>
  <c r="E1085" i="12" l="1"/>
  <c r="D1086" i="12"/>
  <c r="O1084" i="12"/>
  <c r="K1084" i="12"/>
  <c r="E1086" i="12"/>
  <c r="B1086" i="12"/>
  <c r="A1087" i="3"/>
  <c r="B1088" i="3"/>
  <c r="G1085" i="12"/>
  <c r="F1085" i="12"/>
  <c r="J1085" i="12"/>
  <c r="H1085" i="12"/>
  <c r="V1085" i="12"/>
  <c r="W1085" i="12"/>
  <c r="X1085" i="12"/>
  <c r="C1085" i="12"/>
  <c r="U1085" i="12"/>
  <c r="Y1085" i="12"/>
  <c r="S1085" i="12"/>
  <c r="P1085" i="12"/>
  <c r="T1085" i="12"/>
  <c r="Q1085" i="12"/>
  <c r="Z1085" i="12"/>
  <c r="R1085" i="12"/>
  <c r="D1087" i="12" l="1"/>
  <c r="P1086" i="12"/>
  <c r="G1086" i="12"/>
  <c r="T1086" i="12"/>
  <c r="Q1086" i="12"/>
  <c r="J1086" i="12"/>
  <c r="Z1086" i="12"/>
  <c r="R1086" i="12"/>
  <c r="W1086" i="12"/>
  <c r="H1086" i="12"/>
  <c r="V1086" i="12"/>
  <c r="S1086" i="12"/>
  <c r="Y1086" i="12"/>
  <c r="F1086" i="12"/>
  <c r="X1086" i="12"/>
  <c r="C1086" i="12"/>
  <c r="U1086" i="12"/>
  <c r="B1089" i="3"/>
  <c r="A1088" i="3"/>
  <c r="K1085" i="12"/>
  <c r="O1085" i="12"/>
  <c r="B1087" i="12"/>
  <c r="E1087" i="12"/>
  <c r="D1088" i="12" l="1"/>
  <c r="E1088" i="12"/>
  <c r="B1088" i="12"/>
  <c r="C1087" i="12"/>
  <c r="P1087" i="12"/>
  <c r="U1087" i="12"/>
  <c r="V1087" i="12"/>
  <c r="W1087" i="12"/>
  <c r="Q1087" i="12"/>
  <c r="Z1087" i="12"/>
  <c r="X1087" i="12"/>
  <c r="S1087" i="12"/>
  <c r="J1087" i="12"/>
  <c r="T1087" i="12"/>
  <c r="H1087" i="12"/>
  <c r="Y1087" i="12"/>
  <c r="F1087" i="12"/>
  <c r="R1087" i="12"/>
  <c r="G1087" i="12"/>
  <c r="B1090" i="3"/>
  <c r="A1089" i="3"/>
  <c r="O1086" i="12"/>
  <c r="K1086" i="12"/>
  <c r="D1089" i="12" l="1"/>
  <c r="E1089" i="12" s="1"/>
  <c r="O1087" i="12"/>
  <c r="K1087" i="12"/>
  <c r="A1090" i="3"/>
  <c r="B1091" i="3"/>
  <c r="C1088" i="12"/>
  <c r="U1088" i="12"/>
  <c r="G1088" i="12"/>
  <c r="T1088" i="12"/>
  <c r="J1088" i="12"/>
  <c r="Q1088" i="12"/>
  <c r="Y1088" i="12"/>
  <c r="H1088" i="12"/>
  <c r="Z1088" i="12"/>
  <c r="X1088" i="12"/>
  <c r="V1088" i="12"/>
  <c r="R1088" i="12"/>
  <c r="P1088" i="12"/>
  <c r="W1088" i="12"/>
  <c r="S1088" i="12"/>
  <c r="F1088" i="12"/>
  <c r="B1089" i="12" l="1"/>
  <c r="Z1089" i="12" s="1"/>
  <c r="D1090" i="12"/>
  <c r="B1090" i="12" s="1"/>
  <c r="K1088" i="12"/>
  <c r="O1088" i="12"/>
  <c r="B1092" i="3"/>
  <c r="A1091" i="3"/>
  <c r="V1089" i="12"/>
  <c r="F1089" i="12"/>
  <c r="J1089" i="12"/>
  <c r="S1089" i="12"/>
  <c r="R1089" i="12"/>
  <c r="P1089" i="12"/>
  <c r="U1089" i="12"/>
  <c r="E1090" i="12"/>
  <c r="W1089" i="12" l="1"/>
  <c r="X1089" i="12"/>
  <c r="Y1089" i="12"/>
  <c r="T1089" i="12"/>
  <c r="G1089" i="12"/>
  <c r="C1089" i="12"/>
  <c r="Q1089" i="12"/>
  <c r="H1089" i="12"/>
  <c r="D1091" i="12"/>
  <c r="E1091" i="12" s="1"/>
  <c r="B1091" i="12"/>
  <c r="O1089" i="12"/>
  <c r="K1089" i="12"/>
  <c r="B1093" i="3"/>
  <c r="A1092" i="3"/>
  <c r="S1090" i="12"/>
  <c r="V1090" i="12"/>
  <c r="R1090" i="12"/>
  <c r="W1090" i="12"/>
  <c r="Z1090" i="12"/>
  <c r="J1090" i="12"/>
  <c r="X1090" i="12"/>
  <c r="G1090" i="12"/>
  <c r="H1090" i="12"/>
  <c r="T1090" i="12"/>
  <c r="C1090" i="12"/>
  <c r="Q1090" i="12"/>
  <c r="F1090" i="12"/>
  <c r="U1090" i="12"/>
  <c r="Y1090" i="12"/>
  <c r="P1090" i="12"/>
  <c r="D1092" i="12" l="1"/>
  <c r="O1090" i="12"/>
  <c r="K1090" i="12"/>
  <c r="B1092" i="12"/>
  <c r="E1092" i="12"/>
  <c r="A1093" i="3"/>
  <c r="B1094" i="3"/>
  <c r="J1091" i="12"/>
  <c r="G1091" i="12"/>
  <c r="X1091" i="12"/>
  <c r="W1091" i="12"/>
  <c r="R1091" i="12"/>
  <c r="S1091" i="12"/>
  <c r="H1091" i="12"/>
  <c r="T1091" i="12"/>
  <c r="U1091" i="12"/>
  <c r="Y1091" i="12"/>
  <c r="F1091" i="12"/>
  <c r="P1091" i="12"/>
  <c r="Q1091" i="12"/>
  <c r="C1091" i="12"/>
  <c r="V1091" i="12"/>
  <c r="Z1091" i="12"/>
  <c r="D1093" i="12" l="1"/>
  <c r="O1091" i="12"/>
  <c r="K1091" i="12"/>
  <c r="G1092" i="12"/>
  <c r="T1092" i="12"/>
  <c r="H1092" i="12"/>
  <c r="F1092" i="12"/>
  <c r="R1092" i="12"/>
  <c r="J1092" i="12"/>
  <c r="Q1092" i="12"/>
  <c r="X1092" i="12"/>
  <c r="Z1092" i="12"/>
  <c r="V1092" i="12"/>
  <c r="C1092" i="12"/>
  <c r="P1092" i="12"/>
  <c r="Y1092" i="12"/>
  <c r="S1092" i="12"/>
  <c r="U1092" i="12"/>
  <c r="W1092" i="12"/>
  <c r="A1094" i="3"/>
  <c r="B1095" i="3"/>
  <c r="B1093" i="12"/>
  <c r="E1093" i="12"/>
  <c r="D1094" i="12" l="1"/>
  <c r="K1092" i="12"/>
  <c r="O1092" i="12"/>
  <c r="B1096" i="3"/>
  <c r="A1095" i="3"/>
  <c r="E1094" i="12"/>
  <c r="B1094" i="12"/>
  <c r="X1093" i="12"/>
  <c r="P1093" i="12"/>
  <c r="C1093" i="12"/>
  <c r="F1093" i="12"/>
  <c r="J1093" i="12"/>
  <c r="G1093" i="12"/>
  <c r="U1093" i="12"/>
  <c r="R1093" i="12"/>
  <c r="Z1093" i="12"/>
  <c r="T1093" i="12"/>
  <c r="W1093" i="12"/>
  <c r="S1093" i="12"/>
  <c r="Q1093" i="12"/>
  <c r="H1093" i="12"/>
  <c r="Y1093" i="12"/>
  <c r="V1093" i="12"/>
  <c r="D1095" i="12" l="1"/>
  <c r="E1095" i="12" s="1"/>
  <c r="B1095" i="12"/>
  <c r="K1093" i="12"/>
  <c r="O1093" i="12"/>
  <c r="B1097" i="3"/>
  <c r="A1096" i="3"/>
  <c r="J1094" i="12"/>
  <c r="T1094" i="12"/>
  <c r="W1094" i="12"/>
  <c r="C1094" i="12"/>
  <c r="U1094" i="12"/>
  <c r="R1094" i="12"/>
  <c r="Z1094" i="12"/>
  <c r="Y1094" i="12"/>
  <c r="F1094" i="12"/>
  <c r="X1094" i="12"/>
  <c r="H1094" i="12"/>
  <c r="V1094" i="12"/>
  <c r="S1094" i="12"/>
  <c r="P1094" i="12"/>
  <c r="G1094" i="12"/>
  <c r="Q1094" i="12"/>
  <c r="D1096" i="12" l="1"/>
  <c r="K1094" i="12"/>
  <c r="O1094" i="12"/>
  <c r="B1096" i="12"/>
  <c r="E1096" i="12"/>
  <c r="J1095" i="12"/>
  <c r="V1095" i="12"/>
  <c r="F1095" i="12"/>
  <c r="Q1095" i="12"/>
  <c r="C1095" i="12"/>
  <c r="G1095" i="12"/>
  <c r="S1095" i="12"/>
  <c r="R1095" i="12"/>
  <c r="U1095" i="12"/>
  <c r="H1095" i="12"/>
  <c r="P1095" i="12"/>
  <c r="Z1095" i="12"/>
  <c r="T1095" i="12"/>
  <c r="W1095" i="12"/>
  <c r="X1095" i="12"/>
  <c r="Y1095" i="12"/>
  <c r="A1097" i="3"/>
  <c r="B1098" i="3"/>
  <c r="D1097" i="12" l="1"/>
  <c r="E1097" i="12" s="1"/>
  <c r="C1096" i="12"/>
  <c r="Q1096" i="12"/>
  <c r="G1096" i="12"/>
  <c r="W1096" i="12"/>
  <c r="R1096" i="12"/>
  <c r="V1096" i="12"/>
  <c r="P1096" i="12"/>
  <c r="X1096" i="12"/>
  <c r="U1096" i="12"/>
  <c r="F1096" i="12"/>
  <c r="Y1096" i="12"/>
  <c r="Z1096" i="12"/>
  <c r="H1096" i="12"/>
  <c r="T1096" i="12"/>
  <c r="J1096" i="12"/>
  <c r="S1096" i="12"/>
  <c r="B1099" i="3"/>
  <c r="A1098" i="3"/>
  <c r="K1095" i="12"/>
  <c r="O1095" i="12"/>
  <c r="B1097" i="12" l="1"/>
  <c r="S1097" i="12" s="1"/>
  <c r="D1098" i="12"/>
  <c r="O1096" i="12"/>
  <c r="K1096" i="12"/>
  <c r="E1098" i="12"/>
  <c r="B1098" i="12"/>
  <c r="A1099" i="3"/>
  <c r="B1100" i="3"/>
  <c r="C1097" i="12" l="1"/>
  <c r="R1097" i="12"/>
  <c r="U1097" i="12"/>
  <c r="F1097" i="12"/>
  <c r="X1097" i="12"/>
  <c r="Z1097" i="12"/>
  <c r="Y1097" i="12"/>
  <c r="T1097" i="12"/>
  <c r="J1097" i="12"/>
  <c r="P1097" i="12"/>
  <c r="W1097" i="12"/>
  <c r="H1097" i="12"/>
  <c r="Q1097" i="12"/>
  <c r="G1097" i="12"/>
  <c r="V1097" i="12"/>
  <c r="D1099" i="12"/>
  <c r="J1098" i="12"/>
  <c r="T1098" i="12"/>
  <c r="C1098" i="12"/>
  <c r="F1098" i="12"/>
  <c r="U1098" i="12"/>
  <c r="Z1098" i="12"/>
  <c r="W1098" i="12"/>
  <c r="P1098" i="12"/>
  <c r="R1098" i="12"/>
  <c r="S1098" i="12"/>
  <c r="H1098" i="12"/>
  <c r="Y1098" i="12"/>
  <c r="X1098" i="12"/>
  <c r="G1098" i="12"/>
  <c r="Q1098" i="12"/>
  <c r="V1098" i="12"/>
  <c r="B1101" i="3"/>
  <c r="A1100" i="3"/>
  <c r="E1099" i="12"/>
  <c r="B1099" i="12"/>
  <c r="O1097" i="12"/>
  <c r="K1097" i="12"/>
  <c r="D1100" i="12" l="1"/>
  <c r="J1099" i="12"/>
  <c r="P1099" i="12"/>
  <c r="U1099" i="12"/>
  <c r="S1099" i="12"/>
  <c r="Q1099" i="12"/>
  <c r="X1099" i="12"/>
  <c r="Z1099" i="12"/>
  <c r="T1099" i="12"/>
  <c r="R1099" i="12"/>
  <c r="C1099" i="12"/>
  <c r="G1099" i="12"/>
  <c r="Y1099" i="12"/>
  <c r="H1099" i="12"/>
  <c r="V1099" i="12"/>
  <c r="W1099" i="12"/>
  <c r="F1099" i="12"/>
  <c r="E1100" i="12"/>
  <c r="B1100" i="12"/>
  <c r="A1101" i="3"/>
  <c r="B1102" i="3"/>
  <c r="O1098" i="12"/>
  <c r="K1098" i="12"/>
  <c r="D1101" i="12" l="1"/>
  <c r="B1101" i="12" s="1"/>
  <c r="A1102" i="3"/>
  <c r="B1103" i="3"/>
  <c r="E1101" i="12"/>
  <c r="X1100" i="12"/>
  <c r="Y1100" i="12"/>
  <c r="W1100" i="12"/>
  <c r="S1100" i="12"/>
  <c r="V1100" i="12"/>
  <c r="F1100" i="12"/>
  <c r="C1100" i="12"/>
  <c r="R1100" i="12"/>
  <c r="Q1100" i="12"/>
  <c r="H1100" i="12"/>
  <c r="T1100" i="12"/>
  <c r="P1100" i="12"/>
  <c r="G1100" i="12"/>
  <c r="J1100" i="12"/>
  <c r="U1100" i="12"/>
  <c r="Z1100" i="12"/>
  <c r="O1099" i="12"/>
  <c r="K1099" i="12"/>
  <c r="D1102" i="12" l="1"/>
  <c r="J1101" i="12"/>
  <c r="S1101" i="12"/>
  <c r="R1101" i="12"/>
  <c r="C1101" i="12"/>
  <c r="T1101" i="12"/>
  <c r="P1101" i="12"/>
  <c r="X1101" i="12"/>
  <c r="F1101" i="12"/>
  <c r="Z1101" i="12"/>
  <c r="Y1101" i="12"/>
  <c r="W1101" i="12"/>
  <c r="Q1101" i="12"/>
  <c r="H1101" i="12"/>
  <c r="V1101" i="12"/>
  <c r="U1101" i="12"/>
  <c r="G1101" i="12"/>
  <c r="O1100" i="12"/>
  <c r="K1100" i="12"/>
  <c r="A1103" i="3"/>
  <c r="B1104" i="3"/>
  <c r="B1102" i="12"/>
  <c r="E1102" i="12"/>
  <c r="D1103" i="12" l="1"/>
  <c r="A1104" i="3"/>
  <c r="B1105" i="3"/>
  <c r="B1103" i="12"/>
  <c r="E1103" i="12"/>
  <c r="S1102" i="12"/>
  <c r="V1102" i="12"/>
  <c r="C1102" i="12"/>
  <c r="G1102" i="12"/>
  <c r="H1102" i="12"/>
  <c r="T1102" i="12"/>
  <c r="W1102" i="12"/>
  <c r="R1102" i="12"/>
  <c r="U1102" i="12"/>
  <c r="P1102" i="12"/>
  <c r="F1102" i="12"/>
  <c r="Y1102" i="12"/>
  <c r="X1102" i="12"/>
  <c r="Q1102" i="12"/>
  <c r="J1102" i="12"/>
  <c r="Z1102" i="12"/>
  <c r="O1101" i="12"/>
  <c r="K1101" i="12"/>
  <c r="D1104" i="12" l="1"/>
  <c r="O1102" i="12"/>
  <c r="K1102" i="12"/>
  <c r="J1103" i="12"/>
  <c r="G1103" i="12"/>
  <c r="W1103" i="12"/>
  <c r="T1103" i="12"/>
  <c r="P1103" i="12"/>
  <c r="C1103" i="12"/>
  <c r="Y1103" i="12"/>
  <c r="Q1103" i="12"/>
  <c r="F1103" i="12"/>
  <c r="V1103" i="12"/>
  <c r="H1103" i="12"/>
  <c r="X1103" i="12"/>
  <c r="S1103" i="12"/>
  <c r="R1103" i="12"/>
  <c r="Z1103" i="12"/>
  <c r="U1103" i="12"/>
  <c r="B1106" i="3"/>
  <c r="A1105" i="3"/>
  <c r="E1104" i="12"/>
  <c r="B1104" i="12"/>
  <c r="D1105" i="12" l="1"/>
  <c r="B1105" i="12" s="1"/>
  <c r="B1107" i="3"/>
  <c r="A1106" i="3"/>
  <c r="O1103" i="12"/>
  <c r="K1103" i="12"/>
  <c r="J1104" i="12"/>
  <c r="X1104" i="12"/>
  <c r="P1104" i="12"/>
  <c r="V1104" i="12"/>
  <c r="F1104" i="12"/>
  <c r="U1104" i="12"/>
  <c r="T1104" i="12"/>
  <c r="Z1104" i="12"/>
  <c r="W1104" i="12"/>
  <c r="G1104" i="12"/>
  <c r="R1104" i="12"/>
  <c r="S1104" i="12"/>
  <c r="Y1104" i="12"/>
  <c r="C1104" i="12"/>
  <c r="Q1104" i="12"/>
  <c r="H1104" i="12"/>
  <c r="E1105" i="12" l="1"/>
  <c r="D1106" i="12"/>
  <c r="E1106" i="12" s="1"/>
  <c r="K1104" i="12"/>
  <c r="O1104" i="12"/>
  <c r="B1108" i="3"/>
  <c r="A1107" i="3"/>
  <c r="J1105" i="12"/>
  <c r="V1105" i="12"/>
  <c r="G1105" i="12"/>
  <c r="Y1105" i="12"/>
  <c r="C1105" i="12"/>
  <c r="S1105" i="12"/>
  <c r="Q1105" i="12"/>
  <c r="H1105" i="12"/>
  <c r="P1105" i="12"/>
  <c r="X1105" i="12"/>
  <c r="U1105" i="12"/>
  <c r="F1105" i="12"/>
  <c r="Z1105" i="12"/>
  <c r="R1105" i="12"/>
  <c r="W1105" i="12"/>
  <c r="T1105" i="12"/>
  <c r="B1106" i="12" l="1"/>
  <c r="X1106" i="12" s="1"/>
  <c r="D1107" i="12"/>
  <c r="E1107" i="12" s="1"/>
  <c r="O1105" i="12"/>
  <c r="K1105" i="12"/>
  <c r="B1107" i="12"/>
  <c r="Y1106" i="12"/>
  <c r="S1106" i="12"/>
  <c r="P1106" i="12"/>
  <c r="Z1106" i="12"/>
  <c r="C1106" i="12"/>
  <c r="F1106" i="12"/>
  <c r="J1106" i="12"/>
  <c r="T1106" i="12"/>
  <c r="G1106" i="12"/>
  <c r="Q1106" i="12"/>
  <c r="W1106" i="12"/>
  <c r="V1106" i="12"/>
  <c r="A1108" i="3"/>
  <c r="B1109" i="3"/>
  <c r="R1106" i="12" l="1"/>
  <c r="H1106" i="12"/>
  <c r="U1106" i="12"/>
  <c r="D1108" i="12"/>
  <c r="Y1107" i="12"/>
  <c r="V1107" i="12"/>
  <c r="R1107" i="12"/>
  <c r="H1107" i="12"/>
  <c r="G1107" i="12"/>
  <c r="U1107" i="12"/>
  <c r="J1107" i="12"/>
  <c r="W1107" i="12"/>
  <c r="C1107" i="12"/>
  <c r="T1107" i="12"/>
  <c r="Q1107" i="12"/>
  <c r="S1107" i="12"/>
  <c r="P1107" i="12"/>
  <c r="Z1107" i="12"/>
  <c r="X1107" i="12"/>
  <c r="F1107" i="12"/>
  <c r="A1109" i="3"/>
  <c r="B1110" i="3"/>
  <c r="B1108" i="12"/>
  <c r="E1108" i="12"/>
  <c r="O1106" i="12"/>
  <c r="K1106" i="12"/>
  <c r="D1109" i="12" l="1"/>
  <c r="B1109" i="12" s="1"/>
  <c r="U1108" i="12"/>
  <c r="T1108" i="12"/>
  <c r="V1108" i="12"/>
  <c r="Z1108" i="12"/>
  <c r="W1108" i="12"/>
  <c r="Y1108" i="12"/>
  <c r="H1108" i="12"/>
  <c r="P1108" i="12"/>
  <c r="S1108" i="12"/>
  <c r="F1108" i="12"/>
  <c r="R1108" i="12"/>
  <c r="X1108" i="12"/>
  <c r="C1108" i="12"/>
  <c r="G1108" i="12"/>
  <c r="Q1108" i="12"/>
  <c r="J1108" i="12"/>
  <c r="O1107" i="12"/>
  <c r="K1107" i="12"/>
  <c r="B1111" i="3"/>
  <c r="A1110" i="3"/>
  <c r="E1109" i="12"/>
  <c r="D1110" i="12" l="1"/>
  <c r="E1110" i="12" s="1"/>
  <c r="A1111" i="3"/>
  <c r="B1112" i="3"/>
  <c r="K1108" i="12"/>
  <c r="O1108" i="12"/>
  <c r="C1109" i="12"/>
  <c r="S1109" i="12"/>
  <c r="V1109" i="12"/>
  <c r="Y1109" i="12"/>
  <c r="F1109" i="12"/>
  <c r="Q1109" i="12"/>
  <c r="T1109" i="12"/>
  <c r="J1109" i="12"/>
  <c r="P1109" i="12"/>
  <c r="X1109" i="12"/>
  <c r="H1109" i="12"/>
  <c r="R1109" i="12"/>
  <c r="Z1109" i="12"/>
  <c r="G1109" i="12"/>
  <c r="U1109" i="12"/>
  <c r="W1109" i="12"/>
  <c r="B1110" i="12"/>
  <c r="D1111" i="12" l="1"/>
  <c r="O1109" i="12"/>
  <c r="K1109" i="12"/>
  <c r="B1113" i="3"/>
  <c r="A1112" i="3"/>
  <c r="F1110" i="12"/>
  <c r="T1110" i="12"/>
  <c r="C1110" i="12"/>
  <c r="S1110" i="12"/>
  <c r="R1110" i="12"/>
  <c r="Y1110" i="12"/>
  <c r="Q1110" i="12"/>
  <c r="U1110" i="12"/>
  <c r="H1110" i="12"/>
  <c r="G1110" i="12"/>
  <c r="P1110" i="12"/>
  <c r="W1110" i="12"/>
  <c r="X1110" i="12"/>
  <c r="J1110" i="12"/>
  <c r="Z1110" i="12"/>
  <c r="V1110" i="12"/>
  <c r="E1111" i="12"/>
  <c r="B1111" i="12"/>
  <c r="D1112" i="12" l="1"/>
  <c r="B1112" i="12" s="1"/>
  <c r="B1114" i="3"/>
  <c r="A1113" i="3"/>
  <c r="X1111" i="12"/>
  <c r="Z1111" i="12"/>
  <c r="C1111" i="12"/>
  <c r="H1111" i="12"/>
  <c r="R1111" i="12"/>
  <c r="G1111" i="12"/>
  <c r="P1111" i="12"/>
  <c r="S1111" i="12"/>
  <c r="J1111" i="12"/>
  <c r="Q1111" i="12"/>
  <c r="Y1111" i="12"/>
  <c r="V1111" i="12"/>
  <c r="T1111" i="12"/>
  <c r="W1111" i="12"/>
  <c r="U1111" i="12"/>
  <c r="F1111" i="12"/>
  <c r="O1110" i="12"/>
  <c r="K1110" i="12"/>
  <c r="E1112" i="12" l="1"/>
  <c r="D1113" i="12"/>
  <c r="B1113" i="12" s="1"/>
  <c r="E1113" i="12"/>
  <c r="B1115" i="3"/>
  <c r="A1114" i="3"/>
  <c r="K1111" i="12"/>
  <c r="O1111" i="12"/>
  <c r="U1112" i="12"/>
  <c r="J1112" i="12"/>
  <c r="P1112" i="12"/>
  <c r="V1112" i="12"/>
  <c r="Y1112" i="12"/>
  <c r="X1112" i="12"/>
  <c r="Q1112" i="12"/>
  <c r="S1112" i="12"/>
  <c r="H1112" i="12"/>
  <c r="W1112" i="12"/>
  <c r="R1112" i="12"/>
  <c r="G1112" i="12"/>
  <c r="C1112" i="12"/>
  <c r="T1112" i="12"/>
  <c r="Z1112" i="12"/>
  <c r="F1112" i="12"/>
  <c r="D1114" i="12" l="1"/>
  <c r="K1112" i="12"/>
  <c r="O1112" i="12"/>
  <c r="B1114" i="12"/>
  <c r="E1114" i="12"/>
  <c r="B1116" i="3"/>
  <c r="A1115" i="3"/>
  <c r="W1113" i="12"/>
  <c r="V1113" i="12"/>
  <c r="X1113" i="12"/>
  <c r="T1113" i="12"/>
  <c r="R1113" i="12"/>
  <c r="Y1113" i="12"/>
  <c r="H1113" i="12"/>
  <c r="F1113" i="12"/>
  <c r="C1113" i="12"/>
  <c r="P1113" i="12"/>
  <c r="U1113" i="12"/>
  <c r="J1113" i="12"/>
  <c r="Q1113" i="12"/>
  <c r="S1113" i="12"/>
  <c r="Z1113" i="12"/>
  <c r="G1113" i="12"/>
  <c r="D1115" i="12" l="1"/>
  <c r="S1114" i="12"/>
  <c r="R1114" i="12"/>
  <c r="X1114" i="12"/>
  <c r="H1114" i="12"/>
  <c r="G1114" i="12"/>
  <c r="Z1114" i="12"/>
  <c r="J1114" i="12"/>
  <c r="Q1114" i="12"/>
  <c r="V1114" i="12"/>
  <c r="T1114" i="12"/>
  <c r="W1114" i="12"/>
  <c r="P1114" i="12"/>
  <c r="Y1114" i="12"/>
  <c r="U1114" i="12"/>
  <c r="F1114" i="12"/>
  <c r="C1114" i="12"/>
  <c r="K1113" i="12"/>
  <c r="O1113" i="12"/>
  <c r="B1115" i="12"/>
  <c r="E1115" i="12"/>
  <c r="B1117" i="3"/>
  <c r="A1116" i="3"/>
  <c r="D1116" i="12" l="1"/>
  <c r="B1116" i="12" s="1"/>
  <c r="J1115" i="12"/>
  <c r="Q1115" i="12"/>
  <c r="Z1115" i="12"/>
  <c r="W1115" i="12"/>
  <c r="V1115" i="12"/>
  <c r="U1115" i="12"/>
  <c r="F1115" i="12"/>
  <c r="G1115" i="12"/>
  <c r="Y1115" i="12"/>
  <c r="X1115" i="12"/>
  <c r="S1115" i="12"/>
  <c r="T1115" i="12"/>
  <c r="H1115" i="12"/>
  <c r="R1115" i="12"/>
  <c r="C1115" i="12"/>
  <c r="P1115" i="12"/>
  <c r="K1114" i="12"/>
  <c r="O1114" i="12"/>
  <c r="A1117" i="3"/>
  <c r="B1118" i="3"/>
  <c r="E1116" i="12" l="1"/>
  <c r="D1117" i="12"/>
  <c r="E1117" i="12" s="1"/>
  <c r="B1117" i="12"/>
  <c r="H1116" i="12"/>
  <c r="P1116" i="12"/>
  <c r="S1116" i="12"/>
  <c r="Z1116" i="12"/>
  <c r="W1116" i="12"/>
  <c r="F1116" i="12"/>
  <c r="V1116" i="12"/>
  <c r="Y1116" i="12"/>
  <c r="C1116" i="12"/>
  <c r="U1116" i="12"/>
  <c r="Q1116" i="12"/>
  <c r="J1116" i="12"/>
  <c r="X1116" i="12"/>
  <c r="G1116" i="12"/>
  <c r="R1116" i="12"/>
  <c r="T1116" i="12"/>
  <c r="B1119" i="3"/>
  <c r="A1118" i="3"/>
  <c r="O1115" i="12"/>
  <c r="K1115" i="12"/>
  <c r="D1118" i="12" l="1"/>
  <c r="E1118" i="12" s="1"/>
  <c r="A1119" i="3"/>
  <c r="B1120" i="3"/>
  <c r="O1116" i="12"/>
  <c r="K1116" i="12"/>
  <c r="B1118" i="12"/>
  <c r="U1117" i="12"/>
  <c r="Q1117" i="12"/>
  <c r="G1117" i="12"/>
  <c r="P1117" i="12"/>
  <c r="J1117" i="12"/>
  <c r="V1117" i="12"/>
  <c r="S1117" i="12"/>
  <c r="C1117" i="12"/>
  <c r="W1117" i="12"/>
  <c r="Z1117" i="12"/>
  <c r="H1117" i="12"/>
  <c r="T1117" i="12"/>
  <c r="Y1117" i="12"/>
  <c r="F1117" i="12"/>
  <c r="R1117" i="12"/>
  <c r="X1117" i="12"/>
  <c r="D1119" i="12" l="1"/>
  <c r="O1117" i="12"/>
  <c r="K1117" i="12"/>
  <c r="B1121" i="3"/>
  <c r="A1120" i="3"/>
  <c r="H1118" i="12"/>
  <c r="Z1118" i="12"/>
  <c r="Q1118" i="12"/>
  <c r="V1118" i="12"/>
  <c r="G1118" i="12"/>
  <c r="F1118" i="12"/>
  <c r="X1118" i="12"/>
  <c r="Y1118" i="12"/>
  <c r="P1118" i="12"/>
  <c r="S1118" i="12"/>
  <c r="U1118" i="12"/>
  <c r="T1118" i="12"/>
  <c r="R1118" i="12"/>
  <c r="W1118" i="12"/>
  <c r="J1118" i="12"/>
  <c r="C1118" i="12"/>
  <c r="E1119" i="12"/>
  <c r="B1119" i="12"/>
  <c r="D1120" i="12" l="1"/>
  <c r="E1120" i="12" s="1"/>
  <c r="B1120" i="12"/>
  <c r="O1118" i="12"/>
  <c r="K1118" i="12"/>
  <c r="A1121" i="3"/>
  <c r="B1122" i="3"/>
  <c r="U1119" i="12"/>
  <c r="Y1119" i="12"/>
  <c r="V1119" i="12"/>
  <c r="Q1119" i="12"/>
  <c r="W1119" i="12"/>
  <c r="C1119" i="12"/>
  <c r="T1119" i="12"/>
  <c r="P1119" i="12"/>
  <c r="J1119" i="12"/>
  <c r="X1119" i="12"/>
  <c r="R1119" i="12"/>
  <c r="G1119" i="12"/>
  <c r="F1119" i="12"/>
  <c r="Z1119" i="12"/>
  <c r="S1119" i="12"/>
  <c r="H1119" i="12"/>
  <c r="D1121" i="12" l="1"/>
  <c r="K1119" i="12"/>
  <c r="O1119" i="12"/>
  <c r="B1123" i="3"/>
  <c r="A1122" i="3"/>
  <c r="U1120" i="12"/>
  <c r="Q1120" i="12"/>
  <c r="S1120" i="12"/>
  <c r="X1120" i="12"/>
  <c r="Z1120" i="12"/>
  <c r="T1120" i="12"/>
  <c r="H1120" i="12"/>
  <c r="Y1120" i="12"/>
  <c r="J1120" i="12"/>
  <c r="W1120" i="12"/>
  <c r="V1120" i="12"/>
  <c r="F1120" i="12"/>
  <c r="R1120" i="12"/>
  <c r="P1120" i="12"/>
  <c r="G1120" i="12"/>
  <c r="C1120" i="12"/>
  <c r="E1121" i="12"/>
  <c r="B1121" i="12"/>
  <c r="D1122" i="12" l="1"/>
  <c r="E1122" i="12" s="1"/>
  <c r="A1123" i="3"/>
  <c r="B1124" i="3"/>
  <c r="Q1121" i="12"/>
  <c r="J1121" i="12"/>
  <c r="S1121" i="12"/>
  <c r="F1121" i="12"/>
  <c r="T1121" i="12"/>
  <c r="W1121" i="12"/>
  <c r="P1121" i="12"/>
  <c r="Z1121" i="12"/>
  <c r="U1121" i="12"/>
  <c r="C1121" i="12"/>
  <c r="G1121" i="12"/>
  <c r="X1121" i="12"/>
  <c r="Y1121" i="12"/>
  <c r="V1121" i="12"/>
  <c r="R1121" i="12"/>
  <c r="H1121" i="12"/>
  <c r="O1120" i="12"/>
  <c r="K1120" i="12"/>
  <c r="B1122" i="12" l="1"/>
  <c r="T1122" i="12" s="1"/>
  <c r="D1123" i="12"/>
  <c r="E1123" i="12" s="1"/>
  <c r="B1125" i="3"/>
  <c r="A1124" i="3"/>
  <c r="O1121" i="12"/>
  <c r="K1121" i="12"/>
  <c r="C1122" i="12" l="1"/>
  <c r="P1122" i="12"/>
  <c r="J1122" i="12"/>
  <c r="O1122" i="12" s="1"/>
  <c r="R1122" i="12"/>
  <c r="X1122" i="12"/>
  <c r="G1122" i="12"/>
  <c r="S1122" i="12"/>
  <c r="W1122" i="12"/>
  <c r="V1122" i="12"/>
  <c r="F1122" i="12"/>
  <c r="U1122" i="12"/>
  <c r="Q1122" i="12"/>
  <c r="Y1122" i="12"/>
  <c r="Z1122" i="12"/>
  <c r="H1122" i="12"/>
  <c r="B1123" i="12"/>
  <c r="Z1123" i="12" s="1"/>
  <c r="D1124" i="12"/>
  <c r="K1122" i="12"/>
  <c r="E1124" i="12"/>
  <c r="B1124" i="12"/>
  <c r="B1126" i="3"/>
  <c r="A1125" i="3"/>
  <c r="Q1123" i="12" l="1"/>
  <c r="R1123" i="12"/>
  <c r="U1123" i="12"/>
  <c r="S1123" i="12"/>
  <c r="C1123" i="12"/>
  <c r="P1123" i="12"/>
  <c r="H1123" i="12"/>
  <c r="W1123" i="12"/>
  <c r="V1123" i="12"/>
  <c r="J1123" i="12"/>
  <c r="F1123" i="12"/>
  <c r="X1123" i="12"/>
  <c r="Y1123" i="12"/>
  <c r="T1123" i="12"/>
  <c r="G1123" i="12"/>
  <c r="D1125" i="12"/>
  <c r="B1125" i="12" s="1"/>
  <c r="E1125" i="12"/>
  <c r="O1123" i="12"/>
  <c r="K1123" i="12"/>
  <c r="C1124" i="12"/>
  <c r="T1124" i="12"/>
  <c r="W1124" i="12"/>
  <c r="F1124" i="12"/>
  <c r="Q1124" i="12"/>
  <c r="Y1124" i="12"/>
  <c r="S1124" i="12"/>
  <c r="H1124" i="12"/>
  <c r="U1124" i="12"/>
  <c r="Z1124" i="12"/>
  <c r="G1124" i="12"/>
  <c r="R1124" i="12"/>
  <c r="J1124" i="12"/>
  <c r="X1124" i="12"/>
  <c r="V1124" i="12"/>
  <c r="P1124" i="12"/>
  <c r="B1127" i="3"/>
  <c r="A1126" i="3"/>
  <c r="D1126" i="12" l="1"/>
  <c r="A1127" i="3"/>
  <c r="B1128" i="3"/>
  <c r="B1126" i="12"/>
  <c r="E1126" i="12"/>
  <c r="Z1125" i="12"/>
  <c r="V1125" i="12"/>
  <c r="T1125" i="12"/>
  <c r="W1125" i="12"/>
  <c r="G1125" i="12"/>
  <c r="H1125" i="12"/>
  <c r="J1125" i="12"/>
  <c r="F1125" i="12"/>
  <c r="S1125" i="12"/>
  <c r="C1125" i="12"/>
  <c r="Y1125" i="12"/>
  <c r="X1125" i="12"/>
  <c r="U1125" i="12"/>
  <c r="R1125" i="12"/>
  <c r="Q1125" i="12"/>
  <c r="P1125" i="12"/>
  <c r="K1124" i="12"/>
  <c r="O1124" i="12"/>
  <c r="D1127" i="12" l="1"/>
  <c r="O1125" i="12"/>
  <c r="K1125" i="12"/>
  <c r="F1126" i="12"/>
  <c r="W1126" i="12"/>
  <c r="Y1126" i="12"/>
  <c r="R1126" i="12"/>
  <c r="Z1126" i="12"/>
  <c r="C1126" i="12"/>
  <c r="P1126" i="12"/>
  <c r="V1126" i="12"/>
  <c r="H1126" i="12"/>
  <c r="T1126" i="12"/>
  <c r="J1126" i="12"/>
  <c r="X1126" i="12"/>
  <c r="U1126" i="12"/>
  <c r="Q1126" i="12"/>
  <c r="G1126" i="12"/>
  <c r="S1126" i="12"/>
  <c r="A1128" i="3"/>
  <c r="B1129" i="3"/>
  <c r="E1127" i="12"/>
  <c r="B1127" i="12"/>
  <c r="D1128" i="12" l="1"/>
  <c r="B1130" i="3"/>
  <c r="A1129" i="3"/>
  <c r="B1128" i="12"/>
  <c r="E1128" i="12"/>
  <c r="S1127" i="12"/>
  <c r="U1127" i="12"/>
  <c r="Z1127" i="12"/>
  <c r="V1127" i="12"/>
  <c r="T1127" i="12"/>
  <c r="J1127" i="12"/>
  <c r="F1127" i="12"/>
  <c r="C1127" i="12"/>
  <c r="W1127" i="12"/>
  <c r="Q1127" i="12"/>
  <c r="X1127" i="12"/>
  <c r="G1127" i="12"/>
  <c r="Y1127" i="12"/>
  <c r="P1127" i="12"/>
  <c r="R1127" i="12"/>
  <c r="H1127" i="12"/>
  <c r="O1126" i="12"/>
  <c r="K1126" i="12"/>
  <c r="D1129" i="12" l="1"/>
  <c r="C1128" i="12"/>
  <c r="F1128" i="12"/>
  <c r="Y1128" i="12"/>
  <c r="S1128" i="12"/>
  <c r="Q1128" i="12"/>
  <c r="H1128" i="12"/>
  <c r="V1128" i="12"/>
  <c r="G1128" i="12"/>
  <c r="J1128" i="12"/>
  <c r="T1128" i="12"/>
  <c r="X1128" i="12"/>
  <c r="P1128" i="12"/>
  <c r="Z1128" i="12"/>
  <c r="W1128" i="12"/>
  <c r="R1128" i="12"/>
  <c r="U1128" i="12"/>
  <c r="O1127" i="12"/>
  <c r="K1127" i="12"/>
  <c r="B1129" i="12"/>
  <c r="E1129" i="12"/>
  <c r="B1131" i="3"/>
  <c r="A1130" i="3"/>
  <c r="D1130" i="12" l="1"/>
  <c r="P1129" i="12"/>
  <c r="W1129" i="12"/>
  <c r="S1129" i="12"/>
  <c r="R1129" i="12"/>
  <c r="X1129" i="12"/>
  <c r="Y1129" i="12"/>
  <c r="G1129" i="12"/>
  <c r="J1129" i="12"/>
  <c r="H1129" i="12"/>
  <c r="V1129" i="12"/>
  <c r="T1129" i="12"/>
  <c r="Q1129" i="12"/>
  <c r="Z1129" i="12"/>
  <c r="F1129" i="12"/>
  <c r="U1129" i="12"/>
  <c r="C1129" i="12"/>
  <c r="E1130" i="12"/>
  <c r="B1130" i="12"/>
  <c r="B1132" i="3"/>
  <c r="A1131" i="3"/>
  <c r="K1128" i="12"/>
  <c r="O1128" i="12"/>
  <c r="D1131" i="12" l="1"/>
  <c r="B1131" i="12" s="1"/>
  <c r="O1129" i="12"/>
  <c r="K1129" i="12"/>
  <c r="B1133" i="3"/>
  <c r="A1132" i="3"/>
  <c r="R1130" i="12"/>
  <c r="P1130" i="12"/>
  <c r="S1130" i="12"/>
  <c r="U1130" i="12"/>
  <c r="Q1130" i="12"/>
  <c r="Y1130" i="12"/>
  <c r="V1130" i="12"/>
  <c r="H1130" i="12"/>
  <c r="X1130" i="12"/>
  <c r="G1130" i="12"/>
  <c r="Z1130" i="12"/>
  <c r="T1130" i="12"/>
  <c r="J1130" i="12"/>
  <c r="C1130" i="12"/>
  <c r="W1130" i="12"/>
  <c r="F1130" i="12"/>
  <c r="E1131" i="12" l="1"/>
  <c r="D1132" i="12"/>
  <c r="K1130" i="12"/>
  <c r="O1130" i="12"/>
  <c r="B1132" i="12"/>
  <c r="E1132" i="12"/>
  <c r="Q1131" i="12"/>
  <c r="H1131" i="12"/>
  <c r="W1131" i="12"/>
  <c r="U1131" i="12"/>
  <c r="X1131" i="12"/>
  <c r="Y1131" i="12"/>
  <c r="Z1131" i="12"/>
  <c r="V1131" i="12"/>
  <c r="J1131" i="12"/>
  <c r="T1131" i="12"/>
  <c r="F1131" i="12"/>
  <c r="P1131" i="12"/>
  <c r="S1131" i="12"/>
  <c r="G1131" i="12"/>
  <c r="C1131" i="12"/>
  <c r="R1131" i="12"/>
  <c r="A1133" i="3"/>
  <c r="B1134" i="3"/>
  <c r="D1133" i="12" l="1"/>
  <c r="X1132" i="12"/>
  <c r="Q1132" i="12"/>
  <c r="G1132" i="12"/>
  <c r="Z1132" i="12"/>
  <c r="T1132" i="12"/>
  <c r="R1132" i="12"/>
  <c r="H1132" i="12"/>
  <c r="P1132" i="12"/>
  <c r="S1132" i="12"/>
  <c r="W1132" i="12"/>
  <c r="C1132" i="12"/>
  <c r="U1132" i="12"/>
  <c r="V1132" i="12"/>
  <c r="Y1132" i="12"/>
  <c r="F1132" i="12"/>
  <c r="J1132" i="12"/>
  <c r="B1135" i="3"/>
  <c r="A1134" i="3"/>
  <c r="B1133" i="12"/>
  <c r="E1133" i="12"/>
  <c r="K1131" i="12"/>
  <c r="O1131" i="12"/>
  <c r="D1134" i="12" l="1"/>
  <c r="K1132" i="12"/>
  <c r="O1132" i="12"/>
  <c r="X1133" i="12"/>
  <c r="W1133" i="12"/>
  <c r="S1133" i="12"/>
  <c r="V1133" i="12"/>
  <c r="Z1133" i="12"/>
  <c r="R1133" i="12"/>
  <c r="P1133" i="12"/>
  <c r="F1133" i="12"/>
  <c r="U1133" i="12"/>
  <c r="Q1133" i="12"/>
  <c r="J1133" i="12"/>
  <c r="G1133" i="12"/>
  <c r="H1133" i="12"/>
  <c r="Y1133" i="12"/>
  <c r="T1133" i="12"/>
  <c r="C1133" i="12"/>
  <c r="B1134" i="12"/>
  <c r="E1134" i="12"/>
  <c r="A1135" i="3"/>
  <c r="B1136" i="3"/>
  <c r="D1135" i="12" l="1"/>
  <c r="P1134" i="12"/>
  <c r="G1134" i="12"/>
  <c r="W1134" i="12"/>
  <c r="Z1134" i="12"/>
  <c r="V1134" i="12"/>
  <c r="C1134" i="12"/>
  <c r="F1134" i="12"/>
  <c r="H1134" i="12"/>
  <c r="X1134" i="12"/>
  <c r="R1134" i="12"/>
  <c r="J1134" i="12"/>
  <c r="U1134" i="12"/>
  <c r="Y1134" i="12"/>
  <c r="Q1134" i="12"/>
  <c r="S1134" i="12"/>
  <c r="T1134" i="12"/>
  <c r="B1137" i="3"/>
  <c r="A1136" i="3"/>
  <c r="E1135" i="12"/>
  <c r="B1135" i="12"/>
  <c r="K1133" i="12"/>
  <c r="O1133" i="12"/>
  <c r="D1136" i="12" l="1"/>
  <c r="J1135" i="12"/>
  <c r="H1135" i="12"/>
  <c r="T1135" i="12"/>
  <c r="C1135" i="12"/>
  <c r="Y1135" i="12"/>
  <c r="P1135" i="12"/>
  <c r="S1135" i="12"/>
  <c r="W1135" i="12"/>
  <c r="Z1135" i="12"/>
  <c r="V1135" i="12"/>
  <c r="F1135" i="12"/>
  <c r="U1135" i="12"/>
  <c r="Q1135" i="12"/>
  <c r="G1135" i="12"/>
  <c r="R1135" i="12"/>
  <c r="X1135" i="12"/>
  <c r="K1134" i="12"/>
  <c r="O1134" i="12"/>
  <c r="B1136" i="12"/>
  <c r="E1136" i="12"/>
  <c r="B1138" i="3"/>
  <c r="A1137" i="3"/>
  <c r="D1137" i="12" l="1"/>
  <c r="F1136" i="12"/>
  <c r="W1136" i="12"/>
  <c r="X1136" i="12"/>
  <c r="Y1136" i="12"/>
  <c r="T1136" i="12"/>
  <c r="H1136" i="12"/>
  <c r="G1136" i="12"/>
  <c r="Z1136" i="12"/>
  <c r="P1136" i="12"/>
  <c r="R1136" i="12"/>
  <c r="C1136" i="12"/>
  <c r="Q1136" i="12"/>
  <c r="V1136" i="12"/>
  <c r="S1136" i="12"/>
  <c r="U1136" i="12"/>
  <c r="J1136" i="12"/>
  <c r="E1137" i="12"/>
  <c r="B1137" i="12"/>
  <c r="B1139" i="3"/>
  <c r="A1138" i="3"/>
  <c r="O1135" i="12"/>
  <c r="K1135" i="12"/>
  <c r="D1138" i="12" l="1"/>
  <c r="A1139" i="3"/>
  <c r="B1140" i="3"/>
  <c r="K1136" i="12"/>
  <c r="O1136" i="12"/>
  <c r="Z1137" i="12"/>
  <c r="T1137" i="12"/>
  <c r="V1137" i="12"/>
  <c r="U1137" i="12"/>
  <c r="J1137" i="12"/>
  <c r="P1137" i="12"/>
  <c r="F1137" i="12"/>
  <c r="C1137" i="12"/>
  <c r="Q1137" i="12"/>
  <c r="Y1137" i="12"/>
  <c r="S1137" i="12"/>
  <c r="G1137" i="12"/>
  <c r="X1137" i="12"/>
  <c r="H1137" i="12"/>
  <c r="W1137" i="12"/>
  <c r="R1137" i="12"/>
  <c r="E1138" i="12"/>
  <c r="B1138" i="12"/>
  <c r="D1139" i="12" l="1"/>
  <c r="Z1138" i="12"/>
  <c r="H1138" i="12"/>
  <c r="U1138" i="12"/>
  <c r="G1138" i="12"/>
  <c r="Y1138" i="12"/>
  <c r="W1138" i="12"/>
  <c r="S1138" i="12"/>
  <c r="R1138" i="12"/>
  <c r="Q1138" i="12"/>
  <c r="F1138" i="12"/>
  <c r="T1138" i="12"/>
  <c r="V1138" i="12"/>
  <c r="C1138" i="12"/>
  <c r="J1138" i="12"/>
  <c r="P1138" i="12"/>
  <c r="X1138" i="12"/>
  <c r="B1141" i="3"/>
  <c r="A1140" i="3"/>
  <c r="K1137" i="12"/>
  <c r="O1137" i="12"/>
  <c r="E1139" i="12"/>
  <c r="B1139" i="12"/>
  <c r="D1140" i="12" l="1"/>
  <c r="U1139" i="12"/>
  <c r="J1139" i="12"/>
  <c r="P1139" i="12"/>
  <c r="Z1139" i="12"/>
  <c r="R1139" i="12"/>
  <c r="W1139" i="12"/>
  <c r="H1139" i="12"/>
  <c r="S1139" i="12"/>
  <c r="X1139" i="12"/>
  <c r="F1139" i="12"/>
  <c r="Q1139" i="12"/>
  <c r="G1139" i="12"/>
  <c r="C1139" i="12"/>
  <c r="T1139" i="12"/>
  <c r="Y1139" i="12"/>
  <c r="V1139" i="12"/>
  <c r="B1140" i="12"/>
  <c r="E1140" i="12"/>
  <c r="O1138" i="12"/>
  <c r="K1138" i="12"/>
  <c r="A1141" i="3"/>
  <c r="B1142" i="3"/>
  <c r="D1141" i="12" l="1"/>
  <c r="E1141" i="12" s="1"/>
  <c r="B1143" i="3"/>
  <c r="A1142" i="3"/>
  <c r="O1139" i="12"/>
  <c r="K1139" i="12"/>
  <c r="B1141" i="12"/>
  <c r="J1140" i="12"/>
  <c r="Q1140" i="12"/>
  <c r="P1140" i="12"/>
  <c r="W1140" i="12"/>
  <c r="Z1140" i="12"/>
  <c r="R1140" i="12"/>
  <c r="T1140" i="12"/>
  <c r="F1140" i="12"/>
  <c r="V1140" i="12"/>
  <c r="H1140" i="12"/>
  <c r="C1140" i="12"/>
  <c r="Y1140" i="12"/>
  <c r="G1140" i="12"/>
  <c r="X1140" i="12"/>
  <c r="U1140" i="12"/>
  <c r="S1140" i="12"/>
  <c r="D1142" i="12" l="1"/>
  <c r="O1140" i="12"/>
  <c r="K1140" i="12"/>
  <c r="Z1141" i="12"/>
  <c r="C1141" i="12"/>
  <c r="R1141" i="12"/>
  <c r="P1141" i="12"/>
  <c r="H1141" i="12"/>
  <c r="T1141" i="12"/>
  <c r="X1141" i="12"/>
  <c r="S1141" i="12"/>
  <c r="G1141" i="12"/>
  <c r="V1141" i="12"/>
  <c r="J1141" i="12"/>
  <c r="W1141" i="12"/>
  <c r="U1141" i="12"/>
  <c r="Y1141" i="12"/>
  <c r="F1141" i="12"/>
  <c r="Q1141" i="12"/>
  <c r="B1142" i="12"/>
  <c r="E1142" i="12"/>
  <c r="B1144" i="3"/>
  <c r="A1143" i="3"/>
  <c r="D1143" i="12" l="1"/>
  <c r="U1142" i="12"/>
  <c r="Z1142" i="12"/>
  <c r="X1142" i="12"/>
  <c r="T1142" i="12"/>
  <c r="J1142" i="12"/>
  <c r="R1142" i="12"/>
  <c r="C1142" i="12"/>
  <c r="H1142" i="12"/>
  <c r="S1142" i="12"/>
  <c r="W1142" i="12"/>
  <c r="F1142" i="12"/>
  <c r="P1142" i="12"/>
  <c r="Y1142" i="12"/>
  <c r="G1142" i="12"/>
  <c r="V1142" i="12"/>
  <c r="Q1142" i="12"/>
  <c r="E1143" i="12"/>
  <c r="B1143" i="12"/>
  <c r="B1145" i="3"/>
  <c r="A1144" i="3"/>
  <c r="O1141" i="12"/>
  <c r="K1141" i="12"/>
  <c r="D1144" i="12" l="1"/>
  <c r="E1144" i="12" s="1"/>
  <c r="B1144" i="12"/>
  <c r="A1145" i="3"/>
  <c r="B1146" i="3"/>
  <c r="R1143" i="12"/>
  <c r="H1143" i="12"/>
  <c r="Z1143" i="12"/>
  <c r="X1143" i="12"/>
  <c r="Q1143" i="12"/>
  <c r="C1143" i="12"/>
  <c r="V1143" i="12"/>
  <c r="G1143" i="12"/>
  <c r="U1143" i="12"/>
  <c r="S1143" i="12"/>
  <c r="P1143" i="12"/>
  <c r="F1143" i="12"/>
  <c r="J1143" i="12"/>
  <c r="W1143" i="12"/>
  <c r="T1143" i="12"/>
  <c r="Y1143" i="12"/>
  <c r="K1142" i="12"/>
  <c r="O1142" i="12"/>
  <c r="D1145" i="12" l="1"/>
  <c r="B1145" i="12" s="1"/>
  <c r="B1147" i="3"/>
  <c r="A1146" i="3"/>
  <c r="E1145" i="12"/>
  <c r="G1144" i="12"/>
  <c r="T1144" i="12"/>
  <c r="Z1144" i="12"/>
  <c r="P1144" i="12"/>
  <c r="S1144" i="12"/>
  <c r="H1144" i="12"/>
  <c r="Q1144" i="12"/>
  <c r="W1144" i="12"/>
  <c r="X1144" i="12"/>
  <c r="Y1144" i="12"/>
  <c r="J1144" i="12"/>
  <c r="R1144" i="12"/>
  <c r="U1144" i="12"/>
  <c r="F1144" i="12"/>
  <c r="C1144" i="12"/>
  <c r="V1144" i="12"/>
  <c r="O1143" i="12"/>
  <c r="K1143" i="12"/>
  <c r="D1146" i="12" l="1"/>
  <c r="H1145" i="12"/>
  <c r="V1145" i="12"/>
  <c r="J1145" i="12"/>
  <c r="U1145" i="12"/>
  <c r="Q1145" i="12"/>
  <c r="S1145" i="12"/>
  <c r="G1145" i="12"/>
  <c r="F1145" i="12"/>
  <c r="Z1145" i="12"/>
  <c r="T1145" i="12"/>
  <c r="R1145" i="12"/>
  <c r="C1145" i="12"/>
  <c r="Y1145" i="12"/>
  <c r="P1145" i="12"/>
  <c r="W1145" i="12"/>
  <c r="X1145" i="12"/>
  <c r="K1144" i="12"/>
  <c r="O1144" i="12"/>
  <c r="B1146" i="12"/>
  <c r="E1146" i="12"/>
  <c r="A1147" i="3"/>
  <c r="B1148" i="3"/>
  <c r="D1147" i="12" l="1"/>
  <c r="U1146" i="12"/>
  <c r="X1146" i="12"/>
  <c r="S1146" i="12"/>
  <c r="H1146" i="12"/>
  <c r="F1146" i="12"/>
  <c r="P1146" i="12"/>
  <c r="Z1146" i="12"/>
  <c r="G1146" i="12"/>
  <c r="T1146" i="12"/>
  <c r="V1146" i="12"/>
  <c r="Q1146" i="12"/>
  <c r="Y1146" i="12"/>
  <c r="J1146" i="12"/>
  <c r="W1146" i="12"/>
  <c r="C1146" i="12"/>
  <c r="R1146" i="12"/>
  <c r="K1145" i="12"/>
  <c r="O1145" i="12"/>
  <c r="A1148" i="3"/>
  <c r="B1149" i="3"/>
  <c r="E1147" i="12"/>
  <c r="B1147" i="12"/>
  <c r="D1148" i="12" l="1"/>
  <c r="B1148" i="12" s="1"/>
  <c r="E1148" i="12"/>
  <c r="A1149" i="3"/>
  <c r="B1150" i="3"/>
  <c r="J1147" i="12"/>
  <c r="H1147" i="12"/>
  <c r="Y1147" i="12"/>
  <c r="U1147" i="12"/>
  <c r="F1147" i="12"/>
  <c r="T1147" i="12"/>
  <c r="V1147" i="12"/>
  <c r="Q1147" i="12"/>
  <c r="R1147" i="12"/>
  <c r="S1147" i="12"/>
  <c r="C1147" i="12"/>
  <c r="W1147" i="12"/>
  <c r="X1147" i="12"/>
  <c r="G1147" i="12"/>
  <c r="Z1147" i="12"/>
  <c r="P1147" i="12"/>
  <c r="O1146" i="12"/>
  <c r="K1146" i="12"/>
  <c r="D1149" i="12" l="1"/>
  <c r="B1149" i="12" s="1"/>
  <c r="B1151" i="3"/>
  <c r="A1150" i="3"/>
  <c r="E1149" i="12"/>
  <c r="Y1148" i="12"/>
  <c r="V1148" i="12"/>
  <c r="G1148" i="12"/>
  <c r="C1148" i="12"/>
  <c r="U1148" i="12"/>
  <c r="J1148" i="12"/>
  <c r="W1148" i="12"/>
  <c r="T1148" i="12"/>
  <c r="P1148" i="12"/>
  <c r="Q1148" i="12"/>
  <c r="R1148" i="12"/>
  <c r="H1148" i="12"/>
  <c r="F1148" i="12"/>
  <c r="S1148" i="12"/>
  <c r="Z1148" i="12"/>
  <c r="X1148" i="12"/>
  <c r="K1147" i="12"/>
  <c r="O1147" i="12"/>
  <c r="D1150" i="12" l="1"/>
  <c r="R1149" i="12"/>
  <c r="V1149" i="12"/>
  <c r="U1149" i="12"/>
  <c r="P1149" i="12"/>
  <c r="Q1149" i="12"/>
  <c r="W1149" i="12"/>
  <c r="T1149" i="12"/>
  <c r="H1149" i="12"/>
  <c r="Z1149" i="12"/>
  <c r="F1149" i="12"/>
  <c r="S1149" i="12"/>
  <c r="J1149" i="12"/>
  <c r="X1149" i="12"/>
  <c r="G1149" i="12"/>
  <c r="C1149" i="12"/>
  <c r="Y1149" i="12"/>
  <c r="K1148" i="12"/>
  <c r="O1148" i="12"/>
  <c r="B1150" i="12"/>
  <c r="E1150" i="12"/>
  <c r="B1152" i="3"/>
  <c r="A1151" i="3"/>
  <c r="D1151" i="12" l="1"/>
  <c r="O1149" i="12"/>
  <c r="K1149" i="12"/>
  <c r="W1150" i="12"/>
  <c r="Z1150" i="12"/>
  <c r="J1150" i="12"/>
  <c r="Q1150" i="12"/>
  <c r="X1150" i="12"/>
  <c r="V1150" i="12"/>
  <c r="U1150" i="12"/>
  <c r="T1150" i="12"/>
  <c r="R1150" i="12"/>
  <c r="H1150" i="12"/>
  <c r="Y1150" i="12"/>
  <c r="F1150" i="12"/>
  <c r="P1150" i="12"/>
  <c r="G1150" i="12"/>
  <c r="S1150" i="12"/>
  <c r="C1150" i="12"/>
  <c r="E1151" i="12"/>
  <c r="B1151" i="12"/>
  <c r="B1153" i="3"/>
  <c r="A1152" i="3"/>
  <c r="D1152" i="12" l="1"/>
  <c r="J1151" i="12"/>
  <c r="S1151" i="12"/>
  <c r="P1151" i="12"/>
  <c r="Y1151" i="12"/>
  <c r="F1151" i="12"/>
  <c r="W1151" i="12"/>
  <c r="Z1151" i="12"/>
  <c r="U1151" i="12"/>
  <c r="G1151" i="12"/>
  <c r="V1151" i="12"/>
  <c r="Q1151" i="12"/>
  <c r="T1151" i="12"/>
  <c r="X1151" i="12"/>
  <c r="C1151" i="12"/>
  <c r="R1151" i="12"/>
  <c r="H1151" i="12"/>
  <c r="E1152" i="12"/>
  <c r="B1152" i="12"/>
  <c r="B1154" i="3"/>
  <c r="A1153" i="3"/>
  <c r="O1150" i="12"/>
  <c r="K1150" i="12"/>
  <c r="D1153" i="12" l="1"/>
  <c r="B1153" i="12" s="1"/>
  <c r="E1153" i="12"/>
  <c r="B1155" i="3"/>
  <c r="A1154" i="3"/>
  <c r="W1152" i="12"/>
  <c r="P1152" i="12"/>
  <c r="V1152" i="12"/>
  <c r="R1152" i="12"/>
  <c r="X1152" i="12"/>
  <c r="U1152" i="12"/>
  <c r="Y1152" i="12"/>
  <c r="G1152" i="12"/>
  <c r="S1152" i="12"/>
  <c r="C1152" i="12"/>
  <c r="T1152" i="12"/>
  <c r="Z1152" i="12"/>
  <c r="J1152" i="12"/>
  <c r="H1152" i="12"/>
  <c r="Q1152" i="12"/>
  <c r="F1152" i="12"/>
  <c r="O1151" i="12"/>
  <c r="K1151" i="12"/>
  <c r="D1154" i="12" l="1"/>
  <c r="B1154" i="12"/>
  <c r="E1154" i="12"/>
  <c r="A1155" i="3"/>
  <c r="B1156" i="3"/>
  <c r="K1152" i="12"/>
  <c r="O1152" i="12"/>
  <c r="J1153" i="12"/>
  <c r="W1153" i="12"/>
  <c r="H1153" i="12"/>
  <c r="U1153" i="12"/>
  <c r="X1153" i="12"/>
  <c r="Y1153" i="12"/>
  <c r="R1153" i="12"/>
  <c r="C1153" i="12"/>
  <c r="Q1153" i="12"/>
  <c r="T1153" i="12"/>
  <c r="G1153" i="12"/>
  <c r="F1153" i="12"/>
  <c r="Z1153" i="12"/>
  <c r="P1153" i="12"/>
  <c r="V1153" i="12"/>
  <c r="S1153" i="12"/>
  <c r="D1155" i="12" l="1"/>
  <c r="B1155" i="12" s="1"/>
  <c r="B1157" i="3"/>
  <c r="A1156" i="3"/>
  <c r="K1153" i="12"/>
  <c r="O1153" i="12"/>
  <c r="E1155" i="12"/>
  <c r="G1154" i="12"/>
  <c r="P1154" i="12"/>
  <c r="T1154" i="12"/>
  <c r="W1154" i="12"/>
  <c r="X1154" i="12"/>
  <c r="S1154" i="12"/>
  <c r="R1154" i="12"/>
  <c r="F1154" i="12"/>
  <c r="H1154" i="12"/>
  <c r="Q1154" i="12"/>
  <c r="Z1154" i="12"/>
  <c r="V1154" i="12"/>
  <c r="Y1154" i="12"/>
  <c r="J1154" i="12"/>
  <c r="C1154" i="12"/>
  <c r="U1154" i="12"/>
  <c r="D1156" i="12" l="1"/>
  <c r="B1156" i="12" s="1"/>
  <c r="O1154" i="12"/>
  <c r="K1154" i="12"/>
  <c r="P1155" i="12"/>
  <c r="T1155" i="12"/>
  <c r="Z1155" i="12"/>
  <c r="Y1155" i="12"/>
  <c r="J1155" i="12"/>
  <c r="R1155" i="12"/>
  <c r="F1155" i="12"/>
  <c r="W1155" i="12"/>
  <c r="V1155" i="12"/>
  <c r="U1155" i="12"/>
  <c r="X1155" i="12"/>
  <c r="G1155" i="12"/>
  <c r="Q1155" i="12"/>
  <c r="S1155" i="12"/>
  <c r="H1155" i="12"/>
  <c r="C1155" i="12"/>
  <c r="B1158" i="3"/>
  <c r="A1157" i="3"/>
  <c r="E1156" i="12" l="1"/>
  <c r="D1157" i="12"/>
  <c r="A1158" i="3"/>
  <c r="B1159" i="3"/>
  <c r="B1157" i="12"/>
  <c r="E1157" i="12"/>
  <c r="K1155" i="12"/>
  <c r="O1155" i="12"/>
  <c r="G1156" i="12"/>
  <c r="S1156" i="12"/>
  <c r="Y1156" i="12"/>
  <c r="T1156" i="12"/>
  <c r="J1156" i="12"/>
  <c r="V1156" i="12"/>
  <c r="W1156" i="12"/>
  <c r="C1156" i="12"/>
  <c r="Z1156" i="12"/>
  <c r="X1156" i="12"/>
  <c r="H1156" i="12"/>
  <c r="P1156" i="12"/>
  <c r="R1156" i="12"/>
  <c r="U1156" i="12"/>
  <c r="Q1156" i="12"/>
  <c r="F1156" i="12"/>
  <c r="D1158" i="12" l="1"/>
  <c r="O1156" i="12"/>
  <c r="K1156" i="12"/>
  <c r="G1157" i="12"/>
  <c r="W1157" i="12"/>
  <c r="V1157" i="12"/>
  <c r="T1157" i="12"/>
  <c r="Q1157" i="12"/>
  <c r="U1157" i="12"/>
  <c r="C1157" i="12"/>
  <c r="X1157" i="12"/>
  <c r="P1157" i="12"/>
  <c r="Y1157" i="12"/>
  <c r="J1157" i="12"/>
  <c r="F1157" i="12"/>
  <c r="S1157" i="12"/>
  <c r="H1157" i="12"/>
  <c r="Z1157" i="12"/>
  <c r="R1157" i="12"/>
  <c r="A1159" i="3"/>
  <c r="B1160" i="3"/>
  <c r="B1158" i="12"/>
  <c r="E1158" i="12"/>
  <c r="D1159" i="12" l="1"/>
  <c r="B1161" i="3"/>
  <c r="A1160" i="3"/>
  <c r="E1159" i="12"/>
  <c r="B1159" i="12"/>
  <c r="J1158" i="12"/>
  <c r="W1158" i="12"/>
  <c r="T1158" i="12"/>
  <c r="Q1158" i="12"/>
  <c r="U1158" i="12"/>
  <c r="H1158" i="12"/>
  <c r="X1158" i="12"/>
  <c r="C1158" i="12"/>
  <c r="P1158" i="12"/>
  <c r="S1158" i="12"/>
  <c r="Y1158" i="12"/>
  <c r="F1158" i="12"/>
  <c r="R1158" i="12"/>
  <c r="G1158" i="12"/>
  <c r="Z1158" i="12"/>
  <c r="V1158" i="12"/>
  <c r="O1157" i="12"/>
  <c r="K1157" i="12"/>
  <c r="D1160" i="12" l="1"/>
  <c r="X1159" i="12"/>
  <c r="Z1159" i="12"/>
  <c r="Y1159" i="12"/>
  <c r="C1159" i="12"/>
  <c r="P1159" i="12"/>
  <c r="R1159" i="12"/>
  <c r="S1159" i="12"/>
  <c r="U1159" i="12"/>
  <c r="W1159" i="12"/>
  <c r="Q1159" i="12"/>
  <c r="T1159" i="12"/>
  <c r="H1159" i="12"/>
  <c r="J1159" i="12"/>
  <c r="G1159" i="12"/>
  <c r="F1159" i="12"/>
  <c r="V1159" i="12"/>
  <c r="E1160" i="12"/>
  <c r="B1160" i="12"/>
  <c r="K1158" i="12"/>
  <c r="O1158" i="12"/>
  <c r="B1162" i="3"/>
  <c r="A1161" i="3"/>
  <c r="D1161" i="12" l="1"/>
  <c r="E1161" i="12" s="1"/>
  <c r="W1160" i="12"/>
  <c r="Y1160" i="12"/>
  <c r="V1160" i="12"/>
  <c r="T1160" i="12"/>
  <c r="F1160" i="12"/>
  <c r="X1160" i="12"/>
  <c r="Q1160" i="12"/>
  <c r="Z1160" i="12"/>
  <c r="J1160" i="12"/>
  <c r="P1160" i="12"/>
  <c r="C1160" i="12"/>
  <c r="R1160" i="12"/>
  <c r="U1160" i="12"/>
  <c r="H1160" i="12"/>
  <c r="G1160" i="12"/>
  <c r="S1160" i="12"/>
  <c r="B1163" i="3"/>
  <c r="A1162" i="3"/>
  <c r="O1159" i="12"/>
  <c r="K1159" i="12"/>
  <c r="B1161" i="12" l="1"/>
  <c r="S1161" i="12" s="1"/>
  <c r="D1162" i="12"/>
  <c r="B1164" i="3"/>
  <c r="A1163" i="3"/>
  <c r="K1160" i="12"/>
  <c r="O1160" i="12"/>
  <c r="C1161" i="12"/>
  <c r="H1161" i="12"/>
  <c r="P1161" i="12"/>
  <c r="Q1161" i="12"/>
  <c r="E1162" i="12"/>
  <c r="B1162" i="12"/>
  <c r="J1161" i="12" l="1"/>
  <c r="Z1161" i="12"/>
  <c r="X1161" i="12"/>
  <c r="T1161" i="12"/>
  <c r="Y1161" i="12"/>
  <c r="W1161" i="12"/>
  <c r="U1161" i="12"/>
  <c r="G1161" i="12"/>
  <c r="R1161" i="12"/>
  <c r="F1161" i="12"/>
  <c r="V1161" i="12"/>
  <c r="D1163" i="12"/>
  <c r="E1163" i="12" s="1"/>
  <c r="P1162" i="12"/>
  <c r="F1162" i="12"/>
  <c r="U1162" i="12"/>
  <c r="V1162" i="12"/>
  <c r="T1162" i="12"/>
  <c r="C1162" i="12"/>
  <c r="S1162" i="12"/>
  <c r="Z1162" i="12"/>
  <c r="W1162" i="12"/>
  <c r="J1162" i="12"/>
  <c r="R1162" i="12"/>
  <c r="X1162" i="12"/>
  <c r="Q1162" i="12"/>
  <c r="Y1162" i="12"/>
  <c r="G1162" i="12"/>
  <c r="H1162" i="12"/>
  <c r="K1161" i="12"/>
  <c r="O1161" i="12"/>
  <c r="A1164" i="3"/>
  <c r="B1165" i="3"/>
  <c r="B1163" i="12" l="1"/>
  <c r="H1163" i="12" s="1"/>
  <c r="D1164" i="12"/>
  <c r="E1164" i="12" s="1"/>
  <c r="K1162" i="12"/>
  <c r="O1162" i="12"/>
  <c r="A1165" i="3"/>
  <c r="B1166" i="3"/>
  <c r="B1164" i="12"/>
  <c r="T1163" i="12" l="1"/>
  <c r="J1163" i="12"/>
  <c r="Z1163" i="12"/>
  <c r="Q1163" i="12"/>
  <c r="P1163" i="12"/>
  <c r="G1163" i="12"/>
  <c r="S1163" i="12"/>
  <c r="U1163" i="12"/>
  <c r="V1163" i="12"/>
  <c r="C1163" i="12"/>
  <c r="Y1163" i="12"/>
  <c r="X1163" i="12"/>
  <c r="W1163" i="12"/>
  <c r="F1163" i="12"/>
  <c r="R1163" i="12"/>
  <c r="D1165" i="12"/>
  <c r="A1166" i="3"/>
  <c r="B1167" i="3"/>
  <c r="O1163" i="12"/>
  <c r="K1163" i="12"/>
  <c r="B1165" i="12"/>
  <c r="E1165" i="12"/>
  <c r="Q1164" i="12"/>
  <c r="F1164" i="12"/>
  <c r="W1164" i="12"/>
  <c r="Z1164" i="12"/>
  <c r="C1164" i="12"/>
  <c r="P1164" i="12"/>
  <c r="T1164" i="12"/>
  <c r="V1164" i="12"/>
  <c r="U1164" i="12"/>
  <c r="J1164" i="12"/>
  <c r="S1164" i="12"/>
  <c r="R1164" i="12"/>
  <c r="Y1164" i="12"/>
  <c r="G1164" i="12"/>
  <c r="H1164" i="12"/>
  <c r="X1164" i="12"/>
  <c r="D1166" i="12" l="1"/>
  <c r="O1164" i="12"/>
  <c r="K1164" i="12"/>
  <c r="B1168" i="3"/>
  <c r="A1167" i="3"/>
  <c r="J1165" i="12"/>
  <c r="C1165" i="12"/>
  <c r="H1165" i="12"/>
  <c r="G1165" i="12"/>
  <c r="P1165" i="12"/>
  <c r="R1165" i="12"/>
  <c r="W1165" i="12"/>
  <c r="U1165" i="12"/>
  <c r="Y1165" i="12"/>
  <c r="S1165" i="12"/>
  <c r="Q1165" i="12"/>
  <c r="V1165" i="12"/>
  <c r="X1165" i="12"/>
  <c r="T1165" i="12"/>
  <c r="F1165" i="12"/>
  <c r="Z1165" i="12"/>
  <c r="E1166" i="12"/>
  <c r="B1166" i="12"/>
  <c r="D1167" i="12" l="1"/>
  <c r="E1167" i="12" s="1"/>
  <c r="B1167" i="12"/>
  <c r="B1169" i="3"/>
  <c r="A1168" i="3"/>
  <c r="W1166" i="12"/>
  <c r="T1166" i="12"/>
  <c r="Y1166" i="12"/>
  <c r="C1166" i="12"/>
  <c r="Z1166" i="12"/>
  <c r="R1166" i="12"/>
  <c r="Q1166" i="12"/>
  <c r="P1166" i="12"/>
  <c r="J1166" i="12"/>
  <c r="G1166" i="12"/>
  <c r="H1166" i="12"/>
  <c r="F1166" i="12"/>
  <c r="U1166" i="12"/>
  <c r="V1166" i="12"/>
  <c r="S1166" i="12"/>
  <c r="X1166" i="12"/>
  <c r="O1165" i="12"/>
  <c r="K1165" i="12"/>
  <c r="D1168" i="12" l="1"/>
  <c r="E1168" i="12" s="1"/>
  <c r="B1168" i="12"/>
  <c r="A1169" i="3"/>
  <c r="B1170" i="3"/>
  <c r="Y1167" i="12"/>
  <c r="P1167" i="12"/>
  <c r="W1167" i="12"/>
  <c r="J1167" i="12"/>
  <c r="Q1167" i="12"/>
  <c r="T1167" i="12"/>
  <c r="C1167" i="12"/>
  <c r="R1167" i="12"/>
  <c r="F1167" i="12"/>
  <c r="Z1167" i="12"/>
  <c r="G1167" i="12"/>
  <c r="U1167" i="12"/>
  <c r="H1167" i="12"/>
  <c r="V1167" i="12"/>
  <c r="X1167" i="12"/>
  <c r="S1167" i="12"/>
  <c r="K1166" i="12"/>
  <c r="O1166" i="12"/>
  <c r="D1169" i="12" l="1"/>
  <c r="K1167" i="12"/>
  <c r="O1167" i="12"/>
  <c r="B1171" i="3"/>
  <c r="A1170" i="3"/>
  <c r="B1169" i="12"/>
  <c r="E1169" i="12"/>
  <c r="Z1168" i="12"/>
  <c r="U1168" i="12"/>
  <c r="R1168" i="12"/>
  <c r="W1168" i="12"/>
  <c r="C1168" i="12"/>
  <c r="P1168" i="12"/>
  <c r="J1168" i="12"/>
  <c r="F1168" i="12"/>
  <c r="H1168" i="12"/>
  <c r="S1168" i="12"/>
  <c r="T1168" i="12"/>
  <c r="G1168" i="12"/>
  <c r="Y1168" i="12"/>
  <c r="X1168" i="12"/>
  <c r="Q1168" i="12"/>
  <c r="V1168" i="12"/>
  <c r="D1170" i="12" l="1"/>
  <c r="E1170" i="12" s="1"/>
  <c r="B1172" i="3"/>
  <c r="A1171" i="3"/>
  <c r="K1168" i="12"/>
  <c r="O1168" i="12"/>
  <c r="W1169" i="12"/>
  <c r="G1169" i="12"/>
  <c r="F1169" i="12"/>
  <c r="Z1169" i="12"/>
  <c r="H1169" i="12"/>
  <c r="V1169" i="12"/>
  <c r="U1169" i="12"/>
  <c r="T1169" i="12"/>
  <c r="X1169" i="12"/>
  <c r="Y1169" i="12"/>
  <c r="C1169" i="12"/>
  <c r="J1169" i="12"/>
  <c r="R1169" i="12"/>
  <c r="Q1169" i="12"/>
  <c r="S1169" i="12"/>
  <c r="P1169" i="12"/>
  <c r="B1170" i="12" l="1"/>
  <c r="C1170" i="12" s="1"/>
  <c r="D1171" i="12"/>
  <c r="B1171" i="12" s="1"/>
  <c r="E1171" i="12"/>
  <c r="B1173" i="3"/>
  <c r="A1172" i="3"/>
  <c r="O1169" i="12"/>
  <c r="K1169" i="12"/>
  <c r="H1170" i="12" l="1"/>
  <c r="S1170" i="12"/>
  <c r="G1170" i="12"/>
  <c r="R1170" i="12"/>
  <c r="U1170" i="12"/>
  <c r="W1170" i="12"/>
  <c r="T1170" i="12"/>
  <c r="V1170" i="12"/>
  <c r="Y1170" i="12"/>
  <c r="J1170" i="12"/>
  <c r="X1170" i="12"/>
  <c r="Z1170" i="12"/>
  <c r="Q1170" i="12"/>
  <c r="F1170" i="12"/>
  <c r="P1170" i="12"/>
  <c r="D1172" i="12"/>
  <c r="B1172" i="12" s="1"/>
  <c r="E1172" i="12"/>
  <c r="O1170" i="12"/>
  <c r="K1170" i="12"/>
  <c r="A1173" i="3"/>
  <c r="B1174" i="3"/>
  <c r="S1171" i="12"/>
  <c r="J1171" i="12"/>
  <c r="U1171" i="12"/>
  <c r="Z1171" i="12"/>
  <c r="H1171" i="12"/>
  <c r="Q1171" i="12"/>
  <c r="R1171" i="12"/>
  <c r="Y1171" i="12"/>
  <c r="W1171" i="12"/>
  <c r="X1171" i="12"/>
  <c r="P1171" i="12"/>
  <c r="T1171" i="12"/>
  <c r="C1171" i="12"/>
  <c r="G1171" i="12"/>
  <c r="F1171" i="12"/>
  <c r="V1171" i="12"/>
  <c r="D1173" i="12" l="1"/>
  <c r="O1171" i="12"/>
  <c r="K1171" i="12"/>
  <c r="B1175" i="3"/>
  <c r="A1174" i="3"/>
  <c r="F1172" i="12"/>
  <c r="S1172" i="12"/>
  <c r="P1172" i="12"/>
  <c r="W1172" i="12"/>
  <c r="U1172" i="12"/>
  <c r="T1172" i="12"/>
  <c r="X1172" i="12"/>
  <c r="C1172" i="12"/>
  <c r="H1172" i="12"/>
  <c r="Y1172" i="12"/>
  <c r="V1172" i="12"/>
  <c r="Q1172" i="12"/>
  <c r="R1172" i="12"/>
  <c r="J1172" i="12"/>
  <c r="Z1172" i="12"/>
  <c r="G1172" i="12"/>
  <c r="B1173" i="12"/>
  <c r="E1173" i="12"/>
  <c r="D1174" i="12" l="1"/>
  <c r="B1174" i="12"/>
  <c r="E1174" i="12"/>
  <c r="B1176" i="3"/>
  <c r="A1175" i="3"/>
  <c r="K1172" i="12"/>
  <c r="O1172" i="12"/>
  <c r="J1173" i="12"/>
  <c r="R1173" i="12"/>
  <c r="Y1173" i="12"/>
  <c r="V1173" i="12"/>
  <c r="H1173" i="12"/>
  <c r="T1173" i="12"/>
  <c r="Q1173" i="12"/>
  <c r="Z1173" i="12"/>
  <c r="W1173" i="12"/>
  <c r="X1173" i="12"/>
  <c r="U1173" i="12"/>
  <c r="C1173" i="12"/>
  <c r="P1173" i="12"/>
  <c r="G1173" i="12"/>
  <c r="F1173" i="12"/>
  <c r="S1173" i="12"/>
  <c r="D1175" i="12" l="1"/>
  <c r="B1175" i="12"/>
  <c r="E1175" i="12"/>
  <c r="K1173" i="12"/>
  <c r="O1173" i="12"/>
  <c r="B1177" i="3"/>
  <c r="A1176" i="3"/>
  <c r="J1174" i="12"/>
  <c r="S1174" i="12"/>
  <c r="U1174" i="12"/>
  <c r="X1174" i="12"/>
  <c r="Y1174" i="12"/>
  <c r="T1174" i="12"/>
  <c r="G1174" i="12"/>
  <c r="H1174" i="12"/>
  <c r="Q1174" i="12"/>
  <c r="V1174" i="12"/>
  <c r="R1174" i="12"/>
  <c r="C1174" i="12"/>
  <c r="Z1174" i="12"/>
  <c r="P1174" i="12"/>
  <c r="W1174" i="12"/>
  <c r="F1174" i="12"/>
  <c r="D1176" i="12" l="1"/>
  <c r="O1174" i="12"/>
  <c r="K1174" i="12"/>
  <c r="B1176" i="12"/>
  <c r="E1176" i="12"/>
  <c r="A1177" i="3"/>
  <c r="B1178" i="3"/>
  <c r="T1175" i="12"/>
  <c r="H1175" i="12"/>
  <c r="X1175" i="12"/>
  <c r="S1175" i="12"/>
  <c r="Q1175" i="12"/>
  <c r="W1175" i="12"/>
  <c r="P1175" i="12"/>
  <c r="V1175" i="12"/>
  <c r="J1175" i="12"/>
  <c r="C1175" i="12"/>
  <c r="Y1175" i="12"/>
  <c r="U1175" i="12"/>
  <c r="F1175" i="12"/>
  <c r="Z1175" i="12"/>
  <c r="G1175" i="12"/>
  <c r="R1175" i="12"/>
  <c r="D1177" i="12" l="1"/>
  <c r="O1175" i="12"/>
  <c r="K1175" i="12"/>
  <c r="C1176" i="12"/>
  <c r="S1176" i="12"/>
  <c r="Q1176" i="12"/>
  <c r="R1176" i="12"/>
  <c r="G1176" i="12"/>
  <c r="X1176" i="12"/>
  <c r="Z1176" i="12"/>
  <c r="H1176" i="12"/>
  <c r="J1176" i="12"/>
  <c r="W1176" i="12"/>
  <c r="P1176" i="12"/>
  <c r="Y1176" i="12"/>
  <c r="V1176" i="12"/>
  <c r="F1176" i="12"/>
  <c r="U1176" i="12"/>
  <c r="T1176" i="12"/>
  <c r="A1178" i="3"/>
  <c r="B1179" i="3"/>
  <c r="B1177" i="12"/>
  <c r="E1177" i="12"/>
  <c r="D1178" i="12" l="1"/>
  <c r="B1178" i="12" s="1"/>
  <c r="E1178" i="12"/>
  <c r="K1176" i="12"/>
  <c r="O1176" i="12"/>
  <c r="A1179" i="3"/>
  <c r="B1180" i="3"/>
  <c r="T1177" i="12"/>
  <c r="C1177" i="12"/>
  <c r="H1177" i="12"/>
  <c r="X1177" i="12"/>
  <c r="P1177" i="12"/>
  <c r="G1177" i="12"/>
  <c r="Z1177" i="12"/>
  <c r="W1177" i="12"/>
  <c r="V1177" i="12"/>
  <c r="R1177" i="12"/>
  <c r="S1177" i="12"/>
  <c r="J1177" i="12"/>
  <c r="U1177" i="12"/>
  <c r="F1177" i="12"/>
  <c r="Y1177" i="12"/>
  <c r="Q1177" i="12"/>
  <c r="D1179" i="12" l="1"/>
  <c r="K1177" i="12"/>
  <c r="O1177" i="12"/>
  <c r="A1180" i="3"/>
  <c r="B1181" i="3"/>
  <c r="E1179" i="12"/>
  <c r="B1179" i="12"/>
  <c r="R1178" i="12"/>
  <c r="W1178" i="12"/>
  <c r="G1178" i="12"/>
  <c r="X1178" i="12"/>
  <c r="U1178" i="12"/>
  <c r="Z1178" i="12"/>
  <c r="Y1178" i="12"/>
  <c r="T1178" i="12"/>
  <c r="Q1178" i="12"/>
  <c r="P1178" i="12"/>
  <c r="V1178" i="12"/>
  <c r="F1178" i="12"/>
  <c r="C1178" i="12"/>
  <c r="S1178" i="12"/>
  <c r="J1178" i="12"/>
  <c r="H1178" i="12"/>
  <c r="D1180" i="12" l="1"/>
  <c r="B1180" i="12" s="1"/>
  <c r="B1182" i="3"/>
  <c r="A1181" i="3"/>
  <c r="E1180" i="12"/>
  <c r="G1179" i="12"/>
  <c r="F1179" i="12"/>
  <c r="W1179" i="12"/>
  <c r="C1179" i="12"/>
  <c r="P1179" i="12"/>
  <c r="X1179" i="12"/>
  <c r="V1179" i="12"/>
  <c r="T1179" i="12"/>
  <c r="U1179" i="12"/>
  <c r="S1179" i="12"/>
  <c r="H1179" i="12"/>
  <c r="Z1179" i="12"/>
  <c r="Q1179" i="12"/>
  <c r="J1179" i="12"/>
  <c r="Y1179" i="12"/>
  <c r="R1179" i="12"/>
  <c r="K1178" i="12"/>
  <c r="O1178" i="12"/>
  <c r="D1181" i="12" l="1"/>
  <c r="T1180" i="12"/>
  <c r="Q1180" i="12"/>
  <c r="F1180" i="12"/>
  <c r="V1180" i="12"/>
  <c r="X1180" i="12"/>
  <c r="C1180" i="12"/>
  <c r="Y1180" i="12"/>
  <c r="J1180" i="12"/>
  <c r="H1180" i="12"/>
  <c r="U1180" i="12"/>
  <c r="G1180" i="12"/>
  <c r="R1180" i="12"/>
  <c r="Z1180" i="12"/>
  <c r="W1180" i="12"/>
  <c r="P1180" i="12"/>
  <c r="S1180" i="12"/>
  <c r="O1179" i="12"/>
  <c r="K1179" i="12"/>
  <c r="B1181" i="12"/>
  <c r="E1181" i="12"/>
  <c r="A1182" i="3"/>
  <c r="B1183" i="3"/>
  <c r="D1182" i="12" l="1"/>
  <c r="O1180" i="12"/>
  <c r="K1180" i="12"/>
  <c r="A1183" i="3"/>
  <c r="B1184" i="3"/>
  <c r="J1181" i="12"/>
  <c r="V1181" i="12"/>
  <c r="W1181" i="12"/>
  <c r="X1181" i="12"/>
  <c r="S1181" i="12"/>
  <c r="Q1181" i="12"/>
  <c r="Z1181" i="12"/>
  <c r="G1181" i="12"/>
  <c r="U1181" i="12"/>
  <c r="F1181" i="12"/>
  <c r="R1181" i="12"/>
  <c r="H1181" i="12"/>
  <c r="T1181" i="12"/>
  <c r="C1181" i="12"/>
  <c r="Y1181" i="12"/>
  <c r="P1181" i="12"/>
  <c r="B1182" i="12"/>
  <c r="E1182" i="12"/>
  <c r="D1183" i="12" l="1"/>
  <c r="B1185" i="3"/>
  <c r="A1184" i="3"/>
  <c r="H1182" i="12"/>
  <c r="U1182" i="12"/>
  <c r="J1182" i="12"/>
  <c r="F1182" i="12"/>
  <c r="Q1182" i="12"/>
  <c r="Y1182" i="12"/>
  <c r="C1182" i="12"/>
  <c r="X1182" i="12"/>
  <c r="W1182" i="12"/>
  <c r="G1182" i="12"/>
  <c r="Z1182" i="12"/>
  <c r="P1182" i="12"/>
  <c r="V1182" i="12"/>
  <c r="T1182" i="12"/>
  <c r="R1182" i="12"/>
  <c r="S1182" i="12"/>
  <c r="B1183" i="12"/>
  <c r="E1183" i="12"/>
  <c r="O1181" i="12"/>
  <c r="K1181" i="12"/>
  <c r="D1184" i="12" l="1"/>
  <c r="W1183" i="12"/>
  <c r="Q1183" i="12"/>
  <c r="Y1183" i="12"/>
  <c r="H1183" i="12"/>
  <c r="F1183" i="12"/>
  <c r="G1183" i="12"/>
  <c r="U1183" i="12"/>
  <c r="S1183" i="12"/>
  <c r="T1183" i="12"/>
  <c r="R1183" i="12"/>
  <c r="X1183" i="12"/>
  <c r="C1183" i="12"/>
  <c r="J1183" i="12"/>
  <c r="V1183" i="12"/>
  <c r="P1183" i="12"/>
  <c r="Z1183" i="12"/>
  <c r="E1184" i="12"/>
  <c r="B1184" i="12"/>
  <c r="K1182" i="12"/>
  <c r="O1182" i="12"/>
  <c r="A1185" i="3"/>
  <c r="B1186" i="3"/>
  <c r="D1185" i="12" l="1"/>
  <c r="B1187" i="3"/>
  <c r="A1186" i="3"/>
  <c r="J1184" i="12"/>
  <c r="F1184" i="12"/>
  <c r="R1184" i="12"/>
  <c r="X1184" i="12"/>
  <c r="G1184" i="12"/>
  <c r="Z1184" i="12"/>
  <c r="H1184" i="12"/>
  <c r="W1184" i="12"/>
  <c r="U1184" i="12"/>
  <c r="Q1184" i="12"/>
  <c r="P1184" i="12"/>
  <c r="V1184" i="12"/>
  <c r="C1184" i="12"/>
  <c r="T1184" i="12"/>
  <c r="S1184" i="12"/>
  <c r="Y1184" i="12"/>
  <c r="B1185" i="12"/>
  <c r="E1185" i="12"/>
  <c r="O1183" i="12"/>
  <c r="K1183" i="12"/>
  <c r="D1186" i="12" l="1"/>
  <c r="J1185" i="12"/>
  <c r="Y1185" i="12"/>
  <c r="Z1185" i="12"/>
  <c r="G1185" i="12"/>
  <c r="W1185" i="12"/>
  <c r="S1185" i="12"/>
  <c r="Q1185" i="12"/>
  <c r="H1185" i="12"/>
  <c r="F1185" i="12"/>
  <c r="C1185" i="12"/>
  <c r="T1185" i="12"/>
  <c r="R1185" i="12"/>
  <c r="V1185" i="12"/>
  <c r="U1185" i="12"/>
  <c r="X1185" i="12"/>
  <c r="P1185" i="12"/>
  <c r="O1184" i="12"/>
  <c r="K1184" i="12"/>
  <c r="B1186" i="12"/>
  <c r="E1186" i="12"/>
  <c r="B1188" i="3"/>
  <c r="A1187" i="3"/>
  <c r="D1187" i="12" l="1"/>
  <c r="U1186" i="12"/>
  <c r="T1186" i="12"/>
  <c r="Q1186" i="12"/>
  <c r="C1186" i="12"/>
  <c r="X1186" i="12"/>
  <c r="P1186" i="12"/>
  <c r="R1186" i="12"/>
  <c r="H1186" i="12"/>
  <c r="Y1186" i="12"/>
  <c r="J1186" i="12"/>
  <c r="V1186" i="12"/>
  <c r="F1186" i="12"/>
  <c r="S1186" i="12"/>
  <c r="Z1186" i="12"/>
  <c r="W1186" i="12"/>
  <c r="G1186" i="12"/>
  <c r="E1187" i="12"/>
  <c r="B1187" i="12"/>
  <c r="A1188" i="3"/>
  <c r="B1189" i="3"/>
  <c r="O1185" i="12"/>
  <c r="K1185" i="12"/>
  <c r="D1188" i="12" l="1"/>
  <c r="B1188" i="12" s="1"/>
  <c r="A1189" i="3"/>
  <c r="B1190" i="3"/>
  <c r="E1188" i="12"/>
  <c r="J1187" i="12"/>
  <c r="F1187" i="12"/>
  <c r="G1187" i="12"/>
  <c r="W1187" i="12"/>
  <c r="Q1187" i="12"/>
  <c r="C1187" i="12"/>
  <c r="X1187" i="12"/>
  <c r="V1187" i="12"/>
  <c r="R1187" i="12"/>
  <c r="U1187" i="12"/>
  <c r="Z1187" i="12"/>
  <c r="T1187" i="12"/>
  <c r="S1187" i="12"/>
  <c r="Y1187" i="12"/>
  <c r="H1187" i="12"/>
  <c r="P1187" i="12"/>
  <c r="O1186" i="12"/>
  <c r="K1186" i="12"/>
  <c r="D1189" i="12" l="1"/>
  <c r="C1188" i="12"/>
  <c r="U1188" i="12"/>
  <c r="V1188" i="12"/>
  <c r="G1188" i="12"/>
  <c r="W1188" i="12"/>
  <c r="R1188" i="12"/>
  <c r="S1188" i="12"/>
  <c r="F1188" i="12"/>
  <c r="J1188" i="12"/>
  <c r="Y1188" i="12"/>
  <c r="H1188" i="12"/>
  <c r="T1188" i="12"/>
  <c r="X1188" i="12"/>
  <c r="Q1188" i="12"/>
  <c r="P1188" i="12"/>
  <c r="Z1188" i="12"/>
  <c r="B1191" i="3"/>
  <c r="A1190" i="3"/>
  <c r="O1187" i="12"/>
  <c r="K1187" i="12"/>
  <c r="E1189" i="12"/>
  <c r="B1189" i="12"/>
  <c r="D1190" i="12" l="1"/>
  <c r="S1189" i="12"/>
  <c r="X1189" i="12"/>
  <c r="W1189" i="12"/>
  <c r="Y1189" i="12"/>
  <c r="Z1189" i="12"/>
  <c r="U1189" i="12"/>
  <c r="F1189" i="12"/>
  <c r="P1189" i="12"/>
  <c r="G1189" i="12"/>
  <c r="J1189" i="12"/>
  <c r="H1189" i="12"/>
  <c r="R1189" i="12"/>
  <c r="V1189" i="12"/>
  <c r="Q1189" i="12"/>
  <c r="C1189" i="12"/>
  <c r="T1189" i="12"/>
  <c r="E1190" i="12"/>
  <c r="B1190" i="12"/>
  <c r="A1191" i="3"/>
  <c r="B1192" i="3"/>
  <c r="O1188" i="12"/>
  <c r="K1188" i="12"/>
  <c r="D1191" i="12" l="1"/>
  <c r="B1191" i="12" s="1"/>
  <c r="E1191" i="12"/>
  <c r="Q1190" i="12"/>
  <c r="R1190" i="12"/>
  <c r="X1190" i="12"/>
  <c r="H1190" i="12"/>
  <c r="W1190" i="12"/>
  <c r="V1190" i="12"/>
  <c r="C1190" i="12"/>
  <c r="Z1190" i="12"/>
  <c r="G1190" i="12"/>
  <c r="S1190" i="12"/>
  <c r="P1190" i="12"/>
  <c r="Y1190" i="12"/>
  <c r="J1190" i="12"/>
  <c r="F1190" i="12"/>
  <c r="U1190" i="12"/>
  <c r="T1190" i="12"/>
  <c r="O1189" i="12"/>
  <c r="K1189" i="12"/>
  <c r="B1193" i="3"/>
  <c r="A1192" i="3"/>
  <c r="D1192" i="12" l="1"/>
  <c r="E1192" i="12" s="1"/>
  <c r="O1190" i="12"/>
  <c r="K1190" i="12"/>
  <c r="B1192" i="12"/>
  <c r="A1193" i="3"/>
  <c r="B1194" i="3"/>
  <c r="H1191" i="12"/>
  <c r="U1191" i="12"/>
  <c r="V1191" i="12"/>
  <c r="C1191" i="12"/>
  <c r="Z1191" i="12"/>
  <c r="Q1191" i="12"/>
  <c r="F1191" i="12"/>
  <c r="S1191" i="12"/>
  <c r="R1191" i="12"/>
  <c r="G1191" i="12"/>
  <c r="J1191" i="12"/>
  <c r="Y1191" i="12"/>
  <c r="X1191" i="12"/>
  <c r="W1191" i="12"/>
  <c r="P1191" i="12"/>
  <c r="T1191" i="12"/>
  <c r="D1193" i="12" l="1"/>
  <c r="V1192" i="12"/>
  <c r="X1192" i="12"/>
  <c r="W1192" i="12"/>
  <c r="C1192" i="12"/>
  <c r="Y1192" i="12"/>
  <c r="G1192" i="12"/>
  <c r="Q1192" i="12"/>
  <c r="R1192" i="12"/>
  <c r="P1192" i="12"/>
  <c r="Z1192" i="12"/>
  <c r="T1192" i="12"/>
  <c r="J1192" i="12"/>
  <c r="U1192" i="12"/>
  <c r="S1192" i="12"/>
  <c r="F1192" i="12"/>
  <c r="H1192" i="12"/>
  <c r="A1194" i="3"/>
  <c r="B1195" i="3"/>
  <c r="O1191" i="12"/>
  <c r="K1191" i="12"/>
  <c r="B1193" i="12"/>
  <c r="E1193" i="12"/>
  <c r="D1194" i="12" l="1"/>
  <c r="K1192" i="12"/>
  <c r="O1192" i="12"/>
  <c r="A1195" i="3"/>
  <c r="B1196" i="3"/>
  <c r="Y1193" i="12"/>
  <c r="U1193" i="12"/>
  <c r="S1193" i="12"/>
  <c r="R1193" i="12"/>
  <c r="Z1193" i="12"/>
  <c r="V1193" i="12"/>
  <c r="X1193" i="12"/>
  <c r="G1193" i="12"/>
  <c r="Q1193" i="12"/>
  <c r="H1193" i="12"/>
  <c r="F1193" i="12"/>
  <c r="T1193" i="12"/>
  <c r="P1193" i="12"/>
  <c r="C1193" i="12"/>
  <c r="J1193" i="12"/>
  <c r="W1193" i="12"/>
  <c r="E1194" i="12"/>
  <c r="B1194" i="12"/>
  <c r="D1195" i="12" l="1"/>
  <c r="B1197" i="3"/>
  <c r="A1196" i="3"/>
  <c r="O1193" i="12"/>
  <c r="K1193" i="12"/>
  <c r="E1195" i="12"/>
  <c r="B1195" i="12"/>
  <c r="C1194" i="12"/>
  <c r="V1194" i="12"/>
  <c r="H1194" i="12"/>
  <c r="Z1194" i="12"/>
  <c r="P1194" i="12"/>
  <c r="Q1194" i="12"/>
  <c r="S1194" i="12"/>
  <c r="U1194" i="12"/>
  <c r="W1194" i="12"/>
  <c r="T1194" i="12"/>
  <c r="F1194" i="12"/>
  <c r="G1194" i="12"/>
  <c r="J1194" i="12"/>
  <c r="X1194" i="12"/>
  <c r="R1194" i="12"/>
  <c r="Y1194" i="12"/>
  <c r="D1196" i="12" l="1"/>
  <c r="O1194" i="12"/>
  <c r="K1194" i="12"/>
  <c r="W1195" i="12"/>
  <c r="X1195" i="12"/>
  <c r="C1195" i="12"/>
  <c r="U1195" i="12"/>
  <c r="Z1195" i="12"/>
  <c r="G1195" i="12"/>
  <c r="T1195" i="12"/>
  <c r="V1195" i="12"/>
  <c r="J1195" i="12"/>
  <c r="H1195" i="12"/>
  <c r="R1195" i="12"/>
  <c r="Y1195" i="12"/>
  <c r="Q1195" i="12"/>
  <c r="S1195" i="12"/>
  <c r="P1195" i="12"/>
  <c r="F1195" i="12"/>
  <c r="B1196" i="12"/>
  <c r="E1196" i="12"/>
  <c r="A1197" i="3"/>
  <c r="B1198" i="3"/>
  <c r="D1197" i="12" l="1"/>
  <c r="B1199" i="3"/>
  <c r="A1198" i="3"/>
  <c r="S1196" i="12"/>
  <c r="Y1196" i="12"/>
  <c r="V1196" i="12"/>
  <c r="T1196" i="12"/>
  <c r="Q1196" i="12"/>
  <c r="W1196" i="12"/>
  <c r="U1196" i="12"/>
  <c r="R1196" i="12"/>
  <c r="H1196" i="12"/>
  <c r="P1196" i="12"/>
  <c r="X1196" i="12"/>
  <c r="F1196" i="12"/>
  <c r="G1196" i="12"/>
  <c r="J1196" i="12"/>
  <c r="Z1196" i="12"/>
  <c r="C1196" i="12"/>
  <c r="K1195" i="12"/>
  <c r="O1195" i="12"/>
  <c r="E1197" i="12"/>
  <c r="B1197" i="12"/>
  <c r="D1198" i="12" l="1"/>
  <c r="H1197" i="12"/>
  <c r="S1197" i="12"/>
  <c r="R1197" i="12"/>
  <c r="V1197" i="12"/>
  <c r="U1197" i="12"/>
  <c r="Y1197" i="12"/>
  <c r="P1197" i="12"/>
  <c r="F1197" i="12"/>
  <c r="W1197" i="12"/>
  <c r="T1197" i="12"/>
  <c r="X1197" i="12"/>
  <c r="Z1197" i="12"/>
  <c r="C1197" i="12"/>
  <c r="G1197" i="12"/>
  <c r="J1197" i="12"/>
  <c r="Q1197" i="12"/>
  <c r="K1196" i="12"/>
  <c r="O1196" i="12"/>
  <c r="B1198" i="12"/>
  <c r="E1198" i="12"/>
  <c r="B1200" i="3"/>
  <c r="A1199" i="3"/>
  <c r="D1199" i="12" l="1"/>
  <c r="A1200" i="3"/>
  <c r="B1201" i="3"/>
  <c r="X1198" i="12"/>
  <c r="T1198" i="12"/>
  <c r="Z1198" i="12"/>
  <c r="Y1198" i="12"/>
  <c r="R1198" i="12"/>
  <c r="G1198" i="12"/>
  <c r="H1198" i="12"/>
  <c r="F1198" i="12"/>
  <c r="C1198" i="12"/>
  <c r="S1198" i="12"/>
  <c r="Q1198" i="12"/>
  <c r="P1198" i="12"/>
  <c r="J1198" i="12"/>
  <c r="U1198" i="12"/>
  <c r="W1198" i="12"/>
  <c r="V1198" i="12"/>
  <c r="O1197" i="12"/>
  <c r="K1197" i="12"/>
  <c r="E1199" i="12"/>
  <c r="B1199" i="12"/>
  <c r="D1200" i="12" l="1"/>
  <c r="U1199" i="12"/>
  <c r="Q1199" i="12"/>
  <c r="F1199" i="12"/>
  <c r="V1199" i="12"/>
  <c r="Y1199" i="12"/>
  <c r="J1199" i="12"/>
  <c r="C1199" i="12"/>
  <c r="T1199" i="12"/>
  <c r="Z1199" i="12"/>
  <c r="W1199" i="12"/>
  <c r="P1199" i="12"/>
  <c r="G1199" i="12"/>
  <c r="H1199" i="12"/>
  <c r="X1199" i="12"/>
  <c r="R1199" i="12"/>
  <c r="S1199" i="12"/>
  <c r="O1198" i="12"/>
  <c r="K1198" i="12"/>
  <c r="A1201" i="3"/>
  <c r="B1202" i="3"/>
  <c r="B1200" i="12"/>
  <c r="E1200" i="12"/>
  <c r="B1203" i="3" l="1"/>
  <c r="A1202" i="3"/>
  <c r="K1199" i="12"/>
  <c r="O1199" i="12"/>
  <c r="C1200" i="12"/>
  <c r="X1200" i="12"/>
  <c r="J1200" i="12"/>
  <c r="J1" i="12" s="1"/>
  <c r="R1200" i="12"/>
  <c r="W1200" i="12"/>
  <c r="U1200" i="12"/>
  <c r="Q1200" i="12"/>
  <c r="H1200" i="12"/>
  <c r="V1200" i="12"/>
  <c r="Y1200" i="12"/>
  <c r="S1200" i="12"/>
  <c r="F1200" i="12"/>
  <c r="G1200" i="12"/>
  <c r="T1200" i="12"/>
  <c r="P1200" i="12"/>
  <c r="Z1200" i="12"/>
  <c r="O1200" i="12" l="1"/>
  <c r="K1200" i="12"/>
  <c r="K1" i="12" s="1"/>
  <c r="A1203" i="3"/>
  <c r="B1204" i="3"/>
  <c r="A1204" i="3" l="1"/>
  <c r="B1205" i="3"/>
  <c r="B1206" i="3" l="1"/>
  <c r="A1205" i="3"/>
  <c r="A1206" i="3" l="1"/>
  <c r="B1207" i="3"/>
  <c r="A1207" i="3" l="1"/>
  <c r="B1208" i="3"/>
  <c r="B1209" i="3" l="1"/>
  <c r="A1208" i="3"/>
  <c r="B1210" i="3" l="1"/>
  <c r="A1209" i="3"/>
  <c r="A1210" i="3" l="1"/>
  <c r="B1211" i="3"/>
  <c r="B1212" i="3" l="1"/>
  <c r="A1211" i="3"/>
  <c r="A1212" i="3" l="1"/>
  <c r="B1213" i="3"/>
  <c r="A1213" i="3" l="1"/>
  <c r="B1214" i="3"/>
  <c r="A1214" i="3" l="1"/>
  <c r="B1215" i="3"/>
  <c r="B1216" i="3" l="1"/>
  <c r="A1215" i="3"/>
  <c r="B1217" i="3" l="1"/>
  <c r="A1216" i="3"/>
  <c r="A1217" i="3" l="1"/>
  <c r="B1218" i="3"/>
  <c r="B1219" i="3" l="1"/>
  <c r="A1218" i="3"/>
  <c r="B1220" i="3" l="1"/>
  <c r="A1219" i="3"/>
  <c r="B1221" i="3" l="1"/>
  <c r="A1220" i="3"/>
  <c r="B1222" i="3" l="1"/>
  <c r="A1221" i="3"/>
  <c r="B1223" i="3" l="1"/>
  <c r="A1222" i="3"/>
  <c r="B1224" i="3" l="1"/>
  <c r="A1223" i="3"/>
  <c r="A1224" i="3" l="1"/>
  <c r="B1225" i="3"/>
  <c r="B1226" i="3" l="1"/>
  <c r="A1225" i="3"/>
  <c r="A1226" i="3" l="1"/>
  <c r="B1227" i="3"/>
  <c r="B1228" i="3" l="1"/>
  <c r="A1227" i="3"/>
  <c r="A1228" i="3" l="1"/>
  <c r="B1229" i="3"/>
  <c r="A1229" i="3" l="1"/>
  <c r="B1230" i="3"/>
  <c r="B1231" i="3" l="1"/>
  <c r="A1230" i="3"/>
  <c r="A1231" i="3" l="1"/>
  <c r="B1232" i="3"/>
  <c r="A1232" i="3" l="1"/>
  <c r="B1233" i="3"/>
  <c r="B1234" i="3" l="1"/>
  <c r="A1233" i="3"/>
  <c r="B1235" i="3" l="1"/>
  <c r="A1234" i="3"/>
  <c r="B1236" i="3" l="1"/>
  <c r="A1235" i="3"/>
  <c r="B1237" i="3" l="1"/>
  <c r="A1236" i="3"/>
  <c r="A1237" i="3" l="1"/>
  <c r="B1238" i="3"/>
  <c r="B1239" i="3" l="1"/>
  <c r="A1238" i="3"/>
  <c r="B1240" i="3" l="1"/>
  <c r="A1239" i="3"/>
  <c r="B1241" i="3" l="1"/>
  <c r="A1240" i="3"/>
  <c r="B1242" i="3" l="1"/>
  <c r="A1241" i="3"/>
  <c r="A1242" i="3" l="1"/>
  <c r="B1243" i="3"/>
  <c r="A1243" i="3" l="1"/>
  <c r="B1244" i="3"/>
  <c r="A1244" i="3" l="1"/>
  <c r="B1245" i="3"/>
  <c r="A1245" i="3" l="1"/>
  <c r="B1246" i="3"/>
  <c r="B1247" i="3" l="1"/>
  <c r="A1246" i="3"/>
  <c r="A1247" i="3" l="1"/>
  <c r="B1248" i="3"/>
  <c r="A1248" i="3" l="1"/>
  <c r="B1249" i="3"/>
  <c r="A1249" i="3" l="1"/>
  <c r="B1250" i="3"/>
  <c r="A1250" i="3" l="1"/>
  <c r="B1251" i="3"/>
  <c r="B1252" i="3" l="1"/>
  <c r="A1251" i="3"/>
  <c r="A1252" i="3" l="1"/>
  <c r="B1253" i="3"/>
  <c r="B1254" i="3" l="1"/>
  <c r="A1253" i="3"/>
  <c r="B1255" i="3" l="1"/>
  <c r="A1254" i="3"/>
  <c r="B1256" i="3" l="1"/>
  <c r="A1255" i="3"/>
  <c r="B1257" i="3" l="1"/>
  <c r="A1256" i="3"/>
  <c r="A1257" i="3" l="1"/>
  <c r="B1258" i="3"/>
  <c r="B1259" i="3" l="1"/>
  <c r="A1258" i="3"/>
  <c r="A1259" i="3" l="1"/>
  <c r="B1260" i="3"/>
  <c r="B1261" i="3" l="1"/>
  <c r="A1260" i="3"/>
  <c r="A1261" i="3" l="1"/>
  <c r="B1262" i="3"/>
  <c r="B1263" i="3" l="1"/>
  <c r="A1262" i="3"/>
  <c r="B1264" i="3" l="1"/>
  <c r="A1263" i="3"/>
  <c r="B1265" i="3" l="1"/>
  <c r="A1264" i="3"/>
  <c r="A1265" i="3" l="1"/>
  <c r="B1266" i="3"/>
  <c r="A1266" i="3" l="1"/>
  <c r="B1267" i="3"/>
  <c r="B1268" i="3" l="1"/>
  <c r="A1267" i="3"/>
  <c r="A1268" i="3" l="1"/>
  <c r="B1269" i="3"/>
  <c r="A1269" i="3" l="1"/>
  <c r="B1270" i="3"/>
  <c r="A1270" i="3" l="1"/>
  <c r="B1271" i="3"/>
  <c r="B1272" i="3" l="1"/>
  <c r="A1271" i="3"/>
  <c r="A1272" i="3" l="1"/>
  <c r="B1273" i="3"/>
  <c r="B1274" i="3" l="1"/>
  <c r="A1273" i="3"/>
  <c r="A1274" i="3" l="1"/>
  <c r="B1275" i="3"/>
  <c r="A1275" i="3" l="1"/>
  <c r="B1276" i="3"/>
  <c r="A1276" i="3" l="1"/>
  <c r="B1277" i="3"/>
  <c r="A1277" i="3" l="1"/>
  <c r="B1278" i="3"/>
  <c r="A1278" i="3" l="1"/>
  <c r="B1279" i="3"/>
  <c r="B1280" i="3" l="1"/>
  <c r="A1279" i="3"/>
  <c r="B1281" i="3" l="1"/>
  <c r="A1280" i="3"/>
  <c r="A1281" i="3" l="1"/>
  <c r="B1282" i="3"/>
  <c r="A1282" i="3" l="1"/>
  <c r="B1283" i="3"/>
  <c r="A1283" i="3" l="1"/>
  <c r="B1284" i="3"/>
  <c r="A1284" i="3" l="1"/>
  <c r="B1285" i="3"/>
  <c r="A1285" i="3" l="1"/>
  <c r="B1286" i="3"/>
  <c r="A1286" i="3" l="1"/>
  <c r="B1287" i="3"/>
  <c r="A1287" i="3" l="1"/>
  <c r="B1288" i="3"/>
  <c r="B1289" i="3" l="1"/>
  <c r="A1288" i="3"/>
  <c r="B1290" i="3" l="1"/>
  <c r="A1289" i="3"/>
  <c r="B1291" i="3" l="1"/>
  <c r="A1290" i="3"/>
  <c r="B1292" i="3" l="1"/>
  <c r="A1291" i="3"/>
  <c r="A1292" i="3" l="1"/>
  <c r="B1293" i="3"/>
  <c r="A1293" i="3" l="1"/>
  <c r="B1294" i="3"/>
  <c r="A1294" i="3" l="1"/>
  <c r="B1295" i="3"/>
  <c r="A1295" i="3" l="1"/>
  <c r="B1296" i="3"/>
  <c r="B1297" i="3" l="1"/>
  <c r="A1296" i="3"/>
  <c r="A1297" i="3" l="1"/>
  <c r="B1298" i="3"/>
  <c r="A1298" i="3" l="1"/>
  <c r="B1299" i="3"/>
  <c r="B1300" i="3" l="1"/>
  <c r="A1299" i="3"/>
  <c r="A1300" i="3" l="1"/>
  <c r="B1301" i="3"/>
  <c r="A1301" i="3" l="1"/>
  <c r="B1302" i="3"/>
  <c r="A1302" i="3" l="1"/>
  <c r="B1303" i="3"/>
  <c r="A1303" i="3" l="1"/>
  <c r="B1304" i="3"/>
  <c r="A1304" i="3" l="1"/>
  <c r="B1305" i="3"/>
  <c r="B1306" i="3" l="1"/>
  <c r="A1305" i="3"/>
  <c r="A1306" i="3" l="1"/>
  <c r="B1307" i="3"/>
  <c r="A1307" i="3" l="1"/>
  <c r="B1308" i="3"/>
  <c r="A1308" i="3" l="1"/>
  <c r="B1309" i="3"/>
  <c r="A1309" i="3" l="1"/>
  <c r="B1310" i="3"/>
  <c r="A1310" i="3" l="1"/>
  <c r="B1311" i="3"/>
  <c r="A1311" i="3" l="1"/>
  <c r="B1312" i="3"/>
  <c r="B1313" i="3" l="1"/>
  <c r="A1312" i="3"/>
  <c r="B1314" i="3" l="1"/>
  <c r="A1313" i="3"/>
  <c r="B1315" i="3" l="1"/>
  <c r="A1314" i="3"/>
  <c r="A1315" i="3" l="1"/>
  <c r="B1316" i="3"/>
  <c r="B1317" i="3" l="1"/>
  <c r="A1316" i="3"/>
  <c r="B1318" i="3" l="1"/>
  <c r="A1317" i="3"/>
  <c r="B1319" i="3" l="1"/>
  <c r="A1318" i="3"/>
  <c r="B1320" i="3" l="1"/>
  <c r="A1319" i="3"/>
  <c r="B1321" i="3" l="1"/>
  <c r="A1320" i="3"/>
  <c r="A1321" i="3" l="1"/>
  <c r="B1322" i="3"/>
  <c r="B1323" i="3" l="1"/>
  <c r="A1322" i="3"/>
  <c r="B1324" i="3" l="1"/>
  <c r="A1323" i="3"/>
  <c r="B1325" i="3" l="1"/>
  <c r="A1324" i="3"/>
  <c r="B1326" i="3" l="1"/>
  <c r="A1325" i="3"/>
  <c r="B1327" i="3" l="1"/>
  <c r="A1326" i="3"/>
  <c r="B1328" i="3" l="1"/>
  <c r="A1327" i="3"/>
  <c r="A1328" i="3" l="1"/>
  <c r="B1329" i="3"/>
  <c r="A1329" i="3" l="1"/>
  <c r="B1330" i="3"/>
  <c r="A1330" i="3" l="1"/>
  <c r="B1331" i="3"/>
  <c r="B1332" i="3" l="1"/>
  <c r="A1331" i="3"/>
  <c r="A1332" i="3" l="1"/>
  <c r="B1333" i="3"/>
  <c r="A1333" i="3" l="1"/>
  <c r="B1334" i="3"/>
  <c r="B1335" i="3" l="1"/>
  <c r="A1334" i="3"/>
  <c r="B1336" i="3" l="1"/>
  <c r="A1335" i="3"/>
  <c r="A1336" i="3" l="1"/>
  <c r="B1337" i="3"/>
  <c r="B1338" i="3" l="1"/>
  <c r="A1337" i="3"/>
  <c r="A1338" i="3" l="1"/>
  <c r="B1339" i="3"/>
  <c r="A1339" i="3" l="1"/>
  <c r="B1340" i="3"/>
  <c r="B1341" i="3" l="1"/>
  <c r="A1340" i="3"/>
  <c r="B1342" i="3" l="1"/>
  <c r="A1341" i="3"/>
  <c r="B1343" i="3" l="1"/>
  <c r="A1342" i="3"/>
  <c r="B1344" i="3" l="1"/>
  <c r="A1343" i="3"/>
  <c r="A1344" i="3" l="1"/>
  <c r="B1345" i="3"/>
  <c r="A1345" i="3" l="1"/>
  <c r="B1346" i="3"/>
  <c r="B1347" i="3" l="1"/>
  <c r="A1346" i="3"/>
  <c r="B1348" i="3" l="1"/>
  <c r="A1347" i="3"/>
  <c r="A1348" i="3" l="1"/>
  <c r="B1349" i="3"/>
  <c r="A1349" i="3" l="1"/>
  <c r="B1350" i="3"/>
  <c r="B1351" i="3" l="1"/>
  <c r="A1350" i="3"/>
  <c r="B1352" i="3" l="1"/>
  <c r="A1351" i="3"/>
  <c r="A1352" i="3" l="1"/>
  <c r="B1353" i="3"/>
  <c r="B1354" i="3" l="1"/>
  <c r="A1353" i="3"/>
  <c r="A1354" i="3" l="1"/>
  <c r="B1355" i="3"/>
  <c r="A1355" i="3" l="1"/>
  <c r="B1356" i="3"/>
  <c r="B1357" i="3" l="1"/>
  <c r="A1356" i="3"/>
  <c r="A1357" i="3" l="1"/>
  <c r="B1358" i="3"/>
  <c r="B1359" i="3" l="1"/>
  <c r="A1358" i="3"/>
  <c r="A1359" i="3" l="1"/>
  <c r="B1360" i="3"/>
  <c r="A1360" i="3" l="1"/>
  <c r="B1361" i="3"/>
  <c r="B1362" i="3" l="1"/>
  <c r="A1361" i="3"/>
  <c r="B1363" i="3" l="1"/>
  <c r="A1362" i="3"/>
  <c r="B1364" i="3" l="1"/>
  <c r="A1363" i="3"/>
  <c r="B1365" i="3" l="1"/>
  <c r="A1364" i="3"/>
  <c r="A1365" i="3" l="1"/>
  <c r="B1366" i="3"/>
  <c r="B1367" i="3" l="1"/>
  <c r="A1366" i="3"/>
  <c r="A1367" i="3" l="1"/>
  <c r="B1368" i="3"/>
  <c r="A1368" i="3" l="1"/>
  <c r="B1369" i="3"/>
  <c r="B1370" i="3" l="1"/>
  <c r="A1369" i="3"/>
  <c r="A1370" i="3" l="1"/>
  <c r="B1371" i="3"/>
  <c r="B1372" i="3" l="1"/>
  <c r="A1371" i="3"/>
  <c r="B1373" i="3" l="1"/>
  <c r="A1372" i="3"/>
  <c r="A1373" i="3" l="1"/>
  <c r="B1374" i="3"/>
  <c r="B1375" i="3" l="1"/>
  <c r="A1374" i="3"/>
  <c r="B1376" i="3" l="1"/>
  <c r="A1375" i="3"/>
  <c r="B1377" i="3" l="1"/>
  <c r="A1376" i="3"/>
  <c r="A1377" i="3" l="1"/>
  <c r="B1378" i="3"/>
  <c r="A1378" i="3" l="1"/>
  <c r="B1379" i="3"/>
  <c r="A1379" i="3" l="1"/>
  <c r="B1380" i="3"/>
  <c r="A1380" i="3" l="1"/>
  <c r="B1381" i="3"/>
  <c r="A1381" i="3" l="1"/>
  <c r="B1382" i="3"/>
  <c r="A1382" i="3" l="1"/>
  <c r="B1383" i="3"/>
  <c r="A1383" i="3" l="1"/>
  <c r="B1384" i="3"/>
  <c r="B1385" i="3" l="1"/>
  <c r="A1384" i="3"/>
  <c r="B1386" i="3" l="1"/>
  <c r="A1385" i="3"/>
  <c r="B1387" i="3" l="1"/>
  <c r="A1386" i="3"/>
  <c r="B1388" i="3" l="1"/>
  <c r="A1387" i="3"/>
  <c r="B1389" i="3" l="1"/>
  <c r="A1388" i="3"/>
  <c r="A1389" i="3" l="1"/>
  <c r="B1390" i="3"/>
  <c r="A1390" i="3" l="1"/>
  <c r="B1391" i="3"/>
  <c r="B1392" i="3" l="1"/>
  <c r="A1391" i="3"/>
  <c r="A1392" i="3" l="1"/>
  <c r="B1393" i="3"/>
  <c r="B1394" i="3" l="1"/>
  <c r="A1393" i="3"/>
  <c r="B1395" i="3" l="1"/>
  <c r="A1394" i="3"/>
  <c r="B1396" i="3" l="1"/>
  <c r="A1395" i="3"/>
  <c r="A1396" i="3" l="1"/>
  <c r="B1397" i="3"/>
  <c r="A1397" i="3" l="1"/>
  <c r="B1398" i="3"/>
  <c r="B1399" i="3" l="1"/>
  <c r="A1398" i="3"/>
  <c r="A1399" i="3" l="1"/>
  <c r="B1400" i="3"/>
  <c r="B1401" i="3" l="1"/>
  <c r="A1400" i="3"/>
  <c r="A1401" i="3" l="1"/>
  <c r="B1402" i="3"/>
  <c r="A1402" i="3" l="1"/>
  <c r="B1403" i="3"/>
  <c r="A1403" i="3" l="1"/>
  <c r="B1404" i="3"/>
  <c r="B1405" i="3" l="1"/>
  <c r="A1404" i="3"/>
  <c r="A1405" i="3" l="1"/>
  <c r="B1406" i="3"/>
  <c r="A1406" i="3" l="1"/>
  <c r="B1407" i="3"/>
  <c r="A1407" i="3" l="1"/>
  <c r="B1408" i="3"/>
  <c r="A1408" i="3" l="1"/>
  <c r="B1409" i="3"/>
  <c r="A1409" i="3" l="1"/>
  <c r="B1410" i="3"/>
  <c r="A1410" i="3" l="1"/>
  <c r="B1411" i="3"/>
  <c r="A1411" i="3" l="1"/>
  <c r="B1412" i="3"/>
  <c r="A1412" i="3" l="1"/>
  <c r="B1413" i="3"/>
  <c r="A1413" i="3" l="1"/>
  <c r="B1414" i="3"/>
  <c r="B1415" i="3" l="1"/>
  <c r="A1414" i="3"/>
  <c r="A1415" i="3" l="1"/>
  <c r="B1416" i="3"/>
  <c r="A1416" i="3" l="1"/>
  <c r="B1417" i="3"/>
  <c r="A1417" i="3" l="1"/>
  <c r="B1418" i="3"/>
  <c r="A1418" i="3" l="1"/>
  <c r="B1419" i="3"/>
  <c r="A1419" i="3" l="1"/>
  <c r="B1420" i="3"/>
  <c r="B1421" i="3" l="1"/>
  <c r="A1420" i="3"/>
  <c r="A1421" i="3" l="1"/>
  <c r="B1422" i="3"/>
  <c r="A1422" i="3" l="1"/>
  <c r="B1423" i="3"/>
  <c r="A1423" i="3" l="1"/>
  <c r="B1424" i="3"/>
  <c r="B1425" i="3" l="1"/>
  <c r="A1424" i="3"/>
  <c r="A1425" i="3" l="1"/>
  <c r="B1426" i="3"/>
  <c r="A1426" i="3" l="1"/>
  <c r="B1427" i="3"/>
  <c r="B1428" i="3" l="1"/>
  <c r="A1427" i="3"/>
  <c r="A1428" i="3" l="1"/>
  <c r="B1429" i="3"/>
  <c r="A1429" i="3" l="1"/>
  <c r="B1430" i="3"/>
  <c r="A1430" i="3" l="1"/>
  <c r="B1431" i="3"/>
  <c r="B1432" i="3" l="1"/>
  <c r="A1431" i="3"/>
  <c r="B1433" i="3" l="1"/>
  <c r="A1432" i="3"/>
  <c r="A1433" i="3" l="1"/>
  <c r="B1434" i="3"/>
  <c r="B1435" i="3" l="1"/>
  <c r="A1434" i="3"/>
  <c r="B1436" i="3" l="1"/>
  <c r="A1435" i="3"/>
  <c r="A1436" i="3" l="1"/>
  <c r="B1437" i="3"/>
  <c r="A1437" i="3" l="1"/>
  <c r="B1438" i="3"/>
  <c r="A1438" i="3" l="1"/>
  <c r="B1439" i="3"/>
  <c r="A1439" i="3" l="1"/>
  <c r="B1440" i="3"/>
  <c r="B1441" i="3" l="1"/>
  <c r="A1440" i="3"/>
  <c r="B1442" i="3" l="1"/>
  <c r="A1441" i="3"/>
  <c r="B1443" i="3" l="1"/>
  <c r="A1442" i="3"/>
  <c r="B1444" i="3" l="1"/>
  <c r="A1443" i="3"/>
  <c r="B1445" i="3" l="1"/>
  <c r="A1444" i="3"/>
  <c r="A1445" i="3" l="1"/>
  <c r="B1446" i="3"/>
  <c r="B1447" i="3" l="1"/>
  <c r="A1446" i="3"/>
  <c r="A1447" i="3" l="1"/>
  <c r="B1448" i="3"/>
  <c r="B1449" i="3" l="1"/>
  <c r="A1448" i="3"/>
  <c r="A1449" i="3" l="1"/>
  <c r="B1450" i="3"/>
  <c r="B1451" i="3" l="1"/>
  <c r="A1450" i="3"/>
  <c r="B1452" i="3" l="1"/>
  <c r="A1451" i="3"/>
  <c r="A1452" i="3" l="1"/>
  <c r="B1453" i="3"/>
  <c r="A1453" i="3" l="1"/>
  <c r="B1454" i="3"/>
  <c r="B1455" i="3" l="1"/>
  <c r="A1454" i="3"/>
  <c r="A1455" i="3" l="1"/>
  <c r="B1456" i="3"/>
  <c r="B1457" i="3" l="1"/>
  <c r="A1456" i="3"/>
  <c r="B1458" i="3" l="1"/>
  <c r="A1457" i="3"/>
  <c r="A1458" i="3" l="1"/>
  <c r="B1459" i="3"/>
  <c r="B1460" i="3" l="1"/>
  <c r="A1459" i="3"/>
  <c r="B1461" i="3" l="1"/>
  <c r="A1460" i="3"/>
  <c r="A1461" i="3" l="1"/>
  <c r="B1462" i="3"/>
  <c r="A1462" i="3" l="1"/>
  <c r="B1463" i="3"/>
  <c r="B1464" i="3" l="1"/>
  <c r="A1463" i="3"/>
  <c r="B1465" i="3" l="1"/>
  <c r="A1464" i="3"/>
  <c r="A1465" i="3" l="1"/>
  <c r="B1466" i="3"/>
  <c r="A1466" i="3" l="1"/>
  <c r="B1467" i="3"/>
  <c r="A1467" i="3" l="1"/>
  <c r="B1468" i="3"/>
  <c r="A1468" i="3" l="1"/>
  <c r="B1469" i="3"/>
  <c r="A1469" i="3" l="1"/>
  <c r="B1470" i="3"/>
  <c r="B1471" i="3" l="1"/>
  <c r="A1470" i="3"/>
  <c r="A1471" i="3" l="1"/>
  <c r="B1472" i="3"/>
  <c r="A1472" i="3" l="1"/>
  <c r="B1473" i="3"/>
  <c r="A1473" i="3" l="1"/>
  <c r="B1474" i="3"/>
  <c r="B1475" i="3" l="1"/>
  <c r="A1474" i="3"/>
  <c r="A1475" i="3" l="1"/>
  <c r="B1476" i="3"/>
  <c r="A1476" i="3" l="1"/>
  <c r="B1477" i="3"/>
  <c r="B1478" i="3" l="1"/>
  <c r="A1477" i="3"/>
  <c r="B1479" i="3" l="1"/>
  <c r="A1478" i="3"/>
  <c r="B1480" i="3" l="1"/>
  <c r="A1479" i="3"/>
  <c r="A1480" i="3" l="1"/>
  <c r="B1481" i="3"/>
  <c r="B1482" i="3" l="1"/>
  <c r="A1481" i="3"/>
  <c r="B1483" i="3" l="1"/>
  <c r="A1482" i="3"/>
  <c r="A1483" i="3" l="1"/>
  <c r="B1484" i="3"/>
  <c r="A1484" i="3" l="1"/>
  <c r="B1485" i="3"/>
  <c r="A1485" i="3" l="1"/>
  <c r="B1486" i="3"/>
  <c r="A1486" i="3" l="1"/>
  <c r="B1487" i="3"/>
  <c r="A1487" i="3" l="1"/>
  <c r="B1488" i="3"/>
  <c r="B1489" i="3" l="1"/>
  <c r="A1488" i="3"/>
  <c r="B1490" i="3" l="1"/>
  <c r="A1489" i="3"/>
  <c r="A1490" i="3" l="1"/>
  <c r="B1491" i="3"/>
  <c r="A1491" i="3" l="1"/>
  <c r="B1492" i="3"/>
  <c r="B1493" i="3" l="1"/>
  <c r="A1492" i="3"/>
  <c r="A1493" i="3" l="1"/>
  <c r="B1494" i="3"/>
  <c r="A1494" i="3" l="1"/>
  <c r="B1495" i="3"/>
  <c r="A1495" i="3" l="1"/>
  <c r="B1496" i="3"/>
  <c r="A1496" i="3" l="1"/>
  <c r="B1497" i="3"/>
  <c r="B1498" i="3" l="1"/>
  <c r="A1497" i="3"/>
  <c r="B1499" i="3" l="1"/>
  <c r="A1498" i="3"/>
  <c r="A1499" i="3" l="1"/>
  <c r="B1500" i="3"/>
  <c r="B1501" i="3" l="1"/>
  <c r="A1500" i="3"/>
  <c r="B1502" i="3" l="1"/>
  <c r="A1501" i="3"/>
  <c r="A1502" i="3" l="1"/>
  <c r="B1503" i="3"/>
  <c r="A1503" i="3" l="1"/>
  <c r="B1504" i="3"/>
  <c r="B1505" i="3" l="1"/>
  <c r="A1504" i="3"/>
  <c r="B1506" i="3" l="1"/>
  <c r="A1505" i="3"/>
  <c r="A1506" i="3" l="1"/>
  <c r="B1507" i="3"/>
  <c r="A1507" i="3" l="1"/>
  <c r="B1508" i="3"/>
  <c r="A1508" i="3" l="1"/>
  <c r="B1509" i="3"/>
  <c r="A1509" i="3" l="1"/>
  <c r="B1510" i="3"/>
  <c r="A1510" i="3" l="1"/>
  <c r="B1511" i="3"/>
  <c r="A1511" i="3" l="1"/>
  <c r="B1512" i="3"/>
  <c r="B1513" i="3" l="1"/>
  <c r="A1512" i="3"/>
  <c r="A1513" i="3" l="1"/>
  <c r="B1514" i="3"/>
  <c r="A1514" i="3" l="1"/>
  <c r="B1515" i="3"/>
  <c r="A1515" i="3" l="1"/>
  <c r="B1516" i="3"/>
  <c r="B1517" i="3" l="1"/>
  <c r="A1516" i="3"/>
  <c r="B1518" i="3" l="1"/>
  <c r="A1517" i="3"/>
  <c r="B1519" i="3" l="1"/>
  <c r="A1518" i="3"/>
  <c r="B1520" i="3" l="1"/>
  <c r="A1519" i="3"/>
  <c r="B1521" i="3" l="1"/>
  <c r="A1520" i="3"/>
  <c r="B1522" i="3" l="1"/>
  <c r="A1521" i="3"/>
  <c r="B1523" i="3" l="1"/>
  <c r="A1522" i="3"/>
  <c r="B1524" i="3" l="1"/>
  <c r="A1523" i="3"/>
  <c r="B1525" i="3" l="1"/>
  <c r="A1524" i="3"/>
  <c r="A1525" i="3" l="1"/>
  <c r="B1526" i="3"/>
  <c r="B1527" i="3" l="1"/>
  <c r="A1526" i="3"/>
  <c r="B1528" i="3" l="1"/>
  <c r="A1527" i="3"/>
  <c r="B1529" i="3" l="1"/>
  <c r="A1528" i="3"/>
  <c r="A1529" i="3" l="1"/>
  <c r="B1530" i="3"/>
  <c r="A1530" i="3" l="1"/>
  <c r="B1531" i="3"/>
  <c r="A1531" i="3" l="1"/>
  <c r="B1532" i="3"/>
  <c r="A1532" i="3" l="1"/>
  <c r="B1533" i="3"/>
  <c r="A1533" i="3" l="1"/>
  <c r="B1534" i="3"/>
  <c r="A1534" i="3" l="1"/>
  <c r="B1535" i="3"/>
  <c r="B1536" i="3" l="1"/>
  <c r="A1535" i="3"/>
  <c r="A1536" i="3" l="1"/>
  <c r="B1537" i="3"/>
  <c r="A1537" i="3" l="1"/>
  <c r="B1538" i="3"/>
  <c r="B1539" i="3" l="1"/>
  <c r="A1538" i="3"/>
  <c r="A1539" i="3" l="1"/>
  <c r="B1540" i="3"/>
  <c r="A1540" i="3" l="1"/>
  <c r="B1541" i="3"/>
  <c r="B1542" i="3" l="1"/>
  <c r="A1541" i="3"/>
  <c r="A1542" i="3" l="1"/>
  <c r="B1543" i="3"/>
  <c r="A1543" i="3" l="1"/>
  <c r="B1544" i="3"/>
  <c r="B1545" i="3" l="1"/>
  <c r="A1544" i="3"/>
  <c r="B1546" i="3" l="1"/>
  <c r="A1545" i="3"/>
  <c r="A1546" i="3" l="1"/>
  <c r="B1547" i="3"/>
  <c r="B1548" i="3" l="1"/>
  <c r="A1547" i="3"/>
  <c r="B1549" i="3" l="1"/>
  <c r="A1548" i="3"/>
  <c r="B1550" i="3" l="1"/>
  <c r="A1549" i="3"/>
  <c r="B1551" i="3" l="1"/>
  <c r="A1550" i="3"/>
  <c r="B1552" i="3" l="1"/>
  <c r="A1551" i="3"/>
  <c r="A1552" i="3" l="1"/>
  <c r="B1553" i="3"/>
  <c r="B1554" i="3" l="1"/>
  <c r="A1553" i="3"/>
  <c r="A1554" i="3" l="1"/>
  <c r="B1555" i="3"/>
  <c r="A1555" i="3" l="1"/>
  <c r="B1556" i="3"/>
  <c r="B1557" i="3" l="1"/>
  <c r="A1556" i="3"/>
  <c r="B1558" i="3" l="1"/>
  <c r="A1557" i="3"/>
  <c r="B1559" i="3" l="1"/>
  <c r="A1558" i="3"/>
  <c r="A1559" i="3" l="1"/>
  <c r="B1560" i="3"/>
  <c r="A1560" i="3" l="1"/>
  <c r="B1561" i="3"/>
  <c r="A1561" i="3" l="1"/>
  <c r="B1562" i="3"/>
  <c r="B1563" i="3" l="1"/>
  <c r="A1562" i="3"/>
  <c r="A1563" i="3" l="1"/>
  <c r="B1564" i="3"/>
  <c r="A1564" i="3" l="1"/>
  <c r="B1565" i="3"/>
  <c r="A1565" i="3" l="1"/>
  <c r="B1566" i="3"/>
  <c r="B1567" i="3" l="1"/>
  <c r="A1566" i="3"/>
  <c r="B1568" i="3" l="1"/>
  <c r="A1567" i="3"/>
  <c r="A1568" i="3" l="1"/>
  <c r="B1569" i="3"/>
  <c r="B1570" i="3" l="1"/>
  <c r="A1569" i="3"/>
  <c r="A1570" i="3" l="1"/>
  <c r="B1571" i="3"/>
  <c r="A1571" i="3" l="1"/>
  <c r="B1572" i="3"/>
  <c r="A1572" i="3" l="1"/>
  <c r="B1573" i="3"/>
  <c r="A1573" i="3" l="1"/>
  <c r="B1574" i="3"/>
  <c r="B1575" i="3" l="1"/>
  <c r="A1574" i="3"/>
  <c r="B1576" i="3" l="1"/>
  <c r="A1575" i="3"/>
  <c r="B1577" i="3" l="1"/>
  <c r="A1576" i="3"/>
  <c r="B1578" i="3" l="1"/>
  <c r="A1577" i="3"/>
  <c r="B1579" i="3" l="1"/>
  <c r="A1578" i="3"/>
  <c r="A1579" i="3" l="1"/>
  <c r="B1580" i="3"/>
  <c r="B1581" i="3" l="1"/>
  <c r="A1580" i="3"/>
  <c r="B1582" i="3" l="1"/>
  <c r="A1581" i="3"/>
  <c r="B1583" i="3" l="1"/>
  <c r="A1582" i="3"/>
  <c r="A1583" i="3" l="1"/>
  <c r="B1584" i="3"/>
  <c r="A1584" i="3" l="1"/>
  <c r="B1585" i="3"/>
  <c r="A1585" i="3" l="1"/>
  <c r="B1586" i="3"/>
  <c r="B1587" i="3" l="1"/>
  <c r="A1586" i="3"/>
  <c r="A1587" i="3" l="1"/>
  <c r="B1588" i="3"/>
  <c r="B1589" i="3" l="1"/>
  <c r="A1588" i="3"/>
  <c r="B1590" i="3" l="1"/>
  <c r="A1589" i="3"/>
  <c r="A1590" i="3" l="1"/>
  <c r="B1591" i="3"/>
  <c r="A1591" i="3" l="1"/>
  <c r="B1592" i="3"/>
  <c r="A1592" i="3" l="1"/>
  <c r="B1593" i="3"/>
  <c r="B1594" i="3" l="1"/>
  <c r="A1593" i="3"/>
  <c r="B1595" i="3" l="1"/>
  <c r="A1594" i="3"/>
  <c r="A1595" i="3" l="1"/>
  <c r="B1596" i="3"/>
  <c r="A1596" i="3" l="1"/>
  <c r="B1597" i="3"/>
  <c r="B1598" i="3" l="1"/>
  <c r="A1597" i="3"/>
  <c r="B1599" i="3" l="1"/>
  <c r="A1598" i="3"/>
  <c r="A1599" i="3" l="1"/>
  <c r="B1600" i="3"/>
  <c r="B1601" i="3" l="1"/>
  <c r="A1600" i="3"/>
  <c r="A1601" i="3" l="1"/>
  <c r="B1602" i="3"/>
  <c r="A1602" i="3" l="1"/>
  <c r="B1603" i="3"/>
  <c r="A1603" i="3" l="1"/>
  <c r="B1604" i="3"/>
  <c r="B1605" i="3" l="1"/>
  <c r="A1604" i="3"/>
  <c r="A1605" i="3" l="1"/>
  <c r="B1606" i="3"/>
  <c r="B1607" i="3" l="1"/>
  <c r="A1606" i="3"/>
  <c r="A1607" i="3" l="1"/>
  <c r="B1608" i="3"/>
  <c r="B1609" i="3" l="1"/>
  <c r="A1608" i="3"/>
  <c r="A1609" i="3" l="1"/>
  <c r="B1610" i="3"/>
  <c r="B1611" i="3" l="1"/>
  <c r="A1610" i="3"/>
  <c r="A1611" i="3" l="1"/>
  <c r="B1612" i="3"/>
  <c r="B1613" i="3" l="1"/>
  <c r="A1612" i="3"/>
  <c r="A1613" i="3" l="1"/>
  <c r="B1614" i="3"/>
  <c r="A1614" i="3" l="1"/>
  <c r="B1615" i="3"/>
  <c r="B1616" i="3" l="1"/>
  <c r="A1615" i="3"/>
  <c r="A1616" i="3" l="1"/>
  <c r="B1617" i="3"/>
  <c r="A1617" i="3" l="1"/>
  <c r="B1618" i="3"/>
  <c r="B1619" i="3" l="1"/>
  <c r="A1618" i="3"/>
  <c r="A1619" i="3" l="1"/>
  <c r="B1620" i="3"/>
  <c r="A1620" i="3" l="1"/>
  <c r="B1621" i="3"/>
  <c r="A1621" i="3" l="1"/>
  <c r="B1622" i="3"/>
  <c r="B1623" i="3" l="1"/>
  <c r="A1622" i="3"/>
  <c r="B1624" i="3" l="1"/>
  <c r="A1623" i="3"/>
  <c r="A1624" i="3" l="1"/>
  <c r="B1625" i="3"/>
  <c r="A1625" i="3" l="1"/>
  <c r="B1626" i="3"/>
  <c r="A1626" i="3" l="1"/>
  <c r="B1627" i="3"/>
  <c r="A1627" i="3" l="1"/>
  <c r="B1628" i="3"/>
  <c r="B1629" i="3" l="1"/>
  <c r="A1628" i="3"/>
  <c r="A1629" i="3" l="1"/>
  <c r="B1630" i="3"/>
  <c r="B1631" i="3" l="1"/>
  <c r="A1630" i="3"/>
  <c r="A1631" i="3" l="1"/>
  <c r="B1632" i="3"/>
  <c r="B1633" i="3" l="1"/>
  <c r="A1632" i="3"/>
  <c r="A1633" i="3" l="1"/>
  <c r="B1634" i="3"/>
  <c r="B1635" i="3" l="1"/>
  <c r="A1634" i="3"/>
  <c r="B1636" i="3" l="1"/>
  <c r="A1635" i="3"/>
  <c r="B1637" i="3" l="1"/>
  <c r="A1636" i="3"/>
  <c r="A1637" i="3" l="1"/>
  <c r="B1638" i="3"/>
  <c r="B1639" i="3" l="1"/>
  <c r="A1638" i="3"/>
  <c r="B1640" i="3" l="1"/>
  <c r="A1639" i="3"/>
  <c r="B1641" i="3" l="1"/>
  <c r="A1640" i="3"/>
  <c r="B1642" i="3" l="1"/>
  <c r="A1641" i="3"/>
  <c r="B1643" i="3" l="1"/>
  <c r="A1642" i="3"/>
  <c r="A1643" i="3" l="1"/>
  <c r="B1644" i="3"/>
  <c r="B1645" i="3" l="1"/>
  <c r="A1644" i="3"/>
  <c r="A1645" i="3" l="1"/>
  <c r="B1646" i="3"/>
  <c r="B1647" i="3" l="1"/>
  <c r="A1646" i="3"/>
  <c r="A1647" i="3" l="1"/>
  <c r="B1648" i="3"/>
  <c r="A1648" i="3" l="1"/>
  <c r="B1649" i="3"/>
  <c r="A1649" i="3" l="1"/>
  <c r="B1650" i="3"/>
  <c r="A1650" i="3" l="1"/>
  <c r="B1651" i="3"/>
  <c r="B1652" i="3" l="1"/>
  <c r="A1651" i="3"/>
  <c r="B1653" i="3" l="1"/>
  <c r="A1652" i="3"/>
  <c r="B1654" i="3" l="1"/>
  <c r="A1653" i="3"/>
  <c r="B1655" i="3" l="1"/>
  <c r="A1654" i="3"/>
  <c r="A1655" i="3" l="1"/>
  <c r="B1656" i="3"/>
  <c r="B1657" i="3" l="1"/>
  <c r="A1656" i="3"/>
  <c r="B1658" i="3" l="1"/>
  <c r="A1657" i="3"/>
  <c r="A1658" i="3" l="1"/>
  <c r="B1659" i="3"/>
  <c r="A1659" i="3" l="1"/>
  <c r="B1660" i="3"/>
  <c r="B1661" i="3" l="1"/>
  <c r="A1660" i="3"/>
  <c r="A1661" i="3" l="1"/>
  <c r="B1662" i="3"/>
  <c r="B1663" i="3" l="1"/>
  <c r="A1662" i="3"/>
  <c r="A1663" i="3" l="1"/>
  <c r="B1664" i="3"/>
  <c r="B1665" i="3" l="1"/>
  <c r="A1664" i="3"/>
  <c r="A1665" i="3" l="1"/>
  <c r="B1666" i="3"/>
  <c r="B1667" i="3" l="1"/>
  <c r="A1666" i="3"/>
  <c r="B1668" i="3" l="1"/>
  <c r="A1667" i="3"/>
  <c r="B1669" i="3" l="1"/>
  <c r="A1668" i="3"/>
  <c r="B1670" i="3" l="1"/>
  <c r="A1669" i="3"/>
  <c r="A1670" i="3" l="1"/>
  <c r="B1671" i="3"/>
  <c r="A1671" i="3" l="1"/>
  <c r="B1672" i="3"/>
  <c r="B1673" i="3" l="1"/>
  <c r="A1672" i="3"/>
  <c r="A1673" i="3" l="1"/>
  <c r="B1674" i="3"/>
  <c r="A1674" i="3" l="1"/>
  <c r="B1675" i="3"/>
  <c r="A1675" i="3" l="1"/>
  <c r="B1676" i="3"/>
  <c r="B1677" i="3" l="1"/>
  <c r="A1676" i="3"/>
  <c r="A1677" i="3" l="1"/>
  <c r="B1678" i="3"/>
  <c r="B1679" i="3" l="1"/>
  <c r="A1678" i="3"/>
  <c r="B1680" i="3" l="1"/>
  <c r="A1679" i="3"/>
  <c r="A1680" i="3" l="1"/>
  <c r="B1681" i="3"/>
  <c r="A1681" i="3" l="1"/>
  <c r="B1682" i="3"/>
  <c r="A1682" i="3" l="1"/>
  <c r="B1683" i="3"/>
  <c r="A1683" i="3" l="1"/>
  <c r="B1684" i="3"/>
  <c r="B1685" i="3" l="1"/>
  <c r="A1684" i="3"/>
  <c r="A1685" i="3" l="1"/>
  <c r="B1686" i="3"/>
  <c r="A1686" i="3" l="1"/>
  <c r="B1687" i="3"/>
  <c r="A1687" i="3" l="1"/>
  <c r="B1688" i="3"/>
  <c r="B1689" i="3" l="1"/>
  <c r="A1688" i="3"/>
  <c r="A1689" i="3" l="1"/>
  <c r="B1690" i="3"/>
  <c r="B1691" i="3" l="1"/>
  <c r="A1690" i="3"/>
  <c r="B1692" i="3" l="1"/>
  <c r="A1691" i="3"/>
  <c r="B1693" i="3" l="1"/>
  <c r="A1692" i="3"/>
  <c r="A1693" i="3" l="1"/>
  <c r="B1694" i="3"/>
  <c r="B1695" i="3" l="1"/>
  <c r="A1694" i="3"/>
  <c r="B1696" i="3" l="1"/>
  <c r="A1695" i="3"/>
  <c r="B1697" i="3" l="1"/>
  <c r="A1696" i="3"/>
  <c r="A1697" i="3" l="1"/>
  <c r="B1698" i="3"/>
  <c r="B1699" i="3" l="1"/>
  <c r="A1698" i="3"/>
  <c r="A1699" i="3" l="1"/>
  <c r="B1700" i="3"/>
  <c r="A1700" i="3" l="1"/>
  <c r="B1701" i="3"/>
  <c r="B1702" i="3" l="1"/>
  <c r="A1701" i="3"/>
  <c r="B1703" i="3" l="1"/>
  <c r="A1702" i="3"/>
  <c r="B1704" i="3" l="1"/>
  <c r="A1703" i="3"/>
  <c r="B1705" i="3" l="1"/>
  <c r="A1704" i="3"/>
  <c r="A1705" i="3" l="1"/>
  <c r="B1706" i="3"/>
  <c r="B1707" i="3" l="1"/>
  <c r="A1706" i="3"/>
  <c r="B1708" i="3" l="1"/>
  <c r="A1707" i="3"/>
  <c r="A1708" i="3" l="1"/>
  <c r="B1709" i="3"/>
  <c r="A1709" i="3" l="1"/>
  <c r="B1710" i="3"/>
  <c r="B1711" i="3" l="1"/>
  <c r="A1710" i="3"/>
  <c r="A1711" i="3" l="1"/>
  <c r="B1712" i="3"/>
  <c r="A1712" i="3" l="1"/>
  <c r="B1713" i="3"/>
  <c r="A1713" i="3" l="1"/>
  <c r="B1714" i="3"/>
  <c r="A1714" i="3" l="1"/>
  <c r="B1715" i="3"/>
  <c r="B1716" i="3" l="1"/>
  <c r="A1715" i="3"/>
  <c r="A1716" i="3" l="1"/>
  <c r="B1717" i="3"/>
  <c r="A1717" i="3" l="1"/>
  <c r="B1718" i="3"/>
  <c r="A1718" i="3" l="1"/>
  <c r="B1719" i="3"/>
  <c r="A1719" i="3" l="1"/>
  <c r="B1720" i="3"/>
  <c r="B1721" i="3" l="1"/>
  <c r="A1720" i="3"/>
  <c r="A1721" i="3" l="1"/>
  <c r="B1722" i="3"/>
  <c r="A1722" i="3" l="1"/>
  <c r="B1723" i="3"/>
  <c r="A1723" i="3" l="1"/>
  <c r="B1724" i="3"/>
  <c r="A1724" i="3" l="1"/>
  <c r="B1725" i="3"/>
  <c r="A1725" i="3" l="1"/>
  <c r="B1726" i="3"/>
  <c r="A1726" i="3" l="1"/>
  <c r="B1727" i="3"/>
  <c r="B1728" i="3" l="1"/>
  <c r="A1727" i="3"/>
  <c r="A1728" i="3" l="1"/>
  <c r="B1729" i="3"/>
  <c r="B1730" i="3" l="1"/>
  <c r="A1729" i="3"/>
  <c r="B1731" i="3" l="1"/>
  <c r="A1730" i="3"/>
  <c r="A1731" i="3" l="1"/>
  <c r="B1732" i="3"/>
  <c r="A1732" i="3" l="1"/>
  <c r="B1733" i="3"/>
  <c r="B1734" i="3" l="1"/>
  <c r="A1733" i="3"/>
  <c r="A1734" i="3" l="1"/>
  <c r="B1735" i="3"/>
  <c r="A1735" i="3" l="1"/>
  <c r="B1736" i="3"/>
  <c r="A1736" i="3" l="1"/>
  <c r="B1737" i="3"/>
  <c r="B1738" i="3" l="1"/>
  <c r="A1737" i="3"/>
  <c r="B1739" i="3" l="1"/>
  <c r="A1738" i="3"/>
  <c r="A1739" i="3" l="1"/>
  <c r="B1740" i="3"/>
  <c r="A1740" i="3" l="1"/>
  <c r="B1741" i="3"/>
  <c r="A1741" i="3" l="1"/>
  <c r="B1742" i="3"/>
  <c r="B1743" i="3" l="1"/>
  <c r="A1742" i="3"/>
  <c r="B1744" i="3" l="1"/>
  <c r="A1743" i="3"/>
  <c r="A1744" i="3" l="1"/>
  <c r="B1745" i="3"/>
  <c r="A1745" i="3" l="1"/>
  <c r="B1746" i="3"/>
  <c r="B1747" i="3" l="1"/>
  <c r="A1746" i="3"/>
  <c r="B1748" i="3" l="1"/>
  <c r="A1747" i="3"/>
  <c r="B1749" i="3" l="1"/>
  <c r="A1748" i="3"/>
  <c r="A1749" i="3" l="1"/>
  <c r="B1750" i="3"/>
  <c r="A1750" i="3" l="1"/>
  <c r="B1751" i="3"/>
  <c r="A1751" i="3" l="1"/>
  <c r="B1752" i="3"/>
  <c r="A1752" i="3" l="1"/>
  <c r="B1753" i="3"/>
  <c r="A1753" i="3" l="1"/>
  <c r="B1754" i="3"/>
  <c r="A1754" i="3" l="1"/>
  <c r="B1755" i="3"/>
  <c r="A1755" i="3" l="1"/>
  <c r="B1756" i="3"/>
  <c r="B1757" i="3" l="1"/>
  <c r="A1756" i="3"/>
  <c r="B1758" i="3" l="1"/>
  <c r="A1757" i="3"/>
  <c r="A1758" i="3" l="1"/>
  <c r="B1759" i="3"/>
  <c r="A1759" i="3" l="1"/>
  <c r="B1760" i="3"/>
  <c r="B1761" i="3" l="1"/>
  <c r="A1760" i="3"/>
  <c r="A1761" i="3" l="1"/>
  <c r="B1762" i="3"/>
  <c r="A1762" i="3" l="1"/>
  <c r="B1763" i="3"/>
  <c r="B1764" i="3" l="1"/>
  <c r="A1763" i="3"/>
  <c r="B1765" i="3" l="1"/>
  <c r="A1764" i="3"/>
  <c r="A1765" i="3" l="1"/>
  <c r="B1766" i="3"/>
  <c r="A1766" i="3" l="1"/>
  <c r="B1767" i="3"/>
  <c r="B1768" i="3" l="1"/>
  <c r="A1767" i="3"/>
  <c r="A1768" i="3" l="1"/>
  <c r="B1769" i="3"/>
  <c r="B1770" i="3" l="1"/>
  <c r="A1769" i="3"/>
  <c r="B1771" i="3" l="1"/>
  <c r="A1770" i="3"/>
  <c r="B1772" i="3" l="1"/>
  <c r="A1771" i="3"/>
  <c r="B1773" i="3" l="1"/>
  <c r="A1772" i="3"/>
  <c r="A1773" i="3" l="1"/>
  <c r="B1774" i="3"/>
  <c r="A1774" i="3" l="1"/>
  <c r="B1775" i="3"/>
  <c r="A1775" i="3" l="1"/>
  <c r="B1776" i="3"/>
  <c r="B1777" i="3" l="1"/>
  <c r="A1776" i="3"/>
  <c r="B1778" i="3" l="1"/>
  <c r="A1777" i="3"/>
  <c r="B1779" i="3" l="1"/>
  <c r="A1778" i="3"/>
  <c r="B1780" i="3" l="1"/>
  <c r="A1779" i="3"/>
  <c r="B1781" i="3" l="1"/>
  <c r="A1780" i="3"/>
  <c r="A1781" i="3" l="1"/>
  <c r="B1782" i="3"/>
  <c r="A1782" i="3" l="1"/>
  <c r="B1783" i="3"/>
  <c r="A1783" i="3" l="1"/>
  <c r="B1784" i="3"/>
  <c r="A1784" i="3" l="1"/>
  <c r="B1785" i="3"/>
  <c r="A1785" i="3" l="1"/>
  <c r="B1786" i="3"/>
  <c r="A1786" i="3" l="1"/>
  <c r="B1787" i="3"/>
  <c r="A1787" i="3" l="1"/>
  <c r="B1788" i="3"/>
  <c r="A1788" i="3" l="1"/>
  <c r="B1789" i="3"/>
  <c r="A1789" i="3" l="1"/>
  <c r="B1790" i="3"/>
  <c r="A1790" i="3" l="1"/>
  <c r="B1791" i="3"/>
  <c r="B1792" i="3" l="1"/>
  <c r="A1791" i="3"/>
  <c r="B1793" i="3" l="1"/>
  <c r="A1792" i="3"/>
  <c r="A1793" i="3" l="1"/>
  <c r="B1794" i="3"/>
  <c r="A1794" i="3" l="1"/>
  <c r="B1795" i="3"/>
  <c r="A1795" i="3" l="1"/>
  <c r="B1796" i="3"/>
  <c r="A1796" i="3" l="1"/>
  <c r="B1797" i="3"/>
  <c r="B1798" i="3" l="1"/>
  <c r="A1797" i="3"/>
  <c r="B1799" i="3" l="1"/>
  <c r="A1798" i="3"/>
  <c r="B1800" i="3" l="1"/>
  <c r="A1799" i="3"/>
  <c r="B1801" i="3" l="1"/>
  <c r="A1800" i="3"/>
  <c r="B1802" i="3" l="1"/>
  <c r="A1801" i="3"/>
  <c r="A1802" i="3" l="1"/>
  <c r="B1803" i="3"/>
  <c r="B1804" i="3" l="1"/>
  <c r="A1803" i="3"/>
  <c r="A1804" i="3" l="1"/>
  <c r="B1805" i="3"/>
  <c r="B1806" i="3" l="1"/>
  <c r="A1805" i="3"/>
  <c r="B1807" i="3" l="1"/>
  <c r="A1806" i="3"/>
  <c r="A1807" i="3" l="1"/>
  <c r="B1808" i="3"/>
  <c r="B1809" i="3" l="1"/>
  <c r="A1808" i="3"/>
  <c r="B1810" i="3" l="1"/>
  <c r="A1809" i="3"/>
  <c r="A1810" i="3" l="1"/>
  <c r="B1811" i="3"/>
  <c r="A1811" i="3" l="1"/>
  <c r="B1812" i="3"/>
  <c r="B1813" i="3" l="1"/>
  <c r="A1812" i="3"/>
  <c r="B1814" i="3" l="1"/>
  <c r="A1813" i="3"/>
  <c r="A1814" i="3" l="1"/>
  <c r="B1815" i="3"/>
  <c r="A1815" i="3" l="1"/>
  <c r="B1816" i="3"/>
  <c r="B1817" i="3" l="1"/>
  <c r="A1816" i="3"/>
  <c r="A1817" i="3" l="1"/>
  <c r="B1818" i="3"/>
  <c r="A1818" i="3" l="1"/>
  <c r="B1819" i="3"/>
  <c r="A1819" i="3" l="1"/>
  <c r="B1820" i="3"/>
  <c r="B1821" i="3" l="1"/>
  <c r="A1820" i="3"/>
  <c r="A1821" i="3" l="1"/>
  <c r="B1822" i="3"/>
  <c r="A1822" i="3" l="1"/>
  <c r="B1823" i="3"/>
  <c r="A1823" i="3" l="1"/>
  <c r="B1824" i="3"/>
  <c r="A1824" i="3" l="1"/>
  <c r="B1825" i="3"/>
  <c r="A1825" i="3" l="1"/>
  <c r="B1826" i="3"/>
  <c r="B1827" i="3" l="1"/>
  <c r="A1826" i="3"/>
  <c r="A1827" i="3" l="1"/>
  <c r="B1828" i="3"/>
  <c r="A1828" i="3" l="1"/>
  <c r="B1829" i="3"/>
  <c r="B1830" i="3" l="1"/>
  <c r="A1829" i="3"/>
  <c r="B1831" i="3" l="1"/>
  <c r="A1830" i="3"/>
  <c r="B1832" i="3" l="1"/>
  <c r="A1831" i="3"/>
  <c r="B1833" i="3" l="1"/>
  <c r="A1832" i="3"/>
  <c r="A1833" i="3" l="1"/>
  <c r="B1834" i="3"/>
  <c r="B1835" i="3" l="1"/>
  <c r="A1834" i="3"/>
  <c r="B1836" i="3" l="1"/>
  <c r="A1835" i="3"/>
  <c r="B1837" i="3" l="1"/>
  <c r="A1836" i="3"/>
  <c r="B1838" i="3" l="1"/>
  <c r="A1837" i="3"/>
  <c r="B1839" i="3" l="1"/>
  <c r="A1838" i="3"/>
  <c r="A1839" i="3" l="1"/>
  <c r="B1840" i="3"/>
  <c r="A1840" i="3" l="1"/>
  <c r="B1841" i="3"/>
  <c r="A1841" i="3" l="1"/>
  <c r="B1842" i="3"/>
  <c r="A1842" i="3" l="1"/>
  <c r="B1843" i="3"/>
  <c r="A1843" i="3" l="1"/>
  <c r="B1844" i="3"/>
  <c r="A1844" i="3" l="1"/>
  <c r="B1845" i="3"/>
  <c r="A1845" i="3" l="1"/>
  <c r="B1846" i="3"/>
  <c r="A1846" i="3" l="1"/>
  <c r="B1847" i="3"/>
  <c r="A1847" i="3" l="1"/>
  <c r="B1848" i="3"/>
  <c r="A1848" i="3" l="1"/>
  <c r="B1849" i="3"/>
  <c r="A1849" i="3" l="1"/>
  <c r="B1850" i="3"/>
  <c r="B1851" i="3" l="1"/>
  <c r="A1850" i="3"/>
  <c r="A1851" i="3" l="1"/>
  <c r="B1852" i="3"/>
  <c r="B1853" i="3" l="1"/>
  <c r="A1852" i="3"/>
  <c r="B1854" i="3" l="1"/>
  <c r="A1853" i="3"/>
  <c r="A1854" i="3" l="1"/>
  <c r="B1855" i="3"/>
  <c r="B1856" i="3" l="1"/>
  <c r="A1855" i="3"/>
  <c r="B1857" i="3" l="1"/>
  <c r="A1856" i="3"/>
  <c r="B1858" i="3" l="1"/>
  <c r="A1857" i="3"/>
  <c r="B1859" i="3" l="1"/>
  <c r="A1858" i="3"/>
  <c r="B1860" i="3" l="1"/>
  <c r="A1859" i="3"/>
  <c r="A1860" i="3" l="1"/>
  <c r="B1861" i="3"/>
  <c r="B1862" i="3" l="1"/>
  <c r="A1861" i="3"/>
  <c r="B1863" i="3" l="1"/>
  <c r="A1862" i="3"/>
  <c r="A1863" i="3" l="1"/>
  <c r="B1864" i="3"/>
  <c r="A1864" i="3" l="1"/>
  <c r="B1865" i="3"/>
  <c r="A1865" i="3" l="1"/>
  <c r="B1866" i="3"/>
  <c r="A1866" i="3" l="1"/>
  <c r="B1867" i="3"/>
  <c r="A1867" i="3" l="1"/>
  <c r="B1868" i="3"/>
  <c r="A1868" i="3" l="1"/>
  <c r="B1869" i="3"/>
  <c r="A1869" i="3" l="1"/>
  <c r="B1870" i="3"/>
  <c r="B1871" i="3" l="1"/>
  <c r="A1870" i="3"/>
  <c r="A1871" i="3" l="1"/>
  <c r="B1872" i="3"/>
  <c r="A1872" i="3" l="1"/>
  <c r="B1873" i="3"/>
  <c r="B1874" i="3" l="1"/>
  <c r="A1873" i="3"/>
  <c r="A1874" i="3" l="1"/>
  <c r="B1875" i="3"/>
  <c r="A1875" i="3" l="1"/>
  <c r="B1876" i="3"/>
  <c r="A1876" i="3" l="1"/>
  <c r="B1877" i="3"/>
  <c r="B1878" i="3" l="1"/>
  <c r="A1877" i="3"/>
  <c r="B1879" i="3" l="1"/>
  <c r="A1878" i="3"/>
  <c r="B1880" i="3" l="1"/>
  <c r="A1879" i="3"/>
  <c r="A1880" i="3" l="1"/>
  <c r="B1881" i="3"/>
  <c r="B1882" i="3" l="1"/>
  <c r="A1881" i="3"/>
  <c r="A1882" i="3" l="1"/>
  <c r="B1883" i="3"/>
  <c r="B1884" i="3" l="1"/>
  <c r="A1883" i="3"/>
  <c r="A1884" i="3" l="1"/>
  <c r="B1885" i="3"/>
  <c r="A1885" i="3" l="1"/>
  <c r="B1886" i="3"/>
  <c r="B1887" i="3" l="1"/>
  <c r="A1886" i="3"/>
  <c r="B1888" i="3" l="1"/>
  <c r="A1887" i="3"/>
  <c r="A1888" i="3" l="1"/>
  <c r="B1889" i="3"/>
  <c r="B1890" i="3" l="1"/>
  <c r="A1889" i="3"/>
  <c r="B1891" i="3" l="1"/>
  <c r="A1890" i="3"/>
  <c r="B1892" i="3" l="1"/>
  <c r="A1891" i="3"/>
  <c r="B1893" i="3" l="1"/>
  <c r="A1892" i="3"/>
  <c r="A1893" i="3" l="1"/>
  <c r="B1894" i="3"/>
  <c r="B1895" i="3" l="1"/>
  <c r="A1894" i="3"/>
  <c r="A1895" i="3" l="1"/>
  <c r="B1896" i="3"/>
  <c r="A1896" i="3" l="1"/>
  <c r="B1897" i="3"/>
  <c r="A1897" i="3" l="1"/>
  <c r="B1898" i="3"/>
  <c r="A1898" i="3" l="1"/>
  <c r="B1899" i="3"/>
  <c r="A1899" i="3" l="1"/>
  <c r="B1900" i="3"/>
  <c r="B1901" i="3" l="1"/>
  <c r="A1900" i="3"/>
  <c r="B1902" i="3" l="1"/>
  <c r="A1901" i="3"/>
  <c r="A1902" i="3" l="1"/>
  <c r="B1903" i="3"/>
  <c r="B1904" i="3" l="1"/>
  <c r="A1903" i="3"/>
  <c r="A1904" i="3" l="1"/>
  <c r="B1905" i="3"/>
  <c r="A1905" i="3" l="1"/>
  <c r="B1906" i="3"/>
  <c r="B1907" i="3" l="1"/>
  <c r="A1906" i="3"/>
  <c r="A1907" i="3" l="1"/>
  <c r="B1908" i="3"/>
  <c r="B1909" i="3" l="1"/>
  <c r="A1908" i="3"/>
  <c r="A1909" i="3" l="1"/>
  <c r="B1910" i="3"/>
  <c r="A1910" i="3" l="1"/>
  <c r="B1911" i="3"/>
  <c r="B1912" i="3" l="1"/>
  <c r="A1911" i="3"/>
  <c r="A1912" i="3" l="1"/>
  <c r="B1913" i="3"/>
  <c r="A1913" i="3" l="1"/>
  <c r="B1914" i="3"/>
  <c r="B1915" i="3" l="1"/>
  <c r="A1914" i="3"/>
  <c r="B1916" i="3" l="1"/>
  <c r="A1915" i="3"/>
  <c r="B1917" i="3" l="1"/>
  <c r="A1916" i="3"/>
  <c r="A1917" i="3" l="1"/>
  <c r="B1918" i="3"/>
  <c r="A1918" i="3" l="1"/>
  <c r="B1919" i="3"/>
  <c r="A1919" i="3" l="1"/>
  <c r="B1920" i="3"/>
  <c r="A1920" i="3" l="1"/>
  <c r="B1921" i="3"/>
  <c r="A1921" i="3" l="1"/>
  <c r="B1922" i="3"/>
  <c r="B1923" i="3" l="1"/>
  <c r="A1922" i="3"/>
  <c r="A1923" i="3" l="1"/>
  <c r="B1924" i="3"/>
  <c r="A1924" i="3" l="1"/>
  <c r="B1925" i="3"/>
  <c r="B1926" i="3" l="1"/>
  <c r="A1925" i="3"/>
  <c r="B1927" i="3" l="1"/>
  <c r="A1926" i="3"/>
  <c r="A1927" i="3" l="1"/>
  <c r="B1928" i="3"/>
  <c r="B1929" i="3" l="1"/>
  <c r="A1928" i="3"/>
  <c r="B1930" i="3" l="1"/>
  <c r="A1929" i="3"/>
  <c r="B1931" i="3" l="1"/>
  <c r="A1930" i="3"/>
  <c r="A1931" i="3" l="1"/>
  <c r="B1932" i="3"/>
  <c r="A1932" i="3" l="1"/>
  <c r="B1933" i="3"/>
  <c r="B1934" i="3" l="1"/>
  <c r="A1933" i="3"/>
  <c r="A1934" i="3" l="1"/>
  <c r="B1935" i="3"/>
  <c r="B1936" i="3" l="1"/>
  <c r="A1935" i="3"/>
  <c r="A1936" i="3" l="1"/>
  <c r="B1937" i="3"/>
  <c r="B1938" i="3" l="1"/>
  <c r="A1937" i="3"/>
  <c r="A1938" i="3" l="1"/>
  <c r="B1939" i="3"/>
  <c r="A1939" i="3" l="1"/>
  <c r="B1940" i="3"/>
  <c r="A1940" i="3" l="1"/>
  <c r="B1941" i="3"/>
  <c r="B1942" i="3" l="1"/>
  <c r="A1941" i="3"/>
  <c r="A1942" i="3" l="1"/>
  <c r="B1943" i="3"/>
  <c r="A1943" i="3" l="1"/>
  <c r="B1944" i="3"/>
  <c r="A1944" i="3" l="1"/>
  <c r="B1945" i="3"/>
  <c r="A1945" i="3" l="1"/>
  <c r="B1946" i="3"/>
  <c r="A1946" i="3" l="1"/>
  <c r="B1947" i="3"/>
  <c r="A1947" i="3" l="1"/>
  <c r="B1948" i="3"/>
  <c r="B1949" i="3" l="1"/>
  <c r="A1948" i="3"/>
  <c r="A1949" i="3" l="1"/>
  <c r="B1950" i="3"/>
  <c r="B1951" i="3" l="1"/>
  <c r="A1950" i="3"/>
  <c r="B1952" i="3" l="1"/>
  <c r="A1951" i="3"/>
  <c r="B1953" i="3" l="1"/>
  <c r="A1952" i="3"/>
  <c r="B1954" i="3" l="1"/>
  <c r="A1953" i="3"/>
  <c r="A1954" i="3" l="1"/>
  <c r="B1955" i="3"/>
  <c r="A1955" i="3" l="1"/>
  <c r="B1956" i="3"/>
  <c r="B1957" i="3" l="1"/>
  <c r="A1956" i="3"/>
  <c r="A1957" i="3" l="1"/>
  <c r="B1958" i="3"/>
  <c r="B1959" i="3" l="1"/>
  <c r="A1958" i="3"/>
  <c r="B1960" i="3" l="1"/>
  <c r="A1959" i="3"/>
  <c r="B1961" i="3" l="1"/>
  <c r="A1960" i="3"/>
  <c r="B1962" i="3" l="1"/>
  <c r="A1961" i="3"/>
  <c r="A1962" i="3" l="1"/>
  <c r="B1963" i="3"/>
  <c r="B1964" i="3" l="1"/>
  <c r="A1963" i="3"/>
  <c r="A1964" i="3" l="1"/>
  <c r="B1965" i="3"/>
  <c r="A1965" i="3" l="1"/>
  <c r="B1966" i="3"/>
  <c r="A1966" i="3" l="1"/>
  <c r="B1967" i="3"/>
  <c r="B1968" i="3" l="1"/>
  <c r="A1967" i="3"/>
  <c r="A1968" i="3" l="1"/>
  <c r="B1969" i="3"/>
  <c r="B1970" i="3" l="1"/>
  <c r="A1969" i="3"/>
  <c r="A1970" i="3" l="1"/>
  <c r="B1971" i="3"/>
  <c r="B1972" i="3" l="1"/>
  <c r="A1971" i="3"/>
  <c r="A1972" i="3" l="1"/>
  <c r="B1973" i="3"/>
  <c r="A1973" i="3" l="1"/>
  <c r="B1974" i="3"/>
  <c r="A1974" i="3" l="1"/>
  <c r="B1975" i="3"/>
  <c r="B1976" i="3" l="1"/>
  <c r="A1975" i="3"/>
  <c r="A1976" i="3" l="1"/>
  <c r="B1977" i="3"/>
  <c r="A1977" i="3" l="1"/>
  <c r="B1978" i="3"/>
  <c r="B1979" i="3" l="1"/>
  <c r="A1978" i="3"/>
  <c r="A1979" i="3" l="1"/>
  <c r="B1980" i="3"/>
  <c r="B1981" i="3" l="1"/>
  <c r="A1980" i="3"/>
  <c r="B1982" i="3" l="1"/>
  <c r="A1981" i="3"/>
  <c r="B1983" i="3" l="1"/>
  <c r="A1982" i="3"/>
  <c r="A1983" i="3" l="1"/>
  <c r="B1984" i="3"/>
  <c r="B1985" i="3" l="1"/>
  <c r="A1984" i="3"/>
  <c r="A1985" i="3" l="1"/>
  <c r="B1986" i="3"/>
  <c r="A1986" i="3" l="1"/>
  <c r="B1987" i="3"/>
  <c r="B1988" i="3" l="1"/>
  <c r="A1987" i="3"/>
  <c r="A1988" i="3" l="1"/>
  <c r="B1989" i="3"/>
  <c r="B1990" i="3" l="1"/>
  <c r="A1989" i="3"/>
  <c r="B1991" i="3" l="1"/>
  <c r="A1990" i="3"/>
  <c r="B1992" i="3" l="1"/>
  <c r="A1991" i="3"/>
  <c r="B1993" i="3" l="1"/>
  <c r="A1992" i="3"/>
  <c r="A1993" i="3" l="1"/>
  <c r="B1994" i="3"/>
  <c r="B1995" i="3" l="1"/>
  <c r="A1994" i="3"/>
  <c r="B1996" i="3" l="1"/>
  <c r="A1995" i="3"/>
  <c r="A1996" i="3" l="1"/>
  <c r="B1997" i="3"/>
  <c r="A1997" i="3" l="1"/>
  <c r="B1998" i="3"/>
  <c r="A1998" i="3" l="1"/>
  <c r="B1999" i="3"/>
  <c r="A1999" i="3" l="1"/>
  <c r="B2000" i="3"/>
  <c r="A2000" i="3" l="1"/>
  <c r="B2001" i="3"/>
  <c r="B2002" i="3" l="1"/>
  <c r="A2001" i="3"/>
  <c r="B2003" i="3" l="1"/>
  <c r="A2002" i="3"/>
  <c r="A2003" i="3" l="1"/>
  <c r="B2004" i="3"/>
  <c r="B2005" i="3" l="1"/>
  <c r="A2004" i="3"/>
  <c r="B2006" i="3" l="1"/>
  <c r="A2005" i="3"/>
  <c r="B2007" i="3" l="1"/>
  <c r="A2006" i="3"/>
  <c r="A2007" i="3" l="1"/>
  <c r="B2008" i="3"/>
  <c r="B2009" i="3" l="1"/>
  <c r="A2008" i="3"/>
  <c r="A2009" i="3" l="1"/>
  <c r="B2010" i="3"/>
  <c r="B2011" i="3" l="1"/>
  <c r="A2010" i="3"/>
  <c r="B2012" i="3" l="1"/>
  <c r="A2011" i="3"/>
  <c r="A2012" i="3" l="1"/>
  <c r="B2013" i="3"/>
  <c r="A2013" i="3" l="1"/>
  <c r="B2014" i="3"/>
  <c r="A2014" i="3" l="1"/>
  <c r="B2015" i="3"/>
  <c r="B2016" i="3" l="1"/>
  <c r="A2015" i="3"/>
  <c r="B2017" i="3" l="1"/>
  <c r="A2016" i="3"/>
  <c r="B2018" i="3" l="1"/>
  <c r="A2017" i="3"/>
  <c r="B2019" i="3" l="1"/>
  <c r="A2018" i="3"/>
  <c r="B2020" i="3" l="1"/>
  <c r="A2019" i="3"/>
  <c r="A2020" i="3" l="1"/>
  <c r="B2021" i="3"/>
  <c r="B2022" i="3" l="1"/>
  <c r="A2021" i="3"/>
  <c r="A2022" i="3" l="1"/>
  <c r="B2023" i="3"/>
  <c r="A2023" i="3" l="1"/>
  <c r="B2024" i="3"/>
  <c r="A2024" i="3" l="1"/>
  <c r="B2025" i="3"/>
  <c r="A2025" i="3" l="1"/>
  <c r="B2026" i="3"/>
  <c r="B2027" i="3" l="1"/>
  <c r="A2026" i="3"/>
  <c r="A2027" i="3" l="1"/>
  <c r="B2028" i="3"/>
  <c r="B2029" i="3" l="1"/>
  <c r="A2028" i="3"/>
  <c r="B2030" i="3" l="1"/>
  <c r="A2029" i="3"/>
  <c r="A2030" i="3" l="1"/>
  <c r="B2031" i="3"/>
  <c r="A2031" i="3" l="1"/>
  <c r="B2032" i="3"/>
  <c r="B2033" i="3" l="1"/>
  <c r="A2032" i="3"/>
  <c r="A2033" i="3" l="1"/>
  <c r="B2034" i="3"/>
  <c r="A2034" i="3" l="1"/>
  <c r="B2035" i="3"/>
  <c r="B2036" i="3" l="1"/>
  <c r="A2035" i="3"/>
  <c r="A2036" i="3" l="1"/>
  <c r="B2037" i="3"/>
  <c r="A2037" i="3" l="1"/>
  <c r="B2038" i="3"/>
  <c r="B2039" i="3" l="1"/>
  <c r="A2038" i="3"/>
  <c r="B2040" i="3" l="1"/>
  <c r="A2039" i="3"/>
  <c r="A2040" i="3" l="1"/>
  <c r="B2041" i="3"/>
  <c r="A2041" i="3" l="1"/>
  <c r="B2042" i="3"/>
  <c r="A2042" i="3" l="1"/>
  <c r="B2043" i="3"/>
  <c r="B2044" i="3" l="1"/>
  <c r="A2043" i="3"/>
  <c r="A2044" i="3" l="1"/>
  <c r="B2045" i="3"/>
  <c r="A2045" i="3" l="1"/>
  <c r="B2046" i="3"/>
  <c r="A2046" i="3" l="1"/>
  <c r="B2047" i="3"/>
  <c r="B2048" i="3" l="1"/>
  <c r="A2047" i="3"/>
  <c r="A2048" i="3" l="1"/>
  <c r="B2049" i="3"/>
  <c r="B2050" i="3" l="1"/>
  <c r="A2049" i="3"/>
  <c r="B2051" i="3" l="1"/>
  <c r="A2050" i="3"/>
  <c r="A2051" i="3" l="1"/>
  <c r="B2052" i="3"/>
  <c r="A2052" i="3" l="1"/>
  <c r="B2053" i="3"/>
  <c r="A2053" i="3" l="1"/>
  <c r="B2054" i="3"/>
  <c r="B2055" i="3" l="1"/>
  <c r="A2054" i="3"/>
  <c r="A2055" i="3" l="1"/>
  <c r="B2056" i="3"/>
  <c r="B2057" i="3" l="1"/>
  <c r="A2056" i="3"/>
  <c r="A2057" i="3" l="1"/>
  <c r="B2058" i="3"/>
  <c r="A2058" i="3" l="1"/>
  <c r="B2059" i="3"/>
  <c r="A2059" i="3" l="1"/>
  <c r="B2060" i="3"/>
  <c r="A2060" i="3" l="1"/>
  <c r="B2061" i="3"/>
  <c r="A2061" i="3" l="1"/>
  <c r="B2062" i="3"/>
  <c r="A2062" i="3" l="1"/>
  <c r="B2063" i="3"/>
  <c r="B2064" i="3" l="1"/>
  <c r="A2063" i="3"/>
  <c r="B2065" i="3" l="1"/>
  <c r="A2064" i="3"/>
  <c r="B2066" i="3" l="1"/>
  <c r="A2065" i="3"/>
  <c r="B2067" i="3" l="1"/>
  <c r="A2066" i="3"/>
  <c r="B2068" i="3" l="1"/>
  <c r="A2067" i="3"/>
  <c r="B2069" i="3" l="1"/>
  <c r="A2068" i="3"/>
  <c r="B2070" i="3" l="1"/>
  <c r="A2069" i="3"/>
  <c r="A2070" i="3" l="1"/>
  <c r="B2071" i="3"/>
  <c r="A2071" i="3" l="1"/>
  <c r="B2072" i="3"/>
  <c r="B2073" i="3" l="1"/>
  <c r="A2072" i="3"/>
  <c r="A2073" i="3" l="1"/>
  <c r="B2074" i="3"/>
  <c r="A2074" i="3" l="1"/>
  <c r="B2075" i="3"/>
  <c r="B2076" i="3" l="1"/>
  <c r="A2075" i="3"/>
  <c r="B2077" i="3" l="1"/>
  <c r="A2076" i="3"/>
  <c r="A2077" i="3" l="1"/>
  <c r="B2078" i="3"/>
  <c r="A2078" i="3" l="1"/>
  <c r="B2079" i="3"/>
  <c r="B2080" i="3" l="1"/>
  <c r="A2079" i="3"/>
  <c r="B2081" i="3" l="1"/>
  <c r="A2080" i="3"/>
  <c r="B2082" i="3" l="1"/>
  <c r="A2081" i="3"/>
  <c r="A2082" i="3" l="1"/>
  <c r="B2083" i="3"/>
  <c r="A2083" i="3" l="1"/>
  <c r="B2084" i="3"/>
  <c r="B2085" i="3" l="1"/>
  <c r="A2084" i="3"/>
  <c r="B2086" i="3" l="1"/>
  <c r="A2085" i="3"/>
  <c r="A2086" i="3" l="1"/>
  <c r="B2087" i="3"/>
  <c r="B2088" i="3" l="1"/>
  <c r="A2087" i="3"/>
  <c r="A2088" i="3" l="1"/>
  <c r="B2089" i="3"/>
  <c r="B2090" i="3" l="1"/>
  <c r="A2089" i="3"/>
  <c r="B2091" i="3" l="1"/>
  <c r="A2090" i="3"/>
  <c r="A2091" i="3" l="1"/>
  <c r="B2092" i="3"/>
  <c r="A2092" i="3" l="1"/>
  <c r="B2093" i="3"/>
  <c r="A2093" i="3" l="1"/>
  <c r="B2094" i="3"/>
  <c r="B2095" i="3" l="1"/>
  <c r="A2094" i="3"/>
  <c r="B2096" i="3" l="1"/>
  <c r="A2095" i="3"/>
  <c r="B2097" i="3" l="1"/>
  <c r="A2096" i="3"/>
  <c r="A2097" i="3" l="1"/>
  <c r="B2098" i="3"/>
  <c r="A2098" i="3" l="1"/>
  <c r="B2099" i="3"/>
  <c r="A2099" i="3" l="1"/>
  <c r="B2100" i="3"/>
  <c r="A2100" i="3" l="1"/>
  <c r="B2101" i="3"/>
  <c r="A2101" i="3" l="1"/>
  <c r="B2102" i="3"/>
  <c r="B2103" i="3" l="1"/>
  <c r="A2102" i="3"/>
  <c r="A2103" i="3" l="1"/>
  <c r="B2104" i="3"/>
  <c r="B2105" i="3" l="1"/>
  <c r="A2104" i="3"/>
  <c r="A2105" i="3" l="1"/>
  <c r="B2106" i="3"/>
  <c r="A2106" i="3" l="1"/>
  <c r="B2107" i="3"/>
  <c r="B2108" i="3" l="1"/>
  <c r="A2107" i="3"/>
  <c r="B2109" i="3" l="1"/>
  <c r="A2108" i="3"/>
  <c r="B2110" i="3" l="1"/>
  <c r="A2109" i="3"/>
  <c r="A2110" i="3" l="1"/>
  <c r="B2111" i="3"/>
  <c r="A2111" i="3" l="1"/>
  <c r="B2112" i="3"/>
  <c r="A2112" i="3" l="1"/>
  <c r="B2113" i="3"/>
  <c r="B2114" i="3" l="1"/>
  <c r="A2113" i="3"/>
  <c r="B2115" i="3" l="1"/>
  <c r="A2114" i="3"/>
  <c r="B2116" i="3" l="1"/>
  <c r="A2115" i="3"/>
  <c r="B2117" i="3" l="1"/>
  <c r="A2116" i="3"/>
  <c r="B2118" i="3" l="1"/>
  <c r="A2117" i="3"/>
  <c r="A2118" i="3" l="1"/>
  <c r="B2119" i="3"/>
  <c r="A2119" i="3" l="1"/>
  <c r="B2120" i="3"/>
  <c r="B2121" i="3" l="1"/>
  <c r="A2120" i="3"/>
  <c r="A2121" i="3" l="1"/>
  <c r="B2122" i="3"/>
  <c r="B2123" i="3" l="1"/>
  <c r="A2122" i="3"/>
  <c r="B2124" i="3" l="1"/>
  <c r="A2123" i="3"/>
  <c r="B2125" i="3" l="1"/>
  <c r="A2124" i="3"/>
  <c r="A2125" i="3" l="1"/>
  <c r="B2126" i="3"/>
  <c r="A2126" i="3" l="1"/>
  <c r="B2127" i="3"/>
  <c r="B2128" i="3" l="1"/>
  <c r="A2127" i="3"/>
  <c r="B2129" i="3" l="1"/>
  <c r="A2128" i="3"/>
  <c r="B2130" i="3" l="1"/>
  <c r="A2129" i="3"/>
  <c r="A2130" i="3" l="1"/>
  <c r="B2131" i="3"/>
  <c r="A2131" i="3" l="1"/>
  <c r="B2132" i="3"/>
  <c r="B2133" i="3" l="1"/>
  <c r="A2132" i="3"/>
  <c r="A2133" i="3" l="1"/>
  <c r="B2134" i="3"/>
  <c r="B2135" i="3" l="1"/>
  <c r="A2134" i="3"/>
  <c r="B2136" i="3" l="1"/>
  <c r="A2135" i="3"/>
  <c r="A2136" i="3" l="1"/>
  <c r="B2137" i="3"/>
  <c r="A2137" i="3" l="1"/>
  <c r="B2138" i="3"/>
  <c r="B2139" i="3" l="1"/>
  <c r="A2138" i="3"/>
  <c r="B2140" i="3" l="1"/>
  <c r="A2139" i="3"/>
  <c r="B2141" i="3" l="1"/>
  <c r="A2140" i="3"/>
  <c r="B2142" i="3" l="1"/>
  <c r="A2141" i="3"/>
  <c r="B2143" i="3" l="1"/>
  <c r="A2142" i="3"/>
  <c r="B2144" i="3" l="1"/>
  <c r="A2143" i="3"/>
  <c r="B2145" i="3" l="1"/>
  <c r="A2144" i="3"/>
  <c r="B2146" i="3" l="1"/>
  <c r="A2145" i="3"/>
  <c r="B2147" i="3" l="1"/>
  <c r="A2146" i="3"/>
  <c r="A2147" i="3" l="1"/>
  <c r="B2148" i="3"/>
  <c r="A2148" i="3" l="1"/>
  <c r="B2149" i="3"/>
  <c r="A2149" i="3" l="1"/>
  <c r="B2150" i="3"/>
  <c r="B2151" i="3" l="1"/>
  <c r="A2150" i="3"/>
  <c r="A2151" i="3" l="1"/>
  <c r="B2152" i="3"/>
  <c r="B2153" i="3" l="1"/>
  <c r="A2152" i="3"/>
  <c r="A2153" i="3" l="1"/>
  <c r="B2154" i="3"/>
  <c r="B2155" i="3" l="1"/>
  <c r="A2154" i="3"/>
  <c r="B2156" i="3" l="1"/>
  <c r="A2155" i="3"/>
  <c r="B2157" i="3" l="1"/>
  <c r="A2156" i="3"/>
  <c r="A2157" i="3" l="1"/>
  <c r="B2158" i="3"/>
  <c r="B2159" i="3" l="1"/>
  <c r="A2158" i="3"/>
  <c r="B2160" i="3" l="1"/>
  <c r="A2159" i="3"/>
  <c r="A2160" i="3" l="1"/>
  <c r="B2161" i="3"/>
  <c r="B2162" i="3" l="1"/>
  <c r="A2161" i="3"/>
  <c r="A2162" i="3" l="1"/>
  <c r="B2163" i="3"/>
  <c r="B2164" i="3" l="1"/>
  <c r="A2163" i="3"/>
  <c r="B2165" i="3" l="1"/>
  <c r="A2164" i="3"/>
  <c r="A2165" i="3" l="1"/>
  <c r="B2166" i="3"/>
  <c r="B2167" i="3" l="1"/>
  <c r="A2166" i="3"/>
  <c r="A2167" i="3" l="1"/>
  <c r="B2168" i="3"/>
  <c r="B2169" i="3" l="1"/>
  <c r="A2168" i="3"/>
  <c r="A2169" i="3" l="1"/>
  <c r="B2170" i="3"/>
  <c r="A2170" i="3" l="1"/>
  <c r="B2171" i="3"/>
  <c r="A2171" i="3" l="1"/>
  <c r="B2172" i="3"/>
  <c r="A2172" i="3" l="1"/>
  <c r="B2173" i="3"/>
  <c r="B2174" i="3" l="1"/>
  <c r="A2173" i="3"/>
  <c r="B2175" i="3" l="1"/>
  <c r="A2174" i="3"/>
  <c r="B2176" i="3" l="1"/>
  <c r="A2175" i="3"/>
  <c r="A2176" i="3" l="1"/>
  <c r="B2177" i="3"/>
  <c r="B2178" i="3" l="1"/>
  <c r="A2177" i="3"/>
  <c r="A2178" i="3" l="1"/>
  <c r="B2179" i="3"/>
  <c r="A2179" i="3" l="1"/>
  <c r="B2180" i="3"/>
  <c r="B2181" i="3" l="1"/>
  <c r="A2180" i="3"/>
  <c r="A2181" i="3" l="1"/>
  <c r="B2182" i="3"/>
  <c r="A2182" i="3" l="1"/>
  <c r="B2183" i="3"/>
  <c r="B2184" i="3" l="1"/>
  <c r="A2183" i="3"/>
  <c r="B2185" i="3" l="1"/>
  <c r="A2184" i="3"/>
  <c r="B2186" i="3" l="1"/>
  <c r="A2185" i="3"/>
  <c r="A2186" i="3" l="1"/>
  <c r="B2187" i="3"/>
  <c r="B2188" i="3" l="1"/>
  <c r="A2187" i="3"/>
  <c r="B2189" i="3" l="1"/>
  <c r="A2188" i="3"/>
  <c r="B2190" i="3" l="1"/>
  <c r="A2189" i="3"/>
  <c r="A2190" i="3" l="1"/>
  <c r="B2191" i="3"/>
  <c r="B2192" i="3" l="1"/>
  <c r="A2191" i="3"/>
  <c r="A2192" i="3" l="1"/>
  <c r="B2193" i="3"/>
  <c r="A2193" i="3" l="1"/>
  <c r="B2194" i="3"/>
  <c r="B2195" i="3" l="1"/>
  <c r="A2194" i="3"/>
  <c r="B2196" i="3" l="1"/>
  <c r="A2195" i="3"/>
  <c r="A2196" i="3" l="1"/>
  <c r="B2197" i="3"/>
  <c r="B2198" i="3" l="1"/>
  <c r="A2197" i="3"/>
  <c r="A2198" i="3" l="1"/>
  <c r="B2199" i="3"/>
  <c r="B2200" i="3" l="1"/>
  <c r="A2199" i="3"/>
  <c r="B2201" i="3" l="1"/>
  <c r="A2200" i="3"/>
  <c r="A2201" i="3" l="1"/>
  <c r="B2202" i="3"/>
  <c r="B2203" i="3" l="1"/>
  <c r="A2202" i="3"/>
  <c r="B2204" i="3" l="1"/>
  <c r="A2203" i="3"/>
  <c r="B2205" i="3" l="1"/>
  <c r="A2204" i="3"/>
  <c r="A2205" i="3" l="1"/>
  <c r="B2206" i="3"/>
  <c r="B2207" i="3" l="1"/>
  <c r="A2206" i="3"/>
  <c r="B2208" i="3" l="1"/>
  <c r="A2207" i="3"/>
  <c r="B2209" i="3" l="1"/>
  <c r="A2208" i="3"/>
  <c r="B2210" i="3" l="1"/>
  <c r="A2209" i="3"/>
  <c r="A2210" i="3" l="1"/>
  <c r="B2211" i="3"/>
  <c r="A2211" i="3" l="1"/>
  <c r="B2212" i="3"/>
  <c r="A2212" i="3" l="1"/>
  <c r="B2213" i="3"/>
  <c r="A2213" i="3" l="1"/>
  <c r="B2214" i="3"/>
  <c r="B2215" i="3" l="1"/>
  <c r="A2214" i="3"/>
  <c r="B2216" i="3" l="1"/>
  <c r="A2215" i="3"/>
  <c r="A2216" i="3" l="1"/>
  <c r="B2217" i="3"/>
  <c r="A2217" i="3" l="1"/>
  <c r="B2218" i="3"/>
  <c r="A2218" i="3" l="1"/>
  <c r="B2219" i="3"/>
  <c r="A2219" i="3" l="1"/>
  <c r="B2220" i="3"/>
  <c r="A2220" i="3" l="1"/>
  <c r="B2221" i="3"/>
  <c r="A2221" i="3" l="1"/>
  <c r="B2222" i="3"/>
  <c r="B2223" i="3" l="1"/>
  <c r="A2222" i="3"/>
  <c r="A2223" i="3" l="1"/>
  <c r="B2224" i="3"/>
  <c r="A2224" i="3" l="1"/>
  <c r="B2225" i="3"/>
  <c r="B2226" i="3" l="1"/>
  <c r="A2225" i="3"/>
  <c r="A2226" i="3" l="1"/>
  <c r="B2227" i="3"/>
  <c r="A2227" i="3" l="1"/>
  <c r="B2228" i="3"/>
  <c r="B2229" i="3" l="1"/>
  <c r="A2228" i="3"/>
  <c r="B2230" i="3" l="1"/>
  <c r="A2229" i="3"/>
  <c r="B2231" i="3" l="1"/>
  <c r="A2230" i="3"/>
  <c r="A2231" i="3" l="1"/>
  <c r="B2232" i="3"/>
  <c r="B2233" i="3" l="1"/>
  <c r="A2232" i="3"/>
  <c r="A2233" i="3" l="1"/>
  <c r="B2234" i="3"/>
  <c r="A2234" i="3" l="1"/>
  <c r="B2235" i="3"/>
  <c r="A2235" i="3" l="1"/>
  <c r="B2236" i="3"/>
  <c r="B2237" i="3" l="1"/>
  <c r="A2236" i="3"/>
  <c r="B2238" i="3" l="1"/>
  <c r="A2237" i="3"/>
  <c r="A2238" i="3" l="1"/>
  <c r="B2239" i="3"/>
  <c r="B2240" i="3" l="1"/>
  <c r="A2239" i="3"/>
  <c r="B2241" i="3" l="1"/>
  <c r="A2240" i="3"/>
  <c r="B2242" i="3" l="1"/>
  <c r="A2241" i="3"/>
  <c r="A2242" i="3" l="1"/>
  <c r="B2243" i="3"/>
  <c r="A2243" i="3" l="1"/>
  <c r="B2244" i="3"/>
  <c r="B2245" i="3" l="1"/>
  <c r="A2244" i="3"/>
  <c r="B2246" i="3" l="1"/>
  <c r="A2245" i="3"/>
  <c r="A2246" i="3" l="1"/>
  <c r="B2247" i="3"/>
  <c r="A2247" i="3" l="1"/>
  <c r="B2248" i="3"/>
  <c r="A2248" i="3" l="1"/>
  <c r="B2249" i="3"/>
  <c r="B2250" i="3" l="1"/>
  <c r="A2249" i="3"/>
  <c r="A2250" i="3" l="1"/>
  <c r="B2251" i="3"/>
  <c r="A2251" i="3" l="1"/>
  <c r="B2252" i="3"/>
  <c r="B2253" i="3" l="1"/>
  <c r="A2252" i="3"/>
  <c r="A2253" i="3" l="1"/>
  <c r="B2254" i="3"/>
  <c r="B2255" i="3" l="1"/>
  <c r="A2254" i="3"/>
  <c r="A2255" i="3" l="1"/>
  <c r="B2256" i="3"/>
  <c r="B2257" i="3" l="1"/>
  <c r="A2256" i="3"/>
  <c r="B2258" i="3" l="1"/>
  <c r="A2257" i="3"/>
  <c r="A2258" i="3" l="1"/>
  <c r="B2259" i="3"/>
  <c r="B2260" i="3" l="1"/>
  <c r="A2259" i="3"/>
  <c r="A2260" i="3" l="1"/>
  <c r="B2261" i="3"/>
  <c r="B2262" i="3" l="1"/>
  <c r="A2261" i="3"/>
  <c r="B2263" i="3" l="1"/>
  <c r="A2262" i="3"/>
  <c r="A2263" i="3" l="1"/>
  <c r="B2264" i="3"/>
  <c r="A2264" i="3" l="1"/>
  <c r="B2265" i="3"/>
  <c r="B2266" i="3" l="1"/>
  <c r="A2265" i="3"/>
  <c r="A2266" i="3" l="1"/>
  <c r="B2267" i="3"/>
  <c r="A2267" i="3" l="1"/>
  <c r="B2268" i="3"/>
  <c r="B2269" i="3" l="1"/>
  <c r="A2268" i="3"/>
  <c r="B2270" i="3" l="1"/>
  <c r="A2269" i="3"/>
  <c r="A2270" i="3" l="1"/>
  <c r="B2271" i="3"/>
  <c r="B2272" i="3" l="1"/>
  <c r="A2271" i="3"/>
  <c r="A2272" i="3" l="1"/>
  <c r="B2273" i="3"/>
  <c r="A2273" i="3" l="1"/>
  <c r="B2274" i="3"/>
  <c r="B2275" i="3" l="1"/>
  <c r="A2274" i="3"/>
  <c r="B2276" i="3" l="1"/>
  <c r="A2275" i="3"/>
  <c r="B2277" i="3" l="1"/>
  <c r="A2276" i="3"/>
  <c r="B2278" i="3" l="1"/>
  <c r="A2277" i="3"/>
  <c r="B2279" i="3" l="1"/>
  <c r="A2278" i="3"/>
  <c r="A2279" i="3" l="1"/>
  <c r="B2280" i="3"/>
  <c r="B2281" i="3" l="1"/>
  <c r="A2280" i="3"/>
  <c r="B2282" i="3" l="1"/>
  <c r="A2281" i="3"/>
  <c r="B2283" i="3" l="1"/>
  <c r="A2282" i="3"/>
  <c r="B2284" i="3" l="1"/>
  <c r="A2283" i="3"/>
  <c r="A2284" i="3" l="1"/>
  <c r="B2285" i="3"/>
  <c r="A2285" i="3" l="1"/>
  <c r="B2286" i="3"/>
  <c r="B2287" i="3" l="1"/>
  <c r="A2286" i="3"/>
  <c r="A2287" i="3" l="1"/>
  <c r="B2288" i="3"/>
  <c r="A2288" i="3" l="1"/>
  <c r="B2289" i="3"/>
  <c r="B2290" i="3" l="1"/>
  <c r="A2289" i="3"/>
  <c r="A2290" i="3" l="1"/>
  <c r="B2291" i="3"/>
  <c r="A2291" i="3" l="1"/>
  <c r="B2292" i="3"/>
  <c r="A2292" i="3" l="1"/>
  <c r="B2293" i="3"/>
  <c r="B2294" i="3" l="1"/>
  <c r="A2293" i="3"/>
  <c r="B2295" i="3" l="1"/>
  <c r="A2294" i="3"/>
  <c r="A2295" i="3" l="1"/>
  <c r="B2296" i="3"/>
  <c r="B2297" i="3" l="1"/>
  <c r="A2296" i="3"/>
  <c r="B2298" i="3" l="1"/>
  <c r="A2297" i="3"/>
  <c r="B2299" i="3" l="1"/>
  <c r="A2298" i="3"/>
  <c r="B2300" i="3" l="1"/>
  <c r="A2299" i="3"/>
  <c r="A2300" i="3" l="1"/>
  <c r="B2301" i="3"/>
  <c r="B2302" i="3" l="1"/>
  <c r="A2301" i="3"/>
  <c r="A2302" i="3" l="1"/>
  <c r="B2303" i="3"/>
  <c r="A2303" i="3" l="1"/>
  <c r="B2304" i="3"/>
  <c r="B2305" i="3" l="1"/>
  <c r="A2304" i="3"/>
  <c r="A2305" i="3" l="1"/>
  <c r="B2306" i="3"/>
  <c r="A2306" i="3" l="1"/>
  <c r="B2307" i="3"/>
  <c r="A2307" i="3" l="1"/>
  <c r="B2308" i="3"/>
  <c r="B2309" i="3" l="1"/>
  <c r="A2308" i="3"/>
  <c r="B2310" i="3" l="1"/>
  <c r="A2309" i="3"/>
  <c r="A2310" i="3" l="1"/>
  <c r="B2311" i="3"/>
  <c r="B2312" i="3" l="1"/>
  <c r="A2311" i="3"/>
  <c r="A2312" i="3" l="1"/>
  <c r="B2313" i="3"/>
  <c r="A2313" i="3" l="1"/>
  <c r="B2314" i="3"/>
  <c r="A2314" i="3" l="1"/>
  <c r="B2315" i="3"/>
  <c r="A2315" i="3" l="1"/>
  <c r="B2316" i="3"/>
  <c r="A2316" i="3" l="1"/>
  <c r="B2317" i="3"/>
  <c r="B2318" i="3" l="1"/>
  <c r="A2317" i="3"/>
  <c r="A2318" i="3" l="1"/>
  <c r="B2319" i="3"/>
  <c r="A2319" i="3" l="1"/>
  <c r="B2320" i="3"/>
  <c r="A2320" i="3" l="1"/>
  <c r="B2321" i="3"/>
  <c r="A2321" i="3" l="1"/>
  <c r="B2322" i="3"/>
  <c r="A2322" i="3" l="1"/>
  <c r="B2323" i="3"/>
  <c r="A2323" i="3" l="1"/>
  <c r="B2324" i="3"/>
  <c r="A2324" i="3" l="1"/>
  <c r="B2325" i="3"/>
  <c r="A2325" i="3" l="1"/>
  <c r="B2326" i="3"/>
  <c r="B2327" i="3" l="1"/>
  <c r="A2326" i="3"/>
  <c r="A2327" i="3" l="1"/>
  <c r="B2328" i="3"/>
  <c r="A2328" i="3" l="1"/>
  <c r="B2329" i="3"/>
  <c r="A2329" i="3" l="1"/>
  <c r="B2330" i="3"/>
  <c r="A2330" i="3" l="1"/>
  <c r="B2331" i="3"/>
  <c r="A2331" i="3" l="1"/>
  <c r="B2332" i="3"/>
  <c r="B2333" i="3" l="1"/>
  <c r="A2332" i="3"/>
  <c r="B2334" i="3" l="1"/>
  <c r="A2333" i="3"/>
  <c r="A2334" i="3" l="1"/>
  <c r="B2335" i="3"/>
  <c r="A2335" i="3" l="1"/>
  <c r="B2336" i="3"/>
  <c r="A2336" i="3" l="1"/>
  <c r="B2337" i="3"/>
  <c r="B2338" i="3" l="1"/>
  <c r="A2337" i="3"/>
  <c r="A2338" i="3" l="1"/>
  <c r="B2339" i="3"/>
  <c r="A2339" i="3" l="1"/>
  <c r="B2340" i="3"/>
  <c r="A2340" i="3" l="1"/>
  <c r="B2341" i="3"/>
  <c r="A2341" i="3" l="1"/>
  <c r="B2342" i="3"/>
  <c r="A2342" i="3" l="1"/>
  <c r="B2343" i="3"/>
  <c r="B2344" i="3" l="1"/>
  <c r="A2343" i="3"/>
  <c r="A2344" i="3" l="1"/>
  <c r="B2345" i="3"/>
  <c r="A2345" i="3" l="1"/>
  <c r="B2346" i="3"/>
  <c r="B2347" i="3" l="1"/>
  <c r="A2346" i="3"/>
  <c r="B2348" i="3" l="1"/>
  <c r="A2347" i="3"/>
  <c r="A2348" i="3" l="1"/>
  <c r="B2349" i="3"/>
  <c r="B2350" i="3" l="1"/>
  <c r="A2349" i="3"/>
  <c r="A2350" i="3" l="1"/>
  <c r="B2351" i="3"/>
  <c r="B2352" i="3" l="1"/>
  <c r="A2351" i="3"/>
  <c r="A2352" i="3" l="1"/>
  <c r="B2353" i="3"/>
  <c r="A2353" i="3" l="1"/>
  <c r="B2354" i="3"/>
  <c r="B2355" i="3" l="1"/>
  <c r="A2354" i="3"/>
  <c r="A2355" i="3" l="1"/>
  <c r="B2356" i="3"/>
  <c r="B2357" i="3" l="1"/>
  <c r="A2356" i="3"/>
  <c r="A2357" i="3" l="1"/>
  <c r="B2358" i="3"/>
  <c r="A2358" i="3" l="1"/>
  <c r="B2359" i="3"/>
  <c r="A2359" i="3" l="1"/>
  <c r="B2360" i="3"/>
  <c r="B2361" i="3" l="1"/>
  <c r="A2360" i="3"/>
  <c r="A2361" i="3" l="1"/>
  <c r="B2362" i="3"/>
  <c r="B2363" i="3" l="1"/>
  <c r="A2362" i="3"/>
  <c r="A2363" i="3" l="1"/>
  <c r="B2364" i="3"/>
  <c r="A2364" i="3" l="1"/>
  <c r="B2365" i="3"/>
  <c r="A2365" i="3" l="1"/>
  <c r="B2366" i="3"/>
  <c r="A2366" i="3" l="1"/>
  <c r="B2367" i="3"/>
  <c r="A2367" i="3" l="1"/>
  <c r="B2368" i="3"/>
  <c r="A2368" i="3" l="1"/>
  <c r="B2369" i="3"/>
  <c r="A2369" i="3" l="1"/>
  <c r="B2370" i="3"/>
  <c r="A2370" i="3" l="1"/>
  <c r="B2371" i="3"/>
  <c r="A2371" i="3" l="1"/>
  <c r="B2372" i="3"/>
  <c r="B2373" i="3" l="1"/>
  <c r="A2372" i="3"/>
  <c r="A2373" i="3" l="1"/>
  <c r="B2374" i="3"/>
  <c r="B2375" i="3" l="1"/>
  <c r="A2374" i="3"/>
  <c r="B2376" i="3" l="1"/>
  <c r="A2375" i="3"/>
  <c r="B2377" i="3" l="1"/>
  <c r="A2376" i="3"/>
  <c r="A2377" i="3" l="1"/>
  <c r="B2378" i="3"/>
  <c r="B2379" i="3" l="1"/>
  <c r="A2378" i="3"/>
  <c r="B2380" i="3" l="1"/>
  <c r="A2379" i="3"/>
  <c r="B2381" i="3" l="1"/>
  <c r="A2380" i="3"/>
  <c r="B2382" i="3" l="1"/>
  <c r="A2381" i="3"/>
  <c r="A2382" i="3" l="1"/>
  <c r="B2383" i="3"/>
  <c r="B2384" i="3" l="1"/>
  <c r="A2383" i="3"/>
  <c r="A2384" i="3" l="1"/>
  <c r="B2385" i="3"/>
  <c r="A2385" i="3" l="1"/>
  <c r="B2386" i="3"/>
  <c r="A2386" i="3" l="1"/>
  <c r="B2387" i="3"/>
  <c r="B2388" i="3" l="1"/>
  <c r="A2387" i="3"/>
  <c r="B2389" i="3" l="1"/>
  <c r="A2388" i="3"/>
  <c r="B2390" i="3" l="1"/>
  <c r="A2389" i="3"/>
  <c r="A2390" i="3" l="1"/>
  <c r="B2391" i="3"/>
  <c r="B2392" i="3" l="1"/>
  <c r="A2391" i="3"/>
  <c r="B2393" i="3" l="1"/>
  <c r="A2392" i="3"/>
  <c r="B2394" i="3" l="1"/>
  <c r="A2393" i="3"/>
  <c r="B2395" i="3" l="1"/>
  <c r="A2394" i="3"/>
  <c r="A2395" i="3" l="1"/>
  <c r="B2396" i="3"/>
  <c r="B2397" i="3" l="1"/>
  <c r="A2396" i="3"/>
  <c r="A2397" i="3" l="1"/>
  <c r="B2398" i="3"/>
  <c r="B2399" i="3" l="1"/>
  <c r="A2398" i="3"/>
  <c r="A2399" i="3" l="1"/>
  <c r="B2400" i="3"/>
  <c r="A2400" i="3" l="1"/>
  <c r="B2401" i="3"/>
  <c r="A2401" i="3" l="1"/>
  <c r="B2402" i="3"/>
  <c r="A2402" i="3" l="1"/>
  <c r="B2403" i="3"/>
  <c r="A2403" i="3" l="1"/>
  <c r="B2404" i="3"/>
  <c r="A2404" i="3" l="1"/>
  <c r="B2405" i="3"/>
  <c r="A2405" i="3" l="1"/>
  <c r="B2406" i="3"/>
  <c r="A2406" i="3" l="1"/>
  <c r="B2407" i="3"/>
  <c r="A2407" i="3" l="1"/>
  <c r="B2408" i="3"/>
  <c r="A2408" i="3" l="1"/>
  <c r="B2409" i="3"/>
  <c r="A2409" i="3" l="1"/>
  <c r="B2410" i="3"/>
  <c r="A2410" i="3" l="1"/>
  <c r="B2411" i="3"/>
  <c r="B2412" i="3" l="1"/>
  <c r="A2411" i="3"/>
  <c r="A2412" i="3" l="1"/>
  <c r="B2413" i="3"/>
  <c r="A2413" i="3" l="1"/>
  <c r="B2414" i="3"/>
  <c r="B2415" i="3" l="1"/>
  <c r="A2414" i="3"/>
  <c r="B2416" i="3" l="1"/>
  <c r="A2415" i="3"/>
  <c r="B2417" i="3" l="1"/>
  <c r="A2416" i="3"/>
  <c r="A2417" i="3" l="1"/>
  <c r="B2418" i="3"/>
  <c r="A2418" i="3" l="1"/>
  <c r="B2419" i="3"/>
  <c r="A2419" i="3" l="1"/>
  <c r="B2420" i="3"/>
  <c r="A2420" i="3" l="1"/>
  <c r="B2421" i="3"/>
  <c r="B2422" i="3" l="1"/>
  <c r="A2421" i="3"/>
  <c r="A2422" i="3" l="1"/>
  <c r="B2423" i="3"/>
  <c r="A2423" i="3" l="1"/>
  <c r="B2424" i="3"/>
  <c r="A2424" i="3" l="1"/>
  <c r="B2425" i="3"/>
  <c r="B2426" i="3" l="1"/>
  <c r="A2425" i="3"/>
  <c r="B2427" i="3" l="1"/>
  <c r="A2426" i="3"/>
  <c r="B2428" i="3" l="1"/>
  <c r="A2427" i="3"/>
  <c r="B2429" i="3" l="1"/>
  <c r="A2428" i="3"/>
  <c r="A2429" i="3" l="1"/>
  <c r="B2430" i="3"/>
  <c r="B2431" i="3" l="1"/>
  <c r="A2430" i="3"/>
  <c r="A2431" i="3" l="1"/>
  <c r="B2432" i="3"/>
  <c r="A2432" i="3" l="1"/>
  <c r="B2433" i="3"/>
  <c r="A2433" i="3" l="1"/>
  <c r="B2434" i="3"/>
  <c r="A2434" i="3" l="1"/>
  <c r="B2435" i="3"/>
  <c r="B2436" i="3" l="1"/>
  <c r="A2435" i="3"/>
  <c r="B2437" i="3" l="1"/>
  <c r="A2436" i="3"/>
  <c r="A2437" i="3" l="1"/>
  <c r="B2438" i="3"/>
  <c r="B2439" i="3" l="1"/>
  <c r="A2438" i="3"/>
  <c r="B2440" i="3" l="1"/>
  <c r="A2439" i="3"/>
  <c r="B2441" i="3" l="1"/>
  <c r="A2440" i="3"/>
  <c r="B2442" i="3" l="1"/>
  <c r="A2441" i="3"/>
  <c r="B2443" i="3" l="1"/>
  <c r="A2442" i="3"/>
  <c r="B2444" i="3" l="1"/>
  <c r="A2443" i="3"/>
  <c r="A2444" i="3" l="1"/>
  <c r="B2445" i="3"/>
  <c r="A2445" i="3" l="1"/>
  <c r="B2446" i="3"/>
  <c r="B2447" i="3" l="1"/>
  <c r="A2446" i="3"/>
  <c r="A2447" i="3" l="1"/>
  <c r="B2448" i="3"/>
  <c r="B2449" i="3" l="1"/>
  <c r="A2448" i="3"/>
  <c r="A2449" i="3" l="1"/>
  <c r="B2450" i="3"/>
  <c r="A2450" i="3" l="1"/>
  <c r="B2451" i="3"/>
  <c r="A2451" i="3" l="1"/>
  <c r="B2452" i="3"/>
  <c r="B2453" i="3" l="1"/>
  <c r="A2452" i="3"/>
  <c r="B2454" i="3" l="1"/>
  <c r="A2453" i="3"/>
  <c r="A2454" i="3" l="1"/>
  <c r="B2455" i="3"/>
  <c r="A2455" i="3" l="1"/>
  <c r="B2456" i="3"/>
  <c r="B2457" i="3" l="1"/>
  <c r="A2456" i="3"/>
  <c r="B2458" i="3" l="1"/>
  <c r="A2457" i="3"/>
  <c r="B2459" i="3" l="1"/>
  <c r="A2458" i="3"/>
  <c r="B2460" i="3" l="1"/>
  <c r="A2459" i="3"/>
  <c r="A2460" i="3" l="1"/>
  <c r="B2461" i="3"/>
  <c r="B2462" i="3" l="1"/>
  <c r="A2461" i="3"/>
  <c r="A2462" i="3" l="1"/>
  <c r="B2463" i="3"/>
  <c r="B2464" i="3" l="1"/>
  <c r="A2463" i="3"/>
  <c r="A2464" i="3" l="1"/>
  <c r="B2465" i="3"/>
  <c r="A2465" i="3" l="1"/>
  <c r="B2466" i="3"/>
  <c r="B2467" i="3" l="1"/>
  <c r="A2466" i="3"/>
  <c r="B2468" i="3" l="1"/>
  <c r="A2467" i="3"/>
  <c r="A2468" i="3" l="1"/>
  <c r="B2469" i="3"/>
  <c r="B2470" i="3" l="1"/>
  <c r="A2469" i="3"/>
  <c r="B2471" i="3" l="1"/>
  <c r="A2470" i="3"/>
  <c r="B2472" i="3" l="1"/>
  <c r="A2471" i="3"/>
  <c r="A2472" i="3" l="1"/>
  <c r="B2473" i="3"/>
  <c r="B2474" i="3" l="1"/>
  <c r="A2473" i="3"/>
  <c r="B2475" i="3" l="1"/>
  <c r="A2474" i="3"/>
  <c r="B2476" i="3" l="1"/>
  <c r="A2475" i="3"/>
  <c r="B2477" i="3" l="1"/>
  <c r="A2476" i="3"/>
  <c r="A2477" i="3" l="1"/>
  <c r="B2478" i="3"/>
  <c r="A2478" i="3" l="1"/>
  <c r="B2479" i="3"/>
  <c r="B2480" i="3" l="1"/>
  <c r="A2479" i="3"/>
  <c r="B2481" i="3" l="1"/>
  <c r="A2480" i="3"/>
  <c r="B2482" i="3" l="1"/>
  <c r="A2481" i="3"/>
  <c r="B2483" i="3" l="1"/>
  <c r="A2482" i="3"/>
  <c r="B2484" i="3" l="1"/>
  <c r="A2483" i="3"/>
  <c r="A2484" i="3" l="1"/>
  <c r="B2485" i="3"/>
  <c r="B2486" i="3" l="1"/>
  <c r="A2485" i="3"/>
  <c r="A2486" i="3" l="1"/>
  <c r="B2487" i="3"/>
  <c r="A2487" i="3" l="1"/>
  <c r="B2488" i="3"/>
  <c r="A2488" i="3" l="1"/>
  <c r="B2489" i="3"/>
  <c r="A2489" i="3" l="1"/>
  <c r="B2490" i="3"/>
  <c r="A2490" i="3" l="1"/>
  <c r="B2491" i="3"/>
  <c r="B2492" i="3" l="1"/>
  <c r="A2491" i="3"/>
  <c r="B2493" i="3" l="1"/>
  <c r="A2492" i="3"/>
  <c r="A2493" i="3" l="1"/>
  <c r="B2494" i="3"/>
  <c r="B2495" i="3" l="1"/>
  <c r="A2494" i="3"/>
  <c r="B2496" i="3" l="1"/>
  <c r="A2495" i="3"/>
  <c r="A2496" i="3" l="1"/>
  <c r="B2497" i="3"/>
  <c r="B2498" i="3" l="1"/>
  <c r="A2497" i="3"/>
  <c r="A2498" i="3" l="1"/>
  <c r="B2499" i="3"/>
  <c r="A2499" i="3" l="1"/>
  <c r="B2500" i="3"/>
  <c r="A2500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39C04E-96C3-924B-887A-83228F036669}" name="my_data" type="6" refreshedVersion="6" background="1" saveData="1">
    <textPr sourceFile="/Users/thomas/Desktop/my_data.csv" decimal="," thousands=" 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<sst xmlns="http://schemas.openxmlformats.org/spreadsheetml/2006/main" count="12057" uniqueCount="1512">
  <si>
    <t>Véhicule</t>
  </si>
  <si>
    <t>Concatener</t>
  </si>
  <si>
    <t>Modèle</t>
  </si>
  <si>
    <t>N° Place</t>
  </si>
  <si>
    <t>CV abs</t>
  </si>
  <si>
    <t>CV exp.</t>
  </si>
  <si>
    <t>Responsable</t>
  </si>
  <si>
    <t>CG abs</t>
  </si>
  <si>
    <t>Cr'A abs</t>
  </si>
  <si>
    <t>Anomalie</t>
  </si>
  <si>
    <t>Gjau. Abs</t>
  </si>
  <si>
    <t>parking</t>
  </si>
  <si>
    <t>parking_places</t>
  </si>
  <si>
    <t>parking_affected_vehicles</t>
  </si>
  <si>
    <t>vehicle</t>
  </si>
  <si>
    <t>model</t>
  </si>
  <si>
    <t>status</t>
  </si>
  <si>
    <t>is_reachable</t>
  </si>
  <si>
    <t>battery_status</t>
  </si>
  <si>
    <t>usage_status</t>
  </si>
  <si>
    <t>in_on_parking</t>
  </si>
  <si>
    <t>equipment_problem</t>
  </si>
  <si>
    <t>car_registration_document_missing</t>
  </si>
  <si>
    <t>crit_air_document_missing</t>
  </si>
  <si>
    <t>green_card_missing</t>
  </si>
  <si>
    <t xml:space="preserve"> green_card_expired </t>
  </si>
  <si>
    <t xml:space="preserve"> yellow_vest_missing </t>
  </si>
  <si>
    <t xml:space="preserve"> warning_triangle_missing </t>
  </si>
  <si>
    <t>spare_tire_missing</t>
  </si>
  <si>
    <t xml:space="preserve"> responsible </t>
  </si>
  <si>
    <t xml:space="preserve">booking_id </t>
  </si>
  <si>
    <t xml:space="preserve">intervention_id </t>
  </si>
  <si>
    <t xml:space="preserve">start_time </t>
  </si>
  <si>
    <t>end_time</t>
  </si>
  <si>
    <t xml:space="preserve"> unavailability_start_date</t>
  </si>
  <si>
    <t xml:space="preserve"> unavailability_end_date </t>
  </si>
  <si>
    <t xml:space="preserve">fuel_card_missing </t>
  </si>
  <si>
    <t>fuel_card_number</t>
  </si>
  <si>
    <t>badge_parking</t>
  </si>
  <si>
    <t xml:space="preserve"> parking_badge_missing</t>
  </si>
  <si>
    <t>damage_report_date</t>
  </si>
  <si>
    <t>Arcueil - La Vache Noire</t>
  </si>
  <si>
    <t>FA-008-RV</t>
  </si>
  <si>
    <t>MEGANE</t>
  </si>
  <si>
    <t>abnormal</t>
  </si>
  <si>
    <t>true</t>
  </si>
  <si>
    <t>normal</t>
  </si>
  <si>
    <t>available</t>
  </si>
  <si>
    <t>false</t>
  </si>
  <si>
    <t>Stephen Girault</t>
  </si>
  <si>
    <t>null</t>
  </si>
  <si>
    <t>2019-02-09 09:22:28+01</t>
  </si>
  <si>
    <t>Q3S00067488</t>
  </si>
  <si>
    <t>ES-088-VS</t>
  </si>
  <si>
    <t>TWINGO</t>
  </si>
  <si>
    <t>Q3s00067487</t>
  </si>
  <si>
    <t>2018-05-28 10:10:53.688227+02</t>
  </si>
  <si>
    <t>EL-818-YQ</t>
  </si>
  <si>
    <t>dangerous</t>
  </si>
  <si>
    <t>Q3S00067469</t>
  </si>
  <si>
    <t>2018-11-30 15:30:46.013471+01</t>
  </si>
  <si>
    <t>Asnieres sur Seine - Dervaux</t>
  </si>
  <si>
    <t>FB-701-TM</t>
  </si>
  <si>
    <t>FB-313-TL</t>
  </si>
  <si>
    <t>reservation</t>
  </si>
  <si>
    <t>FB-353-TL</t>
  </si>
  <si>
    <t>FB-334-TL</t>
  </si>
  <si>
    <t>FB-316-TL</t>
  </si>
  <si>
    <t>Asnieres sur Seine - Hotel de Ville</t>
  </si>
  <si>
    <t>EW-096-KN</t>
  </si>
  <si>
    <t>2018-11-30 15:47:59.400143+01</t>
  </si>
  <si>
    <t>EL-683-ZF</t>
  </si>
  <si>
    <t>Golf 7</t>
  </si>
  <si>
    <t>2018-12-12 13:32:53+01</t>
  </si>
  <si>
    <t>2018-11-30 16:13:43.615064+01</t>
  </si>
  <si>
    <t>Boulogne - Cours de l'Ile Seguin</t>
  </si>
  <si>
    <t>EN-561-GB</t>
  </si>
  <si>
    <t>2018-04-24 15:51:23.144986+02</t>
  </si>
  <si>
    <t>FA-005-JB</t>
  </si>
  <si>
    <t>2018-10-07 12:15:33+02</t>
  </si>
  <si>
    <t>EP-014-EK</t>
  </si>
  <si>
    <t>Touran</t>
  </si>
  <si>
    <t>2018-11-30 17:19:10.063291+01</t>
  </si>
  <si>
    <t>EW-266-KN</t>
  </si>
  <si>
    <t>2019-01-03 15:12:25+01</t>
  </si>
  <si>
    <t>2019-02-09 17:54:44+01</t>
  </si>
  <si>
    <t>2018-07-31 18:02:30.055457+02</t>
  </si>
  <si>
    <t>Boulogne - Hotel de Ville</t>
  </si>
  <si>
    <t>FA-020-RS</t>
  </si>
  <si>
    <t>intervention</t>
  </si>
  <si>
    <t>QP00002389</t>
  </si>
  <si>
    <t>2018-12-15 12:45:58+01</t>
  </si>
  <si>
    <t xml:space="preserve">EY-957-NL </t>
  </si>
  <si>
    <t>2019-02-09 18:08:58+01</t>
  </si>
  <si>
    <t>2018-10-08 09:39:32.272345+02</t>
  </si>
  <si>
    <t>FA-143-RS</t>
  </si>
  <si>
    <t>2019-01-24 14:29:37+01</t>
  </si>
  <si>
    <t>QP00002390</t>
  </si>
  <si>
    <t>EJ-346-SA</t>
  </si>
  <si>
    <t>2019-01-23 20:01:00+01</t>
  </si>
  <si>
    <t>2018-09-12 18:37:30+02</t>
  </si>
  <si>
    <t>2018-05-02 17:59:31.142458+02</t>
  </si>
  <si>
    <t>Boulogne - Marche</t>
  </si>
  <si>
    <t>EP-850-EJ</t>
  </si>
  <si>
    <t>critical</t>
  </si>
  <si>
    <t>unavailable</t>
  </si>
  <si>
    <t>2019-02-06 00:00:00+01</t>
  </si>
  <si>
    <t>2019-03-06 00:00:00+01</t>
  </si>
  <si>
    <t>2018-05-24 16:13:01.246043+02</t>
  </si>
  <si>
    <t>EP-648-MR</t>
  </si>
  <si>
    <t>2019-01-23 14:27:41+01</t>
  </si>
  <si>
    <t>2018-04-25 17:03:24.920211+02</t>
  </si>
  <si>
    <t>FA-032-JB</t>
  </si>
  <si>
    <t>Courbevoie - Auditorium Carpeaux</t>
  </si>
  <si>
    <t>EV-883-SN</t>
  </si>
  <si>
    <t>2019-02-07 16:46:26+01</t>
  </si>
  <si>
    <t>2019-02-21 18:00:00+01</t>
  </si>
  <si>
    <t>2019-01-30 00:00:00+01</t>
  </si>
  <si>
    <t>2019-02-27 15:00:00+01</t>
  </si>
  <si>
    <t>2018-09-19 16:08:43.192074+02</t>
  </si>
  <si>
    <t>EW-746-KM</t>
  </si>
  <si>
    <t>2018-10-26 13:11:49+02</t>
  </si>
  <si>
    <t>2018-11-05 15:16:15+01</t>
  </si>
  <si>
    <t>2018-09-19 15:56:58.603914+02</t>
  </si>
  <si>
    <t>Courbevoie - Jacques Cartier</t>
  </si>
  <si>
    <t>FA-579-HB</t>
  </si>
  <si>
    <t>2019-02-12 00:00:00+01</t>
  </si>
  <si>
    <t>2019-03-13 16:00:00+01</t>
  </si>
  <si>
    <t>2019-01-18 13:16:27+01</t>
  </si>
  <si>
    <t>2019-01-11 17:08:13.156617+01</t>
  </si>
  <si>
    <t>EQ-663-EH</t>
  </si>
  <si>
    <t>2019-02-02 15:05:25+01</t>
  </si>
  <si>
    <t>2018-09-19 16:50:55.950617+02</t>
  </si>
  <si>
    <t>EK-157-GX</t>
  </si>
  <si>
    <t>2018-09-19 17:09:08.646072+02</t>
  </si>
  <si>
    <t>Courbevoie - Marceau</t>
  </si>
  <si>
    <t>EV-393-SP</t>
  </si>
  <si>
    <t>2018-10-24 12:23:34+02</t>
  </si>
  <si>
    <t>2018-09-21 16:53:23.704222+02</t>
  </si>
  <si>
    <t>FC-763-NM</t>
  </si>
  <si>
    <t>2019-01-17 18:00:56.634429+01</t>
  </si>
  <si>
    <t>EV-183-SP</t>
  </si>
  <si>
    <t>2018-04-24 16:02:33.274733+02</t>
  </si>
  <si>
    <t>Courbevoie - Renardieres</t>
  </si>
  <si>
    <t>EV-245-SN</t>
  </si>
  <si>
    <t>2018-10-07 20:21:22+02</t>
  </si>
  <si>
    <t>2018-09-24 13:59:06.622069+02</t>
  </si>
  <si>
    <t>FC-927-MD</t>
  </si>
  <si>
    <t>2019-01-17 18:17:11.693971+01</t>
  </si>
  <si>
    <t>EV-113-SN</t>
  </si>
  <si>
    <t>2018-11-24 16:34:49+01</t>
  </si>
  <si>
    <t>2018-09-27 11:15:36.749533+02</t>
  </si>
  <si>
    <t>Gentilly - Eglise</t>
  </si>
  <si>
    <t>ES-633-GN</t>
  </si>
  <si>
    <t>2019-02-02 00:00:00+01</t>
  </si>
  <si>
    <t>2019-02-27 16:00:00+01</t>
  </si>
  <si>
    <t>2018-12-28 13:49:41+01</t>
  </si>
  <si>
    <t>2018-09-20 16:57:45.563548+02</t>
  </si>
  <si>
    <t>FA-645-RV</t>
  </si>
  <si>
    <t>2019-02-07 12:57:16+01</t>
  </si>
  <si>
    <t>2019-01-29 00:00:00+01</t>
  </si>
  <si>
    <t>2019-01-26 12:18:24+01</t>
  </si>
  <si>
    <t>2019-02-13 11:23:12.373011+01</t>
  </si>
  <si>
    <t>FA-279-RR</t>
  </si>
  <si>
    <t>2019-01-11 17:11:46.628033+01</t>
  </si>
  <si>
    <t>EL-426-ZA</t>
  </si>
  <si>
    <t>2019-01-26 12:15:48+01</t>
  </si>
  <si>
    <t>2019-02-02 16:16:09+01</t>
  </si>
  <si>
    <t>2018-04-18 11:59:27.61151+02</t>
  </si>
  <si>
    <t>Issy - Corentin Celton</t>
  </si>
  <si>
    <t>ER-569-PF</t>
  </si>
  <si>
    <t>2019-01-08 16:25:09+01</t>
  </si>
  <si>
    <t>2018-09-23 15:11:25+02</t>
  </si>
  <si>
    <t>2018-06-13 15:48:52.837642+02</t>
  </si>
  <si>
    <t>EW-358-KM</t>
  </si>
  <si>
    <t>2018-04-24 16:32:02.525729+02</t>
  </si>
  <si>
    <t>EL-186-YP</t>
  </si>
  <si>
    <t>2019-02-02 13:54:10+01</t>
  </si>
  <si>
    <t>2019-01-13 13:29:04+01</t>
  </si>
  <si>
    <t>2018-07-26 12:19:04.112047+02</t>
  </si>
  <si>
    <t>FA-123-WF</t>
  </si>
  <si>
    <t>2019-02-06 15:01:37+01</t>
  </si>
  <si>
    <t>2019-01-25 14:39:57.22551+01</t>
  </si>
  <si>
    <t>FC-806-MD</t>
  </si>
  <si>
    <t>2019-01-17 17:58:16.110255+01</t>
  </si>
  <si>
    <t>FC-655-SL</t>
  </si>
  <si>
    <t>2019-02-07 16:27:37+01</t>
  </si>
  <si>
    <t>2019-01-17 18:32:11.008152+01</t>
  </si>
  <si>
    <t>Issy - Val-de-Seine</t>
  </si>
  <si>
    <t>EL-419-FN</t>
  </si>
  <si>
    <t>2019-01-12 14:21:04+01</t>
  </si>
  <si>
    <t>2018-05-02 17:46:41.772781+02</t>
  </si>
  <si>
    <t>EL-306-SA</t>
  </si>
  <si>
    <t>2018-12-10 09:55:25+01</t>
  </si>
  <si>
    <t>2018-04-25 17:14:29.601926+02</t>
  </si>
  <si>
    <t>Kremlin Bicetre - Porte d'Italie</t>
  </si>
  <si>
    <t>FC-140-SL</t>
  </si>
  <si>
    <t>2019-01-18 18:00:09.854355+01</t>
  </si>
  <si>
    <t>FC-933-SK</t>
  </si>
  <si>
    <t>2019-01-18 18:06:43.296947+01</t>
  </si>
  <si>
    <t>FC-283-SL</t>
  </si>
  <si>
    <t>2019-01-18 17:55:31.809876+01</t>
  </si>
  <si>
    <t>FC-585-SK</t>
  </si>
  <si>
    <t>2019-01-18 17:51:49.65607+01</t>
  </si>
  <si>
    <t>La Defense - Centre Grande Arche</t>
  </si>
  <si>
    <t>EW-665-KM</t>
  </si>
  <si>
    <t>2018-12-14 17:30:00+01</t>
  </si>
  <si>
    <t>2018-09-27 11:54:43.613663+02</t>
  </si>
  <si>
    <t>EW-654-KM</t>
  </si>
  <si>
    <t>2018-09-27 12:06:19.165496+02</t>
  </si>
  <si>
    <t>EJ-268-SA</t>
  </si>
  <si>
    <t>2019-03-07 16:00:00+01</t>
  </si>
  <si>
    <t>2018-09-27 12:35:26.849251+02</t>
  </si>
  <si>
    <t>EP-944-EL</t>
  </si>
  <si>
    <t>2019-02-07 15:10:00+01</t>
  </si>
  <si>
    <t>2019-02-28 16:00:00+01</t>
  </si>
  <si>
    <t>2018-04-18 16:39:19.260845+02</t>
  </si>
  <si>
    <t>EV-334-SP</t>
  </si>
  <si>
    <t>2018-09-27 12:24:44.434733+02</t>
  </si>
  <si>
    <t>FC-280-SL</t>
  </si>
  <si>
    <t>2019-01-17 18:36:07.163555+01</t>
  </si>
  <si>
    <t xml:space="preserve">Levallois - Jules Verne </t>
  </si>
  <si>
    <t>EV-233-SN</t>
  </si>
  <si>
    <t>2018-09-07 13:54:32+02</t>
  </si>
  <si>
    <t>2019-01-09 18:15:34+01</t>
  </si>
  <si>
    <t>2018-04-24 15:57:23.251534+02</t>
  </si>
  <si>
    <t>EW-351-KM</t>
  </si>
  <si>
    <t>2018-12-08 10:41:15+01</t>
  </si>
  <si>
    <t>2018-08-08 10:47:57.002948+02</t>
  </si>
  <si>
    <t>Malakoff - Plateau de Vanves</t>
  </si>
  <si>
    <t>EM-769-EL</t>
  </si>
  <si>
    <t>2019-02-12 16:31:48+01</t>
  </si>
  <si>
    <t>2018-08-02 19:09:06+02</t>
  </si>
  <si>
    <t>2018-11-14 18:22:08.262455+01</t>
  </si>
  <si>
    <t>EQ-796-EH</t>
  </si>
  <si>
    <t>2019-01-30 13:51:10+01</t>
  </si>
  <si>
    <t>2018-12-05 11:59:15+01</t>
  </si>
  <si>
    <t>2018-09-21 10:58:12.607291+02</t>
  </si>
  <si>
    <t>Neuilly - Avenue de Madrid</t>
  </si>
  <si>
    <t>EL-296-FP</t>
  </si>
  <si>
    <t>2018-12-29 20:45:00+01</t>
  </si>
  <si>
    <t>2019-02-27 20:00:00+01</t>
  </si>
  <si>
    <t>2018-09-27 14:13:40.096173+02</t>
  </si>
  <si>
    <t>EW-706-KM</t>
  </si>
  <si>
    <t>2018-09-27 13:58:02.219117+02</t>
  </si>
  <si>
    <t>FC-694-WD</t>
  </si>
  <si>
    <t>2019-02-06 16:42:35.097057+01</t>
  </si>
  <si>
    <t>FC-929-SK</t>
  </si>
  <si>
    <t>2019-02-09 11:00:00+01</t>
  </si>
  <si>
    <t>2019-02-15 12:00:00+01</t>
  </si>
  <si>
    <t>2019-01-17 18:52:19.957842+01</t>
  </si>
  <si>
    <t>Neuilly - Avenue du Roule</t>
  </si>
  <si>
    <t>EL-551-ZB</t>
  </si>
  <si>
    <t>intervention-late</t>
  </si>
  <si>
    <t>2018-09-27 15:10:38.421386+02</t>
  </si>
  <si>
    <t>EW-487-KM</t>
  </si>
  <si>
    <t>2019-01-12 11:51:09+01</t>
  </si>
  <si>
    <t>2018-11-13 16:18:22.102376+01</t>
  </si>
  <si>
    <t>EL-186-SA</t>
  </si>
  <si>
    <t>2019-02-02 15:55:28+01</t>
  </si>
  <si>
    <t>2018-11-25 13:43:35+01</t>
  </si>
  <si>
    <t>2018-08-08 11:52:50.63872+02</t>
  </si>
  <si>
    <t>FC-558-NM</t>
  </si>
  <si>
    <t>2019-01-17 17:55:52.455549+01</t>
  </si>
  <si>
    <t>Neuilly - Saint Jean-Baptiste (CDG)</t>
  </si>
  <si>
    <t>EP-836-YQ</t>
  </si>
  <si>
    <t>2018-09-27 15:41:40.399126+02</t>
  </si>
  <si>
    <t>EV-302-SN</t>
  </si>
  <si>
    <t>2018-04-26 11:27:36.208799+02</t>
  </si>
  <si>
    <t>EW-271-KM</t>
  </si>
  <si>
    <t>2018-11-06 20:57:20+01</t>
  </si>
  <si>
    <t>2018-09-27 15:36:44.072081+02</t>
  </si>
  <si>
    <t>EQ-673-FQ</t>
  </si>
  <si>
    <t>2018-09-27 15:51:58.952014+02</t>
  </si>
  <si>
    <t>Paris 01 - Carrousel du Louvre</t>
  </si>
  <si>
    <t>EQ-660-CE</t>
  </si>
  <si>
    <t>Azize Aouzal</t>
  </si>
  <si>
    <t>2019-02-11 18:00:26+01</t>
  </si>
  <si>
    <t>2019-01-25 16:34:09+01</t>
  </si>
  <si>
    <t>2018-12-05 18:01:16.524278+01</t>
  </si>
  <si>
    <t>Paris 01 - Les Halles Saint Eustache</t>
  </si>
  <si>
    <t>EZ-352-GF</t>
  </si>
  <si>
    <t>Yaris</t>
  </si>
  <si>
    <t>2019-01-12 10:00:00+01</t>
  </si>
  <si>
    <t>2019-02-27 14:00:00+01</t>
  </si>
  <si>
    <t>EQ-099-CF</t>
  </si>
  <si>
    <t>2018-12-05 18:09:38.310594+01</t>
  </si>
  <si>
    <t>EQ-010-HS</t>
  </si>
  <si>
    <t>2018-12-05 18:18:29.949689+01</t>
  </si>
  <si>
    <t>FC-724-WD</t>
  </si>
  <si>
    <t>2019-01-17 18:20:01.690581+01</t>
  </si>
  <si>
    <t>FC-505-MD</t>
  </si>
  <si>
    <t>FC-092-SL</t>
  </si>
  <si>
    <t>2019-02-06 17:23:27.839795+01</t>
  </si>
  <si>
    <t>EK-331-GX</t>
  </si>
  <si>
    <t>2018-12-04 10:09:56.261233+01</t>
  </si>
  <si>
    <t>Paris 01 - Rivoli Pont-Neuf</t>
  </si>
  <si>
    <t>EQ-083-FR</t>
  </si>
  <si>
    <t>2019-01-11 20:48:51+01</t>
  </si>
  <si>
    <t>2018-12-05 16:59:00.02713+01</t>
  </si>
  <si>
    <t>EP-834-YQ</t>
  </si>
  <si>
    <t>2018-12-16 18:17:19+01</t>
  </si>
  <si>
    <t>2018-12-05 17:31:11.002716+01</t>
  </si>
  <si>
    <t>EW-789-KM</t>
  </si>
  <si>
    <t>2019-02-10 20:38:00+01</t>
  </si>
  <si>
    <t>2018-12-05 17:41:31.085901+01</t>
  </si>
  <si>
    <t>Paris 03 - Rue Caffarelli</t>
  </si>
  <si>
    <t>FA 469 FF</t>
  </si>
  <si>
    <t xml:space="preserve">Transporter </t>
  </si>
  <si>
    <t>2019-01-25 12:45:00+01</t>
  </si>
  <si>
    <t>2019-01-21 19:48:55+01</t>
  </si>
  <si>
    <t>701001187236046402 KO</t>
  </si>
  <si>
    <t>voirie</t>
  </si>
  <si>
    <t>EV-968-SN</t>
  </si>
  <si>
    <t>2018-12-05 16:42:31.258119+01</t>
  </si>
  <si>
    <t>Paris 03 - Rue du Temple</t>
  </si>
  <si>
    <t>EQ-974-HR</t>
  </si>
  <si>
    <t>2018-12-24 15:30:03+01</t>
  </si>
  <si>
    <t>2018-12-22 10:47:43+01</t>
  </si>
  <si>
    <t>2018-12-05 16:27:18.360944+01</t>
  </si>
  <si>
    <t>EZ-165-XF</t>
  </si>
  <si>
    <t>C-HR</t>
  </si>
  <si>
    <t>2019-01-26 08:45:00+01</t>
  </si>
  <si>
    <t>2019-02-27 08:15:00+01</t>
  </si>
  <si>
    <t>2019-01-13 14:05:35+01</t>
  </si>
  <si>
    <t>EL-386-SA</t>
  </si>
  <si>
    <t>2018-12-05 15:08:25.402269+01</t>
  </si>
  <si>
    <t>EN-268-GC</t>
  </si>
  <si>
    <t>2019-01-29 16:39:06+01</t>
  </si>
  <si>
    <t>2018-04-17 16:34:27.009857+02</t>
  </si>
  <si>
    <t>FC-153-MD</t>
  </si>
  <si>
    <t>2019-01-22 00:00:00+01</t>
  </si>
  <si>
    <t>2019-02-27 00:00:00+01</t>
  </si>
  <si>
    <t>2019-01-17 18:22:24.18846+01</t>
  </si>
  <si>
    <t>FB-522-TM</t>
  </si>
  <si>
    <t>Paris 04 - Henri IV</t>
  </si>
  <si>
    <t>EP-843-YQ</t>
  </si>
  <si>
    <t>2019-02-11 00:00:00+01</t>
  </si>
  <si>
    <t>2019-03-11 16:00:00+01</t>
  </si>
  <si>
    <t>2018-12-26 14:29:40+01</t>
  </si>
  <si>
    <t>2018-12-05 15:38:33.6943+01</t>
  </si>
  <si>
    <t>EZ-078-XF</t>
  </si>
  <si>
    <t>Paris 04 - Pont Marie</t>
  </si>
  <si>
    <t>FC-103-WD</t>
  </si>
  <si>
    <t>2019-02-10 17:57:14+01</t>
  </si>
  <si>
    <t>2019-02-06 16:39:43.360036+01</t>
  </si>
  <si>
    <t>ER-755-PG</t>
  </si>
  <si>
    <t>2018-12-05 14:49:44.6883+01</t>
  </si>
  <si>
    <t>EZ-277-GF</t>
  </si>
  <si>
    <t>2018-12-02 11:23:27+01</t>
  </si>
  <si>
    <t>2018-12-05 14:56:25.035559+01</t>
  </si>
  <si>
    <t>FC-449-SK</t>
  </si>
  <si>
    <t>2019-01-18 17:47:45.082916+01</t>
  </si>
  <si>
    <t>FA-177-WF</t>
  </si>
  <si>
    <t>2019-01-12 10:57:50+01</t>
  </si>
  <si>
    <t>2019-01-21 17:40:25+01</t>
  </si>
  <si>
    <t>Paris 04 - Sully Morland</t>
  </si>
  <si>
    <t>EK-678-GW</t>
  </si>
  <si>
    <t>2019-02-15 09:00:00+01</t>
  </si>
  <si>
    <t>2018-12-05 14:34:25.656373+01</t>
  </si>
  <si>
    <t>EL-499-FP</t>
  </si>
  <si>
    <t>2018-12-05 14:23:48.519496+01</t>
  </si>
  <si>
    <t>ES-615-FR</t>
  </si>
  <si>
    <t>2019-02-07 11:35:50+01</t>
  </si>
  <si>
    <t>2018-04-25 10:32:05.061984+02</t>
  </si>
  <si>
    <t xml:space="preserve">Paris 05 - Jardin des plantes </t>
  </si>
  <si>
    <t>EX-118-EX</t>
  </si>
  <si>
    <t>2018-12-04 17:48:30+01</t>
  </si>
  <si>
    <t>2018-07-03 11:05:58.694554+02</t>
  </si>
  <si>
    <t>EL-710-FN</t>
  </si>
  <si>
    <t>2019-01-15 15:30:00+01</t>
  </si>
  <si>
    <t>2019-02-27 14:15:00+01</t>
  </si>
  <si>
    <t>2018-12-23 13:34:33+01</t>
  </si>
  <si>
    <t>2018-04-18 09:42:38.43943+02</t>
  </si>
  <si>
    <t>Paris 05 - Lagrange-Maubert</t>
  </si>
  <si>
    <t>EQ-143-EJ</t>
  </si>
  <si>
    <t>2019-01-01 13:38:59+01</t>
  </si>
  <si>
    <t>2019-01-01 18:12:49+01</t>
  </si>
  <si>
    <t>2018-09-27 16:16:49.634517+02</t>
  </si>
  <si>
    <t>EP-578-EM</t>
  </si>
  <si>
    <t>2019-01-26 11:45:00+01</t>
  </si>
  <si>
    <t>701001187236041908 KO</t>
  </si>
  <si>
    <t>2018-12-04 17:43:05.215486+01</t>
  </si>
  <si>
    <t>ES-595-VS</t>
  </si>
  <si>
    <t>2019-01-14 10:58:27+01</t>
  </si>
  <si>
    <t>2018-12-05 13:56:36.654911+01</t>
  </si>
  <si>
    <t>ES-477-VT</t>
  </si>
  <si>
    <t>2019-02-06 13:19:16+01</t>
  </si>
  <si>
    <t>ES-369-VT</t>
  </si>
  <si>
    <t>2018-12-25 18:59:56+01</t>
  </si>
  <si>
    <t>2018-12-05 14:10:54.26511+01</t>
  </si>
  <si>
    <t>Paris 05 - Soufflot Pantheon</t>
  </si>
  <si>
    <t>EW-564-KM</t>
  </si>
  <si>
    <t>2019-02-10 18:25:06+01</t>
  </si>
  <si>
    <t>2019-02-10 18:26:12+01</t>
  </si>
  <si>
    <t>2018-12-04 17:31:29.298845+01</t>
  </si>
  <si>
    <t>FC-881-MR</t>
  </si>
  <si>
    <t>2019-02-06 09:09:15+01</t>
  </si>
  <si>
    <t>2019-01-17 18:26:06.384032+01</t>
  </si>
  <si>
    <t>EZ-551-GF</t>
  </si>
  <si>
    <t>2019-02-12 21:29:10+01</t>
  </si>
  <si>
    <t>2018-12-30 12:46:48+01</t>
  </si>
  <si>
    <t>2018-12-04 17:22:55.474586+01</t>
  </si>
  <si>
    <t>Paris 06 - Ecole de Medecine</t>
  </si>
  <si>
    <t>EB-531-YC</t>
  </si>
  <si>
    <t>EK-544-XF</t>
  </si>
  <si>
    <t>2018-12-28 00:00:00+01</t>
  </si>
  <si>
    <t>2019-02-27 13:00:00+01</t>
  </si>
  <si>
    <t>701001187236049919 KO</t>
  </si>
  <si>
    <t>2018-10-11 14:49:09.048019+02</t>
  </si>
  <si>
    <t>Paris 06 - Rennes Montparnasse</t>
  </si>
  <si>
    <t>EL-404-SA</t>
  </si>
  <si>
    <t>2019-02-03 19:14:25+01</t>
  </si>
  <si>
    <t>2019-01-07 18:23:44+01</t>
  </si>
  <si>
    <t>2018-12-04 15:04:54.157738+01</t>
  </si>
  <si>
    <t>ES-265-GN</t>
  </si>
  <si>
    <t>2019-02-02 18:17:37+01</t>
  </si>
  <si>
    <t>2018-10-11 15:05:10.349568+02</t>
  </si>
  <si>
    <t>Paris 07 - Avenue de Suffren</t>
  </si>
  <si>
    <t>FA-676-HB</t>
  </si>
  <si>
    <t>FA 532 FF</t>
  </si>
  <si>
    <t>Paris 07 - Invalides</t>
  </si>
  <si>
    <t>EP-066-EM</t>
  </si>
  <si>
    <t>2018-12-04 14:26:12.703543+01</t>
  </si>
  <si>
    <t>EQ-270-HS</t>
  </si>
  <si>
    <t>2018-12-04 14:33:54.786649+01</t>
  </si>
  <si>
    <t>Paris 07 - Rue du Bac</t>
  </si>
  <si>
    <t>EL-475-ZB</t>
  </si>
  <si>
    <t>2019-02-11 07:57:39+01</t>
  </si>
  <si>
    <t>2019-02-15 21:00:00+01</t>
  </si>
  <si>
    <t>2018-08-19 17:06:48+02</t>
  </si>
  <si>
    <t>2018-12-04 11:45:40.439724+01</t>
  </si>
  <si>
    <t>EK-145-WK</t>
  </si>
  <si>
    <t>Auris</t>
  </si>
  <si>
    <t>2019-01-28 16:33:20.262741+01</t>
  </si>
  <si>
    <t>Paris 07 - Saxe</t>
  </si>
  <si>
    <t>EW-600-KM</t>
  </si>
  <si>
    <t>2019-02-07 16:00:38+01</t>
  </si>
  <si>
    <t>2018-12-04 11:40:09.064232+01</t>
  </si>
  <si>
    <t>Paris 08 - Haussmann Berri</t>
  </si>
  <si>
    <t>FA-929-RT</t>
  </si>
  <si>
    <t>Simon Coulange</t>
  </si>
  <si>
    <t>2019-02-02 14:26:13+01</t>
  </si>
  <si>
    <t>FA-657-RW</t>
  </si>
  <si>
    <t>2019-02-05 13:52:32+01</t>
  </si>
  <si>
    <t>2019-01-19 09:10:16+01</t>
  </si>
  <si>
    <t>FA-148-RT</t>
  </si>
  <si>
    <t>2019-02-06 11:51:55+01</t>
  </si>
  <si>
    <t>FA-740-RV</t>
  </si>
  <si>
    <t>2019-02-02 14:06:18+01</t>
  </si>
  <si>
    <t>2019-01-28 11:49:51.640902+01</t>
  </si>
  <si>
    <t>EW-236-KN</t>
  </si>
  <si>
    <t>2019-01-23 10:07:10.647926+01</t>
  </si>
  <si>
    <t>EK-818-GX</t>
  </si>
  <si>
    <t>2019-01-10 09:51:53+01</t>
  </si>
  <si>
    <t>2018-09-28 16:18:22.318397+02</t>
  </si>
  <si>
    <t>Paris 08 - Madeleine Tronchet</t>
  </si>
  <si>
    <t>FC-327-SL</t>
  </si>
  <si>
    <t>EP-564-EJ</t>
  </si>
  <si>
    <t>2018-09-28 16:23:23.028991+02</t>
  </si>
  <si>
    <t>EK-311-ZX</t>
  </si>
  <si>
    <t>2019-01-23 17:04:17+01</t>
  </si>
  <si>
    <t>2018-09-27 17:12:39.835282+02</t>
  </si>
  <si>
    <t>EV-099-SP</t>
  </si>
  <si>
    <t>2019-01-10 10:06:17+01</t>
  </si>
  <si>
    <t>2018-04-24 15:59:01.845276+02</t>
  </si>
  <si>
    <t>FC-329-SL</t>
  </si>
  <si>
    <t>2019-01-18 17:39:50.734382+01</t>
  </si>
  <si>
    <t>Paris 09 - Anvers</t>
  </si>
  <si>
    <t>EQ-189-EJ</t>
  </si>
  <si>
    <t>2019-01-26 12:00:00+01</t>
  </si>
  <si>
    <t>2019-02-27 13:45:00+01</t>
  </si>
  <si>
    <t>2019-01-08 17:01:40+01</t>
  </si>
  <si>
    <t>2018-12-31 14:03:45+01</t>
  </si>
  <si>
    <t>2018-04-25 09:29:48.907841+02</t>
  </si>
  <si>
    <t>EL-259-SA</t>
  </si>
  <si>
    <t>2019-02-14 00:00:00+01</t>
  </si>
  <si>
    <t>2019-03-13 15:00:00+01</t>
  </si>
  <si>
    <t>2019-01-18 08:32:43+01</t>
  </si>
  <si>
    <t>2018-12-04 11:07:30.738205+01</t>
  </si>
  <si>
    <t>FA-687-HB</t>
  </si>
  <si>
    <t>ES-416-VT</t>
  </si>
  <si>
    <t>2018-09-06 08:31:20+02</t>
  </si>
  <si>
    <t>2018-12-04 11:17:45.125661+01</t>
  </si>
  <si>
    <t>EL-818-FM</t>
  </si>
  <si>
    <t>2018-12-23 00:00:00+01</t>
  </si>
  <si>
    <t>2018-12-04 10:33:35.327962+01</t>
  </si>
  <si>
    <t>Paris 09 - Chateaudun</t>
  </si>
  <si>
    <t>EQ-572-FQ</t>
  </si>
  <si>
    <t>2018-09-28 16:40:23.453065+02</t>
  </si>
  <si>
    <t>FA-544-RR</t>
  </si>
  <si>
    <t>Paris 09 - Chauchat Drouot</t>
  </si>
  <si>
    <t>FA-584-WE</t>
  </si>
  <si>
    <t>FC-522-DK</t>
  </si>
  <si>
    <t>2019-02-11 18:26:22+01</t>
  </si>
  <si>
    <t>2019-02-18 09:15:00+01</t>
  </si>
  <si>
    <t>2018-12-12 16:58:04.071359+01</t>
  </si>
  <si>
    <t>EY-949-BN</t>
  </si>
  <si>
    <t>GRAND SCENIC</t>
  </si>
  <si>
    <t>2018-10-18 10:49:24.612868+02</t>
  </si>
  <si>
    <t>EZ-181-GF</t>
  </si>
  <si>
    <t>ER-276-MY</t>
  </si>
  <si>
    <t>701001187236026701 KO</t>
  </si>
  <si>
    <t>2019-01-29 10:23:32+01</t>
  </si>
  <si>
    <t>2018-10-12 12:09:22.842135+02</t>
  </si>
  <si>
    <t>EL-248-FM</t>
  </si>
  <si>
    <t>2019-02-04 09:31:35+01</t>
  </si>
  <si>
    <t>2018-07-12 09:50:36.31257+02</t>
  </si>
  <si>
    <t>EL-151-SA</t>
  </si>
  <si>
    <t>2018-11-16 11:23:39.609338+01</t>
  </si>
  <si>
    <t>FA-678-WE</t>
  </si>
  <si>
    <t>Paris 09 - Gare Saint-Lazare</t>
  </si>
  <si>
    <t>EW-236-KM</t>
  </si>
  <si>
    <t>2018-10-04 12:16:44+02</t>
  </si>
  <si>
    <t>2018-09-28 16:51:51.588777+02</t>
  </si>
  <si>
    <t>ES-159-VS</t>
  </si>
  <si>
    <t>2019-02-11 18:05:00+01</t>
  </si>
  <si>
    <t>2019-02-15 20:55:00+01</t>
  </si>
  <si>
    <t>2018-10-12 10:28:43.464518+02</t>
  </si>
  <si>
    <t>EV-270-EZ</t>
  </si>
  <si>
    <t>2018-10-03 11:28:00.537633+02</t>
  </si>
  <si>
    <t>FC-049-NF</t>
  </si>
  <si>
    <t>2019-01-17 18:08:07.853443+01</t>
  </si>
  <si>
    <t>FC-814-MR</t>
  </si>
  <si>
    <t>2019-01-17 18:04:11.036+01</t>
  </si>
  <si>
    <t>EL-334-ZB</t>
  </si>
  <si>
    <t>2018-10-12 11:08:45.76661+02</t>
  </si>
  <si>
    <t>EV-441-SN</t>
  </si>
  <si>
    <t>2018-10-13 11:17:36+02</t>
  </si>
  <si>
    <t>2018-10-09 10:05:20.457973+02</t>
  </si>
  <si>
    <t>FC-421-ME</t>
  </si>
  <si>
    <t>FC-543-WD</t>
  </si>
  <si>
    <t>2019-02-06 17:20:43.774876+01</t>
  </si>
  <si>
    <t xml:space="preserve">Paris 09 - Haussmann Galeries Lafayette </t>
  </si>
  <si>
    <t>ES-332-VS</t>
  </si>
  <si>
    <t>2018-04-04 09:58:39+02</t>
  </si>
  <si>
    <t>EX-460-YT</t>
  </si>
  <si>
    <t>2019-02-11 13:09:50+01</t>
  </si>
  <si>
    <t xml:space="preserve">701001187236039902 KO </t>
  </si>
  <si>
    <t>2018-12-09 11:44:11+01</t>
  </si>
  <si>
    <t>2018-12-05 16:49:27.086639+01</t>
  </si>
  <si>
    <t>FA-582-JA</t>
  </si>
  <si>
    <t>2018-10-18 16:32:10+02</t>
  </si>
  <si>
    <t>EY-016-BL</t>
  </si>
  <si>
    <t>ES-028-VT</t>
  </si>
  <si>
    <t>2019-02-02 15:34:32+01</t>
  </si>
  <si>
    <t>Paris 09 - Trinite-d'Estienne d'Orves</t>
  </si>
  <si>
    <t>EX-639-EW</t>
  </si>
  <si>
    <t>2019-01-25 00:00:00+01</t>
  </si>
  <si>
    <t>2019-03-21 15:00:00+01</t>
  </si>
  <si>
    <t>EY-236-BM</t>
  </si>
  <si>
    <t>FA-497-RS</t>
  </si>
  <si>
    <t>EN-148-GB</t>
  </si>
  <si>
    <t>2018-04-20 16:41:54.247102+02</t>
  </si>
  <si>
    <t>FA-561-RV</t>
  </si>
  <si>
    <t>EL-121-SA</t>
  </si>
  <si>
    <t>2018-10-12 11:56:26.011591+02</t>
  </si>
  <si>
    <t>Paris 10 - Faubourg St Martin</t>
  </si>
  <si>
    <t>EY-115-NM</t>
  </si>
  <si>
    <t>2018-11-28 16:40:28.368611+01</t>
  </si>
  <si>
    <t>EZ-478-XE</t>
  </si>
  <si>
    <t>Paris 10 - Indigo Gare du Nord Lariboisiere</t>
  </si>
  <si>
    <t>EQ-377-CE</t>
  </si>
  <si>
    <t>2019-02-12 10:58:19+01</t>
  </si>
  <si>
    <t>2018-10-12 13:50:58.599797+02</t>
  </si>
  <si>
    <t>FB-377-TM</t>
  </si>
  <si>
    <t>EN-675-GB</t>
  </si>
  <si>
    <t>2018-12-13 00:00:00+01</t>
  </si>
  <si>
    <t>2018-10-15 16:52:43.2948+02</t>
  </si>
  <si>
    <t>EW-326-KN</t>
  </si>
  <si>
    <t>2019-02-03 12:51:55+01</t>
  </si>
  <si>
    <t>2018-10-12 12:30:48.631366+02</t>
  </si>
  <si>
    <t>EY-758-BN</t>
  </si>
  <si>
    <t>2019-01-02 15:26:34+01</t>
  </si>
  <si>
    <t>FB-403-TM</t>
  </si>
  <si>
    <t>2019-01-25 18:52:06+01</t>
  </si>
  <si>
    <t>EQ-981-HR</t>
  </si>
  <si>
    <t>2019-02-05 20:32:16+01</t>
  </si>
  <si>
    <t>2018-06-12 15:04:19.530135+02</t>
  </si>
  <si>
    <t>FB-489-TM</t>
  </si>
  <si>
    <t>2018-12-12 15:57:43.4074+01</t>
  </si>
  <si>
    <t>FB-866-TL</t>
  </si>
  <si>
    <t>2019-01-01 17:52:27+01</t>
  </si>
  <si>
    <t>FB-851-TL</t>
  </si>
  <si>
    <t>2019-01-31 13:53:36+01</t>
  </si>
  <si>
    <t>Paris 10 - Rex Atrium</t>
  </si>
  <si>
    <t>FC-471-DK</t>
  </si>
  <si>
    <t>2018-12-12 17:11:07.023459+01</t>
  </si>
  <si>
    <t>FC-549-DK</t>
  </si>
  <si>
    <t>2018-12-12 17:05:23.89686+01</t>
  </si>
  <si>
    <t>FC-476-DK</t>
  </si>
  <si>
    <t>2018-12-12 17:14:50.036353+01</t>
  </si>
  <si>
    <t>EL-577-BS</t>
  </si>
  <si>
    <t>2019-02-04 20:14:49+01</t>
  </si>
  <si>
    <t>2019-02-16 16:00:00+01</t>
  </si>
  <si>
    <t>2018-10-16 09:37:16.057081+02</t>
  </si>
  <si>
    <t>ES-079-NM</t>
  </si>
  <si>
    <t>2019-01-25 10:00:24+01</t>
  </si>
  <si>
    <t>2018-11-13 16:05:56.807089+01</t>
  </si>
  <si>
    <t>FC-503-DK</t>
  </si>
  <si>
    <t>2018-12-12 17:13:00.495209+01</t>
  </si>
  <si>
    <t>ES-247-GP</t>
  </si>
  <si>
    <t>2018-10-16 09:14:27.977263+02</t>
  </si>
  <si>
    <t>FC-462-DK</t>
  </si>
  <si>
    <t>2019-02-12 02:38:02+01</t>
  </si>
  <si>
    <t>2018-12-12 17:09:39.60011+01</t>
  </si>
  <si>
    <t>FA-037-WF</t>
  </si>
  <si>
    <t>2018-12-31 14:32:19.743626+01</t>
  </si>
  <si>
    <t>FC-552-DK</t>
  </si>
  <si>
    <t>2019-02-11 10:22:35+01</t>
  </si>
  <si>
    <t>2018-12-12 17:07:44.203333+01</t>
  </si>
  <si>
    <t>Paris 11 - Alhambra</t>
  </si>
  <si>
    <t>FB-003-TM</t>
  </si>
  <si>
    <t>2019-02-04 14:41:51+01</t>
  </si>
  <si>
    <t>EL-374-SA</t>
  </si>
  <si>
    <t>2019-01-20 13:41:16+01</t>
  </si>
  <si>
    <t>2018-05-17 18:27:53.994956+02</t>
  </si>
  <si>
    <t>EX-358-YV</t>
  </si>
  <si>
    <t>2019-02-10 15:58:28+01</t>
  </si>
  <si>
    <t>701001187236040306 KO</t>
  </si>
  <si>
    <t>2018-10-16 10:07:38.891477+02</t>
  </si>
  <si>
    <t>EQ-761-FQ</t>
  </si>
  <si>
    <t>2019-01-08 18:38:12+01</t>
  </si>
  <si>
    <t>2018-10-18 10:38:51.656108+02</t>
  </si>
  <si>
    <t>EZ-673-GF</t>
  </si>
  <si>
    <t>2019-02-04 16:48:24+01</t>
  </si>
  <si>
    <t>2018-11-21 13:25:25+01</t>
  </si>
  <si>
    <t>2018-10-18 10:28:21.37603+02</t>
  </si>
  <si>
    <t>FB-576-TL</t>
  </si>
  <si>
    <t>EQ-057-EJ</t>
  </si>
  <si>
    <t>2019-02-12 12:19:00+01</t>
  </si>
  <si>
    <t>2019-02-26 14:20:00+01</t>
  </si>
  <si>
    <t>2019-02-07 09:30:00+01</t>
  </si>
  <si>
    <t>2019-02-28 17:00:00+01</t>
  </si>
  <si>
    <t>FB-643-TL</t>
  </si>
  <si>
    <t>Paris 11 - Ledru-Rollin</t>
  </si>
  <si>
    <t>ER-459-MZ</t>
  </si>
  <si>
    <t>2019-01-29 11:00:00+01</t>
  </si>
  <si>
    <t>2019-01-18 19:21:49+01</t>
  </si>
  <si>
    <t>2018-10-18 11:14:47.170081+02</t>
  </si>
  <si>
    <t>EL-830-FL</t>
  </si>
  <si>
    <t>2019-02-06 11:30:06+01</t>
  </si>
  <si>
    <t>2018-10-18 13:41:18.609044+02</t>
  </si>
  <si>
    <t>FA-955-WE</t>
  </si>
  <si>
    <t>EK-563-GW</t>
  </si>
  <si>
    <t>2018-10-18 12:16:58.478675+02</t>
  </si>
  <si>
    <t>FA-584-RT</t>
  </si>
  <si>
    <t>FA-812-RS</t>
  </si>
  <si>
    <t>2019-02-05 16:11:15+01</t>
  </si>
  <si>
    <t>FA-618-RS</t>
  </si>
  <si>
    <t>2019-01-18 12:37:05+01</t>
  </si>
  <si>
    <t>Paris 12 - Bercy Saint-Emilion</t>
  </si>
  <si>
    <t>FA-094-JB</t>
  </si>
  <si>
    <t>ES-831-FS</t>
  </si>
  <si>
    <t>2019-02-04 10:34:55+01</t>
  </si>
  <si>
    <t>EY-375-NM</t>
  </si>
  <si>
    <t>2018-12-26 18:30:00+01</t>
  </si>
  <si>
    <t>EX-638-YT</t>
  </si>
  <si>
    <t>2019-02-13 19:46:22+01</t>
  </si>
  <si>
    <t>2018-09-29 13:29:54+02</t>
  </si>
  <si>
    <t>Paris 12 - Blvd Diderot</t>
  </si>
  <si>
    <t>EJ-394-RY</t>
  </si>
  <si>
    <t>2019-02-09 18:35:05+01</t>
  </si>
  <si>
    <t>2018-04-18 13:27:22.678442+02</t>
  </si>
  <si>
    <t>ES-542-VS</t>
  </si>
  <si>
    <t>2018-04-18 14:58:08.317156+02</t>
  </si>
  <si>
    <t>Paris 12 - Gare de Lyon</t>
  </si>
  <si>
    <t>ES-015-VT</t>
  </si>
  <si>
    <t>2018-04-26 11:52:04.432611+02</t>
  </si>
  <si>
    <t>EN-023-GC</t>
  </si>
  <si>
    <t>2018-05-02 16:16:18.47007+02</t>
  </si>
  <si>
    <t>EV-932-CC</t>
  </si>
  <si>
    <t>2019-01-30 12:43:26+01</t>
  </si>
  <si>
    <t>2018-04-24 11:34:47.018989+02</t>
  </si>
  <si>
    <t>ES-079-VS</t>
  </si>
  <si>
    <t>2019-02-04 19:08:37+01</t>
  </si>
  <si>
    <t>2018-04-10 11:07:28.803662+02</t>
  </si>
  <si>
    <t>ES-323-FS</t>
  </si>
  <si>
    <t>2019-01-08 18:09:16+01</t>
  </si>
  <si>
    <t>2018-04-24 11:32:43.879675+02</t>
  </si>
  <si>
    <t>Paris 12 - Picpus Nation</t>
  </si>
  <si>
    <t>EW-303-KN</t>
  </si>
  <si>
    <t>2019-02-02 20:10:53+01</t>
  </si>
  <si>
    <t>2018-10-16 09:57:54.573112+02</t>
  </si>
  <si>
    <t>FC-815-SK</t>
  </si>
  <si>
    <t>2019-02-13 13:22:11+01</t>
  </si>
  <si>
    <t>2019-01-18 17:42:20.675636+01</t>
  </si>
  <si>
    <t>EQ-871-EH</t>
  </si>
  <si>
    <t>2019-02-03 20:45:00+01</t>
  </si>
  <si>
    <t>2019-02-27 13:15:00+01</t>
  </si>
  <si>
    <t>2019-01-19 13:20:09+01</t>
  </si>
  <si>
    <t>2018-12-09 11:26:55+01</t>
  </si>
  <si>
    <t>2018-05-24 17:54:00.53701+02</t>
  </si>
  <si>
    <t>FC-649-SK</t>
  </si>
  <si>
    <t>2019-02-06 17:01:56.221673+01</t>
  </si>
  <si>
    <t>EL-406-ZB</t>
  </si>
  <si>
    <t>2019-01-06 13:00:00+01</t>
  </si>
  <si>
    <t>2019-02-27 18:00:00+01</t>
  </si>
  <si>
    <t>2018-03-27 10:29:14.331799+02</t>
  </si>
  <si>
    <t>EX-773-YT</t>
  </si>
  <si>
    <t>EQ-638-CE</t>
  </si>
  <si>
    <t>2018-12-18 00:00:00+01</t>
  </si>
  <si>
    <t>2019-02-21 00:00:00+01</t>
  </si>
  <si>
    <t>2018-12-01 09:54:34+01</t>
  </si>
  <si>
    <t>2018-12-04 10:28:54.648954+01</t>
  </si>
  <si>
    <t>FA-275-RR</t>
  </si>
  <si>
    <t>Paris 13 - Auguste Blanqui</t>
  </si>
  <si>
    <t>FC-823-WD</t>
  </si>
  <si>
    <t>2019-01-17 18:24:58.279933+01</t>
  </si>
  <si>
    <t>Paris 13 - Bords de Seine - Freyssinet</t>
  </si>
  <si>
    <t>EP-443-EM</t>
  </si>
  <si>
    <t>2018-12-26 11:20:47+01</t>
  </si>
  <si>
    <t>2018-11-23 18:21:07+01</t>
  </si>
  <si>
    <t>2018-10-26 13:43:44.731723+02</t>
  </si>
  <si>
    <t>EL-634-BR</t>
  </si>
  <si>
    <t>2018-10-12 08:08:21+02</t>
  </si>
  <si>
    <t>2018-10-04 11:33:38+02</t>
  </si>
  <si>
    <t>2018-10-26 13:32:20.17107+02</t>
  </si>
  <si>
    <t>FC-206-AQ</t>
  </si>
  <si>
    <t>EV-076-CB</t>
  </si>
  <si>
    <t>2019-01-19 00:00:00+01</t>
  </si>
  <si>
    <t>2018-04-24 10:56:52.607334+02</t>
  </si>
  <si>
    <t>Paris 13 - Boulevard de l'Hopital</t>
  </si>
  <si>
    <t>EL-282-FN</t>
  </si>
  <si>
    <t>2019-01-26 10:48:36+01</t>
  </si>
  <si>
    <t>2019-01-19 09:18:27+01</t>
  </si>
  <si>
    <t>2018-04-17 14:42:27.273839+02</t>
  </si>
  <si>
    <t>EX-379-EW</t>
  </si>
  <si>
    <t>2018-07-03 11:27:03.69655+02</t>
  </si>
  <si>
    <t>Paris 13 - Cite de la Mode - Gare d'Austerlitz</t>
  </si>
  <si>
    <t>FA-609-HB</t>
  </si>
  <si>
    <t>2018-12-23 13:02:28+01</t>
  </si>
  <si>
    <t>FA-597-HB</t>
  </si>
  <si>
    <t>FA-652-HB</t>
  </si>
  <si>
    <t>FA-140-JB</t>
  </si>
  <si>
    <t>2019-01-31 21:00:07+01</t>
  </si>
  <si>
    <t>Paris 13 - Tolbiac</t>
  </si>
  <si>
    <t>EP-037-YR</t>
  </si>
  <si>
    <t>2019-01-20 19:16:17+01</t>
  </si>
  <si>
    <t>2018-12-01 10:19:54+01</t>
  </si>
  <si>
    <t>2018-04-26 12:41:15.880865+02</t>
  </si>
  <si>
    <t>EW-149-KM</t>
  </si>
  <si>
    <t>2019-02-09 10:43:19+01</t>
  </si>
  <si>
    <t>2018-09-21 19:22:10+02</t>
  </si>
  <si>
    <t>2018-04-24 16:31:11.738254+02</t>
  </si>
  <si>
    <t>FA-448-WE</t>
  </si>
  <si>
    <t>Paris 14 - Alesia</t>
  </si>
  <si>
    <t>EL-656-KG</t>
  </si>
  <si>
    <t>2019-01-29 08:14:25+01</t>
  </si>
  <si>
    <t>2018-04-25 11:40:04.392969+02</t>
  </si>
  <si>
    <t>FA-588-HB</t>
  </si>
  <si>
    <t>2019-02-10 14:15:12+01</t>
  </si>
  <si>
    <t>2018-12-27 08:36:51+01</t>
  </si>
  <si>
    <t>EP-310-EM</t>
  </si>
  <si>
    <t>2018-09-10 17:20:56+02</t>
  </si>
  <si>
    <t>2018-05-02 15:56:26.248126+02</t>
  </si>
  <si>
    <t>FA-595-JA</t>
  </si>
  <si>
    <t>2018-11-10 11:00:46+01</t>
  </si>
  <si>
    <t>EL-189-SA</t>
  </si>
  <si>
    <t>2018-12-25 14:47:10+01</t>
  </si>
  <si>
    <t>2018-04-20 12:04:42.74712+02</t>
  </si>
  <si>
    <t>Paris 14 - Arago</t>
  </si>
  <si>
    <t>ES-124-VS</t>
  </si>
  <si>
    <t>2019-02-02 12:54:49+01</t>
  </si>
  <si>
    <t>2018-04-26 11:45:03.386796+02</t>
  </si>
  <si>
    <t>EZ-140-GF</t>
  </si>
  <si>
    <t>2019-01-05 16:11:13+01</t>
  </si>
  <si>
    <t>Paris 14 - Edgar Quinet</t>
  </si>
  <si>
    <t>EL-214-SA</t>
  </si>
  <si>
    <t>2018-12-04 09:54:25.750965+01</t>
  </si>
  <si>
    <t>EK-944-GX</t>
  </si>
  <si>
    <t>2019-02-21 18:30:00+01</t>
  </si>
  <si>
    <t>2019-02-02 12:00:00+01</t>
  </si>
  <si>
    <t>2019-02-27 15:30:00+01</t>
  </si>
  <si>
    <t>2018-10-24 16:40:05.479995+02</t>
  </si>
  <si>
    <t>Paris 14 - Judo</t>
  </si>
  <si>
    <t>EQ-661-EH</t>
  </si>
  <si>
    <t>2018-12-03 18:00:00.701347+01</t>
  </si>
  <si>
    <t>EK-122-ZX</t>
  </si>
  <si>
    <t>2018-10-18 11:12:42+02</t>
  </si>
  <si>
    <t>2018-12-03 16:15:15.149433+01</t>
  </si>
  <si>
    <t>Paris 14 - Montparnasse Raspail</t>
  </si>
  <si>
    <t>FA-601-HB</t>
  </si>
  <si>
    <t>2019-02-10 17:32:36+01</t>
  </si>
  <si>
    <t>EP-143-EK</t>
  </si>
  <si>
    <t>2019-02-02 08:41:45+01</t>
  </si>
  <si>
    <t>2018-04-23 16:47:19.166374+02</t>
  </si>
  <si>
    <t>FA-604-HB</t>
  </si>
  <si>
    <t>2019-02-11 18:28:00+01</t>
  </si>
  <si>
    <t>Paris 14 - Porte d'Orleans</t>
  </si>
  <si>
    <t>EL-676-BS</t>
  </si>
  <si>
    <t>2019-02-03 16:07:08+01</t>
  </si>
  <si>
    <t>2018-12-03 15:45:31.317494+01</t>
  </si>
  <si>
    <t>EW-127-KN</t>
  </si>
  <si>
    <t>2018-05-28 09:59:52.390834+02</t>
  </si>
  <si>
    <t>Paris 14 - Reille</t>
  </si>
  <si>
    <t>FA 630 FF</t>
  </si>
  <si>
    <t>EJ-192-RZ</t>
  </si>
  <si>
    <t>2019-02-11 12:24:32+01</t>
  </si>
  <si>
    <t>Paris 14 - Rene Coty</t>
  </si>
  <si>
    <t>EZ-279-XF</t>
  </si>
  <si>
    <t>2019-01-27 12:53:14+01</t>
  </si>
  <si>
    <t>EV-643-EY</t>
  </si>
  <si>
    <t>2019-02-06 13:56:05+01</t>
  </si>
  <si>
    <t>2018-10-17 16:10:51.85321+02</t>
  </si>
  <si>
    <t>Paris 14 - Saint Jacques 2</t>
  </si>
  <si>
    <t>ES-189-GN</t>
  </si>
  <si>
    <t>2019-01-29 11:30:00+01</t>
  </si>
  <si>
    <t>2019-02-27 12:00:00+01</t>
  </si>
  <si>
    <t>2018-12-03 15:05:15.880995+01</t>
  </si>
  <si>
    <t>EP-508-EM</t>
  </si>
  <si>
    <t>2019-02-15 07:00:00+01</t>
  </si>
  <si>
    <t>2019-01-27 13:24:36+01</t>
  </si>
  <si>
    <t>2018-10-28 19:43:39+01</t>
  </si>
  <si>
    <t>2018-12-03 13:55:44.945923+01</t>
  </si>
  <si>
    <t>Paris 15 - Beaugrenelle</t>
  </si>
  <si>
    <t>EV-816-SM</t>
  </si>
  <si>
    <t>2019-02-02 12:41:40+01</t>
  </si>
  <si>
    <t>2018-04-26 10:23:32.665645+02</t>
  </si>
  <si>
    <t>EK-328-JE</t>
  </si>
  <si>
    <t>2019-02-14 07:00:06+01</t>
  </si>
  <si>
    <t>2019-02-16 17:00:00+01</t>
  </si>
  <si>
    <t>2018-04-23 10:26:19.330571+02</t>
  </si>
  <si>
    <t>ER-040-PG</t>
  </si>
  <si>
    <t>2019-01-10 12:00:00+01</t>
  </si>
  <si>
    <t>2019-02-27 16:15:00+01</t>
  </si>
  <si>
    <t>2018-04-25 16:09:37.102459+02</t>
  </si>
  <si>
    <t>Paris 15 - Blvd Grenelle</t>
  </si>
  <si>
    <t>EQ-200-CF</t>
  </si>
  <si>
    <t>2019-02-11 09:19:57+01</t>
  </si>
  <si>
    <t>2019-02-15 18:00:00+01</t>
  </si>
  <si>
    <t>2018-05-29 12:36:11.46889+02</t>
  </si>
  <si>
    <t>EL-162-SA</t>
  </si>
  <si>
    <t>2019-02-14 10:00:00+01</t>
  </si>
  <si>
    <t>2019-02-12 12:30:53+01</t>
  </si>
  <si>
    <t>2018-04-18 10:44:21.800089+02</t>
  </si>
  <si>
    <t>Paris 15 - Cambronne</t>
  </si>
  <si>
    <t>ER-523-PG</t>
  </si>
  <si>
    <t>2018-11-30 15:47:05.211092+01</t>
  </si>
  <si>
    <t>EL-140-FN</t>
  </si>
  <si>
    <t>2018-11-30 15:24:06.439487+01</t>
  </si>
  <si>
    <t>FC-541-DK</t>
  </si>
  <si>
    <t>2018-12-12 16:55:33.004785+01</t>
  </si>
  <si>
    <t>FA-764-WE</t>
  </si>
  <si>
    <t>2019-02-02 08:30:00+01</t>
  </si>
  <si>
    <t>2019-02-27 11:45:00+01</t>
  </si>
  <si>
    <t>EQ-258-CF</t>
  </si>
  <si>
    <t>2019-02-05 18:22:07+01</t>
  </si>
  <si>
    <t>2018-11-30 16:32:21.867613+01</t>
  </si>
  <si>
    <t>EK-853-GX</t>
  </si>
  <si>
    <t>2018-12-22 11:21:42+01</t>
  </si>
  <si>
    <t>2018-11-30 16:25:57.066163+01</t>
  </si>
  <si>
    <t>Paris 15 - Convention</t>
  </si>
  <si>
    <t>ES-763-VS</t>
  </si>
  <si>
    <t>2018-09-21 11:52:38.872024+02</t>
  </si>
  <si>
    <t xml:space="preserve">EV-749-SN </t>
  </si>
  <si>
    <t>2018-07-09 16:11:17+02</t>
  </si>
  <si>
    <t>2018-11-17 16:12:52+01</t>
  </si>
  <si>
    <t>2018-07-03 10:59:09.332803+02</t>
  </si>
  <si>
    <t>FC-536-DK</t>
  </si>
  <si>
    <t>2018-12-12 18:12:05.267801+01</t>
  </si>
  <si>
    <t>EL-015-FM</t>
  </si>
  <si>
    <t>2018-04-18 15:36:09.054505+02</t>
  </si>
  <si>
    <t>FC-457-DK</t>
  </si>
  <si>
    <t>2018-12-12 18:18:18.851066+01</t>
  </si>
  <si>
    <t>EW-043-KN</t>
  </si>
  <si>
    <t>2019-02-13 17:00:00+01</t>
  </si>
  <si>
    <t>2019-02-20 15:00:00+01</t>
  </si>
  <si>
    <t>2019-02-09 16:08:12+01</t>
  </si>
  <si>
    <t>2018-04-24 16:20:57.231443+02</t>
  </si>
  <si>
    <t>Paris 15 - Etienne Pernet</t>
  </si>
  <si>
    <t>EJ-857-RY</t>
  </si>
  <si>
    <t>2018-04-23 12:09:06.736798+02</t>
  </si>
  <si>
    <t>EZ-888-XE</t>
  </si>
  <si>
    <t>2019-02-02 12:33:56+01</t>
  </si>
  <si>
    <t>Paris 15 - Grenelle 2</t>
  </si>
  <si>
    <t>ES-853-GN</t>
  </si>
  <si>
    <t>2019-02-02 15:21:14+01</t>
  </si>
  <si>
    <t>2018-04-26 11:57:17.145011+02</t>
  </si>
  <si>
    <t>EP-722-EJ</t>
  </si>
  <si>
    <t>2019-01-20 09:30:00+01</t>
  </si>
  <si>
    <t>2018-04-23 10:15:49.760398+02</t>
  </si>
  <si>
    <t>EK-829-XF</t>
  </si>
  <si>
    <t>2019-02-11 15:23:11+01</t>
  </si>
  <si>
    <t>2018-05-02 17:50:12.108303+02</t>
  </si>
  <si>
    <t>EP-257-EM</t>
  </si>
  <si>
    <t>2019-02-10 12:30:17+01</t>
  </si>
  <si>
    <t>2018-07-27 16:53:05.165197+02</t>
  </si>
  <si>
    <t>FA 678 FF</t>
  </si>
  <si>
    <t>Paris 15 - Lecourbe</t>
  </si>
  <si>
    <t>EQ-268-CF</t>
  </si>
  <si>
    <t>2018-09-21 12:12:19.413127+02</t>
  </si>
  <si>
    <t>FC-341-ME</t>
  </si>
  <si>
    <t>2019-01-17 17:54:45.682896+01</t>
  </si>
  <si>
    <t>EL-008-ZB</t>
  </si>
  <si>
    <t>2018-05-02 17:05:42.646745+02</t>
  </si>
  <si>
    <t>Paris 15 - Mairie du XVe</t>
  </si>
  <si>
    <t>ES-720-VS</t>
  </si>
  <si>
    <t>2018-04-25 17:05:58.721197+02</t>
  </si>
  <si>
    <t>EL-521-ZB</t>
  </si>
  <si>
    <t>2019-01-14 14:21:21+01</t>
  </si>
  <si>
    <t>2018-05-02 16:31:56.514809+02</t>
  </si>
  <si>
    <t>ES-225-VS</t>
  </si>
  <si>
    <t>2018-11-26 19:42:22+01</t>
  </si>
  <si>
    <t>2018-04-25 15:31:42.892772+02</t>
  </si>
  <si>
    <t>Paris 15 - Pasteur exterieur</t>
  </si>
  <si>
    <t>EM-058-EM</t>
  </si>
  <si>
    <t>2019-02-03 16:43:39+01</t>
  </si>
  <si>
    <t>2018-11-30 11:05:07.823777+01</t>
  </si>
  <si>
    <t>ES-061-NM</t>
  </si>
  <si>
    <t>2018-11-30 15:16:22.768584+01</t>
  </si>
  <si>
    <t>Paris 15 - Pasteur Montparnasse</t>
  </si>
  <si>
    <t>ES-055-LA</t>
  </si>
  <si>
    <t>2019-02-10 13:54:57+01</t>
  </si>
  <si>
    <t>2018-11-30 11:01:28.317391+01</t>
  </si>
  <si>
    <t>ES-470-VT</t>
  </si>
  <si>
    <t>2019-01-02 17:07:43+01</t>
  </si>
  <si>
    <t>2018-11-30 10:48:56.158089+01</t>
  </si>
  <si>
    <t>EL-013-FP</t>
  </si>
  <si>
    <t>2018-04-17 13:57:29.65954+02</t>
  </si>
  <si>
    <t>FA-753-JA</t>
  </si>
  <si>
    <t>Paris 15 - Pasteur Rue Mizon</t>
  </si>
  <si>
    <t>FA-966-WE</t>
  </si>
  <si>
    <t>2019-01-13 19:05:10+01</t>
  </si>
  <si>
    <t>2018-11-26 09:20:36+01</t>
  </si>
  <si>
    <t>EY-064-BM</t>
  </si>
  <si>
    <t>2018-11-29 15:00:02.756518+01</t>
  </si>
  <si>
    <t>EW-767-KM</t>
  </si>
  <si>
    <t>2018-04-24 16:30:29.197891+02</t>
  </si>
  <si>
    <t>EV-051-SP</t>
  </si>
  <si>
    <t>2018-11-28 16:48:10.660242+01</t>
  </si>
  <si>
    <t>FA-574-HB</t>
  </si>
  <si>
    <t>Paris 15 - Porte de Versailles</t>
  </si>
  <si>
    <t>EJ-614-RY</t>
  </si>
  <si>
    <t>2019-01-31 00:00:00+01</t>
  </si>
  <si>
    <t>2018-11-23 13:17:49+01</t>
  </si>
  <si>
    <t>2018-04-17 16:48:49.571134+02</t>
  </si>
  <si>
    <t>FA-705-RW</t>
  </si>
  <si>
    <t>2018-12-15 18:12:03+01</t>
  </si>
  <si>
    <t>EV-351-SP</t>
  </si>
  <si>
    <t>2018-09-22 13:37:23+02</t>
  </si>
  <si>
    <t>2018-04-26 10:25:28.440763+02</t>
  </si>
  <si>
    <t>EQ-022-EJ</t>
  </si>
  <si>
    <t>2019-01-09 12:08:12+01</t>
  </si>
  <si>
    <t>2018-04-24 10:54:38.489985+02</t>
  </si>
  <si>
    <t>FA-365-RV</t>
  </si>
  <si>
    <t>2019-02-09 13:21:50+01</t>
  </si>
  <si>
    <t>Paris 16 - Avenue Foch</t>
  </si>
  <si>
    <t>EL-452-FM</t>
  </si>
  <si>
    <t>2019-02-05 20:00:00+01</t>
  </si>
  <si>
    <t>2018-12-14 10:50:01.070584+01</t>
  </si>
  <si>
    <t>EK-660-XE</t>
  </si>
  <si>
    <t>2018-07-08 12:24:18+02</t>
  </si>
  <si>
    <t>2018-11-23 18:09:29+01</t>
  </si>
  <si>
    <t>2018-11-28 16:09:28.498646+01</t>
  </si>
  <si>
    <t>Paris 16 - Georges Mandel</t>
  </si>
  <si>
    <t>EV-460-CC</t>
  </si>
  <si>
    <t>2018-12-01 13:20:36+01</t>
  </si>
  <si>
    <t>2018-11-28 15:09:56.421846+01</t>
  </si>
  <si>
    <t>EX-381-EX</t>
  </si>
  <si>
    <t>2018-11-28 15:20:03.115667+01</t>
  </si>
  <si>
    <t>Paris 16 - Kleber Trocadero</t>
  </si>
  <si>
    <t>EQ-717-CE</t>
  </si>
  <si>
    <t>2018-11-28 14:59:17.786074+01</t>
  </si>
  <si>
    <t>EQ-512-CE</t>
  </si>
  <si>
    <t>2018-11-28 14:30:24.698783+01</t>
  </si>
  <si>
    <t>Paris 16 - Parc des Princes</t>
  </si>
  <si>
    <t>EQ-656-CE</t>
  </si>
  <si>
    <t>2018-07-25 16:34:40.950217+02</t>
  </si>
  <si>
    <t>Paris 16 - Passy</t>
  </si>
  <si>
    <t>EV-419-CB</t>
  </si>
  <si>
    <t>2018-11-28 11:42:59.540192+01</t>
  </si>
  <si>
    <t>EX-363-EW</t>
  </si>
  <si>
    <t>2019-01-07 18:01:32+01</t>
  </si>
  <si>
    <t>2018-11-28 11:52:23.983402+01</t>
  </si>
  <si>
    <t>EX-239-EX</t>
  </si>
  <si>
    <t>2019-02-08 16:30:00+01</t>
  </si>
  <si>
    <t>2019-02-19 18:30:00+01</t>
  </si>
  <si>
    <t>2019-01-07 08:15:00+01</t>
  </si>
  <si>
    <t>2019-02-27 11:00:00+01</t>
  </si>
  <si>
    <t>2018-11-28 14:05:55.886742+01</t>
  </si>
  <si>
    <t>EX-865-EW</t>
  </si>
  <si>
    <t>2018-11-28 12:08:05.233197+01</t>
  </si>
  <si>
    <t>Paris 16 - SAEMES Mandel 2</t>
  </si>
  <si>
    <t>FC-468-DK</t>
  </si>
  <si>
    <t>2019-02-11 17:09:50+01</t>
  </si>
  <si>
    <t>2018-12-12 18:09:25.420695+01</t>
  </si>
  <si>
    <t>Paris 16 - Versailles Reynaud</t>
  </si>
  <si>
    <t>EK-563-XF</t>
  </si>
  <si>
    <t>2018-04-17 14:01:10.217049+02</t>
  </si>
  <si>
    <t>FC-598-SL</t>
  </si>
  <si>
    <t>2019-02-09 17:09:58+01</t>
  </si>
  <si>
    <t>2019-01-18 17:44:41.035425+01</t>
  </si>
  <si>
    <t>EW-347-KM</t>
  </si>
  <si>
    <t>2019-02-09 19:18:54+01</t>
  </si>
  <si>
    <t>Paris 16 - Victor Hugo Pompe</t>
  </si>
  <si>
    <t>EL-018-ZG</t>
  </si>
  <si>
    <t>2018-12-24 09:37:47+01</t>
  </si>
  <si>
    <t>2018-11-28 10:16:46.00625+01</t>
  </si>
  <si>
    <t>FC-239-ME</t>
  </si>
  <si>
    <t>2019-01-17 18:32:17.944108+01</t>
  </si>
  <si>
    <t xml:space="preserve">EL-168-YP </t>
  </si>
  <si>
    <t>2019-01-20 16:00:00+01</t>
  </si>
  <si>
    <t>2018-11-11 11:46:49+01</t>
  </si>
  <si>
    <t>2018-11-28 10:56:10.498146+01</t>
  </si>
  <si>
    <t>EQ-813-EH</t>
  </si>
  <si>
    <t>2019-01-19 14:30:00+01</t>
  </si>
  <si>
    <t>2018-08-07 11:35:16.074682+02</t>
  </si>
  <si>
    <t>EP-150-EM</t>
  </si>
  <si>
    <t>2018-12-22 15:56:42+01</t>
  </si>
  <si>
    <t>2018-09-09 15:13:56+02</t>
  </si>
  <si>
    <t>2018-11-28 09:58:29.752293+01</t>
  </si>
  <si>
    <t>FA-844-JA</t>
  </si>
  <si>
    <t>Paris 17 - Courcelles-Champerret</t>
  </si>
  <si>
    <t>EK-613-XE</t>
  </si>
  <si>
    <t>2019-02-02 09:04:45+01</t>
  </si>
  <si>
    <t>2018-12-25 19:59:24+01</t>
  </si>
  <si>
    <t>2018-04-18 11:14:12.939738+02</t>
  </si>
  <si>
    <t>EL-151-ZB</t>
  </si>
  <si>
    <t>2019-01-21 08:22:56+01</t>
  </si>
  <si>
    <t>2018-12-04 14:46:23.017212+01</t>
  </si>
  <si>
    <t>EP-244-EK</t>
  </si>
  <si>
    <t>2018-10-10 15:38:30+02</t>
  </si>
  <si>
    <t>2018-05-03 15:04:23.351427+02</t>
  </si>
  <si>
    <t>ES-991-GM</t>
  </si>
  <si>
    <t>2019-02-11 19:26:25+01</t>
  </si>
  <si>
    <t>2019-02-01 17:55:17+01</t>
  </si>
  <si>
    <t>2018-04-18 11:22:54.942226+02</t>
  </si>
  <si>
    <t>EN-408-GB</t>
  </si>
  <si>
    <t>2018-04-18 11:42:03.472451+02</t>
  </si>
  <si>
    <t>FC-719-MD</t>
  </si>
  <si>
    <t>2019-01-17 18:24:15.97387+01</t>
  </si>
  <si>
    <t>EV-277-CC</t>
  </si>
  <si>
    <t>2019-01-29 08:47:34+01</t>
  </si>
  <si>
    <t>2018-04-24 11:37:24.209006+02</t>
  </si>
  <si>
    <t>EL-577-FN</t>
  </si>
  <si>
    <t>2018-04-18 11:54:38.18145+02</t>
  </si>
  <si>
    <t>Paris 17 - La Fourche</t>
  </si>
  <si>
    <t>EL-213-ZG</t>
  </si>
  <si>
    <t>2018-10-18 15:17:01.605449+02</t>
  </si>
  <si>
    <t>EV-805-SN</t>
  </si>
  <si>
    <t>2018-08-07 13:18:03+02</t>
  </si>
  <si>
    <t>2018-10-18 14:50:59.825971+02</t>
  </si>
  <si>
    <t>EZ-998-XE</t>
  </si>
  <si>
    <t>2019-02-13 20:37:12+01</t>
  </si>
  <si>
    <t>2019-02-15 19:30:00+01</t>
  </si>
  <si>
    <t>2019-01-29 08:30:35+01</t>
  </si>
  <si>
    <t>EX-594-YT</t>
  </si>
  <si>
    <t>2018-10-18 13:55:12.628758+02</t>
  </si>
  <si>
    <t>Paris 17 - La Fourche Nollet</t>
  </si>
  <si>
    <t>EQ-057-CF</t>
  </si>
  <si>
    <t>2018-04-18 10:37:22.838117+02</t>
  </si>
  <si>
    <t>EL-470-BR</t>
  </si>
  <si>
    <t>2019-02-02 14:08:53+01</t>
  </si>
  <si>
    <t xml:space="preserve">701001187236020902 KO </t>
  </si>
  <si>
    <t>2018-10-18 16:07:12.578844+02</t>
  </si>
  <si>
    <t>EV-143-CC</t>
  </si>
  <si>
    <t>2018-12-03 15:31:06.472071+01</t>
  </si>
  <si>
    <t>FA-628-HB</t>
  </si>
  <si>
    <t>EM-488-EM</t>
  </si>
  <si>
    <t>2018-10-18 16:37:13.71483+02</t>
  </si>
  <si>
    <t>EV-008-EZ</t>
  </si>
  <si>
    <t>2018-10-18 15:28:49.299543+02</t>
  </si>
  <si>
    <t>Paris 17 - Porte de Champerret</t>
  </si>
  <si>
    <t>ES-330-GN</t>
  </si>
  <si>
    <t>2018-10-19 11:02:51.192001+02</t>
  </si>
  <si>
    <t>EN-800-GB</t>
  </si>
  <si>
    <t>2018-10-19 12:13:58.6979+02</t>
  </si>
  <si>
    <t>EV-542-EY</t>
  </si>
  <si>
    <t>Paris 17 - Rome Batignolles</t>
  </si>
  <si>
    <t>EV-125-CC</t>
  </si>
  <si>
    <t>2018-11-16 10:55:48.273005+01</t>
  </si>
  <si>
    <t>EL-633-ZA</t>
  </si>
  <si>
    <t>2019-01-06 02:45:00+01</t>
  </si>
  <si>
    <t>2019-02-27 10:00:00+01</t>
  </si>
  <si>
    <t>2018-11-16 12:40:27.870472+01</t>
  </si>
  <si>
    <t xml:space="preserve">EY-130-BN </t>
  </si>
  <si>
    <t>EW-475-KM</t>
  </si>
  <si>
    <t>2018-10-19 14:24:24.00526+02</t>
  </si>
  <si>
    <t>Paris 17 - Ternes</t>
  </si>
  <si>
    <t>EK-728-XE</t>
  </si>
  <si>
    <t>2018-12-27 17:24:25+01</t>
  </si>
  <si>
    <t>2018-10-11 09:51:42.49216+02</t>
  </si>
  <si>
    <t>EL-194-ZF</t>
  </si>
  <si>
    <t>2019-02-12 13:09:17+01</t>
  </si>
  <si>
    <t>2018-11-16 15:48:44.912231+01</t>
  </si>
  <si>
    <t>EQ-960-HR</t>
  </si>
  <si>
    <t>2019-02-14 12:00:00+01</t>
  </si>
  <si>
    <t>2019-01-20 20:12:05+01</t>
  </si>
  <si>
    <t>2018-11-16 14:44:45.623751+01</t>
  </si>
  <si>
    <t>Paris 17 - Villiers</t>
  </si>
  <si>
    <t>EX-243-YV</t>
  </si>
  <si>
    <t>2018-11-16 17:24:11.820189+01</t>
  </si>
  <si>
    <t>FA 589 FF</t>
  </si>
  <si>
    <t>Paris 17 - Wagram Arc de Triomphe</t>
  </si>
  <si>
    <t>EL-966-YQ</t>
  </si>
  <si>
    <t>2018-07-24 10:36:01.003102+02</t>
  </si>
  <si>
    <t>ES-868-NL</t>
  </si>
  <si>
    <t>2018-12-28 16:35:47+01</t>
  </si>
  <si>
    <t>2018-04-24 15:04:22.484201+02</t>
  </si>
  <si>
    <t>ER-158-MY</t>
  </si>
  <si>
    <t>2018-07-03 11:32:15.307625+02</t>
  </si>
  <si>
    <t>EN-128-GC</t>
  </si>
  <si>
    <t>2018-04-26 16:56:24.02084+02</t>
  </si>
  <si>
    <t>FA-730-RV</t>
  </si>
  <si>
    <t>2019-02-11 17:03:44+01</t>
  </si>
  <si>
    <t>EQ-132-HS</t>
  </si>
  <si>
    <t>2019-01-26 14:30:42+01</t>
  </si>
  <si>
    <t>2019-02-08 12:46:52+01</t>
  </si>
  <si>
    <t>2018-10-26 13:26:19.499767+02</t>
  </si>
  <si>
    <t>Paris 17 - Wagram Courcelles</t>
  </si>
  <si>
    <t>EV-819-CC</t>
  </si>
  <si>
    <t>2018-10-03 09:18:49+02</t>
  </si>
  <si>
    <t>EX-104-EX</t>
  </si>
  <si>
    <t>2019-01-11 11:59:18+01</t>
  </si>
  <si>
    <t>2018-07-03 11:11:44.160423+02</t>
  </si>
  <si>
    <t>EM-289-FG</t>
  </si>
  <si>
    <t>2018-12-29 19:10:44+01</t>
  </si>
  <si>
    <t>2018-04-17 15:49:14.666393+02</t>
  </si>
  <si>
    <t>EY-021-BL</t>
  </si>
  <si>
    <t>2018-08-14 10:27:55+02</t>
  </si>
  <si>
    <t>Paris 18 - Chateau Rouge</t>
  </si>
  <si>
    <t>ER-062-MZ</t>
  </si>
  <si>
    <t>2018-08-09 11:37:00.079061+02</t>
  </si>
  <si>
    <t>EV-613-CC</t>
  </si>
  <si>
    <t>2019-02-13 19:44:04+01</t>
  </si>
  <si>
    <t>2018-06-12 12:06:27.980885+02</t>
  </si>
  <si>
    <t>EY-126-BL</t>
  </si>
  <si>
    <t>Paris 18 - Clichy Montmartre</t>
  </si>
  <si>
    <t>EX-795-EW</t>
  </si>
  <si>
    <t>2018-10-07 18:02:39+02</t>
  </si>
  <si>
    <t>2018-07-03 11:31:04.306892+02</t>
  </si>
  <si>
    <t>FA-612-HB</t>
  </si>
  <si>
    <t>FA-605-HB</t>
  </si>
  <si>
    <t>FA-595-HB</t>
  </si>
  <si>
    <t>FA-620-HB</t>
  </si>
  <si>
    <t>2019-02-10 14:43:18+01</t>
  </si>
  <si>
    <t>2019-02-03 12:41:04+01</t>
  </si>
  <si>
    <t>EL-994-FM</t>
  </si>
  <si>
    <t>2019-01-28 15:50:38.55657+01</t>
  </si>
  <si>
    <t>EQ-013-EJ</t>
  </si>
  <si>
    <t>2019-02-06 14:17:34+01</t>
  </si>
  <si>
    <t>2019-02-20 17:00:00+01</t>
  </si>
  <si>
    <t>2019-01-01 12:00:00+01</t>
  </si>
  <si>
    <t>2018-12-03 16:01:49.8961+01</t>
  </si>
  <si>
    <t xml:space="preserve">EZ-930-SE </t>
  </si>
  <si>
    <t>2019-02-14 10:45:00+01</t>
  </si>
  <si>
    <t>2019-02-12 12:23:46+01</t>
  </si>
  <si>
    <t>Paris 18 - Lamarck</t>
  </si>
  <si>
    <t>EY-938-BM</t>
  </si>
  <si>
    <t>EL-864-FN</t>
  </si>
  <si>
    <t>2018-10-18 17:00:13.181702+02</t>
  </si>
  <si>
    <t>EP-809-YQ</t>
  </si>
  <si>
    <t>2018-04-26 12:43:52.639146+02</t>
  </si>
  <si>
    <t>EV-100-SN</t>
  </si>
  <si>
    <t>2018-12-04 18:36:51+01</t>
  </si>
  <si>
    <t>2018-04-24 15:49:33.153655+02</t>
  </si>
  <si>
    <t>EV-194-SN</t>
  </si>
  <si>
    <t>2019-01-26 10:11:53+01</t>
  </si>
  <si>
    <t>2018-04-26 10:27:10.764676+02</t>
  </si>
  <si>
    <t>Paris 19 - Avenue Mathurin Moreau</t>
  </si>
  <si>
    <t>EL-192-SA</t>
  </si>
  <si>
    <t>2019-02-11 14:02:35+01</t>
  </si>
  <si>
    <t>Voirie</t>
  </si>
  <si>
    <t>2018-04-19 16:36:58.636231+02</t>
  </si>
  <si>
    <t>EZ-764-XE</t>
  </si>
  <si>
    <t>Paris 19 - Cite des Sciences</t>
  </si>
  <si>
    <t>EQ-748-CE</t>
  </si>
  <si>
    <t>2018-10-29 11:49:04+01</t>
  </si>
  <si>
    <t>2018-08-15 09:54:38+02</t>
  </si>
  <si>
    <t>2018-05-24 18:28:45.344293+02</t>
  </si>
  <si>
    <t>ES-803-YB</t>
  </si>
  <si>
    <t>2018-12-14 17:45:58.100175+01</t>
  </si>
  <si>
    <t>EN-272-GB</t>
  </si>
  <si>
    <t>2019-02-11 16:28:06+01</t>
  </si>
  <si>
    <t>2018-10-25 10:07:44+02</t>
  </si>
  <si>
    <t>2018-04-19 16:03:44.85058+02</t>
  </si>
  <si>
    <t>EW-904-KM</t>
  </si>
  <si>
    <t>2019-02-14 07:12:09+01</t>
  </si>
  <si>
    <t>2019-02-16 07:00:00+01</t>
  </si>
  <si>
    <t>2018-05-02 11:57:59+02</t>
  </si>
  <si>
    <t>2019-02-02 13:54:26+01</t>
  </si>
  <si>
    <t>2019-02-13 12:49:42.69603+01</t>
  </si>
  <si>
    <t>FA-944-JA</t>
  </si>
  <si>
    <t>2019-02-10 20:32:26+01</t>
  </si>
  <si>
    <t>2018-10-09 17:23:02+02</t>
  </si>
  <si>
    <t>2019-02-13 12:39:36.52765+01</t>
  </si>
  <si>
    <t>EX-698-YT</t>
  </si>
  <si>
    <t>Paris 19 - Place des fetes</t>
  </si>
  <si>
    <t>ER-418-MZ</t>
  </si>
  <si>
    <t>2019-01-12 10:31:16+01</t>
  </si>
  <si>
    <t>2018-08-08 10:47:26.926473+02</t>
  </si>
  <si>
    <t>ES-669-VS</t>
  </si>
  <si>
    <t>2019-02-07 19:29:02+01</t>
  </si>
  <si>
    <t>2018-11-27 14:59:40.03912+01</t>
  </si>
  <si>
    <t>FA-101-RS</t>
  </si>
  <si>
    <t>2019-01-22 16:13:19+01</t>
  </si>
  <si>
    <t>EL-682-YP</t>
  </si>
  <si>
    <t>2019-02-03 18:01:37+01</t>
  </si>
  <si>
    <t>2018-04-19 14:30:26.746136+02</t>
  </si>
  <si>
    <t>EV-906-CB</t>
  </si>
  <si>
    <t>2018-09-20 16:19:57.797898+02</t>
  </si>
  <si>
    <t>Paris 19 - Riquet</t>
  </si>
  <si>
    <t>FA-505-RR</t>
  </si>
  <si>
    <t>2019-02-04 13:25:30+01</t>
  </si>
  <si>
    <t>2019-02-20 16:00:00+01</t>
  </si>
  <si>
    <t>2019-02-04 00:00:00+01</t>
  </si>
  <si>
    <t>2019-02-02 19:27:27+01</t>
  </si>
  <si>
    <t>EX-348-YV</t>
  </si>
  <si>
    <t>EK-142-WK</t>
  </si>
  <si>
    <t>2019-01-19 13:53:54+01</t>
  </si>
  <si>
    <t>2018-11-24 14:33:26+01</t>
  </si>
  <si>
    <t>2018-04-23 10:56:11.491046+02</t>
  </si>
  <si>
    <t>FC-487-SL</t>
  </si>
  <si>
    <t>2019-01-17 18:26:56.443172+01</t>
  </si>
  <si>
    <t>EP-382-EM</t>
  </si>
  <si>
    <t>2018-04-20 11:56:08.709932+02</t>
  </si>
  <si>
    <t>FA-943-WE</t>
  </si>
  <si>
    <t>2019-02-10 19:58:18+01</t>
  </si>
  <si>
    <t>Paris 20 - Gambetta</t>
  </si>
  <si>
    <t>EL-515-SA</t>
  </si>
  <si>
    <t>2019-02-02 14:13:27+01</t>
  </si>
  <si>
    <t>2018-05-02 17:20:13.282951+02</t>
  </si>
  <si>
    <t>EQ-781-EH</t>
  </si>
  <si>
    <t>2018-08-21 14:17:55.717081+02</t>
  </si>
  <si>
    <t>FA-607-HB</t>
  </si>
  <si>
    <t>FA-581-HB</t>
  </si>
  <si>
    <t>Paris 20 - Pere-Lachaise</t>
  </si>
  <si>
    <t>EP-832-YQ</t>
  </si>
  <si>
    <t>2019-02-03 15:41:11+01</t>
  </si>
  <si>
    <t>2018-11-27 15:15:59.530756+01</t>
  </si>
  <si>
    <t>EV-610-SN</t>
  </si>
  <si>
    <t>2018-05-22 09:17:22.343855+02</t>
  </si>
  <si>
    <t>Paris 20 - Pyrenees Duclos</t>
  </si>
  <si>
    <t>FA-507-RS</t>
  </si>
  <si>
    <t>FC-267-MD</t>
  </si>
  <si>
    <t>EL-629-FM</t>
  </si>
  <si>
    <t>2019-01-23 15:24:31+01</t>
  </si>
  <si>
    <t>2018-05-29 12:23:53.504022+02</t>
  </si>
  <si>
    <t>FA-317-RT</t>
  </si>
  <si>
    <t>2019-01-24 13:15:00+01</t>
  </si>
  <si>
    <t>2019-01-19 15:13:35+01</t>
  </si>
  <si>
    <t>Saint-Cloud - Colline</t>
  </si>
  <si>
    <t>ES-338-FR</t>
  </si>
  <si>
    <t>2018-04-20 17:04:17.50863+02</t>
  </si>
  <si>
    <t>EY-809-BM</t>
  </si>
  <si>
    <t>2018-12-23 10:20:07+01</t>
  </si>
  <si>
    <t>Saint Mande - Charles Digeon</t>
  </si>
  <si>
    <t>FA-803-RT</t>
  </si>
  <si>
    <t>2019-02-10 12:55:50+01</t>
  </si>
  <si>
    <t>ER-165-MZ</t>
  </si>
  <si>
    <t>2019-02-01 11:56:06+01</t>
  </si>
  <si>
    <t>2018-06-19 15:39:29.284515+02</t>
  </si>
  <si>
    <t>EX-715-YT</t>
  </si>
  <si>
    <t>EL-156-SA</t>
  </si>
  <si>
    <t>2019-02-02 14:32:14+01</t>
  </si>
  <si>
    <t>2019-01-30 14:21:44+01</t>
  </si>
  <si>
    <t>2018-08-13 17:11:43.870554+02</t>
  </si>
  <si>
    <t>Suresnes - Belvedere</t>
  </si>
  <si>
    <t>FC-512-DK</t>
  </si>
  <si>
    <t>2019-02-02 13:13:02+01</t>
  </si>
  <si>
    <t>2019-02-28 20:00:00+01</t>
  </si>
  <si>
    <t>2018-12-12 15:59:01.693697+01</t>
  </si>
  <si>
    <t>FC-519-DK</t>
  </si>
  <si>
    <t>2018-12-12 18:05:54.255902+01</t>
  </si>
  <si>
    <t>FC-509-DK</t>
  </si>
  <si>
    <t>2018-12-12 18:04:17.526272+01</t>
  </si>
  <si>
    <t>FC-489-DK</t>
  </si>
  <si>
    <t>2018-12-12 18:00:24.868853+01</t>
  </si>
  <si>
    <t>Suresnes - Franklin Roosevelt</t>
  </si>
  <si>
    <t>FC-524-DK</t>
  </si>
  <si>
    <t>FC-546-DK</t>
  </si>
  <si>
    <t>2018-12-12 17:16:23.88786+01</t>
  </si>
  <si>
    <t>FC-527-DK</t>
  </si>
  <si>
    <t>2019-02-12 12:40:18+01</t>
  </si>
  <si>
    <t>2018-12-12 17:59:10.859699+01</t>
  </si>
  <si>
    <t>Suresnes - Marche Caron</t>
  </si>
  <si>
    <t>EW-034-KN</t>
  </si>
  <si>
    <t>2019-01-10 20:28:01+01</t>
  </si>
  <si>
    <t>701001187236032501 KO</t>
  </si>
  <si>
    <t>2018-10-02 17:02:31.213314+02</t>
  </si>
  <si>
    <t>EY-227-NM</t>
  </si>
  <si>
    <t>2019-02-07 16:06:41+01</t>
  </si>
  <si>
    <t>2018-12-31 18:37:34+01</t>
  </si>
  <si>
    <t>2018-08-24 10:50:29+02</t>
  </si>
  <si>
    <t>ES-309-KY</t>
  </si>
  <si>
    <t>2019-02-09 10:50:08+01</t>
  </si>
  <si>
    <t>2019-01-22 14:10:23+01</t>
  </si>
  <si>
    <t>2018-05-23 14:31:54.05515+02</t>
  </si>
  <si>
    <t xml:space="preserve">EL-254-YQ </t>
  </si>
  <si>
    <t>2019-02-09 13:09:10+01</t>
  </si>
  <si>
    <t>2018-04-23 17:02:01.472801+02</t>
  </si>
  <si>
    <t>Vincennes - Marigny Chateau</t>
  </si>
  <si>
    <t>FA-556-HB</t>
  </si>
  <si>
    <t>2019-02-08 12:53:03+01</t>
  </si>
  <si>
    <t>2018-11-08 15:57:10+01</t>
  </si>
  <si>
    <t>ES-754-FS</t>
  </si>
  <si>
    <t>2019-01-31 15:53:33+01</t>
  </si>
  <si>
    <t>2018-12-14 17:30:20.094397+01</t>
  </si>
  <si>
    <t>ER-997-MY</t>
  </si>
  <si>
    <t>2019-02-02 15:17:25+01</t>
  </si>
  <si>
    <t>2018-04-24 10:59:31.029788+02</t>
  </si>
  <si>
    <t>EV-938-CC</t>
  </si>
  <si>
    <t>2018-09-01 19:17:06+02</t>
  </si>
  <si>
    <t>2018-12-24 15:36:17+01</t>
  </si>
  <si>
    <t>2018-04-26 11:41:31.652745+02</t>
  </si>
  <si>
    <t>Z - Garage - Livraison</t>
  </si>
  <si>
    <t>FC-702-NM</t>
  </si>
  <si>
    <t>Caroline Megnath</t>
  </si>
  <si>
    <t>Golf 18</t>
  </si>
  <si>
    <t>Golf 19</t>
  </si>
  <si>
    <t>FC-623-MD</t>
  </si>
  <si>
    <t>FC-630-NM</t>
  </si>
  <si>
    <t>Z - Garage Street - Azize</t>
  </si>
  <si>
    <t>EQ-792-EH</t>
  </si>
  <si>
    <t>2018-10-01 13:30:00+02</t>
  </si>
  <si>
    <t>Z - Garage Street - Simon</t>
  </si>
  <si>
    <t>EQ-480-CE</t>
  </si>
  <si>
    <t>2019-02-12 15:20:00+01</t>
  </si>
  <si>
    <t>2019-02-15 17:20:00+01</t>
  </si>
  <si>
    <t>2018-10-24 12:00:00+02</t>
  </si>
  <si>
    <t>2019-02-27 17:00:00+01</t>
  </si>
  <si>
    <t>2018-09-24 09:39:55+02</t>
  </si>
  <si>
    <t>2018-12-04 17:17:03.547462+01</t>
  </si>
  <si>
    <t>FA-895-JA</t>
  </si>
  <si>
    <t>2018-11-10 08:00:00+01</t>
  </si>
  <si>
    <t>2019-02-28 08:00:00+01</t>
  </si>
  <si>
    <t>2018-10-14 13:48:44+02</t>
  </si>
  <si>
    <t>2018-10-28 17:57:25+01</t>
  </si>
  <si>
    <t>EL-998-BR</t>
  </si>
  <si>
    <t>2018-10-25 10:00:00+02</t>
  </si>
  <si>
    <t>2018-04-19 11:48:08.61894+02</t>
  </si>
  <si>
    <t>EZ-516-XF</t>
  </si>
  <si>
    <t>2018-11-28 11:00:00+01</t>
  </si>
  <si>
    <t>EV-365-SP</t>
  </si>
  <si>
    <t>2018-12-19 15:20:00+01</t>
  </si>
  <si>
    <t>2019-04-27 17:20:00+02</t>
  </si>
  <si>
    <t>2018-07-02 13:02:44.990137+02</t>
  </si>
  <si>
    <t>Z - Garage Street - Stephen</t>
  </si>
  <si>
    <t>EL-425-SA</t>
  </si>
  <si>
    <t>2019-02-13 14:30:00+01</t>
  </si>
  <si>
    <t>2019-02-27 16:30:00+01</t>
  </si>
  <si>
    <t>2019-01-08 14:30:00+01</t>
  </si>
  <si>
    <t>2018-04-24 11:47:14.418929+02</t>
  </si>
  <si>
    <t>ES-084-VS</t>
  </si>
  <si>
    <t>2019-01-28 19:45:00+01</t>
  </si>
  <si>
    <t>2019-02-27 12:30:00+01</t>
  </si>
  <si>
    <t>2019-01-27 15:30:16+01</t>
  </si>
  <si>
    <t>2018-06-19 16:05:36.006767+02</t>
  </si>
  <si>
    <t>FC-550-DK</t>
  </si>
  <si>
    <t>2019-01-08 11:45:00+01</t>
  </si>
  <si>
    <t>2019-02-28 13:00:00+01</t>
  </si>
  <si>
    <t>2018-12-12 17:18:12.789585+01</t>
  </si>
  <si>
    <t>EX-326-EW</t>
  </si>
  <si>
    <t>2018-07-20 18:24:59+02</t>
  </si>
  <si>
    <t>2018-07-03 11:25:42.929854+02</t>
  </si>
  <si>
    <t>EL-187-SA</t>
  </si>
  <si>
    <t>2018-04-23 12:32:39.768515+02</t>
  </si>
  <si>
    <t>ER-721-PF</t>
  </si>
  <si>
    <t>2018-04-26 12:35:19.837005+02</t>
  </si>
  <si>
    <t>EQ-239-HS</t>
  </si>
  <si>
    <t>2018-04-26 12:54:55.929979+02</t>
  </si>
  <si>
    <t>FA-693-HB</t>
  </si>
  <si>
    <t>2018-12-05 09:30:00+01</t>
  </si>
  <si>
    <t>2019-03-21 09:30:00+01</t>
  </si>
  <si>
    <t>2018-12-02 12:17:43+01</t>
  </si>
  <si>
    <t>EL-376-SA</t>
  </si>
  <si>
    <t>2019-02-06 12:45:59+01</t>
  </si>
  <si>
    <t>2019-02-27 14:40:00+01</t>
  </si>
  <si>
    <t>2019-01-12 14:00:00+01</t>
  </si>
  <si>
    <t>2018-10-13 19:27:58+02</t>
  </si>
  <si>
    <t>2018-04-23 12:41:52.348645+02</t>
  </si>
  <si>
    <t>FA-844-RT</t>
  </si>
  <si>
    <t>2018-12-19 00:00:00+01</t>
  </si>
  <si>
    <t>EQ-036-FR</t>
  </si>
  <si>
    <t>2019-01-31 10:40:00+01</t>
  </si>
  <si>
    <t>2019-02-15 16:00:00+01</t>
  </si>
  <si>
    <t>2018-10-28 12:00:00+01</t>
  </si>
  <si>
    <t>2019-02-27 14:45:00+01</t>
  </si>
  <si>
    <t>2018-04-23 09:40:33.47613+02</t>
  </si>
  <si>
    <t>ES-527-VS</t>
  </si>
  <si>
    <t>2018-05-30 12:03:27.92566+02</t>
  </si>
  <si>
    <t>FA-613-HB</t>
  </si>
  <si>
    <t>2019-02-12 16:50:00+01</t>
  </si>
  <si>
    <t>2019-02-19 18:20:00+01</t>
  </si>
  <si>
    <t># Badge Parking</t>
  </si>
  <si>
    <t>Dmg Report</t>
  </si>
  <si>
    <t># Carte Carburant</t>
  </si>
  <si>
    <t>Trgl.  Abs</t>
  </si>
  <si>
    <t xml:space="preserve">Parking / Affectation </t>
  </si>
  <si>
    <t>2019-02-14 19:08:07+01</t>
  </si>
  <si>
    <t>2019-02-15 09:05:00+01</t>
  </si>
  <si>
    <t>2019-02-15 19:05:00+01</t>
  </si>
  <si>
    <t>2019-02-15 07:10:49+01</t>
  </si>
  <si>
    <t>2019-02-15 17:10:00+01</t>
  </si>
  <si>
    <t>2019-02-15 09:04:35+01</t>
  </si>
  <si>
    <t>2019-02-15 15:40:00+01</t>
  </si>
  <si>
    <t>2019-02-14 13:11:13+01</t>
  </si>
  <si>
    <t>2019-02-15 12:15:00+01</t>
  </si>
  <si>
    <t>2019-02-15 08:29:45+01</t>
  </si>
  <si>
    <t>2019-02-15 20:00:00+01</t>
  </si>
  <si>
    <t>2019-02-17 15:00:00+01</t>
  </si>
  <si>
    <t>2019-02-14 17:36:34+01</t>
  </si>
  <si>
    <t>2019-02-14 18:40:55+01</t>
  </si>
  <si>
    <t>2019-02-15 09:40:00+01</t>
  </si>
  <si>
    <t>2019-02-15 17:00:00+01</t>
  </si>
  <si>
    <t>2019-02-15 08:14:50+01</t>
  </si>
  <si>
    <t>2019-02-15 13:05:00+01</t>
  </si>
  <si>
    <t>2019-02-14 12:20:00+01</t>
  </si>
  <si>
    <t>2019-02-15 06:00:00+01</t>
  </si>
  <si>
    <t>2019-02-15 15:00:00+01</t>
  </si>
  <si>
    <t>2019-02-14 10:28:48.392376+01</t>
  </si>
  <si>
    <t>2019-02-14 09:30:01+01</t>
  </si>
  <si>
    <t>2019-02-15 23:50:00+01</t>
  </si>
  <si>
    <t>2019-02-19 15:40:00+01</t>
  </si>
  <si>
    <t>2019-02-14 14:10:00+01</t>
  </si>
  <si>
    <t>2019-02-15 23:00:00+01</t>
  </si>
  <si>
    <t>2019-02-18 12:30:00+01</t>
  </si>
  <si>
    <t>2019-02-14 12:40:00+01</t>
  </si>
  <si>
    <t>2019-02-15 07:49:09+01</t>
  </si>
  <si>
    <t>2019-02-15 09:45:00+01</t>
  </si>
  <si>
    <t>2019-02-15 09:10:00+01</t>
  </si>
  <si>
    <t>2019-02-15 19:40:00+01</t>
  </si>
  <si>
    <t>2019-02-15 14:30:00+01</t>
  </si>
  <si>
    <t>2019-02-15 09:21:08+01</t>
  </si>
  <si>
    <t>2019-02-15 11:35:00+01</t>
  </si>
  <si>
    <t>2019-02-15 11:30:00+01</t>
  </si>
  <si>
    <t>2019-02-15 06:07:44+01</t>
  </si>
  <si>
    <t>2019-02-18 06:00:00+01</t>
  </si>
  <si>
    <t>2019-02-14 11:41:21+01</t>
  </si>
  <si>
    <t>2019-02-14 11:50:00+01</t>
  </si>
  <si>
    <t>2019-02-19 16:00:00+01</t>
  </si>
  <si>
    <t>2019-02-15 08:37:22+01</t>
  </si>
  <si>
    <t>2019-02-15 21:23:00+01</t>
  </si>
  <si>
    <t>2019-02-15 22:30:00+01</t>
  </si>
  <si>
    <t>2019-02-15 07:02:58+01</t>
  </si>
  <si>
    <t>2019-02-15 09:30:00+01</t>
  </si>
  <si>
    <t>2019-02-15 08:34:36+01</t>
  </si>
  <si>
    <t>2019-02-15 15:30:00+01</t>
  </si>
  <si>
    <t>2019-02-14 15:24:04+01</t>
  </si>
  <si>
    <t>2019-02-15 14:44:00+01</t>
  </si>
  <si>
    <t>2019-02-17 20:00:00+01</t>
  </si>
  <si>
    <t>2019-02-14 10:53:40+01</t>
  </si>
  <si>
    <t>2019-02-15 10:48:00+01</t>
  </si>
  <si>
    <t>2019-02-17 20:25:00+01</t>
  </si>
  <si>
    <t>2019-02-15 08:12:36+01</t>
  </si>
  <si>
    <t>2019-02-15 14:00:00+01</t>
  </si>
  <si>
    <t>reservation-late</t>
  </si>
  <si>
    <t>2019-02-14 09:12:12+01</t>
  </si>
  <si>
    <t>2019-02-15 08:07:28+01</t>
  </si>
  <si>
    <t>2019-02-15 09:10:29+01</t>
  </si>
  <si>
    <t>2019-02-16 09:10:00+01</t>
  </si>
  <si>
    <t>2019-02-15 08:29:58+01</t>
  </si>
  <si>
    <t>2019-02-15 06:45:43+01</t>
  </si>
  <si>
    <t>2019-02-15 16:40:00+01</t>
  </si>
  <si>
    <t>2019-02-14 16:22:08+01</t>
  </si>
  <si>
    <t>2019-02-14 12:20:03+01</t>
  </si>
  <si>
    <t>2019-02-19 14:20:00+01</t>
  </si>
  <si>
    <t>2019-02-15 17:50:00+01</t>
  </si>
  <si>
    <t>2019-02-15 06:45:00+01</t>
  </si>
  <si>
    <t>2019-02-17 06:45:00+01</t>
  </si>
  <si>
    <t>2019-02-19 17:00:00+01</t>
  </si>
  <si>
    <t>2019-02-14 20:46:16+01</t>
  </si>
  <si>
    <t>2019-02-15 20:45:00+01</t>
  </si>
  <si>
    <t>2019-02-14 12:17:24+01</t>
  </si>
  <si>
    <t>2019-02-14 22:21:57+01</t>
  </si>
  <si>
    <t>2019-02-16 23:00:00+01</t>
  </si>
  <si>
    <t>2019-02-14 21:44:46+01</t>
  </si>
  <si>
    <t>2019-02-15 17:25:00+01</t>
  </si>
  <si>
    <t>DY-195-NP</t>
  </si>
  <si>
    <t>2019-02-14 17:50:00+01</t>
  </si>
  <si>
    <t>2019-12-28 18:20:00+01</t>
  </si>
  <si>
    <t>2019-02-15 09:23:58+01</t>
  </si>
  <si>
    <t>2019-02-15 13:30:00+01</t>
  </si>
  <si>
    <t>2019-02-14 10:00:29+01</t>
  </si>
  <si>
    <t>2019-02-15 09:11:06+01</t>
  </si>
  <si>
    <t>2019-02-14 12:46:09+01</t>
  </si>
  <si>
    <t>2019-02-14 10:42:06.243662+01</t>
  </si>
  <si>
    <t>2019-02-15 10:00:00+01</t>
  </si>
  <si>
    <t>2019-02-14 11:11:34.399717+01</t>
  </si>
  <si>
    <t>2019-02-14 21:38:51+01</t>
  </si>
  <si>
    <t>2019-02-15 15:15:00+01</t>
  </si>
  <si>
    <t>2019-02-15 09:20:13+01</t>
  </si>
  <si>
    <t>2019-02-16 09:00:00+01</t>
  </si>
  <si>
    <t>2019-02-14 20:24:41+01</t>
  </si>
  <si>
    <t>2019-02-16 19:40:00+01</t>
  </si>
  <si>
    <t>2019-02-21 14:50:00+01</t>
  </si>
  <si>
    <t>2019-02-15 08:45:29+01</t>
  </si>
  <si>
    <t>2019-02-15 02:51:16+01</t>
  </si>
  <si>
    <t>2019-02-16 03:05:00+01</t>
  </si>
  <si>
    <t>2019-02-14 12:43:14+01</t>
  </si>
  <si>
    <t>START</t>
  </si>
  <si>
    <t>END</t>
  </si>
  <si>
    <t>Jours rest.</t>
  </si>
  <si>
    <t>TUTORIEL D'UTILISATION DU DASHBOARD</t>
  </si>
  <si>
    <t>Pré-requis : Etre Super-Admin (si ce n'est pas le cas, demander à un titulaire)</t>
  </si>
  <si>
    <t>Si besoin, réinitialiser les filtres en cliquant sur "Clear filters".</t>
  </si>
  <si>
    <t>Etape 2 : Ajout de l'import CSV</t>
  </si>
  <si>
    <t>NB : Si le CSV ne se convertit pas automatiquement, procéder à une mise en forme avec séparations "virgules"</t>
  </si>
  <si>
    <t>Etape 3 : Enjoy !</t>
  </si>
  <si>
    <t>&gt; Une vue d'ensemble est disponible dans l'onglet "DASHBOARD"</t>
  </si>
  <si>
    <t>&gt; Des vues spécifiques aux sous-zones dans les onglets correspondants (Alpha, Beta, etc)</t>
  </si>
  <si>
    <t>&gt; Un résumé des statistiques globales dans l'onglet "RESUME"</t>
  </si>
  <si>
    <t>**Cette feuille est verrouillée par précaution. Si une modification est nécessaire, le code est : "Ubeeqo2019"**</t>
  </si>
  <si>
    <r>
      <t>a) Depuis le Back Office, onglet "Back Office" (tout en bas à gauche),              cliquer sur "</t>
    </r>
    <r>
      <rPr>
        <i/>
        <sz val="16"/>
        <color theme="1"/>
        <rFont val="Calibri"/>
        <family val="2"/>
        <scheme val="minor"/>
      </rPr>
      <t>B2C Vehicle Overview</t>
    </r>
    <r>
      <rPr>
        <sz val="16"/>
        <color theme="1"/>
        <rFont val="Calibri"/>
        <family val="2"/>
        <scheme val="minor"/>
      </rPr>
      <t>" (tout en bas également)</t>
    </r>
  </si>
  <si>
    <t>b) Puis cliquer sur le bouton "Export" (en haut à gauche). Un fichier CSV va se générer. ATTENTION : Veiller à ce qu'aucun filtre ne soit activé dans l'overview.</t>
  </si>
  <si>
    <t xml:space="preserve">a) Réinitialiser l'import existant en appuyant sur le bouton ci-contre : </t>
  </si>
  <si>
    <t>b) Sélectionner la cellule C1 de la feuille "IMPORT" (Important)</t>
  </si>
  <si>
    <t>c) Une fois la cellule sélectionnée, Ruban onglet "Données", cliquer sur "Actualiser tout"               puis sélectionner le fichier CSV généré par le Back Office</t>
  </si>
  <si>
    <t>Etape 1 : Export du B2C Vehicle Overview</t>
  </si>
  <si>
    <t>CC abs</t>
  </si>
  <si>
    <t>BP 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</si>
</sst>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6" formatCode="[$-40C]d\-mmm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.5"/>
      <color theme="1"/>
      <name val="Arial"/>
      <family val="2"/>
    </font>
    <font>
      <b/>
      <sz val="8.5"/>
      <color theme="0"/>
      <name val="Arial"/>
      <family val="2"/>
    </font>
    <font>
      <sz val="16"/>
      <color theme="1"/>
      <name val="Calibri"/>
      <family val="2"/>
      <scheme val="minor"/>
    </font>
    <font>
      <b/>
      <sz val="28"/>
      <color theme="1"/>
      <name val="Calibri (Corps)"/>
    </font>
    <font>
      <sz val="2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6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NumberFormat="1" applyFont="1"/>
    <xf numFmtId="1" fontId="0" fillId="0" borderId="0" xfId="0" applyNumberFormat="1" applyFont="1"/>
    <xf numFmtId="0" fontId="0" fillId="3" borderId="0" xfId="0" applyFont="1" applyFill="1" applyAlignment="1">
      <alignment horizontal="center"/>
    </xf>
    <xf numFmtId="0" fontId="0" fillId="3" borderId="0" xfId="0" applyFont="1" applyFill="1"/>
    <xf numFmtId="3" fontId="0" fillId="0" borderId="0" xfId="0" applyNumberFormat="1"/>
    <xf numFmtId="0" fontId="2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 readingOrder="1"/>
    </xf>
    <xf numFmtId="164" fontId="2" fillId="2" borderId="3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 readingOrder="1"/>
    </xf>
    <xf numFmtId="164" fontId="2" fillId="2" borderId="4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 readingOrder="1"/>
    </xf>
    <xf numFmtId="164" fontId="2" fillId="2" borderId="7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 readingOrder="1"/>
    </xf>
    <xf numFmtId="166" fontId="2" fillId="2" borderId="7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6" fillId="2" borderId="0" xfId="0" applyFont="1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0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9" fillId="0" borderId="0" xfId="0" applyFont="1" applyFill="1"/>
    <xf numFmtId="0" fontId="11" fillId="2" borderId="0" xfId="0" applyFont="1" applyFill="1"/>
  </cellXfs>
  <cellStyles count="2">
    <cellStyle name="Normal" xfId="0" builtinId="0"/>
    <cellStyle name="Normal 2" xfId="1" xr:uid="{630AE4FE-6B94-4387-8DCF-D5ABB262011A}"/>
  </cellStyles>
  <dxfs count="13">
    <dxf>
      <font>
        <b/>
        <i val="0"/>
        <color theme="0"/>
      </font>
      <fill>
        <patternFill patternType="gray125">
          <fgColor theme="1"/>
          <bgColor rgb="FFC0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 patternType="gray125">
          <bgColor rgb="FF00B050"/>
        </patternFill>
      </fill>
    </dxf>
    <dxf>
      <font>
        <color auto="1"/>
      </font>
      <fill>
        <patternFill patternType="darkHorizontal">
          <fgColor rgb="FFFFFF0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25400</xdr:colOff>
          <xdr:row>15</xdr:row>
          <xdr:rowOff>190500</xdr:rowOff>
        </xdr:from>
        <xdr:to>
          <xdr:col>9</xdr:col>
          <xdr:colOff>609600</xdr:colOff>
          <xdr:row>17</xdr:row>
          <xdr:rowOff>88900</xdr:rowOff>
        </xdr:to>
        <xdr:sp macro="" textlink="">
          <xdr:nvSpPr>
            <xdr:cNvPr id="1025" name="Button 1" descr="Réinitialis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Réinitialiser CSV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38100</xdr:colOff>
      <xdr:row>8</xdr:row>
      <xdr:rowOff>165100</xdr:rowOff>
    </xdr:from>
    <xdr:to>
      <xdr:col>8</xdr:col>
      <xdr:colOff>596900</xdr:colOff>
      <xdr:row>10</xdr:row>
      <xdr:rowOff>177800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4F6402E-F1EF-F743-B16A-0D55D317F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2298700"/>
          <a:ext cx="558800" cy="546100"/>
        </a:xfrm>
        <a:prstGeom prst="rect">
          <a:avLst/>
        </a:prstGeom>
      </xdr:spPr>
    </xdr:pic>
    <xdr:clientData/>
  </xdr:twoCellAnchor>
  <xdr:twoCellAnchor editAs="oneCell">
    <xdr:from>
      <xdr:col>7</xdr:col>
      <xdr:colOff>368300</xdr:colOff>
      <xdr:row>12</xdr:row>
      <xdr:rowOff>63500</xdr:rowOff>
    </xdr:from>
    <xdr:to>
      <xdr:col>9</xdr:col>
      <xdr:colOff>736600</xdr:colOff>
      <xdr:row>13</xdr:row>
      <xdr:rowOff>228600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8672401-1D07-9E42-BD5F-4F8EB8E62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3263900"/>
          <a:ext cx="2019300" cy="431800"/>
        </a:xfrm>
        <a:prstGeom prst="rect">
          <a:avLst/>
        </a:prstGeom>
      </xdr:spPr>
    </xdr:pic>
    <xdr:clientData/>
  </xdr:twoCellAnchor>
  <xdr:twoCellAnchor editAs="oneCell">
    <xdr:from>
      <xdr:col>9</xdr:col>
      <xdr:colOff>723900</xdr:colOff>
      <xdr:row>18</xdr:row>
      <xdr:rowOff>241300</xdr:rowOff>
    </xdr:from>
    <xdr:to>
      <xdr:col>10</xdr:col>
      <xdr:colOff>570315</xdr:colOff>
      <xdr:row>21</xdr:row>
      <xdr:rowOff>254000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208FB8E6-16D1-FB43-AE59-482F88A09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3500" y="5041900"/>
          <a:ext cx="671915" cy="812800"/>
        </a:xfrm>
        <a:prstGeom prst="rect">
          <a:avLst/>
        </a:prstGeom>
      </xdr:spPr>
    </xdr:pic>
    <xdr:clientData/>
  </xdr:twoCellAnchor>
  <xdr:twoCellAnchor editAs="oneCell">
    <xdr:from>
      <xdr:col>14</xdr:col>
      <xdr:colOff>711200</xdr:colOff>
      <xdr:row>6</xdr:row>
      <xdr:rowOff>38100</xdr:rowOff>
    </xdr:from>
    <xdr:to>
      <xdr:col>17</xdr:col>
      <xdr:colOff>50800</xdr:colOff>
      <xdr:row>10</xdr:row>
      <xdr:rowOff>184577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D9BEFB0D-E24B-DB47-B4E8-7EBAEF5A3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98300" y="1638300"/>
          <a:ext cx="1816100" cy="121327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y_data" connectionId="1" xr16:uid="{3784729F-CC43-BE47-9D70-E179240AD58C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E81B9-E011-2649-8FD2-A5C6614C96F1}">
  <sheetPr codeName="Feuil3"/>
  <dimension ref="B2:I31"/>
  <sheetViews>
    <sheetView zoomScaleNormal="100" workbookViewId="0">
      <selection activeCell="E18" sqref="E18"/>
    </sheetView>
  </sheetViews>
  <sheetFormatPr baseColWidth="10" defaultRowHeight="21"/>
  <cols>
    <col min="1" max="1" width="4.6640625" style="27" customWidth="1"/>
    <col min="2" max="16384" width="10.83203125" style="27"/>
  </cols>
  <sheetData>
    <row r="2" spans="2:9">
      <c r="B2" s="28" t="s">
        <v>1494</v>
      </c>
      <c r="C2" s="29"/>
      <c r="D2" s="29"/>
      <c r="E2" s="29"/>
      <c r="F2" s="29"/>
      <c r="G2" s="29"/>
      <c r="H2" s="29"/>
      <c r="I2" s="29"/>
    </row>
    <row r="3" spans="2:9">
      <c r="B3" s="29"/>
      <c r="C3" s="29"/>
      <c r="D3" s="29"/>
      <c r="E3" s="29"/>
      <c r="F3" s="29"/>
      <c r="G3" s="29"/>
      <c r="H3" s="29"/>
      <c r="I3" s="29"/>
    </row>
    <row r="5" spans="2:9">
      <c r="B5" s="27" t="s">
        <v>1503</v>
      </c>
    </row>
    <row r="6" spans="2:9">
      <c r="B6" s="30"/>
    </row>
    <row r="7" spans="2:9">
      <c r="B7" s="32" t="s">
        <v>1509</v>
      </c>
    </row>
    <row r="8" spans="2:9">
      <c r="B8" s="33" t="s">
        <v>1495</v>
      </c>
    </row>
    <row r="10" spans="2:9">
      <c r="B10" s="27" t="s">
        <v>1504</v>
      </c>
    </row>
    <row r="12" spans="2:9">
      <c r="B12" s="27" t="s">
        <v>1505</v>
      </c>
    </row>
    <row r="13" spans="2:9">
      <c r="B13" s="27" t="s">
        <v>1496</v>
      </c>
    </row>
    <row r="15" spans="2:9">
      <c r="B15" s="32" t="s">
        <v>1497</v>
      </c>
    </row>
    <row r="17" spans="2:2">
      <c r="B17" s="27" t="s">
        <v>1506</v>
      </c>
    </row>
    <row r="19" spans="2:2">
      <c r="B19" s="33" t="s">
        <v>1507</v>
      </c>
    </row>
    <row r="21" spans="2:2">
      <c r="B21" s="27" t="s">
        <v>1508</v>
      </c>
    </row>
    <row r="23" spans="2:2">
      <c r="B23" s="34" t="s">
        <v>1498</v>
      </c>
    </row>
    <row r="25" spans="2:2">
      <c r="B25" s="31" t="s">
        <v>1499</v>
      </c>
    </row>
    <row r="27" spans="2:2">
      <c r="B27" s="27" t="s">
        <v>1500</v>
      </c>
    </row>
    <row r="28" spans="2:2">
      <c r="B28" s="27" t="s">
        <v>1501</v>
      </c>
    </row>
    <row r="29" spans="2:2">
      <c r="B29" s="27" t="s">
        <v>1502</v>
      </c>
    </row>
    <row r="31" spans="2:2">
      <c r="B31" s="34"/>
    </row>
  </sheetData>
  <sheetProtection algorithmName="SHA-512" hashValue="H0bcPf3aIQMX31yvHSX42dN8YaTD8Qt/zHK31kP9tH10L9iALXxhiJjev9Uk0Bg5jmRSTvOdiK64FPwe2pKqkg==" saltValue="SFq416W/DShXEJD0RtqGAg==" spinCount="100000" sheet="1" objects="1" scenarios="1"/>
  <mergeCells count="1">
    <mergeCell ref="B2:I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Clearcells" altText="Réinitialiser">
                <anchor moveWithCells="1" sizeWithCells="1">
                  <from>
                    <xdr:col>8</xdr:col>
                    <xdr:colOff>25400</xdr:colOff>
                    <xdr:row>15</xdr:row>
                    <xdr:rowOff>190500</xdr:rowOff>
                  </from>
                  <to>
                    <xdr:col>9</xdr:col>
                    <xdr:colOff>609600</xdr:colOff>
                    <xdr:row>17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16BD-841A-41DA-8F38-A6A111905CDE}">
  <sheetPr codeName="Feuil1"/>
  <dimension ref="A1:AF3001"/>
  <sheetViews>
    <sheetView tabSelected="1" workbookViewId="0">
      <pane ySplit="1" topLeftCell="A2" activePane="bottomLeft" state="frozen"/>
      <selection activeCell="D11" sqref="D11"/>
      <selection pane="bottomLeft" activeCell="C1" sqref="C1"/>
    </sheetView>
  </sheetViews>
  <sheetFormatPr baseColWidth="10" defaultRowHeight="15"/>
  <cols>
    <col min="1" max="1" width="28.6640625" style="6" customWidth="1"/>
    <col min="2" max="2" width="11.5" style="6" customWidth="1"/>
    <col min="3" max="3" width="34" style="2" bestFit="1" customWidth="1"/>
    <col min="4" max="4" width="12.33203125" style="2" bestFit="1" customWidth="1"/>
    <col min="5" max="5" width="20.6640625" style="2" bestFit="1" customWidth="1"/>
    <col min="6" max="6" width="10.1640625" style="2" bestFit="1" customWidth="1"/>
    <col min="7" max="7" width="12.33203125" style="2" bestFit="1" customWidth="1"/>
    <col min="8" max="8" width="8.5" style="2" bestFit="1" customWidth="1"/>
    <col min="9" max="9" width="10.5" style="2" bestFit="1" customWidth="1"/>
    <col min="10" max="10" width="12" style="2" bestFit="1" customWidth="1"/>
    <col min="11" max="11" width="14" style="2" bestFit="1" customWidth="1"/>
    <col min="12" max="12" width="12" style="2" bestFit="1" customWidth="1"/>
    <col min="13" max="13" width="17" style="2" bestFit="1" customWidth="1"/>
    <col min="14" max="14" width="28.83203125" style="2" bestFit="1" customWidth="1"/>
    <col min="15" max="15" width="22.1640625" style="2" bestFit="1" customWidth="1"/>
    <col min="16" max="16" width="16" style="2" bestFit="1" customWidth="1"/>
    <col min="17" max="17" width="16.83203125" style="2" bestFit="1" customWidth="1"/>
    <col min="18" max="18" width="17.33203125" style="2" bestFit="1" customWidth="1"/>
    <col min="19" max="19" width="21.5" style="2" bestFit="1" customWidth="1"/>
    <col min="20" max="20" width="15.1640625" style="2" bestFit="1" customWidth="1"/>
    <col min="21" max="21" width="14.5" style="2" bestFit="1" customWidth="1"/>
    <col min="22" max="22" width="10" style="2" bestFit="1" customWidth="1"/>
    <col min="23" max="23" width="13.33203125" style="2" bestFit="1" customWidth="1"/>
    <col min="24" max="28" width="20.5" style="2" bestFit="1" customWidth="1"/>
    <col min="29" max="29" width="22.33203125" style="3" bestFit="1" customWidth="1"/>
    <col min="30" max="30" width="13.1640625" style="4" bestFit="1" customWidth="1"/>
    <col min="31" max="31" width="20.5" style="2" bestFit="1" customWidth="1"/>
    <col min="32" max="32" width="27.33203125" style="2" bestFit="1" customWidth="1"/>
    <col min="33" max="16384" width="10.83203125" style="2"/>
  </cols>
  <sheetData>
    <row r="1" spans="1:32">
      <c r="A1" s="5" t="s">
        <v>1</v>
      </c>
      <c r="B1" s="5" t="s">
        <v>3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</row>
    <row r="2" spans="1:32">
      <c r="A2" s="6" t="str">
        <f>IFERROR(CONCATENATE(C2,B2),"")</f>
        <v>Arcueil - La Vache Noire1</v>
      </c>
      <c r="B2" s="6">
        <f>IFERROR(IF(C2=C1,B1+1,IF(C2="","",1)),"")</f>
        <v>1</v>
      </c>
      <c r="C2" t="s">
        <v>41</v>
      </c>
      <c r="D2">
        <v>3</v>
      </c>
      <c r="E2">
        <v>3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  <c r="U2" t="s">
        <v>49</v>
      </c>
      <c r="V2" t="s">
        <v>50</v>
      </c>
      <c r="W2" t="s">
        <v>50</v>
      </c>
      <c r="X2" t="s">
        <v>50</v>
      </c>
      <c r="Y2" t="s">
        <v>50</v>
      </c>
      <c r="Z2" t="s">
        <v>50</v>
      </c>
      <c r="AA2" t="s">
        <v>50</v>
      </c>
      <c r="AB2" t="s">
        <v>51</v>
      </c>
      <c r="AC2">
        <v>7.0100118723602202E+17</v>
      </c>
      <c r="AD2" t="s">
        <v>52</v>
      </c>
      <c r="AE2" t="s">
        <v>50</v>
      </c>
      <c r="AF2" t="s">
        <v>50</v>
      </c>
    </row>
    <row r="3" spans="1:32">
      <c r="A3" s="6" t="str">
        <f t="shared" ref="A3:A66" si="0">IFERROR(CONCATENATE(C3,B3),"")</f>
        <v>Arcueil - La Vache Noire2</v>
      </c>
      <c r="B3" s="6">
        <f t="shared" ref="B3:B66" si="1">IFERROR(IF(C3=C2,B2+1,IF(C3="","",1)),"")</f>
        <v>2</v>
      </c>
      <c r="C3" t="s">
        <v>41</v>
      </c>
      <c r="D3">
        <v>3</v>
      </c>
      <c r="E3">
        <v>3</v>
      </c>
      <c r="F3" t="s">
        <v>53</v>
      </c>
      <c r="G3" t="s">
        <v>54</v>
      </c>
      <c r="H3" t="s">
        <v>46</v>
      </c>
      <c r="I3" t="s">
        <v>45</v>
      </c>
      <c r="J3" t="s">
        <v>46</v>
      </c>
      <c r="K3" t="s">
        <v>47</v>
      </c>
      <c r="L3" t="s">
        <v>45</v>
      </c>
      <c r="M3" t="s">
        <v>50</v>
      </c>
      <c r="N3" t="s">
        <v>50</v>
      </c>
      <c r="O3" t="s">
        <v>50</v>
      </c>
      <c r="P3" t="s">
        <v>50</v>
      </c>
      <c r="Q3" t="s">
        <v>50</v>
      </c>
      <c r="R3" t="s">
        <v>50</v>
      </c>
      <c r="S3" t="s">
        <v>50</v>
      </c>
      <c r="T3" t="s">
        <v>50</v>
      </c>
      <c r="U3" t="s">
        <v>49</v>
      </c>
      <c r="V3" t="s">
        <v>50</v>
      </c>
      <c r="W3" t="s">
        <v>50</v>
      </c>
      <c r="X3" t="s">
        <v>50</v>
      </c>
      <c r="Y3" t="s">
        <v>50</v>
      </c>
      <c r="Z3" t="s">
        <v>50</v>
      </c>
      <c r="AA3" t="s">
        <v>50</v>
      </c>
      <c r="AB3" t="s">
        <v>50</v>
      </c>
      <c r="AC3">
        <v>7.0100118723602906E+17</v>
      </c>
      <c r="AD3" t="s">
        <v>55</v>
      </c>
      <c r="AE3" t="s">
        <v>50</v>
      </c>
      <c r="AF3" t="s">
        <v>56</v>
      </c>
    </row>
    <row r="4" spans="1:32">
      <c r="A4" s="6" t="str">
        <f t="shared" si="0"/>
        <v>Arcueil - La Vache Noire3</v>
      </c>
      <c r="B4" s="6">
        <f t="shared" si="1"/>
        <v>3</v>
      </c>
      <c r="C4" t="s">
        <v>41</v>
      </c>
      <c r="D4">
        <v>3</v>
      </c>
      <c r="E4">
        <v>3</v>
      </c>
      <c r="F4" t="s">
        <v>57</v>
      </c>
      <c r="G4" t="s">
        <v>54</v>
      </c>
      <c r="H4" t="s">
        <v>46</v>
      </c>
      <c r="I4" t="s">
        <v>45</v>
      </c>
      <c r="J4" t="s">
        <v>46</v>
      </c>
      <c r="K4" t="s">
        <v>47</v>
      </c>
      <c r="L4" t="s">
        <v>45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50</v>
      </c>
      <c r="S4" t="s">
        <v>50</v>
      </c>
      <c r="T4" t="s">
        <v>50</v>
      </c>
      <c r="U4" t="s">
        <v>49</v>
      </c>
      <c r="V4" t="s">
        <v>50</v>
      </c>
      <c r="W4" t="s">
        <v>50</v>
      </c>
      <c r="X4" t="s">
        <v>50</v>
      </c>
      <c r="Y4" t="s">
        <v>50</v>
      </c>
      <c r="Z4" t="s">
        <v>50</v>
      </c>
      <c r="AA4" t="s">
        <v>50</v>
      </c>
      <c r="AB4" t="s">
        <v>50</v>
      </c>
      <c r="AC4">
        <v>7.0100118723605504E+17</v>
      </c>
      <c r="AD4" t="s">
        <v>59</v>
      </c>
      <c r="AE4" t="s">
        <v>1390</v>
      </c>
      <c r="AF4" t="s">
        <v>60</v>
      </c>
    </row>
    <row r="5" spans="1:32">
      <c r="A5" s="6" t="str">
        <f t="shared" si="0"/>
        <v>Asnieres sur Seine - Dervaux1</v>
      </c>
      <c r="B5" s="6">
        <f t="shared" si="1"/>
        <v>1</v>
      </c>
      <c r="C5" t="s">
        <v>61</v>
      </c>
      <c r="D5">
        <v>5</v>
      </c>
      <c r="E5">
        <v>5</v>
      </c>
      <c r="F5" t="s">
        <v>63</v>
      </c>
      <c r="G5">
        <v>500</v>
      </c>
      <c r="H5" t="s">
        <v>46</v>
      </c>
      <c r="I5" t="s">
        <v>45</v>
      </c>
      <c r="J5" t="s">
        <v>46</v>
      </c>
      <c r="K5" t="s">
        <v>47</v>
      </c>
      <c r="L5" t="s">
        <v>45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49</v>
      </c>
      <c r="V5" t="s">
        <v>50</v>
      </c>
      <c r="W5" t="s">
        <v>50</v>
      </c>
      <c r="X5" t="s">
        <v>50</v>
      </c>
      <c r="Y5" t="s">
        <v>50</v>
      </c>
      <c r="Z5" t="s">
        <v>50</v>
      </c>
      <c r="AA5" t="s">
        <v>50</v>
      </c>
      <c r="AB5" t="s">
        <v>50</v>
      </c>
      <c r="AC5">
        <v>7.0100118723606797E+17</v>
      </c>
      <c r="AD5" t="s">
        <v>50</v>
      </c>
      <c r="AE5" t="s">
        <v>50</v>
      </c>
      <c r="AF5" t="s">
        <v>50</v>
      </c>
    </row>
    <row r="6" spans="1:32">
      <c r="A6" s="6" t="str">
        <f t="shared" si="0"/>
        <v>Asnieres sur Seine - Dervaux2</v>
      </c>
      <c r="B6" s="6">
        <f t="shared" si="1"/>
        <v>2</v>
      </c>
      <c r="C6" t="s">
        <v>61</v>
      </c>
      <c r="D6">
        <v>5</v>
      </c>
      <c r="E6">
        <v>5</v>
      </c>
      <c r="F6" t="s">
        <v>62</v>
      </c>
      <c r="G6">
        <v>500</v>
      </c>
      <c r="H6" t="s">
        <v>46</v>
      </c>
      <c r="I6" t="s">
        <v>45</v>
      </c>
      <c r="J6" t="s">
        <v>46</v>
      </c>
      <c r="K6" t="s">
        <v>47</v>
      </c>
      <c r="L6" t="s">
        <v>45</v>
      </c>
      <c r="M6" t="s">
        <v>50</v>
      </c>
      <c r="N6" t="s">
        <v>50</v>
      </c>
      <c r="O6" t="s">
        <v>50</v>
      </c>
      <c r="P6" t="s">
        <v>50</v>
      </c>
      <c r="Q6" t="s">
        <v>50</v>
      </c>
      <c r="R6" t="s">
        <v>50</v>
      </c>
      <c r="S6" t="s">
        <v>50</v>
      </c>
      <c r="T6" t="s">
        <v>50</v>
      </c>
      <c r="U6" t="s">
        <v>49</v>
      </c>
      <c r="V6" t="s">
        <v>50</v>
      </c>
      <c r="W6" t="s">
        <v>50</v>
      </c>
      <c r="X6" t="s">
        <v>50</v>
      </c>
      <c r="Y6" t="s">
        <v>50</v>
      </c>
      <c r="Z6" t="s">
        <v>50</v>
      </c>
      <c r="AA6" t="s">
        <v>50</v>
      </c>
      <c r="AB6" t="s">
        <v>50</v>
      </c>
      <c r="AC6">
        <v>7.0100118723606797E+17</v>
      </c>
      <c r="AD6" t="s">
        <v>50</v>
      </c>
      <c r="AE6" t="s">
        <v>50</v>
      </c>
      <c r="AF6" t="s">
        <v>50</v>
      </c>
    </row>
    <row r="7" spans="1:32">
      <c r="A7" s="6" t="str">
        <f t="shared" si="0"/>
        <v>Asnieres sur Seine - Dervaux3</v>
      </c>
      <c r="B7" s="6">
        <f t="shared" si="1"/>
        <v>3</v>
      </c>
      <c r="C7" t="s">
        <v>61</v>
      </c>
      <c r="D7">
        <v>5</v>
      </c>
      <c r="E7">
        <v>5</v>
      </c>
      <c r="F7" t="s">
        <v>66</v>
      </c>
      <c r="G7">
        <v>500</v>
      </c>
      <c r="H7" t="s">
        <v>46</v>
      </c>
      <c r="I7" t="s">
        <v>45</v>
      </c>
      <c r="J7" t="s">
        <v>46</v>
      </c>
      <c r="K7" t="s">
        <v>47</v>
      </c>
      <c r="L7" t="s">
        <v>45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50</v>
      </c>
      <c r="S7" t="s">
        <v>50</v>
      </c>
      <c r="T7" t="s">
        <v>50</v>
      </c>
      <c r="U7" t="s">
        <v>49</v>
      </c>
      <c r="V7" t="s">
        <v>50</v>
      </c>
      <c r="W7" t="s">
        <v>50</v>
      </c>
      <c r="X7" t="s">
        <v>50</v>
      </c>
      <c r="Y7" t="s">
        <v>50</v>
      </c>
      <c r="Z7" t="s">
        <v>50</v>
      </c>
      <c r="AA7" t="s">
        <v>50</v>
      </c>
      <c r="AB7" t="s">
        <v>50</v>
      </c>
      <c r="AC7">
        <v>7.0100118723606797E+17</v>
      </c>
      <c r="AD7" t="s">
        <v>50</v>
      </c>
      <c r="AE7" t="s">
        <v>50</v>
      </c>
      <c r="AF7" t="s">
        <v>50</v>
      </c>
    </row>
    <row r="8" spans="1:32">
      <c r="A8" s="6" t="str">
        <f t="shared" si="0"/>
        <v>Asnieres sur Seine - Dervaux4</v>
      </c>
      <c r="B8" s="6">
        <f t="shared" si="1"/>
        <v>4</v>
      </c>
      <c r="C8" t="s">
        <v>61</v>
      </c>
      <c r="D8">
        <v>5</v>
      </c>
      <c r="E8">
        <v>5</v>
      </c>
      <c r="F8" t="s">
        <v>67</v>
      </c>
      <c r="G8">
        <v>500</v>
      </c>
      <c r="H8" t="s">
        <v>46</v>
      </c>
      <c r="I8" t="s">
        <v>45</v>
      </c>
      <c r="J8" t="s">
        <v>46</v>
      </c>
      <c r="K8" t="s">
        <v>47</v>
      </c>
      <c r="L8" t="s">
        <v>45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50</v>
      </c>
      <c r="S8" t="s">
        <v>50</v>
      </c>
      <c r="T8" t="s">
        <v>50</v>
      </c>
      <c r="U8" t="s">
        <v>49</v>
      </c>
      <c r="V8" t="s">
        <v>50</v>
      </c>
      <c r="W8" t="s">
        <v>50</v>
      </c>
      <c r="X8" t="s">
        <v>50</v>
      </c>
      <c r="Y8" t="s">
        <v>50</v>
      </c>
      <c r="Z8" t="s">
        <v>50</v>
      </c>
      <c r="AA8" t="s">
        <v>50</v>
      </c>
      <c r="AB8" t="s">
        <v>50</v>
      </c>
      <c r="AC8">
        <v>7.0100118723606797E+17</v>
      </c>
      <c r="AD8" t="s">
        <v>50</v>
      </c>
      <c r="AE8" t="s">
        <v>50</v>
      </c>
      <c r="AF8" t="s">
        <v>50</v>
      </c>
    </row>
    <row r="9" spans="1:32">
      <c r="A9" s="6" t="str">
        <f t="shared" si="0"/>
        <v>Asnieres sur Seine - Dervaux5</v>
      </c>
      <c r="B9" s="6">
        <f t="shared" si="1"/>
        <v>5</v>
      </c>
      <c r="C9" t="s">
        <v>61</v>
      </c>
      <c r="D9">
        <v>5</v>
      </c>
      <c r="E9">
        <v>5</v>
      </c>
      <c r="F9" t="s">
        <v>65</v>
      </c>
      <c r="G9">
        <v>500</v>
      </c>
      <c r="H9" t="s">
        <v>46</v>
      </c>
      <c r="I9" t="s">
        <v>45</v>
      </c>
      <c r="J9" t="s">
        <v>46</v>
      </c>
      <c r="K9" t="s">
        <v>47</v>
      </c>
      <c r="L9" t="s">
        <v>45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49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50</v>
      </c>
      <c r="AB9" t="s">
        <v>50</v>
      </c>
      <c r="AC9">
        <v>7.0100118723606797E+17</v>
      </c>
      <c r="AD9" t="s">
        <v>50</v>
      </c>
      <c r="AE9" t="s">
        <v>50</v>
      </c>
      <c r="AF9" t="s">
        <v>50</v>
      </c>
    </row>
    <row r="10" spans="1:32">
      <c r="A10" s="6" t="str">
        <f t="shared" si="0"/>
        <v>Asnieres sur Seine - Hotel de Ville1</v>
      </c>
      <c r="B10" s="6">
        <f t="shared" si="1"/>
        <v>1</v>
      </c>
      <c r="C10" t="s">
        <v>68</v>
      </c>
      <c r="D10">
        <v>2</v>
      </c>
      <c r="E10">
        <v>2</v>
      </c>
      <c r="F10" t="s">
        <v>71</v>
      </c>
      <c r="G10" t="s">
        <v>72</v>
      </c>
      <c r="H10" t="s">
        <v>46</v>
      </c>
      <c r="I10" t="s">
        <v>45</v>
      </c>
      <c r="J10" t="s">
        <v>46</v>
      </c>
      <c r="K10" t="s">
        <v>47</v>
      </c>
      <c r="L10" t="s">
        <v>45</v>
      </c>
      <c r="M10" t="s">
        <v>50</v>
      </c>
      <c r="N10" t="s">
        <v>50</v>
      </c>
      <c r="O10" t="s">
        <v>50</v>
      </c>
      <c r="P10" t="s">
        <v>50</v>
      </c>
      <c r="Q10" t="s">
        <v>50</v>
      </c>
      <c r="R10" t="s">
        <v>50</v>
      </c>
      <c r="S10" t="s">
        <v>50</v>
      </c>
      <c r="T10" t="s">
        <v>50</v>
      </c>
      <c r="U10" t="s">
        <v>49</v>
      </c>
      <c r="V10">
        <v>1246719</v>
      </c>
      <c r="W10" t="s">
        <v>50</v>
      </c>
      <c r="X10" t="s">
        <v>1391</v>
      </c>
      <c r="Y10" t="s">
        <v>1392</v>
      </c>
      <c r="Z10" t="s">
        <v>50</v>
      </c>
      <c r="AA10" t="s">
        <v>50</v>
      </c>
      <c r="AB10" t="s">
        <v>50</v>
      </c>
      <c r="AC10">
        <v>7.0100118723605402E+17</v>
      </c>
      <c r="AD10">
        <v>700700912</v>
      </c>
      <c r="AE10" t="s">
        <v>73</v>
      </c>
      <c r="AF10" t="s">
        <v>74</v>
      </c>
    </row>
    <row r="11" spans="1:32">
      <c r="A11" s="6" t="str">
        <f t="shared" si="0"/>
        <v>Asnieres sur Seine - Hotel de Ville2</v>
      </c>
      <c r="B11" s="6">
        <f t="shared" si="1"/>
        <v>2</v>
      </c>
      <c r="C11" t="s">
        <v>68</v>
      </c>
      <c r="D11">
        <v>2</v>
      </c>
      <c r="E11">
        <v>2</v>
      </c>
      <c r="F11" t="s">
        <v>69</v>
      </c>
      <c r="G11">
        <v>500</v>
      </c>
      <c r="H11" t="s">
        <v>46</v>
      </c>
      <c r="I11" t="s">
        <v>45</v>
      </c>
      <c r="J11" t="s">
        <v>46</v>
      </c>
      <c r="K11" t="s">
        <v>64</v>
      </c>
      <c r="L11" t="s">
        <v>45</v>
      </c>
      <c r="M11" t="s">
        <v>50</v>
      </c>
      <c r="N11" t="s">
        <v>50</v>
      </c>
      <c r="O11" t="s">
        <v>50</v>
      </c>
      <c r="P11" t="s">
        <v>50</v>
      </c>
      <c r="Q11" t="s">
        <v>50</v>
      </c>
      <c r="R11" t="s">
        <v>50</v>
      </c>
      <c r="S11" t="s">
        <v>50</v>
      </c>
      <c r="T11" t="s">
        <v>50</v>
      </c>
      <c r="U11" t="s">
        <v>49</v>
      </c>
      <c r="V11">
        <v>1245177</v>
      </c>
      <c r="W11" t="s">
        <v>50</v>
      </c>
      <c r="X11" t="s">
        <v>1393</v>
      </c>
      <c r="Y11" t="s">
        <v>1394</v>
      </c>
      <c r="Z11" t="s">
        <v>50</v>
      </c>
      <c r="AA11" t="s">
        <v>50</v>
      </c>
      <c r="AB11" t="s">
        <v>50</v>
      </c>
      <c r="AC11">
        <v>7.0100118723603405E+17</v>
      </c>
      <c r="AD11">
        <v>700700899</v>
      </c>
      <c r="AE11" t="s">
        <v>50</v>
      </c>
      <c r="AF11" t="s">
        <v>70</v>
      </c>
    </row>
    <row r="12" spans="1:32">
      <c r="A12" s="6" t="str">
        <f t="shared" si="0"/>
        <v>Boulogne - Cours de l'Ile Seguin1</v>
      </c>
      <c r="B12" s="6">
        <f t="shared" si="1"/>
        <v>1</v>
      </c>
      <c r="C12" t="s">
        <v>75</v>
      </c>
      <c r="D12">
        <v>4</v>
      </c>
      <c r="E12">
        <v>4</v>
      </c>
      <c r="F12" t="s">
        <v>80</v>
      </c>
      <c r="G12" t="s">
        <v>81</v>
      </c>
      <c r="H12" t="s">
        <v>46</v>
      </c>
      <c r="I12" t="s">
        <v>45</v>
      </c>
      <c r="J12" t="s">
        <v>46</v>
      </c>
      <c r="K12" t="s">
        <v>47</v>
      </c>
      <c r="L12" t="s">
        <v>45</v>
      </c>
      <c r="M12" t="s">
        <v>50</v>
      </c>
      <c r="N12" t="s">
        <v>50</v>
      </c>
      <c r="O12" t="s">
        <v>50</v>
      </c>
      <c r="P12" t="s">
        <v>50</v>
      </c>
      <c r="Q12" t="s">
        <v>50</v>
      </c>
      <c r="R12" t="s">
        <v>50</v>
      </c>
      <c r="S12" t="s">
        <v>50</v>
      </c>
      <c r="T12" t="s">
        <v>50</v>
      </c>
      <c r="U12" t="s">
        <v>49</v>
      </c>
      <c r="V12" t="s">
        <v>50</v>
      </c>
      <c r="W12" t="s">
        <v>50</v>
      </c>
      <c r="X12" t="s">
        <v>50</v>
      </c>
      <c r="Y12" t="s">
        <v>50</v>
      </c>
      <c r="Z12" t="s">
        <v>50</v>
      </c>
      <c r="AA12" t="s">
        <v>50</v>
      </c>
      <c r="AB12" t="s">
        <v>50</v>
      </c>
      <c r="AC12">
        <v>7.0100118723605402E+17</v>
      </c>
      <c r="AD12" t="s">
        <v>50</v>
      </c>
      <c r="AE12" t="s">
        <v>50</v>
      </c>
      <c r="AF12" t="s">
        <v>82</v>
      </c>
    </row>
    <row r="13" spans="1:32">
      <c r="A13" s="6" t="str">
        <f t="shared" si="0"/>
        <v>Boulogne - Cours de l'Ile Seguin2</v>
      </c>
      <c r="B13" s="6">
        <f t="shared" si="1"/>
        <v>2</v>
      </c>
      <c r="C13" t="s">
        <v>75</v>
      </c>
      <c r="D13">
        <v>4</v>
      </c>
      <c r="E13">
        <v>4</v>
      </c>
      <c r="F13" t="s">
        <v>83</v>
      </c>
      <c r="G13">
        <v>500</v>
      </c>
      <c r="H13" t="s">
        <v>46</v>
      </c>
      <c r="I13" t="s">
        <v>45</v>
      </c>
      <c r="J13" t="s">
        <v>46</v>
      </c>
      <c r="K13" t="s">
        <v>47</v>
      </c>
      <c r="L13" t="s">
        <v>45</v>
      </c>
      <c r="M13" t="s">
        <v>50</v>
      </c>
      <c r="N13" t="s">
        <v>50</v>
      </c>
      <c r="O13" t="s">
        <v>50</v>
      </c>
      <c r="P13" t="s">
        <v>50</v>
      </c>
      <c r="Q13" t="s">
        <v>50</v>
      </c>
      <c r="R13" t="s">
        <v>50</v>
      </c>
      <c r="S13" t="s">
        <v>50</v>
      </c>
      <c r="T13" t="s">
        <v>50</v>
      </c>
      <c r="U13" t="s">
        <v>49</v>
      </c>
      <c r="V13" t="s">
        <v>50</v>
      </c>
      <c r="W13" t="s">
        <v>50</v>
      </c>
      <c r="X13" t="s">
        <v>50</v>
      </c>
      <c r="Y13" t="s">
        <v>50</v>
      </c>
      <c r="Z13" t="s">
        <v>50</v>
      </c>
      <c r="AA13" t="s">
        <v>50</v>
      </c>
      <c r="AB13" t="s">
        <v>84</v>
      </c>
      <c r="AC13">
        <v>7.0100118723605402E+17</v>
      </c>
      <c r="AD13">
        <v>978</v>
      </c>
      <c r="AE13" t="s">
        <v>85</v>
      </c>
      <c r="AF13" t="s">
        <v>86</v>
      </c>
    </row>
    <row r="14" spans="1:32">
      <c r="A14" s="6" t="str">
        <f t="shared" si="0"/>
        <v>Boulogne - Cours de l'Ile Seguin3</v>
      </c>
      <c r="B14" s="6">
        <f t="shared" si="1"/>
        <v>3</v>
      </c>
      <c r="C14" t="s">
        <v>75</v>
      </c>
      <c r="D14">
        <v>4</v>
      </c>
      <c r="E14">
        <v>4</v>
      </c>
      <c r="F14" t="s">
        <v>76</v>
      </c>
      <c r="G14" t="s">
        <v>72</v>
      </c>
      <c r="H14" t="s">
        <v>46</v>
      </c>
      <c r="I14" t="s">
        <v>45</v>
      </c>
      <c r="J14" t="s">
        <v>46</v>
      </c>
      <c r="K14" t="s">
        <v>47</v>
      </c>
      <c r="L14" t="s">
        <v>45</v>
      </c>
      <c r="M14" t="s">
        <v>45</v>
      </c>
      <c r="N14" t="s">
        <v>48</v>
      </c>
      <c r="O14" t="s">
        <v>45</v>
      </c>
      <c r="P14" t="s">
        <v>48</v>
      </c>
      <c r="Q14" t="s">
        <v>48</v>
      </c>
      <c r="R14" t="s">
        <v>48</v>
      </c>
      <c r="S14" t="s">
        <v>48</v>
      </c>
      <c r="T14" t="s">
        <v>48</v>
      </c>
      <c r="U14" t="s">
        <v>49</v>
      </c>
      <c r="V14" t="s">
        <v>50</v>
      </c>
      <c r="W14" t="s">
        <v>50</v>
      </c>
      <c r="X14" t="s">
        <v>50</v>
      </c>
      <c r="Y14" t="s">
        <v>50</v>
      </c>
      <c r="Z14" t="s">
        <v>50</v>
      </c>
      <c r="AA14" t="s">
        <v>50</v>
      </c>
      <c r="AB14" t="s">
        <v>50</v>
      </c>
      <c r="AC14">
        <v>7.0100118723606195E+17</v>
      </c>
      <c r="AD14">
        <v>1176</v>
      </c>
      <c r="AE14" t="s">
        <v>50</v>
      </c>
      <c r="AF14" t="s">
        <v>77</v>
      </c>
    </row>
    <row r="15" spans="1:32">
      <c r="A15" s="6" t="str">
        <f t="shared" si="0"/>
        <v>Boulogne - Cours de l'Ile Seguin4</v>
      </c>
      <c r="B15" s="6">
        <f t="shared" si="1"/>
        <v>4</v>
      </c>
      <c r="C15" t="s">
        <v>75</v>
      </c>
      <c r="D15">
        <v>4</v>
      </c>
      <c r="E15">
        <v>4</v>
      </c>
      <c r="F15" t="s">
        <v>78</v>
      </c>
      <c r="G15" t="s">
        <v>43</v>
      </c>
      <c r="H15" t="s">
        <v>46</v>
      </c>
      <c r="I15" t="s">
        <v>45</v>
      </c>
      <c r="J15" t="s">
        <v>46</v>
      </c>
      <c r="K15" t="s">
        <v>47</v>
      </c>
      <c r="L15" t="s">
        <v>45</v>
      </c>
      <c r="M15" t="s">
        <v>50</v>
      </c>
      <c r="N15" t="s">
        <v>50</v>
      </c>
      <c r="O15" t="s">
        <v>50</v>
      </c>
      <c r="P15" t="s">
        <v>50</v>
      </c>
      <c r="Q15" t="s">
        <v>50</v>
      </c>
      <c r="R15" t="s">
        <v>50</v>
      </c>
      <c r="S15" t="s">
        <v>50</v>
      </c>
      <c r="T15" t="s">
        <v>50</v>
      </c>
      <c r="U15" t="s">
        <v>49</v>
      </c>
      <c r="V15" t="s">
        <v>50</v>
      </c>
      <c r="W15" t="s">
        <v>50</v>
      </c>
      <c r="X15" t="s">
        <v>50</v>
      </c>
      <c r="Y15" t="s">
        <v>50</v>
      </c>
      <c r="Z15" t="s">
        <v>50</v>
      </c>
      <c r="AA15" t="s">
        <v>50</v>
      </c>
      <c r="AB15" t="s">
        <v>50</v>
      </c>
      <c r="AC15">
        <v>7.0100118723608499E+17</v>
      </c>
      <c r="AD15" t="s">
        <v>50</v>
      </c>
      <c r="AE15" t="s">
        <v>79</v>
      </c>
      <c r="AF15" t="s">
        <v>50</v>
      </c>
    </row>
    <row r="16" spans="1:32">
      <c r="A16" s="6" t="str">
        <f t="shared" si="0"/>
        <v>Boulogne - Hotel de Ville1</v>
      </c>
      <c r="B16" s="6">
        <f t="shared" si="1"/>
        <v>1</v>
      </c>
      <c r="C16" t="s">
        <v>87</v>
      </c>
      <c r="D16">
        <v>4</v>
      </c>
      <c r="E16">
        <v>4</v>
      </c>
      <c r="F16" t="s">
        <v>95</v>
      </c>
      <c r="G16" t="s">
        <v>43</v>
      </c>
      <c r="H16" t="s">
        <v>46</v>
      </c>
      <c r="I16" t="s">
        <v>45</v>
      </c>
      <c r="J16" t="s">
        <v>46</v>
      </c>
      <c r="K16" t="s">
        <v>47</v>
      </c>
      <c r="L16" t="s">
        <v>45</v>
      </c>
      <c r="M16" t="s">
        <v>50</v>
      </c>
      <c r="N16" t="s">
        <v>50</v>
      </c>
      <c r="O16" t="s">
        <v>50</v>
      </c>
      <c r="P16" t="s">
        <v>50</v>
      </c>
      <c r="Q16" t="s">
        <v>50</v>
      </c>
      <c r="R16" t="s">
        <v>50</v>
      </c>
      <c r="S16" t="s">
        <v>50</v>
      </c>
      <c r="T16" t="s">
        <v>50</v>
      </c>
      <c r="U16" t="s">
        <v>49</v>
      </c>
      <c r="V16" t="s">
        <v>50</v>
      </c>
      <c r="W16" t="s">
        <v>50</v>
      </c>
      <c r="X16" t="s">
        <v>50</v>
      </c>
      <c r="Y16" t="s">
        <v>50</v>
      </c>
      <c r="Z16" t="s">
        <v>50</v>
      </c>
      <c r="AA16" t="s">
        <v>50</v>
      </c>
      <c r="AB16" t="s">
        <v>96</v>
      </c>
      <c r="AC16">
        <v>7.0100118723608397E+17</v>
      </c>
      <c r="AD16" t="s">
        <v>97</v>
      </c>
      <c r="AE16" t="s">
        <v>50</v>
      </c>
      <c r="AF16" t="s">
        <v>50</v>
      </c>
    </row>
    <row r="17" spans="1:32">
      <c r="A17" s="6" t="str">
        <f t="shared" si="0"/>
        <v>Boulogne - Hotel de Ville2</v>
      </c>
      <c r="B17" s="6">
        <f t="shared" si="1"/>
        <v>2</v>
      </c>
      <c r="C17" t="s">
        <v>87</v>
      </c>
      <c r="D17">
        <v>4</v>
      </c>
      <c r="E17">
        <v>4</v>
      </c>
      <c r="F17" t="s">
        <v>98</v>
      </c>
      <c r="G17" t="s">
        <v>54</v>
      </c>
      <c r="H17" t="s">
        <v>46</v>
      </c>
      <c r="I17" t="s">
        <v>45</v>
      </c>
      <c r="J17" t="s">
        <v>46</v>
      </c>
      <c r="K17" t="s">
        <v>47</v>
      </c>
      <c r="L17" t="s">
        <v>45</v>
      </c>
      <c r="M17" t="s">
        <v>50</v>
      </c>
      <c r="N17" t="s">
        <v>50</v>
      </c>
      <c r="O17" t="s">
        <v>50</v>
      </c>
      <c r="P17" t="s">
        <v>50</v>
      </c>
      <c r="Q17" t="s">
        <v>50</v>
      </c>
      <c r="R17" t="s">
        <v>50</v>
      </c>
      <c r="S17" t="s">
        <v>50</v>
      </c>
      <c r="T17" t="s">
        <v>50</v>
      </c>
      <c r="U17" t="s">
        <v>49</v>
      </c>
      <c r="V17" t="s">
        <v>50</v>
      </c>
      <c r="W17" t="s">
        <v>50</v>
      </c>
      <c r="X17" t="s">
        <v>50</v>
      </c>
      <c r="Y17" t="s">
        <v>50</v>
      </c>
      <c r="Z17" t="s">
        <v>50</v>
      </c>
      <c r="AA17" t="s">
        <v>50</v>
      </c>
      <c r="AB17" t="s">
        <v>99</v>
      </c>
      <c r="AC17">
        <v>7.01001872360876E+16</v>
      </c>
      <c r="AD17" t="s">
        <v>50</v>
      </c>
      <c r="AE17" t="s">
        <v>100</v>
      </c>
      <c r="AF17" t="s">
        <v>101</v>
      </c>
    </row>
    <row r="18" spans="1:32">
      <c r="A18" s="6" t="str">
        <f t="shared" si="0"/>
        <v>Boulogne - Hotel de Ville3</v>
      </c>
      <c r="B18" s="6">
        <f t="shared" si="1"/>
        <v>3</v>
      </c>
      <c r="C18" t="s">
        <v>87</v>
      </c>
      <c r="D18">
        <v>4</v>
      </c>
      <c r="E18">
        <v>4</v>
      </c>
      <c r="F18" t="s">
        <v>92</v>
      </c>
      <c r="G18" t="s">
        <v>72</v>
      </c>
      <c r="H18" t="s">
        <v>46</v>
      </c>
      <c r="I18" t="s">
        <v>45</v>
      </c>
      <c r="J18" t="s">
        <v>46</v>
      </c>
      <c r="K18" t="s">
        <v>89</v>
      </c>
      <c r="L18" t="s">
        <v>48</v>
      </c>
      <c r="M18" t="s">
        <v>50</v>
      </c>
      <c r="N18" t="s">
        <v>50</v>
      </c>
      <c r="O18" t="s">
        <v>50</v>
      </c>
      <c r="P18" t="s">
        <v>50</v>
      </c>
      <c r="Q18" t="s">
        <v>50</v>
      </c>
      <c r="R18" t="s">
        <v>50</v>
      </c>
      <c r="S18" t="s">
        <v>50</v>
      </c>
      <c r="T18" t="s">
        <v>50</v>
      </c>
      <c r="U18" t="s">
        <v>49</v>
      </c>
      <c r="V18" t="s">
        <v>50</v>
      </c>
      <c r="W18">
        <v>1247109</v>
      </c>
      <c r="X18" t="s">
        <v>1395</v>
      </c>
      <c r="Y18" t="s">
        <v>1396</v>
      </c>
      <c r="Z18" t="s">
        <v>50</v>
      </c>
      <c r="AA18" t="s">
        <v>50</v>
      </c>
      <c r="AB18" t="s">
        <v>93</v>
      </c>
      <c r="AC18">
        <v>7.0100118723608397E+17</v>
      </c>
      <c r="AD18" t="s">
        <v>50</v>
      </c>
      <c r="AE18" t="s">
        <v>50</v>
      </c>
      <c r="AF18" t="s">
        <v>94</v>
      </c>
    </row>
    <row r="19" spans="1:32">
      <c r="A19" s="6" t="str">
        <f t="shared" si="0"/>
        <v>Boulogne - Hotel de Ville4</v>
      </c>
      <c r="B19" s="6">
        <f t="shared" si="1"/>
        <v>4</v>
      </c>
      <c r="C19" t="s">
        <v>87</v>
      </c>
      <c r="D19">
        <v>4</v>
      </c>
      <c r="E19">
        <v>4</v>
      </c>
      <c r="F19" t="s">
        <v>88</v>
      </c>
      <c r="G19" t="s">
        <v>43</v>
      </c>
      <c r="H19" t="s">
        <v>46</v>
      </c>
      <c r="I19" t="s">
        <v>45</v>
      </c>
      <c r="J19" t="s">
        <v>46</v>
      </c>
      <c r="K19" t="s">
        <v>47</v>
      </c>
      <c r="L19" t="s">
        <v>45</v>
      </c>
      <c r="M19" t="s">
        <v>50</v>
      </c>
      <c r="N19" t="s">
        <v>50</v>
      </c>
      <c r="O19" t="s">
        <v>50</v>
      </c>
      <c r="P19" t="s">
        <v>50</v>
      </c>
      <c r="Q19" t="s">
        <v>50</v>
      </c>
      <c r="R19" t="s">
        <v>50</v>
      </c>
      <c r="S19" t="s">
        <v>50</v>
      </c>
      <c r="T19" t="s">
        <v>50</v>
      </c>
      <c r="U19" t="s">
        <v>49</v>
      </c>
      <c r="V19" t="s">
        <v>50</v>
      </c>
      <c r="W19" t="s">
        <v>50</v>
      </c>
      <c r="X19" t="s">
        <v>50</v>
      </c>
      <c r="Y19" t="s">
        <v>50</v>
      </c>
      <c r="Z19" t="s">
        <v>50</v>
      </c>
      <c r="AA19" t="s">
        <v>50</v>
      </c>
      <c r="AB19" t="s">
        <v>50</v>
      </c>
      <c r="AC19">
        <v>7.0100118723608397E+17</v>
      </c>
      <c r="AD19" t="s">
        <v>90</v>
      </c>
      <c r="AE19" t="s">
        <v>91</v>
      </c>
      <c r="AF19" t="s">
        <v>50</v>
      </c>
    </row>
    <row r="20" spans="1:32">
      <c r="A20" s="6" t="str">
        <f t="shared" si="0"/>
        <v>Boulogne - Marche1</v>
      </c>
      <c r="B20" s="6">
        <f t="shared" si="1"/>
        <v>1</v>
      </c>
      <c r="C20" t="s">
        <v>102</v>
      </c>
      <c r="D20">
        <v>3</v>
      </c>
      <c r="E20">
        <v>3</v>
      </c>
      <c r="F20" t="s">
        <v>109</v>
      </c>
      <c r="G20" t="s">
        <v>54</v>
      </c>
      <c r="H20" t="s">
        <v>46</v>
      </c>
      <c r="I20" t="s">
        <v>45</v>
      </c>
      <c r="J20" t="s">
        <v>46</v>
      </c>
      <c r="K20" t="s">
        <v>47</v>
      </c>
      <c r="L20" t="s">
        <v>45</v>
      </c>
      <c r="M20" t="s">
        <v>50</v>
      </c>
      <c r="N20" t="s">
        <v>50</v>
      </c>
      <c r="O20" t="s">
        <v>50</v>
      </c>
      <c r="P20" t="s">
        <v>50</v>
      </c>
      <c r="Q20" t="s">
        <v>50</v>
      </c>
      <c r="R20" t="s">
        <v>50</v>
      </c>
      <c r="S20" t="s">
        <v>50</v>
      </c>
      <c r="T20" t="s">
        <v>50</v>
      </c>
      <c r="U20" t="s">
        <v>49</v>
      </c>
      <c r="V20" t="s">
        <v>50</v>
      </c>
      <c r="W20" t="s">
        <v>50</v>
      </c>
      <c r="X20" t="s">
        <v>50</v>
      </c>
      <c r="Y20" t="s">
        <v>50</v>
      </c>
      <c r="Z20" t="s">
        <v>50</v>
      </c>
      <c r="AA20" t="s">
        <v>50</v>
      </c>
      <c r="AB20" t="s">
        <v>50</v>
      </c>
      <c r="AC20">
        <v>7.0100118723605402E+17</v>
      </c>
      <c r="AD20" t="s">
        <v>50</v>
      </c>
      <c r="AE20" t="s">
        <v>110</v>
      </c>
      <c r="AF20" t="s">
        <v>111</v>
      </c>
    </row>
    <row r="21" spans="1:32">
      <c r="A21" s="6" t="str">
        <f t="shared" si="0"/>
        <v>Boulogne - Marche2</v>
      </c>
      <c r="B21" s="6">
        <f t="shared" si="1"/>
        <v>2</v>
      </c>
      <c r="C21" t="s">
        <v>102</v>
      </c>
      <c r="D21">
        <v>3</v>
      </c>
      <c r="E21">
        <v>3</v>
      </c>
      <c r="F21" t="s">
        <v>112</v>
      </c>
      <c r="G21" t="s">
        <v>43</v>
      </c>
      <c r="H21" t="s">
        <v>46</v>
      </c>
      <c r="I21" t="s">
        <v>45</v>
      </c>
      <c r="J21" t="s">
        <v>46</v>
      </c>
      <c r="K21" t="s">
        <v>47</v>
      </c>
      <c r="L21" t="s">
        <v>45</v>
      </c>
      <c r="M21" t="s">
        <v>50</v>
      </c>
      <c r="N21" t="s">
        <v>50</v>
      </c>
      <c r="O21" t="s">
        <v>50</v>
      </c>
      <c r="P21" t="s">
        <v>50</v>
      </c>
      <c r="Q21" t="s">
        <v>50</v>
      </c>
      <c r="R21" t="s">
        <v>50</v>
      </c>
      <c r="S21" t="s">
        <v>50</v>
      </c>
      <c r="T21" t="s">
        <v>50</v>
      </c>
      <c r="U21" t="s">
        <v>49</v>
      </c>
      <c r="V21" t="s">
        <v>50</v>
      </c>
      <c r="W21" t="s">
        <v>50</v>
      </c>
      <c r="X21" t="s">
        <v>50</v>
      </c>
      <c r="Y21" t="s">
        <v>50</v>
      </c>
      <c r="Z21" t="s">
        <v>50</v>
      </c>
      <c r="AA21" t="s">
        <v>50</v>
      </c>
      <c r="AB21" t="s">
        <v>50</v>
      </c>
      <c r="AC21">
        <v>7.0100118723606694E+17</v>
      </c>
      <c r="AD21" t="s">
        <v>50</v>
      </c>
      <c r="AE21" t="s">
        <v>50</v>
      </c>
      <c r="AF21" t="s">
        <v>50</v>
      </c>
    </row>
    <row r="22" spans="1:32">
      <c r="A22" s="6" t="str">
        <f t="shared" si="0"/>
        <v>Boulogne - Marche3</v>
      </c>
      <c r="B22" s="6">
        <f t="shared" si="1"/>
        <v>3</v>
      </c>
      <c r="C22" t="s">
        <v>102</v>
      </c>
      <c r="D22">
        <v>3</v>
      </c>
      <c r="E22">
        <v>3</v>
      </c>
      <c r="F22" t="s">
        <v>103</v>
      </c>
      <c r="G22" t="s">
        <v>81</v>
      </c>
      <c r="H22" t="s">
        <v>46</v>
      </c>
      <c r="I22" t="s">
        <v>45</v>
      </c>
      <c r="J22" t="s">
        <v>104</v>
      </c>
      <c r="K22" t="s">
        <v>105</v>
      </c>
      <c r="L22" t="s">
        <v>45</v>
      </c>
      <c r="M22" t="s">
        <v>48</v>
      </c>
      <c r="N22" t="s">
        <v>48</v>
      </c>
      <c r="O22" t="s">
        <v>48</v>
      </c>
      <c r="P22" t="s">
        <v>48</v>
      </c>
      <c r="Q22" t="s">
        <v>48</v>
      </c>
      <c r="R22" t="s">
        <v>48</v>
      </c>
      <c r="S22" t="s">
        <v>48</v>
      </c>
      <c r="T22" t="s">
        <v>48</v>
      </c>
      <c r="U22" t="s">
        <v>49</v>
      </c>
      <c r="V22" t="s">
        <v>50</v>
      </c>
      <c r="W22" t="s">
        <v>50</v>
      </c>
      <c r="X22" t="s">
        <v>50</v>
      </c>
      <c r="Y22" t="s">
        <v>50</v>
      </c>
      <c r="Z22" t="s">
        <v>106</v>
      </c>
      <c r="AA22" t="s">
        <v>107</v>
      </c>
      <c r="AB22" t="s">
        <v>50</v>
      </c>
      <c r="AC22">
        <v>7.0100118723605402E+17</v>
      </c>
      <c r="AD22" t="s">
        <v>50</v>
      </c>
      <c r="AE22" t="s">
        <v>50</v>
      </c>
      <c r="AF22" t="s">
        <v>108</v>
      </c>
    </row>
    <row r="23" spans="1:32">
      <c r="A23" s="6" t="str">
        <f t="shared" si="0"/>
        <v>Courbevoie - Auditorium Carpeaux1</v>
      </c>
      <c r="B23" s="6">
        <f t="shared" si="1"/>
        <v>1</v>
      </c>
      <c r="C23" t="s">
        <v>113</v>
      </c>
      <c r="D23">
        <v>2</v>
      </c>
      <c r="E23">
        <v>2</v>
      </c>
      <c r="F23" t="s">
        <v>120</v>
      </c>
      <c r="G23">
        <v>500</v>
      </c>
      <c r="H23" t="s">
        <v>46</v>
      </c>
      <c r="I23" t="s">
        <v>45</v>
      </c>
      <c r="J23" t="s">
        <v>46</v>
      </c>
      <c r="K23" t="s">
        <v>47</v>
      </c>
      <c r="L23" t="s">
        <v>45</v>
      </c>
      <c r="M23" t="s">
        <v>50</v>
      </c>
      <c r="N23" t="s">
        <v>50</v>
      </c>
      <c r="O23" t="s">
        <v>50</v>
      </c>
      <c r="P23" t="s">
        <v>50</v>
      </c>
      <c r="Q23" t="s">
        <v>50</v>
      </c>
      <c r="R23" t="s">
        <v>50</v>
      </c>
      <c r="S23" t="s">
        <v>50</v>
      </c>
      <c r="T23" t="s">
        <v>50</v>
      </c>
      <c r="U23" t="s">
        <v>49</v>
      </c>
      <c r="V23" t="s">
        <v>50</v>
      </c>
      <c r="W23" t="s">
        <v>50</v>
      </c>
      <c r="X23" t="s">
        <v>50</v>
      </c>
      <c r="Y23" t="s">
        <v>50</v>
      </c>
      <c r="Z23" t="s">
        <v>50</v>
      </c>
      <c r="AA23" t="s">
        <v>50</v>
      </c>
      <c r="AB23" t="s">
        <v>121</v>
      </c>
      <c r="AC23">
        <v>7.0100118723603302E+17</v>
      </c>
      <c r="AD23" t="s">
        <v>50</v>
      </c>
      <c r="AE23" t="s">
        <v>122</v>
      </c>
      <c r="AF23" t="s">
        <v>123</v>
      </c>
    </row>
    <row r="24" spans="1:32">
      <c r="A24" s="6" t="str">
        <f t="shared" si="0"/>
        <v>Courbevoie - Auditorium Carpeaux2</v>
      </c>
      <c r="B24" s="6">
        <f t="shared" si="1"/>
        <v>2</v>
      </c>
      <c r="C24" t="s">
        <v>113</v>
      </c>
      <c r="D24">
        <v>2</v>
      </c>
      <c r="E24">
        <v>2</v>
      </c>
      <c r="F24" t="s">
        <v>114</v>
      </c>
      <c r="G24" t="s">
        <v>43</v>
      </c>
      <c r="H24" t="s">
        <v>46</v>
      </c>
      <c r="I24" t="s">
        <v>45</v>
      </c>
      <c r="J24" t="s">
        <v>46</v>
      </c>
      <c r="K24" t="s">
        <v>89</v>
      </c>
      <c r="L24" t="s">
        <v>48</v>
      </c>
      <c r="M24" t="s">
        <v>50</v>
      </c>
      <c r="N24" t="s">
        <v>50</v>
      </c>
      <c r="O24" t="s">
        <v>50</v>
      </c>
      <c r="P24" t="s">
        <v>50</v>
      </c>
      <c r="Q24" t="s">
        <v>50</v>
      </c>
      <c r="R24" t="s">
        <v>50</v>
      </c>
      <c r="S24" t="s">
        <v>50</v>
      </c>
      <c r="T24" t="s">
        <v>50</v>
      </c>
      <c r="U24" t="s">
        <v>49</v>
      </c>
      <c r="V24" t="s">
        <v>50</v>
      </c>
      <c r="W24">
        <v>1237591</v>
      </c>
      <c r="X24" t="s">
        <v>115</v>
      </c>
      <c r="Y24" t="s">
        <v>116</v>
      </c>
      <c r="Z24" t="s">
        <v>117</v>
      </c>
      <c r="AA24" t="s">
        <v>118</v>
      </c>
      <c r="AB24" t="s">
        <v>50</v>
      </c>
      <c r="AC24">
        <v>7.0100118723603699E+17</v>
      </c>
      <c r="AD24" t="s">
        <v>50</v>
      </c>
      <c r="AE24" t="s">
        <v>50</v>
      </c>
      <c r="AF24" t="s">
        <v>119</v>
      </c>
    </row>
    <row r="25" spans="1:32">
      <c r="A25" s="6" t="str">
        <f t="shared" si="0"/>
        <v>Courbevoie - Jacques Cartier1</v>
      </c>
      <c r="B25" s="6">
        <f t="shared" si="1"/>
        <v>1</v>
      </c>
      <c r="C25" t="s">
        <v>124</v>
      </c>
      <c r="D25">
        <v>3</v>
      </c>
      <c r="E25">
        <v>3</v>
      </c>
      <c r="F25" t="s">
        <v>130</v>
      </c>
      <c r="G25" t="s">
        <v>43</v>
      </c>
      <c r="H25" t="s">
        <v>46</v>
      </c>
      <c r="I25" t="s">
        <v>45</v>
      </c>
      <c r="J25" t="s">
        <v>46</v>
      </c>
      <c r="K25" t="s">
        <v>47</v>
      </c>
      <c r="L25" t="s">
        <v>45</v>
      </c>
      <c r="M25" t="s">
        <v>50</v>
      </c>
      <c r="N25" t="s">
        <v>50</v>
      </c>
      <c r="O25" t="s">
        <v>50</v>
      </c>
      <c r="P25" t="s">
        <v>50</v>
      </c>
      <c r="Q25" t="s">
        <v>50</v>
      </c>
      <c r="R25" t="s">
        <v>50</v>
      </c>
      <c r="S25" t="s">
        <v>50</v>
      </c>
      <c r="T25" t="s">
        <v>50</v>
      </c>
      <c r="U25" t="s">
        <v>49</v>
      </c>
      <c r="V25" t="s">
        <v>50</v>
      </c>
      <c r="W25" t="s">
        <v>50</v>
      </c>
      <c r="X25" t="s">
        <v>50</v>
      </c>
      <c r="Y25" t="s">
        <v>50</v>
      </c>
      <c r="Z25" t="s">
        <v>50</v>
      </c>
      <c r="AA25" t="s">
        <v>50</v>
      </c>
      <c r="AB25" t="s">
        <v>131</v>
      </c>
      <c r="AC25">
        <v>7.0100118723600998E+17</v>
      </c>
      <c r="AD25" t="s">
        <v>50</v>
      </c>
      <c r="AE25" t="s">
        <v>50</v>
      </c>
      <c r="AF25" t="s">
        <v>132</v>
      </c>
    </row>
    <row r="26" spans="1:32">
      <c r="A26" s="6" t="str">
        <f t="shared" si="0"/>
        <v>Courbevoie - Jacques Cartier2</v>
      </c>
      <c r="B26" s="6">
        <f t="shared" si="1"/>
        <v>2</v>
      </c>
      <c r="C26" t="s">
        <v>124</v>
      </c>
      <c r="D26">
        <v>3</v>
      </c>
      <c r="E26">
        <v>3</v>
      </c>
      <c r="F26" t="s">
        <v>133</v>
      </c>
      <c r="G26" t="s">
        <v>54</v>
      </c>
      <c r="H26" t="s">
        <v>46</v>
      </c>
      <c r="I26" t="s">
        <v>45</v>
      </c>
      <c r="J26" t="s">
        <v>46</v>
      </c>
      <c r="K26" t="s">
        <v>47</v>
      </c>
      <c r="L26" t="s">
        <v>45</v>
      </c>
      <c r="M26" t="s">
        <v>50</v>
      </c>
      <c r="N26" t="s">
        <v>50</v>
      </c>
      <c r="O26" t="s">
        <v>50</v>
      </c>
      <c r="P26" t="s">
        <v>50</v>
      </c>
      <c r="Q26" t="s">
        <v>50</v>
      </c>
      <c r="R26" t="s">
        <v>50</v>
      </c>
      <c r="S26" t="s">
        <v>50</v>
      </c>
      <c r="T26" t="s">
        <v>50</v>
      </c>
      <c r="U26" t="s">
        <v>49</v>
      </c>
      <c r="V26" t="s">
        <v>50</v>
      </c>
      <c r="W26" t="s">
        <v>50</v>
      </c>
      <c r="X26" t="s">
        <v>50</v>
      </c>
      <c r="Y26" t="s">
        <v>50</v>
      </c>
      <c r="Z26" t="s">
        <v>50</v>
      </c>
      <c r="AA26" t="s">
        <v>50</v>
      </c>
      <c r="AB26" t="s">
        <v>50</v>
      </c>
      <c r="AC26">
        <v>7.0100118723605005E+17</v>
      </c>
      <c r="AD26" t="s">
        <v>50</v>
      </c>
      <c r="AE26" t="s">
        <v>50</v>
      </c>
      <c r="AF26" t="s">
        <v>134</v>
      </c>
    </row>
    <row r="27" spans="1:32">
      <c r="A27" s="6" t="str">
        <f t="shared" si="0"/>
        <v>Courbevoie - Jacques Cartier3</v>
      </c>
      <c r="B27" s="6">
        <f t="shared" si="1"/>
        <v>3</v>
      </c>
      <c r="C27" t="s">
        <v>124</v>
      </c>
      <c r="D27">
        <v>3</v>
      </c>
      <c r="E27">
        <v>3</v>
      </c>
      <c r="F27" t="s">
        <v>125</v>
      </c>
      <c r="G27">
        <v>500</v>
      </c>
      <c r="H27" t="s">
        <v>46</v>
      </c>
      <c r="I27" t="s">
        <v>45</v>
      </c>
      <c r="J27" t="s">
        <v>46</v>
      </c>
      <c r="K27" t="s">
        <v>105</v>
      </c>
      <c r="L27" t="s">
        <v>45</v>
      </c>
      <c r="M27" t="s">
        <v>48</v>
      </c>
      <c r="N27" t="s">
        <v>48</v>
      </c>
      <c r="O27" t="s">
        <v>48</v>
      </c>
      <c r="P27" t="s">
        <v>48</v>
      </c>
      <c r="Q27" t="s">
        <v>48</v>
      </c>
      <c r="R27" t="s">
        <v>48</v>
      </c>
      <c r="S27" t="s">
        <v>48</v>
      </c>
      <c r="T27" t="s">
        <v>48</v>
      </c>
      <c r="U27" t="s">
        <v>49</v>
      </c>
      <c r="V27" t="s">
        <v>50</v>
      </c>
      <c r="W27" t="s">
        <v>50</v>
      </c>
      <c r="X27" t="s">
        <v>50</v>
      </c>
      <c r="Y27" t="s">
        <v>50</v>
      </c>
      <c r="Z27" t="s">
        <v>126</v>
      </c>
      <c r="AA27" t="s">
        <v>127</v>
      </c>
      <c r="AB27" t="s">
        <v>128</v>
      </c>
      <c r="AC27">
        <v>7.0100118723606106E+17</v>
      </c>
      <c r="AD27" t="s">
        <v>50</v>
      </c>
      <c r="AE27" t="s">
        <v>50</v>
      </c>
      <c r="AF27" t="s">
        <v>129</v>
      </c>
    </row>
    <row r="28" spans="1:32">
      <c r="A28" s="6" t="str">
        <f t="shared" si="0"/>
        <v>Courbevoie - Marceau1</v>
      </c>
      <c r="B28" s="6">
        <f t="shared" si="1"/>
        <v>1</v>
      </c>
      <c r="C28" t="s">
        <v>135</v>
      </c>
      <c r="D28">
        <v>3</v>
      </c>
      <c r="E28">
        <v>3</v>
      </c>
      <c r="F28" t="s">
        <v>141</v>
      </c>
      <c r="G28" t="s">
        <v>43</v>
      </c>
      <c r="H28" t="s">
        <v>46</v>
      </c>
      <c r="I28" t="s">
        <v>45</v>
      </c>
      <c r="J28" t="s">
        <v>46</v>
      </c>
      <c r="K28" t="s">
        <v>47</v>
      </c>
      <c r="L28" t="s">
        <v>45</v>
      </c>
      <c r="M28" t="s">
        <v>50</v>
      </c>
      <c r="N28" t="s">
        <v>50</v>
      </c>
      <c r="O28" t="s">
        <v>50</v>
      </c>
      <c r="P28" t="s">
        <v>50</v>
      </c>
      <c r="Q28" t="s">
        <v>50</v>
      </c>
      <c r="R28" t="s">
        <v>50</v>
      </c>
      <c r="S28" t="s">
        <v>50</v>
      </c>
      <c r="T28" t="s">
        <v>50</v>
      </c>
      <c r="U28" t="s">
        <v>49</v>
      </c>
      <c r="V28" t="s">
        <v>50</v>
      </c>
      <c r="W28" t="s">
        <v>50</v>
      </c>
      <c r="X28" t="s">
        <v>50</v>
      </c>
      <c r="Y28" t="s">
        <v>50</v>
      </c>
      <c r="Z28" t="s">
        <v>50</v>
      </c>
      <c r="AA28" t="s">
        <v>50</v>
      </c>
      <c r="AB28" t="s">
        <v>50</v>
      </c>
      <c r="AC28">
        <v>7.0100118723603802E+17</v>
      </c>
      <c r="AD28" t="s">
        <v>50</v>
      </c>
      <c r="AE28" t="s">
        <v>50</v>
      </c>
      <c r="AF28" t="s">
        <v>142</v>
      </c>
    </row>
    <row r="29" spans="1:32">
      <c r="A29" s="6" t="str">
        <f t="shared" si="0"/>
        <v>Courbevoie - Marceau2</v>
      </c>
      <c r="B29" s="6">
        <f t="shared" si="1"/>
        <v>2</v>
      </c>
      <c r="C29" t="s">
        <v>135</v>
      </c>
      <c r="D29">
        <v>3</v>
      </c>
      <c r="E29">
        <v>3</v>
      </c>
      <c r="F29" t="s">
        <v>136</v>
      </c>
      <c r="G29" t="s">
        <v>43</v>
      </c>
      <c r="H29" t="s">
        <v>46</v>
      </c>
      <c r="I29" t="s">
        <v>45</v>
      </c>
      <c r="J29" t="s">
        <v>46</v>
      </c>
      <c r="K29" t="s">
        <v>47</v>
      </c>
      <c r="L29" t="s">
        <v>45</v>
      </c>
      <c r="M29" t="s">
        <v>50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50</v>
      </c>
      <c r="U29" t="s">
        <v>49</v>
      </c>
      <c r="V29" t="s">
        <v>50</v>
      </c>
      <c r="W29" t="s">
        <v>50</v>
      </c>
      <c r="X29" t="s">
        <v>50</v>
      </c>
      <c r="Y29" t="s">
        <v>50</v>
      </c>
      <c r="Z29" t="s">
        <v>50</v>
      </c>
      <c r="AA29" t="s">
        <v>50</v>
      </c>
      <c r="AB29" t="s">
        <v>50</v>
      </c>
      <c r="AC29">
        <v>7.0100118723603699E+17</v>
      </c>
      <c r="AD29" t="s">
        <v>50</v>
      </c>
      <c r="AE29" t="s">
        <v>137</v>
      </c>
      <c r="AF29" t="s">
        <v>138</v>
      </c>
    </row>
    <row r="30" spans="1:32">
      <c r="A30" s="6" t="str">
        <f t="shared" si="0"/>
        <v>Courbevoie - Marceau3</v>
      </c>
      <c r="B30" s="6">
        <f t="shared" si="1"/>
        <v>3</v>
      </c>
      <c r="C30" t="s">
        <v>135</v>
      </c>
      <c r="D30">
        <v>3</v>
      </c>
      <c r="E30">
        <v>3</v>
      </c>
      <c r="F30" t="s">
        <v>139</v>
      </c>
      <c r="G30" t="s">
        <v>72</v>
      </c>
      <c r="H30" t="s">
        <v>46</v>
      </c>
      <c r="I30" t="s">
        <v>45</v>
      </c>
      <c r="J30" t="s">
        <v>46</v>
      </c>
      <c r="K30" t="s">
        <v>64</v>
      </c>
      <c r="L30" t="s">
        <v>48</v>
      </c>
      <c r="M30" t="s">
        <v>50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50</v>
      </c>
      <c r="U30" t="s">
        <v>49</v>
      </c>
      <c r="V30">
        <v>1239693</v>
      </c>
      <c r="W30" t="s">
        <v>50</v>
      </c>
      <c r="X30" t="s">
        <v>1397</v>
      </c>
      <c r="Y30" t="s">
        <v>1398</v>
      </c>
      <c r="Z30" t="s">
        <v>50</v>
      </c>
      <c r="AA30" t="s">
        <v>50</v>
      </c>
      <c r="AB30" t="s">
        <v>50</v>
      </c>
      <c r="AC30">
        <v>7.0100118723605094E+17</v>
      </c>
      <c r="AD30">
        <v>4774</v>
      </c>
      <c r="AE30" t="s">
        <v>50</v>
      </c>
      <c r="AF30" t="s">
        <v>140</v>
      </c>
    </row>
    <row r="31" spans="1:32">
      <c r="A31" s="6" t="str">
        <f t="shared" si="0"/>
        <v>Courbevoie - Renardieres1</v>
      </c>
      <c r="B31" s="6">
        <f t="shared" si="1"/>
        <v>1</v>
      </c>
      <c r="C31" t="s">
        <v>143</v>
      </c>
      <c r="D31">
        <v>3</v>
      </c>
      <c r="E31">
        <v>3</v>
      </c>
      <c r="F31" t="s">
        <v>147</v>
      </c>
      <c r="G31" t="s">
        <v>72</v>
      </c>
      <c r="H31" t="s">
        <v>46</v>
      </c>
      <c r="I31" t="s">
        <v>45</v>
      </c>
      <c r="J31" t="s">
        <v>46</v>
      </c>
      <c r="K31" t="s">
        <v>47</v>
      </c>
      <c r="L31" t="s">
        <v>45</v>
      </c>
      <c r="M31" t="s">
        <v>50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50</v>
      </c>
      <c r="U31" t="s">
        <v>49</v>
      </c>
      <c r="V31" t="s">
        <v>50</v>
      </c>
      <c r="W31" t="s">
        <v>50</v>
      </c>
      <c r="X31" t="s">
        <v>50</v>
      </c>
      <c r="Y31" t="s">
        <v>50</v>
      </c>
      <c r="Z31" t="s">
        <v>50</v>
      </c>
      <c r="AA31" t="s">
        <v>50</v>
      </c>
      <c r="AB31" t="s">
        <v>50</v>
      </c>
      <c r="AC31">
        <v>7.0100118723605094E+17</v>
      </c>
      <c r="AD31">
        <v>4775</v>
      </c>
      <c r="AE31" t="s">
        <v>50</v>
      </c>
      <c r="AF31" t="s">
        <v>148</v>
      </c>
    </row>
    <row r="32" spans="1:32">
      <c r="A32" s="6" t="str">
        <f t="shared" si="0"/>
        <v>Courbevoie - Renardieres2</v>
      </c>
      <c r="B32" s="6">
        <f t="shared" si="1"/>
        <v>2</v>
      </c>
      <c r="C32" t="s">
        <v>143</v>
      </c>
      <c r="D32">
        <v>3</v>
      </c>
      <c r="E32">
        <v>3</v>
      </c>
      <c r="F32" t="s">
        <v>149</v>
      </c>
      <c r="G32" t="s">
        <v>43</v>
      </c>
      <c r="H32" t="s">
        <v>46</v>
      </c>
      <c r="I32" t="s">
        <v>45</v>
      </c>
      <c r="J32" t="s">
        <v>46</v>
      </c>
      <c r="K32" t="s">
        <v>47</v>
      </c>
      <c r="L32" t="s">
        <v>45</v>
      </c>
      <c r="M32" t="s">
        <v>50</v>
      </c>
      <c r="N32" t="s">
        <v>50</v>
      </c>
      <c r="O32" t="s">
        <v>50</v>
      </c>
      <c r="P32" t="s">
        <v>50</v>
      </c>
      <c r="Q32" t="s">
        <v>50</v>
      </c>
      <c r="R32" t="s">
        <v>50</v>
      </c>
      <c r="S32" t="s">
        <v>50</v>
      </c>
      <c r="T32" t="s">
        <v>50</v>
      </c>
      <c r="U32" t="s">
        <v>49</v>
      </c>
      <c r="V32" t="s">
        <v>50</v>
      </c>
      <c r="W32" t="s">
        <v>50</v>
      </c>
      <c r="X32" t="s">
        <v>50</v>
      </c>
      <c r="Y32" t="s">
        <v>50</v>
      </c>
      <c r="Z32" t="s">
        <v>50</v>
      </c>
      <c r="AA32" t="s">
        <v>50</v>
      </c>
      <c r="AB32" t="s">
        <v>50</v>
      </c>
      <c r="AC32">
        <v>7.0100118723603802E+17</v>
      </c>
      <c r="AD32" t="s">
        <v>50</v>
      </c>
      <c r="AE32" t="s">
        <v>150</v>
      </c>
      <c r="AF32" t="s">
        <v>151</v>
      </c>
    </row>
    <row r="33" spans="1:32">
      <c r="A33" s="6" t="str">
        <f t="shared" si="0"/>
        <v>Courbevoie - Renardieres3</v>
      </c>
      <c r="B33" s="6">
        <f t="shared" si="1"/>
        <v>3</v>
      </c>
      <c r="C33" t="s">
        <v>143</v>
      </c>
      <c r="D33">
        <v>3</v>
      </c>
      <c r="E33">
        <v>3</v>
      </c>
      <c r="F33" t="s">
        <v>144</v>
      </c>
      <c r="G33" t="s">
        <v>43</v>
      </c>
      <c r="H33" t="s">
        <v>46</v>
      </c>
      <c r="I33" t="s">
        <v>45</v>
      </c>
      <c r="J33" t="s">
        <v>46</v>
      </c>
      <c r="K33" t="s">
        <v>47</v>
      </c>
      <c r="L33" t="s">
        <v>45</v>
      </c>
      <c r="M33" t="s">
        <v>50</v>
      </c>
      <c r="N33" t="s">
        <v>50</v>
      </c>
      <c r="O33" t="s">
        <v>50</v>
      </c>
      <c r="P33" t="s">
        <v>50</v>
      </c>
      <c r="Q33" t="s">
        <v>50</v>
      </c>
      <c r="R33" t="s">
        <v>50</v>
      </c>
      <c r="S33" t="s">
        <v>50</v>
      </c>
      <c r="T33" t="s">
        <v>50</v>
      </c>
      <c r="U33" t="s">
        <v>49</v>
      </c>
      <c r="V33" t="s">
        <v>50</v>
      </c>
      <c r="W33" t="s">
        <v>50</v>
      </c>
      <c r="X33" t="s">
        <v>50</v>
      </c>
      <c r="Y33" t="s">
        <v>50</v>
      </c>
      <c r="Z33" t="s">
        <v>50</v>
      </c>
      <c r="AA33" t="s">
        <v>50</v>
      </c>
      <c r="AB33" t="s">
        <v>50</v>
      </c>
      <c r="AC33">
        <v>7.0100118723603802E+17</v>
      </c>
      <c r="AD33" t="s">
        <v>50</v>
      </c>
      <c r="AE33" t="s">
        <v>145</v>
      </c>
      <c r="AF33" t="s">
        <v>146</v>
      </c>
    </row>
    <row r="34" spans="1:32">
      <c r="A34" s="6" t="str">
        <f t="shared" si="0"/>
        <v>Gentilly - Eglise1</v>
      </c>
      <c r="B34" s="6">
        <f t="shared" si="1"/>
        <v>1</v>
      </c>
      <c r="C34" t="s">
        <v>152</v>
      </c>
      <c r="D34">
        <v>4</v>
      </c>
      <c r="E34">
        <v>4</v>
      </c>
      <c r="F34" t="s">
        <v>163</v>
      </c>
      <c r="G34" t="s">
        <v>43</v>
      </c>
      <c r="H34" t="s">
        <v>46</v>
      </c>
      <c r="I34" t="s">
        <v>45</v>
      </c>
      <c r="J34" t="s">
        <v>46</v>
      </c>
      <c r="K34" t="s">
        <v>47</v>
      </c>
      <c r="L34" t="s">
        <v>45</v>
      </c>
      <c r="M34" t="s">
        <v>50</v>
      </c>
      <c r="N34" t="s">
        <v>50</v>
      </c>
      <c r="O34" t="s">
        <v>50</v>
      </c>
      <c r="P34" t="s">
        <v>50</v>
      </c>
      <c r="Q34" t="s">
        <v>50</v>
      </c>
      <c r="R34" t="s">
        <v>50</v>
      </c>
      <c r="S34" t="s">
        <v>50</v>
      </c>
      <c r="T34" t="s">
        <v>50</v>
      </c>
      <c r="U34" t="s">
        <v>49</v>
      </c>
      <c r="V34" t="s">
        <v>50</v>
      </c>
      <c r="W34" t="s">
        <v>50</v>
      </c>
      <c r="X34" t="s">
        <v>50</v>
      </c>
      <c r="Y34" t="s">
        <v>50</v>
      </c>
      <c r="Z34" t="s">
        <v>50</v>
      </c>
      <c r="AA34" t="s">
        <v>50</v>
      </c>
      <c r="AB34" t="s">
        <v>50</v>
      </c>
      <c r="AC34">
        <v>7.0100118723606694E+17</v>
      </c>
      <c r="AD34">
        <v>15178</v>
      </c>
      <c r="AE34" t="s">
        <v>50</v>
      </c>
      <c r="AF34" t="s">
        <v>164</v>
      </c>
    </row>
    <row r="35" spans="1:32">
      <c r="A35" s="6" t="str">
        <f t="shared" si="0"/>
        <v>Gentilly - Eglise2</v>
      </c>
      <c r="B35" s="6">
        <f t="shared" si="1"/>
        <v>2</v>
      </c>
      <c r="C35" t="s">
        <v>152</v>
      </c>
      <c r="D35">
        <v>4</v>
      </c>
      <c r="E35">
        <v>4</v>
      </c>
      <c r="F35" t="s">
        <v>165</v>
      </c>
      <c r="G35" t="s">
        <v>72</v>
      </c>
      <c r="H35" t="s">
        <v>46</v>
      </c>
      <c r="I35" t="s">
        <v>45</v>
      </c>
      <c r="J35" t="s">
        <v>46</v>
      </c>
      <c r="K35" t="s">
        <v>47</v>
      </c>
      <c r="L35" t="s">
        <v>45</v>
      </c>
      <c r="M35" t="s">
        <v>50</v>
      </c>
      <c r="N35" t="s">
        <v>50</v>
      </c>
      <c r="O35" t="s">
        <v>50</v>
      </c>
      <c r="P35" t="s">
        <v>50</v>
      </c>
      <c r="Q35" t="s">
        <v>50</v>
      </c>
      <c r="R35" t="s">
        <v>50</v>
      </c>
      <c r="S35" t="s">
        <v>50</v>
      </c>
      <c r="T35" t="s">
        <v>50</v>
      </c>
      <c r="U35" t="s">
        <v>49</v>
      </c>
      <c r="V35" t="s">
        <v>50</v>
      </c>
      <c r="W35" t="s">
        <v>50</v>
      </c>
      <c r="X35" t="s">
        <v>50</v>
      </c>
      <c r="Y35" t="s">
        <v>50</v>
      </c>
      <c r="Z35" t="s">
        <v>50</v>
      </c>
      <c r="AA35" t="s">
        <v>50</v>
      </c>
      <c r="AB35" t="s">
        <v>166</v>
      </c>
      <c r="AC35">
        <v>7.0100118723608896E+17</v>
      </c>
      <c r="AD35" t="s">
        <v>50</v>
      </c>
      <c r="AE35" t="s">
        <v>167</v>
      </c>
      <c r="AF35" t="s">
        <v>168</v>
      </c>
    </row>
    <row r="36" spans="1:32">
      <c r="A36" s="6" t="str">
        <f t="shared" si="0"/>
        <v>Gentilly - Eglise3</v>
      </c>
      <c r="B36" s="6">
        <f t="shared" si="1"/>
        <v>3</v>
      </c>
      <c r="C36" t="s">
        <v>152</v>
      </c>
      <c r="D36">
        <v>4</v>
      </c>
      <c r="E36">
        <v>4</v>
      </c>
      <c r="F36" t="s">
        <v>158</v>
      </c>
      <c r="G36" t="s">
        <v>43</v>
      </c>
      <c r="H36" t="s">
        <v>46</v>
      </c>
      <c r="I36" t="s">
        <v>45</v>
      </c>
      <c r="J36" t="s">
        <v>46</v>
      </c>
      <c r="K36" t="s">
        <v>89</v>
      </c>
      <c r="L36" t="s">
        <v>45</v>
      </c>
      <c r="M36" t="s">
        <v>50</v>
      </c>
      <c r="N36" t="s">
        <v>50</v>
      </c>
      <c r="O36" t="s">
        <v>50</v>
      </c>
      <c r="P36" t="s">
        <v>50</v>
      </c>
      <c r="Q36" t="s">
        <v>50</v>
      </c>
      <c r="R36" t="s">
        <v>50</v>
      </c>
      <c r="S36" t="s">
        <v>50</v>
      </c>
      <c r="T36" t="s">
        <v>50</v>
      </c>
      <c r="U36" t="s">
        <v>49</v>
      </c>
      <c r="V36" t="s">
        <v>50</v>
      </c>
      <c r="W36">
        <v>1237074</v>
      </c>
      <c r="X36" t="s">
        <v>159</v>
      </c>
      <c r="Y36" t="s">
        <v>118</v>
      </c>
      <c r="Z36" t="s">
        <v>160</v>
      </c>
      <c r="AA36" t="s">
        <v>118</v>
      </c>
      <c r="AB36" t="s">
        <v>161</v>
      </c>
      <c r="AC36">
        <v>7.0100118723601997E+17</v>
      </c>
      <c r="AD36">
        <v>15177</v>
      </c>
      <c r="AE36" t="s">
        <v>50</v>
      </c>
      <c r="AF36" t="s">
        <v>162</v>
      </c>
    </row>
    <row r="37" spans="1:32">
      <c r="A37" s="6" t="str">
        <f t="shared" si="0"/>
        <v>Gentilly - Eglise4</v>
      </c>
      <c r="B37" s="6">
        <f t="shared" si="1"/>
        <v>4</v>
      </c>
      <c r="C37" t="s">
        <v>152</v>
      </c>
      <c r="D37">
        <v>4</v>
      </c>
      <c r="E37">
        <v>4</v>
      </c>
      <c r="F37" t="s">
        <v>153</v>
      </c>
      <c r="G37" t="s">
        <v>54</v>
      </c>
      <c r="H37" t="s">
        <v>46</v>
      </c>
      <c r="I37" t="s">
        <v>45</v>
      </c>
      <c r="J37" t="s">
        <v>46</v>
      </c>
      <c r="K37" t="s">
        <v>105</v>
      </c>
      <c r="L37" t="s">
        <v>45</v>
      </c>
      <c r="M37" t="s">
        <v>50</v>
      </c>
      <c r="N37" t="s">
        <v>50</v>
      </c>
      <c r="O37" t="s">
        <v>50</v>
      </c>
      <c r="P37" t="s">
        <v>50</v>
      </c>
      <c r="Q37" t="s">
        <v>50</v>
      </c>
      <c r="R37" t="s">
        <v>50</v>
      </c>
      <c r="S37" t="s">
        <v>50</v>
      </c>
      <c r="T37" t="s">
        <v>50</v>
      </c>
      <c r="U37" t="s">
        <v>49</v>
      </c>
      <c r="V37" t="s">
        <v>50</v>
      </c>
      <c r="W37" t="s">
        <v>50</v>
      </c>
      <c r="X37" t="s">
        <v>50</v>
      </c>
      <c r="Y37" t="s">
        <v>50</v>
      </c>
      <c r="Z37" t="s">
        <v>154</v>
      </c>
      <c r="AA37" t="s">
        <v>155</v>
      </c>
      <c r="AB37" t="s">
        <v>50</v>
      </c>
      <c r="AC37">
        <v>7.0100118723603405E+17</v>
      </c>
      <c r="AD37" t="s">
        <v>50</v>
      </c>
      <c r="AE37" t="s">
        <v>156</v>
      </c>
      <c r="AF37" t="s">
        <v>157</v>
      </c>
    </row>
    <row r="38" spans="1:32">
      <c r="A38" s="6" t="str">
        <f t="shared" si="0"/>
        <v>Issy - Corentin Celton1</v>
      </c>
      <c r="B38" s="6">
        <f t="shared" si="1"/>
        <v>1</v>
      </c>
      <c r="C38" t="s">
        <v>169</v>
      </c>
      <c r="D38">
        <v>6</v>
      </c>
      <c r="E38">
        <v>6</v>
      </c>
      <c r="F38" t="s">
        <v>174</v>
      </c>
      <c r="G38">
        <v>500</v>
      </c>
      <c r="H38" t="s">
        <v>46</v>
      </c>
      <c r="I38" t="s">
        <v>45</v>
      </c>
      <c r="J38" t="s">
        <v>46</v>
      </c>
      <c r="K38" t="s">
        <v>47</v>
      </c>
      <c r="L38" t="s">
        <v>45</v>
      </c>
      <c r="M38" t="s">
        <v>50</v>
      </c>
      <c r="N38" t="s">
        <v>50</v>
      </c>
      <c r="O38" t="s">
        <v>50</v>
      </c>
      <c r="P38" t="s">
        <v>50</v>
      </c>
      <c r="Q38" t="s">
        <v>50</v>
      </c>
      <c r="R38" t="s">
        <v>50</v>
      </c>
      <c r="S38" t="s">
        <v>50</v>
      </c>
      <c r="T38" t="s">
        <v>50</v>
      </c>
      <c r="U38" t="s">
        <v>49</v>
      </c>
      <c r="V38" t="s">
        <v>50</v>
      </c>
      <c r="W38" t="s">
        <v>50</v>
      </c>
      <c r="X38" t="s">
        <v>50</v>
      </c>
      <c r="Y38" t="s">
        <v>50</v>
      </c>
      <c r="Z38" t="s">
        <v>50</v>
      </c>
      <c r="AA38" t="s">
        <v>50</v>
      </c>
      <c r="AB38" t="s">
        <v>50</v>
      </c>
      <c r="AC38">
        <v>7.0100118723606106E+17</v>
      </c>
      <c r="AD38" t="s">
        <v>50</v>
      </c>
      <c r="AE38" t="s">
        <v>50</v>
      </c>
      <c r="AF38" t="s">
        <v>175</v>
      </c>
    </row>
    <row r="39" spans="1:32">
      <c r="A39" s="6" t="str">
        <f t="shared" si="0"/>
        <v>Issy - Corentin Celton2</v>
      </c>
      <c r="B39" s="6">
        <f t="shared" si="1"/>
        <v>2</v>
      </c>
      <c r="C39" t="s">
        <v>169</v>
      </c>
      <c r="D39">
        <v>6</v>
      </c>
      <c r="E39">
        <v>6</v>
      </c>
      <c r="F39" t="s">
        <v>170</v>
      </c>
      <c r="G39" t="s">
        <v>72</v>
      </c>
      <c r="H39" t="s">
        <v>46</v>
      </c>
      <c r="I39" t="s">
        <v>45</v>
      </c>
      <c r="J39" t="s">
        <v>46</v>
      </c>
      <c r="K39" t="s">
        <v>64</v>
      </c>
      <c r="L39" t="s">
        <v>48</v>
      </c>
      <c r="M39" t="s">
        <v>50</v>
      </c>
      <c r="N39" t="s">
        <v>50</v>
      </c>
      <c r="O39" t="s">
        <v>50</v>
      </c>
      <c r="P39" t="s">
        <v>50</v>
      </c>
      <c r="Q39" t="s">
        <v>50</v>
      </c>
      <c r="R39" t="s">
        <v>50</v>
      </c>
      <c r="S39" t="s">
        <v>50</v>
      </c>
      <c r="T39" t="s">
        <v>50</v>
      </c>
      <c r="U39" t="s">
        <v>49</v>
      </c>
      <c r="V39">
        <v>1247099</v>
      </c>
      <c r="W39" t="s">
        <v>50</v>
      </c>
      <c r="X39" t="s">
        <v>1399</v>
      </c>
      <c r="Y39" t="s">
        <v>1400</v>
      </c>
      <c r="Z39" t="s">
        <v>50</v>
      </c>
      <c r="AA39" t="s">
        <v>50</v>
      </c>
      <c r="AB39" t="s">
        <v>171</v>
      </c>
      <c r="AC39">
        <v>7.0100118723602304E+17</v>
      </c>
      <c r="AD39" t="s">
        <v>50</v>
      </c>
      <c r="AE39" t="s">
        <v>172</v>
      </c>
      <c r="AF39" t="s">
        <v>173</v>
      </c>
    </row>
    <row r="40" spans="1:32">
      <c r="A40" s="6" t="str">
        <f t="shared" si="0"/>
        <v>Issy - Corentin Celton3</v>
      </c>
      <c r="B40" s="6">
        <f t="shared" si="1"/>
        <v>3</v>
      </c>
      <c r="C40" t="s">
        <v>169</v>
      </c>
      <c r="D40">
        <v>6</v>
      </c>
      <c r="E40">
        <v>6</v>
      </c>
      <c r="F40" t="s">
        <v>185</v>
      </c>
      <c r="G40" t="s">
        <v>43</v>
      </c>
      <c r="H40" t="s">
        <v>46</v>
      </c>
      <c r="I40" t="s">
        <v>45</v>
      </c>
      <c r="J40" t="s">
        <v>46</v>
      </c>
      <c r="K40" t="s">
        <v>64</v>
      </c>
      <c r="L40" t="s">
        <v>45</v>
      </c>
      <c r="M40" t="s">
        <v>50</v>
      </c>
      <c r="N40" t="s">
        <v>50</v>
      </c>
      <c r="O40" t="s">
        <v>50</v>
      </c>
      <c r="P40" t="s">
        <v>50</v>
      </c>
      <c r="Q40" t="s">
        <v>50</v>
      </c>
      <c r="R40" t="s">
        <v>50</v>
      </c>
      <c r="S40" t="s">
        <v>50</v>
      </c>
      <c r="T40" t="s">
        <v>50</v>
      </c>
      <c r="U40" t="s">
        <v>49</v>
      </c>
      <c r="V40">
        <v>1237513</v>
      </c>
      <c r="W40" t="s">
        <v>50</v>
      </c>
      <c r="X40" t="s">
        <v>186</v>
      </c>
      <c r="Y40" t="s">
        <v>1401</v>
      </c>
      <c r="Z40" t="s">
        <v>50</v>
      </c>
      <c r="AA40" t="s">
        <v>50</v>
      </c>
      <c r="AB40" t="s">
        <v>50</v>
      </c>
      <c r="AC40">
        <v>7.0100118723608602E+17</v>
      </c>
      <c r="AD40">
        <v>347</v>
      </c>
      <c r="AE40" t="s">
        <v>50</v>
      </c>
      <c r="AF40" t="s">
        <v>187</v>
      </c>
    </row>
    <row r="41" spans="1:32">
      <c r="A41" s="6" t="str">
        <f t="shared" si="0"/>
        <v>Issy - Corentin Celton4</v>
      </c>
      <c r="B41" s="6">
        <f t="shared" si="1"/>
        <v>4</v>
      </c>
      <c r="C41" t="s">
        <v>169</v>
      </c>
      <c r="D41">
        <v>6</v>
      </c>
      <c r="E41">
        <v>6</v>
      </c>
      <c r="F41" t="s">
        <v>180</v>
      </c>
      <c r="G41">
        <v>500</v>
      </c>
      <c r="H41" t="s">
        <v>46</v>
      </c>
      <c r="I41" t="s">
        <v>45</v>
      </c>
      <c r="J41" t="s">
        <v>46</v>
      </c>
      <c r="K41" t="s">
        <v>47</v>
      </c>
      <c r="L41" t="s">
        <v>45</v>
      </c>
      <c r="M41" t="s">
        <v>50</v>
      </c>
      <c r="N41" t="s">
        <v>50</v>
      </c>
      <c r="O41" t="s">
        <v>50</v>
      </c>
      <c r="P41" t="s">
        <v>50</v>
      </c>
      <c r="Q41" t="s">
        <v>50</v>
      </c>
      <c r="R41" t="s">
        <v>50</v>
      </c>
      <c r="S41" t="s">
        <v>50</v>
      </c>
      <c r="T41" t="s">
        <v>50</v>
      </c>
      <c r="U41" t="s">
        <v>49</v>
      </c>
      <c r="V41" t="s">
        <v>50</v>
      </c>
      <c r="W41" t="s">
        <v>50</v>
      </c>
      <c r="X41" t="s">
        <v>50</v>
      </c>
      <c r="Y41" t="s">
        <v>50</v>
      </c>
      <c r="Z41" t="s">
        <v>50</v>
      </c>
      <c r="AA41" t="s">
        <v>50</v>
      </c>
      <c r="AB41" t="s">
        <v>50</v>
      </c>
      <c r="AC41">
        <v>7.0100118723601805E+17</v>
      </c>
      <c r="AD41" t="s">
        <v>50</v>
      </c>
      <c r="AE41" t="s">
        <v>181</v>
      </c>
      <c r="AF41" t="s">
        <v>182</v>
      </c>
    </row>
    <row r="42" spans="1:32">
      <c r="A42" s="6" t="str">
        <f t="shared" si="0"/>
        <v>Issy - Corentin Celton5</v>
      </c>
      <c r="B42" s="6">
        <f t="shared" si="1"/>
        <v>5</v>
      </c>
      <c r="C42" t="s">
        <v>169</v>
      </c>
      <c r="D42">
        <v>6</v>
      </c>
      <c r="E42">
        <v>6</v>
      </c>
      <c r="F42" t="s">
        <v>183</v>
      </c>
      <c r="G42" t="s">
        <v>72</v>
      </c>
      <c r="H42" t="s">
        <v>46</v>
      </c>
      <c r="I42" t="s">
        <v>45</v>
      </c>
      <c r="J42" t="s">
        <v>46</v>
      </c>
      <c r="K42" t="s">
        <v>47</v>
      </c>
      <c r="L42" t="s">
        <v>45</v>
      </c>
      <c r="M42" t="s">
        <v>50</v>
      </c>
      <c r="N42" t="s">
        <v>50</v>
      </c>
      <c r="O42" t="s">
        <v>50</v>
      </c>
      <c r="P42" t="s">
        <v>50</v>
      </c>
      <c r="Q42" t="s">
        <v>50</v>
      </c>
      <c r="R42" t="s">
        <v>50</v>
      </c>
      <c r="S42" t="s">
        <v>50</v>
      </c>
      <c r="T42" t="s">
        <v>50</v>
      </c>
      <c r="U42" t="s">
        <v>49</v>
      </c>
      <c r="V42" t="s">
        <v>50</v>
      </c>
      <c r="W42" t="s">
        <v>50</v>
      </c>
      <c r="X42" t="s">
        <v>50</v>
      </c>
      <c r="Y42" t="s">
        <v>50</v>
      </c>
      <c r="Z42" t="s">
        <v>50</v>
      </c>
      <c r="AA42" t="s">
        <v>50</v>
      </c>
      <c r="AB42" t="s">
        <v>50</v>
      </c>
      <c r="AC42">
        <v>7.0100118723605094E+17</v>
      </c>
      <c r="AD42">
        <v>346</v>
      </c>
      <c r="AE42" t="s">
        <v>50</v>
      </c>
      <c r="AF42" t="s">
        <v>184</v>
      </c>
    </row>
    <row r="43" spans="1:32">
      <c r="A43" s="6" t="str">
        <f t="shared" si="0"/>
        <v>Issy - Corentin Celton6</v>
      </c>
      <c r="B43" s="6">
        <f t="shared" si="1"/>
        <v>6</v>
      </c>
      <c r="C43" t="s">
        <v>169</v>
      </c>
      <c r="D43">
        <v>6</v>
      </c>
      <c r="E43">
        <v>6</v>
      </c>
      <c r="F43" t="s">
        <v>176</v>
      </c>
      <c r="G43" t="s">
        <v>54</v>
      </c>
      <c r="H43" t="s">
        <v>46</v>
      </c>
      <c r="I43" t="s">
        <v>45</v>
      </c>
      <c r="J43" t="s">
        <v>46</v>
      </c>
      <c r="K43" t="s">
        <v>47</v>
      </c>
      <c r="L43" t="s">
        <v>45</v>
      </c>
      <c r="M43" t="s">
        <v>50</v>
      </c>
      <c r="N43" t="s">
        <v>50</v>
      </c>
      <c r="O43" t="s">
        <v>50</v>
      </c>
      <c r="P43" t="s">
        <v>50</v>
      </c>
      <c r="Q43" t="s">
        <v>50</v>
      </c>
      <c r="R43" t="s">
        <v>50</v>
      </c>
      <c r="S43" t="s">
        <v>50</v>
      </c>
      <c r="T43" t="s">
        <v>50</v>
      </c>
      <c r="U43" t="s">
        <v>49</v>
      </c>
      <c r="V43" t="s">
        <v>50</v>
      </c>
      <c r="W43" t="s">
        <v>50</v>
      </c>
      <c r="X43" t="s">
        <v>50</v>
      </c>
      <c r="Y43" t="s">
        <v>50</v>
      </c>
      <c r="Z43" t="s">
        <v>50</v>
      </c>
      <c r="AA43" t="s">
        <v>50</v>
      </c>
      <c r="AB43" t="s">
        <v>177</v>
      </c>
      <c r="AC43">
        <v>7.0100118723608499E+17</v>
      </c>
      <c r="AD43" t="s">
        <v>50</v>
      </c>
      <c r="AE43" t="s">
        <v>178</v>
      </c>
      <c r="AF43" t="s">
        <v>179</v>
      </c>
    </row>
    <row r="44" spans="1:32">
      <c r="A44" s="6" t="str">
        <f t="shared" si="0"/>
        <v>Issy - Val-de-Seine1</v>
      </c>
      <c r="B44" s="6">
        <f t="shared" si="1"/>
        <v>1</v>
      </c>
      <c r="C44" t="s">
        <v>188</v>
      </c>
      <c r="D44">
        <v>3</v>
      </c>
      <c r="E44">
        <v>2</v>
      </c>
      <c r="F44" t="s">
        <v>192</v>
      </c>
      <c r="G44" t="s">
        <v>54</v>
      </c>
      <c r="H44" t="s">
        <v>46</v>
      </c>
      <c r="I44" t="s">
        <v>45</v>
      </c>
      <c r="J44" t="s">
        <v>46</v>
      </c>
      <c r="K44" t="s">
        <v>64</v>
      </c>
      <c r="L44" t="s">
        <v>48</v>
      </c>
      <c r="M44" t="s">
        <v>50</v>
      </c>
      <c r="N44" t="s">
        <v>50</v>
      </c>
      <c r="O44" t="s">
        <v>50</v>
      </c>
      <c r="P44" t="s">
        <v>50</v>
      </c>
      <c r="Q44" t="s">
        <v>50</v>
      </c>
      <c r="R44" t="s">
        <v>50</v>
      </c>
      <c r="S44" t="s">
        <v>50</v>
      </c>
      <c r="T44" t="s">
        <v>50</v>
      </c>
      <c r="U44" t="s">
        <v>49</v>
      </c>
      <c r="V44">
        <v>1246582</v>
      </c>
      <c r="W44" t="s">
        <v>50</v>
      </c>
      <c r="X44" t="s">
        <v>1402</v>
      </c>
      <c r="Y44" t="s">
        <v>249</v>
      </c>
      <c r="Z44" t="s">
        <v>50</v>
      </c>
      <c r="AA44" t="s">
        <v>50</v>
      </c>
      <c r="AB44" t="s">
        <v>50</v>
      </c>
      <c r="AC44">
        <v>7.0100118723602598E+17</v>
      </c>
      <c r="AD44" t="s">
        <v>50</v>
      </c>
      <c r="AE44" t="s">
        <v>193</v>
      </c>
      <c r="AF44" t="s">
        <v>194</v>
      </c>
    </row>
    <row r="45" spans="1:32">
      <c r="A45" s="6" t="str">
        <f t="shared" si="0"/>
        <v>Issy - Val-de-Seine2</v>
      </c>
      <c r="B45" s="6">
        <f t="shared" si="1"/>
        <v>2</v>
      </c>
      <c r="C45" t="s">
        <v>188</v>
      </c>
      <c r="D45">
        <v>3</v>
      </c>
      <c r="E45">
        <v>2</v>
      </c>
      <c r="F45" t="s">
        <v>189</v>
      </c>
      <c r="G45" t="s">
        <v>72</v>
      </c>
      <c r="H45" t="s">
        <v>46</v>
      </c>
      <c r="I45" t="s">
        <v>45</v>
      </c>
      <c r="J45" t="s">
        <v>46</v>
      </c>
      <c r="K45" t="s">
        <v>47</v>
      </c>
      <c r="L45" t="s">
        <v>45</v>
      </c>
      <c r="M45" t="s">
        <v>48</v>
      </c>
      <c r="N45" t="s">
        <v>48</v>
      </c>
      <c r="O45" t="s">
        <v>48</v>
      </c>
      <c r="P45" t="s">
        <v>48</v>
      </c>
      <c r="Q45" t="s">
        <v>48</v>
      </c>
      <c r="R45" t="s">
        <v>48</v>
      </c>
      <c r="S45" t="s">
        <v>48</v>
      </c>
      <c r="T45" t="s">
        <v>48</v>
      </c>
      <c r="U45" t="s">
        <v>49</v>
      </c>
      <c r="V45" t="s">
        <v>50</v>
      </c>
      <c r="W45" t="s">
        <v>50</v>
      </c>
      <c r="X45" t="s">
        <v>50</v>
      </c>
      <c r="Y45" t="s">
        <v>50</v>
      </c>
      <c r="Z45" t="s">
        <v>50</v>
      </c>
      <c r="AA45" t="s">
        <v>50</v>
      </c>
      <c r="AB45" t="s">
        <v>190</v>
      </c>
      <c r="AC45">
        <v>7.0100118723606106E+17</v>
      </c>
      <c r="AD45" t="s">
        <v>50</v>
      </c>
      <c r="AE45" t="s">
        <v>50</v>
      </c>
      <c r="AF45" t="s">
        <v>191</v>
      </c>
    </row>
    <row r="46" spans="1:32">
      <c r="A46" s="6" t="str">
        <f t="shared" si="0"/>
        <v>Kremlin Bicetre - Porte d'Italie1</v>
      </c>
      <c r="B46" s="6">
        <f t="shared" si="1"/>
        <v>1</v>
      </c>
      <c r="C46" t="s">
        <v>195</v>
      </c>
      <c r="D46">
        <v>4</v>
      </c>
      <c r="E46">
        <v>4</v>
      </c>
      <c r="F46" t="s">
        <v>202</v>
      </c>
      <c r="G46" t="s">
        <v>43</v>
      </c>
      <c r="H46" t="s">
        <v>46</v>
      </c>
      <c r="I46" t="s">
        <v>45</v>
      </c>
      <c r="J46" t="s">
        <v>46</v>
      </c>
      <c r="K46" t="s">
        <v>47</v>
      </c>
      <c r="L46" t="s">
        <v>45</v>
      </c>
      <c r="M46" t="s">
        <v>50</v>
      </c>
      <c r="N46" t="s">
        <v>50</v>
      </c>
      <c r="O46" t="s">
        <v>50</v>
      </c>
      <c r="P46" t="s">
        <v>50</v>
      </c>
      <c r="Q46" t="s">
        <v>50</v>
      </c>
      <c r="R46" t="s">
        <v>50</v>
      </c>
      <c r="S46" t="s">
        <v>50</v>
      </c>
      <c r="T46" t="s">
        <v>50</v>
      </c>
      <c r="U46" t="s">
        <v>50</v>
      </c>
      <c r="V46" t="s">
        <v>50</v>
      </c>
      <c r="W46" t="s">
        <v>50</v>
      </c>
      <c r="X46" t="s">
        <v>50</v>
      </c>
      <c r="Y46" t="s">
        <v>50</v>
      </c>
      <c r="Z46" t="s">
        <v>50</v>
      </c>
      <c r="AA46" t="s">
        <v>50</v>
      </c>
      <c r="AB46" t="s">
        <v>50</v>
      </c>
      <c r="AC46">
        <v>7.0100118723608704E+17</v>
      </c>
      <c r="AD46" t="s">
        <v>50</v>
      </c>
      <c r="AE46" t="s">
        <v>50</v>
      </c>
      <c r="AF46" t="s">
        <v>203</v>
      </c>
    </row>
    <row r="47" spans="1:32">
      <c r="A47" s="6" t="str">
        <f t="shared" si="0"/>
        <v>Kremlin Bicetre - Porte d'Italie2</v>
      </c>
      <c r="B47" s="6">
        <f t="shared" si="1"/>
        <v>2</v>
      </c>
      <c r="C47" t="s">
        <v>195</v>
      </c>
      <c r="D47">
        <v>4</v>
      </c>
      <c r="E47">
        <v>4</v>
      </c>
      <c r="F47" t="s">
        <v>198</v>
      </c>
      <c r="G47" t="s">
        <v>43</v>
      </c>
      <c r="H47" t="s">
        <v>46</v>
      </c>
      <c r="I47" t="s">
        <v>45</v>
      </c>
      <c r="J47" t="s">
        <v>46</v>
      </c>
      <c r="K47" t="s">
        <v>47</v>
      </c>
      <c r="L47" t="s">
        <v>45</v>
      </c>
      <c r="M47" t="s">
        <v>50</v>
      </c>
      <c r="N47" t="s">
        <v>50</v>
      </c>
      <c r="O47" t="s">
        <v>50</v>
      </c>
      <c r="P47" t="s">
        <v>50</v>
      </c>
      <c r="Q47" t="s">
        <v>50</v>
      </c>
      <c r="R47" t="s">
        <v>50</v>
      </c>
      <c r="S47" t="s">
        <v>50</v>
      </c>
      <c r="T47" t="s">
        <v>50</v>
      </c>
      <c r="U47" t="s">
        <v>50</v>
      </c>
      <c r="V47" t="s">
        <v>50</v>
      </c>
      <c r="W47" t="s">
        <v>50</v>
      </c>
      <c r="X47" t="s">
        <v>50</v>
      </c>
      <c r="Y47" t="s">
        <v>50</v>
      </c>
      <c r="Z47" t="s">
        <v>50</v>
      </c>
      <c r="AA47" t="s">
        <v>50</v>
      </c>
      <c r="AB47" t="s">
        <v>50</v>
      </c>
      <c r="AC47">
        <v>7.0100118723608704E+17</v>
      </c>
      <c r="AD47" t="s">
        <v>50</v>
      </c>
      <c r="AE47" t="s">
        <v>50</v>
      </c>
      <c r="AF47" t="s">
        <v>199</v>
      </c>
    </row>
    <row r="48" spans="1:32">
      <c r="A48" s="6" t="str">
        <f t="shared" si="0"/>
        <v>Kremlin Bicetre - Porte d'Italie3</v>
      </c>
      <c r="B48" s="6">
        <f t="shared" si="1"/>
        <v>3</v>
      </c>
      <c r="C48" t="s">
        <v>195</v>
      </c>
      <c r="D48">
        <v>4</v>
      </c>
      <c r="E48">
        <v>4</v>
      </c>
      <c r="F48" t="s">
        <v>200</v>
      </c>
      <c r="G48" t="s">
        <v>43</v>
      </c>
      <c r="H48" t="s">
        <v>46</v>
      </c>
      <c r="I48" t="s">
        <v>45</v>
      </c>
      <c r="J48" t="s">
        <v>46</v>
      </c>
      <c r="K48" t="s">
        <v>47</v>
      </c>
      <c r="L48" t="s">
        <v>45</v>
      </c>
      <c r="M48" t="s">
        <v>50</v>
      </c>
      <c r="N48" t="s">
        <v>50</v>
      </c>
      <c r="O48" t="s">
        <v>50</v>
      </c>
      <c r="P48" t="s">
        <v>50</v>
      </c>
      <c r="Q48" t="s">
        <v>50</v>
      </c>
      <c r="R48" t="s">
        <v>50</v>
      </c>
      <c r="S48" t="s">
        <v>50</v>
      </c>
      <c r="T48" t="s">
        <v>50</v>
      </c>
      <c r="U48" t="s">
        <v>50</v>
      </c>
      <c r="V48" t="s">
        <v>50</v>
      </c>
      <c r="W48" t="s">
        <v>50</v>
      </c>
      <c r="X48" t="s">
        <v>50</v>
      </c>
      <c r="Y48" t="s">
        <v>50</v>
      </c>
      <c r="Z48" t="s">
        <v>50</v>
      </c>
      <c r="AA48" t="s">
        <v>50</v>
      </c>
      <c r="AB48" t="s">
        <v>50</v>
      </c>
      <c r="AC48">
        <v>7.0100118723608602E+17</v>
      </c>
      <c r="AD48" t="s">
        <v>50</v>
      </c>
      <c r="AE48" t="s">
        <v>50</v>
      </c>
      <c r="AF48" t="s">
        <v>201</v>
      </c>
    </row>
    <row r="49" spans="1:32">
      <c r="A49" s="6" t="str">
        <f t="shared" si="0"/>
        <v>Kremlin Bicetre - Porte d'Italie4</v>
      </c>
      <c r="B49" s="6">
        <f t="shared" si="1"/>
        <v>4</v>
      </c>
      <c r="C49" t="s">
        <v>195</v>
      </c>
      <c r="D49">
        <v>4</v>
      </c>
      <c r="E49">
        <v>4</v>
      </c>
      <c r="F49" t="s">
        <v>196</v>
      </c>
      <c r="G49" t="s">
        <v>43</v>
      </c>
      <c r="H49" t="s">
        <v>46</v>
      </c>
      <c r="I49" t="s">
        <v>45</v>
      </c>
      <c r="J49" t="s">
        <v>46</v>
      </c>
      <c r="K49" t="s">
        <v>64</v>
      </c>
      <c r="L49" t="s">
        <v>45</v>
      </c>
      <c r="M49" t="s">
        <v>50</v>
      </c>
      <c r="N49" t="s">
        <v>50</v>
      </c>
      <c r="O49" t="s">
        <v>50</v>
      </c>
      <c r="P49" t="s">
        <v>50</v>
      </c>
      <c r="Q49" t="s">
        <v>50</v>
      </c>
      <c r="R49" t="s">
        <v>50</v>
      </c>
      <c r="S49" t="s">
        <v>50</v>
      </c>
      <c r="T49" t="s">
        <v>50</v>
      </c>
      <c r="U49" t="s">
        <v>50</v>
      </c>
      <c r="V49">
        <v>1246680</v>
      </c>
      <c r="W49" t="s">
        <v>50</v>
      </c>
      <c r="X49" t="s">
        <v>1403</v>
      </c>
      <c r="Y49" t="s">
        <v>1404</v>
      </c>
      <c r="Z49" t="s">
        <v>50</v>
      </c>
      <c r="AA49" t="s">
        <v>50</v>
      </c>
      <c r="AB49" t="s">
        <v>50</v>
      </c>
      <c r="AC49">
        <v>7.0100118723608602E+17</v>
      </c>
      <c r="AD49" t="s">
        <v>50</v>
      </c>
      <c r="AE49" t="s">
        <v>50</v>
      </c>
      <c r="AF49" t="s">
        <v>197</v>
      </c>
    </row>
    <row r="50" spans="1:32">
      <c r="A50" s="6" t="str">
        <f t="shared" si="0"/>
        <v>La Defense - Centre Grande Arche1</v>
      </c>
      <c r="B50" s="6">
        <f t="shared" si="1"/>
        <v>1</v>
      </c>
      <c r="C50" t="s">
        <v>204</v>
      </c>
      <c r="D50">
        <v>7</v>
      </c>
      <c r="E50">
        <v>6</v>
      </c>
      <c r="F50" t="s">
        <v>205</v>
      </c>
      <c r="G50">
        <v>500</v>
      </c>
      <c r="H50" t="s">
        <v>46</v>
      </c>
      <c r="I50" t="s">
        <v>48</v>
      </c>
      <c r="J50" t="s">
        <v>46</v>
      </c>
      <c r="K50" t="s">
        <v>89</v>
      </c>
      <c r="L50" t="s">
        <v>45</v>
      </c>
      <c r="M50" t="s">
        <v>50</v>
      </c>
      <c r="N50" t="s">
        <v>50</v>
      </c>
      <c r="O50" t="s">
        <v>50</v>
      </c>
      <c r="P50" t="s">
        <v>50</v>
      </c>
      <c r="Q50" t="s">
        <v>50</v>
      </c>
      <c r="R50" t="s">
        <v>50</v>
      </c>
      <c r="S50" t="s">
        <v>50</v>
      </c>
      <c r="T50" t="s">
        <v>50</v>
      </c>
      <c r="U50" t="s">
        <v>49</v>
      </c>
      <c r="V50" t="s">
        <v>50</v>
      </c>
      <c r="W50">
        <v>1245899</v>
      </c>
      <c r="X50" t="s">
        <v>1087</v>
      </c>
      <c r="Y50" t="s">
        <v>1405</v>
      </c>
      <c r="Z50" t="s">
        <v>206</v>
      </c>
      <c r="AA50" t="s">
        <v>118</v>
      </c>
      <c r="AB50" t="s">
        <v>50</v>
      </c>
      <c r="AC50">
        <v>7.0100118723603405E+17</v>
      </c>
      <c r="AD50" t="s">
        <v>50</v>
      </c>
      <c r="AE50" t="s">
        <v>50</v>
      </c>
      <c r="AF50" t="s">
        <v>207</v>
      </c>
    </row>
    <row r="51" spans="1:32">
      <c r="A51" s="6" t="str">
        <f t="shared" si="0"/>
        <v>La Defense - Centre Grande Arche2</v>
      </c>
      <c r="B51" s="6">
        <f t="shared" si="1"/>
        <v>2</v>
      </c>
      <c r="C51" t="s">
        <v>204</v>
      </c>
      <c r="D51">
        <v>7</v>
      </c>
      <c r="E51">
        <v>6</v>
      </c>
      <c r="F51" t="s">
        <v>208</v>
      </c>
      <c r="G51">
        <v>500</v>
      </c>
      <c r="H51" t="s">
        <v>46</v>
      </c>
      <c r="I51" t="s">
        <v>45</v>
      </c>
      <c r="J51" t="s">
        <v>46</v>
      </c>
      <c r="K51" t="s">
        <v>64</v>
      </c>
      <c r="L51" t="s">
        <v>45</v>
      </c>
      <c r="M51" t="s">
        <v>50</v>
      </c>
      <c r="N51" t="s">
        <v>50</v>
      </c>
      <c r="O51" t="s">
        <v>50</v>
      </c>
      <c r="P51" t="s">
        <v>50</v>
      </c>
      <c r="Q51" t="s">
        <v>50</v>
      </c>
      <c r="R51" t="s">
        <v>50</v>
      </c>
      <c r="S51" t="s">
        <v>50</v>
      </c>
      <c r="T51" t="s">
        <v>50</v>
      </c>
      <c r="U51" t="s">
        <v>49</v>
      </c>
      <c r="V51">
        <v>1246893</v>
      </c>
      <c r="W51" t="s">
        <v>50</v>
      </c>
      <c r="X51" t="s">
        <v>1406</v>
      </c>
      <c r="Y51" t="s">
        <v>1407</v>
      </c>
      <c r="Z51" t="s">
        <v>50</v>
      </c>
      <c r="AA51" t="s">
        <v>50</v>
      </c>
      <c r="AB51" t="s">
        <v>50</v>
      </c>
      <c r="AC51">
        <v>7.01001187236032E+17</v>
      </c>
      <c r="AD51" t="s">
        <v>50</v>
      </c>
      <c r="AE51" t="s">
        <v>50</v>
      </c>
      <c r="AF51" t="s">
        <v>209</v>
      </c>
    </row>
    <row r="52" spans="1:32">
      <c r="A52" s="6" t="str">
        <f t="shared" si="0"/>
        <v>La Defense - Centre Grande Arche3</v>
      </c>
      <c r="B52" s="6">
        <f t="shared" si="1"/>
        <v>3</v>
      </c>
      <c r="C52" t="s">
        <v>204</v>
      </c>
      <c r="D52">
        <v>7</v>
      </c>
      <c r="E52">
        <v>6</v>
      </c>
      <c r="F52" t="s">
        <v>219</v>
      </c>
      <c r="G52" t="s">
        <v>43</v>
      </c>
      <c r="H52" t="s">
        <v>46</v>
      </c>
      <c r="I52" t="s">
        <v>45</v>
      </c>
      <c r="J52" t="s">
        <v>46</v>
      </c>
      <c r="K52" t="s">
        <v>47</v>
      </c>
      <c r="L52" t="s">
        <v>45</v>
      </c>
      <c r="M52" t="s">
        <v>50</v>
      </c>
      <c r="N52" t="s">
        <v>50</v>
      </c>
      <c r="O52" t="s">
        <v>50</v>
      </c>
      <c r="P52" t="s">
        <v>50</v>
      </c>
      <c r="Q52" t="s">
        <v>50</v>
      </c>
      <c r="R52" t="s">
        <v>50</v>
      </c>
      <c r="S52" t="s">
        <v>50</v>
      </c>
      <c r="T52" t="s">
        <v>50</v>
      </c>
      <c r="U52" t="s">
        <v>49</v>
      </c>
      <c r="V52" t="s">
        <v>50</v>
      </c>
      <c r="W52" t="s">
        <v>50</v>
      </c>
      <c r="X52" t="s">
        <v>50</v>
      </c>
      <c r="Y52" t="s">
        <v>50</v>
      </c>
      <c r="Z52" t="s">
        <v>50</v>
      </c>
      <c r="AA52" t="s">
        <v>50</v>
      </c>
      <c r="AB52" t="s">
        <v>50</v>
      </c>
      <c r="AC52">
        <v>7.0100118723608896E+17</v>
      </c>
      <c r="AD52">
        <v>105343</v>
      </c>
      <c r="AE52" t="s">
        <v>50</v>
      </c>
      <c r="AF52" t="s">
        <v>220</v>
      </c>
    </row>
    <row r="53" spans="1:32">
      <c r="A53" s="6" t="str">
        <f t="shared" si="0"/>
        <v>La Defense - Centre Grande Arche4</v>
      </c>
      <c r="B53" s="6">
        <f t="shared" si="1"/>
        <v>4</v>
      </c>
      <c r="C53" t="s">
        <v>204</v>
      </c>
      <c r="D53">
        <v>7</v>
      </c>
      <c r="E53">
        <v>6</v>
      </c>
      <c r="F53" t="s">
        <v>217</v>
      </c>
      <c r="G53" t="s">
        <v>43</v>
      </c>
      <c r="H53" t="s">
        <v>46</v>
      </c>
      <c r="I53" t="s">
        <v>45</v>
      </c>
      <c r="J53" t="s">
        <v>46</v>
      </c>
      <c r="K53" t="s">
        <v>89</v>
      </c>
      <c r="L53" t="s">
        <v>45</v>
      </c>
      <c r="M53" t="s">
        <v>50</v>
      </c>
      <c r="N53" t="s">
        <v>50</v>
      </c>
      <c r="O53" t="s">
        <v>50</v>
      </c>
      <c r="P53" t="s">
        <v>50</v>
      </c>
      <c r="Q53" t="s">
        <v>50</v>
      </c>
      <c r="R53" t="s">
        <v>50</v>
      </c>
      <c r="S53" t="s">
        <v>50</v>
      </c>
      <c r="T53" t="s">
        <v>50</v>
      </c>
      <c r="U53" t="s">
        <v>49</v>
      </c>
      <c r="V53" t="s">
        <v>50</v>
      </c>
      <c r="W53">
        <v>1246465</v>
      </c>
      <c r="X53" t="s">
        <v>811</v>
      </c>
      <c r="Y53" t="s">
        <v>1376</v>
      </c>
      <c r="Z53" t="s">
        <v>50</v>
      </c>
      <c r="AA53" t="s">
        <v>50</v>
      </c>
      <c r="AB53" t="s">
        <v>50</v>
      </c>
      <c r="AC53">
        <v>7.0100118723606106E+17</v>
      </c>
      <c r="AD53" t="s">
        <v>50</v>
      </c>
      <c r="AE53" t="s">
        <v>50</v>
      </c>
      <c r="AF53" t="s">
        <v>218</v>
      </c>
    </row>
    <row r="54" spans="1:32">
      <c r="A54" s="6" t="str">
        <f t="shared" si="0"/>
        <v>La Defense - Centre Grande Arche5</v>
      </c>
      <c r="B54" s="6">
        <f t="shared" si="1"/>
        <v>5</v>
      </c>
      <c r="C54" t="s">
        <v>204</v>
      </c>
      <c r="D54">
        <v>7</v>
      </c>
      <c r="E54">
        <v>6</v>
      </c>
      <c r="F54" t="s">
        <v>210</v>
      </c>
      <c r="G54" t="s">
        <v>54</v>
      </c>
      <c r="H54" t="s">
        <v>46</v>
      </c>
      <c r="I54" t="s">
        <v>45</v>
      </c>
      <c r="J54" t="s">
        <v>46</v>
      </c>
      <c r="K54" t="s">
        <v>105</v>
      </c>
      <c r="L54" t="s">
        <v>45</v>
      </c>
      <c r="M54" t="s">
        <v>50</v>
      </c>
      <c r="N54" t="s">
        <v>50</v>
      </c>
      <c r="O54" t="s">
        <v>50</v>
      </c>
      <c r="P54" t="s">
        <v>50</v>
      </c>
      <c r="Q54" t="s">
        <v>50</v>
      </c>
      <c r="R54" t="s">
        <v>50</v>
      </c>
      <c r="S54" t="s">
        <v>50</v>
      </c>
      <c r="T54" t="s">
        <v>50</v>
      </c>
      <c r="U54" t="s">
        <v>49</v>
      </c>
      <c r="V54" t="s">
        <v>50</v>
      </c>
      <c r="W54" t="s">
        <v>50</v>
      </c>
      <c r="X54" t="s">
        <v>50</v>
      </c>
      <c r="Y54" t="s">
        <v>50</v>
      </c>
      <c r="Z54" t="s">
        <v>126</v>
      </c>
      <c r="AA54" t="s">
        <v>211</v>
      </c>
      <c r="AB54" t="s">
        <v>50</v>
      </c>
      <c r="AC54">
        <v>7.0100120039401101E+17</v>
      </c>
      <c r="AD54" t="s">
        <v>50</v>
      </c>
      <c r="AE54" t="s">
        <v>50</v>
      </c>
      <c r="AF54" t="s">
        <v>212</v>
      </c>
    </row>
    <row r="55" spans="1:32">
      <c r="A55" s="6" t="str">
        <f t="shared" si="0"/>
        <v>La Defense - Centre Grande Arche6</v>
      </c>
      <c r="B55" s="6">
        <f t="shared" si="1"/>
        <v>6</v>
      </c>
      <c r="C55" t="s">
        <v>204</v>
      </c>
      <c r="D55">
        <v>7</v>
      </c>
      <c r="E55">
        <v>6</v>
      </c>
      <c r="F55" t="s">
        <v>213</v>
      </c>
      <c r="G55" t="s">
        <v>81</v>
      </c>
      <c r="H55" t="s">
        <v>46</v>
      </c>
      <c r="I55" t="s">
        <v>45</v>
      </c>
      <c r="J55" t="s">
        <v>46</v>
      </c>
      <c r="K55" t="s">
        <v>89</v>
      </c>
      <c r="L55" t="s">
        <v>48</v>
      </c>
      <c r="M55" t="s">
        <v>50</v>
      </c>
      <c r="N55" t="s">
        <v>50</v>
      </c>
      <c r="O55" t="s">
        <v>50</v>
      </c>
      <c r="P55" t="s">
        <v>50</v>
      </c>
      <c r="Q55" t="s">
        <v>50</v>
      </c>
      <c r="R55" t="s">
        <v>50</v>
      </c>
      <c r="S55" t="s">
        <v>50</v>
      </c>
      <c r="T55" t="s">
        <v>50</v>
      </c>
      <c r="U55" t="s">
        <v>49</v>
      </c>
      <c r="V55" t="s">
        <v>50</v>
      </c>
      <c r="W55">
        <v>1236875</v>
      </c>
      <c r="X55" t="s">
        <v>214</v>
      </c>
      <c r="Y55" t="s">
        <v>215</v>
      </c>
      <c r="Z55" t="s">
        <v>50</v>
      </c>
      <c r="AA55" t="s">
        <v>50</v>
      </c>
      <c r="AB55" t="s">
        <v>50</v>
      </c>
      <c r="AC55">
        <v>7.0100118723601306E+17</v>
      </c>
      <c r="AD55">
        <v>105344</v>
      </c>
      <c r="AE55" t="s">
        <v>50</v>
      </c>
      <c r="AF55" t="s">
        <v>216</v>
      </c>
    </row>
    <row r="56" spans="1:32">
      <c r="A56" s="6" t="str">
        <f t="shared" si="0"/>
        <v>Levallois - Jules Verne 1</v>
      </c>
      <c r="B56" s="6">
        <f t="shared" si="1"/>
        <v>1</v>
      </c>
      <c r="C56" t="s">
        <v>221</v>
      </c>
      <c r="D56">
        <v>2</v>
      </c>
      <c r="E56">
        <v>2</v>
      </c>
      <c r="F56" t="s">
        <v>222</v>
      </c>
      <c r="G56" t="s">
        <v>43</v>
      </c>
      <c r="H56" t="s">
        <v>46</v>
      </c>
      <c r="I56" t="s">
        <v>45</v>
      </c>
      <c r="J56" t="s">
        <v>46</v>
      </c>
      <c r="K56" t="s">
        <v>47</v>
      </c>
      <c r="L56" t="s">
        <v>45</v>
      </c>
      <c r="M56" t="s">
        <v>50</v>
      </c>
      <c r="N56" t="s">
        <v>50</v>
      </c>
      <c r="O56" t="s">
        <v>50</v>
      </c>
      <c r="P56" t="s">
        <v>50</v>
      </c>
      <c r="Q56" t="s">
        <v>50</v>
      </c>
      <c r="R56" t="s">
        <v>50</v>
      </c>
      <c r="S56" t="s">
        <v>50</v>
      </c>
      <c r="T56" t="s">
        <v>50</v>
      </c>
      <c r="U56" t="s">
        <v>49</v>
      </c>
      <c r="V56" t="s">
        <v>50</v>
      </c>
      <c r="W56" t="s">
        <v>50</v>
      </c>
      <c r="X56" t="s">
        <v>50</v>
      </c>
      <c r="Y56" t="s">
        <v>50</v>
      </c>
      <c r="Z56" t="s">
        <v>50</v>
      </c>
      <c r="AA56" t="s">
        <v>50</v>
      </c>
      <c r="AB56" t="s">
        <v>223</v>
      </c>
      <c r="AC56">
        <v>1001187236044200</v>
      </c>
      <c r="AD56" t="s">
        <v>50</v>
      </c>
      <c r="AE56" t="s">
        <v>224</v>
      </c>
      <c r="AF56" t="s">
        <v>225</v>
      </c>
    </row>
    <row r="57" spans="1:32">
      <c r="A57" s="6" t="str">
        <f t="shared" si="0"/>
        <v>Levallois - Jules Verne 2</v>
      </c>
      <c r="B57" s="6">
        <f t="shared" si="1"/>
        <v>2</v>
      </c>
      <c r="C57" t="s">
        <v>221</v>
      </c>
      <c r="D57">
        <v>2</v>
      </c>
      <c r="E57">
        <v>2</v>
      </c>
      <c r="F57" t="s">
        <v>226</v>
      </c>
      <c r="G57">
        <v>500</v>
      </c>
      <c r="H57" t="s">
        <v>46</v>
      </c>
      <c r="I57" t="s">
        <v>45</v>
      </c>
      <c r="J57" t="s">
        <v>46</v>
      </c>
      <c r="K57" t="s">
        <v>47</v>
      </c>
      <c r="L57" t="s">
        <v>45</v>
      </c>
      <c r="M57" t="s">
        <v>50</v>
      </c>
      <c r="N57" t="s">
        <v>50</v>
      </c>
      <c r="O57" t="s">
        <v>50</v>
      </c>
      <c r="P57" t="s">
        <v>50</v>
      </c>
      <c r="Q57" t="s">
        <v>50</v>
      </c>
      <c r="R57" t="s">
        <v>50</v>
      </c>
      <c r="S57" t="s">
        <v>50</v>
      </c>
      <c r="T57" t="s">
        <v>50</v>
      </c>
      <c r="U57" t="s">
        <v>49</v>
      </c>
      <c r="V57" t="s">
        <v>50</v>
      </c>
      <c r="W57" t="s">
        <v>50</v>
      </c>
      <c r="X57" t="s">
        <v>50</v>
      </c>
      <c r="Y57" t="s">
        <v>50</v>
      </c>
      <c r="Z57" t="s">
        <v>50</v>
      </c>
      <c r="AA57" t="s">
        <v>50</v>
      </c>
      <c r="AB57" t="s">
        <v>50</v>
      </c>
      <c r="AC57">
        <v>7.0100118723603302E+17</v>
      </c>
      <c r="AD57" t="s">
        <v>50</v>
      </c>
      <c r="AE57" t="s">
        <v>227</v>
      </c>
      <c r="AF57" t="s">
        <v>228</v>
      </c>
    </row>
    <row r="58" spans="1:32">
      <c r="A58" s="6" t="str">
        <f t="shared" si="0"/>
        <v>Malakoff - Plateau de Vanves1</v>
      </c>
      <c r="B58" s="6">
        <f t="shared" si="1"/>
        <v>1</v>
      </c>
      <c r="C58" t="s">
        <v>229</v>
      </c>
      <c r="D58">
        <v>2</v>
      </c>
      <c r="E58">
        <v>2</v>
      </c>
      <c r="F58" t="s">
        <v>234</v>
      </c>
      <c r="G58" t="s">
        <v>43</v>
      </c>
      <c r="H58" t="s">
        <v>46</v>
      </c>
      <c r="I58" t="s">
        <v>45</v>
      </c>
      <c r="J58" t="s">
        <v>46</v>
      </c>
      <c r="K58" t="s">
        <v>47</v>
      </c>
      <c r="L58" t="s">
        <v>45</v>
      </c>
      <c r="M58" t="s">
        <v>50</v>
      </c>
      <c r="N58" t="s">
        <v>50</v>
      </c>
      <c r="O58" t="s">
        <v>50</v>
      </c>
      <c r="P58" t="s">
        <v>50</v>
      </c>
      <c r="Q58" t="s">
        <v>50</v>
      </c>
      <c r="R58" t="s">
        <v>50</v>
      </c>
      <c r="S58" t="s">
        <v>50</v>
      </c>
      <c r="T58" t="s">
        <v>50</v>
      </c>
      <c r="U58" t="s">
        <v>49</v>
      </c>
      <c r="V58" t="s">
        <v>50</v>
      </c>
      <c r="W58" t="s">
        <v>50</v>
      </c>
      <c r="X58" t="s">
        <v>50</v>
      </c>
      <c r="Y58" t="s">
        <v>50</v>
      </c>
      <c r="Z58" t="s">
        <v>50</v>
      </c>
      <c r="AA58" t="s">
        <v>50</v>
      </c>
      <c r="AB58" t="s">
        <v>235</v>
      </c>
      <c r="AC58">
        <v>7.0100118723602598E+17</v>
      </c>
      <c r="AD58" t="s">
        <v>50</v>
      </c>
      <c r="AE58" t="s">
        <v>236</v>
      </c>
      <c r="AF58" t="s">
        <v>237</v>
      </c>
    </row>
    <row r="59" spans="1:32">
      <c r="A59" s="6" t="str">
        <f t="shared" si="0"/>
        <v>Malakoff - Plateau de Vanves2</v>
      </c>
      <c r="B59" s="6">
        <f t="shared" si="1"/>
        <v>2</v>
      </c>
      <c r="C59" t="s">
        <v>229</v>
      </c>
      <c r="D59">
        <v>2</v>
      </c>
      <c r="E59">
        <v>2</v>
      </c>
      <c r="F59" t="s">
        <v>230</v>
      </c>
      <c r="G59" t="s">
        <v>54</v>
      </c>
      <c r="H59" t="s">
        <v>46</v>
      </c>
      <c r="I59" t="s">
        <v>45</v>
      </c>
      <c r="J59" t="s">
        <v>46</v>
      </c>
      <c r="K59" t="s">
        <v>47</v>
      </c>
      <c r="L59" t="s">
        <v>45</v>
      </c>
      <c r="M59" t="s">
        <v>50</v>
      </c>
      <c r="N59" t="s">
        <v>50</v>
      </c>
      <c r="O59" t="s">
        <v>50</v>
      </c>
      <c r="P59" t="s">
        <v>50</v>
      </c>
      <c r="Q59" t="s">
        <v>50</v>
      </c>
      <c r="R59" t="s">
        <v>50</v>
      </c>
      <c r="S59" t="s">
        <v>50</v>
      </c>
      <c r="T59" t="s">
        <v>50</v>
      </c>
      <c r="U59" t="s">
        <v>49</v>
      </c>
      <c r="V59" t="s">
        <v>50</v>
      </c>
      <c r="W59" t="s">
        <v>50</v>
      </c>
      <c r="X59" t="s">
        <v>50</v>
      </c>
      <c r="Y59" t="s">
        <v>50</v>
      </c>
      <c r="Z59" t="s">
        <v>50</v>
      </c>
      <c r="AA59" t="s">
        <v>50</v>
      </c>
      <c r="AB59" t="s">
        <v>231</v>
      </c>
      <c r="AC59">
        <v>7.0100118723602598E+17</v>
      </c>
      <c r="AD59" t="s">
        <v>50</v>
      </c>
      <c r="AE59" t="s">
        <v>232</v>
      </c>
      <c r="AF59" t="s">
        <v>233</v>
      </c>
    </row>
    <row r="60" spans="1:32">
      <c r="A60" s="6" t="str">
        <f t="shared" si="0"/>
        <v>Neuilly - Avenue de Madrid1</v>
      </c>
      <c r="B60" s="6">
        <f t="shared" si="1"/>
        <v>1</v>
      </c>
      <c r="C60" t="s">
        <v>238</v>
      </c>
      <c r="D60">
        <v>4</v>
      </c>
      <c r="E60">
        <v>4</v>
      </c>
      <c r="F60" t="s">
        <v>247</v>
      </c>
      <c r="G60" t="s">
        <v>43</v>
      </c>
      <c r="H60" t="s">
        <v>46</v>
      </c>
      <c r="I60" t="s">
        <v>45</v>
      </c>
      <c r="J60" t="s">
        <v>46</v>
      </c>
      <c r="K60" t="s">
        <v>47</v>
      </c>
      <c r="L60" t="s">
        <v>45</v>
      </c>
      <c r="M60" t="s">
        <v>50</v>
      </c>
      <c r="N60" t="s">
        <v>50</v>
      </c>
      <c r="O60" t="s">
        <v>50</v>
      </c>
      <c r="P60" t="s">
        <v>50</v>
      </c>
      <c r="Q60" t="s">
        <v>50</v>
      </c>
      <c r="R60" t="s">
        <v>50</v>
      </c>
      <c r="S60" t="s">
        <v>50</v>
      </c>
      <c r="T60" t="s">
        <v>50</v>
      </c>
      <c r="U60" t="s">
        <v>49</v>
      </c>
      <c r="V60">
        <v>1239395</v>
      </c>
      <c r="W60" t="s">
        <v>50</v>
      </c>
      <c r="X60" t="s">
        <v>248</v>
      </c>
      <c r="Y60" t="s">
        <v>249</v>
      </c>
      <c r="Z60" t="s">
        <v>50</v>
      </c>
      <c r="AA60" t="s">
        <v>50</v>
      </c>
      <c r="AB60" t="s">
        <v>50</v>
      </c>
      <c r="AC60">
        <v>7.0100118723608896E+17</v>
      </c>
      <c r="AD60">
        <v>245</v>
      </c>
      <c r="AE60" t="s">
        <v>50</v>
      </c>
      <c r="AF60" t="s">
        <v>250</v>
      </c>
    </row>
    <row r="61" spans="1:32">
      <c r="A61" s="6" t="str">
        <f t="shared" si="0"/>
        <v>Neuilly - Avenue de Madrid2</v>
      </c>
      <c r="B61" s="6">
        <f t="shared" si="1"/>
        <v>2</v>
      </c>
      <c r="C61" t="s">
        <v>238</v>
      </c>
      <c r="D61">
        <v>4</v>
      </c>
      <c r="E61">
        <v>4</v>
      </c>
      <c r="F61" t="s">
        <v>243</v>
      </c>
      <c r="G61">
        <v>500</v>
      </c>
      <c r="H61" t="s">
        <v>46</v>
      </c>
      <c r="I61" t="s">
        <v>45</v>
      </c>
      <c r="J61" t="s">
        <v>46</v>
      </c>
      <c r="K61" t="s">
        <v>47</v>
      </c>
      <c r="L61" t="s">
        <v>45</v>
      </c>
      <c r="M61" t="s">
        <v>50</v>
      </c>
      <c r="N61" t="s">
        <v>50</v>
      </c>
      <c r="O61" t="s">
        <v>50</v>
      </c>
      <c r="P61" t="s">
        <v>50</v>
      </c>
      <c r="Q61" t="s">
        <v>50</v>
      </c>
      <c r="R61" t="s">
        <v>50</v>
      </c>
      <c r="S61" t="s">
        <v>50</v>
      </c>
      <c r="T61" t="s">
        <v>50</v>
      </c>
      <c r="U61" t="s">
        <v>49</v>
      </c>
      <c r="V61" t="s">
        <v>50</v>
      </c>
      <c r="W61" t="s">
        <v>50</v>
      </c>
      <c r="X61" t="s">
        <v>50</v>
      </c>
      <c r="Y61" t="s">
        <v>50</v>
      </c>
      <c r="Z61" t="s">
        <v>50</v>
      </c>
      <c r="AA61" t="s">
        <v>50</v>
      </c>
      <c r="AB61" t="s">
        <v>50</v>
      </c>
      <c r="AC61">
        <v>7.0100118723603098E+17</v>
      </c>
      <c r="AD61" t="s">
        <v>50</v>
      </c>
      <c r="AE61" t="s">
        <v>50</v>
      </c>
      <c r="AF61" t="s">
        <v>244</v>
      </c>
    </row>
    <row r="62" spans="1:32">
      <c r="A62" s="6" t="str">
        <f t="shared" si="0"/>
        <v>Neuilly - Avenue de Madrid3</v>
      </c>
      <c r="B62" s="6">
        <f t="shared" si="1"/>
        <v>3</v>
      </c>
      <c r="C62" t="s">
        <v>238</v>
      </c>
      <c r="D62">
        <v>4</v>
      </c>
      <c r="E62">
        <v>4</v>
      </c>
      <c r="F62" t="s">
        <v>239</v>
      </c>
      <c r="G62" t="s">
        <v>72</v>
      </c>
      <c r="H62" t="s">
        <v>46</v>
      </c>
      <c r="I62" t="s">
        <v>48</v>
      </c>
      <c r="J62" t="s">
        <v>104</v>
      </c>
      <c r="K62" t="s">
        <v>105</v>
      </c>
      <c r="L62" t="s">
        <v>45</v>
      </c>
      <c r="M62" t="s">
        <v>50</v>
      </c>
      <c r="N62" t="s">
        <v>50</v>
      </c>
      <c r="O62" t="s">
        <v>50</v>
      </c>
      <c r="P62" t="s">
        <v>50</v>
      </c>
      <c r="Q62" t="s">
        <v>50</v>
      </c>
      <c r="R62" t="s">
        <v>50</v>
      </c>
      <c r="S62" t="s">
        <v>50</v>
      </c>
      <c r="T62" t="s">
        <v>50</v>
      </c>
      <c r="U62" t="s">
        <v>49</v>
      </c>
      <c r="V62" t="s">
        <v>50</v>
      </c>
      <c r="W62" t="s">
        <v>50</v>
      </c>
      <c r="X62" t="s">
        <v>50</v>
      </c>
      <c r="Y62" t="s">
        <v>50</v>
      </c>
      <c r="Z62" t="s">
        <v>240</v>
      </c>
      <c r="AA62" t="s">
        <v>241</v>
      </c>
      <c r="AB62" t="s">
        <v>50</v>
      </c>
      <c r="AC62">
        <v>7.0100118723604096E+17</v>
      </c>
      <c r="AD62" t="s">
        <v>50</v>
      </c>
      <c r="AE62" t="s">
        <v>50</v>
      </c>
      <c r="AF62" t="s">
        <v>242</v>
      </c>
    </row>
    <row r="63" spans="1:32">
      <c r="A63" s="6" t="str">
        <f t="shared" si="0"/>
        <v>Neuilly - Avenue de Madrid4</v>
      </c>
      <c r="B63" s="6">
        <f t="shared" si="1"/>
        <v>4</v>
      </c>
      <c r="C63" t="s">
        <v>238</v>
      </c>
      <c r="D63">
        <v>4</v>
      </c>
      <c r="E63">
        <v>4</v>
      </c>
      <c r="F63" t="s">
        <v>245</v>
      </c>
      <c r="G63" t="s">
        <v>43</v>
      </c>
      <c r="H63" t="s">
        <v>46</v>
      </c>
      <c r="I63" t="s">
        <v>45</v>
      </c>
      <c r="J63" t="s">
        <v>46</v>
      </c>
      <c r="K63" t="s">
        <v>47</v>
      </c>
      <c r="L63" t="s">
        <v>45</v>
      </c>
      <c r="M63" t="s">
        <v>50</v>
      </c>
      <c r="N63" t="s">
        <v>50</v>
      </c>
      <c r="O63" t="s">
        <v>50</v>
      </c>
      <c r="P63" t="s">
        <v>50</v>
      </c>
      <c r="Q63" t="s">
        <v>50</v>
      </c>
      <c r="R63" t="s">
        <v>50</v>
      </c>
      <c r="S63" t="s">
        <v>50</v>
      </c>
      <c r="T63" t="s">
        <v>50</v>
      </c>
      <c r="U63" t="s">
        <v>49</v>
      </c>
      <c r="V63" t="s">
        <v>50</v>
      </c>
      <c r="W63" t="s">
        <v>50</v>
      </c>
      <c r="X63" t="s">
        <v>50</v>
      </c>
      <c r="Y63" t="s">
        <v>50</v>
      </c>
      <c r="Z63" t="s">
        <v>50</v>
      </c>
      <c r="AA63" t="s">
        <v>50</v>
      </c>
      <c r="AB63" t="s">
        <v>50</v>
      </c>
      <c r="AC63">
        <v>7.0100118723608896E+17</v>
      </c>
      <c r="AD63">
        <v>246</v>
      </c>
      <c r="AE63" t="s">
        <v>50</v>
      </c>
      <c r="AF63" t="s">
        <v>246</v>
      </c>
    </row>
    <row r="64" spans="1:32">
      <c r="A64" s="6" t="str">
        <f t="shared" si="0"/>
        <v>Neuilly - Avenue du Roule1</v>
      </c>
      <c r="B64" s="6">
        <f t="shared" si="1"/>
        <v>1</v>
      </c>
      <c r="C64" t="s">
        <v>251</v>
      </c>
      <c r="D64">
        <v>4</v>
      </c>
      <c r="E64">
        <v>4</v>
      </c>
      <c r="F64" t="s">
        <v>255</v>
      </c>
      <c r="G64">
        <v>500</v>
      </c>
      <c r="H64" t="s">
        <v>46</v>
      </c>
      <c r="I64" t="s">
        <v>45</v>
      </c>
      <c r="J64" t="s">
        <v>46</v>
      </c>
      <c r="K64" t="s">
        <v>47</v>
      </c>
      <c r="L64" t="s">
        <v>45</v>
      </c>
      <c r="M64" t="s">
        <v>50</v>
      </c>
      <c r="N64" t="s">
        <v>50</v>
      </c>
      <c r="O64" t="s">
        <v>50</v>
      </c>
      <c r="P64" t="s">
        <v>50</v>
      </c>
      <c r="Q64" t="s">
        <v>50</v>
      </c>
      <c r="R64" t="s">
        <v>50</v>
      </c>
      <c r="S64" t="s">
        <v>50</v>
      </c>
      <c r="T64" t="s">
        <v>50</v>
      </c>
      <c r="U64" t="s">
        <v>49</v>
      </c>
      <c r="V64" t="s">
        <v>50</v>
      </c>
      <c r="W64" t="s">
        <v>50</v>
      </c>
      <c r="X64" t="s">
        <v>50</v>
      </c>
      <c r="Y64" t="s">
        <v>50</v>
      </c>
      <c r="Z64" t="s">
        <v>50</v>
      </c>
      <c r="AA64" t="s">
        <v>50</v>
      </c>
      <c r="AB64" t="s">
        <v>256</v>
      </c>
      <c r="AC64">
        <v>7.0100118723602598E+17</v>
      </c>
      <c r="AD64" t="s">
        <v>50</v>
      </c>
      <c r="AE64" t="s">
        <v>50</v>
      </c>
      <c r="AF64" t="s">
        <v>257</v>
      </c>
    </row>
    <row r="65" spans="1:32">
      <c r="A65" s="6" t="str">
        <f t="shared" si="0"/>
        <v>Neuilly - Avenue du Roule2</v>
      </c>
      <c r="B65" s="6">
        <f t="shared" si="1"/>
        <v>2</v>
      </c>
      <c r="C65" t="s">
        <v>251</v>
      </c>
      <c r="D65">
        <v>4</v>
      </c>
      <c r="E65">
        <v>4</v>
      </c>
      <c r="F65" t="s">
        <v>262</v>
      </c>
      <c r="G65" t="s">
        <v>72</v>
      </c>
      <c r="H65" t="s">
        <v>46</v>
      </c>
      <c r="I65" t="s">
        <v>45</v>
      </c>
      <c r="J65" t="s">
        <v>46</v>
      </c>
      <c r="K65" t="s">
        <v>47</v>
      </c>
      <c r="L65" t="s">
        <v>45</v>
      </c>
      <c r="M65" t="s">
        <v>50</v>
      </c>
      <c r="N65" t="s">
        <v>50</v>
      </c>
      <c r="O65" t="s">
        <v>50</v>
      </c>
      <c r="P65" t="s">
        <v>50</v>
      </c>
      <c r="Q65" t="s">
        <v>50</v>
      </c>
      <c r="R65" t="s">
        <v>50</v>
      </c>
      <c r="S65" t="s">
        <v>50</v>
      </c>
      <c r="T65" t="s">
        <v>50</v>
      </c>
      <c r="U65" t="s">
        <v>49</v>
      </c>
      <c r="V65" t="s">
        <v>50</v>
      </c>
      <c r="W65" t="s">
        <v>50</v>
      </c>
      <c r="X65" t="s">
        <v>50</v>
      </c>
      <c r="Y65" t="s">
        <v>50</v>
      </c>
      <c r="Z65" t="s">
        <v>50</v>
      </c>
      <c r="AA65" t="s">
        <v>50</v>
      </c>
      <c r="AB65" t="s">
        <v>50</v>
      </c>
      <c r="AC65">
        <v>7.0100118723605094E+17</v>
      </c>
      <c r="AD65">
        <v>1452</v>
      </c>
      <c r="AE65" t="s">
        <v>50</v>
      </c>
      <c r="AF65" t="s">
        <v>263</v>
      </c>
    </row>
    <row r="66" spans="1:32">
      <c r="A66" s="6" t="str">
        <f t="shared" si="0"/>
        <v>Neuilly - Avenue du Roule3</v>
      </c>
      <c r="B66" s="6">
        <f t="shared" si="1"/>
        <v>3</v>
      </c>
      <c r="C66" t="s">
        <v>251</v>
      </c>
      <c r="D66">
        <v>4</v>
      </c>
      <c r="E66">
        <v>4</v>
      </c>
      <c r="F66" t="s">
        <v>252</v>
      </c>
      <c r="G66" t="s">
        <v>72</v>
      </c>
      <c r="H66" t="s">
        <v>46</v>
      </c>
      <c r="I66" t="s">
        <v>45</v>
      </c>
      <c r="J66" t="s">
        <v>46</v>
      </c>
      <c r="K66" t="s">
        <v>47</v>
      </c>
      <c r="L66" t="s">
        <v>45</v>
      </c>
      <c r="M66" t="s">
        <v>50</v>
      </c>
      <c r="N66" t="s">
        <v>50</v>
      </c>
      <c r="O66" t="s">
        <v>50</v>
      </c>
      <c r="P66" t="s">
        <v>50</v>
      </c>
      <c r="Q66" t="s">
        <v>50</v>
      </c>
      <c r="R66" t="s">
        <v>50</v>
      </c>
      <c r="S66" t="s">
        <v>50</v>
      </c>
      <c r="T66" t="s">
        <v>50</v>
      </c>
      <c r="U66" t="s">
        <v>49</v>
      </c>
      <c r="V66" t="s">
        <v>50</v>
      </c>
      <c r="W66">
        <v>1245923</v>
      </c>
      <c r="X66" t="s">
        <v>1408</v>
      </c>
      <c r="Y66" t="s">
        <v>1376</v>
      </c>
      <c r="Z66" t="s">
        <v>50</v>
      </c>
      <c r="AA66" t="s">
        <v>50</v>
      </c>
      <c r="AB66" t="s">
        <v>50</v>
      </c>
      <c r="AC66">
        <v>7.0100118723602202E+17</v>
      </c>
      <c r="AD66" t="s">
        <v>50</v>
      </c>
      <c r="AE66" t="s">
        <v>50</v>
      </c>
      <c r="AF66" t="s">
        <v>254</v>
      </c>
    </row>
    <row r="67" spans="1:32">
      <c r="A67" s="6" t="str">
        <f t="shared" ref="A67:A130" si="2">IFERROR(CONCATENATE(C67,B67),"")</f>
        <v>Neuilly - Avenue du Roule4</v>
      </c>
      <c r="B67" s="6">
        <f t="shared" ref="B67:B130" si="3">IFERROR(IF(C67=C66,B66+1,IF(C67="","",1)),"")</f>
        <v>4</v>
      </c>
      <c r="C67" t="s">
        <v>251</v>
      </c>
      <c r="D67">
        <v>4</v>
      </c>
      <c r="E67">
        <v>4</v>
      </c>
      <c r="F67" t="s">
        <v>258</v>
      </c>
      <c r="G67" t="s">
        <v>54</v>
      </c>
      <c r="H67" t="s">
        <v>46</v>
      </c>
      <c r="I67" t="s">
        <v>45</v>
      </c>
      <c r="J67" t="s">
        <v>46</v>
      </c>
      <c r="K67" t="s">
        <v>89</v>
      </c>
      <c r="L67" t="s">
        <v>45</v>
      </c>
      <c r="M67" t="s">
        <v>50</v>
      </c>
      <c r="N67" t="s">
        <v>50</v>
      </c>
      <c r="O67" t="s">
        <v>50</v>
      </c>
      <c r="P67" t="s">
        <v>50</v>
      </c>
      <c r="Q67" t="s">
        <v>50</v>
      </c>
      <c r="R67" t="s">
        <v>50</v>
      </c>
      <c r="S67" t="s">
        <v>50</v>
      </c>
      <c r="T67" t="s">
        <v>50</v>
      </c>
      <c r="U67" t="s">
        <v>49</v>
      </c>
      <c r="V67" t="s">
        <v>50</v>
      </c>
      <c r="W67">
        <v>1246215</v>
      </c>
      <c r="X67" t="s">
        <v>1409</v>
      </c>
      <c r="Y67" t="s">
        <v>1410</v>
      </c>
      <c r="Z67" t="s">
        <v>50</v>
      </c>
      <c r="AA67" t="s">
        <v>50</v>
      </c>
      <c r="AB67" t="s">
        <v>259</v>
      </c>
      <c r="AC67">
        <v>7.0100118723608499E+17</v>
      </c>
      <c r="AD67" t="s">
        <v>50</v>
      </c>
      <c r="AE67" t="s">
        <v>260</v>
      </c>
      <c r="AF67" t="s">
        <v>261</v>
      </c>
    </row>
    <row r="68" spans="1:32">
      <c r="A68" s="6" t="str">
        <f t="shared" si="2"/>
        <v>Neuilly - Saint Jean-Baptiste (CDG)1</v>
      </c>
      <c r="B68" s="6">
        <f t="shared" si="3"/>
        <v>1</v>
      </c>
      <c r="C68" t="s">
        <v>264</v>
      </c>
      <c r="D68">
        <v>4</v>
      </c>
      <c r="E68">
        <v>4</v>
      </c>
      <c r="F68" t="s">
        <v>269</v>
      </c>
      <c r="G68">
        <v>500</v>
      </c>
      <c r="H68" t="s">
        <v>46</v>
      </c>
      <c r="I68" t="s">
        <v>45</v>
      </c>
      <c r="J68" t="s">
        <v>46</v>
      </c>
      <c r="K68" t="s">
        <v>47</v>
      </c>
      <c r="L68" t="s">
        <v>45</v>
      </c>
      <c r="M68" t="s">
        <v>50</v>
      </c>
      <c r="N68" t="s">
        <v>50</v>
      </c>
      <c r="O68" t="s">
        <v>50</v>
      </c>
      <c r="P68" t="s">
        <v>50</v>
      </c>
      <c r="Q68" t="s">
        <v>50</v>
      </c>
      <c r="R68" t="s">
        <v>50</v>
      </c>
      <c r="S68" t="s">
        <v>50</v>
      </c>
      <c r="T68" t="s">
        <v>50</v>
      </c>
      <c r="U68" t="s">
        <v>49</v>
      </c>
      <c r="V68" t="s">
        <v>50</v>
      </c>
      <c r="W68" t="s">
        <v>50</v>
      </c>
      <c r="X68" t="s">
        <v>50</v>
      </c>
      <c r="Y68" t="s">
        <v>50</v>
      </c>
      <c r="Z68" t="s">
        <v>50</v>
      </c>
      <c r="AA68" t="s">
        <v>50</v>
      </c>
      <c r="AB68" t="s">
        <v>50</v>
      </c>
      <c r="AC68">
        <v>7.01001187236032E+17</v>
      </c>
      <c r="AD68">
        <v>814</v>
      </c>
      <c r="AE68" t="s">
        <v>270</v>
      </c>
      <c r="AF68" t="s">
        <v>271</v>
      </c>
    </row>
    <row r="69" spans="1:32">
      <c r="A69" s="6" t="str">
        <f t="shared" si="2"/>
        <v>Neuilly - Saint Jean-Baptiste (CDG)2</v>
      </c>
      <c r="B69" s="6">
        <f t="shared" si="3"/>
        <v>2</v>
      </c>
      <c r="C69" t="s">
        <v>264</v>
      </c>
      <c r="D69">
        <v>4</v>
      </c>
      <c r="E69">
        <v>4</v>
      </c>
      <c r="F69" t="s">
        <v>272</v>
      </c>
      <c r="G69" t="s">
        <v>72</v>
      </c>
      <c r="H69" t="s">
        <v>46</v>
      </c>
      <c r="I69" t="s">
        <v>45</v>
      </c>
      <c r="J69" t="s">
        <v>46</v>
      </c>
      <c r="K69" t="s">
        <v>47</v>
      </c>
      <c r="L69" t="s">
        <v>45</v>
      </c>
      <c r="M69" t="s">
        <v>50</v>
      </c>
      <c r="N69" t="s">
        <v>50</v>
      </c>
      <c r="O69" t="s">
        <v>50</v>
      </c>
      <c r="P69" t="s">
        <v>50</v>
      </c>
      <c r="Q69" t="s">
        <v>50</v>
      </c>
      <c r="R69" t="s">
        <v>50</v>
      </c>
      <c r="S69" t="s">
        <v>50</v>
      </c>
      <c r="T69" t="s">
        <v>50</v>
      </c>
      <c r="U69" t="s">
        <v>49</v>
      </c>
      <c r="V69" t="s">
        <v>50</v>
      </c>
      <c r="W69" t="s">
        <v>50</v>
      </c>
      <c r="X69" t="s">
        <v>50</v>
      </c>
      <c r="Y69" t="s">
        <v>50</v>
      </c>
      <c r="Z69" t="s">
        <v>50</v>
      </c>
      <c r="AA69" t="s">
        <v>50</v>
      </c>
      <c r="AB69" t="s">
        <v>50</v>
      </c>
      <c r="AC69">
        <v>7.0100118723601101E+17</v>
      </c>
      <c r="AD69" t="s">
        <v>50</v>
      </c>
      <c r="AE69" t="s">
        <v>50</v>
      </c>
      <c r="AF69" t="s">
        <v>273</v>
      </c>
    </row>
    <row r="70" spans="1:32">
      <c r="A70" s="6" t="str">
        <f t="shared" si="2"/>
        <v>Neuilly - Saint Jean-Baptiste (CDG)3</v>
      </c>
      <c r="B70" s="6">
        <f t="shared" si="3"/>
        <v>3</v>
      </c>
      <c r="C70" t="s">
        <v>264</v>
      </c>
      <c r="D70">
        <v>4</v>
      </c>
      <c r="E70">
        <v>4</v>
      </c>
      <c r="F70" t="s">
        <v>265</v>
      </c>
      <c r="G70" t="s">
        <v>54</v>
      </c>
      <c r="H70" t="s">
        <v>46</v>
      </c>
      <c r="I70" t="s">
        <v>45</v>
      </c>
      <c r="J70" t="s">
        <v>46</v>
      </c>
      <c r="K70" t="s">
        <v>47</v>
      </c>
      <c r="L70" t="s">
        <v>45</v>
      </c>
      <c r="M70" t="s">
        <v>50</v>
      </c>
      <c r="N70" t="s">
        <v>50</v>
      </c>
      <c r="O70" t="s">
        <v>50</v>
      </c>
      <c r="P70" t="s">
        <v>50</v>
      </c>
      <c r="Q70" t="s">
        <v>50</v>
      </c>
      <c r="R70" t="s">
        <v>50</v>
      </c>
      <c r="S70" t="s">
        <v>50</v>
      </c>
      <c r="T70" t="s">
        <v>50</v>
      </c>
      <c r="U70" t="s">
        <v>49</v>
      </c>
      <c r="V70">
        <v>1239545</v>
      </c>
      <c r="W70" t="s">
        <v>50</v>
      </c>
      <c r="X70" t="s">
        <v>248</v>
      </c>
      <c r="Y70" t="s">
        <v>249</v>
      </c>
      <c r="Z70" t="s">
        <v>50</v>
      </c>
      <c r="AA70" t="s">
        <v>50</v>
      </c>
      <c r="AB70" t="s">
        <v>50</v>
      </c>
      <c r="AC70">
        <v>7.0100118723606106E+17</v>
      </c>
      <c r="AD70" t="s">
        <v>50</v>
      </c>
      <c r="AE70" t="s">
        <v>50</v>
      </c>
      <c r="AF70" t="s">
        <v>266</v>
      </c>
    </row>
    <row r="71" spans="1:32">
      <c r="A71" s="6" t="str">
        <f t="shared" si="2"/>
        <v>Neuilly - Saint Jean-Baptiste (CDG)4</v>
      </c>
      <c r="B71" s="6">
        <f t="shared" si="3"/>
        <v>4</v>
      </c>
      <c r="C71" t="s">
        <v>264</v>
      </c>
      <c r="D71">
        <v>4</v>
      </c>
      <c r="E71">
        <v>4</v>
      </c>
      <c r="F71" t="s">
        <v>267</v>
      </c>
      <c r="G71" t="s">
        <v>43</v>
      </c>
      <c r="H71" t="s">
        <v>46</v>
      </c>
      <c r="I71" t="s">
        <v>45</v>
      </c>
      <c r="J71" t="s">
        <v>46</v>
      </c>
      <c r="K71" t="s">
        <v>47</v>
      </c>
      <c r="L71" t="s">
        <v>45</v>
      </c>
      <c r="M71" t="s">
        <v>50</v>
      </c>
      <c r="N71" t="s">
        <v>50</v>
      </c>
      <c r="O71" t="s">
        <v>50</v>
      </c>
      <c r="P71" t="s">
        <v>50</v>
      </c>
      <c r="Q71" t="s">
        <v>50</v>
      </c>
      <c r="R71" t="s">
        <v>50</v>
      </c>
      <c r="S71" t="s">
        <v>50</v>
      </c>
      <c r="T71" t="s">
        <v>50</v>
      </c>
      <c r="U71" t="s">
        <v>49</v>
      </c>
      <c r="V71" t="s">
        <v>50</v>
      </c>
      <c r="W71" t="s">
        <v>50</v>
      </c>
      <c r="X71" t="s">
        <v>50</v>
      </c>
      <c r="Y71" t="s">
        <v>50</v>
      </c>
      <c r="Z71" t="s">
        <v>50</v>
      </c>
      <c r="AA71" t="s">
        <v>50</v>
      </c>
      <c r="AB71" t="s">
        <v>50</v>
      </c>
      <c r="AC71">
        <v>7.0100118723603597E+17</v>
      </c>
      <c r="AD71">
        <v>974</v>
      </c>
      <c r="AE71" t="s">
        <v>50</v>
      </c>
      <c r="AF71" t="s">
        <v>268</v>
      </c>
    </row>
    <row r="72" spans="1:32">
      <c r="A72" s="6" t="str">
        <f t="shared" si="2"/>
        <v>Paris 01 - Carrousel du Louvre1</v>
      </c>
      <c r="B72" s="6">
        <f t="shared" si="3"/>
        <v>1</v>
      </c>
      <c r="C72" t="s">
        <v>274</v>
      </c>
      <c r="D72">
        <v>2</v>
      </c>
      <c r="E72">
        <v>1</v>
      </c>
      <c r="F72" t="s">
        <v>275</v>
      </c>
      <c r="G72" t="s">
        <v>43</v>
      </c>
      <c r="H72" t="s">
        <v>46</v>
      </c>
      <c r="I72" t="s">
        <v>45</v>
      </c>
      <c r="J72" t="s">
        <v>46</v>
      </c>
      <c r="K72" t="s">
        <v>47</v>
      </c>
      <c r="L72" t="s">
        <v>45</v>
      </c>
      <c r="M72" t="s">
        <v>50</v>
      </c>
      <c r="N72" t="s">
        <v>50</v>
      </c>
      <c r="O72" t="s">
        <v>50</v>
      </c>
      <c r="P72" t="s">
        <v>50</v>
      </c>
      <c r="Q72" t="s">
        <v>50</v>
      </c>
      <c r="R72" t="s">
        <v>50</v>
      </c>
      <c r="S72" t="s">
        <v>50</v>
      </c>
      <c r="T72" t="s">
        <v>50</v>
      </c>
      <c r="U72" t="s">
        <v>276</v>
      </c>
      <c r="V72" t="s">
        <v>50</v>
      </c>
      <c r="W72" t="s">
        <v>50</v>
      </c>
      <c r="X72" t="s">
        <v>50</v>
      </c>
      <c r="Y72" t="s">
        <v>50</v>
      </c>
      <c r="Z72" t="s">
        <v>50</v>
      </c>
      <c r="AA72" t="s">
        <v>50</v>
      </c>
      <c r="AB72" t="s">
        <v>277</v>
      </c>
      <c r="AC72">
        <v>7.0100118723602598E+17</v>
      </c>
      <c r="AD72" t="s">
        <v>50</v>
      </c>
      <c r="AE72" t="s">
        <v>278</v>
      </c>
      <c r="AF72" t="s">
        <v>279</v>
      </c>
    </row>
    <row r="73" spans="1:32">
      <c r="A73" s="6" t="str">
        <f t="shared" si="2"/>
        <v>Paris 01 - Les Halles Saint Eustache1</v>
      </c>
      <c r="B73" s="6">
        <f t="shared" si="3"/>
        <v>1</v>
      </c>
      <c r="C73" t="s">
        <v>280</v>
      </c>
      <c r="D73">
        <v>7</v>
      </c>
      <c r="E73">
        <v>7</v>
      </c>
      <c r="F73" t="s">
        <v>292</v>
      </c>
      <c r="G73" t="s">
        <v>43</v>
      </c>
      <c r="H73" t="s">
        <v>46</v>
      </c>
      <c r="I73" t="s">
        <v>45</v>
      </c>
      <c r="J73" t="s">
        <v>46</v>
      </c>
      <c r="K73" t="s">
        <v>47</v>
      </c>
      <c r="L73" t="s">
        <v>45</v>
      </c>
      <c r="M73" t="s">
        <v>50</v>
      </c>
      <c r="N73" t="s">
        <v>50</v>
      </c>
      <c r="O73" t="s">
        <v>50</v>
      </c>
      <c r="P73" t="s">
        <v>50</v>
      </c>
      <c r="Q73" t="s">
        <v>50</v>
      </c>
      <c r="R73" t="s">
        <v>50</v>
      </c>
      <c r="S73" t="s">
        <v>50</v>
      </c>
      <c r="T73" t="s">
        <v>50</v>
      </c>
      <c r="U73" t="s">
        <v>276</v>
      </c>
      <c r="V73" t="s">
        <v>50</v>
      </c>
      <c r="W73" t="s">
        <v>50</v>
      </c>
      <c r="X73" t="s">
        <v>50</v>
      </c>
      <c r="Y73" t="s">
        <v>50</v>
      </c>
      <c r="Z73" t="s">
        <v>50</v>
      </c>
      <c r="AA73" t="s">
        <v>50</v>
      </c>
      <c r="AB73" t="s">
        <v>50</v>
      </c>
      <c r="AC73">
        <v>7.0100118723608602E+17</v>
      </c>
      <c r="AD73">
        <v>8013</v>
      </c>
      <c r="AE73" t="s">
        <v>50</v>
      </c>
      <c r="AF73" t="s">
        <v>293</v>
      </c>
    </row>
    <row r="74" spans="1:32">
      <c r="A74" s="6" t="str">
        <f t="shared" si="2"/>
        <v>Paris 01 - Les Halles Saint Eustache2</v>
      </c>
      <c r="B74" s="6">
        <f t="shared" si="3"/>
        <v>2</v>
      </c>
      <c r="C74" t="s">
        <v>280</v>
      </c>
      <c r="D74">
        <v>7</v>
      </c>
      <c r="E74">
        <v>7</v>
      </c>
      <c r="F74" t="s">
        <v>294</v>
      </c>
      <c r="G74" t="s">
        <v>54</v>
      </c>
      <c r="H74" t="s">
        <v>44</v>
      </c>
      <c r="I74" t="s">
        <v>45</v>
      </c>
      <c r="J74" t="s">
        <v>104</v>
      </c>
      <c r="K74" t="s">
        <v>47</v>
      </c>
      <c r="L74" t="s">
        <v>45</v>
      </c>
      <c r="M74" t="s">
        <v>50</v>
      </c>
      <c r="N74" t="s">
        <v>50</v>
      </c>
      <c r="O74" t="s">
        <v>50</v>
      </c>
      <c r="P74" t="s">
        <v>50</v>
      </c>
      <c r="Q74" t="s">
        <v>50</v>
      </c>
      <c r="R74" t="s">
        <v>50</v>
      </c>
      <c r="S74" t="s">
        <v>50</v>
      </c>
      <c r="T74" t="s">
        <v>50</v>
      </c>
      <c r="U74" t="s">
        <v>276</v>
      </c>
      <c r="V74" t="s">
        <v>50</v>
      </c>
      <c r="W74" t="s">
        <v>50</v>
      </c>
      <c r="X74" t="s">
        <v>50</v>
      </c>
      <c r="Y74" t="s">
        <v>50</v>
      </c>
      <c r="Z74" t="s">
        <v>50</v>
      </c>
      <c r="AA74" t="s">
        <v>50</v>
      </c>
      <c r="AB74" t="s">
        <v>50</v>
      </c>
      <c r="AC74">
        <v>7.0100120039401498E+17</v>
      </c>
      <c r="AD74" t="s">
        <v>50</v>
      </c>
      <c r="AE74" t="s">
        <v>50</v>
      </c>
      <c r="AF74" t="s">
        <v>295</v>
      </c>
    </row>
    <row r="75" spans="1:32">
      <c r="A75" s="6" t="str">
        <f t="shared" si="2"/>
        <v>Paris 01 - Les Halles Saint Eustache3</v>
      </c>
      <c r="B75" s="6">
        <f t="shared" si="3"/>
        <v>3</v>
      </c>
      <c r="C75" t="s">
        <v>280</v>
      </c>
      <c r="D75">
        <v>7</v>
      </c>
      <c r="E75">
        <v>7</v>
      </c>
      <c r="F75" t="s">
        <v>285</v>
      </c>
      <c r="G75" t="s">
        <v>54</v>
      </c>
      <c r="H75" t="s">
        <v>46</v>
      </c>
      <c r="I75" t="s">
        <v>45</v>
      </c>
      <c r="J75" t="s">
        <v>46</v>
      </c>
      <c r="K75" t="s">
        <v>47</v>
      </c>
      <c r="L75" t="s">
        <v>45</v>
      </c>
      <c r="M75" t="s">
        <v>50</v>
      </c>
      <c r="N75" t="s">
        <v>50</v>
      </c>
      <c r="O75" t="s">
        <v>50</v>
      </c>
      <c r="P75" t="s">
        <v>50</v>
      </c>
      <c r="Q75" t="s">
        <v>50</v>
      </c>
      <c r="R75" t="s">
        <v>50</v>
      </c>
      <c r="S75" t="s">
        <v>50</v>
      </c>
      <c r="T75" t="s">
        <v>50</v>
      </c>
      <c r="U75" t="s">
        <v>276</v>
      </c>
      <c r="V75" t="s">
        <v>50</v>
      </c>
      <c r="W75" t="s">
        <v>50</v>
      </c>
      <c r="X75" t="s">
        <v>50</v>
      </c>
      <c r="Y75" t="s">
        <v>50</v>
      </c>
      <c r="Z75" t="s">
        <v>50</v>
      </c>
      <c r="AA75" t="s">
        <v>50</v>
      </c>
      <c r="AB75" t="s">
        <v>50</v>
      </c>
      <c r="AC75">
        <v>7.0100118723601805E+17</v>
      </c>
      <c r="AD75" t="s">
        <v>50</v>
      </c>
      <c r="AE75" t="s">
        <v>50</v>
      </c>
      <c r="AF75" t="s">
        <v>286</v>
      </c>
    </row>
    <row r="76" spans="1:32">
      <c r="A76" s="6" t="str">
        <f t="shared" si="2"/>
        <v>Paris 01 - Les Halles Saint Eustache4</v>
      </c>
      <c r="B76" s="6">
        <f t="shared" si="3"/>
        <v>4</v>
      </c>
      <c r="C76" t="s">
        <v>280</v>
      </c>
      <c r="D76">
        <v>7</v>
      </c>
      <c r="E76">
        <v>7</v>
      </c>
      <c r="F76" t="s">
        <v>281</v>
      </c>
      <c r="G76" t="s">
        <v>282</v>
      </c>
      <c r="H76" t="s">
        <v>46</v>
      </c>
      <c r="I76" t="s">
        <v>45</v>
      </c>
      <c r="J76" t="s">
        <v>46</v>
      </c>
      <c r="K76" t="s">
        <v>105</v>
      </c>
      <c r="L76" t="s">
        <v>45</v>
      </c>
      <c r="M76" t="s">
        <v>50</v>
      </c>
      <c r="N76" t="s">
        <v>50</v>
      </c>
      <c r="O76" t="s">
        <v>50</v>
      </c>
      <c r="P76" t="s">
        <v>50</v>
      </c>
      <c r="Q76" t="s">
        <v>50</v>
      </c>
      <c r="R76" t="s">
        <v>50</v>
      </c>
      <c r="S76" t="s">
        <v>50</v>
      </c>
      <c r="T76" t="s">
        <v>50</v>
      </c>
      <c r="U76" t="s">
        <v>276</v>
      </c>
      <c r="V76" t="s">
        <v>50</v>
      </c>
      <c r="W76" t="s">
        <v>50</v>
      </c>
      <c r="X76" t="s">
        <v>50</v>
      </c>
      <c r="Y76" t="s">
        <v>50</v>
      </c>
      <c r="Z76" t="s">
        <v>283</v>
      </c>
      <c r="AA76" t="s">
        <v>284</v>
      </c>
      <c r="AB76" t="s">
        <v>50</v>
      </c>
      <c r="AC76">
        <v>7.0100118723604595E+17</v>
      </c>
      <c r="AD76" t="s">
        <v>50</v>
      </c>
      <c r="AE76" t="s">
        <v>50</v>
      </c>
      <c r="AF76" t="s">
        <v>1411</v>
      </c>
    </row>
    <row r="77" spans="1:32">
      <c r="A77" s="6" t="str">
        <f t="shared" si="2"/>
        <v>Paris 01 - Les Halles Saint Eustache5</v>
      </c>
      <c r="B77" s="6">
        <f t="shared" si="3"/>
        <v>5</v>
      </c>
      <c r="C77" t="s">
        <v>280</v>
      </c>
      <c r="D77">
        <v>7</v>
      </c>
      <c r="E77">
        <v>7</v>
      </c>
      <c r="F77" t="s">
        <v>287</v>
      </c>
      <c r="G77" t="s">
        <v>43</v>
      </c>
      <c r="H77" t="s">
        <v>44</v>
      </c>
      <c r="I77" t="s">
        <v>45</v>
      </c>
      <c r="J77" t="s">
        <v>104</v>
      </c>
      <c r="K77" t="s">
        <v>47</v>
      </c>
      <c r="L77" t="s">
        <v>45</v>
      </c>
      <c r="M77" t="s">
        <v>50</v>
      </c>
      <c r="N77" t="s">
        <v>50</v>
      </c>
      <c r="O77" t="s">
        <v>50</v>
      </c>
      <c r="P77" t="s">
        <v>50</v>
      </c>
      <c r="Q77" t="s">
        <v>50</v>
      </c>
      <c r="R77" t="s">
        <v>50</v>
      </c>
      <c r="S77" t="s">
        <v>50</v>
      </c>
      <c r="T77" t="s">
        <v>50</v>
      </c>
      <c r="U77" t="s">
        <v>276</v>
      </c>
      <c r="V77" t="s">
        <v>50</v>
      </c>
      <c r="W77" t="s">
        <v>50</v>
      </c>
      <c r="X77" t="s">
        <v>50</v>
      </c>
      <c r="Y77" t="s">
        <v>50</v>
      </c>
      <c r="Z77" t="s">
        <v>50</v>
      </c>
      <c r="AA77" t="s">
        <v>50</v>
      </c>
      <c r="AB77" t="s">
        <v>50</v>
      </c>
      <c r="AC77">
        <v>7.0100118723606694E+17</v>
      </c>
      <c r="AD77" t="s">
        <v>50</v>
      </c>
      <c r="AE77" t="s">
        <v>50</v>
      </c>
      <c r="AF77" t="s">
        <v>288</v>
      </c>
    </row>
    <row r="78" spans="1:32">
      <c r="A78" s="6" t="str">
        <f t="shared" si="2"/>
        <v>Paris 01 - Les Halles Saint Eustache6</v>
      </c>
      <c r="B78" s="6">
        <f t="shared" si="3"/>
        <v>6</v>
      </c>
      <c r="C78" t="s">
        <v>280</v>
      </c>
      <c r="D78">
        <v>7</v>
      </c>
      <c r="E78">
        <v>7</v>
      </c>
      <c r="F78" t="s">
        <v>289</v>
      </c>
      <c r="G78" t="s">
        <v>43</v>
      </c>
      <c r="H78" t="s">
        <v>46</v>
      </c>
      <c r="I78" t="s">
        <v>45</v>
      </c>
      <c r="J78" t="s">
        <v>46</v>
      </c>
      <c r="K78" t="s">
        <v>47</v>
      </c>
      <c r="L78" t="s">
        <v>45</v>
      </c>
      <c r="M78" t="s">
        <v>50</v>
      </c>
      <c r="N78" t="s">
        <v>50</v>
      </c>
      <c r="O78" t="s">
        <v>50</v>
      </c>
      <c r="P78" t="s">
        <v>50</v>
      </c>
      <c r="Q78" t="s">
        <v>50</v>
      </c>
      <c r="R78" t="s">
        <v>50</v>
      </c>
      <c r="S78" t="s">
        <v>50</v>
      </c>
      <c r="T78" t="s">
        <v>50</v>
      </c>
      <c r="U78" t="s">
        <v>276</v>
      </c>
      <c r="V78" t="s">
        <v>50</v>
      </c>
      <c r="W78" t="s">
        <v>50</v>
      </c>
      <c r="X78" t="s">
        <v>50</v>
      </c>
      <c r="Y78" t="s">
        <v>50</v>
      </c>
      <c r="Z78" t="s">
        <v>50</v>
      </c>
      <c r="AA78" t="s">
        <v>50</v>
      </c>
      <c r="AB78" t="s">
        <v>50</v>
      </c>
      <c r="AC78">
        <v>7.0100118723608704E+17</v>
      </c>
      <c r="AD78">
        <v>8005</v>
      </c>
      <c r="AE78" t="s">
        <v>50</v>
      </c>
      <c r="AF78" t="s">
        <v>290</v>
      </c>
    </row>
    <row r="79" spans="1:32">
      <c r="A79" s="6" t="str">
        <f t="shared" si="2"/>
        <v>Paris 01 - Les Halles Saint Eustache7</v>
      </c>
      <c r="B79" s="6">
        <f t="shared" si="3"/>
        <v>7</v>
      </c>
      <c r="C79" t="s">
        <v>280</v>
      </c>
      <c r="D79">
        <v>7</v>
      </c>
      <c r="E79">
        <v>7</v>
      </c>
      <c r="F79" t="s">
        <v>291</v>
      </c>
      <c r="G79" t="s">
        <v>72</v>
      </c>
      <c r="H79" t="s">
        <v>46</v>
      </c>
      <c r="I79" t="s">
        <v>45</v>
      </c>
      <c r="J79" t="s">
        <v>46</v>
      </c>
      <c r="K79" t="s">
        <v>253</v>
      </c>
      <c r="L79" t="s">
        <v>45</v>
      </c>
      <c r="M79" t="s">
        <v>50</v>
      </c>
      <c r="N79" t="s">
        <v>50</v>
      </c>
      <c r="O79" t="s">
        <v>50</v>
      </c>
      <c r="P79" t="s">
        <v>50</v>
      </c>
      <c r="Q79" t="s">
        <v>50</v>
      </c>
      <c r="R79" t="s">
        <v>50</v>
      </c>
      <c r="S79" t="s">
        <v>50</v>
      </c>
      <c r="T79" t="s">
        <v>50</v>
      </c>
      <c r="U79" t="s">
        <v>276</v>
      </c>
      <c r="V79" t="s">
        <v>50</v>
      </c>
      <c r="W79" t="s">
        <v>50</v>
      </c>
      <c r="X79" t="s">
        <v>50</v>
      </c>
      <c r="Y79" t="s">
        <v>50</v>
      </c>
      <c r="Z79" t="s">
        <v>50</v>
      </c>
      <c r="AA79" t="s">
        <v>50</v>
      </c>
      <c r="AB79" t="s">
        <v>50</v>
      </c>
      <c r="AC79">
        <v>7.0100118723605094E+17</v>
      </c>
      <c r="AD79" t="s">
        <v>50</v>
      </c>
      <c r="AE79" t="s">
        <v>50</v>
      </c>
      <c r="AF79" t="s">
        <v>50</v>
      </c>
    </row>
    <row r="80" spans="1:32">
      <c r="A80" s="6" t="str">
        <f t="shared" si="2"/>
        <v>Paris 01 - Rivoli Pont-Neuf1</v>
      </c>
      <c r="B80" s="6">
        <f t="shared" si="3"/>
        <v>1</v>
      </c>
      <c r="C80" t="s">
        <v>296</v>
      </c>
      <c r="D80">
        <v>3</v>
      </c>
      <c r="E80">
        <v>3</v>
      </c>
      <c r="F80" t="s">
        <v>303</v>
      </c>
      <c r="G80">
        <v>500</v>
      </c>
      <c r="H80" t="s">
        <v>46</v>
      </c>
      <c r="I80" t="s">
        <v>45</v>
      </c>
      <c r="J80" t="s">
        <v>46</v>
      </c>
      <c r="K80" t="s">
        <v>47</v>
      </c>
      <c r="L80" t="s">
        <v>45</v>
      </c>
      <c r="M80" t="s">
        <v>50</v>
      </c>
      <c r="N80" t="s">
        <v>50</v>
      </c>
      <c r="O80" t="s">
        <v>50</v>
      </c>
      <c r="P80" t="s">
        <v>50</v>
      </c>
      <c r="Q80" t="s">
        <v>50</v>
      </c>
      <c r="R80" t="s">
        <v>50</v>
      </c>
      <c r="S80" t="s">
        <v>50</v>
      </c>
      <c r="T80" t="s">
        <v>50</v>
      </c>
      <c r="U80" t="s">
        <v>276</v>
      </c>
      <c r="V80" t="s">
        <v>50</v>
      </c>
      <c r="W80" t="s">
        <v>50</v>
      </c>
      <c r="X80" t="s">
        <v>50</v>
      </c>
      <c r="Y80" t="s">
        <v>50</v>
      </c>
      <c r="Z80" t="s">
        <v>50</v>
      </c>
      <c r="AA80" t="s">
        <v>50</v>
      </c>
      <c r="AB80" t="s">
        <v>50</v>
      </c>
      <c r="AC80">
        <v>7.01001187236032E+17</v>
      </c>
      <c r="AD80" t="s">
        <v>50</v>
      </c>
      <c r="AE80" t="s">
        <v>304</v>
      </c>
      <c r="AF80" t="s">
        <v>305</v>
      </c>
    </row>
    <row r="81" spans="1:32">
      <c r="A81" s="6" t="str">
        <f t="shared" si="2"/>
        <v>Paris 01 - Rivoli Pont-Neuf2</v>
      </c>
      <c r="B81" s="6">
        <f t="shared" si="3"/>
        <v>2</v>
      </c>
      <c r="C81" t="s">
        <v>296</v>
      </c>
      <c r="D81">
        <v>3</v>
      </c>
      <c r="E81">
        <v>3</v>
      </c>
      <c r="F81" t="s">
        <v>300</v>
      </c>
      <c r="G81" t="s">
        <v>54</v>
      </c>
      <c r="H81" t="s">
        <v>46</v>
      </c>
      <c r="I81" t="s">
        <v>45</v>
      </c>
      <c r="J81" t="s">
        <v>46</v>
      </c>
      <c r="K81" t="s">
        <v>47</v>
      </c>
      <c r="L81" t="s">
        <v>45</v>
      </c>
      <c r="M81" t="s">
        <v>50</v>
      </c>
      <c r="N81" t="s">
        <v>50</v>
      </c>
      <c r="O81" t="s">
        <v>50</v>
      </c>
      <c r="P81" t="s">
        <v>50</v>
      </c>
      <c r="Q81" t="s">
        <v>50</v>
      </c>
      <c r="R81" t="s">
        <v>50</v>
      </c>
      <c r="S81" t="s">
        <v>50</v>
      </c>
      <c r="T81" t="s">
        <v>50</v>
      </c>
      <c r="U81" t="s">
        <v>276</v>
      </c>
      <c r="V81" t="s">
        <v>50</v>
      </c>
      <c r="W81" t="s">
        <v>50</v>
      </c>
      <c r="X81" t="s">
        <v>50</v>
      </c>
      <c r="Y81" t="s">
        <v>50</v>
      </c>
      <c r="Z81" t="s">
        <v>50</v>
      </c>
      <c r="AA81" t="s">
        <v>50</v>
      </c>
      <c r="AB81" t="s">
        <v>50</v>
      </c>
      <c r="AC81">
        <v>7.0100118723606605E+17</v>
      </c>
      <c r="AD81" t="s">
        <v>50</v>
      </c>
      <c r="AE81" t="s">
        <v>301</v>
      </c>
      <c r="AF81" t="s">
        <v>302</v>
      </c>
    </row>
    <row r="82" spans="1:32">
      <c r="A82" s="6" t="str">
        <f t="shared" si="2"/>
        <v>Paris 01 - Rivoli Pont-Neuf3</v>
      </c>
      <c r="B82" s="6">
        <f t="shared" si="3"/>
        <v>3</v>
      </c>
      <c r="C82" t="s">
        <v>296</v>
      </c>
      <c r="D82">
        <v>3</v>
      </c>
      <c r="E82">
        <v>3</v>
      </c>
      <c r="F82" t="s">
        <v>297</v>
      </c>
      <c r="G82" t="s">
        <v>72</v>
      </c>
      <c r="H82" t="s">
        <v>46</v>
      </c>
      <c r="I82" t="s">
        <v>45</v>
      </c>
      <c r="J82" t="s">
        <v>46</v>
      </c>
      <c r="K82" t="s">
        <v>47</v>
      </c>
      <c r="L82" t="s">
        <v>45</v>
      </c>
      <c r="M82" t="s">
        <v>50</v>
      </c>
      <c r="N82" t="s">
        <v>50</v>
      </c>
      <c r="O82" t="s">
        <v>50</v>
      </c>
      <c r="P82" t="s">
        <v>50</v>
      </c>
      <c r="Q82" t="s">
        <v>50</v>
      </c>
      <c r="R82" t="s">
        <v>50</v>
      </c>
      <c r="S82" t="s">
        <v>50</v>
      </c>
      <c r="T82" t="s">
        <v>50</v>
      </c>
      <c r="U82" t="s">
        <v>276</v>
      </c>
      <c r="V82" t="s">
        <v>50</v>
      </c>
      <c r="W82" t="s">
        <v>50</v>
      </c>
      <c r="X82" t="s">
        <v>50</v>
      </c>
      <c r="Y82" t="s">
        <v>50</v>
      </c>
      <c r="Z82" t="s">
        <v>50</v>
      </c>
      <c r="AA82" t="s">
        <v>50</v>
      </c>
      <c r="AB82" t="s">
        <v>298</v>
      </c>
      <c r="AC82">
        <v>7.0100118723601101E+17</v>
      </c>
      <c r="AD82" t="s">
        <v>50</v>
      </c>
      <c r="AE82" t="s">
        <v>50</v>
      </c>
      <c r="AF82" t="s">
        <v>299</v>
      </c>
    </row>
    <row r="83" spans="1:32">
      <c r="A83" s="6" t="str">
        <f t="shared" si="2"/>
        <v>Paris 03 - Rue Caffarelli1</v>
      </c>
      <c r="B83" s="6">
        <f t="shared" si="3"/>
        <v>1</v>
      </c>
      <c r="C83" t="s">
        <v>306</v>
      </c>
      <c r="D83">
        <v>2</v>
      </c>
      <c r="E83">
        <v>2</v>
      </c>
      <c r="F83" t="s">
        <v>313</v>
      </c>
      <c r="G83" t="s">
        <v>43</v>
      </c>
      <c r="H83" t="s">
        <v>46</v>
      </c>
      <c r="I83" t="s">
        <v>45</v>
      </c>
      <c r="J83" t="s">
        <v>46</v>
      </c>
      <c r="K83" t="s">
        <v>64</v>
      </c>
      <c r="L83" t="s">
        <v>48</v>
      </c>
      <c r="M83" t="s">
        <v>50</v>
      </c>
      <c r="N83" t="s">
        <v>50</v>
      </c>
      <c r="O83" t="s">
        <v>50</v>
      </c>
      <c r="P83" t="s">
        <v>50</v>
      </c>
      <c r="Q83" t="s">
        <v>50</v>
      </c>
      <c r="R83" t="s">
        <v>50</v>
      </c>
      <c r="S83" t="s">
        <v>50</v>
      </c>
      <c r="T83" t="s">
        <v>50</v>
      </c>
      <c r="U83" t="s">
        <v>276</v>
      </c>
      <c r="V83">
        <v>1245574</v>
      </c>
      <c r="W83" t="s">
        <v>50</v>
      </c>
      <c r="X83" t="s">
        <v>1412</v>
      </c>
      <c r="Y83" t="s">
        <v>1413</v>
      </c>
      <c r="Z83" t="s">
        <v>50</v>
      </c>
      <c r="AA83" t="s">
        <v>50</v>
      </c>
      <c r="AB83" t="s">
        <v>50</v>
      </c>
      <c r="AC83">
        <v>7.0100118723603699E+17</v>
      </c>
      <c r="AD83" t="s">
        <v>50</v>
      </c>
      <c r="AE83" t="s">
        <v>50</v>
      </c>
      <c r="AF83" t="s">
        <v>314</v>
      </c>
    </row>
    <row r="84" spans="1:32">
      <c r="A84" s="6" t="str">
        <f t="shared" si="2"/>
        <v>Paris 03 - Rue Caffarelli2</v>
      </c>
      <c r="B84" s="6">
        <f t="shared" si="3"/>
        <v>2</v>
      </c>
      <c r="C84" t="s">
        <v>306</v>
      </c>
      <c r="D84">
        <v>2</v>
      </c>
      <c r="E84">
        <v>2</v>
      </c>
      <c r="F84" t="s">
        <v>307</v>
      </c>
      <c r="G84" t="s">
        <v>308</v>
      </c>
      <c r="H84" t="s">
        <v>46</v>
      </c>
      <c r="I84" t="s">
        <v>45</v>
      </c>
      <c r="J84" t="s">
        <v>104</v>
      </c>
      <c r="K84" t="s">
        <v>89</v>
      </c>
      <c r="L84" t="s">
        <v>45</v>
      </c>
      <c r="M84" t="s">
        <v>48</v>
      </c>
      <c r="N84" t="s">
        <v>48</v>
      </c>
      <c r="O84" t="s">
        <v>48</v>
      </c>
      <c r="P84" t="s">
        <v>48</v>
      </c>
      <c r="Q84" t="s">
        <v>48</v>
      </c>
      <c r="R84" t="s">
        <v>48</v>
      </c>
      <c r="S84" t="s">
        <v>48</v>
      </c>
      <c r="T84" t="s">
        <v>48</v>
      </c>
      <c r="U84" t="s">
        <v>276</v>
      </c>
      <c r="V84" t="s">
        <v>50</v>
      </c>
      <c r="W84">
        <v>1245903</v>
      </c>
      <c r="X84" t="s">
        <v>811</v>
      </c>
      <c r="Y84" t="s">
        <v>1414</v>
      </c>
      <c r="Z84" t="s">
        <v>309</v>
      </c>
      <c r="AA84" t="s">
        <v>118</v>
      </c>
      <c r="AB84" t="s">
        <v>310</v>
      </c>
      <c r="AC84" t="s">
        <v>311</v>
      </c>
      <c r="AD84" t="s">
        <v>312</v>
      </c>
      <c r="AE84" t="s">
        <v>50</v>
      </c>
      <c r="AF84" t="s">
        <v>50</v>
      </c>
    </row>
    <row r="85" spans="1:32">
      <c r="A85" s="6" t="str">
        <f t="shared" si="2"/>
        <v>Paris 03 - Rue du Temple1</v>
      </c>
      <c r="B85" s="6">
        <f t="shared" si="3"/>
        <v>1</v>
      </c>
      <c r="C85" t="s">
        <v>315</v>
      </c>
      <c r="D85">
        <v>6</v>
      </c>
      <c r="E85">
        <v>6</v>
      </c>
      <c r="F85" t="s">
        <v>316</v>
      </c>
      <c r="G85" t="s">
        <v>43</v>
      </c>
      <c r="H85" t="s">
        <v>46</v>
      </c>
      <c r="I85" t="s">
        <v>48</v>
      </c>
      <c r="J85" t="s">
        <v>104</v>
      </c>
      <c r="K85" t="s">
        <v>89</v>
      </c>
      <c r="L85" t="s">
        <v>48</v>
      </c>
      <c r="M85" t="s">
        <v>50</v>
      </c>
      <c r="N85" t="s">
        <v>50</v>
      </c>
      <c r="O85" t="s">
        <v>50</v>
      </c>
      <c r="P85" t="s">
        <v>50</v>
      </c>
      <c r="Q85" t="s">
        <v>50</v>
      </c>
      <c r="R85" t="s">
        <v>50</v>
      </c>
      <c r="S85" t="s">
        <v>50</v>
      </c>
      <c r="T85" t="s">
        <v>50</v>
      </c>
      <c r="U85" t="s">
        <v>276</v>
      </c>
      <c r="V85" t="s">
        <v>50</v>
      </c>
      <c r="W85">
        <v>1246090</v>
      </c>
      <c r="X85" t="s">
        <v>1415</v>
      </c>
      <c r="Y85" t="s">
        <v>1376</v>
      </c>
      <c r="Z85" t="s">
        <v>50</v>
      </c>
      <c r="AA85" t="s">
        <v>50</v>
      </c>
      <c r="AB85" t="s">
        <v>317</v>
      </c>
      <c r="AC85">
        <v>7.0100118723601997E+17</v>
      </c>
      <c r="AD85" t="s">
        <v>50</v>
      </c>
      <c r="AE85" t="s">
        <v>318</v>
      </c>
      <c r="AF85" t="s">
        <v>319</v>
      </c>
    </row>
    <row r="86" spans="1:32">
      <c r="A86" s="6" t="str">
        <f t="shared" si="2"/>
        <v>Paris 03 - Rue du Temple2</v>
      </c>
      <c r="B86" s="6">
        <f t="shared" si="3"/>
        <v>2</v>
      </c>
      <c r="C86" t="s">
        <v>315</v>
      </c>
      <c r="D86">
        <v>6</v>
      </c>
      <c r="E86">
        <v>6</v>
      </c>
      <c r="F86" t="s">
        <v>330</v>
      </c>
      <c r="G86" t="s">
        <v>72</v>
      </c>
      <c r="H86" t="s">
        <v>46</v>
      </c>
      <c r="I86" t="s">
        <v>45</v>
      </c>
      <c r="J86" t="s">
        <v>46</v>
      </c>
      <c r="K86" t="s">
        <v>253</v>
      </c>
      <c r="L86" t="s">
        <v>48</v>
      </c>
      <c r="M86" t="s">
        <v>50</v>
      </c>
      <c r="N86" t="s">
        <v>50</v>
      </c>
      <c r="O86" t="s">
        <v>50</v>
      </c>
      <c r="P86" t="s">
        <v>50</v>
      </c>
      <c r="Q86" t="s">
        <v>50</v>
      </c>
      <c r="R86" t="s">
        <v>50</v>
      </c>
      <c r="S86" t="s">
        <v>50</v>
      </c>
      <c r="T86" t="s">
        <v>50</v>
      </c>
      <c r="U86" t="s">
        <v>276</v>
      </c>
      <c r="V86" t="s">
        <v>50</v>
      </c>
      <c r="W86" t="s">
        <v>50</v>
      </c>
      <c r="X86" t="s">
        <v>50</v>
      </c>
      <c r="Y86" t="s">
        <v>50</v>
      </c>
      <c r="Z86" t="s">
        <v>331</v>
      </c>
      <c r="AA86" t="s">
        <v>332</v>
      </c>
      <c r="AB86" t="s">
        <v>50</v>
      </c>
      <c r="AC86">
        <v>7.0100118723605197E+17</v>
      </c>
      <c r="AD86">
        <v>127128</v>
      </c>
      <c r="AE86" t="s">
        <v>50</v>
      </c>
      <c r="AF86" t="s">
        <v>333</v>
      </c>
    </row>
    <row r="87" spans="1:32">
      <c r="A87" s="6" t="str">
        <f t="shared" si="2"/>
        <v>Paris 03 - Rue du Temple3</v>
      </c>
      <c r="B87" s="6">
        <f t="shared" si="3"/>
        <v>3</v>
      </c>
      <c r="C87" t="s">
        <v>315</v>
      </c>
      <c r="D87">
        <v>6</v>
      </c>
      <c r="E87">
        <v>6</v>
      </c>
      <c r="F87" t="s">
        <v>325</v>
      </c>
      <c r="G87" t="s">
        <v>54</v>
      </c>
      <c r="H87" t="s">
        <v>46</v>
      </c>
      <c r="I87" t="s">
        <v>45</v>
      </c>
      <c r="J87" t="s">
        <v>46</v>
      </c>
      <c r="K87" t="s">
        <v>47</v>
      </c>
      <c r="L87" t="s">
        <v>45</v>
      </c>
      <c r="M87" t="s">
        <v>50</v>
      </c>
      <c r="N87" t="s">
        <v>50</v>
      </c>
      <c r="O87" t="s">
        <v>50</v>
      </c>
      <c r="P87" t="s">
        <v>50</v>
      </c>
      <c r="Q87" t="s">
        <v>50</v>
      </c>
      <c r="R87" t="s">
        <v>50</v>
      </c>
      <c r="S87" t="s">
        <v>50</v>
      </c>
      <c r="T87" t="s">
        <v>50</v>
      </c>
      <c r="U87" t="s">
        <v>276</v>
      </c>
      <c r="V87" t="s">
        <v>50</v>
      </c>
      <c r="W87" t="s">
        <v>50</v>
      </c>
      <c r="X87" t="s">
        <v>50</v>
      </c>
      <c r="Y87" t="s">
        <v>50</v>
      </c>
      <c r="Z87" t="s">
        <v>50</v>
      </c>
      <c r="AA87" t="s">
        <v>50</v>
      </c>
      <c r="AB87" t="s">
        <v>50</v>
      </c>
      <c r="AC87">
        <v>7.0100118723606605E+17</v>
      </c>
      <c r="AD87">
        <v>135077</v>
      </c>
      <c r="AE87" t="s">
        <v>50</v>
      </c>
      <c r="AF87" t="s">
        <v>326</v>
      </c>
    </row>
    <row r="88" spans="1:32">
      <c r="A88" s="6" t="str">
        <f t="shared" si="2"/>
        <v>Paris 03 - Rue du Temple4</v>
      </c>
      <c r="B88" s="6">
        <f t="shared" si="3"/>
        <v>4</v>
      </c>
      <c r="C88" t="s">
        <v>315</v>
      </c>
      <c r="D88">
        <v>6</v>
      </c>
      <c r="E88">
        <v>6</v>
      </c>
      <c r="F88" t="s">
        <v>327</v>
      </c>
      <c r="G88" t="s">
        <v>72</v>
      </c>
      <c r="H88" t="s">
        <v>46</v>
      </c>
      <c r="I88" t="s">
        <v>45</v>
      </c>
      <c r="J88" t="s">
        <v>46</v>
      </c>
      <c r="K88" t="s">
        <v>89</v>
      </c>
      <c r="L88" t="s">
        <v>45</v>
      </c>
      <c r="M88" t="s">
        <v>50</v>
      </c>
      <c r="N88" t="s">
        <v>50</v>
      </c>
      <c r="O88" t="s">
        <v>50</v>
      </c>
      <c r="P88" t="s">
        <v>50</v>
      </c>
      <c r="Q88" t="s">
        <v>50</v>
      </c>
      <c r="R88" t="s">
        <v>50</v>
      </c>
      <c r="S88" t="s">
        <v>50</v>
      </c>
      <c r="T88" t="s">
        <v>50</v>
      </c>
      <c r="U88" t="s">
        <v>276</v>
      </c>
      <c r="V88" t="s">
        <v>50</v>
      </c>
      <c r="W88">
        <v>1246210</v>
      </c>
      <c r="X88" t="s">
        <v>1409</v>
      </c>
      <c r="Y88" t="s">
        <v>1410</v>
      </c>
      <c r="Z88" t="s">
        <v>50</v>
      </c>
      <c r="AA88" t="s">
        <v>50</v>
      </c>
      <c r="AB88" t="s">
        <v>328</v>
      </c>
      <c r="AC88">
        <v>7.0100118723600794E+17</v>
      </c>
      <c r="AD88">
        <v>135078</v>
      </c>
      <c r="AE88" t="s">
        <v>50</v>
      </c>
      <c r="AF88" t="s">
        <v>329</v>
      </c>
    </row>
    <row r="89" spans="1:32">
      <c r="A89" s="6" t="str">
        <f t="shared" si="2"/>
        <v>Paris 03 - Rue du Temple5</v>
      </c>
      <c r="B89" s="6">
        <f t="shared" si="3"/>
        <v>5</v>
      </c>
      <c r="C89" t="s">
        <v>315</v>
      </c>
      <c r="D89">
        <v>6</v>
      </c>
      <c r="E89">
        <v>6</v>
      </c>
      <c r="F89" t="s">
        <v>334</v>
      </c>
      <c r="G89">
        <v>500</v>
      </c>
      <c r="H89" t="s">
        <v>46</v>
      </c>
      <c r="I89" t="s">
        <v>45</v>
      </c>
      <c r="J89" t="s">
        <v>46</v>
      </c>
      <c r="K89" t="s">
        <v>47</v>
      </c>
      <c r="L89" t="s">
        <v>45</v>
      </c>
      <c r="M89" t="s">
        <v>50</v>
      </c>
      <c r="N89" t="s">
        <v>50</v>
      </c>
      <c r="O89" t="s">
        <v>50</v>
      </c>
      <c r="P89" t="s">
        <v>50</v>
      </c>
      <c r="Q89" t="s">
        <v>50</v>
      </c>
      <c r="R89" t="s">
        <v>50</v>
      </c>
      <c r="S89" t="s">
        <v>50</v>
      </c>
      <c r="T89" t="s">
        <v>50</v>
      </c>
      <c r="U89" t="s">
        <v>276</v>
      </c>
      <c r="V89" t="s">
        <v>50</v>
      </c>
      <c r="W89" t="s">
        <v>50</v>
      </c>
      <c r="X89" t="s">
        <v>50</v>
      </c>
      <c r="Y89" t="s">
        <v>50</v>
      </c>
      <c r="Z89" t="s">
        <v>50</v>
      </c>
      <c r="AA89" t="s">
        <v>50</v>
      </c>
      <c r="AB89" t="s">
        <v>50</v>
      </c>
      <c r="AC89">
        <v>7.0100118723606899E+17</v>
      </c>
      <c r="AD89">
        <v>135075</v>
      </c>
      <c r="AE89" t="s">
        <v>50</v>
      </c>
      <c r="AF89" t="s">
        <v>50</v>
      </c>
    </row>
    <row r="90" spans="1:32">
      <c r="A90" s="6" t="str">
        <f t="shared" si="2"/>
        <v>Paris 03 - Rue du Temple6</v>
      </c>
      <c r="B90" s="6">
        <f t="shared" si="3"/>
        <v>6</v>
      </c>
      <c r="C90" t="s">
        <v>315</v>
      </c>
      <c r="D90">
        <v>6</v>
      </c>
      <c r="E90">
        <v>6</v>
      </c>
      <c r="F90" t="s">
        <v>320</v>
      </c>
      <c r="G90" t="s">
        <v>321</v>
      </c>
      <c r="H90" t="s">
        <v>46</v>
      </c>
      <c r="I90" t="s">
        <v>45</v>
      </c>
      <c r="J90" t="s">
        <v>46</v>
      </c>
      <c r="K90" t="s">
        <v>105</v>
      </c>
      <c r="L90" t="s">
        <v>48</v>
      </c>
      <c r="M90" t="s">
        <v>50</v>
      </c>
      <c r="N90" t="s">
        <v>50</v>
      </c>
      <c r="O90" t="s">
        <v>50</v>
      </c>
      <c r="P90" t="s">
        <v>50</v>
      </c>
      <c r="Q90" t="s">
        <v>50</v>
      </c>
      <c r="R90" t="s">
        <v>50</v>
      </c>
      <c r="S90" t="s">
        <v>50</v>
      </c>
      <c r="T90" t="s">
        <v>50</v>
      </c>
      <c r="U90" t="s">
        <v>276</v>
      </c>
      <c r="V90" t="s">
        <v>50</v>
      </c>
      <c r="W90" t="s">
        <v>50</v>
      </c>
      <c r="X90" t="s">
        <v>50</v>
      </c>
      <c r="Y90" t="s">
        <v>50</v>
      </c>
      <c r="Z90" t="s">
        <v>322</v>
      </c>
      <c r="AA90" t="s">
        <v>323</v>
      </c>
      <c r="AB90" t="s">
        <v>50</v>
      </c>
      <c r="AC90">
        <v>7.0100118723604595E+17</v>
      </c>
      <c r="AD90">
        <v>135076</v>
      </c>
      <c r="AE90" t="s">
        <v>324</v>
      </c>
      <c r="AF90" t="s">
        <v>50</v>
      </c>
    </row>
    <row r="91" spans="1:32">
      <c r="A91" s="6" t="str">
        <f t="shared" si="2"/>
        <v>Paris 04 - Henri IV1</v>
      </c>
      <c r="B91" s="6">
        <f t="shared" si="3"/>
        <v>1</v>
      </c>
      <c r="C91" t="s">
        <v>335</v>
      </c>
      <c r="D91">
        <v>2</v>
      </c>
      <c r="E91">
        <v>2</v>
      </c>
      <c r="F91" t="s">
        <v>341</v>
      </c>
      <c r="G91" t="s">
        <v>321</v>
      </c>
      <c r="H91" t="s">
        <v>46</v>
      </c>
      <c r="I91" t="s">
        <v>45</v>
      </c>
      <c r="J91" t="s">
        <v>46</v>
      </c>
      <c r="K91" t="s">
        <v>47</v>
      </c>
      <c r="L91" t="s">
        <v>45</v>
      </c>
      <c r="M91" t="s">
        <v>50</v>
      </c>
      <c r="N91" t="s">
        <v>50</v>
      </c>
      <c r="O91" t="s">
        <v>50</v>
      </c>
      <c r="P91" t="s">
        <v>50</v>
      </c>
      <c r="Q91" t="s">
        <v>50</v>
      </c>
      <c r="R91" t="s">
        <v>50</v>
      </c>
      <c r="S91" t="s">
        <v>50</v>
      </c>
      <c r="T91" t="s">
        <v>50</v>
      </c>
      <c r="U91" t="s">
        <v>276</v>
      </c>
      <c r="V91" t="s">
        <v>50</v>
      </c>
      <c r="W91" t="s">
        <v>50</v>
      </c>
      <c r="X91" t="s">
        <v>50</v>
      </c>
      <c r="Y91" t="s">
        <v>50</v>
      </c>
      <c r="Z91" t="s">
        <v>50</v>
      </c>
      <c r="AA91" t="s">
        <v>50</v>
      </c>
      <c r="AB91" t="s">
        <v>50</v>
      </c>
      <c r="AC91">
        <v>7.0100118723604698E+17</v>
      </c>
      <c r="AD91" t="s">
        <v>50</v>
      </c>
      <c r="AE91" t="s">
        <v>50</v>
      </c>
      <c r="AF91" t="s">
        <v>50</v>
      </c>
    </row>
    <row r="92" spans="1:32">
      <c r="A92" s="6" t="str">
        <f t="shared" si="2"/>
        <v>Paris 04 - Henri IV2</v>
      </c>
      <c r="B92" s="6">
        <f t="shared" si="3"/>
        <v>2</v>
      </c>
      <c r="C92" t="s">
        <v>335</v>
      </c>
      <c r="D92">
        <v>2</v>
      </c>
      <c r="E92">
        <v>2</v>
      </c>
      <c r="F92" t="s">
        <v>336</v>
      </c>
      <c r="G92" t="s">
        <v>54</v>
      </c>
      <c r="H92" t="s">
        <v>46</v>
      </c>
      <c r="I92" t="s">
        <v>45</v>
      </c>
      <c r="J92" t="s">
        <v>46</v>
      </c>
      <c r="K92" t="s">
        <v>253</v>
      </c>
      <c r="L92" t="s">
        <v>45</v>
      </c>
      <c r="M92" t="s">
        <v>50</v>
      </c>
      <c r="N92" t="s">
        <v>50</v>
      </c>
      <c r="O92" t="s">
        <v>50</v>
      </c>
      <c r="P92" t="s">
        <v>50</v>
      </c>
      <c r="Q92" t="s">
        <v>50</v>
      </c>
      <c r="R92" t="s">
        <v>50</v>
      </c>
      <c r="S92" t="s">
        <v>50</v>
      </c>
      <c r="T92" t="s">
        <v>50</v>
      </c>
      <c r="U92" t="s">
        <v>276</v>
      </c>
      <c r="V92" t="s">
        <v>50</v>
      </c>
      <c r="W92" t="s">
        <v>50</v>
      </c>
      <c r="X92" t="s">
        <v>50</v>
      </c>
      <c r="Y92" t="s">
        <v>50</v>
      </c>
      <c r="Z92" t="s">
        <v>337</v>
      </c>
      <c r="AA92" t="s">
        <v>338</v>
      </c>
      <c r="AB92" t="s">
        <v>339</v>
      </c>
      <c r="AC92">
        <v>7.0100118723601702E+17</v>
      </c>
      <c r="AD92" t="s">
        <v>50</v>
      </c>
      <c r="AE92" t="s">
        <v>50</v>
      </c>
      <c r="AF92" t="s">
        <v>340</v>
      </c>
    </row>
    <row r="93" spans="1:32">
      <c r="A93" s="6" t="str">
        <f t="shared" si="2"/>
        <v>Paris 04 - Pont Marie1</v>
      </c>
      <c r="B93" s="6">
        <f t="shared" si="3"/>
        <v>1</v>
      </c>
      <c r="C93" t="s">
        <v>342</v>
      </c>
      <c r="D93">
        <v>5</v>
      </c>
      <c r="E93">
        <v>5</v>
      </c>
      <c r="F93" t="s">
        <v>343</v>
      </c>
      <c r="G93" t="s">
        <v>43</v>
      </c>
      <c r="H93" t="s">
        <v>46</v>
      </c>
      <c r="I93" t="s">
        <v>45</v>
      </c>
      <c r="J93" t="s">
        <v>46</v>
      </c>
      <c r="K93" t="s">
        <v>47</v>
      </c>
      <c r="L93" t="s">
        <v>45</v>
      </c>
      <c r="M93" t="s">
        <v>50</v>
      </c>
      <c r="N93" t="s">
        <v>50</v>
      </c>
      <c r="O93" t="s">
        <v>50</v>
      </c>
      <c r="P93" t="s">
        <v>50</v>
      </c>
      <c r="Q93" t="s">
        <v>50</v>
      </c>
      <c r="R93" t="s">
        <v>50</v>
      </c>
      <c r="S93" t="s">
        <v>50</v>
      </c>
      <c r="T93" t="s">
        <v>50</v>
      </c>
      <c r="U93" t="s">
        <v>276</v>
      </c>
      <c r="V93" t="s">
        <v>50</v>
      </c>
      <c r="W93" t="s">
        <v>50</v>
      </c>
      <c r="X93" t="s">
        <v>50</v>
      </c>
      <c r="Y93" t="s">
        <v>50</v>
      </c>
      <c r="Z93" t="s">
        <v>50</v>
      </c>
      <c r="AA93" t="s">
        <v>50</v>
      </c>
      <c r="AB93" t="s">
        <v>50</v>
      </c>
      <c r="AC93">
        <v>7.0100118723608602E+17</v>
      </c>
      <c r="AD93" t="s">
        <v>50</v>
      </c>
      <c r="AE93" t="s">
        <v>344</v>
      </c>
      <c r="AF93" t="s">
        <v>345</v>
      </c>
    </row>
    <row r="94" spans="1:32">
      <c r="A94" s="6" t="str">
        <f t="shared" si="2"/>
        <v>Paris 04 - Pont Marie2</v>
      </c>
      <c r="B94" s="6">
        <f t="shared" si="3"/>
        <v>2</v>
      </c>
      <c r="C94" t="s">
        <v>342</v>
      </c>
      <c r="D94">
        <v>5</v>
      </c>
      <c r="E94">
        <v>5</v>
      </c>
      <c r="F94" t="s">
        <v>348</v>
      </c>
      <c r="G94" t="s">
        <v>282</v>
      </c>
      <c r="H94" t="s">
        <v>46</v>
      </c>
      <c r="I94" t="s">
        <v>45</v>
      </c>
      <c r="J94" t="s">
        <v>46</v>
      </c>
      <c r="K94" t="s">
        <v>47</v>
      </c>
      <c r="L94" t="s">
        <v>45</v>
      </c>
      <c r="M94" t="s">
        <v>50</v>
      </c>
      <c r="N94" t="s">
        <v>50</v>
      </c>
      <c r="O94" t="s">
        <v>50</v>
      </c>
      <c r="P94" t="s">
        <v>50</v>
      </c>
      <c r="Q94" t="s">
        <v>50</v>
      </c>
      <c r="R94" t="s">
        <v>50</v>
      </c>
      <c r="S94" t="s">
        <v>50</v>
      </c>
      <c r="T94" t="s">
        <v>50</v>
      </c>
      <c r="U94" t="s">
        <v>276</v>
      </c>
      <c r="V94" t="s">
        <v>50</v>
      </c>
      <c r="W94" t="s">
        <v>50</v>
      </c>
      <c r="X94" t="s">
        <v>50</v>
      </c>
      <c r="Y94" t="s">
        <v>50</v>
      </c>
      <c r="Z94" t="s">
        <v>50</v>
      </c>
      <c r="AA94" t="s">
        <v>50</v>
      </c>
      <c r="AB94" t="s">
        <v>50</v>
      </c>
      <c r="AC94">
        <v>7.0100118723604595E+17</v>
      </c>
      <c r="AD94">
        <v>956</v>
      </c>
      <c r="AE94" t="s">
        <v>349</v>
      </c>
      <c r="AF94" t="s">
        <v>350</v>
      </c>
    </row>
    <row r="95" spans="1:32">
      <c r="A95" s="6" t="str">
        <f t="shared" si="2"/>
        <v>Paris 04 - Pont Marie3</v>
      </c>
      <c r="B95" s="6">
        <f t="shared" si="3"/>
        <v>3</v>
      </c>
      <c r="C95" t="s">
        <v>342</v>
      </c>
      <c r="D95">
        <v>5</v>
      </c>
      <c r="E95">
        <v>5</v>
      </c>
      <c r="F95" t="s">
        <v>346</v>
      </c>
      <c r="G95" t="s">
        <v>72</v>
      </c>
      <c r="H95" t="s">
        <v>46</v>
      </c>
      <c r="I95" t="s">
        <v>45</v>
      </c>
      <c r="J95" t="s">
        <v>46</v>
      </c>
      <c r="K95" t="s">
        <v>47</v>
      </c>
      <c r="L95" t="s">
        <v>45</v>
      </c>
      <c r="M95" t="s">
        <v>50</v>
      </c>
      <c r="N95" t="s">
        <v>50</v>
      </c>
      <c r="O95" t="s">
        <v>50</v>
      </c>
      <c r="P95" t="s">
        <v>50</v>
      </c>
      <c r="Q95" t="s">
        <v>50</v>
      </c>
      <c r="R95" t="s">
        <v>50</v>
      </c>
      <c r="S95" t="s">
        <v>50</v>
      </c>
      <c r="T95" t="s">
        <v>50</v>
      </c>
      <c r="U95" t="s">
        <v>276</v>
      </c>
      <c r="V95" t="s">
        <v>50</v>
      </c>
      <c r="W95" t="s">
        <v>50</v>
      </c>
      <c r="X95" t="s">
        <v>50</v>
      </c>
      <c r="Y95" t="s">
        <v>50</v>
      </c>
      <c r="Z95" t="s">
        <v>50</v>
      </c>
      <c r="AA95" t="s">
        <v>50</v>
      </c>
      <c r="AB95" t="s">
        <v>50</v>
      </c>
      <c r="AC95">
        <v>7.0100118723602598E+17</v>
      </c>
      <c r="AD95" t="s">
        <v>50</v>
      </c>
      <c r="AE95" t="s">
        <v>50</v>
      </c>
      <c r="AF95" t="s">
        <v>347</v>
      </c>
    </row>
    <row r="96" spans="1:32">
      <c r="A96" s="6" t="str">
        <f t="shared" si="2"/>
        <v>Paris 04 - Pont Marie4</v>
      </c>
      <c r="B96" s="6">
        <f t="shared" si="3"/>
        <v>4</v>
      </c>
      <c r="C96" t="s">
        <v>342</v>
      </c>
      <c r="D96">
        <v>5</v>
      </c>
      <c r="E96">
        <v>5</v>
      </c>
      <c r="F96" t="s">
        <v>351</v>
      </c>
      <c r="G96" t="s">
        <v>43</v>
      </c>
      <c r="H96" t="s">
        <v>46</v>
      </c>
      <c r="I96" t="s">
        <v>45</v>
      </c>
      <c r="J96" t="s">
        <v>46</v>
      </c>
      <c r="K96" t="s">
        <v>47</v>
      </c>
      <c r="L96" t="s">
        <v>45</v>
      </c>
      <c r="M96" t="s">
        <v>50</v>
      </c>
      <c r="N96" t="s">
        <v>50</v>
      </c>
      <c r="O96" t="s">
        <v>50</v>
      </c>
      <c r="P96" t="s">
        <v>50</v>
      </c>
      <c r="Q96" t="s">
        <v>50</v>
      </c>
      <c r="R96" t="s">
        <v>50</v>
      </c>
      <c r="S96" t="s">
        <v>50</v>
      </c>
      <c r="T96" t="s">
        <v>50</v>
      </c>
      <c r="U96" t="s">
        <v>276</v>
      </c>
      <c r="V96" t="s">
        <v>50</v>
      </c>
      <c r="W96" t="s">
        <v>50</v>
      </c>
      <c r="X96" t="s">
        <v>50</v>
      </c>
      <c r="Y96" t="s">
        <v>50</v>
      </c>
      <c r="Z96" t="s">
        <v>50</v>
      </c>
      <c r="AA96" t="s">
        <v>50</v>
      </c>
      <c r="AB96" t="s">
        <v>50</v>
      </c>
      <c r="AC96">
        <v>7.0100118723608704E+17</v>
      </c>
      <c r="AD96" t="s">
        <v>50</v>
      </c>
      <c r="AE96" t="s">
        <v>50</v>
      </c>
      <c r="AF96" t="s">
        <v>352</v>
      </c>
    </row>
    <row r="97" spans="1:32">
      <c r="A97" s="6" t="str">
        <f t="shared" si="2"/>
        <v>Paris 04 - Pont Marie5</v>
      </c>
      <c r="B97" s="6">
        <f t="shared" si="3"/>
        <v>5</v>
      </c>
      <c r="C97" t="s">
        <v>342</v>
      </c>
      <c r="D97">
        <v>5</v>
      </c>
      <c r="E97">
        <v>5</v>
      </c>
      <c r="F97" t="s">
        <v>353</v>
      </c>
      <c r="G97">
        <v>500</v>
      </c>
      <c r="H97" t="s">
        <v>46</v>
      </c>
      <c r="I97" t="s">
        <v>45</v>
      </c>
      <c r="J97" t="s">
        <v>46</v>
      </c>
      <c r="K97" t="s">
        <v>47</v>
      </c>
      <c r="L97" t="s">
        <v>45</v>
      </c>
      <c r="M97" t="s">
        <v>50</v>
      </c>
      <c r="N97" t="s">
        <v>50</v>
      </c>
      <c r="O97" t="s">
        <v>50</v>
      </c>
      <c r="P97" t="s">
        <v>50</v>
      </c>
      <c r="Q97" t="s">
        <v>50</v>
      </c>
      <c r="R97" t="s">
        <v>50</v>
      </c>
      <c r="S97" t="s">
        <v>50</v>
      </c>
      <c r="T97" t="s">
        <v>50</v>
      </c>
      <c r="U97" t="s">
        <v>276</v>
      </c>
      <c r="V97" t="s">
        <v>50</v>
      </c>
      <c r="W97" t="s">
        <v>50</v>
      </c>
      <c r="X97" t="s">
        <v>50</v>
      </c>
      <c r="Y97" t="s">
        <v>50</v>
      </c>
      <c r="Z97" t="s">
        <v>50</v>
      </c>
      <c r="AA97" t="s">
        <v>50</v>
      </c>
      <c r="AB97" t="s">
        <v>354</v>
      </c>
      <c r="AC97">
        <v>7.0100118723602304E+17</v>
      </c>
      <c r="AD97">
        <v>434</v>
      </c>
      <c r="AE97" t="s">
        <v>355</v>
      </c>
      <c r="AF97" t="s">
        <v>50</v>
      </c>
    </row>
    <row r="98" spans="1:32">
      <c r="A98" s="6" t="str">
        <f t="shared" si="2"/>
        <v>Paris 04 - Sully Morland1</v>
      </c>
      <c r="B98" s="6">
        <f t="shared" si="3"/>
        <v>1</v>
      </c>
      <c r="C98" t="s">
        <v>356</v>
      </c>
      <c r="D98">
        <v>4</v>
      </c>
      <c r="E98">
        <v>3</v>
      </c>
      <c r="F98" t="s">
        <v>357</v>
      </c>
      <c r="G98" t="s">
        <v>54</v>
      </c>
      <c r="H98" t="s">
        <v>46</v>
      </c>
      <c r="I98" t="s">
        <v>45</v>
      </c>
      <c r="J98" t="s">
        <v>46</v>
      </c>
      <c r="K98" t="s">
        <v>47</v>
      </c>
      <c r="L98" t="s">
        <v>45</v>
      </c>
      <c r="M98" t="s">
        <v>50</v>
      </c>
      <c r="N98" t="s">
        <v>50</v>
      </c>
      <c r="O98" t="s">
        <v>50</v>
      </c>
      <c r="P98" t="s">
        <v>50</v>
      </c>
      <c r="Q98" t="s">
        <v>50</v>
      </c>
      <c r="R98" t="s">
        <v>50</v>
      </c>
      <c r="S98" t="s">
        <v>50</v>
      </c>
      <c r="T98" t="s">
        <v>50</v>
      </c>
      <c r="U98" t="s">
        <v>276</v>
      </c>
      <c r="V98" t="s">
        <v>50</v>
      </c>
      <c r="W98" t="s">
        <v>50</v>
      </c>
      <c r="X98" t="s">
        <v>50</v>
      </c>
      <c r="Y98" t="s">
        <v>50</v>
      </c>
      <c r="Z98" t="s">
        <v>50</v>
      </c>
      <c r="AA98" t="s">
        <v>50</v>
      </c>
      <c r="AB98" t="s">
        <v>50</v>
      </c>
      <c r="AC98">
        <v>7.0100120039401498E+17</v>
      </c>
      <c r="AD98" t="s">
        <v>50</v>
      </c>
      <c r="AE98" t="s">
        <v>50</v>
      </c>
      <c r="AF98" t="s">
        <v>359</v>
      </c>
    </row>
    <row r="99" spans="1:32">
      <c r="A99" s="6" t="str">
        <f t="shared" si="2"/>
        <v>Paris 04 - Sully Morland2</v>
      </c>
      <c r="B99" s="6">
        <f t="shared" si="3"/>
        <v>2</v>
      </c>
      <c r="C99" t="s">
        <v>356</v>
      </c>
      <c r="D99">
        <v>4</v>
      </c>
      <c r="E99">
        <v>3</v>
      </c>
      <c r="F99" t="s">
        <v>362</v>
      </c>
      <c r="G99" t="s">
        <v>43</v>
      </c>
      <c r="H99" t="s">
        <v>46</v>
      </c>
      <c r="I99" t="s">
        <v>45</v>
      </c>
      <c r="J99" t="s">
        <v>46</v>
      </c>
      <c r="K99" t="s">
        <v>47</v>
      </c>
      <c r="L99" t="s">
        <v>45</v>
      </c>
      <c r="M99" t="s">
        <v>50</v>
      </c>
      <c r="N99" t="s">
        <v>50</v>
      </c>
      <c r="O99" t="s">
        <v>50</v>
      </c>
      <c r="P99" t="s">
        <v>50</v>
      </c>
      <c r="Q99" t="s">
        <v>50</v>
      </c>
      <c r="R99" t="s">
        <v>50</v>
      </c>
      <c r="S99" t="s">
        <v>50</v>
      </c>
      <c r="T99" t="s">
        <v>50</v>
      </c>
      <c r="U99" t="s">
        <v>276</v>
      </c>
      <c r="V99" t="s">
        <v>50</v>
      </c>
      <c r="W99" t="s">
        <v>50</v>
      </c>
      <c r="X99" t="s">
        <v>50</v>
      </c>
      <c r="Y99" t="s">
        <v>50</v>
      </c>
      <c r="Z99" t="s">
        <v>50</v>
      </c>
      <c r="AA99" t="s">
        <v>50</v>
      </c>
      <c r="AB99" t="s">
        <v>363</v>
      </c>
      <c r="AC99">
        <v>7.0100118723603597E+17</v>
      </c>
      <c r="AD99" t="s">
        <v>50</v>
      </c>
      <c r="AE99" t="s">
        <v>50</v>
      </c>
      <c r="AF99" t="s">
        <v>364</v>
      </c>
    </row>
    <row r="100" spans="1:32">
      <c r="A100" s="6" t="str">
        <f t="shared" si="2"/>
        <v>Paris 04 - Sully Morland3</v>
      </c>
      <c r="B100" s="6">
        <f t="shared" si="3"/>
        <v>3</v>
      </c>
      <c r="C100" t="s">
        <v>356</v>
      </c>
      <c r="D100">
        <v>4</v>
      </c>
      <c r="E100">
        <v>3</v>
      </c>
      <c r="F100" t="s">
        <v>360</v>
      </c>
      <c r="G100" t="s">
        <v>72</v>
      </c>
      <c r="H100" t="s">
        <v>46</v>
      </c>
      <c r="I100" t="s">
        <v>45</v>
      </c>
      <c r="J100" t="s">
        <v>46</v>
      </c>
      <c r="K100" t="s">
        <v>47</v>
      </c>
      <c r="L100" t="s">
        <v>45</v>
      </c>
      <c r="M100" t="s">
        <v>50</v>
      </c>
      <c r="N100" t="s">
        <v>50</v>
      </c>
      <c r="O100" t="s">
        <v>50</v>
      </c>
      <c r="P100" t="s">
        <v>50</v>
      </c>
      <c r="Q100" t="s">
        <v>50</v>
      </c>
      <c r="R100" t="s">
        <v>50</v>
      </c>
      <c r="S100" t="s">
        <v>50</v>
      </c>
      <c r="T100" t="s">
        <v>50</v>
      </c>
      <c r="U100" t="s">
        <v>276</v>
      </c>
      <c r="V100" t="s">
        <v>50</v>
      </c>
      <c r="W100" t="s">
        <v>50</v>
      </c>
      <c r="X100" t="s">
        <v>50</v>
      </c>
      <c r="Y100" t="s">
        <v>50</v>
      </c>
      <c r="Z100" t="s">
        <v>50</v>
      </c>
      <c r="AA100" t="s">
        <v>50</v>
      </c>
      <c r="AB100" t="s">
        <v>50</v>
      </c>
      <c r="AC100">
        <v>7.0100118723606605E+17</v>
      </c>
      <c r="AD100" t="s">
        <v>50</v>
      </c>
      <c r="AE100" t="s">
        <v>50</v>
      </c>
      <c r="AF100" t="s">
        <v>361</v>
      </c>
    </row>
    <row r="101" spans="1:32">
      <c r="A101" s="6" t="str">
        <f t="shared" si="2"/>
        <v>Paris 05 - Jardin des plantes 1</v>
      </c>
      <c r="B101" s="6">
        <f t="shared" si="3"/>
        <v>1</v>
      </c>
      <c r="C101" t="s">
        <v>365</v>
      </c>
      <c r="D101">
        <v>3</v>
      </c>
      <c r="E101">
        <v>2</v>
      </c>
      <c r="F101" t="s">
        <v>369</v>
      </c>
      <c r="G101" t="s">
        <v>72</v>
      </c>
      <c r="H101" t="s">
        <v>46</v>
      </c>
      <c r="I101" t="s">
        <v>48</v>
      </c>
      <c r="J101" t="s">
        <v>104</v>
      </c>
      <c r="K101" t="s">
        <v>105</v>
      </c>
      <c r="L101" t="s">
        <v>45</v>
      </c>
      <c r="M101" t="s">
        <v>50</v>
      </c>
      <c r="N101" t="s">
        <v>50</v>
      </c>
      <c r="O101" t="s">
        <v>50</v>
      </c>
      <c r="P101" t="s">
        <v>50</v>
      </c>
      <c r="Q101" t="s">
        <v>50</v>
      </c>
      <c r="R101" t="s">
        <v>50</v>
      </c>
      <c r="S101" t="s">
        <v>50</v>
      </c>
      <c r="T101" t="s">
        <v>50</v>
      </c>
      <c r="U101" t="s">
        <v>276</v>
      </c>
      <c r="V101" t="s">
        <v>50</v>
      </c>
      <c r="W101" t="s">
        <v>50</v>
      </c>
      <c r="X101" t="s">
        <v>50</v>
      </c>
      <c r="Y101" t="s">
        <v>50</v>
      </c>
      <c r="Z101" t="s">
        <v>370</v>
      </c>
      <c r="AA101" t="s">
        <v>371</v>
      </c>
      <c r="AB101" t="s">
        <v>372</v>
      </c>
      <c r="AC101">
        <v>7.0100118723600704E+17</v>
      </c>
      <c r="AD101" t="s">
        <v>50</v>
      </c>
      <c r="AE101" t="s">
        <v>50</v>
      </c>
      <c r="AF101" t="s">
        <v>373</v>
      </c>
    </row>
    <row r="102" spans="1:32">
      <c r="A102" s="6" t="str">
        <f t="shared" si="2"/>
        <v>Paris 05 - Jardin des plantes 2</v>
      </c>
      <c r="B102" s="6">
        <f t="shared" si="3"/>
        <v>2</v>
      </c>
      <c r="C102" t="s">
        <v>365</v>
      </c>
      <c r="D102">
        <v>3</v>
      </c>
      <c r="E102">
        <v>2</v>
      </c>
      <c r="F102" t="s">
        <v>366</v>
      </c>
      <c r="G102">
        <v>500</v>
      </c>
      <c r="H102" t="s">
        <v>44</v>
      </c>
      <c r="I102" t="s">
        <v>48</v>
      </c>
      <c r="J102" t="s">
        <v>104</v>
      </c>
      <c r="K102" t="s">
        <v>47</v>
      </c>
      <c r="L102" t="s">
        <v>45</v>
      </c>
      <c r="M102" t="s">
        <v>50</v>
      </c>
      <c r="N102" t="s">
        <v>50</v>
      </c>
      <c r="O102" t="s">
        <v>50</v>
      </c>
      <c r="P102" t="s">
        <v>50</v>
      </c>
      <c r="Q102" t="s">
        <v>50</v>
      </c>
      <c r="R102" t="s">
        <v>50</v>
      </c>
      <c r="S102" t="s">
        <v>50</v>
      </c>
      <c r="T102" t="s">
        <v>50</v>
      </c>
      <c r="U102" t="s">
        <v>276</v>
      </c>
      <c r="V102" t="s">
        <v>50</v>
      </c>
      <c r="W102" t="s">
        <v>50</v>
      </c>
      <c r="X102" t="s">
        <v>50</v>
      </c>
      <c r="Y102" t="s">
        <v>50</v>
      </c>
      <c r="Z102" t="s">
        <v>50</v>
      </c>
      <c r="AA102" t="s">
        <v>50</v>
      </c>
      <c r="AB102" t="s">
        <v>50</v>
      </c>
      <c r="AC102">
        <v>7.0100118723603904E+17</v>
      </c>
      <c r="AD102" t="s">
        <v>50</v>
      </c>
      <c r="AE102" t="s">
        <v>367</v>
      </c>
      <c r="AF102" t="s">
        <v>368</v>
      </c>
    </row>
    <row r="103" spans="1:32">
      <c r="A103" s="6" t="str">
        <f t="shared" si="2"/>
        <v>Paris 05 - Lagrange-Maubert1</v>
      </c>
      <c r="B103" s="6">
        <f t="shared" si="3"/>
        <v>1</v>
      </c>
      <c r="C103" t="s">
        <v>374</v>
      </c>
      <c r="D103">
        <v>5</v>
      </c>
      <c r="E103">
        <v>5</v>
      </c>
      <c r="F103" t="s">
        <v>379</v>
      </c>
      <c r="G103" t="s">
        <v>72</v>
      </c>
      <c r="H103" t="s">
        <v>46</v>
      </c>
      <c r="I103" t="s">
        <v>45</v>
      </c>
      <c r="J103" t="s">
        <v>46</v>
      </c>
      <c r="K103" t="s">
        <v>253</v>
      </c>
      <c r="L103" t="s">
        <v>48</v>
      </c>
      <c r="M103" t="s">
        <v>50</v>
      </c>
      <c r="N103" t="s">
        <v>50</v>
      </c>
      <c r="O103" t="s">
        <v>50</v>
      </c>
      <c r="P103" t="s">
        <v>50</v>
      </c>
      <c r="Q103" t="s">
        <v>50</v>
      </c>
      <c r="R103" t="s">
        <v>50</v>
      </c>
      <c r="S103" t="s">
        <v>50</v>
      </c>
      <c r="T103" t="s">
        <v>50</v>
      </c>
      <c r="U103" t="s">
        <v>276</v>
      </c>
      <c r="V103" t="s">
        <v>50</v>
      </c>
      <c r="W103" t="s">
        <v>50</v>
      </c>
      <c r="X103" t="s">
        <v>50</v>
      </c>
      <c r="Y103" t="s">
        <v>50</v>
      </c>
      <c r="Z103" t="s">
        <v>380</v>
      </c>
      <c r="AA103" t="s">
        <v>284</v>
      </c>
      <c r="AB103" t="s">
        <v>50</v>
      </c>
      <c r="AC103" t="s">
        <v>381</v>
      </c>
      <c r="AD103" t="s">
        <v>50</v>
      </c>
      <c r="AE103" t="s">
        <v>50</v>
      </c>
      <c r="AF103" t="s">
        <v>382</v>
      </c>
    </row>
    <row r="104" spans="1:32">
      <c r="A104" s="6" t="str">
        <f t="shared" si="2"/>
        <v>Paris 05 - Lagrange-Maubert2</v>
      </c>
      <c r="B104" s="6">
        <f t="shared" si="3"/>
        <v>2</v>
      </c>
      <c r="C104" t="s">
        <v>374</v>
      </c>
      <c r="D104">
        <v>5</v>
      </c>
      <c r="E104">
        <v>5</v>
      </c>
      <c r="F104" t="s">
        <v>386</v>
      </c>
      <c r="G104" t="s">
        <v>54</v>
      </c>
      <c r="H104" t="s">
        <v>44</v>
      </c>
      <c r="I104" t="s">
        <v>48</v>
      </c>
      <c r="J104" t="s">
        <v>46</v>
      </c>
      <c r="K104" t="s">
        <v>47</v>
      </c>
      <c r="L104" t="s">
        <v>45</v>
      </c>
      <c r="M104" t="s">
        <v>50</v>
      </c>
      <c r="N104" t="s">
        <v>50</v>
      </c>
      <c r="O104" t="s">
        <v>50</v>
      </c>
      <c r="P104" t="s">
        <v>50</v>
      </c>
      <c r="Q104" t="s">
        <v>50</v>
      </c>
      <c r="R104" t="s">
        <v>50</v>
      </c>
      <c r="S104" t="s">
        <v>50</v>
      </c>
      <c r="T104" t="s">
        <v>50</v>
      </c>
      <c r="U104" t="s">
        <v>276</v>
      </c>
      <c r="V104" t="s">
        <v>50</v>
      </c>
      <c r="W104" t="s">
        <v>50</v>
      </c>
      <c r="X104" t="s">
        <v>50</v>
      </c>
      <c r="Y104" t="s">
        <v>50</v>
      </c>
      <c r="Z104" t="s">
        <v>50</v>
      </c>
      <c r="AA104" t="s">
        <v>50</v>
      </c>
      <c r="AB104" t="s">
        <v>50</v>
      </c>
      <c r="AC104">
        <v>7.0100118723602906E+17</v>
      </c>
      <c r="AD104" t="s">
        <v>50</v>
      </c>
      <c r="AE104" t="s">
        <v>387</v>
      </c>
      <c r="AF104" t="s">
        <v>50</v>
      </c>
    </row>
    <row r="105" spans="1:32">
      <c r="A105" s="6" t="str">
        <f t="shared" si="2"/>
        <v>Paris 05 - Lagrange-Maubert3</v>
      </c>
      <c r="B105" s="6">
        <f t="shared" si="3"/>
        <v>3</v>
      </c>
      <c r="C105" t="s">
        <v>374</v>
      </c>
      <c r="D105">
        <v>5</v>
      </c>
      <c r="E105">
        <v>5</v>
      </c>
      <c r="F105" t="s">
        <v>375</v>
      </c>
      <c r="G105" t="s">
        <v>43</v>
      </c>
      <c r="H105" t="s">
        <v>46</v>
      </c>
      <c r="I105" t="s">
        <v>45</v>
      </c>
      <c r="J105" t="s">
        <v>46</v>
      </c>
      <c r="K105" t="s">
        <v>47</v>
      </c>
      <c r="L105" t="s">
        <v>45</v>
      </c>
      <c r="M105" t="s">
        <v>50</v>
      </c>
      <c r="N105" t="s">
        <v>50</v>
      </c>
      <c r="O105" t="s">
        <v>50</v>
      </c>
      <c r="P105" t="s">
        <v>50</v>
      </c>
      <c r="Q105" t="s">
        <v>50</v>
      </c>
      <c r="R105" t="s">
        <v>50</v>
      </c>
      <c r="S105" t="s">
        <v>50</v>
      </c>
      <c r="T105" t="s">
        <v>50</v>
      </c>
      <c r="U105" t="s">
        <v>276</v>
      </c>
      <c r="V105" t="s">
        <v>50</v>
      </c>
      <c r="W105" t="s">
        <v>50</v>
      </c>
      <c r="X105" t="s">
        <v>50</v>
      </c>
      <c r="Y105" t="s">
        <v>50</v>
      </c>
      <c r="Z105" t="s">
        <v>50</v>
      </c>
      <c r="AA105" t="s">
        <v>50</v>
      </c>
      <c r="AB105" t="s">
        <v>376</v>
      </c>
      <c r="AC105">
        <v>7.0100118723601702E+17</v>
      </c>
      <c r="AD105" t="s">
        <v>50</v>
      </c>
      <c r="AE105" t="s">
        <v>377</v>
      </c>
      <c r="AF105" t="s">
        <v>378</v>
      </c>
    </row>
    <row r="106" spans="1:32">
      <c r="A106" s="6" t="str">
        <f t="shared" si="2"/>
        <v>Paris 05 - Lagrange-Maubert4</v>
      </c>
      <c r="B106" s="6">
        <f t="shared" si="3"/>
        <v>4</v>
      </c>
      <c r="C106" t="s">
        <v>374</v>
      </c>
      <c r="D106">
        <v>5</v>
      </c>
      <c r="E106">
        <v>5</v>
      </c>
      <c r="F106" t="s">
        <v>383</v>
      </c>
      <c r="G106" t="s">
        <v>43</v>
      </c>
      <c r="H106" t="s">
        <v>46</v>
      </c>
      <c r="I106" t="s">
        <v>45</v>
      </c>
      <c r="J106" t="s">
        <v>46</v>
      </c>
      <c r="K106" t="s">
        <v>47</v>
      </c>
      <c r="L106" t="s">
        <v>45</v>
      </c>
      <c r="M106" t="s">
        <v>50</v>
      </c>
      <c r="N106" t="s">
        <v>50</v>
      </c>
      <c r="O106" t="s">
        <v>50</v>
      </c>
      <c r="P106" t="s">
        <v>50</v>
      </c>
      <c r="Q106" t="s">
        <v>50</v>
      </c>
      <c r="R106" t="s">
        <v>50</v>
      </c>
      <c r="S106" t="s">
        <v>50</v>
      </c>
      <c r="T106" t="s">
        <v>50</v>
      </c>
      <c r="U106" t="s">
        <v>276</v>
      </c>
      <c r="V106" t="s">
        <v>50</v>
      </c>
      <c r="W106" t="s">
        <v>50</v>
      </c>
      <c r="X106" t="s">
        <v>50</v>
      </c>
      <c r="Y106" t="s">
        <v>50</v>
      </c>
      <c r="Z106" t="s">
        <v>50</v>
      </c>
      <c r="AA106" t="s">
        <v>50</v>
      </c>
      <c r="AB106" t="s">
        <v>384</v>
      </c>
      <c r="AC106">
        <v>7.0100118723602598E+17</v>
      </c>
      <c r="AD106" t="s">
        <v>50</v>
      </c>
      <c r="AE106" t="s">
        <v>50</v>
      </c>
      <c r="AF106" t="s">
        <v>385</v>
      </c>
    </row>
    <row r="107" spans="1:32">
      <c r="A107" s="6" t="str">
        <f t="shared" si="2"/>
        <v>Paris 05 - Lagrange-Maubert5</v>
      </c>
      <c r="B107" s="6">
        <f t="shared" si="3"/>
        <v>5</v>
      </c>
      <c r="C107" t="s">
        <v>374</v>
      </c>
      <c r="D107">
        <v>5</v>
      </c>
      <c r="E107">
        <v>5</v>
      </c>
      <c r="F107" t="s">
        <v>388</v>
      </c>
      <c r="G107" t="s">
        <v>43</v>
      </c>
      <c r="H107" t="s">
        <v>46</v>
      </c>
      <c r="I107" t="s">
        <v>45</v>
      </c>
      <c r="J107" t="s">
        <v>46</v>
      </c>
      <c r="K107" t="s">
        <v>47</v>
      </c>
      <c r="L107" t="s">
        <v>45</v>
      </c>
      <c r="M107" t="s">
        <v>50</v>
      </c>
      <c r="N107" t="s">
        <v>50</v>
      </c>
      <c r="O107" t="s">
        <v>50</v>
      </c>
      <c r="P107" t="s">
        <v>50</v>
      </c>
      <c r="Q107" t="s">
        <v>50</v>
      </c>
      <c r="R107" t="s">
        <v>50</v>
      </c>
      <c r="S107" t="s">
        <v>50</v>
      </c>
      <c r="T107" t="s">
        <v>50</v>
      </c>
      <c r="U107" t="s">
        <v>276</v>
      </c>
      <c r="V107" t="s">
        <v>50</v>
      </c>
      <c r="W107" t="s">
        <v>50</v>
      </c>
      <c r="X107" t="s">
        <v>50</v>
      </c>
      <c r="Y107" t="s">
        <v>50</v>
      </c>
      <c r="Z107" t="s">
        <v>50</v>
      </c>
      <c r="AA107" t="s">
        <v>50</v>
      </c>
      <c r="AB107" t="s">
        <v>389</v>
      </c>
      <c r="AC107">
        <v>7.0100118723602701E+17</v>
      </c>
      <c r="AD107" t="s">
        <v>50</v>
      </c>
      <c r="AE107" t="s">
        <v>50</v>
      </c>
      <c r="AF107" t="s">
        <v>390</v>
      </c>
    </row>
    <row r="108" spans="1:32">
      <c r="A108" s="6" t="str">
        <f t="shared" si="2"/>
        <v>Paris 05 - Soufflot Pantheon1</v>
      </c>
      <c r="B108" s="6">
        <f t="shared" si="3"/>
        <v>1</v>
      </c>
      <c r="C108" t="s">
        <v>391</v>
      </c>
      <c r="D108">
        <v>3</v>
      </c>
      <c r="E108">
        <v>3</v>
      </c>
      <c r="F108" t="s">
        <v>399</v>
      </c>
      <c r="G108" t="s">
        <v>282</v>
      </c>
      <c r="H108" t="s">
        <v>46</v>
      </c>
      <c r="I108" t="s">
        <v>45</v>
      </c>
      <c r="J108" t="s">
        <v>46</v>
      </c>
      <c r="K108" t="s">
        <v>64</v>
      </c>
      <c r="L108" t="s">
        <v>48</v>
      </c>
      <c r="M108" t="s">
        <v>50</v>
      </c>
      <c r="N108" t="s">
        <v>50</v>
      </c>
      <c r="O108" t="s">
        <v>50</v>
      </c>
      <c r="P108" t="s">
        <v>50</v>
      </c>
      <c r="Q108" t="s">
        <v>50</v>
      </c>
      <c r="R108" t="s">
        <v>50</v>
      </c>
      <c r="S108" t="s">
        <v>50</v>
      </c>
      <c r="T108" t="s">
        <v>50</v>
      </c>
      <c r="U108" t="s">
        <v>276</v>
      </c>
      <c r="V108">
        <v>1243750</v>
      </c>
      <c r="W108" t="s">
        <v>50</v>
      </c>
      <c r="X108" t="s">
        <v>400</v>
      </c>
      <c r="Y108" t="s">
        <v>1416</v>
      </c>
      <c r="Z108" t="s">
        <v>50</v>
      </c>
      <c r="AA108" t="s">
        <v>50</v>
      </c>
      <c r="AB108" t="s">
        <v>401</v>
      </c>
      <c r="AC108">
        <v>7.0100118723604698E+17</v>
      </c>
      <c r="AD108" t="s">
        <v>50</v>
      </c>
      <c r="AE108" t="s">
        <v>50</v>
      </c>
      <c r="AF108" t="s">
        <v>402</v>
      </c>
    </row>
    <row r="109" spans="1:32">
      <c r="A109" s="6" t="str">
        <f t="shared" si="2"/>
        <v>Paris 05 - Soufflot Pantheon2</v>
      </c>
      <c r="B109" s="6">
        <f t="shared" si="3"/>
        <v>2</v>
      </c>
      <c r="C109" t="s">
        <v>391</v>
      </c>
      <c r="D109">
        <v>3</v>
      </c>
      <c r="E109">
        <v>3</v>
      </c>
      <c r="F109" t="s">
        <v>392</v>
      </c>
      <c r="G109">
        <v>500</v>
      </c>
      <c r="H109" t="s">
        <v>46</v>
      </c>
      <c r="I109" t="s">
        <v>45</v>
      </c>
      <c r="J109" t="s">
        <v>46</v>
      </c>
      <c r="K109" t="s">
        <v>47</v>
      </c>
      <c r="L109" t="s">
        <v>45</v>
      </c>
      <c r="M109" t="s">
        <v>50</v>
      </c>
      <c r="N109" t="s">
        <v>50</v>
      </c>
      <c r="O109" t="s">
        <v>50</v>
      </c>
      <c r="P109" t="s">
        <v>50</v>
      </c>
      <c r="Q109" t="s">
        <v>50</v>
      </c>
      <c r="R109" t="s">
        <v>50</v>
      </c>
      <c r="S109" t="s">
        <v>50</v>
      </c>
      <c r="T109" t="s">
        <v>50</v>
      </c>
      <c r="U109" t="s">
        <v>276</v>
      </c>
      <c r="V109" t="s">
        <v>50</v>
      </c>
      <c r="W109" t="s">
        <v>50</v>
      </c>
      <c r="X109" t="s">
        <v>50</v>
      </c>
      <c r="Y109" t="s">
        <v>50</v>
      </c>
      <c r="Z109" t="s">
        <v>50</v>
      </c>
      <c r="AA109" t="s">
        <v>50</v>
      </c>
      <c r="AB109" t="s">
        <v>393</v>
      </c>
      <c r="AC109">
        <v>7.0100118723606605E+17</v>
      </c>
      <c r="AD109">
        <v>1232</v>
      </c>
      <c r="AE109" t="s">
        <v>394</v>
      </c>
      <c r="AF109" t="s">
        <v>395</v>
      </c>
    </row>
    <row r="110" spans="1:32">
      <c r="A110" s="6" t="str">
        <f t="shared" si="2"/>
        <v>Paris 05 - Soufflot Pantheon3</v>
      </c>
      <c r="B110" s="6">
        <f t="shared" si="3"/>
        <v>3</v>
      </c>
      <c r="C110" t="s">
        <v>391</v>
      </c>
      <c r="D110">
        <v>3</v>
      </c>
      <c r="E110">
        <v>3</v>
      </c>
      <c r="F110" t="s">
        <v>396</v>
      </c>
      <c r="G110" t="s">
        <v>72</v>
      </c>
      <c r="H110" t="s">
        <v>46</v>
      </c>
      <c r="I110" t="s">
        <v>45</v>
      </c>
      <c r="J110" t="s">
        <v>46</v>
      </c>
      <c r="K110" t="s">
        <v>47</v>
      </c>
      <c r="L110" t="s">
        <v>45</v>
      </c>
      <c r="M110" t="s">
        <v>50</v>
      </c>
      <c r="N110" t="s">
        <v>50</v>
      </c>
      <c r="O110" t="s">
        <v>50</v>
      </c>
      <c r="P110" t="s">
        <v>50</v>
      </c>
      <c r="Q110" t="s">
        <v>50</v>
      </c>
      <c r="R110" t="s">
        <v>50</v>
      </c>
      <c r="S110" t="s">
        <v>50</v>
      </c>
      <c r="T110" t="s">
        <v>50</v>
      </c>
      <c r="U110" t="s">
        <v>276</v>
      </c>
      <c r="V110" t="s">
        <v>50</v>
      </c>
      <c r="W110" t="s">
        <v>50</v>
      </c>
      <c r="X110" t="s">
        <v>50</v>
      </c>
      <c r="Y110" t="s">
        <v>50</v>
      </c>
      <c r="Z110" t="s">
        <v>50</v>
      </c>
      <c r="AA110" t="s">
        <v>50</v>
      </c>
      <c r="AB110" t="s">
        <v>50</v>
      </c>
      <c r="AC110">
        <v>7.0100118723605094E+17</v>
      </c>
      <c r="AD110">
        <v>1405</v>
      </c>
      <c r="AE110" t="s">
        <v>397</v>
      </c>
      <c r="AF110" t="s">
        <v>398</v>
      </c>
    </row>
    <row r="111" spans="1:32">
      <c r="A111" s="6" t="str">
        <f t="shared" si="2"/>
        <v>Paris 06 - Ecole de Medecine1</v>
      </c>
      <c r="B111" s="6">
        <f t="shared" si="3"/>
        <v>1</v>
      </c>
      <c r="C111" t="s">
        <v>403</v>
      </c>
      <c r="D111">
        <v>2</v>
      </c>
      <c r="E111">
        <v>2</v>
      </c>
      <c r="F111" t="s">
        <v>405</v>
      </c>
      <c r="G111" t="s">
        <v>54</v>
      </c>
      <c r="H111" t="s">
        <v>46</v>
      </c>
      <c r="I111" t="s">
        <v>45</v>
      </c>
      <c r="J111" t="s">
        <v>104</v>
      </c>
      <c r="K111" t="s">
        <v>253</v>
      </c>
      <c r="L111" t="s">
        <v>48</v>
      </c>
      <c r="M111" t="s">
        <v>50</v>
      </c>
      <c r="N111" t="s">
        <v>50</v>
      </c>
      <c r="O111" t="s">
        <v>50</v>
      </c>
      <c r="P111" t="s">
        <v>50</v>
      </c>
      <c r="Q111" t="s">
        <v>50</v>
      </c>
      <c r="R111" t="s">
        <v>50</v>
      </c>
      <c r="S111" t="s">
        <v>50</v>
      </c>
      <c r="T111" t="s">
        <v>50</v>
      </c>
      <c r="U111" t="s">
        <v>276</v>
      </c>
      <c r="V111" t="s">
        <v>50</v>
      </c>
      <c r="W111" t="s">
        <v>50</v>
      </c>
      <c r="X111" t="s">
        <v>50</v>
      </c>
      <c r="Y111" t="s">
        <v>50</v>
      </c>
      <c r="Z111" t="s">
        <v>406</v>
      </c>
      <c r="AA111" t="s">
        <v>407</v>
      </c>
      <c r="AB111" t="s">
        <v>50</v>
      </c>
      <c r="AC111" t="s">
        <v>408</v>
      </c>
      <c r="AD111" t="s">
        <v>50</v>
      </c>
      <c r="AE111" t="s">
        <v>50</v>
      </c>
      <c r="AF111" t="s">
        <v>409</v>
      </c>
    </row>
    <row r="112" spans="1:32">
      <c r="A112" s="6" t="str">
        <f t="shared" si="2"/>
        <v>Paris 06 - Ecole de Medecine2</v>
      </c>
      <c r="B112" s="6">
        <f t="shared" si="3"/>
        <v>2</v>
      </c>
      <c r="C112" t="s">
        <v>403</v>
      </c>
      <c r="D112">
        <v>2</v>
      </c>
      <c r="E112">
        <v>2</v>
      </c>
      <c r="F112" t="s">
        <v>404</v>
      </c>
      <c r="G112" t="s">
        <v>282</v>
      </c>
      <c r="H112" t="s">
        <v>46</v>
      </c>
      <c r="I112" t="s">
        <v>45</v>
      </c>
      <c r="J112" t="s">
        <v>46</v>
      </c>
      <c r="K112" t="s">
        <v>47</v>
      </c>
      <c r="L112" t="s">
        <v>45</v>
      </c>
      <c r="M112" t="s">
        <v>50</v>
      </c>
      <c r="N112" t="s">
        <v>50</v>
      </c>
      <c r="O112" t="s">
        <v>50</v>
      </c>
      <c r="P112" t="s">
        <v>50</v>
      </c>
      <c r="Q112" t="s">
        <v>50</v>
      </c>
      <c r="R112" t="s">
        <v>50</v>
      </c>
      <c r="S112" t="s">
        <v>50</v>
      </c>
      <c r="T112" t="s">
        <v>50</v>
      </c>
      <c r="U112" t="s">
        <v>276</v>
      </c>
      <c r="V112" t="s">
        <v>50</v>
      </c>
      <c r="W112" t="s">
        <v>50</v>
      </c>
      <c r="X112" t="s">
        <v>50</v>
      </c>
      <c r="Y112" t="s">
        <v>50</v>
      </c>
      <c r="Z112" t="s">
        <v>50</v>
      </c>
      <c r="AA112" t="s">
        <v>50</v>
      </c>
      <c r="AB112" t="s">
        <v>50</v>
      </c>
      <c r="AC112">
        <v>7.0100118723602803E+17</v>
      </c>
      <c r="AD112" t="s">
        <v>50</v>
      </c>
      <c r="AE112" t="s">
        <v>50</v>
      </c>
      <c r="AF112" t="s">
        <v>50</v>
      </c>
    </row>
    <row r="113" spans="1:32">
      <c r="A113" s="6" t="str">
        <f t="shared" si="2"/>
        <v>Paris 06 - Rennes Montparnasse1</v>
      </c>
      <c r="B113" s="6">
        <f t="shared" si="3"/>
        <v>1</v>
      </c>
      <c r="C113" t="s">
        <v>410</v>
      </c>
      <c r="D113">
        <v>3</v>
      </c>
      <c r="E113">
        <v>2</v>
      </c>
      <c r="F113" t="s">
        <v>415</v>
      </c>
      <c r="G113" t="s">
        <v>43</v>
      </c>
      <c r="H113" t="s">
        <v>46</v>
      </c>
      <c r="I113" t="s">
        <v>45</v>
      </c>
      <c r="J113" t="s">
        <v>46</v>
      </c>
      <c r="K113" t="s">
        <v>47</v>
      </c>
      <c r="L113" t="s">
        <v>45</v>
      </c>
      <c r="M113" t="s">
        <v>50</v>
      </c>
      <c r="N113" t="s">
        <v>50</v>
      </c>
      <c r="O113" t="s">
        <v>50</v>
      </c>
      <c r="P113" t="s">
        <v>50</v>
      </c>
      <c r="Q113" t="s">
        <v>50</v>
      </c>
      <c r="R113" t="s">
        <v>50</v>
      </c>
      <c r="S113" t="s">
        <v>50</v>
      </c>
      <c r="T113" t="s">
        <v>50</v>
      </c>
      <c r="U113" t="s">
        <v>276</v>
      </c>
      <c r="V113" t="s">
        <v>50</v>
      </c>
      <c r="W113" t="s">
        <v>50</v>
      </c>
      <c r="X113" t="s">
        <v>50</v>
      </c>
      <c r="Y113" t="s">
        <v>50</v>
      </c>
      <c r="Z113" t="s">
        <v>50</v>
      </c>
      <c r="AA113" t="s">
        <v>50</v>
      </c>
      <c r="AB113" t="s">
        <v>416</v>
      </c>
      <c r="AC113">
        <v>7.0100118723602598E+17</v>
      </c>
      <c r="AD113">
        <v>891</v>
      </c>
      <c r="AE113" t="s">
        <v>50</v>
      </c>
      <c r="AF113" t="s">
        <v>417</v>
      </c>
    </row>
    <row r="114" spans="1:32">
      <c r="A114" s="6" t="str">
        <f t="shared" si="2"/>
        <v>Paris 06 - Rennes Montparnasse2</v>
      </c>
      <c r="B114" s="6">
        <f t="shared" si="3"/>
        <v>2</v>
      </c>
      <c r="C114" t="s">
        <v>410</v>
      </c>
      <c r="D114">
        <v>3</v>
      </c>
      <c r="E114">
        <v>2</v>
      </c>
      <c r="F114" t="s">
        <v>411</v>
      </c>
      <c r="G114" t="s">
        <v>54</v>
      </c>
      <c r="H114" t="s">
        <v>46</v>
      </c>
      <c r="I114" t="s">
        <v>45</v>
      </c>
      <c r="J114" t="s">
        <v>46</v>
      </c>
      <c r="K114" t="s">
        <v>47</v>
      </c>
      <c r="L114" t="s">
        <v>45</v>
      </c>
      <c r="M114" t="s">
        <v>50</v>
      </c>
      <c r="N114" t="s">
        <v>50</v>
      </c>
      <c r="O114" t="s">
        <v>50</v>
      </c>
      <c r="P114" t="s">
        <v>50</v>
      </c>
      <c r="Q114" t="s">
        <v>50</v>
      </c>
      <c r="R114" t="s">
        <v>50</v>
      </c>
      <c r="S114" t="s">
        <v>50</v>
      </c>
      <c r="T114" t="s">
        <v>50</v>
      </c>
      <c r="U114" t="s">
        <v>276</v>
      </c>
      <c r="V114" t="s">
        <v>50</v>
      </c>
      <c r="W114" t="s">
        <v>50</v>
      </c>
      <c r="X114" t="s">
        <v>50</v>
      </c>
      <c r="Y114" t="s">
        <v>50</v>
      </c>
      <c r="Z114" t="s">
        <v>50</v>
      </c>
      <c r="AA114" t="s">
        <v>50</v>
      </c>
      <c r="AB114" t="s">
        <v>412</v>
      </c>
      <c r="AC114">
        <v>7.0100118723602304E+17</v>
      </c>
      <c r="AD114">
        <v>879</v>
      </c>
      <c r="AE114" t="s">
        <v>413</v>
      </c>
      <c r="AF114" t="s">
        <v>414</v>
      </c>
    </row>
    <row r="115" spans="1:32">
      <c r="A115" s="6" t="str">
        <f t="shared" si="2"/>
        <v>Paris 07 - Avenue de Suffren1</v>
      </c>
      <c r="B115" s="6">
        <f t="shared" si="3"/>
        <v>1</v>
      </c>
      <c r="C115" t="s">
        <v>418</v>
      </c>
      <c r="D115">
        <v>2</v>
      </c>
      <c r="E115">
        <v>2</v>
      </c>
      <c r="F115" t="s">
        <v>420</v>
      </c>
      <c r="G115" t="s">
        <v>308</v>
      </c>
      <c r="H115" t="s">
        <v>46</v>
      </c>
      <c r="I115" t="s">
        <v>45</v>
      </c>
      <c r="J115" t="s">
        <v>46</v>
      </c>
      <c r="K115" t="s">
        <v>47</v>
      </c>
      <c r="L115" t="s">
        <v>45</v>
      </c>
      <c r="M115" t="s">
        <v>50</v>
      </c>
      <c r="N115" t="s">
        <v>50</v>
      </c>
      <c r="O115" t="s">
        <v>50</v>
      </c>
      <c r="P115" t="s">
        <v>50</v>
      </c>
      <c r="Q115" t="s">
        <v>50</v>
      </c>
      <c r="R115" t="s">
        <v>50</v>
      </c>
      <c r="S115" t="s">
        <v>50</v>
      </c>
      <c r="T115" t="s">
        <v>50</v>
      </c>
      <c r="U115" t="s">
        <v>276</v>
      </c>
      <c r="V115" t="s">
        <v>50</v>
      </c>
      <c r="W115" t="s">
        <v>50</v>
      </c>
      <c r="X115" t="s">
        <v>50</v>
      </c>
      <c r="Y115" t="s">
        <v>50</v>
      </c>
      <c r="Z115" t="s">
        <v>50</v>
      </c>
      <c r="AA115" t="s">
        <v>50</v>
      </c>
      <c r="AB115" t="s">
        <v>50</v>
      </c>
      <c r="AC115">
        <v>7.0100118723606605E+17</v>
      </c>
      <c r="AD115" t="s">
        <v>50</v>
      </c>
      <c r="AE115" t="s">
        <v>50</v>
      </c>
      <c r="AF115" t="s">
        <v>50</v>
      </c>
    </row>
    <row r="116" spans="1:32">
      <c r="A116" s="6" t="str">
        <f t="shared" si="2"/>
        <v>Paris 07 - Avenue de Suffren2</v>
      </c>
      <c r="B116" s="6">
        <f t="shared" si="3"/>
        <v>2</v>
      </c>
      <c r="C116" t="s">
        <v>418</v>
      </c>
      <c r="D116">
        <v>2</v>
      </c>
      <c r="E116">
        <v>2</v>
      </c>
      <c r="F116" t="s">
        <v>419</v>
      </c>
      <c r="G116">
        <v>500</v>
      </c>
      <c r="H116" t="s">
        <v>46</v>
      </c>
      <c r="I116" t="s">
        <v>45</v>
      </c>
      <c r="J116" t="s">
        <v>46</v>
      </c>
      <c r="K116" t="s">
        <v>47</v>
      </c>
      <c r="L116" t="s">
        <v>45</v>
      </c>
      <c r="M116" t="s">
        <v>50</v>
      </c>
      <c r="N116" t="s">
        <v>50</v>
      </c>
      <c r="O116" t="s">
        <v>50</v>
      </c>
      <c r="P116" t="s">
        <v>50</v>
      </c>
      <c r="Q116" t="s">
        <v>50</v>
      </c>
      <c r="R116" t="s">
        <v>50</v>
      </c>
      <c r="S116" t="s">
        <v>50</v>
      </c>
      <c r="T116" t="s">
        <v>50</v>
      </c>
      <c r="U116" t="s">
        <v>276</v>
      </c>
      <c r="V116" t="s">
        <v>50</v>
      </c>
      <c r="W116" t="s">
        <v>50</v>
      </c>
      <c r="X116" t="s">
        <v>50</v>
      </c>
      <c r="Y116" t="s">
        <v>50</v>
      </c>
      <c r="Z116" t="s">
        <v>50</v>
      </c>
      <c r="AA116" t="s">
        <v>50</v>
      </c>
      <c r="AB116" t="s">
        <v>50</v>
      </c>
      <c r="AC116">
        <v>7.0100118723604198E+17</v>
      </c>
      <c r="AD116" t="s">
        <v>50</v>
      </c>
      <c r="AE116" t="s">
        <v>50</v>
      </c>
      <c r="AF116" t="s">
        <v>50</v>
      </c>
    </row>
    <row r="117" spans="1:32">
      <c r="A117" s="6" t="str">
        <f t="shared" si="2"/>
        <v>Paris 07 - Invalides1</v>
      </c>
      <c r="B117" s="6">
        <f t="shared" si="3"/>
        <v>1</v>
      </c>
      <c r="C117" t="s">
        <v>421</v>
      </c>
      <c r="D117">
        <v>2</v>
      </c>
      <c r="E117">
        <v>2</v>
      </c>
      <c r="F117" t="s">
        <v>422</v>
      </c>
      <c r="G117" t="s">
        <v>81</v>
      </c>
      <c r="H117" t="s">
        <v>46</v>
      </c>
      <c r="I117" t="s">
        <v>45</v>
      </c>
      <c r="J117" t="s">
        <v>46</v>
      </c>
      <c r="K117" t="s">
        <v>47</v>
      </c>
      <c r="L117" t="s">
        <v>45</v>
      </c>
      <c r="M117" t="s">
        <v>50</v>
      </c>
      <c r="N117" t="s">
        <v>50</v>
      </c>
      <c r="O117" t="s">
        <v>50</v>
      </c>
      <c r="P117" t="s">
        <v>50</v>
      </c>
      <c r="Q117" t="s">
        <v>50</v>
      </c>
      <c r="R117" t="s">
        <v>50</v>
      </c>
      <c r="S117" t="s">
        <v>50</v>
      </c>
      <c r="T117" t="s">
        <v>50</v>
      </c>
      <c r="U117" t="s">
        <v>276</v>
      </c>
      <c r="V117" t="s">
        <v>50</v>
      </c>
      <c r="W117" t="s">
        <v>50</v>
      </c>
      <c r="X117" t="s">
        <v>50</v>
      </c>
      <c r="Y117" t="s">
        <v>50</v>
      </c>
      <c r="Z117" t="s">
        <v>50</v>
      </c>
      <c r="AA117" t="s">
        <v>50</v>
      </c>
      <c r="AB117" t="s">
        <v>50</v>
      </c>
      <c r="AC117">
        <v>7.0100118723600998E+17</v>
      </c>
      <c r="AD117" t="s">
        <v>50</v>
      </c>
      <c r="AE117" t="s">
        <v>50</v>
      </c>
      <c r="AF117" t="s">
        <v>423</v>
      </c>
    </row>
    <row r="118" spans="1:32">
      <c r="A118" s="6" t="str">
        <f t="shared" si="2"/>
        <v>Paris 07 - Invalides2</v>
      </c>
      <c r="B118" s="6">
        <f t="shared" si="3"/>
        <v>2</v>
      </c>
      <c r="C118" t="s">
        <v>421</v>
      </c>
      <c r="D118">
        <v>2</v>
      </c>
      <c r="E118">
        <v>2</v>
      </c>
      <c r="F118" t="s">
        <v>424</v>
      </c>
      <c r="G118" t="s">
        <v>43</v>
      </c>
      <c r="H118" t="s">
        <v>46</v>
      </c>
      <c r="I118" t="s">
        <v>45</v>
      </c>
      <c r="J118" t="s">
        <v>46</v>
      </c>
      <c r="K118" t="s">
        <v>47</v>
      </c>
      <c r="L118" t="s">
        <v>45</v>
      </c>
      <c r="M118" t="s">
        <v>50</v>
      </c>
      <c r="N118" t="s">
        <v>50</v>
      </c>
      <c r="O118" t="s">
        <v>50</v>
      </c>
      <c r="P118" t="s">
        <v>50</v>
      </c>
      <c r="Q118" t="s">
        <v>50</v>
      </c>
      <c r="R118" t="s">
        <v>50</v>
      </c>
      <c r="S118" t="s">
        <v>50</v>
      </c>
      <c r="T118" t="s">
        <v>50</v>
      </c>
      <c r="U118" t="s">
        <v>276</v>
      </c>
      <c r="V118" t="s">
        <v>50</v>
      </c>
      <c r="W118" t="s">
        <v>50</v>
      </c>
      <c r="X118" t="s">
        <v>50</v>
      </c>
      <c r="Y118" t="s">
        <v>50</v>
      </c>
      <c r="Z118" t="s">
        <v>50</v>
      </c>
      <c r="AA118" t="s">
        <v>50</v>
      </c>
      <c r="AB118" t="s">
        <v>50</v>
      </c>
      <c r="AC118">
        <v>7.0100118723602304E+17</v>
      </c>
      <c r="AD118" t="s">
        <v>50</v>
      </c>
      <c r="AE118" t="s">
        <v>50</v>
      </c>
      <c r="AF118" t="s">
        <v>425</v>
      </c>
    </row>
    <row r="119" spans="1:32">
      <c r="A119" s="6" t="str">
        <f t="shared" si="2"/>
        <v>Paris 07 - Rue du Bac1</v>
      </c>
      <c r="B119" s="6">
        <f t="shared" si="3"/>
        <v>1</v>
      </c>
      <c r="C119" t="s">
        <v>426</v>
      </c>
      <c r="D119">
        <v>2</v>
      </c>
      <c r="E119">
        <v>2</v>
      </c>
      <c r="F119" t="s">
        <v>432</v>
      </c>
      <c r="G119" t="s">
        <v>433</v>
      </c>
      <c r="H119" t="s">
        <v>46</v>
      </c>
      <c r="I119" t="s">
        <v>45</v>
      </c>
      <c r="J119" t="s">
        <v>46</v>
      </c>
      <c r="K119" t="s">
        <v>47</v>
      </c>
      <c r="L119" t="s">
        <v>45</v>
      </c>
      <c r="M119" t="s">
        <v>50</v>
      </c>
      <c r="N119" t="s">
        <v>50</v>
      </c>
      <c r="O119" t="s">
        <v>50</v>
      </c>
      <c r="P119" t="s">
        <v>50</v>
      </c>
      <c r="Q119" t="s">
        <v>50</v>
      </c>
      <c r="R119" t="s">
        <v>50</v>
      </c>
      <c r="S119" t="s">
        <v>50</v>
      </c>
      <c r="T119" t="s">
        <v>50</v>
      </c>
      <c r="U119" t="s">
        <v>276</v>
      </c>
      <c r="V119" t="s">
        <v>50</v>
      </c>
      <c r="W119" t="s">
        <v>50</v>
      </c>
      <c r="X119" t="s">
        <v>50</v>
      </c>
      <c r="Y119" t="s">
        <v>50</v>
      </c>
      <c r="Z119" t="s">
        <v>50</v>
      </c>
      <c r="AA119" t="s">
        <v>50</v>
      </c>
      <c r="AB119" t="s">
        <v>50</v>
      </c>
      <c r="AC119">
        <v>7.0100118723605197E+17</v>
      </c>
      <c r="AD119" t="s">
        <v>50</v>
      </c>
      <c r="AE119" t="s">
        <v>50</v>
      </c>
      <c r="AF119" t="s">
        <v>434</v>
      </c>
    </row>
    <row r="120" spans="1:32">
      <c r="A120" s="6" t="str">
        <f t="shared" si="2"/>
        <v>Paris 07 - Rue du Bac2</v>
      </c>
      <c r="B120" s="6">
        <f t="shared" si="3"/>
        <v>2</v>
      </c>
      <c r="C120" t="s">
        <v>426</v>
      </c>
      <c r="D120">
        <v>2</v>
      </c>
      <c r="E120">
        <v>2</v>
      </c>
      <c r="F120" t="s">
        <v>427</v>
      </c>
      <c r="G120" t="s">
        <v>72</v>
      </c>
      <c r="H120" t="s">
        <v>46</v>
      </c>
      <c r="I120" t="s">
        <v>45</v>
      </c>
      <c r="J120" t="s">
        <v>46</v>
      </c>
      <c r="K120" t="s">
        <v>64</v>
      </c>
      <c r="L120" t="s">
        <v>48</v>
      </c>
      <c r="M120" t="s">
        <v>50</v>
      </c>
      <c r="N120" t="s">
        <v>50</v>
      </c>
      <c r="O120" t="s">
        <v>50</v>
      </c>
      <c r="P120" t="s">
        <v>50</v>
      </c>
      <c r="Q120" t="s">
        <v>50</v>
      </c>
      <c r="R120" t="s">
        <v>50</v>
      </c>
      <c r="S120" t="s">
        <v>50</v>
      </c>
      <c r="T120" t="s">
        <v>50</v>
      </c>
      <c r="U120" t="s">
        <v>276</v>
      </c>
      <c r="V120">
        <v>1236128</v>
      </c>
      <c r="W120" t="s">
        <v>50</v>
      </c>
      <c r="X120" t="s">
        <v>428</v>
      </c>
      <c r="Y120" t="s">
        <v>429</v>
      </c>
      <c r="Z120" t="s">
        <v>50</v>
      </c>
      <c r="AA120" t="s">
        <v>50</v>
      </c>
      <c r="AB120" t="s">
        <v>430</v>
      </c>
      <c r="AC120">
        <v>7.0100118723601894E+17</v>
      </c>
      <c r="AD120" t="s">
        <v>50</v>
      </c>
      <c r="AE120" t="s">
        <v>50</v>
      </c>
      <c r="AF120" t="s">
        <v>431</v>
      </c>
    </row>
    <row r="121" spans="1:32">
      <c r="A121" s="6" t="str">
        <f t="shared" si="2"/>
        <v>Paris 07 - Saxe1</v>
      </c>
      <c r="B121" s="6">
        <f t="shared" si="3"/>
        <v>1</v>
      </c>
      <c r="C121" t="s">
        <v>435</v>
      </c>
      <c r="D121">
        <v>1</v>
      </c>
      <c r="E121">
        <v>1</v>
      </c>
      <c r="F121" t="s">
        <v>436</v>
      </c>
      <c r="G121">
        <v>500</v>
      </c>
      <c r="H121" t="s">
        <v>46</v>
      </c>
      <c r="I121" t="s">
        <v>45</v>
      </c>
      <c r="J121" t="s">
        <v>46</v>
      </c>
      <c r="K121" t="s">
        <v>47</v>
      </c>
      <c r="L121" t="s">
        <v>45</v>
      </c>
      <c r="M121" t="s">
        <v>50</v>
      </c>
      <c r="N121" t="s">
        <v>50</v>
      </c>
      <c r="O121" t="s">
        <v>50</v>
      </c>
      <c r="P121" t="s">
        <v>50</v>
      </c>
      <c r="Q121" t="s">
        <v>50</v>
      </c>
      <c r="R121" t="s">
        <v>50</v>
      </c>
      <c r="S121" t="s">
        <v>50</v>
      </c>
      <c r="T121" t="s">
        <v>50</v>
      </c>
      <c r="U121" t="s">
        <v>276</v>
      </c>
      <c r="V121" t="s">
        <v>50</v>
      </c>
      <c r="W121" t="s">
        <v>50</v>
      </c>
      <c r="X121" t="s">
        <v>50</v>
      </c>
      <c r="Y121" t="s">
        <v>50</v>
      </c>
      <c r="Z121" t="s">
        <v>50</v>
      </c>
      <c r="AA121" t="s">
        <v>50</v>
      </c>
      <c r="AB121" t="s">
        <v>437</v>
      </c>
      <c r="AC121">
        <v>7.0100118723603302E+17</v>
      </c>
      <c r="AD121" t="s">
        <v>50</v>
      </c>
      <c r="AE121" t="s">
        <v>50</v>
      </c>
      <c r="AF121" t="s">
        <v>438</v>
      </c>
    </row>
    <row r="122" spans="1:32">
      <c r="A122" s="6" t="str">
        <f t="shared" si="2"/>
        <v>Paris 08 - Haussmann Berri1</v>
      </c>
      <c r="B122" s="6">
        <f t="shared" si="3"/>
        <v>1</v>
      </c>
      <c r="C122" t="s">
        <v>439</v>
      </c>
      <c r="D122">
        <v>6</v>
      </c>
      <c r="E122">
        <v>6</v>
      </c>
      <c r="F122" t="s">
        <v>443</v>
      </c>
      <c r="G122" t="s">
        <v>43</v>
      </c>
      <c r="H122" t="s">
        <v>46</v>
      </c>
      <c r="I122" t="s">
        <v>45</v>
      </c>
      <c r="J122" t="s">
        <v>46</v>
      </c>
      <c r="K122" t="s">
        <v>64</v>
      </c>
      <c r="L122" t="s">
        <v>45</v>
      </c>
      <c r="M122" t="s">
        <v>50</v>
      </c>
      <c r="N122" t="s">
        <v>50</v>
      </c>
      <c r="O122" t="s">
        <v>50</v>
      </c>
      <c r="P122" t="s">
        <v>50</v>
      </c>
      <c r="Q122" t="s">
        <v>50</v>
      </c>
      <c r="R122" t="s">
        <v>50</v>
      </c>
      <c r="S122" t="s">
        <v>50</v>
      </c>
      <c r="T122" t="s">
        <v>50</v>
      </c>
      <c r="U122" t="s">
        <v>441</v>
      </c>
      <c r="V122">
        <v>1233861</v>
      </c>
      <c r="W122" t="s">
        <v>50</v>
      </c>
      <c r="X122" t="s">
        <v>444</v>
      </c>
      <c r="Y122" t="s">
        <v>1417</v>
      </c>
      <c r="Z122" t="s">
        <v>50</v>
      </c>
      <c r="AA122" t="s">
        <v>50</v>
      </c>
      <c r="AB122" t="s">
        <v>445</v>
      </c>
      <c r="AC122">
        <v>7.0100118723602496E+17</v>
      </c>
      <c r="AD122">
        <v>1004</v>
      </c>
      <c r="AE122" t="s">
        <v>50</v>
      </c>
      <c r="AF122" t="s">
        <v>50</v>
      </c>
    </row>
    <row r="123" spans="1:32">
      <c r="A123" s="6" t="str">
        <f t="shared" si="2"/>
        <v>Paris 08 - Haussmann Berri2</v>
      </c>
      <c r="B123" s="6">
        <f t="shared" si="3"/>
        <v>2</v>
      </c>
      <c r="C123" t="s">
        <v>439</v>
      </c>
      <c r="D123">
        <v>6</v>
      </c>
      <c r="E123">
        <v>6</v>
      </c>
      <c r="F123" t="s">
        <v>440</v>
      </c>
      <c r="G123" t="s">
        <v>43</v>
      </c>
      <c r="H123" t="s">
        <v>46</v>
      </c>
      <c r="I123" t="s">
        <v>45</v>
      </c>
      <c r="J123" t="s">
        <v>46</v>
      </c>
      <c r="K123" t="s">
        <v>47</v>
      </c>
      <c r="L123" t="s">
        <v>45</v>
      </c>
      <c r="M123" t="s">
        <v>50</v>
      </c>
      <c r="N123" t="s">
        <v>50</v>
      </c>
      <c r="O123" t="s">
        <v>50</v>
      </c>
      <c r="P123" t="s">
        <v>50</v>
      </c>
      <c r="Q123" t="s">
        <v>50</v>
      </c>
      <c r="R123" t="s">
        <v>50</v>
      </c>
      <c r="S123" t="s">
        <v>50</v>
      </c>
      <c r="T123" t="s">
        <v>50</v>
      </c>
      <c r="U123" t="s">
        <v>441</v>
      </c>
      <c r="V123">
        <v>1245738</v>
      </c>
      <c r="W123" t="s">
        <v>50</v>
      </c>
      <c r="X123" t="s">
        <v>1418</v>
      </c>
      <c r="Y123" t="s">
        <v>1417</v>
      </c>
      <c r="Z123" t="s">
        <v>50</v>
      </c>
      <c r="AA123" t="s">
        <v>50</v>
      </c>
      <c r="AB123" t="s">
        <v>442</v>
      </c>
      <c r="AC123">
        <v>7.0100118723602496E+17</v>
      </c>
      <c r="AD123">
        <v>1003</v>
      </c>
      <c r="AE123" t="s">
        <v>50</v>
      </c>
      <c r="AF123" t="s">
        <v>50</v>
      </c>
    </row>
    <row r="124" spans="1:32">
      <c r="A124" s="6" t="str">
        <f t="shared" si="2"/>
        <v>Paris 08 - Haussmann Berri3</v>
      </c>
      <c r="B124" s="6">
        <f t="shared" si="3"/>
        <v>3</v>
      </c>
      <c r="C124" t="s">
        <v>439</v>
      </c>
      <c r="D124">
        <v>6</v>
      </c>
      <c r="E124">
        <v>6</v>
      </c>
      <c r="F124" t="s">
        <v>451</v>
      </c>
      <c r="G124">
        <v>500</v>
      </c>
      <c r="H124" t="s">
        <v>46</v>
      </c>
      <c r="I124" t="s">
        <v>45</v>
      </c>
      <c r="J124" t="s">
        <v>46</v>
      </c>
      <c r="K124" t="s">
        <v>47</v>
      </c>
      <c r="L124" t="s">
        <v>45</v>
      </c>
      <c r="M124" t="s">
        <v>50</v>
      </c>
      <c r="N124" t="s">
        <v>50</v>
      </c>
      <c r="O124" t="s">
        <v>50</v>
      </c>
      <c r="P124" t="s">
        <v>50</v>
      </c>
      <c r="Q124" t="s">
        <v>50</v>
      </c>
      <c r="R124" t="s">
        <v>50</v>
      </c>
      <c r="S124" t="s">
        <v>50</v>
      </c>
      <c r="T124" t="s">
        <v>50</v>
      </c>
      <c r="U124" t="s">
        <v>441</v>
      </c>
      <c r="V124" t="s">
        <v>50</v>
      </c>
      <c r="W124" t="s">
        <v>50</v>
      </c>
      <c r="X124" t="s">
        <v>50</v>
      </c>
      <c r="Y124" t="s">
        <v>50</v>
      </c>
      <c r="Z124" t="s">
        <v>50</v>
      </c>
      <c r="AA124" t="s">
        <v>50</v>
      </c>
      <c r="AB124" t="s">
        <v>50</v>
      </c>
      <c r="AC124">
        <v>7.0100118723606502E+17</v>
      </c>
      <c r="AD124">
        <v>1008</v>
      </c>
      <c r="AE124" t="s">
        <v>50</v>
      </c>
      <c r="AF124" t="s">
        <v>452</v>
      </c>
    </row>
    <row r="125" spans="1:32">
      <c r="A125" s="6" t="str">
        <f t="shared" si="2"/>
        <v>Paris 08 - Haussmann Berri4</v>
      </c>
      <c r="B125" s="6">
        <f t="shared" si="3"/>
        <v>4</v>
      </c>
      <c r="C125" t="s">
        <v>439</v>
      </c>
      <c r="D125">
        <v>6</v>
      </c>
      <c r="E125">
        <v>6</v>
      </c>
      <c r="F125" t="s">
        <v>446</v>
      </c>
      <c r="G125" t="s">
        <v>43</v>
      </c>
      <c r="H125" t="s">
        <v>46</v>
      </c>
      <c r="I125" t="s">
        <v>45</v>
      </c>
      <c r="J125" t="s">
        <v>46</v>
      </c>
      <c r="K125" t="s">
        <v>47</v>
      </c>
      <c r="L125" t="s">
        <v>45</v>
      </c>
      <c r="M125" t="s">
        <v>50</v>
      </c>
      <c r="N125" t="s">
        <v>50</v>
      </c>
      <c r="O125" t="s">
        <v>50</v>
      </c>
      <c r="P125" t="s">
        <v>50</v>
      </c>
      <c r="Q125" t="s">
        <v>50</v>
      </c>
      <c r="R125" t="s">
        <v>50</v>
      </c>
      <c r="S125" t="s">
        <v>50</v>
      </c>
      <c r="T125" t="s">
        <v>50</v>
      </c>
      <c r="U125" t="s">
        <v>441</v>
      </c>
      <c r="V125" t="s">
        <v>50</v>
      </c>
      <c r="W125" t="s">
        <v>50</v>
      </c>
      <c r="X125" t="s">
        <v>50</v>
      </c>
      <c r="Y125" t="s">
        <v>50</v>
      </c>
      <c r="Z125" t="s">
        <v>50</v>
      </c>
      <c r="AA125" t="s">
        <v>50</v>
      </c>
      <c r="AB125" t="s">
        <v>447</v>
      </c>
      <c r="AC125">
        <v>7.0100118723602496E+17</v>
      </c>
      <c r="AD125">
        <v>1006</v>
      </c>
      <c r="AE125" t="s">
        <v>50</v>
      </c>
      <c r="AF125" t="s">
        <v>50</v>
      </c>
    </row>
    <row r="126" spans="1:32">
      <c r="A126" s="6" t="str">
        <f t="shared" si="2"/>
        <v>Paris 08 - Haussmann Berri5</v>
      </c>
      <c r="B126" s="6">
        <f t="shared" si="3"/>
        <v>5</v>
      </c>
      <c r="C126" t="s">
        <v>439</v>
      </c>
      <c r="D126">
        <v>6</v>
      </c>
      <c r="E126">
        <v>6</v>
      </c>
      <c r="F126" t="s">
        <v>453</v>
      </c>
      <c r="G126" t="s">
        <v>54</v>
      </c>
      <c r="H126" t="s">
        <v>46</v>
      </c>
      <c r="I126" t="s">
        <v>45</v>
      </c>
      <c r="J126" t="s">
        <v>46</v>
      </c>
      <c r="K126" t="s">
        <v>47</v>
      </c>
      <c r="L126" t="s">
        <v>45</v>
      </c>
      <c r="M126" t="s">
        <v>50</v>
      </c>
      <c r="N126" t="s">
        <v>50</v>
      </c>
      <c r="O126" t="s">
        <v>50</v>
      </c>
      <c r="P126" t="s">
        <v>50</v>
      </c>
      <c r="Q126" t="s">
        <v>50</v>
      </c>
      <c r="R126" t="s">
        <v>50</v>
      </c>
      <c r="S126" t="s">
        <v>50</v>
      </c>
      <c r="T126" t="s">
        <v>50</v>
      </c>
      <c r="U126" t="s">
        <v>441</v>
      </c>
      <c r="V126" t="s">
        <v>50</v>
      </c>
      <c r="W126" t="s">
        <v>50</v>
      </c>
      <c r="X126" t="s">
        <v>50</v>
      </c>
      <c r="Y126" t="s">
        <v>50</v>
      </c>
      <c r="Z126" t="s">
        <v>50</v>
      </c>
      <c r="AA126" t="s">
        <v>50</v>
      </c>
      <c r="AB126" t="s">
        <v>454</v>
      </c>
      <c r="AC126">
        <v>7.0100118723608499E+17</v>
      </c>
      <c r="AD126">
        <v>1010</v>
      </c>
      <c r="AE126" t="s">
        <v>50</v>
      </c>
      <c r="AF126" t="s">
        <v>455</v>
      </c>
    </row>
    <row r="127" spans="1:32">
      <c r="A127" s="6" t="str">
        <f t="shared" si="2"/>
        <v>Paris 08 - Haussmann Berri6</v>
      </c>
      <c r="B127" s="6">
        <f t="shared" si="3"/>
        <v>6</v>
      </c>
      <c r="C127" t="s">
        <v>439</v>
      </c>
      <c r="D127">
        <v>6</v>
      </c>
      <c r="E127">
        <v>6</v>
      </c>
      <c r="F127" t="s">
        <v>448</v>
      </c>
      <c r="G127" t="s">
        <v>43</v>
      </c>
      <c r="H127" t="s">
        <v>46</v>
      </c>
      <c r="I127" t="s">
        <v>45</v>
      </c>
      <c r="J127" t="s">
        <v>46</v>
      </c>
      <c r="K127" t="s">
        <v>47</v>
      </c>
      <c r="L127" t="s">
        <v>45</v>
      </c>
      <c r="M127" t="s">
        <v>50</v>
      </c>
      <c r="N127" t="s">
        <v>50</v>
      </c>
      <c r="O127" t="s">
        <v>50</v>
      </c>
      <c r="P127" t="s">
        <v>50</v>
      </c>
      <c r="Q127" t="s">
        <v>50</v>
      </c>
      <c r="R127" t="s">
        <v>50</v>
      </c>
      <c r="S127" t="s">
        <v>50</v>
      </c>
      <c r="T127" t="s">
        <v>50</v>
      </c>
      <c r="U127" t="s">
        <v>441</v>
      </c>
      <c r="V127" t="s">
        <v>50</v>
      </c>
      <c r="W127" t="s">
        <v>50</v>
      </c>
      <c r="X127" t="s">
        <v>50</v>
      </c>
      <c r="Y127" t="s">
        <v>50</v>
      </c>
      <c r="Z127" t="s">
        <v>50</v>
      </c>
      <c r="AA127" t="s">
        <v>50</v>
      </c>
      <c r="AB127" t="s">
        <v>449</v>
      </c>
      <c r="AC127">
        <v>7.0100118723602496E+17</v>
      </c>
      <c r="AD127">
        <v>1005</v>
      </c>
      <c r="AE127" t="s">
        <v>50</v>
      </c>
      <c r="AF127" t="s">
        <v>450</v>
      </c>
    </row>
    <row r="128" spans="1:32">
      <c r="A128" s="6" t="str">
        <f t="shared" si="2"/>
        <v>Paris 08 - Madeleine Tronchet1</v>
      </c>
      <c r="B128" s="6">
        <f t="shared" si="3"/>
        <v>1</v>
      </c>
      <c r="C128" t="s">
        <v>456</v>
      </c>
      <c r="D128">
        <v>5</v>
      </c>
      <c r="E128">
        <v>5</v>
      </c>
      <c r="F128" t="s">
        <v>460</v>
      </c>
      <c r="G128" t="s">
        <v>54</v>
      </c>
      <c r="H128" t="s">
        <v>44</v>
      </c>
      <c r="I128" t="s">
        <v>48</v>
      </c>
      <c r="J128" t="s">
        <v>46</v>
      </c>
      <c r="K128" t="s">
        <v>47</v>
      </c>
      <c r="L128" t="s">
        <v>45</v>
      </c>
      <c r="M128" t="s">
        <v>50</v>
      </c>
      <c r="N128" t="s">
        <v>50</v>
      </c>
      <c r="O128" t="s">
        <v>50</v>
      </c>
      <c r="P128" t="s">
        <v>50</v>
      </c>
      <c r="Q128" t="s">
        <v>50</v>
      </c>
      <c r="R128" t="s">
        <v>50</v>
      </c>
      <c r="S128" t="s">
        <v>50</v>
      </c>
      <c r="T128" t="s">
        <v>50</v>
      </c>
      <c r="U128" t="s">
        <v>441</v>
      </c>
      <c r="V128" t="s">
        <v>50</v>
      </c>
      <c r="W128" t="s">
        <v>50</v>
      </c>
      <c r="X128" t="s">
        <v>50</v>
      </c>
      <c r="Y128" t="s">
        <v>50</v>
      </c>
      <c r="Z128" t="s">
        <v>50</v>
      </c>
      <c r="AA128" t="s">
        <v>50</v>
      </c>
      <c r="AB128" t="s">
        <v>461</v>
      </c>
      <c r="AC128">
        <v>7.0100118723608499E+17</v>
      </c>
      <c r="AD128" t="s">
        <v>50</v>
      </c>
      <c r="AE128" t="s">
        <v>50</v>
      </c>
      <c r="AF128" t="s">
        <v>462</v>
      </c>
    </row>
    <row r="129" spans="1:32">
      <c r="A129" s="6" t="str">
        <f t="shared" si="2"/>
        <v>Paris 08 - Madeleine Tronchet2</v>
      </c>
      <c r="B129" s="6">
        <f t="shared" si="3"/>
        <v>2</v>
      </c>
      <c r="C129" t="s">
        <v>456</v>
      </c>
      <c r="D129">
        <v>5</v>
      </c>
      <c r="E129">
        <v>5</v>
      </c>
      <c r="F129" t="s">
        <v>463</v>
      </c>
      <c r="G129" t="s">
        <v>43</v>
      </c>
      <c r="H129" t="s">
        <v>46</v>
      </c>
      <c r="I129" t="s">
        <v>45</v>
      </c>
      <c r="J129" t="s">
        <v>46</v>
      </c>
      <c r="K129" t="s">
        <v>47</v>
      </c>
      <c r="L129" t="s">
        <v>45</v>
      </c>
      <c r="M129" t="s">
        <v>50</v>
      </c>
      <c r="N129" t="s">
        <v>50</v>
      </c>
      <c r="O129" t="s">
        <v>50</v>
      </c>
      <c r="P129" t="s">
        <v>50</v>
      </c>
      <c r="Q129" t="s">
        <v>50</v>
      </c>
      <c r="R129" t="s">
        <v>50</v>
      </c>
      <c r="S129" t="s">
        <v>50</v>
      </c>
      <c r="T129" t="s">
        <v>50</v>
      </c>
      <c r="U129" t="s">
        <v>441</v>
      </c>
      <c r="V129" t="s">
        <v>50</v>
      </c>
      <c r="W129" t="s">
        <v>50</v>
      </c>
      <c r="X129" t="s">
        <v>50</v>
      </c>
      <c r="Y129" t="s">
        <v>50</v>
      </c>
      <c r="Z129" t="s">
        <v>50</v>
      </c>
      <c r="AA129" t="s">
        <v>50</v>
      </c>
      <c r="AB129" t="s">
        <v>50</v>
      </c>
      <c r="AC129">
        <v>7.0100118723603699E+17</v>
      </c>
      <c r="AD129" t="s">
        <v>50</v>
      </c>
      <c r="AE129" t="s">
        <v>464</v>
      </c>
      <c r="AF129" t="s">
        <v>465</v>
      </c>
    </row>
    <row r="130" spans="1:32">
      <c r="A130" s="6" t="str">
        <f t="shared" si="2"/>
        <v>Paris 08 - Madeleine Tronchet3</v>
      </c>
      <c r="B130" s="6">
        <f t="shared" si="3"/>
        <v>3</v>
      </c>
      <c r="C130" t="s">
        <v>456</v>
      </c>
      <c r="D130">
        <v>5</v>
      </c>
      <c r="E130">
        <v>5</v>
      </c>
      <c r="F130" t="s">
        <v>458</v>
      </c>
      <c r="G130" t="s">
        <v>72</v>
      </c>
      <c r="H130" t="s">
        <v>46</v>
      </c>
      <c r="I130" t="s">
        <v>45</v>
      </c>
      <c r="J130" t="s">
        <v>46</v>
      </c>
      <c r="K130" t="s">
        <v>64</v>
      </c>
      <c r="L130" t="s">
        <v>45</v>
      </c>
      <c r="M130" t="s">
        <v>50</v>
      </c>
      <c r="N130" t="s">
        <v>50</v>
      </c>
      <c r="O130" t="s">
        <v>50</v>
      </c>
      <c r="P130" t="s">
        <v>50</v>
      </c>
      <c r="Q130" t="s">
        <v>50</v>
      </c>
      <c r="R130" t="s">
        <v>50</v>
      </c>
      <c r="S130" t="s">
        <v>50</v>
      </c>
      <c r="T130" t="s">
        <v>50</v>
      </c>
      <c r="U130" t="s">
        <v>441</v>
      </c>
      <c r="V130">
        <v>1246825</v>
      </c>
      <c r="W130" t="s">
        <v>50</v>
      </c>
      <c r="X130" t="s">
        <v>1419</v>
      </c>
      <c r="Y130" t="s">
        <v>1420</v>
      </c>
      <c r="Z130" t="s">
        <v>50</v>
      </c>
      <c r="AA130" t="s">
        <v>50</v>
      </c>
      <c r="AB130" t="s">
        <v>50</v>
      </c>
      <c r="AC130">
        <v>7.0100118723606003E+17</v>
      </c>
      <c r="AD130" t="s">
        <v>50</v>
      </c>
      <c r="AE130" t="s">
        <v>50</v>
      </c>
      <c r="AF130" t="s">
        <v>459</v>
      </c>
    </row>
    <row r="131" spans="1:32">
      <c r="A131" s="6" t="str">
        <f t="shared" ref="A131:A194" si="4">IFERROR(CONCATENATE(C131,B131),"")</f>
        <v>Paris 08 - Madeleine Tronchet4</v>
      </c>
      <c r="B131" s="6">
        <f t="shared" ref="B131:B194" si="5">IFERROR(IF(C131=C130,B130+1,IF(C131="","",1)),"")</f>
        <v>4</v>
      </c>
      <c r="C131" t="s">
        <v>456</v>
      </c>
      <c r="D131">
        <v>5</v>
      </c>
      <c r="E131">
        <v>5</v>
      </c>
      <c r="F131" t="s">
        <v>466</v>
      </c>
      <c r="G131" t="s">
        <v>43</v>
      </c>
      <c r="H131" t="s">
        <v>46</v>
      </c>
      <c r="I131" t="s">
        <v>45</v>
      </c>
      <c r="J131" t="s">
        <v>46</v>
      </c>
      <c r="K131" t="s">
        <v>47</v>
      </c>
      <c r="L131" t="s">
        <v>45</v>
      </c>
      <c r="M131" t="s">
        <v>50</v>
      </c>
      <c r="N131" t="s">
        <v>50</v>
      </c>
      <c r="O131" t="s">
        <v>50</v>
      </c>
      <c r="P131" t="s">
        <v>50</v>
      </c>
      <c r="Q131" t="s">
        <v>50</v>
      </c>
      <c r="R131" t="s">
        <v>50</v>
      </c>
      <c r="S131" t="s">
        <v>50</v>
      </c>
      <c r="T131" t="s">
        <v>50</v>
      </c>
      <c r="U131" t="s">
        <v>441</v>
      </c>
      <c r="V131" t="s">
        <v>50</v>
      </c>
      <c r="W131" t="s">
        <v>50</v>
      </c>
      <c r="X131" t="s">
        <v>50</v>
      </c>
      <c r="Y131" t="s">
        <v>50</v>
      </c>
      <c r="Z131" t="s">
        <v>50</v>
      </c>
      <c r="AA131" t="s">
        <v>50</v>
      </c>
      <c r="AB131" t="s">
        <v>50</v>
      </c>
      <c r="AC131">
        <v>7.0100118723608896E+17</v>
      </c>
      <c r="AD131">
        <v>200</v>
      </c>
      <c r="AE131" t="s">
        <v>50</v>
      </c>
      <c r="AF131" t="s">
        <v>467</v>
      </c>
    </row>
    <row r="132" spans="1:32">
      <c r="A132" s="6" t="str">
        <f t="shared" si="4"/>
        <v>Paris 08 - Madeleine Tronchet5</v>
      </c>
      <c r="B132" s="6">
        <f t="shared" si="5"/>
        <v>5</v>
      </c>
      <c r="C132" t="s">
        <v>456</v>
      </c>
      <c r="D132">
        <v>5</v>
      </c>
      <c r="E132">
        <v>5</v>
      </c>
      <c r="F132" t="s">
        <v>457</v>
      </c>
      <c r="G132" t="s">
        <v>43</v>
      </c>
      <c r="H132" t="s">
        <v>46</v>
      </c>
      <c r="I132" t="s">
        <v>45</v>
      </c>
      <c r="J132" t="s">
        <v>46</v>
      </c>
      <c r="K132" t="s">
        <v>47</v>
      </c>
      <c r="L132" t="s">
        <v>45</v>
      </c>
      <c r="M132" t="s">
        <v>50</v>
      </c>
      <c r="N132" t="s">
        <v>50</v>
      </c>
      <c r="O132" t="s">
        <v>50</v>
      </c>
      <c r="P132" t="s">
        <v>50</v>
      </c>
      <c r="Q132" t="s">
        <v>50</v>
      </c>
      <c r="R132" t="s">
        <v>50</v>
      </c>
      <c r="S132" t="s">
        <v>50</v>
      </c>
      <c r="T132" t="s">
        <v>50</v>
      </c>
      <c r="U132" t="s">
        <v>441</v>
      </c>
      <c r="V132" t="s">
        <v>50</v>
      </c>
      <c r="W132" t="s">
        <v>50</v>
      </c>
      <c r="X132" t="s">
        <v>50</v>
      </c>
      <c r="Y132" t="s">
        <v>50</v>
      </c>
      <c r="Z132" t="s">
        <v>50</v>
      </c>
      <c r="AA132" t="s">
        <v>50</v>
      </c>
      <c r="AB132" t="s">
        <v>50</v>
      </c>
      <c r="AC132">
        <v>7.0100118723608602E+17</v>
      </c>
      <c r="AD132">
        <v>204</v>
      </c>
      <c r="AE132" t="s">
        <v>50</v>
      </c>
      <c r="AF132" t="s">
        <v>50</v>
      </c>
    </row>
    <row r="133" spans="1:32">
      <c r="A133" s="6" t="str">
        <f t="shared" si="4"/>
        <v>Paris 09 - Anvers1</v>
      </c>
      <c r="B133" s="6">
        <f t="shared" si="5"/>
        <v>1</v>
      </c>
      <c r="C133" t="s">
        <v>468</v>
      </c>
      <c r="D133">
        <v>5</v>
      </c>
      <c r="E133">
        <v>5</v>
      </c>
      <c r="F133" t="s">
        <v>484</v>
      </c>
      <c r="G133" t="s">
        <v>72</v>
      </c>
      <c r="H133" t="s">
        <v>46</v>
      </c>
      <c r="I133" t="s">
        <v>48</v>
      </c>
      <c r="J133" t="s">
        <v>46</v>
      </c>
      <c r="K133" t="s">
        <v>253</v>
      </c>
      <c r="L133" t="s">
        <v>48</v>
      </c>
      <c r="M133" t="s">
        <v>50</v>
      </c>
      <c r="N133" t="s">
        <v>50</v>
      </c>
      <c r="O133" t="s">
        <v>50</v>
      </c>
      <c r="P133" t="s">
        <v>50</v>
      </c>
      <c r="Q133" t="s">
        <v>50</v>
      </c>
      <c r="R133" t="s">
        <v>50</v>
      </c>
      <c r="S133" t="s">
        <v>50</v>
      </c>
      <c r="T133" t="s">
        <v>50</v>
      </c>
      <c r="U133" t="s">
        <v>276</v>
      </c>
      <c r="V133" t="s">
        <v>50</v>
      </c>
      <c r="W133" t="s">
        <v>50</v>
      </c>
      <c r="X133" t="s">
        <v>50</v>
      </c>
      <c r="Y133" t="s">
        <v>50</v>
      </c>
      <c r="Z133" t="s">
        <v>485</v>
      </c>
      <c r="AA133" t="s">
        <v>284</v>
      </c>
      <c r="AB133" t="s">
        <v>50</v>
      </c>
      <c r="AC133">
        <v>7.0100118723606605E+17</v>
      </c>
      <c r="AD133" t="s">
        <v>50</v>
      </c>
      <c r="AE133" t="s">
        <v>50</v>
      </c>
      <c r="AF133" t="s">
        <v>486</v>
      </c>
    </row>
    <row r="134" spans="1:32">
      <c r="A134" s="6" t="str">
        <f t="shared" si="4"/>
        <v>Paris 09 - Anvers2</v>
      </c>
      <c r="B134" s="6">
        <f t="shared" si="5"/>
        <v>2</v>
      </c>
      <c r="C134" t="s">
        <v>468</v>
      </c>
      <c r="D134">
        <v>5</v>
      </c>
      <c r="E134">
        <v>5</v>
      </c>
      <c r="F134" t="s">
        <v>481</v>
      </c>
      <c r="G134" t="s">
        <v>54</v>
      </c>
      <c r="H134" t="s">
        <v>46</v>
      </c>
      <c r="I134" t="s">
        <v>45</v>
      </c>
      <c r="J134" t="s">
        <v>46</v>
      </c>
      <c r="K134" t="s">
        <v>47</v>
      </c>
      <c r="L134" t="s">
        <v>45</v>
      </c>
      <c r="M134" t="s">
        <v>50</v>
      </c>
      <c r="N134" t="s">
        <v>50</v>
      </c>
      <c r="O134" t="s">
        <v>50</v>
      </c>
      <c r="P134" t="s">
        <v>50</v>
      </c>
      <c r="Q134" t="s">
        <v>50</v>
      </c>
      <c r="R134" t="s">
        <v>50</v>
      </c>
      <c r="S134" t="s">
        <v>50</v>
      </c>
      <c r="T134" t="s">
        <v>50</v>
      </c>
      <c r="U134" t="s">
        <v>276</v>
      </c>
      <c r="V134">
        <v>1246683</v>
      </c>
      <c r="W134" t="s">
        <v>50</v>
      </c>
      <c r="X134" t="s">
        <v>1421</v>
      </c>
      <c r="Y134" t="s">
        <v>1422</v>
      </c>
      <c r="Z134" t="s">
        <v>50</v>
      </c>
      <c r="AA134" t="s">
        <v>50</v>
      </c>
      <c r="AB134" t="s">
        <v>50</v>
      </c>
      <c r="AC134">
        <v>7.0100118723602803E+17</v>
      </c>
      <c r="AD134" t="s">
        <v>50</v>
      </c>
      <c r="AE134" t="s">
        <v>482</v>
      </c>
      <c r="AF134" t="s">
        <v>483</v>
      </c>
    </row>
    <row r="135" spans="1:32">
      <c r="A135" s="6" t="str">
        <f t="shared" si="4"/>
        <v>Paris 09 - Anvers3</v>
      </c>
      <c r="B135" s="6">
        <f t="shared" si="5"/>
        <v>3</v>
      </c>
      <c r="C135" t="s">
        <v>468</v>
      </c>
      <c r="D135">
        <v>5</v>
      </c>
      <c r="E135">
        <v>5</v>
      </c>
      <c r="F135" t="s">
        <v>469</v>
      </c>
      <c r="G135" t="s">
        <v>43</v>
      </c>
      <c r="H135" t="s">
        <v>46</v>
      </c>
      <c r="I135" t="s">
        <v>45</v>
      </c>
      <c r="J135" t="s">
        <v>58</v>
      </c>
      <c r="K135" t="s">
        <v>253</v>
      </c>
      <c r="L135" t="s">
        <v>48</v>
      </c>
      <c r="M135" t="s">
        <v>50</v>
      </c>
      <c r="N135" t="s">
        <v>50</v>
      </c>
      <c r="O135" t="s">
        <v>50</v>
      </c>
      <c r="P135" t="s">
        <v>50</v>
      </c>
      <c r="Q135" t="s">
        <v>50</v>
      </c>
      <c r="R135" t="s">
        <v>50</v>
      </c>
      <c r="S135" t="s">
        <v>50</v>
      </c>
      <c r="T135" t="s">
        <v>50</v>
      </c>
      <c r="U135" t="s">
        <v>276</v>
      </c>
      <c r="V135" t="s">
        <v>50</v>
      </c>
      <c r="W135" t="s">
        <v>50</v>
      </c>
      <c r="X135" t="s">
        <v>50</v>
      </c>
      <c r="Y135" t="s">
        <v>50</v>
      </c>
      <c r="Z135" t="s">
        <v>470</v>
      </c>
      <c r="AA135" t="s">
        <v>471</v>
      </c>
      <c r="AB135" t="s">
        <v>472</v>
      </c>
      <c r="AC135">
        <v>7.0100118723600896E+17</v>
      </c>
      <c r="AD135" t="s">
        <v>50</v>
      </c>
      <c r="AE135" t="s">
        <v>473</v>
      </c>
      <c r="AF135" t="s">
        <v>474</v>
      </c>
    </row>
    <row r="136" spans="1:32">
      <c r="A136" s="6" t="str">
        <f t="shared" si="4"/>
        <v>Paris 09 - Anvers4</v>
      </c>
      <c r="B136" s="6">
        <f t="shared" si="5"/>
        <v>4</v>
      </c>
      <c r="C136" t="s">
        <v>468</v>
      </c>
      <c r="D136">
        <v>5</v>
      </c>
      <c r="E136">
        <v>5</v>
      </c>
      <c r="F136" t="s">
        <v>475</v>
      </c>
      <c r="G136" t="s">
        <v>54</v>
      </c>
      <c r="H136" t="s">
        <v>46</v>
      </c>
      <c r="I136" t="s">
        <v>45</v>
      </c>
      <c r="J136" t="s">
        <v>46</v>
      </c>
      <c r="K136" t="s">
        <v>105</v>
      </c>
      <c r="L136" t="s">
        <v>45</v>
      </c>
      <c r="M136" t="s">
        <v>50</v>
      </c>
      <c r="N136" t="s">
        <v>50</v>
      </c>
      <c r="O136" t="s">
        <v>50</v>
      </c>
      <c r="P136" t="s">
        <v>50</v>
      </c>
      <c r="Q136" t="s">
        <v>50</v>
      </c>
      <c r="R136" t="s">
        <v>50</v>
      </c>
      <c r="S136" t="s">
        <v>50</v>
      </c>
      <c r="T136" t="s">
        <v>50</v>
      </c>
      <c r="U136" t="s">
        <v>276</v>
      </c>
      <c r="V136" t="s">
        <v>50</v>
      </c>
      <c r="W136" t="s">
        <v>50</v>
      </c>
      <c r="X136" t="s">
        <v>50</v>
      </c>
      <c r="Y136" t="s">
        <v>50</v>
      </c>
      <c r="Z136" t="s">
        <v>476</v>
      </c>
      <c r="AA136" t="s">
        <v>477</v>
      </c>
      <c r="AB136" t="s">
        <v>478</v>
      </c>
      <c r="AC136">
        <v>7.01001187236066E+18</v>
      </c>
      <c r="AD136" t="s">
        <v>50</v>
      </c>
      <c r="AE136" t="s">
        <v>50</v>
      </c>
      <c r="AF136" t="s">
        <v>479</v>
      </c>
    </row>
    <row r="137" spans="1:32">
      <c r="A137" s="6" t="str">
        <f t="shared" si="4"/>
        <v>Paris 09 - Anvers5</v>
      </c>
      <c r="B137" s="6">
        <f t="shared" si="5"/>
        <v>5</v>
      </c>
      <c r="C137" t="s">
        <v>468</v>
      </c>
      <c r="D137">
        <v>5</v>
      </c>
      <c r="E137">
        <v>5</v>
      </c>
      <c r="F137" t="s">
        <v>480</v>
      </c>
      <c r="G137">
        <v>500</v>
      </c>
      <c r="H137" t="s">
        <v>46</v>
      </c>
      <c r="I137" t="s">
        <v>45</v>
      </c>
      <c r="J137" t="s">
        <v>46</v>
      </c>
      <c r="K137" t="s">
        <v>47</v>
      </c>
      <c r="L137" t="s">
        <v>45</v>
      </c>
      <c r="M137" t="s">
        <v>50</v>
      </c>
      <c r="N137" t="s">
        <v>50</v>
      </c>
      <c r="O137" t="s">
        <v>50</v>
      </c>
      <c r="P137" t="s">
        <v>50</v>
      </c>
      <c r="Q137" t="s">
        <v>50</v>
      </c>
      <c r="R137" t="s">
        <v>50</v>
      </c>
      <c r="S137" t="s">
        <v>50</v>
      </c>
      <c r="T137" t="s">
        <v>50</v>
      </c>
      <c r="U137" t="s">
        <v>276</v>
      </c>
      <c r="V137">
        <v>1246692</v>
      </c>
      <c r="W137" t="s">
        <v>50</v>
      </c>
      <c r="X137" t="s">
        <v>358</v>
      </c>
      <c r="Y137" t="s">
        <v>1423</v>
      </c>
      <c r="Z137" t="s">
        <v>50</v>
      </c>
      <c r="AA137" t="s">
        <v>50</v>
      </c>
      <c r="AB137" t="s">
        <v>50</v>
      </c>
      <c r="AC137">
        <v>7.0100118723604902E+17</v>
      </c>
      <c r="AD137" t="s">
        <v>50</v>
      </c>
      <c r="AE137" t="s">
        <v>50</v>
      </c>
      <c r="AF137" t="s">
        <v>50</v>
      </c>
    </row>
    <row r="138" spans="1:32">
      <c r="A138" s="6" t="str">
        <f t="shared" si="4"/>
        <v>Paris 09 - Chateaudun1</v>
      </c>
      <c r="B138" s="6">
        <f t="shared" si="5"/>
        <v>1</v>
      </c>
      <c r="C138" t="s">
        <v>487</v>
      </c>
      <c r="D138">
        <v>2</v>
      </c>
      <c r="E138">
        <v>2</v>
      </c>
      <c r="F138" t="s">
        <v>490</v>
      </c>
      <c r="G138" t="s">
        <v>43</v>
      </c>
      <c r="H138" t="s">
        <v>46</v>
      </c>
      <c r="I138" t="s">
        <v>45</v>
      </c>
      <c r="J138" t="s">
        <v>46</v>
      </c>
      <c r="K138" t="s">
        <v>64</v>
      </c>
      <c r="L138" t="s">
        <v>48</v>
      </c>
      <c r="M138" t="s">
        <v>50</v>
      </c>
      <c r="N138" t="s">
        <v>50</v>
      </c>
      <c r="O138" t="s">
        <v>50</v>
      </c>
      <c r="P138" t="s">
        <v>50</v>
      </c>
      <c r="Q138" t="s">
        <v>50</v>
      </c>
      <c r="R138" t="s">
        <v>50</v>
      </c>
      <c r="S138" t="s">
        <v>50</v>
      </c>
      <c r="T138" t="s">
        <v>50</v>
      </c>
      <c r="U138" t="s">
        <v>441</v>
      </c>
      <c r="V138">
        <v>1247183</v>
      </c>
      <c r="W138" t="s">
        <v>50</v>
      </c>
      <c r="X138" t="s">
        <v>1424</v>
      </c>
      <c r="Y138" t="s">
        <v>1425</v>
      </c>
      <c r="Z138" t="s">
        <v>50</v>
      </c>
      <c r="AA138" t="s">
        <v>50</v>
      </c>
      <c r="AB138" t="s">
        <v>50</v>
      </c>
      <c r="AC138">
        <v>7.0100118723602496E+17</v>
      </c>
      <c r="AD138" t="s">
        <v>50</v>
      </c>
      <c r="AE138" t="s">
        <v>50</v>
      </c>
      <c r="AF138" t="s">
        <v>50</v>
      </c>
    </row>
    <row r="139" spans="1:32">
      <c r="A139" s="6" t="str">
        <f t="shared" si="4"/>
        <v>Paris 09 - Chateaudun2</v>
      </c>
      <c r="B139" s="6">
        <f t="shared" si="5"/>
        <v>2</v>
      </c>
      <c r="C139" t="s">
        <v>487</v>
      </c>
      <c r="D139">
        <v>2</v>
      </c>
      <c r="E139">
        <v>2</v>
      </c>
      <c r="F139" t="s">
        <v>488</v>
      </c>
      <c r="G139" t="s">
        <v>72</v>
      </c>
      <c r="H139" t="s">
        <v>46</v>
      </c>
      <c r="I139" t="s">
        <v>45</v>
      </c>
      <c r="J139" t="s">
        <v>46</v>
      </c>
      <c r="K139" t="s">
        <v>47</v>
      </c>
      <c r="L139" t="s">
        <v>45</v>
      </c>
      <c r="M139" t="s">
        <v>50</v>
      </c>
      <c r="N139" t="s">
        <v>50</v>
      </c>
      <c r="O139" t="s">
        <v>50</v>
      </c>
      <c r="P139" t="s">
        <v>50</v>
      </c>
      <c r="Q139" t="s">
        <v>50</v>
      </c>
      <c r="R139" t="s">
        <v>50</v>
      </c>
      <c r="S139" t="s">
        <v>50</v>
      </c>
      <c r="T139" t="s">
        <v>50</v>
      </c>
      <c r="U139" t="s">
        <v>441</v>
      </c>
      <c r="V139" t="s">
        <v>50</v>
      </c>
      <c r="W139" t="s">
        <v>50</v>
      </c>
      <c r="X139" t="s">
        <v>50</v>
      </c>
      <c r="Y139" t="s">
        <v>50</v>
      </c>
      <c r="Z139" t="s">
        <v>50</v>
      </c>
      <c r="AA139" t="s">
        <v>50</v>
      </c>
      <c r="AB139" t="s">
        <v>50</v>
      </c>
      <c r="AC139">
        <v>7.01001187236066E+18</v>
      </c>
      <c r="AD139" t="s">
        <v>50</v>
      </c>
      <c r="AE139" t="s">
        <v>50</v>
      </c>
      <c r="AF139" t="s">
        <v>489</v>
      </c>
    </row>
    <row r="140" spans="1:32">
      <c r="A140" s="6" t="str">
        <f t="shared" si="4"/>
        <v>Paris 09 - Chauchat Drouot1</v>
      </c>
      <c r="B140" s="6">
        <f t="shared" si="5"/>
        <v>1</v>
      </c>
      <c r="C140" t="s">
        <v>491</v>
      </c>
      <c r="D140">
        <v>8</v>
      </c>
      <c r="E140">
        <v>8</v>
      </c>
      <c r="F140" t="s">
        <v>508</v>
      </c>
      <c r="G140" t="s">
        <v>54</v>
      </c>
      <c r="H140" t="s">
        <v>46</v>
      </c>
      <c r="I140" t="s">
        <v>45</v>
      </c>
      <c r="J140" t="s">
        <v>46</v>
      </c>
      <c r="K140" t="s">
        <v>47</v>
      </c>
      <c r="L140" t="s">
        <v>45</v>
      </c>
      <c r="M140" t="s">
        <v>50</v>
      </c>
      <c r="N140" t="s">
        <v>50</v>
      </c>
      <c r="O140" t="s">
        <v>50</v>
      </c>
      <c r="P140" t="s">
        <v>50</v>
      </c>
      <c r="Q140" t="s">
        <v>50</v>
      </c>
      <c r="R140" t="s">
        <v>50</v>
      </c>
      <c r="S140" t="s">
        <v>50</v>
      </c>
      <c r="T140" t="s">
        <v>50</v>
      </c>
      <c r="U140" t="s">
        <v>441</v>
      </c>
      <c r="V140" t="s">
        <v>50</v>
      </c>
      <c r="W140" t="s">
        <v>50</v>
      </c>
      <c r="X140" t="s">
        <v>50</v>
      </c>
      <c r="Y140" t="s">
        <v>50</v>
      </c>
      <c r="Z140" t="s">
        <v>50</v>
      </c>
      <c r="AA140" t="s">
        <v>50</v>
      </c>
      <c r="AB140" t="s">
        <v>50</v>
      </c>
      <c r="AC140">
        <v>7.01001187236064E+17</v>
      </c>
      <c r="AD140" s="7">
        <v>74310133953</v>
      </c>
      <c r="AE140" t="s">
        <v>50</v>
      </c>
      <c r="AF140" t="s">
        <v>509</v>
      </c>
    </row>
    <row r="141" spans="1:32">
      <c r="A141" s="6" t="str">
        <f t="shared" si="4"/>
        <v>Paris 09 - Chauchat Drouot2</v>
      </c>
      <c r="B141" s="6">
        <f t="shared" si="5"/>
        <v>2</v>
      </c>
      <c r="C141" t="s">
        <v>491</v>
      </c>
      <c r="D141">
        <v>8</v>
      </c>
      <c r="E141">
        <v>8</v>
      </c>
      <c r="F141" t="s">
        <v>492</v>
      </c>
      <c r="G141">
        <v>500</v>
      </c>
      <c r="H141" t="s">
        <v>46</v>
      </c>
      <c r="I141" t="s">
        <v>45</v>
      </c>
      <c r="J141" t="s">
        <v>46</v>
      </c>
      <c r="K141" t="s">
        <v>47</v>
      </c>
      <c r="L141" t="s">
        <v>45</v>
      </c>
      <c r="M141" t="s">
        <v>50</v>
      </c>
      <c r="N141" t="s">
        <v>50</v>
      </c>
      <c r="O141" t="s">
        <v>50</v>
      </c>
      <c r="P141" t="s">
        <v>50</v>
      </c>
      <c r="Q141" t="s">
        <v>50</v>
      </c>
      <c r="R141" t="s">
        <v>50</v>
      </c>
      <c r="S141" t="s">
        <v>50</v>
      </c>
      <c r="T141" t="s">
        <v>50</v>
      </c>
      <c r="U141" t="s">
        <v>441</v>
      </c>
      <c r="V141" t="s">
        <v>50</v>
      </c>
      <c r="W141" t="s">
        <v>50</v>
      </c>
      <c r="X141" t="s">
        <v>50</v>
      </c>
      <c r="Y141" t="s">
        <v>50</v>
      </c>
      <c r="Z141" t="s">
        <v>50</v>
      </c>
      <c r="AA141" t="s">
        <v>50</v>
      </c>
      <c r="AB141" t="s">
        <v>50</v>
      </c>
      <c r="AC141">
        <v>7.0100118723601805E+17</v>
      </c>
      <c r="AD141" t="s">
        <v>50</v>
      </c>
      <c r="AE141" t="s">
        <v>50</v>
      </c>
      <c r="AF141" t="s">
        <v>50</v>
      </c>
    </row>
    <row r="142" spans="1:32">
      <c r="A142" s="6" t="str">
        <f t="shared" si="4"/>
        <v>Paris 09 - Chauchat Drouot3</v>
      </c>
      <c r="B142" s="6">
        <f t="shared" si="5"/>
        <v>3</v>
      </c>
      <c r="C142" t="s">
        <v>491</v>
      </c>
      <c r="D142">
        <v>8</v>
      </c>
      <c r="E142">
        <v>8</v>
      </c>
      <c r="F142" t="s">
        <v>501</v>
      </c>
      <c r="G142" t="s">
        <v>54</v>
      </c>
      <c r="H142" t="s">
        <v>46</v>
      </c>
      <c r="I142" t="s">
        <v>45</v>
      </c>
      <c r="J142" t="s">
        <v>46</v>
      </c>
      <c r="K142" t="s">
        <v>47</v>
      </c>
      <c r="L142" t="s">
        <v>45</v>
      </c>
      <c r="M142" t="s">
        <v>50</v>
      </c>
      <c r="N142" t="s">
        <v>50</v>
      </c>
      <c r="O142" t="s">
        <v>50</v>
      </c>
      <c r="P142" t="s">
        <v>50</v>
      </c>
      <c r="Q142" t="s">
        <v>50</v>
      </c>
      <c r="R142" t="s">
        <v>50</v>
      </c>
      <c r="S142" t="s">
        <v>50</v>
      </c>
      <c r="T142" t="s">
        <v>50</v>
      </c>
      <c r="U142" t="s">
        <v>441</v>
      </c>
      <c r="V142" t="s">
        <v>50</v>
      </c>
      <c r="W142" t="s">
        <v>50</v>
      </c>
      <c r="X142" t="s">
        <v>50</v>
      </c>
      <c r="Y142" t="s">
        <v>50</v>
      </c>
      <c r="Z142" t="s">
        <v>50</v>
      </c>
      <c r="AA142" t="s">
        <v>50</v>
      </c>
      <c r="AB142" t="s">
        <v>50</v>
      </c>
      <c r="AC142" t="s">
        <v>502</v>
      </c>
      <c r="AD142" t="s">
        <v>50</v>
      </c>
      <c r="AE142" t="s">
        <v>503</v>
      </c>
      <c r="AF142" t="s">
        <v>504</v>
      </c>
    </row>
    <row r="143" spans="1:32">
      <c r="A143" s="6" t="str">
        <f t="shared" si="4"/>
        <v>Paris 09 - Chauchat Drouot4</v>
      </c>
      <c r="B143" s="6">
        <f t="shared" si="5"/>
        <v>4</v>
      </c>
      <c r="C143" t="s">
        <v>491</v>
      </c>
      <c r="D143">
        <v>8</v>
      </c>
      <c r="E143">
        <v>8</v>
      </c>
      <c r="F143" t="s">
        <v>493</v>
      </c>
      <c r="G143">
        <v>500</v>
      </c>
      <c r="H143" t="s">
        <v>46</v>
      </c>
      <c r="I143" t="s">
        <v>45</v>
      </c>
      <c r="J143" t="s">
        <v>46</v>
      </c>
      <c r="K143" t="s">
        <v>64</v>
      </c>
      <c r="L143" t="s">
        <v>48</v>
      </c>
      <c r="M143" t="s">
        <v>50</v>
      </c>
      <c r="N143" t="s">
        <v>50</v>
      </c>
      <c r="O143" t="s">
        <v>50</v>
      </c>
      <c r="P143" t="s">
        <v>50</v>
      </c>
      <c r="Q143" t="s">
        <v>50</v>
      </c>
      <c r="R143" t="s">
        <v>50</v>
      </c>
      <c r="S143" t="s">
        <v>50</v>
      </c>
      <c r="T143" t="s">
        <v>50</v>
      </c>
      <c r="U143" t="s">
        <v>441</v>
      </c>
      <c r="V143">
        <v>1241074</v>
      </c>
      <c r="W143" t="s">
        <v>50</v>
      </c>
      <c r="X143" t="s">
        <v>494</v>
      </c>
      <c r="Y143" t="s">
        <v>495</v>
      </c>
      <c r="Z143" t="s">
        <v>50</v>
      </c>
      <c r="AA143" t="s">
        <v>50</v>
      </c>
      <c r="AB143" t="s">
        <v>50</v>
      </c>
      <c r="AC143">
        <v>7.0100118723605798E+17</v>
      </c>
      <c r="AD143" s="7">
        <v>74310133951</v>
      </c>
      <c r="AE143" t="s">
        <v>50</v>
      </c>
      <c r="AF143" t="s">
        <v>496</v>
      </c>
    </row>
    <row r="144" spans="1:32">
      <c r="A144" s="6" t="str">
        <f t="shared" si="4"/>
        <v>Paris 09 - Chauchat Drouot5</v>
      </c>
      <c r="B144" s="6">
        <f t="shared" si="5"/>
        <v>5</v>
      </c>
      <c r="C144" t="s">
        <v>491</v>
      </c>
      <c r="D144">
        <v>8</v>
      </c>
      <c r="E144">
        <v>8</v>
      </c>
      <c r="F144" t="s">
        <v>497</v>
      </c>
      <c r="G144" t="s">
        <v>498</v>
      </c>
      <c r="H144" t="s">
        <v>46</v>
      </c>
      <c r="I144" t="s">
        <v>45</v>
      </c>
      <c r="J144" t="s">
        <v>46</v>
      </c>
      <c r="K144" t="s">
        <v>47</v>
      </c>
      <c r="L144" t="s">
        <v>45</v>
      </c>
      <c r="M144" t="s">
        <v>50</v>
      </c>
      <c r="N144" t="s">
        <v>50</v>
      </c>
      <c r="O144" t="s">
        <v>50</v>
      </c>
      <c r="P144" t="s">
        <v>50</v>
      </c>
      <c r="Q144" t="s">
        <v>50</v>
      </c>
      <c r="R144" t="s">
        <v>50</v>
      </c>
      <c r="S144" t="s">
        <v>50</v>
      </c>
      <c r="T144" t="s">
        <v>50</v>
      </c>
      <c r="U144" t="s">
        <v>441</v>
      </c>
      <c r="V144" t="s">
        <v>50</v>
      </c>
      <c r="W144" t="s">
        <v>50</v>
      </c>
      <c r="X144" t="s">
        <v>50</v>
      </c>
      <c r="Y144" t="s">
        <v>50</v>
      </c>
      <c r="Z144" t="s">
        <v>50</v>
      </c>
      <c r="AA144" t="s">
        <v>50</v>
      </c>
      <c r="AB144" t="s">
        <v>50</v>
      </c>
      <c r="AC144">
        <v>7.0100118723603597E+17</v>
      </c>
      <c r="AD144" t="s">
        <v>50</v>
      </c>
      <c r="AE144" t="s">
        <v>50</v>
      </c>
      <c r="AF144" t="s">
        <v>499</v>
      </c>
    </row>
    <row r="145" spans="1:32">
      <c r="A145" s="6" t="str">
        <f t="shared" si="4"/>
        <v>Paris 09 - Chauchat Drouot6</v>
      </c>
      <c r="B145" s="6">
        <f t="shared" si="5"/>
        <v>6</v>
      </c>
      <c r="C145" t="s">
        <v>491</v>
      </c>
      <c r="D145">
        <v>8</v>
      </c>
      <c r="E145">
        <v>8</v>
      </c>
      <c r="F145" t="s">
        <v>510</v>
      </c>
      <c r="G145">
        <v>500</v>
      </c>
      <c r="H145" t="s">
        <v>46</v>
      </c>
      <c r="I145" t="s">
        <v>45</v>
      </c>
      <c r="J145" t="s">
        <v>46</v>
      </c>
      <c r="K145" t="s">
        <v>47</v>
      </c>
      <c r="L145" t="s">
        <v>45</v>
      </c>
      <c r="M145" t="s">
        <v>50</v>
      </c>
      <c r="N145" t="s">
        <v>50</v>
      </c>
      <c r="O145" t="s">
        <v>50</v>
      </c>
      <c r="P145" t="s">
        <v>50</v>
      </c>
      <c r="Q145" t="s">
        <v>50</v>
      </c>
      <c r="R145" t="s">
        <v>50</v>
      </c>
      <c r="S145" t="s">
        <v>50</v>
      </c>
      <c r="T145" t="s">
        <v>50</v>
      </c>
      <c r="U145" t="s">
        <v>441</v>
      </c>
      <c r="V145" t="s">
        <v>50</v>
      </c>
      <c r="W145" t="s">
        <v>50</v>
      </c>
      <c r="X145" t="s">
        <v>50</v>
      </c>
      <c r="Y145" t="s">
        <v>50</v>
      </c>
      <c r="Z145" t="s">
        <v>50</v>
      </c>
      <c r="AA145" t="s">
        <v>50</v>
      </c>
      <c r="AB145" t="s">
        <v>50</v>
      </c>
      <c r="AC145">
        <v>7.0100118723602202E+17</v>
      </c>
      <c r="AD145" t="s">
        <v>50</v>
      </c>
      <c r="AE145" t="s">
        <v>50</v>
      </c>
      <c r="AF145" t="s">
        <v>50</v>
      </c>
    </row>
    <row r="146" spans="1:32">
      <c r="A146" s="6" t="str">
        <f t="shared" si="4"/>
        <v>Paris 09 - Chauchat Drouot7</v>
      </c>
      <c r="B146" s="6">
        <f t="shared" si="5"/>
        <v>7</v>
      </c>
      <c r="C146" t="s">
        <v>491</v>
      </c>
      <c r="D146">
        <v>8</v>
      </c>
      <c r="E146">
        <v>8</v>
      </c>
      <c r="F146" t="s">
        <v>500</v>
      </c>
      <c r="G146" t="s">
        <v>282</v>
      </c>
      <c r="H146" t="s">
        <v>46</v>
      </c>
      <c r="I146" t="s">
        <v>45</v>
      </c>
      <c r="J146" t="s">
        <v>46</v>
      </c>
      <c r="K146" t="s">
        <v>47</v>
      </c>
      <c r="L146" t="s">
        <v>45</v>
      </c>
      <c r="M146" t="s">
        <v>50</v>
      </c>
      <c r="N146" t="s">
        <v>50</v>
      </c>
      <c r="O146" t="s">
        <v>50</v>
      </c>
      <c r="P146" t="s">
        <v>50</v>
      </c>
      <c r="Q146" t="s">
        <v>50</v>
      </c>
      <c r="R146" t="s">
        <v>50</v>
      </c>
      <c r="S146" t="s">
        <v>50</v>
      </c>
      <c r="T146" t="s">
        <v>50</v>
      </c>
      <c r="U146" t="s">
        <v>441</v>
      </c>
      <c r="V146" t="s">
        <v>50</v>
      </c>
      <c r="W146" t="s">
        <v>50</v>
      </c>
      <c r="X146" t="s">
        <v>50</v>
      </c>
      <c r="Y146" t="s">
        <v>50</v>
      </c>
      <c r="Z146" t="s">
        <v>50</v>
      </c>
      <c r="AA146" t="s">
        <v>50</v>
      </c>
      <c r="AB146" t="s">
        <v>50</v>
      </c>
      <c r="AC146">
        <v>7.0100118723604595E+17</v>
      </c>
      <c r="AD146" t="s">
        <v>50</v>
      </c>
      <c r="AE146" t="s">
        <v>50</v>
      </c>
      <c r="AF146" t="s">
        <v>50</v>
      </c>
    </row>
    <row r="147" spans="1:32">
      <c r="A147" s="6" t="str">
        <f t="shared" si="4"/>
        <v>Paris 09 - Chauchat Drouot8</v>
      </c>
      <c r="B147" s="6">
        <f t="shared" si="5"/>
        <v>8</v>
      </c>
      <c r="C147" t="s">
        <v>491</v>
      </c>
      <c r="D147">
        <v>8</v>
      </c>
      <c r="E147">
        <v>8</v>
      </c>
      <c r="F147" t="s">
        <v>505</v>
      </c>
      <c r="G147" t="s">
        <v>72</v>
      </c>
      <c r="H147" t="s">
        <v>44</v>
      </c>
      <c r="I147" t="s">
        <v>45</v>
      </c>
      <c r="J147" t="s">
        <v>58</v>
      </c>
      <c r="K147" t="s">
        <v>47</v>
      </c>
      <c r="L147" t="s">
        <v>45</v>
      </c>
      <c r="M147" t="s">
        <v>50</v>
      </c>
      <c r="N147" t="s">
        <v>50</v>
      </c>
      <c r="O147" t="s">
        <v>50</v>
      </c>
      <c r="P147" t="s">
        <v>50</v>
      </c>
      <c r="Q147" t="s">
        <v>50</v>
      </c>
      <c r="R147" t="s">
        <v>50</v>
      </c>
      <c r="S147" t="s">
        <v>50</v>
      </c>
      <c r="T147" t="s">
        <v>50</v>
      </c>
      <c r="U147" t="s">
        <v>441</v>
      </c>
      <c r="V147" t="s">
        <v>50</v>
      </c>
      <c r="W147" t="s">
        <v>50</v>
      </c>
      <c r="X147" t="s">
        <v>50</v>
      </c>
      <c r="Y147" t="s">
        <v>50</v>
      </c>
      <c r="Z147" t="s">
        <v>50</v>
      </c>
      <c r="AA147" t="s">
        <v>50</v>
      </c>
      <c r="AB147" t="s">
        <v>506</v>
      </c>
      <c r="AC147">
        <v>7.0100118723608397E+17</v>
      </c>
      <c r="AD147" t="s">
        <v>50</v>
      </c>
      <c r="AE147" t="s">
        <v>50</v>
      </c>
      <c r="AF147" t="s">
        <v>507</v>
      </c>
    </row>
    <row r="148" spans="1:32">
      <c r="A148" s="6" t="str">
        <f t="shared" si="4"/>
        <v>Paris 09 - Gare Saint-Lazare1</v>
      </c>
      <c r="B148" s="6">
        <f t="shared" si="5"/>
        <v>1</v>
      </c>
      <c r="C148" t="s">
        <v>511</v>
      </c>
      <c r="D148">
        <v>9</v>
      </c>
      <c r="E148">
        <v>9</v>
      </c>
      <c r="F148" t="s">
        <v>527</v>
      </c>
      <c r="G148" t="s">
        <v>43</v>
      </c>
      <c r="H148" t="s">
        <v>46</v>
      </c>
      <c r="I148" t="s">
        <v>45</v>
      </c>
      <c r="J148" t="s">
        <v>46</v>
      </c>
      <c r="K148" t="s">
        <v>47</v>
      </c>
      <c r="L148" t="s">
        <v>45</v>
      </c>
      <c r="M148" t="s">
        <v>50</v>
      </c>
      <c r="N148" t="s">
        <v>50</v>
      </c>
      <c r="O148" t="s">
        <v>50</v>
      </c>
      <c r="P148" t="s">
        <v>50</v>
      </c>
      <c r="Q148" t="s">
        <v>50</v>
      </c>
      <c r="R148" t="s">
        <v>50</v>
      </c>
      <c r="S148" t="s">
        <v>50</v>
      </c>
      <c r="T148" t="s">
        <v>50</v>
      </c>
      <c r="U148" t="s">
        <v>441</v>
      </c>
      <c r="V148" t="s">
        <v>50</v>
      </c>
      <c r="W148" t="s">
        <v>50</v>
      </c>
      <c r="X148" t="s">
        <v>50</v>
      </c>
      <c r="Y148" t="s">
        <v>50</v>
      </c>
      <c r="Z148" t="s">
        <v>50</v>
      </c>
      <c r="AA148" t="s">
        <v>50</v>
      </c>
      <c r="AB148" t="s">
        <v>50</v>
      </c>
      <c r="AC148">
        <v>7.0100118723603802E+17</v>
      </c>
      <c r="AD148" t="s">
        <v>50</v>
      </c>
      <c r="AE148" t="s">
        <v>528</v>
      </c>
      <c r="AF148" t="s">
        <v>529</v>
      </c>
    </row>
    <row r="149" spans="1:32">
      <c r="A149" s="6" t="str">
        <f t="shared" si="4"/>
        <v>Paris 09 - Gare Saint-Lazare2</v>
      </c>
      <c r="B149" s="6">
        <f t="shared" si="5"/>
        <v>2</v>
      </c>
      <c r="C149" t="s">
        <v>511</v>
      </c>
      <c r="D149">
        <v>9</v>
      </c>
      <c r="E149">
        <v>9</v>
      </c>
      <c r="F149" t="s">
        <v>515</v>
      </c>
      <c r="G149" t="s">
        <v>54</v>
      </c>
      <c r="H149" t="s">
        <v>46</v>
      </c>
      <c r="I149" t="s">
        <v>45</v>
      </c>
      <c r="J149" t="s">
        <v>46</v>
      </c>
      <c r="K149" t="s">
        <v>64</v>
      </c>
      <c r="L149" t="s">
        <v>48</v>
      </c>
      <c r="M149" t="s">
        <v>50</v>
      </c>
      <c r="N149" t="s">
        <v>50</v>
      </c>
      <c r="O149" t="s">
        <v>50</v>
      </c>
      <c r="P149" t="s">
        <v>50</v>
      </c>
      <c r="Q149" t="s">
        <v>50</v>
      </c>
      <c r="R149" t="s">
        <v>50</v>
      </c>
      <c r="S149" t="s">
        <v>50</v>
      </c>
      <c r="T149" t="s">
        <v>50</v>
      </c>
      <c r="U149" t="s">
        <v>441</v>
      </c>
      <c r="V149">
        <v>1242387</v>
      </c>
      <c r="W149" t="s">
        <v>50</v>
      </c>
      <c r="X149" t="s">
        <v>516</v>
      </c>
      <c r="Y149" t="s">
        <v>517</v>
      </c>
      <c r="Z149" t="s">
        <v>50</v>
      </c>
      <c r="AA149" t="s">
        <v>50</v>
      </c>
      <c r="AB149" t="s">
        <v>50</v>
      </c>
      <c r="AC149">
        <v>7.0100118723602906E+17</v>
      </c>
      <c r="AD149" t="s">
        <v>50</v>
      </c>
      <c r="AE149" t="s">
        <v>50</v>
      </c>
      <c r="AF149" t="s">
        <v>518</v>
      </c>
    </row>
    <row r="150" spans="1:32">
      <c r="A150" s="6" t="str">
        <f t="shared" si="4"/>
        <v>Paris 09 - Gare Saint-Lazare3</v>
      </c>
      <c r="B150" s="6">
        <f t="shared" si="5"/>
        <v>3</v>
      </c>
      <c r="C150" t="s">
        <v>511</v>
      </c>
      <c r="D150">
        <v>9</v>
      </c>
      <c r="E150">
        <v>9</v>
      </c>
      <c r="F150" t="s">
        <v>531</v>
      </c>
      <c r="G150" t="s">
        <v>43</v>
      </c>
      <c r="H150" t="s">
        <v>46</v>
      </c>
      <c r="I150" t="s">
        <v>45</v>
      </c>
      <c r="J150" t="s">
        <v>46</v>
      </c>
      <c r="K150" t="s">
        <v>47</v>
      </c>
      <c r="L150" t="s">
        <v>45</v>
      </c>
      <c r="M150" t="s">
        <v>50</v>
      </c>
      <c r="N150" t="s">
        <v>50</v>
      </c>
      <c r="O150" t="s">
        <v>50</v>
      </c>
      <c r="P150" t="s">
        <v>50</v>
      </c>
      <c r="Q150" t="s">
        <v>50</v>
      </c>
      <c r="R150" t="s">
        <v>50</v>
      </c>
      <c r="S150" t="s">
        <v>50</v>
      </c>
      <c r="T150" t="s">
        <v>50</v>
      </c>
      <c r="U150" t="s">
        <v>441</v>
      </c>
      <c r="V150" t="s">
        <v>50</v>
      </c>
      <c r="W150" t="s">
        <v>50</v>
      </c>
      <c r="X150" t="s">
        <v>50</v>
      </c>
      <c r="Y150" t="s">
        <v>50</v>
      </c>
      <c r="Z150" t="s">
        <v>50</v>
      </c>
      <c r="AA150" t="s">
        <v>50</v>
      </c>
      <c r="AB150" t="s">
        <v>50</v>
      </c>
      <c r="AC150">
        <v>7.0100118723608602E+17</v>
      </c>
      <c r="AD150">
        <v>1339</v>
      </c>
      <c r="AE150" t="s">
        <v>50</v>
      </c>
      <c r="AF150" t="s">
        <v>532</v>
      </c>
    </row>
    <row r="151" spans="1:32">
      <c r="A151" s="6" t="str">
        <f t="shared" si="4"/>
        <v>Paris 09 - Gare Saint-Lazare4</v>
      </c>
      <c r="B151" s="6">
        <f t="shared" si="5"/>
        <v>4</v>
      </c>
      <c r="C151" t="s">
        <v>511</v>
      </c>
      <c r="D151">
        <v>9</v>
      </c>
      <c r="E151">
        <v>9</v>
      </c>
      <c r="F151" t="s">
        <v>519</v>
      </c>
      <c r="G151" t="s">
        <v>43</v>
      </c>
      <c r="H151" t="s">
        <v>46</v>
      </c>
      <c r="I151" t="s">
        <v>45</v>
      </c>
      <c r="J151" t="s">
        <v>46</v>
      </c>
      <c r="K151" t="s">
        <v>47</v>
      </c>
      <c r="L151" t="s">
        <v>45</v>
      </c>
      <c r="M151" t="s">
        <v>50</v>
      </c>
      <c r="N151" t="s">
        <v>50</v>
      </c>
      <c r="O151" t="s">
        <v>50</v>
      </c>
      <c r="P151" t="s">
        <v>50</v>
      </c>
      <c r="Q151" t="s">
        <v>50</v>
      </c>
      <c r="R151" t="s">
        <v>50</v>
      </c>
      <c r="S151" t="s">
        <v>50</v>
      </c>
      <c r="T151" t="s">
        <v>50</v>
      </c>
      <c r="U151" t="s">
        <v>441</v>
      </c>
      <c r="V151" t="s">
        <v>50</v>
      </c>
      <c r="W151" t="s">
        <v>50</v>
      </c>
      <c r="X151" t="s">
        <v>50</v>
      </c>
      <c r="Y151" t="s">
        <v>50</v>
      </c>
      <c r="Z151" t="s">
        <v>50</v>
      </c>
      <c r="AA151" t="s">
        <v>50</v>
      </c>
      <c r="AB151" t="s">
        <v>50</v>
      </c>
      <c r="AC151">
        <v>7.01001187236064E+17</v>
      </c>
      <c r="AD151" t="s">
        <v>50</v>
      </c>
      <c r="AE151" t="s">
        <v>50</v>
      </c>
      <c r="AF151" t="s">
        <v>520</v>
      </c>
    </row>
    <row r="152" spans="1:32">
      <c r="A152" s="6" t="str">
        <f t="shared" si="4"/>
        <v>Paris 09 - Gare Saint-Lazare5</v>
      </c>
      <c r="B152" s="6">
        <f t="shared" si="5"/>
        <v>5</v>
      </c>
      <c r="C152" t="s">
        <v>511</v>
      </c>
      <c r="D152">
        <v>9</v>
      </c>
      <c r="E152">
        <v>9</v>
      </c>
      <c r="F152" t="s">
        <v>512</v>
      </c>
      <c r="G152">
        <v>500</v>
      </c>
      <c r="H152" t="s">
        <v>46</v>
      </c>
      <c r="I152" t="s">
        <v>45</v>
      </c>
      <c r="J152" t="s">
        <v>46</v>
      </c>
      <c r="K152" t="s">
        <v>47</v>
      </c>
      <c r="L152" t="s">
        <v>45</v>
      </c>
      <c r="M152" t="s">
        <v>50</v>
      </c>
      <c r="N152" t="s">
        <v>50</v>
      </c>
      <c r="O152" t="s">
        <v>50</v>
      </c>
      <c r="P152" t="s">
        <v>50</v>
      </c>
      <c r="Q152" t="s">
        <v>50</v>
      </c>
      <c r="R152" t="s">
        <v>50</v>
      </c>
      <c r="S152" t="s">
        <v>50</v>
      </c>
      <c r="T152" t="s">
        <v>50</v>
      </c>
      <c r="U152" t="s">
        <v>441</v>
      </c>
      <c r="V152" t="s">
        <v>50</v>
      </c>
      <c r="W152" t="s">
        <v>50</v>
      </c>
      <c r="X152" t="s">
        <v>50</v>
      </c>
      <c r="Y152" t="s">
        <v>50</v>
      </c>
      <c r="Z152" t="s">
        <v>50</v>
      </c>
      <c r="AA152" t="s">
        <v>50</v>
      </c>
      <c r="AB152" t="s">
        <v>50</v>
      </c>
      <c r="AC152">
        <v>7.0100118723603302E+17</v>
      </c>
      <c r="AD152" t="s">
        <v>50</v>
      </c>
      <c r="AE152" t="s">
        <v>513</v>
      </c>
      <c r="AF152" t="s">
        <v>514</v>
      </c>
    </row>
    <row r="153" spans="1:32">
      <c r="A153" s="6" t="str">
        <f t="shared" si="4"/>
        <v>Paris 09 - Gare Saint-Lazare6</v>
      </c>
      <c r="B153" s="6">
        <f t="shared" si="5"/>
        <v>6</v>
      </c>
      <c r="C153" t="s">
        <v>511</v>
      </c>
      <c r="D153">
        <v>9</v>
      </c>
      <c r="E153">
        <v>9</v>
      </c>
      <c r="F153" t="s">
        <v>525</v>
      </c>
      <c r="G153" t="s">
        <v>72</v>
      </c>
      <c r="H153" t="s">
        <v>44</v>
      </c>
      <c r="I153" t="s">
        <v>48</v>
      </c>
      <c r="J153" t="s">
        <v>104</v>
      </c>
      <c r="K153" t="s">
        <v>47</v>
      </c>
      <c r="L153" t="s">
        <v>45</v>
      </c>
      <c r="M153" t="s">
        <v>50</v>
      </c>
      <c r="N153" t="s">
        <v>50</v>
      </c>
      <c r="O153" t="s">
        <v>50</v>
      </c>
      <c r="P153" t="s">
        <v>50</v>
      </c>
      <c r="Q153" t="s">
        <v>50</v>
      </c>
      <c r="R153" t="s">
        <v>50</v>
      </c>
      <c r="S153" t="s">
        <v>50</v>
      </c>
      <c r="T153" t="s">
        <v>50</v>
      </c>
      <c r="U153" t="s">
        <v>441</v>
      </c>
      <c r="V153" t="s">
        <v>50</v>
      </c>
      <c r="W153" t="s">
        <v>50</v>
      </c>
      <c r="X153" t="s">
        <v>50</v>
      </c>
      <c r="Y153" t="s">
        <v>50</v>
      </c>
      <c r="Z153" t="s">
        <v>50</v>
      </c>
      <c r="AA153" t="s">
        <v>50</v>
      </c>
      <c r="AB153" t="s">
        <v>50</v>
      </c>
      <c r="AC153">
        <v>7.0100118723602099E+17</v>
      </c>
      <c r="AD153" t="s">
        <v>50</v>
      </c>
      <c r="AE153" t="s">
        <v>50</v>
      </c>
      <c r="AF153" t="s">
        <v>526</v>
      </c>
    </row>
    <row r="154" spans="1:32">
      <c r="A154" s="6" t="str">
        <f t="shared" si="4"/>
        <v>Paris 09 - Gare Saint-Lazare7</v>
      </c>
      <c r="B154" s="6">
        <f t="shared" si="5"/>
        <v>7</v>
      </c>
      <c r="C154" t="s">
        <v>511</v>
      </c>
      <c r="D154">
        <v>9</v>
      </c>
      <c r="E154">
        <v>9</v>
      </c>
      <c r="F154" t="s">
        <v>530</v>
      </c>
      <c r="G154" t="s">
        <v>72</v>
      </c>
      <c r="H154" t="s">
        <v>46</v>
      </c>
      <c r="I154" t="s">
        <v>45</v>
      </c>
      <c r="J154" t="s">
        <v>46</v>
      </c>
      <c r="K154" t="s">
        <v>253</v>
      </c>
      <c r="L154" t="s">
        <v>48</v>
      </c>
      <c r="M154" t="s">
        <v>50</v>
      </c>
      <c r="N154" t="s">
        <v>50</v>
      </c>
      <c r="O154" t="s">
        <v>50</v>
      </c>
      <c r="P154" t="s">
        <v>50</v>
      </c>
      <c r="Q154" t="s">
        <v>50</v>
      </c>
      <c r="R154" t="s">
        <v>50</v>
      </c>
      <c r="S154" t="s">
        <v>50</v>
      </c>
      <c r="T154" t="s">
        <v>50</v>
      </c>
      <c r="U154" t="s">
        <v>441</v>
      </c>
      <c r="V154" t="s">
        <v>50</v>
      </c>
      <c r="W154" t="s">
        <v>50</v>
      </c>
      <c r="X154" t="s">
        <v>50</v>
      </c>
      <c r="Y154" t="s">
        <v>50</v>
      </c>
      <c r="Z154" t="s">
        <v>50</v>
      </c>
      <c r="AA154" t="s">
        <v>50</v>
      </c>
      <c r="AB154" t="s">
        <v>50</v>
      </c>
      <c r="AC154">
        <v>7.0100118723605005E+17</v>
      </c>
      <c r="AD154">
        <v>1337</v>
      </c>
      <c r="AE154" t="s">
        <v>50</v>
      </c>
      <c r="AF154" t="s">
        <v>50</v>
      </c>
    </row>
    <row r="155" spans="1:32">
      <c r="A155" s="6" t="str">
        <f t="shared" si="4"/>
        <v>Paris 09 - Gare Saint-Lazare8</v>
      </c>
      <c r="B155" s="6">
        <f t="shared" si="5"/>
        <v>8</v>
      </c>
      <c r="C155" t="s">
        <v>511</v>
      </c>
      <c r="D155">
        <v>9</v>
      </c>
      <c r="E155">
        <v>9</v>
      </c>
      <c r="F155" t="s">
        <v>521</v>
      </c>
      <c r="G155" t="s">
        <v>72</v>
      </c>
      <c r="H155" t="s">
        <v>46</v>
      </c>
      <c r="I155" t="s">
        <v>45</v>
      </c>
      <c r="J155" t="s">
        <v>46</v>
      </c>
      <c r="K155" t="s">
        <v>47</v>
      </c>
      <c r="L155" t="s">
        <v>45</v>
      </c>
      <c r="M155" t="s">
        <v>50</v>
      </c>
      <c r="N155" t="s">
        <v>50</v>
      </c>
      <c r="O155" t="s">
        <v>50</v>
      </c>
      <c r="P155" t="s">
        <v>50</v>
      </c>
      <c r="Q155" t="s">
        <v>50</v>
      </c>
      <c r="R155" t="s">
        <v>50</v>
      </c>
      <c r="S155" t="s">
        <v>50</v>
      </c>
      <c r="T155" t="s">
        <v>50</v>
      </c>
      <c r="U155" t="s">
        <v>441</v>
      </c>
      <c r="V155" t="s">
        <v>50</v>
      </c>
      <c r="W155" t="s">
        <v>50</v>
      </c>
      <c r="X155" t="s">
        <v>50</v>
      </c>
      <c r="Y155" t="s">
        <v>50</v>
      </c>
      <c r="Z155" t="s">
        <v>50</v>
      </c>
      <c r="AA155" t="s">
        <v>50</v>
      </c>
      <c r="AB155" t="s">
        <v>50</v>
      </c>
      <c r="AC155">
        <v>7.0100118723605094E+17</v>
      </c>
      <c r="AD155">
        <v>1338</v>
      </c>
      <c r="AE155" t="s">
        <v>50</v>
      </c>
      <c r="AF155" t="s">
        <v>522</v>
      </c>
    </row>
    <row r="156" spans="1:32">
      <c r="A156" s="6" t="str">
        <f t="shared" si="4"/>
        <v>Paris 09 - Gare Saint-Lazare9</v>
      </c>
      <c r="B156" s="6">
        <f t="shared" si="5"/>
        <v>9</v>
      </c>
      <c r="C156" t="s">
        <v>511</v>
      </c>
      <c r="D156">
        <v>9</v>
      </c>
      <c r="E156">
        <v>9</v>
      </c>
      <c r="F156" t="s">
        <v>523</v>
      </c>
      <c r="G156" t="s">
        <v>72</v>
      </c>
      <c r="H156" t="s">
        <v>44</v>
      </c>
      <c r="I156" t="s">
        <v>45</v>
      </c>
      <c r="J156" t="s">
        <v>46</v>
      </c>
      <c r="K156" t="s">
        <v>47</v>
      </c>
      <c r="L156" t="s">
        <v>48</v>
      </c>
      <c r="M156" t="s">
        <v>50</v>
      </c>
      <c r="N156" t="s">
        <v>50</v>
      </c>
      <c r="O156" t="s">
        <v>50</v>
      </c>
      <c r="P156" t="s">
        <v>50</v>
      </c>
      <c r="Q156" t="s">
        <v>50</v>
      </c>
      <c r="R156" t="s">
        <v>50</v>
      </c>
      <c r="S156" t="s">
        <v>50</v>
      </c>
      <c r="T156" t="s">
        <v>50</v>
      </c>
      <c r="U156" t="s">
        <v>441</v>
      </c>
      <c r="V156" t="s">
        <v>50</v>
      </c>
      <c r="W156" t="s">
        <v>50</v>
      </c>
      <c r="X156" t="s">
        <v>50</v>
      </c>
      <c r="Y156" t="s">
        <v>50</v>
      </c>
      <c r="Z156" t="s">
        <v>50</v>
      </c>
      <c r="AA156" t="s">
        <v>50</v>
      </c>
      <c r="AB156" t="s">
        <v>50</v>
      </c>
      <c r="AC156">
        <v>7.0100118723605094E+17</v>
      </c>
      <c r="AD156">
        <v>1336</v>
      </c>
      <c r="AE156" t="s">
        <v>50</v>
      </c>
      <c r="AF156" t="s">
        <v>524</v>
      </c>
    </row>
    <row r="157" spans="1:32">
      <c r="A157" s="6" t="str">
        <f t="shared" si="4"/>
        <v>Paris 09 - Haussmann Galeries Lafayette 1</v>
      </c>
      <c r="B157" s="6">
        <f t="shared" si="5"/>
        <v>1</v>
      </c>
      <c r="C157" t="s">
        <v>533</v>
      </c>
      <c r="D157">
        <v>5</v>
      </c>
      <c r="E157">
        <v>5</v>
      </c>
      <c r="F157" t="s">
        <v>534</v>
      </c>
      <c r="G157" t="s">
        <v>54</v>
      </c>
      <c r="H157" t="s">
        <v>46</v>
      </c>
      <c r="I157" t="s">
        <v>45</v>
      </c>
      <c r="J157" t="s">
        <v>46</v>
      </c>
      <c r="K157" t="s">
        <v>47</v>
      </c>
      <c r="L157" t="s">
        <v>45</v>
      </c>
      <c r="M157" t="s">
        <v>50</v>
      </c>
      <c r="N157" t="s">
        <v>50</v>
      </c>
      <c r="O157" t="s">
        <v>50</v>
      </c>
      <c r="P157" t="s">
        <v>50</v>
      </c>
      <c r="Q157" t="s">
        <v>50</v>
      </c>
      <c r="R157" t="s">
        <v>50</v>
      </c>
      <c r="S157" t="s">
        <v>50</v>
      </c>
      <c r="T157" t="s">
        <v>50</v>
      </c>
      <c r="U157" t="s">
        <v>441</v>
      </c>
      <c r="V157" t="s">
        <v>50</v>
      </c>
      <c r="W157" t="s">
        <v>50</v>
      </c>
      <c r="X157" t="s">
        <v>50</v>
      </c>
      <c r="Y157" t="s">
        <v>50</v>
      </c>
      <c r="Z157" t="s">
        <v>50</v>
      </c>
      <c r="AA157" t="s">
        <v>50</v>
      </c>
      <c r="AB157" t="s">
        <v>535</v>
      </c>
      <c r="AC157">
        <v>7.1130825067400102E+17</v>
      </c>
      <c r="AD157" t="s">
        <v>50</v>
      </c>
      <c r="AE157" t="s">
        <v>50</v>
      </c>
      <c r="AF157" t="s">
        <v>50</v>
      </c>
    </row>
    <row r="158" spans="1:32">
      <c r="A158" s="6" t="str">
        <f t="shared" si="4"/>
        <v>Paris 09 - Haussmann Galeries Lafayette 2</v>
      </c>
      <c r="B158" s="6">
        <f t="shared" si="5"/>
        <v>2</v>
      </c>
      <c r="C158" t="s">
        <v>533</v>
      </c>
      <c r="D158">
        <v>5</v>
      </c>
      <c r="E158">
        <v>5</v>
      </c>
      <c r="F158" t="s">
        <v>536</v>
      </c>
      <c r="G158">
        <v>500</v>
      </c>
      <c r="H158" t="s">
        <v>46</v>
      </c>
      <c r="I158" t="s">
        <v>45</v>
      </c>
      <c r="J158" t="s">
        <v>46</v>
      </c>
      <c r="K158" t="s">
        <v>47</v>
      </c>
      <c r="L158" t="s">
        <v>45</v>
      </c>
      <c r="M158" t="s">
        <v>50</v>
      </c>
      <c r="N158" t="s">
        <v>50</v>
      </c>
      <c r="O158" t="s">
        <v>50</v>
      </c>
      <c r="P158" t="s">
        <v>50</v>
      </c>
      <c r="Q158" t="s">
        <v>50</v>
      </c>
      <c r="R158" t="s">
        <v>50</v>
      </c>
      <c r="S158" t="s">
        <v>50</v>
      </c>
      <c r="T158" t="s">
        <v>50</v>
      </c>
      <c r="U158" t="s">
        <v>441</v>
      </c>
      <c r="V158" t="s">
        <v>50</v>
      </c>
      <c r="W158" t="s">
        <v>50</v>
      </c>
      <c r="X158" t="s">
        <v>50</v>
      </c>
      <c r="Y158" t="s">
        <v>50</v>
      </c>
      <c r="Z158" t="s">
        <v>50</v>
      </c>
      <c r="AA158" t="s">
        <v>50</v>
      </c>
      <c r="AB158" t="s">
        <v>537</v>
      </c>
      <c r="AC158" t="s">
        <v>538</v>
      </c>
      <c r="AD158" t="s">
        <v>50</v>
      </c>
      <c r="AE158" t="s">
        <v>539</v>
      </c>
      <c r="AF158" t="s">
        <v>540</v>
      </c>
    </row>
    <row r="159" spans="1:32">
      <c r="A159" s="6" t="str">
        <f t="shared" si="4"/>
        <v>Paris 09 - Haussmann Galeries Lafayette 3</v>
      </c>
      <c r="B159" s="6">
        <f t="shared" si="5"/>
        <v>3</v>
      </c>
      <c r="C159" t="s">
        <v>533</v>
      </c>
      <c r="D159">
        <v>5</v>
      </c>
      <c r="E159">
        <v>5</v>
      </c>
      <c r="F159" t="s">
        <v>541</v>
      </c>
      <c r="G159" t="s">
        <v>43</v>
      </c>
      <c r="H159" t="s">
        <v>44</v>
      </c>
      <c r="I159" t="s">
        <v>48</v>
      </c>
      <c r="J159" t="s">
        <v>104</v>
      </c>
      <c r="K159" t="s">
        <v>47</v>
      </c>
      <c r="L159" t="s">
        <v>45</v>
      </c>
      <c r="M159" t="s">
        <v>50</v>
      </c>
      <c r="N159" t="s">
        <v>50</v>
      </c>
      <c r="O159" t="s">
        <v>50</v>
      </c>
      <c r="P159" t="s">
        <v>50</v>
      </c>
      <c r="Q159" t="s">
        <v>50</v>
      </c>
      <c r="R159" t="s">
        <v>50</v>
      </c>
      <c r="S159" t="s">
        <v>50</v>
      </c>
      <c r="T159" t="s">
        <v>50</v>
      </c>
      <c r="U159" t="s">
        <v>441</v>
      </c>
      <c r="V159" t="s">
        <v>50</v>
      </c>
      <c r="W159" t="s">
        <v>50</v>
      </c>
      <c r="X159" t="s">
        <v>50</v>
      </c>
      <c r="Y159" t="s">
        <v>50</v>
      </c>
      <c r="Z159" t="s">
        <v>50</v>
      </c>
      <c r="AA159" t="s">
        <v>50</v>
      </c>
      <c r="AB159" t="s">
        <v>50</v>
      </c>
      <c r="AC159">
        <v>7.0100118723601894E+17</v>
      </c>
      <c r="AD159" t="s">
        <v>50</v>
      </c>
      <c r="AE159" t="s">
        <v>542</v>
      </c>
      <c r="AF159" t="s">
        <v>50</v>
      </c>
    </row>
    <row r="160" spans="1:32">
      <c r="A160" s="6" t="str">
        <f t="shared" si="4"/>
        <v>Paris 09 - Haussmann Galeries Lafayette 4</v>
      </c>
      <c r="B160" s="6">
        <f t="shared" si="5"/>
        <v>4</v>
      </c>
      <c r="C160" t="s">
        <v>533</v>
      </c>
      <c r="D160">
        <v>5</v>
      </c>
      <c r="E160">
        <v>5</v>
      </c>
      <c r="F160" t="s">
        <v>543</v>
      </c>
      <c r="G160" t="s">
        <v>498</v>
      </c>
      <c r="H160" t="s">
        <v>46</v>
      </c>
      <c r="I160" t="s">
        <v>45</v>
      </c>
      <c r="J160" t="s">
        <v>46</v>
      </c>
      <c r="K160" t="s">
        <v>89</v>
      </c>
      <c r="L160" t="s">
        <v>45</v>
      </c>
      <c r="M160" t="s">
        <v>50</v>
      </c>
      <c r="N160" t="s">
        <v>50</v>
      </c>
      <c r="O160" t="s">
        <v>50</v>
      </c>
      <c r="P160" t="s">
        <v>50</v>
      </c>
      <c r="Q160" t="s">
        <v>50</v>
      </c>
      <c r="R160" t="s">
        <v>50</v>
      </c>
      <c r="S160" t="s">
        <v>50</v>
      </c>
      <c r="T160" t="s">
        <v>50</v>
      </c>
      <c r="U160" t="s">
        <v>441</v>
      </c>
      <c r="V160" t="s">
        <v>50</v>
      </c>
      <c r="W160">
        <v>1246274</v>
      </c>
      <c r="X160" t="s">
        <v>1409</v>
      </c>
      <c r="Y160" t="s">
        <v>1410</v>
      </c>
      <c r="Z160" t="s">
        <v>50</v>
      </c>
      <c r="AA160" t="s">
        <v>50</v>
      </c>
      <c r="AB160" t="s">
        <v>50</v>
      </c>
      <c r="AC160">
        <v>7.0100118723601894E+17</v>
      </c>
      <c r="AD160" t="s">
        <v>50</v>
      </c>
      <c r="AE160" t="s">
        <v>50</v>
      </c>
      <c r="AF160" t="s">
        <v>50</v>
      </c>
    </row>
    <row r="161" spans="1:32">
      <c r="A161" s="6" t="str">
        <f t="shared" si="4"/>
        <v>Paris 09 - Haussmann Galeries Lafayette 5</v>
      </c>
      <c r="B161" s="6">
        <f t="shared" si="5"/>
        <v>5</v>
      </c>
      <c r="C161" t="s">
        <v>533</v>
      </c>
      <c r="D161">
        <v>5</v>
      </c>
      <c r="E161">
        <v>5</v>
      </c>
      <c r="F161" t="s">
        <v>544</v>
      </c>
      <c r="G161" t="s">
        <v>54</v>
      </c>
      <c r="H161" t="s">
        <v>46</v>
      </c>
      <c r="I161" t="s">
        <v>45</v>
      </c>
      <c r="J161" t="s">
        <v>46</v>
      </c>
      <c r="K161" t="s">
        <v>47</v>
      </c>
      <c r="L161" t="s">
        <v>45</v>
      </c>
      <c r="M161" t="s">
        <v>50</v>
      </c>
      <c r="N161" t="s">
        <v>50</v>
      </c>
      <c r="O161" t="s">
        <v>50</v>
      </c>
      <c r="P161" t="s">
        <v>50</v>
      </c>
      <c r="Q161" t="s">
        <v>50</v>
      </c>
      <c r="R161" t="s">
        <v>50</v>
      </c>
      <c r="S161" t="s">
        <v>50</v>
      </c>
      <c r="T161" t="s">
        <v>50</v>
      </c>
      <c r="U161" t="s">
        <v>441</v>
      </c>
      <c r="V161" t="s">
        <v>50</v>
      </c>
      <c r="W161" t="s">
        <v>50</v>
      </c>
      <c r="X161" t="s">
        <v>50</v>
      </c>
      <c r="Y161" t="s">
        <v>50</v>
      </c>
      <c r="Z161" t="s">
        <v>50</v>
      </c>
      <c r="AA161" t="s">
        <v>50</v>
      </c>
      <c r="AB161" t="s">
        <v>545</v>
      </c>
      <c r="AC161">
        <v>7.0100118723601894E+17</v>
      </c>
      <c r="AD161" t="s">
        <v>50</v>
      </c>
      <c r="AE161" t="s">
        <v>50</v>
      </c>
      <c r="AF161" t="s">
        <v>50</v>
      </c>
    </row>
    <row r="162" spans="1:32">
      <c r="A162" s="6" t="str">
        <f t="shared" si="4"/>
        <v>Paris 09 - Trinite-d'Estienne d'Orves1</v>
      </c>
      <c r="B162" s="6">
        <f t="shared" si="5"/>
        <v>1</v>
      </c>
      <c r="C162" t="s">
        <v>546</v>
      </c>
      <c r="D162">
        <v>6</v>
      </c>
      <c r="E162">
        <v>6</v>
      </c>
      <c r="F162" t="s">
        <v>554</v>
      </c>
      <c r="G162" t="s">
        <v>43</v>
      </c>
      <c r="H162" t="s">
        <v>46</v>
      </c>
      <c r="I162" t="s">
        <v>45</v>
      </c>
      <c r="J162" t="s">
        <v>46</v>
      </c>
      <c r="K162" t="s">
        <v>47</v>
      </c>
      <c r="L162" t="s">
        <v>45</v>
      </c>
      <c r="M162" t="s">
        <v>50</v>
      </c>
      <c r="N162" t="s">
        <v>50</v>
      </c>
      <c r="O162" t="s">
        <v>50</v>
      </c>
      <c r="P162" t="s">
        <v>50</v>
      </c>
      <c r="Q162" t="s">
        <v>50</v>
      </c>
      <c r="R162" t="s">
        <v>50</v>
      </c>
      <c r="S162" t="s">
        <v>50</v>
      </c>
      <c r="T162" t="s">
        <v>50</v>
      </c>
      <c r="U162" t="s">
        <v>441</v>
      </c>
      <c r="V162" t="s">
        <v>50</v>
      </c>
      <c r="W162" t="s">
        <v>50</v>
      </c>
      <c r="X162" t="s">
        <v>50</v>
      </c>
      <c r="Y162" t="s">
        <v>50</v>
      </c>
      <c r="Z162" t="s">
        <v>50</v>
      </c>
      <c r="AA162" t="s">
        <v>50</v>
      </c>
      <c r="AB162" t="s">
        <v>50</v>
      </c>
      <c r="AC162">
        <v>7.0100118723601997E+17</v>
      </c>
      <c r="AD162">
        <v>849700956</v>
      </c>
      <c r="AE162" t="s">
        <v>50</v>
      </c>
      <c r="AF162" t="s">
        <v>50</v>
      </c>
    </row>
    <row r="163" spans="1:32">
      <c r="A163" s="6" t="str">
        <f t="shared" si="4"/>
        <v>Paris 09 - Trinite-d'Estienne d'Orves2</v>
      </c>
      <c r="B163" s="6">
        <f t="shared" si="5"/>
        <v>2</v>
      </c>
      <c r="C163" t="s">
        <v>546</v>
      </c>
      <c r="D163">
        <v>6</v>
      </c>
      <c r="E163">
        <v>6</v>
      </c>
      <c r="F163" t="s">
        <v>547</v>
      </c>
      <c r="G163">
        <v>500</v>
      </c>
      <c r="H163" t="s">
        <v>46</v>
      </c>
      <c r="I163" t="s">
        <v>48</v>
      </c>
      <c r="J163" t="s">
        <v>104</v>
      </c>
      <c r="K163" t="s">
        <v>105</v>
      </c>
      <c r="L163" t="s">
        <v>45</v>
      </c>
      <c r="M163" t="s">
        <v>50</v>
      </c>
      <c r="N163" t="s">
        <v>50</v>
      </c>
      <c r="O163" t="s">
        <v>50</v>
      </c>
      <c r="P163" t="s">
        <v>50</v>
      </c>
      <c r="Q163" t="s">
        <v>50</v>
      </c>
      <c r="R163" t="s">
        <v>50</v>
      </c>
      <c r="S163" t="s">
        <v>50</v>
      </c>
      <c r="T163" t="s">
        <v>50</v>
      </c>
      <c r="U163" t="s">
        <v>441</v>
      </c>
      <c r="V163" t="s">
        <v>50</v>
      </c>
      <c r="W163" t="s">
        <v>50</v>
      </c>
      <c r="X163" t="s">
        <v>50</v>
      </c>
      <c r="Y163" t="s">
        <v>50</v>
      </c>
      <c r="Z163" t="s">
        <v>548</v>
      </c>
      <c r="AA163" t="s">
        <v>549</v>
      </c>
      <c r="AB163" t="s">
        <v>50</v>
      </c>
      <c r="AC163">
        <v>7.0100118723603802E+17</v>
      </c>
      <c r="AD163" t="s">
        <v>50</v>
      </c>
      <c r="AE163" t="s">
        <v>50</v>
      </c>
      <c r="AF163" t="s">
        <v>50</v>
      </c>
    </row>
    <row r="164" spans="1:32">
      <c r="A164" s="6" t="str">
        <f t="shared" si="4"/>
        <v>Paris 09 - Trinite-d'Estienne d'Orves3</v>
      </c>
      <c r="B164" s="6">
        <f t="shared" si="5"/>
        <v>3</v>
      </c>
      <c r="C164" t="s">
        <v>546</v>
      </c>
      <c r="D164">
        <v>6</v>
      </c>
      <c r="E164">
        <v>6</v>
      </c>
      <c r="F164" t="s">
        <v>551</v>
      </c>
      <c r="G164" t="s">
        <v>43</v>
      </c>
      <c r="H164" t="s">
        <v>46</v>
      </c>
      <c r="I164" t="s">
        <v>45</v>
      </c>
      <c r="J164" t="s">
        <v>46</v>
      </c>
      <c r="K164" t="s">
        <v>47</v>
      </c>
      <c r="L164" t="s">
        <v>45</v>
      </c>
      <c r="M164" t="s">
        <v>50</v>
      </c>
      <c r="N164" t="s">
        <v>50</v>
      </c>
      <c r="O164" t="s">
        <v>50</v>
      </c>
      <c r="P164" t="s">
        <v>50</v>
      </c>
      <c r="Q164" t="s">
        <v>50</v>
      </c>
      <c r="R164" t="s">
        <v>50</v>
      </c>
      <c r="S164" t="s">
        <v>50</v>
      </c>
      <c r="T164" t="s">
        <v>50</v>
      </c>
      <c r="U164" t="s">
        <v>441</v>
      </c>
      <c r="V164" t="s">
        <v>50</v>
      </c>
      <c r="W164" t="s">
        <v>50</v>
      </c>
      <c r="X164" t="s">
        <v>50</v>
      </c>
      <c r="Y164" t="s">
        <v>50</v>
      </c>
      <c r="Z164" t="s">
        <v>50</v>
      </c>
      <c r="AA164" t="s">
        <v>50</v>
      </c>
      <c r="AB164" t="s">
        <v>50</v>
      </c>
      <c r="AC164">
        <v>7.0100118723601997E+17</v>
      </c>
      <c r="AD164">
        <v>849700955</v>
      </c>
      <c r="AE164" t="s">
        <v>50</v>
      </c>
      <c r="AF164" t="s">
        <v>50</v>
      </c>
    </row>
    <row r="165" spans="1:32">
      <c r="A165" s="6" t="str">
        <f t="shared" si="4"/>
        <v>Paris 09 - Trinite-d'Estienne d'Orves4</v>
      </c>
      <c r="B165" s="6">
        <f t="shared" si="5"/>
        <v>4</v>
      </c>
      <c r="C165" t="s">
        <v>546</v>
      </c>
      <c r="D165">
        <v>6</v>
      </c>
      <c r="E165">
        <v>6</v>
      </c>
      <c r="F165" t="s">
        <v>555</v>
      </c>
      <c r="G165" t="s">
        <v>54</v>
      </c>
      <c r="H165" t="s">
        <v>46</v>
      </c>
      <c r="I165" t="s">
        <v>45</v>
      </c>
      <c r="J165" t="s">
        <v>46</v>
      </c>
      <c r="K165" t="s">
        <v>47</v>
      </c>
      <c r="L165" t="s">
        <v>45</v>
      </c>
      <c r="M165" t="s">
        <v>50</v>
      </c>
      <c r="N165" t="s">
        <v>50</v>
      </c>
      <c r="O165" t="s">
        <v>50</v>
      </c>
      <c r="P165" t="s">
        <v>50</v>
      </c>
      <c r="Q165" t="s">
        <v>50</v>
      </c>
      <c r="R165" t="s">
        <v>50</v>
      </c>
      <c r="S165" t="s">
        <v>50</v>
      </c>
      <c r="T165" t="s">
        <v>50</v>
      </c>
      <c r="U165" t="s">
        <v>441</v>
      </c>
      <c r="V165" t="s">
        <v>50</v>
      </c>
      <c r="W165" t="s">
        <v>50</v>
      </c>
      <c r="X165" t="s">
        <v>50</v>
      </c>
      <c r="Y165" t="s">
        <v>50</v>
      </c>
      <c r="Z165" t="s">
        <v>50</v>
      </c>
      <c r="AA165" t="s">
        <v>50</v>
      </c>
      <c r="AB165" t="s">
        <v>50</v>
      </c>
      <c r="AC165">
        <v>7.0100118723605197E+17</v>
      </c>
      <c r="AD165" t="s">
        <v>50</v>
      </c>
      <c r="AE165" t="s">
        <v>50</v>
      </c>
      <c r="AF165" t="s">
        <v>556</v>
      </c>
    </row>
    <row r="166" spans="1:32">
      <c r="A166" s="6" t="str">
        <f t="shared" si="4"/>
        <v>Paris 09 - Trinite-d'Estienne d'Orves5</v>
      </c>
      <c r="B166" s="6">
        <f t="shared" si="5"/>
        <v>5</v>
      </c>
      <c r="C166" t="s">
        <v>546</v>
      </c>
      <c r="D166">
        <v>6</v>
      </c>
      <c r="E166">
        <v>6</v>
      </c>
      <c r="F166" t="s">
        <v>552</v>
      </c>
      <c r="G166" t="s">
        <v>72</v>
      </c>
      <c r="H166" t="s">
        <v>46</v>
      </c>
      <c r="I166" t="s">
        <v>45</v>
      </c>
      <c r="J166" t="s">
        <v>46</v>
      </c>
      <c r="K166" t="s">
        <v>89</v>
      </c>
      <c r="L166" t="s">
        <v>45</v>
      </c>
      <c r="M166" t="s">
        <v>50</v>
      </c>
      <c r="N166" t="s">
        <v>50</v>
      </c>
      <c r="O166" t="s">
        <v>50</v>
      </c>
      <c r="P166" t="s">
        <v>50</v>
      </c>
      <c r="Q166" t="s">
        <v>50</v>
      </c>
      <c r="R166" t="s">
        <v>50</v>
      </c>
      <c r="S166" t="s">
        <v>50</v>
      </c>
      <c r="T166" t="s">
        <v>50</v>
      </c>
      <c r="U166" t="s">
        <v>441</v>
      </c>
      <c r="V166" t="s">
        <v>50</v>
      </c>
      <c r="W166">
        <v>1246296</v>
      </c>
      <c r="X166" t="s">
        <v>1409</v>
      </c>
      <c r="Y166" t="s">
        <v>1426</v>
      </c>
      <c r="Z166" t="s">
        <v>50</v>
      </c>
      <c r="AA166" t="s">
        <v>50</v>
      </c>
      <c r="AB166" t="s">
        <v>50</v>
      </c>
      <c r="AC166">
        <v>7.0100118723601101E+17</v>
      </c>
      <c r="AD166">
        <v>849700928</v>
      </c>
      <c r="AE166" t="s">
        <v>50</v>
      </c>
      <c r="AF166" t="s">
        <v>553</v>
      </c>
    </row>
    <row r="167" spans="1:32">
      <c r="A167" s="6" t="str">
        <f t="shared" si="4"/>
        <v>Paris 09 - Trinite-d'Estienne d'Orves6</v>
      </c>
      <c r="B167" s="6">
        <f t="shared" si="5"/>
        <v>6</v>
      </c>
      <c r="C167" t="s">
        <v>546</v>
      </c>
      <c r="D167">
        <v>6</v>
      </c>
      <c r="E167">
        <v>6</v>
      </c>
      <c r="F167" t="s">
        <v>550</v>
      </c>
      <c r="G167" t="s">
        <v>498</v>
      </c>
      <c r="H167" t="s">
        <v>46</v>
      </c>
      <c r="I167" t="s">
        <v>45</v>
      </c>
      <c r="J167" t="s">
        <v>46</v>
      </c>
      <c r="K167" t="s">
        <v>47</v>
      </c>
      <c r="L167" t="s">
        <v>45</v>
      </c>
      <c r="M167" t="s">
        <v>50</v>
      </c>
      <c r="N167" t="s">
        <v>50</v>
      </c>
      <c r="O167" t="s">
        <v>50</v>
      </c>
      <c r="P167" t="s">
        <v>50</v>
      </c>
      <c r="Q167" t="s">
        <v>50</v>
      </c>
      <c r="R167" t="s">
        <v>50</v>
      </c>
      <c r="S167" t="s">
        <v>50</v>
      </c>
      <c r="T167" t="s">
        <v>50</v>
      </c>
      <c r="U167" t="s">
        <v>441</v>
      </c>
      <c r="V167" t="s">
        <v>50</v>
      </c>
      <c r="W167" t="s">
        <v>50</v>
      </c>
      <c r="X167" t="s">
        <v>50</v>
      </c>
      <c r="Y167" t="s">
        <v>50</v>
      </c>
      <c r="Z167" t="s">
        <v>50</v>
      </c>
      <c r="AA167" t="s">
        <v>50</v>
      </c>
      <c r="AB167" t="s">
        <v>50</v>
      </c>
      <c r="AC167">
        <v>7.0100118723603494E+17</v>
      </c>
      <c r="AD167" t="s">
        <v>50</v>
      </c>
      <c r="AE167" t="s">
        <v>50</v>
      </c>
      <c r="AF167" t="s">
        <v>50</v>
      </c>
    </row>
    <row r="168" spans="1:32">
      <c r="A168" s="6" t="str">
        <f t="shared" si="4"/>
        <v>Paris 10 - Faubourg St Martin1</v>
      </c>
      <c r="B168" s="6">
        <f t="shared" si="5"/>
        <v>1</v>
      </c>
      <c r="C168" t="s">
        <v>557</v>
      </c>
      <c r="D168">
        <v>2</v>
      </c>
      <c r="E168">
        <v>2</v>
      </c>
      <c r="F168" t="s">
        <v>560</v>
      </c>
      <c r="G168" t="s">
        <v>321</v>
      </c>
      <c r="H168" t="s">
        <v>46</v>
      </c>
      <c r="I168" t="s">
        <v>45</v>
      </c>
      <c r="J168" t="s">
        <v>46</v>
      </c>
      <c r="K168" t="s">
        <v>47</v>
      </c>
      <c r="L168" t="s">
        <v>45</v>
      </c>
      <c r="M168" t="s">
        <v>50</v>
      </c>
      <c r="N168" t="s">
        <v>50</v>
      </c>
      <c r="O168" t="s">
        <v>50</v>
      </c>
      <c r="P168" t="s">
        <v>50</v>
      </c>
      <c r="Q168" t="s">
        <v>50</v>
      </c>
      <c r="R168" t="s">
        <v>50</v>
      </c>
      <c r="S168" t="s">
        <v>50</v>
      </c>
      <c r="T168" t="s">
        <v>50</v>
      </c>
      <c r="U168" t="s">
        <v>441</v>
      </c>
      <c r="V168" t="s">
        <v>50</v>
      </c>
      <c r="W168" t="s">
        <v>50</v>
      </c>
      <c r="X168" t="s">
        <v>50</v>
      </c>
      <c r="Y168" t="s">
        <v>50</v>
      </c>
      <c r="Z168" t="s">
        <v>50</v>
      </c>
      <c r="AA168" t="s">
        <v>50</v>
      </c>
      <c r="AB168" t="s">
        <v>50</v>
      </c>
      <c r="AC168">
        <v>7.0100118723604698E+17</v>
      </c>
      <c r="AD168" t="s">
        <v>50</v>
      </c>
      <c r="AE168" t="s">
        <v>50</v>
      </c>
      <c r="AF168" t="s">
        <v>50</v>
      </c>
    </row>
    <row r="169" spans="1:32">
      <c r="A169" s="6" t="str">
        <f t="shared" si="4"/>
        <v>Paris 10 - Faubourg St Martin2</v>
      </c>
      <c r="B169" s="6">
        <f t="shared" si="5"/>
        <v>2</v>
      </c>
      <c r="C169" t="s">
        <v>557</v>
      </c>
      <c r="D169">
        <v>2</v>
      </c>
      <c r="E169">
        <v>2</v>
      </c>
      <c r="F169" t="s">
        <v>558</v>
      </c>
      <c r="G169" t="s">
        <v>72</v>
      </c>
      <c r="H169" t="s">
        <v>46</v>
      </c>
      <c r="I169" t="s">
        <v>45</v>
      </c>
      <c r="J169" t="s">
        <v>46</v>
      </c>
      <c r="K169" t="s">
        <v>89</v>
      </c>
      <c r="L169" t="s">
        <v>45</v>
      </c>
      <c r="M169" t="s">
        <v>50</v>
      </c>
      <c r="N169" t="s">
        <v>50</v>
      </c>
      <c r="O169" t="s">
        <v>50</v>
      </c>
      <c r="P169" t="s">
        <v>50</v>
      </c>
      <c r="Q169" t="s">
        <v>50</v>
      </c>
      <c r="R169" t="s">
        <v>50</v>
      </c>
      <c r="S169" t="s">
        <v>50</v>
      </c>
      <c r="T169" t="s">
        <v>50</v>
      </c>
      <c r="U169" t="s">
        <v>441</v>
      </c>
      <c r="V169" t="s">
        <v>50</v>
      </c>
      <c r="W169">
        <v>1246217</v>
      </c>
      <c r="X169" t="s">
        <v>1409</v>
      </c>
      <c r="Y169" t="s">
        <v>1410</v>
      </c>
      <c r="Z169" t="s">
        <v>50</v>
      </c>
      <c r="AA169" t="s">
        <v>50</v>
      </c>
      <c r="AB169" t="s">
        <v>50</v>
      </c>
      <c r="AC169">
        <v>7.01001187236064E+17</v>
      </c>
      <c r="AD169" t="s">
        <v>50</v>
      </c>
      <c r="AE169" t="s">
        <v>50</v>
      </c>
      <c r="AF169" t="s">
        <v>559</v>
      </c>
    </row>
    <row r="170" spans="1:32">
      <c r="A170" s="6" t="str">
        <f t="shared" si="4"/>
        <v>Paris 10 - Indigo Gare du Nord Lariboisiere1</v>
      </c>
      <c r="B170" s="6">
        <f t="shared" si="5"/>
        <v>1</v>
      </c>
      <c r="C170" t="s">
        <v>561</v>
      </c>
      <c r="D170">
        <v>10</v>
      </c>
      <c r="E170">
        <v>10</v>
      </c>
      <c r="F170" t="s">
        <v>574</v>
      </c>
      <c r="G170">
        <v>500</v>
      </c>
      <c r="H170" t="s">
        <v>46</v>
      </c>
      <c r="I170" t="s">
        <v>45</v>
      </c>
      <c r="J170" t="s">
        <v>46</v>
      </c>
      <c r="K170" t="s">
        <v>47</v>
      </c>
      <c r="L170" t="s">
        <v>45</v>
      </c>
      <c r="M170" t="s">
        <v>50</v>
      </c>
      <c r="N170" t="s">
        <v>50</v>
      </c>
      <c r="O170" t="s">
        <v>50</v>
      </c>
      <c r="P170" t="s">
        <v>50</v>
      </c>
      <c r="Q170" t="s">
        <v>50</v>
      </c>
      <c r="R170" t="s">
        <v>50</v>
      </c>
      <c r="S170" t="s">
        <v>50</v>
      </c>
      <c r="T170" t="s">
        <v>50</v>
      </c>
      <c r="U170" t="s">
        <v>441</v>
      </c>
      <c r="V170" t="s">
        <v>50</v>
      </c>
      <c r="W170" t="s">
        <v>50</v>
      </c>
      <c r="X170" t="s">
        <v>50</v>
      </c>
      <c r="Y170" t="s">
        <v>50</v>
      </c>
      <c r="Z170" t="s">
        <v>50</v>
      </c>
      <c r="AA170" t="s">
        <v>50</v>
      </c>
      <c r="AB170" t="s">
        <v>50</v>
      </c>
      <c r="AC170">
        <v>7.0100118723606899E+17</v>
      </c>
      <c r="AD170">
        <v>1617</v>
      </c>
      <c r="AE170" t="s">
        <v>575</v>
      </c>
      <c r="AF170" t="s">
        <v>50</v>
      </c>
    </row>
    <row r="171" spans="1:32">
      <c r="A171" s="6" t="str">
        <f t="shared" si="4"/>
        <v>Paris 10 - Indigo Gare du Nord Lariboisiere2</v>
      </c>
      <c r="B171" s="6">
        <f t="shared" si="5"/>
        <v>2</v>
      </c>
      <c r="C171" t="s">
        <v>561</v>
      </c>
      <c r="D171">
        <v>10</v>
      </c>
      <c r="E171">
        <v>10</v>
      </c>
      <c r="F171" t="s">
        <v>562</v>
      </c>
      <c r="G171" t="s">
        <v>54</v>
      </c>
      <c r="H171" t="s">
        <v>46</v>
      </c>
      <c r="I171" t="s">
        <v>45</v>
      </c>
      <c r="J171" t="s">
        <v>46</v>
      </c>
      <c r="K171" t="s">
        <v>47</v>
      </c>
      <c r="L171" t="s">
        <v>45</v>
      </c>
      <c r="M171" t="s">
        <v>50</v>
      </c>
      <c r="N171" t="s">
        <v>50</v>
      </c>
      <c r="O171" t="s">
        <v>50</v>
      </c>
      <c r="P171" t="s">
        <v>50</v>
      </c>
      <c r="Q171" t="s">
        <v>50</v>
      </c>
      <c r="R171" t="s">
        <v>50</v>
      </c>
      <c r="S171" t="s">
        <v>50</v>
      </c>
      <c r="T171" t="s">
        <v>50</v>
      </c>
      <c r="U171" t="s">
        <v>441</v>
      </c>
      <c r="V171" t="s">
        <v>50</v>
      </c>
      <c r="W171" t="s">
        <v>50</v>
      </c>
      <c r="X171" t="s">
        <v>50</v>
      </c>
      <c r="Y171" t="s">
        <v>50</v>
      </c>
      <c r="Z171" t="s">
        <v>50</v>
      </c>
      <c r="AA171" t="s">
        <v>50</v>
      </c>
      <c r="AB171" t="s">
        <v>563</v>
      </c>
      <c r="AC171">
        <v>7.0100118723601498E+17</v>
      </c>
      <c r="AD171" t="s">
        <v>50</v>
      </c>
      <c r="AE171" t="s">
        <v>50</v>
      </c>
      <c r="AF171" t="s">
        <v>564</v>
      </c>
    </row>
    <row r="172" spans="1:32">
      <c r="A172" s="6" t="str">
        <f t="shared" si="4"/>
        <v>Paris 10 - Indigo Gare du Nord Lariboisiere3</v>
      </c>
      <c r="B172" s="6">
        <f t="shared" si="5"/>
        <v>3</v>
      </c>
      <c r="C172" t="s">
        <v>561</v>
      </c>
      <c r="D172">
        <v>10</v>
      </c>
      <c r="E172">
        <v>10</v>
      </c>
      <c r="F172" t="s">
        <v>572</v>
      </c>
      <c r="G172" t="s">
        <v>498</v>
      </c>
      <c r="H172" t="s">
        <v>46</v>
      </c>
      <c r="I172" t="s">
        <v>45</v>
      </c>
      <c r="J172" t="s">
        <v>46</v>
      </c>
      <c r="K172" t="s">
        <v>64</v>
      </c>
      <c r="L172" t="s">
        <v>45</v>
      </c>
      <c r="M172" t="s">
        <v>50</v>
      </c>
      <c r="N172" t="s">
        <v>50</v>
      </c>
      <c r="O172" t="s">
        <v>50</v>
      </c>
      <c r="P172" t="s">
        <v>50</v>
      </c>
      <c r="Q172" t="s">
        <v>50</v>
      </c>
      <c r="R172" t="s">
        <v>50</v>
      </c>
      <c r="S172" t="s">
        <v>50</v>
      </c>
      <c r="T172" t="s">
        <v>50</v>
      </c>
      <c r="U172" t="s">
        <v>441</v>
      </c>
      <c r="V172">
        <v>1246873</v>
      </c>
      <c r="W172" t="s">
        <v>50</v>
      </c>
      <c r="X172" t="s">
        <v>1427</v>
      </c>
      <c r="Y172" t="s">
        <v>1428</v>
      </c>
      <c r="Z172" t="s">
        <v>50</v>
      </c>
      <c r="AA172" t="s">
        <v>50</v>
      </c>
      <c r="AB172" t="s">
        <v>573</v>
      </c>
      <c r="AC172">
        <v>7.0100118723603597E+17</v>
      </c>
      <c r="AD172" t="s">
        <v>50</v>
      </c>
      <c r="AE172" t="s">
        <v>50</v>
      </c>
      <c r="AF172" t="s">
        <v>50</v>
      </c>
    </row>
    <row r="173" spans="1:32">
      <c r="A173" s="6" t="str">
        <f t="shared" si="4"/>
        <v>Paris 10 - Indigo Gare du Nord Lariboisiere4</v>
      </c>
      <c r="B173" s="6">
        <f t="shared" si="5"/>
        <v>4</v>
      </c>
      <c r="C173" t="s">
        <v>561</v>
      </c>
      <c r="D173">
        <v>10</v>
      </c>
      <c r="E173">
        <v>10</v>
      </c>
      <c r="F173" t="s">
        <v>583</v>
      </c>
      <c r="G173">
        <v>500</v>
      </c>
      <c r="H173" t="s">
        <v>46</v>
      </c>
      <c r="I173" t="s">
        <v>45</v>
      </c>
      <c r="J173" t="s">
        <v>46</v>
      </c>
      <c r="K173" t="s">
        <v>47</v>
      </c>
      <c r="L173" t="s">
        <v>45</v>
      </c>
      <c r="M173" t="s">
        <v>50</v>
      </c>
      <c r="N173" t="s">
        <v>50</v>
      </c>
      <c r="O173" t="s">
        <v>50</v>
      </c>
      <c r="P173" t="s">
        <v>50</v>
      </c>
      <c r="Q173" t="s">
        <v>50</v>
      </c>
      <c r="R173" t="s">
        <v>50</v>
      </c>
      <c r="S173" t="s">
        <v>50</v>
      </c>
      <c r="T173" t="s">
        <v>50</v>
      </c>
      <c r="U173" t="s">
        <v>441</v>
      </c>
      <c r="V173" t="s">
        <v>50</v>
      </c>
      <c r="W173" t="s">
        <v>50</v>
      </c>
      <c r="X173" t="s">
        <v>50</v>
      </c>
      <c r="Y173" t="s">
        <v>50</v>
      </c>
      <c r="Z173" t="s">
        <v>50</v>
      </c>
      <c r="AA173" t="s">
        <v>50</v>
      </c>
      <c r="AB173" t="s">
        <v>50</v>
      </c>
      <c r="AC173">
        <v>7.0100118723605005E+17</v>
      </c>
      <c r="AD173">
        <v>1619</v>
      </c>
      <c r="AE173" t="s">
        <v>584</v>
      </c>
      <c r="AF173" t="s">
        <v>50</v>
      </c>
    </row>
    <row r="174" spans="1:32">
      <c r="A174" s="6" t="str">
        <f t="shared" si="4"/>
        <v>Paris 10 - Indigo Gare du Nord Lariboisiere5</v>
      </c>
      <c r="B174" s="6">
        <f t="shared" si="5"/>
        <v>5</v>
      </c>
      <c r="C174" t="s">
        <v>561</v>
      </c>
      <c r="D174">
        <v>10</v>
      </c>
      <c r="E174">
        <v>10</v>
      </c>
      <c r="F174" t="s">
        <v>581</v>
      </c>
      <c r="G174">
        <v>500</v>
      </c>
      <c r="H174" t="s">
        <v>46</v>
      </c>
      <c r="I174" t="s">
        <v>45</v>
      </c>
      <c r="J174" t="s">
        <v>46</v>
      </c>
      <c r="K174" t="s">
        <v>47</v>
      </c>
      <c r="L174" t="s">
        <v>45</v>
      </c>
      <c r="M174" t="s">
        <v>50</v>
      </c>
      <c r="N174" t="s">
        <v>50</v>
      </c>
      <c r="O174" t="s">
        <v>50</v>
      </c>
      <c r="P174" t="s">
        <v>50</v>
      </c>
      <c r="Q174" t="s">
        <v>50</v>
      </c>
      <c r="R174" t="s">
        <v>50</v>
      </c>
      <c r="S174" t="s">
        <v>50</v>
      </c>
      <c r="T174" t="s">
        <v>50</v>
      </c>
      <c r="U174" t="s">
        <v>441</v>
      </c>
      <c r="V174" t="s">
        <v>50</v>
      </c>
      <c r="W174" t="s">
        <v>50</v>
      </c>
      <c r="X174" t="s">
        <v>50</v>
      </c>
      <c r="Y174" t="s">
        <v>50</v>
      </c>
      <c r="Z174" t="s">
        <v>50</v>
      </c>
      <c r="AA174" t="s">
        <v>50</v>
      </c>
      <c r="AB174" t="s">
        <v>50</v>
      </c>
      <c r="AC174">
        <v>7.0100118723606899E+17</v>
      </c>
      <c r="AD174">
        <v>1618</v>
      </c>
      <c r="AE174" t="s">
        <v>582</v>
      </c>
      <c r="AF174" t="s">
        <v>50</v>
      </c>
    </row>
    <row r="175" spans="1:32">
      <c r="A175" s="6" t="str">
        <f t="shared" si="4"/>
        <v>Paris 10 - Indigo Gare du Nord Lariboisiere6</v>
      </c>
      <c r="B175" s="6">
        <f t="shared" si="5"/>
        <v>6</v>
      </c>
      <c r="C175" t="s">
        <v>561</v>
      </c>
      <c r="D175">
        <v>10</v>
      </c>
      <c r="E175">
        <v>10</v>
      </c>
      <c r="F175" t="s">
        <v>569</v>
      </c>
      <c r="G175">
        <v>500</v>
      </c>
      <c r="H175" t="s">
        <v>46</v>
      </c>
      <c r="I175" t="s">
        <v>45</v>
      </c>
      <c r="J175" t="s">
        <v>58</v>
      </c>
      <c r="K175" t="s">
        <v>89</v>
      </c>
      <c r="L175" t="s">
        <v>45</v>
      </c>
      <c r="M175" t="s">
        <v>50</v>
      </c>
      <c r="N175" t="s">
        <v>50</v>
      </c>
      <c r="O175" t="s">
        <v>50</v>
      </c>
      <c r="P175" t="s">
        <v>50</v>
      </c>
      <c r="Q175" t="s">
        <v>50</v>
      </c>
      <c r="R175" t="s">
        <v>50</v>
      </c>
      <c r="S175" t="s">
        <v>50</v>
      </c>
      <c r="T175" t="s">
        <v>50</v>
      </c>
      <c r="U175" t="s">
        <v>441</v>
      </c>
      <c r="V175" t="s">
        <v>50</v>
      </c>
      <c r="W175">
        <v>1246270</v>
      </c>
      <c r="X175" t="s">
        <v>1409</v>
      </c>
      <c r="Y175" t="s">
        <v>1410</v>
      </c>
      <c r="Z175" t="s">
        <v>50</v>
      </c>
      <c r="AA175" t="s">
        <v>50</v>
      </c>
      <c r="AB175" t="s">
        <v>570</v>
      </c>
      <c r="AC175">
        <v>7.0100118723603405E+17</v>
      </c>
      <c r="AD175" t="s">
        <v>50</v>
      </c>
      <c r="AE175" t="s">
        <v>50</v>
      </c>
      <c r="AF175" t="s">
        <v>571</v>
      </c>
    </row>
    <row r="176" spans="1:32">
      <c r="A176" s="6" t="str">
        <f t="shared" si="4"/>
        <v>Paris 10 - Indigo Gare du Nord Lariboisiere7</v>
      </c>
      <c r="B176" s="6">
        <f t="shared" si="5"/>
        <v>7</v>
      </c>
      <c r="C176" t="s">
        <v>561</v>
      </c>
      <c r="D176">
        <v>10</v>
      </c>
      <c r="E176">
        <v>10</v>
      </c>
      <c r="F176" t="s">
        <v>576</v>
      </c>
      <c r="G176" t="s">
        <v>43</v>
      </c>
      <c r="H176" t="s">
        <v>46</v>
      </c>
      <c r="I176" t="s">
        <v>45</v>
      </c>
      <c r="J176" t="s">
        <v>46</v>
      </c>
      <c r="K176" t="s">
        <v>47</v>
      </c>
      <c r="L176" t="s">
        <v>45</v>
      </c>
      <c r="M176" t="s">
        <v>50</v>
      </c>
      <c r="N176" t="s">
        <v>50</v>
      </c>
      <c r="O176" t="s">
        <v>50</v>
      </c>
      <c r="P176" t="s">
        <v>50</v>
      </c>
      <c r="Q176" t="s">
        <v>50</v>
      </c>
      <c r="R176" t="s">
        <v>50</v>
      </c>
      <c r="S176" t="s">
        <v>50</v>
      </c>
      <c r="T176" t="s">
        <v>50</v>
      </c>
      <c r="U176" t="s">
        <v>441</v>
      </c>
      <c r="V176" t="s">
        <v>50</v>
      </c>
      <c r="W176" t="s">
        <v>50</v>
      </c>
      <c r="X176" t="s">
        <v>50</v>
      </c>
      <c r="Y176" t="s">
        <v>50</v>
      </c>
      <c r="Z176" t="s">
        <v>50</v>
      </c>
      <c r="AA176" t="s">
        <v>50</v>
      </c>
      <c r="AB176" t="s">
        <v>577</v>
      </c>
      <c r="AC176">
        <v>7.0100118723606502E+17</v>
      </c>
      <c r="AD176" t="s">
        <v>50</v>
      </c>
      <c r="AE176" t="s">
        <v>1429</v>
      </c>
      <c r="AF176" t="s">
        <v>578</v>
      </c>
    </row>
    <row r="177" spans="1:32">
      <c r="A177" s="6" t="str">
        <f t="shared" si="4"/>
        <v>Paris 10 - Indigo Gare du Nord Lariboisiere8</v>
      </c>
      <c r="B177" s="6">
        <f t="shared" si="5"/>
        <v>8</v>
      </c>
      <c r="C177" t="s">
        <v>561</v>
      </c>
      <c r="D177">
        <v>10</v>
      </c>
      <c r="E177">
        <v>10</v>
      </c>
      <c r="F177" t="s">
        <v>579</v>
      </c>
      <c r="G177">
        <v>500</v>
      </c>
      <c r="H177" t="s">
        <v>46</v>
      </c>
      <c r="I177" t="s">
        <v>45</v>
      </c>
      <c r="J177" t="s">
        <v>46</v>
      </c>
      <c r="K177" t="s">
        <v>47</v>
      </c>
      <c r="L177" t="s">
        <v>45</v>
      </c>
      <c r="M177" t="s">
        <v>50</v>
      </c>
      <c r="N177" t="s">
        <v>50</v>
      </c>
      <c r="O177" t="s">
        <v>50</v>
      </c>
      <c r="P177" t="s">
        <v>50</v>
      </c>
      <c r="Q177" t="s">
        <v>50</v>
      </c>
      <c r="R177" t="s">
        <v>50</v>
      </c>
      <c r="S177" t="s">
        <v>50</v>
      </c>
      <c r="T177" t="s">
        <v>50</v>
      </c>
      <c r="U177" t="s">
        <v>441</v>
      </c>
      <c r="V177" t="s">
        <v>50</v>
      </c>
      <c r="W177" t="s">
        <v>50</v>
      </c>
      <c r="X177" t="s">
        <v>50</v>
      </c>
      <c r="Y177" t="s">
        <v>50</v>
      </c>
      <c r="Z177" t="s">
        <v>50</v>
      </c>
      <c r="AA177" t="s">
        <v>50</v>
      </c>
      <c r="AB177" t="s">
        <v>50</v>
      </c>
      <c r="AC177">
        <v>7.0100118723606899E+17</v>
      </c>
      <c r="AD177">
        <v>1620</v>
      </c>
      <c r="AE177" t="s">
        <v>50</v>
      </c>
      <c r="AF177" t="s">
        <v>580</v>
      </c>
    </row>
    <row r="178" spans="1:32">
      <c r="A178" s="6" t="str">
        <f t="shared" si="4"/>
        <v>Paris 10 - Indigo Gare du Nord Lariboisiere9</v>
      </c>
      <c r="B178" s="6">
        <f t="shared" si="5"/>
        <v>9</v>
      </c>
      <c r="C178" t="s">
        <v>561</v>
      </c>
      <c r="D178">
        <v>10</v>
      </c>
      <c r="E178">
        <v>10</v>
      </c>
      <c r="F178" t="s">
        <v>565</v>
      </c>
      <c r="G178">
        <v>500</v>
      </c>
      <c r="H178" t="s">
        <v>46</v>
      </c>
      <c r="I178" t="s">
        <v>45</v>
      </c>
      <c r="J178" t="s">
        <v>46</v>
      </c>
      <c r="K178" t="s">
        <v>47</v>
      </c>
      <c r="L178" t="s">
        <v>45</v>
      </c>
      <c r="M178" t="s">
        <v>50</v>
      </c>
      <c r="N178" t="s">
        <v>50</v>
      </c>
      <c r="O178" t="s">
        <v>50</v>
      </c>
      <c r="P178" t="s">
        <v>50</v>
      </c>
      <c r="Q178" t="s">
        <v>50</v>
      </c>
      <c r="R178" t="s">
        <v>50</v>
      </c>
      <c r="S178" t="s">
        <v>50</v>
      </c>
      <c r="T178" t="s">
        <v>50</v>
      </c>
      <c r="U178" t="s">
        <v>441</v>
      </c>
      <c r="V178" t="s">
        <v>50</v>
      </c>
      <c r="W178" t="s">
        <v>50</v>
      </c>
      <c r="X178" t="s">
        <v>50</v>
      </c>
      <c r="Y178" t="s">
        <v>50</v>
      </c>
      <c r="Z178" t="s">
        <v>50</v>
      </c>
      <c r="AA178" t="s">
        <v>50</v>
      </c>
      <c r="AB178" t="s">
        <v>50</v>
      </c>
      <c r="AC178">
        <v>7.0100118723606899E+17</v>
      </c>
      <c r="AD178">
        <v>1616</v>
      </c>
      <c r="AE178" t="s">
        <v>50</v>
      </c>
      <c r="AF178" t="s">
        <v>50</v>
      </c>
    </row>
    <row r="179" spans="1:32">
      <c r="A179" s="6" t="str">
        <f t="shared" si="4"/>
        <v>Paris 10 - Indigo Gare du Nord Lariboisiere10</v>
      </c>
      <c r="B179" s="6">
        <f t="shared" si="5"/>
        <v>10</v>
      </c>
      <c r="C179" t="s">
        <v>561</v>
      </c>
      <c r="D179">
        <v>10</v>
      </c>
      <c r="E179">
        <v>10</v>
      </c>
      <c r="F179" t="s">
        <v>566</v>
      </c>
      <c r="G179" t="s">
        <v>72</v>
      </c>
      <c r="H179" t="s">
        <v>46</v>
      </c>
      <c r="I179" t="s">
        <v>48</v>
      </c>
      <c r="J179" t="s">
        <v>46</v>
      </c>
      <c r="K179" t="s">
        <v>89</v>
      </c>
      <c r="L179" t="s">
        <v>48</v>
      </c>
      <c r="M179" t="s">
        <v>50</v>
      </c>
      <c r="N179" t="s">
        <v>50</v>
      </c>
      <c r="O179" t="s">
        <v>50</v>
      </c>
      <c r="P179" t="s">
        <v>50</v>
      </c>
      <c r="Q179" t="s">
        <v>50</v>
      </c>
      <c r="R179" t="s">
        <v>50</v>
      </c>
      <c r="S179" t="s">
        <v>50</v>
      </c>
      <c r="T179" t="s">
        <v>50</v>
      </c>
      <c r="U179" t="s">
        <v>441</v>
      </c>
      <c r="V179" t="s">
        <v>50</v>
      </c>
      <c r="W179">
        <v>1245882</v>
      </c>
      <c r="X179" t="s">
        <v>1430</v>
      </c>
      <c r="Y179" t="s">
        <v>1431</v>
      </c>
      <c r="Z179" t="s">
        <v>50</v>
      </c>
      <c r="AA179" t="s">
        <v>50</v>
      </c>
      <c r="AB179" t="s">
        <v>50</v>
      </c>
      <c r="AC179">
        <v>7.0100118723606502E+17</v>
      </c>
      <c r="AD179" t="s">
        <v>50</v>
      </c>
      <c r="AE179" t="s">
        <v>50</v>
      </c>
      <c r="AF179" t="s">
        <v>568</v>
      </c>
    </row>
    <row r="180" spans="1:32">
      <c r="A180" s="6" t="str">
        <f t="shared" si="4"/>
        <v>Paris 10 - Rex Atrium1</v>
      </c>
      <c r="B180" s="6">
        <f t="shared" si="5"/>
        <v>1</v>
      </c>
      <c r="C180" t="s">
        <v>585</v>
      </c>
      <c r="D180">
        <v>10</v>
      </c>
      <c r="E180">
        <v>10</v>
      </c>
      <c r="F180" t="s">
        <v>590</v>
      </c>
      <c r="G180">
        <v>500</v>
      </c>
      <c r="H180" t="s">
        <v>46</v>
      </c>
      <c r="I180" t="s">
        <v>45</v>
      </c>
      <c r="J180" t="s">
        <v>46</v>
      </c>
      <c r="K180" t="s">
        <v>64</v>
      </c>
      <c r="L180" t="s">
        <v>45</v>
      </c>
      <c r="M180" t="s">
        <v>50</v>
      </c>
      <c r="N180" t="s">
        <v>50</v>
      </c>
      <c r="O180" t="s">
        <v>50</v>
      </c>
      <c r="P180" t="s">
        <v>50</v>
      </c>
      <c r="Q180" t="s">
        <v>50</v>
      </c>
      <c r="R180" t="s">
        <v>50</v>
      </c>
      <c r="S180" t="s">
        <v>50</v>
      </c>
      <c r="T180" t="s">
        <v>50</v>
      </c>
      <c r="U180" t="s">
        <v>441</v>
      </c>
      <c r="V180">
        <v>1247092</v>
      </c>
      <c r="W180" t="s">
        <v>50</v>
      </c>
      <c r="X180" t="s">
        <v>1432</v>
      </c>
      <c r="Y180" t="s">
        <v>1433</v>
      </c>
      <c r="Z180" t="s">
        <v>50</v>
      </c>
      <c r="AA180" t="s">
        <v>50</v>
      </c>
      <c r="AB180" t="s">
        <v>50</v>
      </c>
      <c r="AC180">
        <v>7.0100118723605798E+17</v>
      </c>
      <c r="AD180">
        <v>134839</v>
      </c>
      <c r="AE180" t="s">
        <v>50</v>
      </c>
      <c r="AF180" t="s">
        <v>591</v>
      </c>
    </row>
    <row r="181" spans="1:32">
      <c r="A181" s="6" t="str">
        <f t="shared" si="4"/>
        <v>Paris 10 - Rex Atrium2</v>
      </c>
      <c r="B181" s="6">
        <f t="shared" si="5"/>
        <v>2</v>
      </c>
      <c r="C181" t="s">
        <v>585</v>
      </c>
      <c r="D181">
        <v>10</v>
      </c>
      <c r="E181">
        <v>10</v>
      </c>
      <c r="F181" t="s">
        <v>601</v>
      </c>
      <c r="G181" t="s">
        <v>54</v>
      </c>
      <c r="H181" t="s">
        <v>46</v>
      </c>
      <c r="I181" t="s">
        <v>45</v>
      </c>
      <c r="J181" t="s">
        <v>46</v>
      </c>
      <c r="K181" t="s">
        <v>47</v>
      </c>
      <c r="L181" t="s">
        <v>45</v>
      </c>
      <c r="M181" t="s">
        <v>50</v>
      </c>
      <c r="N181" t="s">
        <v>50</v>
      </c>
      <c r="O181" t="s">
        <v>50</v>
      </c>
      <c r="P181" t="s">
        <v>50</v>
      </c>
      <c r="Q181" t="s">
        <v>50</v>
      </c>
      <c r="R181" t="s">
        <v>50</v>
      </c>
      <c r="S181" t="s">
        <v>50</v>
      </c>
      <c r="T181" t="s">
        <v>50</v>
      </c>
      <c r="U181" t="s">
        <v>441</v>
      </c>
      <c r="V181" t="s">
        <v>50</v>
      </c>
      <c r="W181" t="s">
        <v>50</v>
      </c>
      <c r="X181" t="s">
        <v>50</v>
      </c>
      <c r="Y181" t="s">
        <v>50</v>
      </c>
      <c r="Z181" t="s">
        <v>50</v>
      </c>
      <c r="AA181" t="s">
        <v>50</v>
      </c>
      <c r="AB181" t="s">
        <v>50</v>
      </c>
      <c r="AC181">
        <v>7.0100118723606003E+17</v>
      </c>
      <c r="AD181" t="s">
        <v>50</v>
      </c>
      <c r="AE181" t="s">
        <v>50</v>
      </c>
      <c r="AF181" t="s">
        <v>602</v>
      </c>
    </row>
    <row r="182" spans="1:32">
      <c r="A182" s="6" t="str">
        <f t="shared" si="4"/>
        <v>Paris 10 - Rex Atrium3</v>
      </c>
      <c r="B182" s="6">
        <f t="shared" si="5"/>
        <v>3</v>
      </c>
      <c r="C182" t="s">
        <v>585</v>
      </c>
      <c r="D182">
        <v>10</v>
      </c>
      <c r="E182">
        <v>10</v>
      </c>
      <c r="F182" t="s">
        <v>608</v>
      </c>
      <c r="G182">
        <v>500</v>
      </c>
      <c r="H182" t="s">
        <v>46</v>
      </c>
      <c r="I182" t="s">
        <v>45</v>
      </c>
      <c r="J182" t="s">
        <v>46</v>
      </c>
      <c r="K182" t="s">
        <v>64</v>
      </c>
      <c r="L182" t="s">
        <v>48</v>
      </c>
      <c r="M182" t="s">
        <v>50</v>
      </c>
      <c r="N182" t="s">
        <v>50</v>
      </c>
      <c r="O182" t="s">
        <v>50</v>
      </c>
      <c r="P182" t="s">
        <v>50</v>
      </c>
      <c r="Q182" t="s">
        <v>50</v>
      </c>
      <c r="R182" t="s">
        <v>50</v>
      </c>
      <c r="S182" t="s">
        <v>50</v>
      </c>
      <c r="T182" t="s">
        <v>50</v>
      </c>
      <c r="U182" t="s">
        <v>441</v>
      </c>
      <c r="V182">
        <v>1196375</v>
      </c>
      <c r="W182" t="s">
        <v>50</v>
      </c>
      <c r="X182" t="s">
        <v>609</v>
      </c>
      <c r="Y182" t="s">
        <v>249</v>
      </c>
      <c r="Z182" t="s">
        <v>50</v>
      </c>
      <c r="AA182" t="s">
        <v>50</v>
      </c>
      <c r="AB182" t="s">
        <v>50</v>
      </c>
      <c r="AC182">
        <v>7.0100118723605901E+17</v>
      </c>
      <c r="AD182">
        <v>134835</v>
      </c>
      <c r="AE182" t="s">
        <v>50</v>
      </c>
      <c r="AF182" t="s">
        <v>610</v>
      </c>
    </row>
    <row r="183" spans="1:32">
      <c r="A183" s="6" t="str">
        <f t="shared" si="4"/>
        <v>Paris 10 - Rex Atrium4</v>
      </c>
      <c r="B183" s="6">
        <f t="shared" si="5"/>
        <v>4</v>
      </c>
      <c r="C183" t="s">
        <v>585</v>
      </c>
      <c r="D183">
        <v>10</v>
      </c>
      <c r="E183">
        <v>10</v>
      </c>
      <c r="F183" t="s">
        <v>592</v>
      </c>
      <c r="G183" t="s">
        <v>54</v>
      </c>
      <c r="H183" t="s">
        <v>46</v>
      </c>
      <c r="I183" t="s">
        <v>45</v>
      </c>
      <c r="J183" t="s">
        <v>46</v>
      </c>
      <c r="K183" t="s">
        <v>64</v>
      </c>
      <c r="L183" t="s">
        <v>48</v>
      </c>
      <c r="M183" t="s">
        <v>48</v>
      </c>
      <c r="N183" t="s">
        <v>48</v>
      </c>
      <c r="O183" t="s">
        <v>48</v>
      </c>
      <c r="P183" t="s">
        <v>48</v>
      </c>
      <c r="Q183" t="s">
        <v>48</v>
      </c>
      <c r="R183" t="s">
        <v>48</v>
      </c>
      <c r="S183" t="s">
        <v>48</v>
      </c>
      <c r="T183" t="s">
        <v>48</v>
      </c>
      <c r="U183" t="s">
        <v>441</v>
      </c>
      <c r="V183">
        <v>1233602</v>
      </c>
      <c r="W183" t="s">
        <v>50</v>
      </c>
      <c r="X183" t="s">
        <v>593</v>
      </c>
      <c r="Y183" t="s">
        <v>594</v>
      </c>
      <c r="Z183" t="s">
        <v>50</v>
      </c>
      <c r="AA183" t="s">
        <v>50</v>
      </c>
      <c r="AB183" t="s">
        <v>50</v>
      </c>
      <c r="AC183">
        <v>7.0100120039401306E+17</v>
      </c>
      <c r="AD183" t="s">
        <v>50</v>
      </c>
      <c r="AE183" t="s">
        <v>50</v>
      </c>
      <c r="AF183" t="s">
        <v>595</v>
      </c>
    </row>
    <row r="184" spans="1:32">
      <c r="A184" s="6" t="str">
        <f t="shared" si="4"/>
        <v>Paris 10 - Rex Atrium5</v>
      </c>
      <c r="B184" s="6">
        <f t="shared" si="5"/>
        <v>5</v>
      </c>
      <c r="C184" t="s">
        <v>585</v>
      </c>
      <c r="D184">
        <v>10</v>
      </c>
      <c r="E184">
        <v>10</v>
      </c>
      <c r="F184" t="s">
        <v>586</v>
      </c>
      <c r="G184">
        <v>500</v>
      </c>
      <c r="H184" t="s">
        <v>46</v>
      </c>
      <c r="I184" t="s">
        <v>45</v>
      </c>
      <c r="J184" t="s">
        <v>46</v>
      </c>
      <c r="K184" t="s">
        <v>47</v>
      </c>
      <c r="L184" t="s">
        <v>45</v>
      </c>
      <c r="M184" t="s">
        <v>50</v>
      </c>
      <c r="N184" t="s">
        <v>50</v>
      </c>
      <c r="O184" t="s">
        <v>50</v>
      </c>
      <c r="P184" t="s">
        <v>50</v>
      </c>
      <c r="Q184" t="s">
        <v>50</v>
      </c>
      <c r="R184" t="s">
        <v>50</v>
      </c>
      <c r="S184" t="s">
        <v>50</v>
      </c>
      <c r="T184" t="s">
        <v>50</v>
      </c>
      <c r="U184" t="s">
        <v>441</v>
      </c>
      <c r="V184" t="s">
        <v>50</v>
      </c>
      <c r="W184" t="s">
        <v>50</v>
      </c>
      <c r="X184" t="s">
        <v>50</v>
      </c>
      <c r="Y184" t="s">
        <v>50</v>
      </c>
      <c r="Z184" t="s">
        <v>50</v>
      </c>
      <c r="AA184" t="s">
        <v>50</v>
      </c>
      <c r="AB184" t="s">
        <v>50</v>
      </c>
      <c r="AC184">
        <v>7.0100118723605798E+17</v>
      </c>
      <c r="AD184">
        <v>134837</v>
      </c>
      <c r="AE184" t="s">
        <v>50</v>
      </c>
      <c r="AF184" t="s">
        <v>587</v>
      </c>
    </row>
    <row r="185" spans="1:32">
      <c r="A185" s="6" t="str">
        <f t="shared" si="4"/>
        <v>Paris 10 - Rex Atrium6</v>
      </c>
      <c r="B185" s="6">
        <f t="shared" si="5"/>
        <v>6</v>
      </c>
      <c r="C185" t="s">
        <v>585</v>
      </c>
      <c r="D185">
        <v>10</v>
      </c>
      <c r="E185">
        <v>10</v>
      </c>
      <c r="F185" t="s">
        <v>588</v>
      </c>
      <c r="G185">
        <v>500</v>
      </c>
      <c r="H185" t="s">
        <v>46</v>
      </c>
      <c r="I185" t="s">
        <v>45</v>
      </c>
      <c r="J185" t="s">
        <v>46</v>
      </c>
      <c r="K185" t="s">
        <v>47</v>
      </c>
      <c r="L185" t="s">
        <v>45</v>
      </c>
      <c r="M185" t="s">
        <v>50</v>
      </c>
      <c r="N185" t="s">
        <v>50</v>
      </c>
      <c r="O185" t="s">
        <v>50</v>
      </c>
      <c r="P185" t="s">
        <v>50</v>
      </c>
      <c r="Q185" t="s">
        <v>50</v>
      </c>
      <c r="R185" t="s">
        <v>50</v>
      </c>
      <c r="S185" t="s">
        <v>50</v>
      </c>
      <c r="T185" t="s">
        <v>50</v>
      </c>
      <c r="U185" t="s">
        <v>441</v>
      </c>
      <c r="V185" t="s">
        <v>50</v>
      </c>
      <c r="W185" t="s">
        <v>50</v>
      </c>
      <c r="X185" t="s">
        <v>50</v>
      </c>
      <c r="Y185" t="s">
        <v>50</v>
      </c>
      <c r="Z185" t="s">
        <v>50</v>
      </c>
      <c r="AA185" t="s">
        <v>50</v>
      </c>
      <c r="AB185" t="s">
        <v>50</v>
      </c>
      <c r="AC185">
        <v>7.0100118723605901E+17</v>
      </c>
      <c r="AD185">
        <v>134834</v>
      </c>
      <c r="AE185" t="s">
        <v>50</v>
      </c>
      <c r="AF185" t="s">
        <v>589</v>
      </c>
    </row>
    <row r="186" spans="1:32">
      <c r="A186" s="6" t="str">
        <f t="shared" si="4"/>
        <v>Paris 10 - Rex Atrium7</v>
      </c>
      <c r="B186" s="6">
        <f t="shared" si="5"/>
        <v>7</v>
      </c>
      <c r="C186" t="s">
        <v>585</v>
      </c>
      <c r="D186">
        <v>10</v>
      </c>
      <c r="E186">
        <v>10</v>
      </c>
      <c r="F186" t="s">
        <v>596</v>
      </c>
      <c r="G186" t="s">
        <v>43</v>
      </c>
      <c r="H186" t="s">
        <v>46</v>
      </c>
      <c r="I186" t="s">
        <v>45</v>
      </c>
      <c r="J186" t="s">
        <v>46</v>
      </c>
      <c r="K186" t="s">
        <v>47</v>
      </c>
      <c r="L186" t="s">
        <v>45</v>
      </c>
      <c r="M186" t="s">
        <v>50</v>
      </c>
      <c r="N186" t="s">
        <v>50</v>
      </c>
      <c r="O186" t="s">
        <v>50</v>
      </c>
      <c r="P186" t="s">
        <v>50</v>
      </c>
      <c r="Q186" t="s">
        <v>50</v>
      </c>
      <c r="R186" t="s">
        <v>50</v>
      </c>
      <c r="S186" t="s">
        <v>50</v>
      </c>
      <c r="T186" t="s">
        <v>50</v>
      </c>
      <c r="U186" t="s">
        <v>441</v>
      </c>
      <c r="V186" t="s">
        <v>50</v>
      </c>
      <c r="W186" t="s">
        <v>50</v>
      </c>
      <c r="X186" t="s">
        <v>50</v>
      </c>
      <c r="Y186" t="s">
        <v>50</v>
      </c>
      <c r="Z186" t="s">
        <v>50</v>
      </c>
      <c r="AA186" t="s">
        <v>50</v>
      </c>
      <c r="AB186" t="s">
        <v>597</v>
      </c>
      <c r="AC186">
        <v>7.0100118723602406E+17</v>
      </c>
      <c r="AD186" t="s">
        <v>50</v>
      </c>
      <c r="AE186" t="s">
        <v>50</v>
      </c>
      <c r="AF186" t="s">
        <v>598</v>
      </c>
    </row>
    <row r="187" spans="1:32">
      <c r="A187" s="6" t="str">
        <f t="shared" si="4"/>
        <v>Paris 10 - Rex Atrium8</v>
      </c>
      <c r="B187" s="6">
        <f t="shared" si="5"/>
        <v>8</v>
      </c>
      <c r="C187" t="s">
        <v>585</v>
      </c>
      <c r="D187">
        <v>10</v>
      </c>
      <c r="E187">
        <v>10</v>
      </c>
      <c r="F187" t="s">
        <v>603</v>
      </c>
      <c r="G187">
        <v>500</v>
      </c>
      <c r="H187" t="s">
        <v>46</v>
      </c>
      <c r="I187" t="s">
        <v>45</v>
      </c>
      <c r="J187" t="s">
        <v>46</v>
      </c>
      <c r="K187" t="s">
        <v>64</v>
      </c>
      <c r="L187" t="s">
        <v>48</v>
      </c>
      <c r="M187" t="s">
        <v>50</v>
      </c>
      <c r="N187" t="s">
        <v>50</v>
      </c>
      <c r="O187" t="s">
        <v>50</v>
      </c>
      <c r="P187" t="s">
        <v>50</v>
      </c>
      <c r="Q187" t="s">
        <v>50</v>
      </c>
      <c r="R187" t="s">
        <v>50</v>
      </c>
      <c r="S187" t="s">
        <v>50</v>
      </c>
      <c r="T187" t="s">
        <v>50</v>
      </c>
      <c r="U187" t="s">
        <v>441</v>
      </c>
      <c r="V187">
        <v>1242653</v>
      </c>
      <c r="W187" t="s">
        <v>50</v>
      </c>
      <c r="X187" t="s">
        <v>604</v>
      </c>
      <c r="Y187" t="s">
        <v>1434</v>
      </c>
      <c r="Z187" t="s">
        <v>50</v>
      </c>
      <c r="AA187" t="s">
        <v>50</v>
      </c>
      <c r="AB187" t="s">
        <v>50</v>
      </c>
      <c r="AC187">
        <v>7.0100118723605696E+17</v>
      </c>
      <c r="AD187">
        <v>134836</v>
      </c>
      <c r="AE187" t="s">
        <v>50</v>
      </c>
      <c r="AF187" t="s">
        <v>605</v>
      </c>
    </row>
    <row r="188" spans="1:32">
      <c r="A188" s="6" t="str">
        <f t="shared" si="4"/>
        <v>Paris 10 - Rex Atrium9</v>
      </c>
      <c r="B188" s="6">
        <f t="shared" si="5"/>
        <v>9</v>
      </c>
      <c r="C188" t="s">
        <v>585</v>
      </c>
      <c r="D188">
        <v>10</v>
      </c>
      <c r="E188">
        <v>10</v>
      </c>
      <c r="F188" t="s">
        <v>606</v>
      </c>
      <c r="G188">
        <v>500</v>
      </c>
      <c r="H188" t="s">
        <v>46</v>
      </c>
      <c r="I188" t="s">
        <v>45</v>
      </c>
      <c r="J188" t="s">
        <v>46</v>
      </c>
      <c r="K188" t="s">
        <v>47</v>
      </c>
      <c r="L188" t="s">
        <v>45</v>
      </c>
      <c r="M188" t="s">
        <v>50</v>
      </c>
      <c r="N188" t="s">
        <v>50</v>
      </c>
      <c r="O188" t="s">
        <v>50</v>
      </c>
      <c r="P188" t="s">
        <v>50</v>
      </c>
      <c r="Q188" t="s">
        <v>50</v>
      </c>
      <c r="R188" t="s">
        <v>50</v>
      </c>
      <c r="S188" t="s">
        <v>50</v>
      </c>
      <c r="T188" t="s">
        <v>50</v>
      </c>
      <c r="U188" t="s">
        <v>441</v>
      </c>
      <c r="V188" t="s">
        <v>50</v>
      </c>
      <c r="W188" t="s">
        <v>50</v>
      </c>
      <c r="X188" t="s">
        <v>50</v>
      </c>
      <c r="Y188" t="s">
        <v>50</v>
      </c>
      <c r="Z188" t="s">
        <v>50</v>
      </c>
      <c r="AA188" t="s">
        <v>50</v>
      </c>
      <c r="AB188" t="s">
        <v>50</v>
      </c>
      <c r="AC188">
        <v>7.0100118723606003E+17</v>
      </c>
      <c r="AD188" t="s">
        <v>50</v>
      </c>
      <c r="AE188" t="s">
        <v>50</v>
      </c>
      <c r="AF188" t="s">
        <v>607</v>
      </c>
    </row>
    <row r="189" spans="1:32">
      <c r="A189" s="6" t="str">
        <f t="shared" si="4"/>
        <v>Paris 10 - Rex Atrium10</v>
      </c>
      <c r="B189" s="6">
        <f t="shared" si="5"/>
        <v>10</v>
      </c>
      <c r="C189" t="s">
        <v>585</v>
      </c>
      <c r="D189">
        <v>10</v>
      </c>
      <c r="E189">
        <v>10</v>
      </c>
      <c r="F189" t="s">
        <v>599</v>
      </c>
      <c r="G189">
        <v>500</v>
      </c>
      <c r="H189" t="s">
        <v>46</v>
      </c>
      <c r="I189" t="s">
        <v>45</v>
      </c>
      <c r="J189" t="s">
        <v>46</v>
      </c>
      <c r="K189" t="s">
        <v>47</v>
      </c>
      <c r="L189" t="s">
        <v>45</v>
      </c>
      <c r="M189" t="s">
        <v>50</v>
      </c>
      <c r="N189" t="s">
        <v>50</v>
      </c>
      <c r="O189" t="s">
        <v>50</v>
      </c>
      <c r="P189" t="s">
        <v>50</v>
      </c>
      <c r="Q189" t="s">
        <v>50</v>
      </c>
      <c r="R189" t="s">
        <v>50</v>
      </c>
      <c r="S189" t="s">
        <v>50</v>
      </c>
      <c r="T189" t="s">
        <v>50</v>
      </c>
      <c r="U189" t="s">
        <v>441</v>
      </c>
      <c r="V189" t="s">
        <v>50</v>
      </c>
      <c r="W189" t="s">
        <v>50</v>
      </c>
      <c r="X189" t="s">
        <v>50</v>
      </c>
      <c r="Y189" t="s">
        <v>50</v>
      </c>
      <c r="Z189" t="s">
        <v>50</v>
      </c>
      <c r="AA189" t="s">
        <v>50</v>
      </c>
      <c r="AB189" t="s">
        <v>50</v>
      </c>
      <c r="AC189">
        <v>7.0100118723605798E+17</v>
      </c>
      <c r="AD189">
        <v>134838</v>
      </c>
      <c r="AE189" t="s">
        <v>50</v>
      </c>
      <c r="AF189" t="s">
        <v>600</v>
      </c>
    </row>
    <row r="190" spans="1:32">
      <c r="A190" s="6" t="str">
        <f t="shared" si="4"/>
        <v>Paris 11 - Alhambra1</v>
      </c>
      <c r="B190" s="6">
        <f t="shared" si="5"/>
        <v>1</v>
      </c>
      <c r="C190" t="s">
        <v>611</v>
      </c>
      <c r="D190">
        <v>8</v>
      </c>
      <c r="E190">
        <v>8</v>
      </c>
      <c r="F190" t="s">
        <v>629</v>
      </c>
      <c r="G190" t="s">
        <v>43</v>
      </c>
      <c r="H190" t="s">
        <v>46</v>
      </c>
      <c r="I190" t="s">
        <v>45</v>
      </c>
      <c r="J190" t="s">
        <v>46</v>
      </c>
      <c r="K190" t="s">
        <v>89</v>
      </c>
      <c r="L190" t="s">
        <v>48</v>
      </c>
      <c r="M190" t="s">
        <v>50</v>
      </c>
      <c r="N190" t="s">
        <v>50</v>
      </c>
      <c r="O190" t="s">
        <v>50</v>
      </c>
      <c r="P190" t="s">
        <v>50</v>
      </c>
      <c r="Q190" t="s">
        <v>50</v>
      </c>
      <c r="R190" t="s">
        <v>50</v>
      </c>
      <c r="S190" t="s">
        <v>50</v>
      </c>
      <c r="T190" t="s">
        <v>50</v>
      </c>
      <c r="U190" t="s">
        <v>441</v>
      </c>
      <c r="V190" t="s">
        <v>50</v>
      </c>
      <c r="W190">
        <v>1243276</v>
      </c>
      <c r="X190" t="s">
        <v>630</v>
      </c>
      <c r="Y190" t="s">
        <v>631</v>
      </c>
      <c r="Z190" t="s">
        <v>632</v>
      </c>
      <c r="AA190" t="s">
        <v>633</v>
      </c>
      <c r="AB190" t="s">
        <v>50</v>
      </c>
      <c r="AC190">
        <v>7.01001187236064E+17</v>
      </c>
      <c r="AD190" t="s">
        <v>50</v>
      </c>
      <c r="AE190" t="s">
        <v>50</v>
      </c>
      <c r="AF190" t="s">
        <v>50</v>
      </c>
    </row>
    <row r="191" spans="1:32">
      <c r="A191" s="6" t="str">
        <f t="shared" si="4"/>
        <v>Paris 11 - Alhambra2</v>
      </c>
      <c r="B191" s="6">
        <f t="shared" si="5"/>
        <v>2</v>
      </c>
      <c r="C191" t="s">
        <v>611</v>
      </c>
      <c r="D191">
        <v>8</v>
      </c>
      <c r="E191">
        <v>8</v>
      </c>
      <c r="F191" t="s">
        <v>614</v>
      </c>
      <c r="G191" t="s">
        <v>54</v>
      </c>
      <c r="H191" t="s">
        <v>46</v>
      </c>
      <c r="I191" t="s">
        <v>45</v>
      </c>
      <c r="J191" t="s">
        <v>46</v>
      </c>
      <c r="K191" t="s">
        <v>47</v>
      </c>
      <c r="L191" t="s">
        <v>45</v>
      </c>
      <c r="M191" t="s">
        <v>50</v>
      </c>
      <c r="N191" t="s">
        <v>50</v>
      </c>
      <c r="O191" t="s">
        <v>50</v>
      </c>
      <c r="P191" t="s">
        <v>50</v>
      </c>
      <c r="Q191" t="s">
        <v>50</v>
      </c>
      <c r="R191" t="s">
        <v>50</v>
      </c>
      <c r="S191" t="s">
        <v>50</v>
      </c>
      <c r="T191" t="s">
        <v>50</v>
      </c>
      <c r="U191" t="s">
        <v>441</v>
      </c>
      <c r="V191" t="s">
        <v>50</v>
      </c>
      <c r="W191" t="s">
        <v>50</v>
      </c>
      <c r="X191" t="s">
        <v>50</v>
      </c>
      <c r="Y191" t="s">
        <v>50</v>
      </c>
      <c r="Z191" t="s">
        <v>50</v>
      </c>
      <c r="AA191" t="s">
        <v>50</v>
      </c>
      <c r="AB191" t="s">
        <v>50</v>
      </c>
      <c r="AC191">
        <v>7.0100118723602202E+17</v>
      </c>
      <c r="AD191" t="s">
        <v>50</v>
      </c>
      <c r="AE191" t="s">
        <v>615</v>
      </c>
      <c r="AF191" t="s">
        <v>616</v>
      </c>
    </row>
    <row r="192" spans="1:32">
      <c r="A192" s="6" t="str">
        <f t="shared" si="4"/>
        <v>Paris 11 - Alhambra3</v>
      </c>
      <c r="B192" s="6">
        <f t="shared" si="5"/>
        <v>3</v>
      </c>
      <c r="C192" t="s">
        <v>611</v>
      </c>
      <c r="D192">
        <v>8</v>
      </c>
      <c r="E192">
        <v>8</v>
      </c>
      <c r="F192" t="s">
        <v>634</v>
      </c>
      <c r="G192">
        <v>500</v>
      </c>
      <c r="H192" t="s">
        <v>46</v>
      </c>
      <c r="I192" t="s">
        <v>45</v>
      </c>
      <c r="J192" t="s">
        <v>46</v>
      </c>
      <c r="K192" t="s">
        <v>64</v>
      </c>
      <c r="L192" t="s">
        <v>48</v>
      </c>
      <c r="M192" t="s">
        <v>50</v>
      </c>
      <c r="N192" t="s">
        <v>50</v>
      </c>
      <c r="O192" t="s">
        <v>50</v>
      </c>
      <c r="P192" t="s">
        <v>50</v>
      </c>
      <c r="Q192" t="s">
        <v>50</v>
      </c>
      <c r="R192" t="s">
        <v>50</v>
      </c>
      <c r="S192" t="s">
        <v>50</v>
      </c>
      <c r="T192" t="s">
        <v>50</v>
      </c>
      <c r="U192" t="s">
        <v>441</v>
      </c>
      <c r="V192">
        <v>1246741</v>
      </c>
      <c r="W192" t="s">
        <v>50</v>
      </c>
      <c r="X192" t="s">
        <v>1435</v>
      </c>
      <c r="Y192" t="s">
        <v>1436</v>
      </c>
      <c r="Z192" t="s">
        <v>50</v>
      </c>
      <c r="AA192" t="s">
        <v>50</v>
      </c>
      <c r="AB192" t="s">
        <v>50</v>
      </c>
      <c r="AC192">
        <v>7.0100118723606797E+17</v>
      </c>
      <c r="AD192">
        <v>135059</v>
      </c>
      <c r="AE192" t="s">
        <v>50</v>
      </c>
      <c r="AF192" t="s">
        <v>50</v>
      </c>
    </row>
    <row r="193" spans="1:32">
      <c r="A193" s="6" t="str">
        <f t="shared" si="4"/>
        <v>Paris 11 - Alhambra4</v>
      </c>
      <c r="B193" s="6">
        <f t="shared" si="5"/>
        <v>4</v>
      </c>
      <c r="C193" t="s">
        <v>611</v>
      </c>
      <c r="D193">
        <v>8</v>
      </c>
      <c r="E193">
        <v>8</v>
      </c>
      <c r="F193" t="s">
        <v>617</v>
      </c>
      <c r="G193">
        <v>500</v>
      </c>
      <c r="H193" t="s">
        <v>46</v>
      </c>
      <c r="I193" t="s">
        <v>45</v>
      </c>
      <c r="J193" t="s">
        <v>46</v>
      </c>
      <c r="K193" t="s">
        <v>64</v>
      </c>
      <c r="L193" t="s">
        <v>45</v>
      </c>
      <c r="M193" t="s">
        <v>50</v>
      </c>
      <c r="N193" t="s">
        <v>50</v>
      </c>
      <c r="O193" t="s">
        <v>50</v>
      </c>
      <c r="P193" t="s">
        <v>50</v>
      </c>
      <c r="Q193" t="s">
        <v>50</v>
      </c>
      <c r="R193" t="s">
        <v>50</v>
      </c>
      <c r="S193" t="s">
        <v>50</v>
      </c>
      <c r="T193" t="s">
        <v>50</v>
      </c>
      <c r="U193" t="s">
        <v>441</v>
      </c>
      <c r="V193">
        <v>1235169</v>
      </c>
      <c r="W193" t="s">
        <v>50</v>
      </c>
      <c r="X193" t="s">
        <v>1437</v>
      </c>
      <c r="Y193" t="s">
        <v>1438</v>
      </c>
      <c r="Z193" t="s">
        <v>50</v>
      </c>
      <c r="AA193" t="s">
        <v>50</v>
      </c>
      <c r="AB193" t="s">
        <v>618</v>
      </c>
      <c r="AC193" t="s">
        <v>619</v>
      </c>
      <c r="AD193" t="s">
        <v>50</v>
      </c>
      <c r="AE193" t="s">
        <v>50</v>
      </c>
      <c r="AF193" t="s">
        <v>620</v>
      </c>
    </row>
    <row r="194" spans="1:32">
      <c r="A194" s="6" t="str">
        <f t="shared" si="4"/>
        <v>Paris 11 - Alhambra5</v>
      </c>
      <c r="B194" s="6">
        <f t="shared" si="5"/>
        <v>5</v>
      </c>
      <c r="C194" t="s">
        <v>611</v>
      </c>
      <c r="D194">
        <v>8</v>
      </c>
      <c r="E194">
        <v>8</v>
      </c>
      <c r="F194" t="s">
        <v>621</v>
      </c>
      <c r="G194" t="s">
        <v>72</v>
      </c>
      <c r="H194" t="s">
        <v>46</v>
      </c>
      <c r="I194" t="s">
        <v>45</v>
      </c>
      <c r="J194" t="s">
        <v>46</v>
      </c>
      <c r="K194" t="s">
        <v>47</v>
      </c>
      <c r="L194" t="s">
        <v>45</v>
      </c>
      <c r="M194" t="s">
        <v>50</v>
      </c>
      <c r="N194" t="s">
        <v>50</v>
      </c>
      <c r="O194" t="s">
        <v>50</v>
      </c>
      <c r="P194" t="s">
        <v>50</v>
      </c>
      <c r="Q194" t="s">
        <v>50</v>
      </c>
      <c r="R194" t="s">
        <v>50</v>
      </c>
      <c r="S194" t="s">
        <v>50</v>
      </c>
      <c r="T194" t="s">
        <v>50</v>
      </c>
      <c r="U194" t="s">
        <v>441</v>
      </c>
      <c r="V194" t="s">
        <v>50</v>
      </c>
      <c r="W194" t="s">
        <v>50</v>
      </c>
      <c r="X194" t="s">
        <v>50</v>
      </c>
      <c r="Y194" t="s">
        <v>50</v>
      </c>
      <c r="Z194" t="s">
        <v>50</v>
      </c>
      <c r="AA194" t="s">
        <v>50</v>
      </c>
      <c r="AB194" t="s">
        <v>622</v>
      </c>
      <c r="AC194">
        <v>7.0100118723601894E+17</v>
      </c>
      <c r="AD194" t="s">
        <v>50</v>
      </c>
      <c r="AE194" t="s">
        <v>50</v>
      </c>
      <c r="AF194" t="s">
        <v>623</v>
      </c>
    </row>
    <row r="195" spans="1:32">
      <c r="A195" s="6" t="str">
        <f t="shared" ref="A195:A258" si="6">IFERROR(CONCATENATE(C195,B195),"")</f>
        <v>Paris 11 - Alhambra6</v>
      </c>
      <c r="B195" s="6">
        <f t="shared" ref="B195:B258" si="7">IFERROR(IF(C195=C194,B194+1,IF(C195="","",1)),"")</f>
        <v>6</v>
      </c>
      <c r="C195" t="s">
        <v>611</v>
      </c>
      <c r="D195">
        <v>8</v>
      </c>
      <c r="E195">
        <v>8</v>
      </c>
      <c r="F195" t="s">
        <v>612</v>
      </c>
      <c r="G195">
        <v>500</v>
      </c>
      <c r="H195" t="s">
        <v>46</v>
      </c>
      <c r="I195" t="s">
        <v>45</v>
      </c>
      <c r="J195" t="s">
        <v>46</v>
      </c>
      <c r="K195" t="s">
        <v>47</v>
      </c>
      <c r="L195" t="s">
        <v>45</v>
      </c>
      <c r="M195" t="s">
        <v>50</v>
      </c>
      <c r="N195" t="s">
        <v>50</v>
      </c>
      <c r="O195" t="s">
        <v>50</v>
      </c>
      <c r="P195" t="s">
        <v>50</v>
      </c>
      <c r="Q195" t="s">
        <v>50</v>
      </c>
      <c r="R195" t="s">
        <v>50</v>
      </c>
      <c r="S195" t="s">
        <v>50</v>
      </c>
      <c r="T195" t="s">
        <v>50</v>
      </c>
      <c r="U195" t="s">
        <v>441</v>
      </c>
      <c r="V195" t="s">
        <v>50</v>
      </c>
      <c r="W195" t="s">
        <v>50</v>
      </c>
      <c r="X195" t="s">
        <v>50</v>
      </c>
      <c r="Y195" t="s">
        <v>50</v>
      </c>
      <c r="Z195" t="s">
        <v>50</v>
      </c>
      <c r="AA195" t="s">
        <v>50</v>
      </c>
      <c r="AB195" t="s">
        <v>613</v>
      </c>
      <c r="AC195">
        <v>7.0100118723606899E+17</v>
      </c>
      <c r="AD195">
        <v>135060</v>
      </c>
      <c r="AE195" t="s">
        <v>50</v>
      </c>
      <c r="AF195" t="s">
        <v>50</v>
      </c>
    </row>
    <row r="196" spans="1:32">
      <c r="A196" s="6" t="str">
        <f t="shared" si="6"/>
        <v>Paris 11 - Alhambra7</v>
      </c>
      <c r="B196" s="6">
        <f t="shared" si="7"/>
        <v>7</v>
      </c>
      <c r="C196" t="s">
        <v>611</v>
      </c>
      <c r="D196">
        <v>8</v>
      </c>
      <c r="E196">
        <v>8</v>
      </c>
      <c r="F196" t="s">
        <v>628</v>
      </c>
      <c r="G196">
        <v>500</v>
      </c>
      <c r="H196" t="s">
        <v>46</v>
      </c>
      <c r="I196" t="s">
        <v>45</v>
      </c>
      <c r="J196" t="s">
        <v>46</v>
      </c>
      <c r="K196" t="s">
        <v>47</v>
      </c>
      <c r="L196" t="s">
        <v>45</v>
      </c>
      <c r="M196" t="s">
        <v>50</v>
      </c>
      <c r="N196" t="s">
        <v>50</v>
      </c>
      <c r="O196" t="s">
        <v>50</v>
      </c>
      <c r="P196" t="s">
        <v>50</v>
      </c>
      <c r="Q196" t="s">
        <v>50</v>
      </c>
      <c r="R196" t="s">
        <v>50</v>
      </c>
      <c r="S196" t="s">
        <v>50</v>
      </c>
      <c r="T196" t="s">
        <v>50</v>
      </c>
      <c r="U196" t="s">
        <v>441</v>
      </c>
      <c r="V196" t="s">
        <v>50</v>
      </c>
      <c r="W196" t="s">
        <v>50</v>
      </c>
      <c r="X196" t="s">
        <v>50</v>
      </c>
      <c r="Y196" t="s">
        <v>50</v>
      </c>
      <c r="Z196" t="s">
        <v>50</v>
      </c>
      <c r="AA196" t="s">
        <v>50</v>
      </c>
      <c r="AB196" t="s">
        <v>50</v>
      </c>
      <c r="AC196">
        <v>7.0100118723606797E+17</v>
      </c>
      <c r="AD196">
        <v>135058</v>
      </c>
      <c r="AE196" t="s">
        <v>50</v>
      </c>
      <c r="AF196" t="s">
        <v>50</v>
      </c>
    </row>
    <row r="197" spans="1:32">
      <c r="A197" s="6" t="str">
        <f t="shared" si="6"/>
        <v>Paris 11 - Alhambra8</v>
      </c>
      <c r="B197" s="6">
        <f t="shared" si="7"/>
        <v>8</v>
      </c>
      <c r="C197" t="s">
        <v>611</v>
      </c>
      <c r="D197">
        <v>8</v>
      </c>
      <c r="E197">
        <v>8</v>
      </c>
      <c r="F197" t="s">
        <v>624</v>
      </c>
      <c r="G197" t="s">
        <v>282</v>
      </c>
      <c r="H197" t="s">
        <v>46</v>
      </c>
      <c r="I197" t="s">
        <v>45</v>
      </c>
      <c r="J197" t="s">
        <v>46</v>
      </c>
      <c r="K197" t="s">
        <v>47</v>
      </c>
      <c r="L197" t="s">
        <v>45</v>
      </c>
      <c r="M197" t="s">
        <v>50</v>
      </c>
      <c r="N197" t="s">
        <v>50</v>
      </c>
      <c r="O197" t="s">
        <v>50</v>
      </c>
      <c r="P197" t="s">
        <v>50</v>
      </c>
      <c r="Q197" t="s">
        <v>50</v>
      </c>
      <c r="R197" t="s">
        <v>50</v>
      </c>
      <c r="S197" t="s">
        <v>50</v>
      </c>
      <c r="T197" t="s">
        <v>50</v>
      </c>
      <c r="U197" t="s">
        <v>441</v>
      </c>
      <c r="V197" t="s">
        <v>50</v>
      </c>
      <c r="W197" t="s">
        <v>50</v>
      </c>
      <c r="X197" t="s">
        <v>50</v>
      </c>
      <c r="Y197" t="s">
        <v>50</v>
      </c>
      <c r="Z197" t="s">
        <v>50</v>
      </c>
      <c r="AA197" t="s">
        <v>50</v>
      </c>
      <c r="AB197" t="s">
        <v>625</v>
      </c>
      <c r="AC197">
        <v>7.0100118723604595E+17</v>
      </c>
      <c r="AD197" t="s">
        <v>50</v>
      </c>
      <c r="AE197" t="s">
        <v>626</v>
      </c>
      <c r="AF197" t="s">
        <v>627</v>
      </c>
    </row>
    <row r="198" spans="1:32">
      <c r="A198" s="6" t="str">
        <f t="shared" si="6"/>
        <v>Paris 11 - Ledru-Rollin1</v>
      </c>
      <c r="B198" s="6">
        <f t="shared" si="7"/>
        <v>1</v>
      </c>
      <c r="C198" t="s">
        <v>635</v>
      </c>
      <c r="D198">
        <v>8</v>
      </c>
      <c r="E198">
        <v>7</v>
      </c>
      <c r="F198" t="s">
        <v>644</v>
      </c>
      <c r="G198" t="s">
        <v>54</v>
      </c>
      <c r="H198" t="s">
        <v>46</v>
      </c>
      <c r="I198" t="s">
        <v>45</v>
      </c>
      <c r="J198" t="s">
        <v>46</v>
      </c>
      <c r="K198" t="s">
        <v>47</v>
      </c>
      <c r="L198" t="s">
        <v>45</v>
      </c>
      <c r="M198" t="s">
        <v>50</v>
      </c>
      <c r="N198" t="s">
        <v>50</v>
      </c>
      <c r="O198" t="s">
        <v>50</v>
      </c>
      <c r="P198" t="s">
        <v>50</v>
      </c>
      <c r="Q198" t="s">
        <v>50</v>
      </c>
      <c r="R198" t="s">
        <v>50</v>
      </c>
      <c r="S198" t="s">
        <v>50</v>
      </c>
      <c r="T198" t="s">
        <v>50</v>
      </c>
      <c r="U198" t="s">
        <v>441</v>
      </c>
      <c r="V198" t="s">
        <v>50</v>
      </c>
      <c r="W198" t="s">
        <v>50</v>
      </c>
      <c r="X198" t="s">
        <v>50</v>
      </c>
      <c r="Y198" t="s">
        <v>50</v>
      </c>
      <c r="Z198" t="s">
        <v>50</v>
      </c>
      <c r="AA198" t="s">
        <v>50</v>
      </c>
      <c r="AB198" t="s">
        <v>50</v>
      </c>
      <c r="AC198">
        <v>7.0100120039401498E+17</v>
      </c>
      <c r="AD198" t="s">
        <v>50</v>
      </c>
      <c r="AE198" t="s">
        <v>50</v>
      </c>
      <c r="AF198" t="s">
        <v>645</v>
      </c>
    </row>
    <row r="199" spans="1:32">
      <c r="A199" s="6" t="str">
        <f t="shared" si="6"/>
        <v>Paris 11 - Ledru-Rollin2</v>
      </c>
      <c r="B199" s="6">
        <f t="shared" si="7"/>
        <v>2</v>
      </c>
      <c r="C199" t="s">
        <v>635</v>
      </c>
      <c r="D199">
        <v>8</v>
      </c>
      <c r="E199">
        <v>7</v>
      </c>
      <c r="F199" t="s">
        <v>646</v>
      </c>
      <c r="G199" t="s">
        <v>43</v>
      </c>
      <c r="H199" t="s">
        <v>46</v>
      </c>
      <c r="I199" t="s">
        <v>45</v>
      </c>
      <c r="J199" t="s">
        <v>46</v>
      </c>
      <c r="K199" t="s">
        <v>47</v>
      </c>
      <c r="L199" t="s">
        <v>45</v>
      </c>
      <c r="M199" t="s">
        <v>50</v>
      </c>
      <c r="N199" t="s">
        <v>50</v>
      </c>
      <c r="O199" t="s">
        <v>50</v>
      </c>
      <c r="P199" t="s">
        <v>50</v>
      </c>
      <c r="Q199" t="s">
        <v>50</v>
      </c>
      <c r="R199" t="s">
        <v>50</v>
      </c>
      <c r="S199" t="s">
        <v>50</v>
      </c>
      <c r="T199" t="s">
        <v>50</v>
      </c>
      <c r="U199" t="s">
        <v>441</v>
      </c>
      <c r="V199" t="s">
        <v>50</v>
      </c>
      <c r="W199" t="s">
        <v>50</v>
      </c>
      <c r="X199" t="s">
        <v>50</v>
      </c>
      <c r="Y199" t="s">
        <v>50</v>
      </c>
      <c r="Z199" t="s">
        <v>50</v>
      </c>
      <c r="AA199" t="s">
        <v>50</v>
      </c>
      <c r="AB199" t="s">
        <v>50</v>
      </c>
      <c r="AC199">
        <v>7.0100118723602099E+17</v>
      </c>
      <c r="AD199">
        <v>171</v>
      </c>
      <c r="AE199" t="s">
        <v>50</v>
      </c>
      <c r="AF199" t="s">
        <v>50</v>
      </c>
    </row>
    <row r="200" spans="1:32">
      <c r="A200" s="6" t="str">
        <f t="shared" si="6"/>
        <v>Paris 11 - Ledru-Rollin3</v>
      </c>
      <c r="B200" s="6">
        <f t="shared" si="7"/>
        <v>3</v>
      </c>
      <c r="C200" t="s">
        <v>635</v>
      </c>
      <c r="D200">
        <v>8</v>
      </c>
      <c r="E200">
        <v>7</v>
      </c>
      <c r="F200" t="s">
        <v>649</v>
      </c>
      <c r="G200" t="s">
        <v>43</v>
      </c>
      <c r="H200" t="s">
        <v>46</v>
      </c>
      <c r="I200" t="s">
        <v>45</v>
      </c>
      <c r="J200" t="s">
        <v>46</v>
      </c>
      <c r="K200" t="s">
        <v>47</v>
      </c>
      <c r="L200" t="s">
        <v>45</v>
      </c>
      <c r="M200" t="s">
        <v>50</v>
      </c>
      <c r="N200" t="s">
        <v>50</v>
      </c>
      <c r="O200" t="s">
        <v>50</v>
      </c>
      <c r="P200" t="s">
        <v>50</v>
      </c>
      <c r="Q200" t="s">
        <v>50</v>
      </c>
      <c r="R200" t="s">
        <v>50</v>
      </c>
      <c r="S200" t="s">
        <v>50</v>
      </c>
      <c r="T200" t="s">
        <v>50</v>
      </c>
      <c r="U200" t="s">
        <v>441</v>
      </c>
      <c r="V200" t="s">
        <v>50</v>
      </c>
      <c r="W200" t="s">
        <v>50</v>
      </c>
      <c r="X200" t="s">
        <v>50</v>
      </c>
      <c r="Y200" t="s">
        <v>50</v>
      </c>
      <c r="Z200" t="s">
        <v>50</v>
      </c>
      <c r="AA200" t="s">
        <v>50</v>
      </c>
      <c r="AB200" t="s">
        <v>650</v>
      </c>
      <c r="AC200">
        <v>7.0100118723602099E+17</v>
      </c>
      <c r="AD200">
        <v>173</v>
      </c>
      <c r="AE200" t="s">
        <v>50</v>
      </c>
      <c r="AF200" t="s">
        <v>50</v>
      </c>
    </row>
    <row r="201" spans="1:32">
      <c r="A201" s="6" t="str">
        <f t="shared" si="6"/>
        <v>Paris 11 - Ledru-Rollin4</v>
      </c>
      <c r="B201" s="6">
        <f t="shared" si="7"/>
        <v>4</v>
      </c>
      <c r="C201" t="s">
        <v>635</v>
      </c>
      <c r="D201">
        <v>8</v>
      </c>
      <c r="E201">
        <v>7</v>
      </c>
      <c r="F201" t="s">
        <v>647</v>
      </c>
      <c r="G201" t="s">
        <v>43</v>
      </c>
      <c r="H201" t="s">
        <v>44</v>
      </c>
      <c r="I201" t="s">
        <v>48</v>
      </c>
      <c r="J201" t="s">
        <v>104</v>
      </c>
      <c r="K201" t="s">
        <v>47</v>
      </c>
      <c r="L201" t="s">
        <v>45</v>
      </c>
      <c r="M201" t="s">
        <v>50</v>
      </c>
      <c r="N201" t="s">
        <v>50</v>
      </c>
      <c r="O201" t="s">
        <v>50</v>
      </c>
      <c r="P201" t="s">
        <v>50</v>
      </c>
      <c r="Q201" t="s">
        <v>50</v>
      </c>
      <c r="R201" t="s">
        <v>50</v>
      </c>
      <c r="S201" t="s">
        <v>50</v>
      </c>
      <c r="T201" t="s">
        <v>50</v>
      </c>
      <c r="U201" t="s">
        <v>441</v>
      </c>
      <c r="V201" t="s">
        <v>50</v>
      </c>
      <c r="W201" t="s">
        <v>50</v>
      </c>
      <c r="X201" t="s">
        <v>50</v>
      </c>
      <c r="Y201" t="s">
        <v>50</v>
      </c>
      <c r="Z201" t="s">
        <v>50</v>
      </c>
      <c r="AA201" t="s">
        <v>50</v>
      </c>
      <c r="AB201" t="s">
        <v>648</v>
      </c>
      <c r="AC201">
        <v>7.0100118723602406E+17</v>
      </c>
      <c r="AD201">
        <v>225</v>
      </c>
      <c r="AE201" t="s">
        <v>50</v>
      </c>
      <c r="AF201" t="s">
        <v>50</v>
      </c>
    </row>
    <row r="202" spans="1:32">
      <c r="A202" s="6" t="str">
        <f t="shared" si="6"/>
        <v>Paris 11 - Ledru-Rollin5</v>
      </c>
      <c r="B202" s="6">
        <f t="shared" si="7"/>
        <v>5</v>
      </c>
      <c r="C202" t="s">
        <v>635</v>
      </c>
      <c r="D202">
        <v>8</v>
      </c>
      <c r="E202">
        <v>7</v>
      </c>
      <c r="F202" t="s">
        <v>640</v>
      </c>
      <c r="G202" t="s">
        <v>72</v>
      </c>
      <c r="H202" t="s">
        <v>46</v>
      </c>
      <c r="I202" t="s">
        <v>45</v>
      </c>
      <c r="J202" t="s">
        <v>46</v>
      </c>
      <c r="K202" t="s">
        <v>47</v>
      </c>
      <c r="L202" t="s">
        <v>45</v>
      </c>
      <c r="M202" t="s">
        <v>50</v>
      </c>
      <c r="N202" t="s">
        <v>50</v>
      </c>
      <c r="O202" t="s">
        <v>50</v>
      </c>
      <c r="P202" t="s">
        <v>50</v>
      </c>
      <c r="Q202" t="s">
        <v>50</v>
      </c>
      <c r="R202" t="s">
        <v>50</v>
      </c>
      <c r="S202" t="s">
        <v>50</v>
      </c>
      <c r="T202" t="s">
        <v>50</v>
      </c>
      <c r="U202" t="s">
        <v>441</v>
      </c>
      <c r="V202" t="s">
        <v>50</v>
      </c>
      <c r="W202" t="s">
        <v>50</v>
      </c>
      <c r="X202" t="s">
        <v>50</v>
      </c>
      <c r="Y202" t="s">
        <v>50</v>
      </c>
      <c r="Z202" t="s">
        <v>50</v>
      </c>
      <c r="AA202" t="s">
        <v>50</v>
      </c>
      <c r="AB202" t="s">
        <v>641</v>
      </c>
      <c r="AC202">
        <v>7010011872360060</v>
      </c>
      <c r="AD202" t="s">
        <v>50</v>
      </c>
      <c r="AE202" t="s">
        <v>50</v>
      </c>
      <c r="AF202" t="s">
        <v>642</v>
      </c>
    </row>
    <row r="203" spans="1:32">
      <c r="A203" s="6" t="str">
        <f t="shared" si="6"/>
        <v>Paris 11 - Ledru-Rollin6</v>
      </c>
      <c r="B203" s="6">
        <f t="shared" si="7"/>
        <v>6</v>
      </c>
      <c r="C203" t="s">
        <v>635</v>
      </c>
      <c r="D203">
        <v>8</v>
      </c>
      <c r="E203">
        <v>7</v>
      </c>
      <c r="F203" t="s">
        <v>643</v>
      </c>
      <c r="G203">
        <v>500</v>
      </c>
      <c r="H203" t="s">
        <v>46</v>
      </c>
      <c r="I203" t="s">
        <v>45</v>
      </c>
      <c r="J203" t="s">
        <v>46</v>
      </c>
      <c r="K203" t="s">
        <v>47</v>
      </c>
      <c r="L203" t="s">
        <v>45</v>
      </c>
      <c r="M203" t="s">
        <v>50</v>
      </c>
      <c r="N203" t="s">
        <v>50</v>
      </c>
      <c r="O203" t="s">
        <v>50</v>
      </c>
      <c r="P203" t="s">
        <v>50</v>
      </c>
      <c r="Q203" t="s">
        <v>50</v>
      </c>
      <c r="R203" t="s">
        <v>50</v>
      </c>
      <c r="S203" t="s">
        <v>50</v>
      </c>
      <c r="T203" t="s">
        <v>50</v>
      </c>
      <c r="U203" t="s">
        <v>441</v>
      </c>
      <c r="V203" t="s">
        <v>50</v>
      </c>
      <c r="W203" t="s">
        <v>50</v>
      </c>
      <c r="X203" t="s">
        <v>50</v>
      </c>
      <c r="Y203" t="s">
        <v>50</v>
      </c>
      <c r="Z203" t="s">
        <v>50</v>
      </c>
      <c r="AA203" t="s">
        <v>50</v>
      </c>
      <c r="AB203" t="s">
        <v>50</v>
      </c>
      <c r="AC203">
        <v>7.0100118723601805E+17</v>
      </c>
      <c r="AD203" t="s">
        <v>50</v>
      </c>
      <c r="AE203" t="s">
        <v>50</v>
      </c>
      <c r="AF203" t="s">
        <v>50</v>
      </c>
    </row>
    <row r="204" spans="1:32">
      <c r="A204" s="6" t="str">
        <f t="shared" si="6"/>
        <v>Paris 11 - Ledru-Rollin7</v>
      </c>
      <c r="B204" s="6">
        <f t="shared" si="7"/>
        <v>7</v>
      </c>
      <c r="C204" t="s">
        <v>635</v>
      </c>
      <c r="D204">
        <v>8</v>
      </c>
      <c r="E204">
        <v>7</v>
      </c>
      <c r="F204" t="s">
        <v>636</v>
      </c>
      <c r="G204" t="s">
        <v>43</v>
      </c>
      <c r="H204" t="s">
        <v>46</v>
      </c>
      <c r="I204" t="s">
        <v>45</v>
      </c>
      <c r="J204" t="s">
        <v>46</v>
      </c>
      <c r="K204" t="s">
        <v>105</v>
      </c>
      <c r="L204" t="s">
        <v>45</v>
      </c>
      <c r="M204" t="s">
        <v>50</v>
      </c>
      <c r="N204" t="s">
        <v>50</v>
      </c>
      <c r="O204" t="s">
        <v>50</v>
      </c>
      <c r="P204" t="s">
        <v>50</v>
      </c>
      <c r="Q204" t="s">
        <v>50</v>
      </c>
      <c r="R204" t="s">
        <v>50</v>
      </c>
      <c r="S204" t="s">
        <v>50</v>
      </c>
      <c r="T204" t="s">
        <v>50</v>
      </c>
      <c r="U204" t="s">
        <v>441</v>
      </c>
      <c r="V204" t="s">
        <v>50</v>
      </c>
      <c r="W204" t="s">
        <v>50</v>
      </c>
      <c r="X204" t="s">
        <v>50</v>
      </c>
      <c r="Y204" t="s">
        <v>50</v>
      </c>
      <c r="Z204" t="s">
        <v>637</v>
      </c>
      <c r="AA204" t="s">
        <v>155</v>
      </c>
      <c r="AB204" t="s">
        <v>50</v>
      </c>
      <c r="AC204">
        <v>7.0100118723606298E+17</v>
      </c>
      <c r="AD204" t="s">
        <v>50</v>
      </c>
      <c r="AE204" t="s">
        <v>638</v>
      </c>
      <c r="AF204" t="s">
        <v>639</v>
      </c>
    </row>
    <row r="205" spans="1:32">
      <c r="A205" s="6" t="str">
        <f t="shared" si="6"/>
        <v>Paris 12 - Bercy Saint-Emilion1</v>
      </c>
      <c r="B205" s="6">
        <f t="shared" si="7"/>
        <v>1</v>
      </c>
      <c r="C205" t="s">
        <v>651</v>
      </c>
      <c r="D205">
        <v>7</v>
      </c>
      <c r="E205">
        <v>4</v>
      </c>
      <c r="F205" t="s">
        <v>653</v>
      </c>
      <c r="G205" t="s">
        <v>54</v>
      </c>
      <c r="H205" t="s">
        <v>46</v>
      </c>
      <c r="I205" t="s">
        <v>45</v>
      </c>
      <c r="J205" t="s">
        <v>46</v>
      </c>
      <c r="K205" t="s">
        <v>47</v>
      </c>
      <c r="L205" t="s">
        <v>45</v>
      </c>
      <c r="M205" t="s">
        <v>50</v>
      </c>
      <c r="N205" t="s">
        <v>50</v>
      </c>
      <c r="O205" t="s">
        <v>50</v>
      </c>
      <c r="P205" t="s">
        <v>50</v>
      </c>
      <c r="Q205" t="s">
        <v>50</v>
      </c>
      <c r="R205" t="s">
        <v>50</v>
      </c>
      <c r="S205" t="s">
        <v>50</v>
      </c>
      <c r="T205" t="s">
        <v>50</v>
      </c>
      <c r="U205" t="s">
        <v>49</v>
      </c>
      <c r="V205" t="s">
        <v>50</v>
      </c>
      <c r="W205" t="s">
        <v>50</v>
      </c>
      <c r="X205" t="s">
        <v>50</v>
      </c>
      <c r="Y205" t="s">
        <v>50</v>
      </c>
      <c r="Z205" t="s">
        <v>50</v>
      </c>
      <c r="AA205" t="s">
        <v>50</v>
      </c>
      <c r="AB205" t="s">
        <v>654</v>
      </c>
      <c r="AC205">
        <v>7.0100118723602304E+17</v>
      </c>
      <c r="AD205" t="s">
        <v>50</v>
      </c>
      <c r="AE205" t="s">
        <v>50</v>
      </c>
      <c r="AF205" t="s">
        <v>50</v>
      </c>
    </row>
    <row r="206" spans="1:32">
      <c r="A206" s="6" t="str">
        <f t="shared" si="6"/>
        <v>Paris 12 - Bercy Saint-Emilion2</v>
      </c>
      <c r="B206" s="6">
        <f t="shared" si="7"/>
        <v>2</v>
      </c>
      <c r="C206" t="s">
        <v>651</v>
      </c>
      <c r="D206">
        <v>7</v>
      </c>
      <c r="E206">
        <v>4</v>
      </c>
      <c r="F206" t="s">
        <v>657</v>
      </c>
      <c r="G206">
        <v>500</v>
      </c>
      <c r="H206" t="s">
        <v>46</v>
      </c>
      <c r="I206" t="s">
        <v>45</v>
      </c>
      <c r="J206" t="s">
        <v>46</v>
      </c>
      <c r="K206" t="s">
        <v>64</v>
      </c>
      <c r="L206" t="s">
        <v>48</v>
      </c>
      <c r="M206" t="s">
        <v>50</v>
      </c>
      <c r="N206" t="s">
        <v>50</v>
      </c>
      <c r="O206" t="s">
        <v>50</v>
      </c>
      <c r="P206" t="s">
        <v>50</v>
      </c>
      <c r="Q206" t="s">
        <v>50</v>
      </c>
      <c r="R206" t="s">
        <v>50</v>
      </c>
      <c r="S206" t="s">
        <v>50</v>
      </c>
      <c r="T206" t="s">
        <v>50</v>
      </c>
      <c r="U206" t="s">
        <v>49</v>
      </c>
      <c r="V206">
        <v>1245009</v>
      </c>
      <c r="W206" t="s">
        <v>50</v>
      </c>
      <c r="X206" t="s">
        <v>658</v>
      </c>
      <c r="Y206" t="s">
        <v>1438</v>
      </c>
      <c r="Z206" t="s">
        <v>50</v>
      </c>
      <c r="AA206" t="s">
        <v>50</v>
      </c>
      <c r="AB206" t="s">
        <v>659</v>
      </c>
      <c r="AC206">
        <v>7.0100118723603098E+17</v>
      </c>
      <c r="AD206" t="s">
        <v>50</v>
      </c>
      <c r="AE206" t="s">
        <v>50</v>
      </c>
      <c r="AF206" t="s">
        <v>50</v>
      </c>
    </row>
    <row r="207" spans="1:32">
      <c r="A207" s="6" t="str">
        <f t="shared" si="6"/>
        <v>Paris 12 - Bercy Saint-Emilion3</v>
      </c>
      <c r="B207" s="6">
        <f t="shared" si="7"/>
        <v>3</v>
      </c>
      <c r="C207" t="s">
        <v>651</v>
      </c>
      <c r="D207">
        <v>7</v>
      </c>
      <c r="E207">
        <v>4</v>
      </c>
      <c r="F207" t="s">
        <v>655</v>
      </c>
      <c r="G207" t="s">
        <v>72</v>
      </c>
      <c r="H207" t="s">
        <v>46</v>
      </c>
      <c r="I207" t="s">
        <v>45</v>
      </c>
      <c r="J207" t="s">
        <v>46</v>
      </c>
      <c r="K207" t="s">
        <v>105</v>
      </c>
      <c r="L207" t="s">
        <v>45</v>
      </c>
      <c r="M207" t="s">
        <v>50</v>
      </c>
      <c r="N207" t="s">
        <v>50</v>
      </c>
      <c r="O207" t="s">
        <v>50</v>
      </c>
      <c r="P207" t="s">
        <v>50</v>
      </c>
      <c r="Q207" t="s">
        <v>50</v>
      </c>
      <c r="R207" t="s">
        <v>50</v>
      </c>
      <c r="S207" t="s">
        <v>50</v>
      </c>
      <c r="T207" t="s">
        <v>50</v>
      </c>
      <c r="U207" t="s">
        <v>49</v>
      </c>
      <c r="V207" t="s">
        <v>50</v>
      </c>
      <c r="W207" t="s">
        <v>50</v>
      </c>
      <c r="X207" t="s">
        <v>50</v>
      </c>
      <c r="Y207" t="s">
        <v>50</v>
      </c>
      <c r="Z207" t="s">
        <v>656</v>
      </c>
      <c r="AA207" t="s">
        <v>332</v>
      </c>
      <c r="AB207" t="s">
        <v>50</v>
      </c>
      <c r="AC207">
        <v>7.0100118723604096E+17</v>
      </c>
      <c r="AD207" t="s">
        <v>50</v>
      </c>
      <c r="AE207" t="s">
        <v>50</v>
      </c>
      <c r="AF207" t="s">
        <v>50</v>
      </c>
    </row>
    <row r="208" spans="1:32">
      <c r="A208" s="6" t="str">
        <f t="shared" si="6"/>
        <v>Paris 12 - Bercy Saint-Emilion4</v>
      </c>
      <c r="B208" s="6">
        <f t="shared" si="7"/>
        <v>4</v>
      </c>
      <c r="C208" t="s">
        <v>651</v>
      </c>
      <c r="D208">
        <v>7</v>
      </c>
      <c r="E208">
        <v>4</v>
      </c>
      <c r="F208" t="s">
        <v>652</v>
      </c>
      <c r="G208" t="s">
        <v>43</v>
      </c>
      <c r="H208" t="s">
        <v>46</v>
      </c>
      <c r="I208" t="s">
        <v>45</v>
      </c>
      <c r="J208" t="s">
        <v>46</v>
      </c>
      <c r="K208" t="s">
        <v>47</v>
      </c>
      <c r="L208" t="s">
        <v>45</v>
      </c>
      <c r="M208" t="s">
        <v>50</v>
      </c>
      <c r="N208" t="s">
        <v>50</v>
      </c>
      <c r="O208" t="s">
        <v>50</v>
      </c>
      <c r="P208" t="s">
        <v>50</v>
      </c>
      <c r="Q208" t="s">
        <v>50</v>
      </c>
      <c r="R208" t="s">
        <v>50</v>
      </c>
      <c r="S208" t="s">
        <v>50</v>
      </c>
      <c r="T208" t="s">
        <v>50</v>
      </c>
      <c r="U208" t="s">
        <v>49</v>
      </c>
      <c r="V208" t="s">
        <v>50</v>
      </c>
      <c r="W208" t="s">
        <v>50</v>
      </c>
      <c r="X208" t="s">
        <v>50</v>
      </c>
      <c r="Y208" t="s">
        <v>50</v>
      </c>
      <c r="Z208" t="s">
        <v>50</v>
      </c>
      <c r="AA208" t="s">
        <v>50</v>
      </c>
      <c r="AB208" t="s">
        <v>50</v>
      </c>
      <c r="AC208">
        <v>7.0100118723606298E+17</v>
      </c>
      <c r="AD208" t="s">
        <v>50</v>
      </c>
      <c r="AE208" t="s">
        <v>50</v>
      </c>
      <c r="AF208" t="s">
        <v>50</v>
      </c>
    </row>
    <row r="209" spans="1:32">
      <c r="A209" s="6" t="str">
        <f t="shared" si="6"/>
        <v>Paris 12 - Blvd Diderot1</v>
      </c>
      <c r="B209" s="6">
        <f t="shared" si="7"/>
        <v>1</v>
      </c>
      <c r="C209" t="s">
        <v>660</v>
      </c>
      <c r="D209">
        <v>2</v>
      </c>
      <c r="E209">
        <v>2</v>
      </c>
      <c r="F209" t="s">
        <v>664</v>
      </c>
      <c r="G209" t="s">
        <v>43</v>
      </c>
      <c r="H209" t="s">
        <v>46</v>
      </c>
      <c r="I209" t="s">
        <v>45</v>
      </c>
      <c r="J209" t="s">
        <v>46</v>
      </c>
      <c r="K209" t="s">
        <v>47</v>
      </c>
      <c r="L209" t="s">
        <v>45</v>
      </c>
      <c r="M209" t="s">
        <v>50</v>
      </c>
      <c r="N209" t="s">
        <v>50</v>
      </c>
      <c r="O209" t="s">
        <v>50</v>
      </c>
      <c r="P209" t="s">
        <v>50</v>
      </c>
      <c r="Q209" t="s">
        <v>50</v>
      </c>
      <c r="R209" t="s">
        <v>50</v>
      </c>
      <c r="S209" t="s">
        <v>50</v>
      </c>
      <c r="T209" t="s">
        <v>50</v>
      </c>
      <c r="U209" t="s">
        <v>276</v>
      </c>
      <c r="V209" t="s">
        <v>50</v>
      </c>
      <c r="W209" t="s">
        <v>50</v>
      </c>
      <c r="X209" t="s">
        <v>50</v>
      </c>
      <c r="Y209" t="s">
        <v>50</v>
      </c>
      <c r="Z209" t="s">
        <v>50</v>
      </c>
      <c r="AA209" t="s">
        <v>50</v>
      </c>
      <c r="AB209" t="s">
        <v>50</v>
      </c>
      <c r="AC209">
        <v>7.0100118723602701E+17</v>
      </c>
      <c r="AD209" t="s">
        <v>50</v>
      </c>
      <c r="AE209" t="s">
        <v>50</v>
      </c>
      <c r="AF209" t="s">
        <v>665</v>
      </c>
    </row>
    <row r="210" spans="1:32">
      <c r="A210" s="6" t="str">
        <f t="shared" si="6"/>
        <v>Paris 12 - Blvd Diderot2</v>
      </c>
      <c r="B210" s="6">
        <f t="shared" si="7"/>
        <v>2</v>
      </c>
      <c r="C210" t="s">
        <v>660</v>
      </c>
      <c r="D210">
        <v>2</v>
      </c>
      <c r="E210">
        <v>2</v>
      </c>
      <c r="F210" t="s">
        <v>661</v>
      </c>
      <c r="G210" t="s">
        <v>54</v>
      </c>
      <c r="H210" t="s">
        <v>46</v>
      </c>
      <c r="I210" t="s">
        <v>45</v>
      </c>
      <c r="J210" t="s">
        <v>46</v>
      </c>
      <c r="K210" t="s">
        <v>64</v>
      </c>
      <c r="L210" t="s">
        <v>45</v>
      </c>
      <c r="M210" t="s">
        <v>50</v>
      </c>
      <c r="N210" t="s">
        <v>50</v>
      </c>
      <c r="O210" t="s">
        <v>50</v>
      </c>
      <c r="P210" t="s">
        <v>50</v>
      </c>
      <c r="Q210" t="s">
        <v>50</v>
      </c>
      <c r="R210" t="s">
        <v>50</v>
      </c>
      <c r="S210" t="s">
        <v>50</v>
      </c>
      <c r="T210" t="s">
        <v>50</v>
      </c>
      <c r="U210" t="s">
        <v>276</v>
      </c>
      <c r="V210">
        <v>1246065</v>
      </c>
      <c r="W210" t="s">
        <v>50</v>
      </c>
      <c r="X210" t="s">
        <v>1439</v>
      </c>
      <c r="Y210" t="s">
        <v>1440</v>
      </c>
      <c r="Z210" t="s">
        <v>50</v>
      </c>
      <c r="AA210" t="s">
        <v>50</v>
      </c>
      <c r="AB210" t="s">
        <v>662</v>
      </c>
      <c r="AC210">
        <v>7.0100118723608704E+17</v>
      </c>
      <c r="AD210" t="s">
        <v>50</v>
      </c>
      <c r="AE210" t="s">
        <v>50</v>
      </c>
      <c r="AF210" t="s">
        <v>663</v>
      </c>
    </row>
    <row r="211" spans="1:32">
      <c r="A211" s="6" t="str">
        <f t="shared" si="6"/>
        <v>Paris 12 - Gare de Lyon1</v>
      </c>
      <c r="B211" s="6">
        <f t="shared" si="7"/>
        <v>1</v>
      </c>
      <c r="C211" t="s">
        <v>666</v>
      </c>
      <c r="D211">
        <v>6</v>
      </c>
      <c r="E211">
        <v>5</v>
      </c>
      <c r="F211" t="s">
        <v>667</v>
      </c>
      <c r="G211" t="s">
        <v>43</v>
      </c>
      <c r="H211" t="s">
        <v>46</v>
      </c>
      <c r="I211" t="s">
        <v>45</v>
      </c>
      <c r="J211" t="s">
        <v>46</v>
      </c>
      <c r="K211" t="s">
        <v>47</v>
      </c>
      <c r="L211" t="s">
        <v>45</v>
      </c>
      <c r="M211" t="s">
        <v>50</v>
      </c>
      <c r="N211" t="s">
        <v>50</v>
      </c>
      <c r="O211" t="s">
        <v>50</v>
      </c>
      <c r="P211" t="s">
        <v>50</v>
      </c>
      <c r="Q211" t="s">
        <v>50</v>
      </c>
      <c r="R211" t="s">
        <v>50</v>
      </c>
      <c r="S211" t="s">
        <v>50</v>
      </c>
      <c r="T211" t="s">
        <v>50</v>
      </c>
      <c r="U211" t="s">
        <v>276</v>
      </c>
      <c r="V211">
        <v>1240232</v>
      </c>
      <c r="W211" t="s">
        <v>50</v>
      </c>
      <c r="X211" t="s">
        <v>358</v>
      </c>
      <c r="Y211" t="s">
        <v>1400</v>
      </c>
      <c r="Z211" t="s">
        <v>50</v>
      </c>
      <c r="AA211" t="s">
        <v>50</v>
      </c>
      <c r="AB211" t="s">
        <v>50</v>
      </c>
      <c r="AC211">
        <v>7.0100118723602701E+17</v>
      </c>
      <c r="AD211" t="s">
        <v>50</v>
      </c>
      <c r="AE211" t="s">
        <v>50</v>
      </c>
      <c r="AF211" t="s">
        <v>668</v>
      </c>
    </row>
    <row r="212" spans="1:32">
      <c r="A212" s="6" t="str">
        <f t="shared" si="6"/>
        <v>Paris 12 - Gare de Lyon2</v>
      </c>
      <c r="B212" s="6">
        <f t="shared" si="7"/>
        <v>2</v>
      </c>
      <c r="C212" t="s">
        <v>666</v>
      </c>
      <c r="D212">
        <v>6</v>
      </c>
      <c r="E212">
        <v>5</v>
      </c>
      <c r="F212" t="s">
        <v>674</v>
      </c>
      <c r="G212" t="s">
        <v>54</v>
      </c>
      <c r="H212" t="s">
        <v>46</v>
      </c>
      <c r="I212" t="s">
        <v>45</v>
      </c>
      <c r="J212" t="s">
        <v>46</v>
      </c>
      <c r="K212" t="s">
        <v>47</v>
      </c>
      <c r="L212" t="s">
        <v>45</v>
      </c>
      <c r="M212" t="s">
        <v>50</v>
      </c>
      <c r="N212" t="s">
        <v>50</v>
      </c>
      <c r="O212" t="s">
        <v>50</v>
      </c>
      <c r="P212" t="s">
        <v>50</v>
      </c>
      <c r="Q212" t="s">
        <v>50</v>
      </c>
      <c r="R212" t="s">
        <v>50</v>
      </c>
      <c r="S212" t="s">
        <v>50</v>
      </c>
      <c r="T212" t="s">
        <v>50</v>
      </c>
      <c r="U212" t="s">
        <v>276</v>
      </c>
      <c r="V212" t="s">
        <v>50</v>
      </c>
      <c r="W212" t="s">
        <v>50</v>
      </c>
      <c r="X212" t="s">
        <v>50</v>
      </c>
      <c r="Y212" t="s">
        <v>50</v>
      </c>
      <c r="Z212" t="s">
        <v>50</v>
      </c>
      <c r="AA212" t="s">
        <v>50</v>
      </c>
      <c r="AB212" t="s">
        <v>675</v>
      </c>
      <c r="AC212">
        <v>7.0100118723602803E+17</v>
      </c>
      <c r="AD212" t="s">
        <v>50</v>
      </c>
      <c r="AE212" t="s">
        <v>50</v>
      </c>
      <c r="AF212" t="s">
        <v>676</v>
      </c>
    </row>
    <row r="213" spans="1:32">
      <c r="A213" s="6" t="str">
        <f t="shared" si="6"/>
        <v>Paris 12 - Gare de Lyon3</v>
      </c>
      <c r="B213" s="6">
        <f t="shared" si="7"/>
        <v>3</v>
      </c>
      <c r="C213" t="s">
        <v>666</v>
      </c>
      <c r="D213">
        <v>6</v>
      </c>
      <c r="E213">
        <v>5</v>
      </c>
      <c r="F213" t="s">
        <v>669</v>
      </c>
      <c r="G213" t="s">
        <v>72</v>
      </c>
      <c r="H213" t="s">
        <v>46</v>
      </c>
      <c r="I213" t="s">
        <v>45</v>
      </c>
      <c r="J213" t="s">
        <v>46</v>
      </c>
      <c r="K213" t="s">
        <v>47</v>
      </c>
      <c r="L213" t="s">
        <v>45</v>
      </c>
      <c r="M213" t="s">
        <v>50</v>
      </c>
      <c r="N213" t="s">
        <v>50</v>
      </c>
      <c r="O213" t="s">
        <v>50</v>
      </c>
      <c r="P213" t="s">
        <v>50</v>
      </c>
      <c r="Q213" t="s">
        <v>50</v>
      </c>
      <c r="R213" t="s">
        <v>50</v>
      </c>
      <c r="S213" t="s">
        <v>50</v>
      </c>
      <c r="T213" t="s">
        <v>50</v>
      </c>
      <c r="U213" t="s">
        <v>276</v>
      </c>
      <c r="V213" t="s">
        <v>50</v>
      </c>
      <c r="W213" t="s">
        <v>50</v>
      </c>
      <c r="X213" t="s">
        <v>50</v>
      </c>
      <c r="Y213" t="s">
        <v>50</v>
      </c>
      <c r="Z213" t="s">
        <v>50</v>
      </c>
      <c r="AA213" t="s">
        <v>50</v>
      </c>
      <c r="AB213" t="s">
        <v>50</v>
      </c>
      <c r="AC213">
        <v>7.0100118723606298E+17</v>
      </c>
      <c r="AD213" t="s">
        <v>50</v>
      </c>
      <c r="AE213" t="s">
        <v>50</v>
      </c>
      <c r="AF213" t="s">
        <v>670</v>
      </c>
    </row>
    <row r="214" spans="1:32">
      <c r="A214" s="6" t="str">
        <f t="shared" si="6"/>
        <v>Paris 12 - Gare de Lyon4</v>
      </c>
      <c r="B214" s="6">
        <f t="shared" si="7"/>
        <v>4</v>
      </c>
      <c r="C214" t="s">
        <v>666</v>
      </c>
      <c r="D214">
        <v>6</v>
      </c>
      <c r="E214">
        <v>5</v>
      </c>
      <c r="F214" t="s">
        <v>671</v>
      </c>
      <c r="G214" t="s">
        <v>43</v>
      </c>
      <c r="H214" t="s">
        <v>46</v>
      </c>
      <c r="I214" t="s">
        <v>45</v>
      </c>
      <c r="J214" t="s">
        <v>46</v>
      </c>
      <c r="K214" t="s">
        <v>47</v>
      </c>
      <c r="L214" t="s">
        <v>45</v>
      </c>
      <c r="M214" t="s">
        <v>50</v>
      </c>
      <c r="N214" t="s">
        <v>50</v>
      </c>
      <c r="O214" t="s">
        <v>50</v>
      </c>
      <c r="P214" t="s">
        <v>50</v>
      </c>
      <c r="Q214" t="s">
        <v>50</v>
      </c>
      <c r="R214" t="s">
        <v>50</v>
      </c>
      <c r="S214" t="s">
        <v>50</v>
      </c>
      <c r="T214" t="s">
        <v>50</v>
      </c>
      <c r="U214" t="s">
        <v>276</v>
      </c>
      <c r="V214">
        <v>1245689</v>
      </c>
      <c r="W214" t="s">
        <v>50</v>
      </c>
      <c r="X214" t="s">
        <v>833</v>
      </c>
      <c r="Y214" t="s">
        <v>1441</v>
      </c>
      <c r="Z214" t="s">
        <v>50</v>
      </c>
      <c r="AA214" t="s">
        <v>50</v>
      </c>
      <c r="AB214" t="s">
        <v>672</v>
      </c>
      <c r="AC214">
        <v>7.0100118723602995E+17</v>
      </c>
      <c r="AD214" t="s">
        <v>50</v>
      </c>
      <c r="AE214" t="s">
        <v>50</v>
      </c>
      <c r="AF214" t="s">
        <v>673</v>
      </c>
    </row>
    <row r="215" spans="1:32">
      <c r="A215" s="6" t="str">
        <f t="shared" si="6"/>
        <v>Paris 12 - Gare de Lyon5</v>
      </c>
      <c r="B215" s="6">
        <f t="shared" si="7"/>
        <v>5</v>
      </c>
      <c r="C215" t="s">
        <v>666</v>
      </c>
      <c r="D215">
        <v>6</v>
      </c>
      <c r="E215">
        <v>5</v>
      </c>
      <c r="F215" t="s">
        <v>677</v>
      </c>
      <c r="G215" t="s">
        <v>43</v>
      </c>
      <c r="H215" t="s">
        <v>44</v>
      </c>
      <c r="I215" t="s">
        <v>48</v>
      </c>
      <c r="J215" t="s">
        <v>46</v>
      </c>
      <c r="K215" t="s">
        <v>47</v>
      </c>
      <c r="L215" t="s">
        <v>45</v>
      </c>
      <c r="M215" t="s">
        <v>50</v>
      </c>
      <c r="N215" t="s">
        <v>50</v>
      </c>
      <c r="O215" t="s">
        <v>50</v>
      </c>
      <c r="P215" t="s">
        <v>50</v>
      </c>
      <c r="Q215" t="s">
        <v>50</v>
      </c>
      <c r="R215" t="s">
        <v>50</v>
      </c>
      <c r="S215" t="s">
        <v>50</v>
      </c>
      <c r="T215" t="s">
        <v>50</v>
      </c>
      <c r="U215" t="s">
        <v>276</v>
      </c>
      <c r="V215" t="s">
        <v>50</v>
      </c>
      <c r="W215" t="s">
        <v>50</v>
      </c>
      <c r="X215" t="s">
        <v>50</v>
      </c>
      <c r="Y215" t="s">
        <v>50</v>
      </c>
      <c r="Z215" t="s">
        <v>50</v>
      </c>
      <c r="AA215" t="s">
        <v>50</v>
      </c>
      <c r="AB215" t="s">
        <v>678</v>
      </c>
      <c r="AC215">
        <v>7.0100118723602304E+17</v>
      </c>
      <c r="AD215" t="s">
        <v>50</v>
      </c>
      <c r="AE215" t="s">
        <v>50</v>
      </c>
      <c r="AF215" t="s">
        <v>679</v>
      </c>
    </row>
    <row r="216" spans="1:32">
      <c r="A216" s="6" t="str">
        <f t="shared" si="6"/>
        <v>Paris 12 - Picpus Nation1</v>
      </c>
      <c r="B216" s="6">
        <f t="shared" si="7"/>
        <v>1</v>
      </c>
      <c r="C216" t="s">
        <v>680</v>
      </c>
      <c r="D216">
        <v>8</v>
      </c>
      <c r="E216">
        <v>8</v>
      </c>
      <c r="F216" t="s">
        <v>687</v>
      </c>
      <c r="G216" t="s">
        <v>43</v>
      </c>
      <c r="H216" t="s">
        <v>46</v>
      </c>
      <c r="I216" t="s">
        <v>45</v>
      </c>
      <c r="J216" t="s">
        <v>46</v>
      </c>
      <c r="K216" t="s">
        <v>253</v>
      </c>
      <c r="L216" t="s">
        <v>45</v>
      </c>
      <c r="M216" t="s">
        <v>50</v>
      </c>
      <c r="N216" t="s">
        <v>50</v>
      </c>
      <c r="O216" t="s">
        <v>50</v>
      </c>
      <c r="P216" t="s">
        <v>50</v>
      </c>
      <c r="Q216" t="s">
        <v>50</v>
      </c>
      <c r="R216" t="s">
        <v>50</v>
      </c>
      <c r="S216" t="s">
        <v>50</v>
      </c>
      <c r="T216" t="s">
        <v>50</v>
      </c>
      <c r="U216" t="s">
        <v>441</v>
      </c>
      <c r="V216" t="s">
        <v>50</v>
      </c>
      <c r="W216" t="s">
        <v>50</v>
      </c>
      <c r="X216" t="s">
        <v>50</v>
      </c>
      <c r="Y216" t="s">
        <v>50</v>
      </c>
      <c r="Z216" t="s">
        <v>688</v>
      </c>
      <c r="AA216" t="s">
        <v>689</v>
      </c>
      <c r="AB216" t="s">
        <v>690</v>
      </c>
      <c r="AC216">
        <v>7.0100118723601395E+17</v>
      </c>
      <c r="AD216" t="s">
        <v>50</v>
      </c>
      <c r="AE216" t="s">
        <v>691</v>
      </c>
      <c r="AF216" t="s">
        <v>692</v>
      </c>
    </row>
    <row r="217" spans="1:32">
      <c r="A217" s="6" t="str">
        <f t="shared" si="6"/>
        <v>Paris 12 - Picpus Nation2</v>
      </c>
      <c r="B217" s="6">
        <f t="shared" si="7"/>
        <v>2</v>
      </c>
      <c r="C217" t="s">
        <v>680</v>
      </c>
      <c r="D217">
        <v>8</v>
      </c>
      <c r="E217">
        <v>8</v>
      </c>
      <c r="F217" t="s">
        <v>693</v>
      </c>
      <c r="G217" t="s">
        <v>43</v>
      </c>
      <c r="H217" t="s">
        <v>46</v>
      </c>
      <c r="I217" t="s">
        <v>45</v>
      </c>
      <c r="J217" t="s">
        <v>46</v>
      </c>
      <c r="K217" t="s">
        <v>47</v>
      </c>
      <c r="L217" t="s">
        <v>45</v>
      </c>
      <c r="M217" t="s">
        <v>50</v>
      </c>
      <c r="N217" t="s">
        <v>50</v>
      </c>
      <c r="O217" t="s">
        <v>50</v>
      </c>
      <c r="P217" t="s">
        <v>50</v>
      </c>
      <c r="Q217" t="s">
        <v>50</v>
      </c>
      <c r="R217" t="s">
        <v>50</v>
      </c>
      <c r="S217" t="s">
        <v>50</v>
      </c>
      <c r="T217" t="s">
        <v>50</v>
      </c>
      <c r="U217" t="s">
        <v>441</v>
      </c>
      <c r="V217" t="s">
        <v>50</v>
      </c>
      <c r="W217" t="s">
        <v>50</v>
      </c>
      <c r="X217" t="s">
        <v>50</v>
      </c>
      <c r="Y217" t="s">
        <v>50</v>
      </c>
      <c r="Z217" t="s">
        <v>50</v>
      </c>
      <c r="AA217" t="s">
        <v>50</v>
      </c>
      <c r="AB217" t="s">
        <v>50</v>
      </c>
      <c r="AC217">
        <v>7.0100118723608602E+17</v>
      </c>
      <c r="AD217" t="s">
        <v>50</v>
      </c>
      <c r="AE217" t="s">
        <v>50</v>
      </c>
      <c r="AF217" t="s">
        <v>694</v>
      </c>
    </row>
    <row r="218" spans="1:32">
      <c r="A218" s="6" t="str">
        <f t="shared" si="6"/>
        <v>Paris 12 - Picpus Nation3</v>
      </c>
      <c r="B218" s="6">
        <f t="shared" si="7"/>
        <v>3</v>
      </c>
      <c r="C218" t="s">
        <v>680</v>
      </c>
      <c r="D218">
        <v>8</v>
      </c>
      <c r="E218">
        <v>8</v>
      </c>
      <c r="F218" t="s">
        <v>681</v>
      </c>
      <c r="G218">
        <v>500</v>
      </c>
      <c r="H218" t="s">
        <v>46</v>
      </c>
      <c r="I218" t="s">
        <v>45</v>
      </c>
      <c r="J218" t="s">
        <v>46</v>
      </c>
      <c r="K218" t="s">
        <v>64</v>
      </c>
      <c r="L218" t="s">
        <v>48</v>
      </c>
      <c r="M218" t="s">
        <v>50</v>
      </c>
      <c r="N218" t="s">
        <v>50</v>
      </c>
      <c r="O218" t="s">
        <v>50</v>
      </c>
      <c r="P218" t="s">
        <v>50</v>
      </c>
      <c r="Q218" t="s">
        <v>50</v>
      </c>
      <c r="R218" t="s">
        <v>50</v>
      </c>
      <c r="S218" t="s">
        <v>50</v>
      </c>
      <c r="T218" t="s">
        <v>50</v>
      </c>
      <c r="U218" t="s">
        <v>441</v>
      </c>
      <c r="V218">
        <v>1245688</v>
      </c>
      <c r="W218" t="s">
        <v>50</v>
      </c>
      <c r="X218" t="s">
        <v>1442</v>
      </c>
      <c r="Y218" t="s">
        <v>1443</v>
      </c>
      <c r="Z218" t="s">
        <v>50</v>
      </c>
      <c r="AA218" t="s">
        <v>50</v>
      </c>
      <c r="AB218" t="s">
        <v>682</v>
      </c>
      <c r="AC218">
        <v>7.0100118723606502E+17</v>
      </c>
      <c r="AD218" t="s">
        <v>50</v>
      </c>
      <c r="AE218" t="s">
        <v>50</v>
      </c>
      <c r="AF218" t="s">
        <v>683</v>
      </c>
    </row>
    <row r="219" spans="1:32">
      <c r="A219" s="6" t="str">
        <f t="shared" si="6"/>
        <v>Paris 12 - Picpus Nation4</v>
      </c>
      <c r="B219" s="6">
        <f t="shared" si="7"/>
        <v>4</v>
      </c>
      <c r="C219" t="s">
        <v>680</v>
      </c>
      <c r="D219">
        <v>8</v>
      </c>
      <c r="E219">
        <v>8</v>
      </c>
      <c r="F219" t="s">
        <v>705</v>
      </c>
      <c r="G219" t="s">
        <v>43</v>
      </c>
      <c r="H219" t="s">
        <v>46</v>
      </c>
      <c r="I219" t="s">
        <v>45</v>
      </c>
      <c r="J219" t="s">
        <v>46</v>
      </c>
      <c r="K219" t="s">
        <v>47</v>
      </c>
      <c r="L219" t="s">
        <v>45</v>
      </c>
      <c r="M219" t="s">
        <v>50</v>
      </c>
      <c r="N219" t="s">
        <v>50</v>
      </c>
      <c r="O219" t="s">
        <v>50</v>
      </c>
      <c r="P219" t="s">
        <v>50</v>
      </c>
      <c r="Q219" t="s">
        <v>50</v>
      </c>
      <c r="R219" t="s">
        <v>50</v>
      </c>
      <c r="S219" t="s">
        <v>50</v>
      </c>
      <c r="T219" t="s">
        <v>50</v>
      </c>
      <c r="U219" t="s">
        <v>441</v>
      </c>
      <c r="V219" t="s">
        <v>50</v>
      </c>
      <c r="W219" t="s">
        <v>50</v>
      </c>
      <c r="X219" t="s">
        <v>50</v>
      </c>
      <c r="Y219" t="s">
        <v>50</v>
      </c>
      <c r="Z219" t="s">
        <v>50</v>
      </c>
      <c r="AA219" t="s">
        <v>50</v>
      </c>
      <c r="AB219" t="s">
        <v>50</v>
      </c>
      <c r="AC219">
        <v>7.0100118723602406E+17</v>
      </c>
      <c r="AD219">
        <v>76995</v>
      </c>
      <c r="AE219" t="s">
        <v>50</v>
      </c>
      <c r="AF219" t="s">
        <v>50</v>
      </c>
    </row>
    <row r="220" spans="1:32">
      <c r="A220" s="6" t="str">
        <f t="shared" si="6"/>
        <v>Paris 12 - Picpus Nation5</v>
      </c>
      <c r="B220" s="6">
        <f t="shared" si="7"/>
        <v>5</v>
      </c>
      <c r="C220" t="s">
        <v>680</v>
      </c>
      <c r="D220">
        <v>8</v>
      </c>
      <c r="E220">
        <v>8</v>
      </c>
      <c r="F220" t="s">
        <v>684</v>
      </c>
      <c r="G220" t="s">
        <v>43</v>
      </c>
      <c r="H220" t="s">
        <v>46</v>
      </c>
      <c r="I220" t="s">
        <v>45</v>
      </c>
      <c r="J220" t="s">
        <v>46</v>
      </c>
      <c r="K220" t="s">
        <v>64</v>
      </c>
      <c r="L220" t="s">
        <v>48</v>
      </c>
      <c r="M220" t="s">
        <v>50</v>
      </c>
      <c r="N220" t="s">
        <v>50</v>
      </c>
      <c r="O220" t="s">
        <v>50</v>
      </c>
      <c r="P220" t="s">
        <v>50</v>
      </c>
      <c r="Q220" t="s">
        <v>50</v>
      </c>
      <c r="R220" t="s">
        <v>50</v>
      </c>
      <c r="S220" t="s">
        <v>50</v>
      </c>
      <c r="T220" t="s">
        <v>50</v>
      </c>
      <c r="U220" t="s">
        <v>441</v>
      </c>
      <c r="V220">
        <v>1244395</v>
      </c>
      <c r="W220" t="s">
        <v>50</v>
      </c>
      <c r="X220" t="s">
        <v>685</v>
      </c>
      <c r="Y220" t="s">
        <v>1444</v>
      </c>
      <c r="Z220" t="s">
        <v>50</v>
      </c>
      <c r="AA220" t="s">
        <v>50</v>
      </c>
      <c r="AB220" t="s">
        <v>50</v>
      </c>
      <c r="AC220">
        <v>7.0100118723608602E+17</v>
      </c>
      <c r="AD220" t="s">
        <v>50</v>
      </c>
      <c r="AE220" t="s">
        <v>50</v>
      </c>
      <c r="AF220" t="s">
        <v>686</v>
      </c>
    </row>
    <row r="221" spans="1:32">
      <c r="A221" s="6" t="str">
        <f t="shared" si="6"/>
        <v>Paris 12 - Picpus Nation6</v>
      </c>
      <c r="B221" s="6">
        <f t="shared" si="7"/>
        <v>6</v>
      </c>
      <c r="C221" t="s">
        <v>680</v>
      </c>
      <c r="D221">
        <v>8</v>
      </c>
      <c r="E221">
        <v>8</v>
      </c>
      <c r="F221" t="s">
        <v>700</v>
      </c>
      <c r="G221" t="s">
        <v>43</v>
      </c>
      <c r="H221" t="s">
        <v>46</v>
      </c>
      <c r="I221" t="s">
        <v>45</v>
      </c>
      <c r="J221" t="s">
        <v>46</v>
      </c>
      <c r="K221" t="s">
        <v>253</v>
      </c>
      <c r="L221" t="s">
        <v>48</v>
      </c>
      <c r="M221" t="s">
        <v>50</v>
      </c>
      <c r="N221" t="s">
        <v>50</v>
      </c>
      <c r="O221" t="s">
        <v>50</v>
      </c>
      <c r="P221" t="s">
        <v>50</v>
      </c>
      <c r="Q221" t="s">
        <v>50</v>
      </c>
      <c r="R221" t="s">
        <v>50</v>
      </c>
      <c r="S221" t="s">
        <v>50</v>
      </c>
      <c r="T221" t="s">
        <v>50</v>
      </c>
      <c r="U221" t="s">
        <v>441</v>
      </c>
      <c r="V221" t="s">
        <v>50</v>
      </c>
      <c r="W221" t="s">
        <v>50</v>
      </c>
      <c r="X221" t="s">
        <v>50</v>
      </c>
      <c r="Y221" t="s">
        <v>50</v>
      </c>
      <c r="Z221" t="s">
        <v>701</v>
      </c>
      <c r="AA221" t="s">
        <v>702</v>
      </c>
      <c r="AB221" t="s">
        <v>50</v>
      </c>
      <c r="AC221">
        <v>7.0100118723606502E+17</v>
      </c>
      <c r="AD221" t="s">
        <v>50</v>
      </c>
      <c r="AE221" t="s">
        <v>703</v>
      </c>
      <c r="AF221" t="s">
        <v>704</v>
      </c>
    </row>
    <row r="222" spans="1:32">
      <c r="A222" s="6" t="str">
        <f t="shared" si="6"/>
        <v>Paris 12 - Picpus Nation7</v>
      </c>
      <c r="B222" s="6">
        <f t="shared" si="7"/>
        <v>7</v>
      </c>
      <c r="C222" t="s">
        <v>680</v>
      </c>
      <c r="D222">
        <v>8</v>
      </c>
      <c r="E222">
        <v>8</v>
      </c>
      <c r="F222" t="s">
        <v>699</v>
      </c>
      <c r="G222">
        <v>500</v>
      </c>
      <c r="H222" t="s">
        <v>46</v>
      </c>
      <c r="I222" t="s">
        <v>45</v>
      </c>
      <c r="J222" t="s">
        <v>46</v>
      </c>
      <c r="K222" t="s">
        <v>47</v>
      </c>
      <c r="L222" t="s">
        <v>45</v>
      </c>
      <c r="M222" t="s">
        <v>50</v>
      </c>
      <c r="N222" t="s">
        <v>50</v>
      </c>
      <c r="O222" t="s">
        <v>50</v>
      </c>
      <c r="P222" t="s">
        <v>50</v>
      </c>
      <c r="Q222" t="s">
        <v>50</v>
      </c>
      <c r="R222" t="s">
        <v>50</v>
      </c>
      <c r="S222" t="s">
        <v>50</v>
      </c>
      <c r="T222" t="s">
        <v>50</v>
      </c>
      <c r="U222" t="s">
        <v>441</v>
      </c>
      <c r="V222" t="s">
        <v>50</v>
      </c>
      <c r="W222" t="s">
        <v>50</v>
      </c>
      <c r="X222" t="s">
        <v>50</v>
      </c>
      <c r="Y222" t="s">
        <v>50</v>
      </c>
      <c r="Z222" t="s">
        <v>50</v>
      </c>
      <c r="AA222" t="s">
        <v>50</v>
      </c>
      <c r="AB222" t="s">
        <v>50</v>
      </c>
      <c r="AC222">
        <v>7.0100118723603994E+17</v>
      </c>
      <c r="AD222">
        <v>76968</v>
      </c>
      <c r="AE222" t="s">
        <v>50</v>
      </c>
      <c r="AF222" t="s">
        <v>50</v>
      </c>
    </row>
    <row r="223" spans="1:32">
      <c r="A223" s="6" t="str">
        <f t="shared" si="6"/>
        <v>Paris 12 - Picpus Nation8</v>
      </c>
      <c r="B223" s="6">
        <f t="shared" si="7"/>
        <v>8</v>
      </c>
      <c r="C223" t="s">
        <v>680</v>
      </c>
      <c r="D223">
        <v>8</v>
      </c>
      <c r="E223">
        <v>8</v>
      </c>
      <c r="F223" t="s">
        <v>695</v>
      </c>
      <c r="G223" t="s">
        <v>72</v>
      </c>
      <c r="H223" t="s">
        <v>46</v>
      </c>
      <c r="I223" t="s">
        <v>48</v>
      </c>
      <c r="J223" t="s">
        <v>104</v>
      </c>
      <c r="K223" t="s">
        <v>89</v>
      </c>
      <c r="L223" t="s">
        <v>48</v>
      </c>
      <c r="M223" t="s">
        <v>50</v>
      </c>
      <c r="N223" t="s">
        <v>50</v>
      </c>
      <c r="O223" t="s">
        <v>50</v>
      </c>
      <c r="P223" t="s">
        <v>50</v>
      </c>
      <c r="Q223" t="s">
        <v>50</v>
      </c>
      <c r="R223" t="s">
        <v>50</v>
      </c>
      <c r="S223" t="s">
        <v>50</v>
      </c>
      <c r="T223" t="s">
        <v>50</v>
      </c>
      <c r="U223" t="s">
        <v>441</v>
      </c>
      <c r="V223" t="s">
        <v>50</v>
      </c>
      <c r="W223">
        <v>1245972</v>
      </c>
      <c r="X223" t="s">
        <v>1409</v>
      </c>
      <c r="Y223" t="s">
        <v>1376</v>
      </c>
      <c r="Z223" t="s">
        <v>696</v>
      </c>
      <c r="AA223" t="s">
        <v>697</v>
      </c>
      <c r="AB223" t="s">
        <v>50</v>
      </c>
      <c r="AC223">
        <v>7.0100118723606502E+17</v>
      </c>
      <c r="AD223">
        <v>76959</v>
      </c>
      <c r="AE223" t="s">
        <v>50</v>
      </c>
      <c r="AF223" t="s">
        <v>698</v>
      </c>
    </row>
    <row r="224" spans="1:32">
      <c r="A224" s="6" t="str">
        <f t="shared" si="6"/>
        <v>Paris 13 - Auguste Blanqui1</v>
      </c>
      <c r="B224" s="6">
        <f t="shared" si="7"/>
        <v>1</v>
      </c>
      <c r="C224" t="s">
        <v>706</v>
      </c>
      <c r="D224">
        <v>2</v>
      </c>
      <c r="E224">
        <v>1</v>
      </c>
      <c r="F224" t="s">
        <v>707</v>
      </c>
      <c r="G224" t="s">
        <v>43</v>
      </c>
      <c r="H224" t="s">
        <v>46</v>
      </c>
      <c r="I224" t="s">
        <v>45</v>
      </c>
      <c r="J224" t="s">
        <v>46</v>
      </c>
      <c r="K224" t="s">
        <v>47</v>
      </c>
      <c r="L224" t="s">
        <v>45</v>
      </c>
      <c r="M224" t="s">
        <v>50</v>
      </c>
      <c r="N224" t="s">
        <v>50</v>
      </c>
      <c r="O224" t="s">
        <v>50</v>
      </c>
      <c r="P224" t="s">
        <v>50</v>
      </c>
      <c r="Q224" t="s">
        <v>50</v>
      </c>
      <c r="R224" t="s">
        <v>50</v>
      </c>
      <c r="S224" t="s">
        <v>50</v>
      </c>
      <c r="T224" t="s">
        <v>50</v>
      </c>
      <c r="U224" t="s">
        <v>276</v>
      </c>
      <c r="V224" t="s">
        <v>50</v>
      </c>
      <c r="W224" t="s">
        <v>50</v>
      </c>
      <c r="X224" t="s">
        <v>50</v>
      </c>
      <c r="Y224" t="s">
        <v>50</v>
      </c>
      <c r="Z224" t="s">
        <v>50</v>
      </c>
      <c r="AA224" t="s">
        <v>50</v>
      </c>
      <c r="AB224" t="s">
        <v>50</v>
      </c>
      <c r="AC224">
        <v>7.0100118723608704E+17</v>
      </c>
      <c r="AD224">
        <v>48024</v>
      </c>
      <c r="AE224" t="s">
        <v>50</v>
      </c>
      <c r="AF224" t="s">
        <v>708</v>
      </c>
    </row>
    <row r="225" spans="1:32">
      <c r="A225" s="6" t="str">
        <f t="shared" si="6"/>
        <v>Paris 13 - Bords de Seine - Freyssinet1</v>
      </c>
      <c r="B225" s="6">
        <f t="shared" si="7"/>
        <v>1</v>
      </c>
      <c r="C225" t="s">
        <v>709</v>
      </c>
      <c r="D225">
        <v>5</v>
      </c>
      <c r="E225">
        <v>5</v>
      </c>
      <c r="F225" t="s">
        <v>710</v>
      </c>
      <c r="G225" t="s">
        <v>72</v>
      </c>
      <c r="H225" t="s">
        <v>46</v>
      </c>
      <c r="I225" t="s">
        <v>45</v>
      </c>
      <c r="J225" t="s">
        <v>46</v>
      </c>
      <c r="K225" t="s">
        <v>47</v>
      </c>
      <c r="L225" t="s">
        <v>45</v>
      </c>
      <c r="M225" t="s">
        <v>50</v>
      </c>
      <c r="N225" t="s">
        <v>50</v>
      </c>
      <c r="O225" t="s">
        <v>50</v>
      </c>
      <c r="P225" t="s">
        <v>50</v>
      </c>
      <c r="Q225" t="s">
        <v>50</v>
      </c>
      <c r="R225" t="s">
        <v>50</v>
      </c>
      <c r="S225" t="s">
        <v>50</v>
      </c>
      <c r="T225" t="s">
        <v>50</v>
      </c>
      <c r="U225" t="s">
        <v>49</v>
      </c>
      <c r="V225" t="s">
        <v>50</v>
      </c>
      <c r="W225" t="s">
        <v>50</v>
      </c>
      <c r="X225" t="s">
        <v>50</v>
      </c>
      <c r="Y225" t="s">
        <v>50</v>
      </c>
      <c r="Z225" t="s">
        <v>50</v>
      </c>
      <c r="AA225" t="s">
        <v>50</v>
      </c>
      <c r="AB225" t="s">
        <v>711</v>
      </c>
      <c r="AC225">
        <v>7.0100118723606502E+17</v>
      </c>
      <c r="AD225" t="s">
        <v>50</v>
      </c>
      <c r="AE225" t="s">
        <v>712</v>
      </c>
      <c r="AF225" t="s">
        <v>713</v>
      </c>
    </row>
    <row r="226" spans="1:32">
      <c r="A226" s="6" t="str">
        <f t="shared" si="6"/>
        <v>Paris 13 - Bords de Seine - Freyssinet2</v>
      </c>
      <c r="B226" s="6">
        <f t="shared" si="7"/>
        <v>2</v>
      </c>
      <c r="C226" t="s">
        <v>709</v>
      </c>
      <c r="D226">
        <v>5</v>
      </c>
      <c r="E226">
        <v>5</v>
      </c>
      <c r="F226" t="s">
        <v>719</v>
      </c>
      <c r="G226" t="s">
        <v>43</v>
      </c>
      <c r="H226" t="s">
        <v>46</v>
      </c>
      <c r="I226" t="s">
        <v>45</v>
      </c>
      <c r="J226" t="s">
        <v>46</v>
      </c>
      <c r="K226" t="s">
        <v>105</v>
      </c>
      <c r="L226" t="s">
        <v>48</v>
      </c>
      <c r="M226" t="s">
        <v>50</v>
      </c>
      <c r="N226" t="s">
        <v>50</v>
      </c>
      <c r="O226" t="s">
        <v>50</v>
      </c>
      <c r="P226" t="s">
        <v>50</v>
      </c>
      <c r="Q226" t="s">
        <v>50</v>
      </c>
      <c r="R226" t="s">
        <v>50</v>
      </c>
      <c r="S226" t="s">
        <v>50</v>
      </c>
      <c r="T226" t="s">
        <v>50</v>
      </c>
      <c r="U226" t="s">
        <v>49</v>
      </c>
      <c r="V226" t="s">
        <v>50</v>
      </c>
      <c r="W226" t="s">
        <v>50</v>
      </c>
      <c r="X226" t="s">
        <v>50</v>
      </c>
      <c r="Y226" t="s">
        <v>50</v>
      </c>
      <c r="Z226" t="s">
        <v>720</v>
      </c>
      <c r="AA226" t="s">
        <v>118</v>
      </c>
      <c r="AB226" t="s">
        <v>50</v>
      </c>
      <c r="AC226">
        <v>7.0100118723602995E+17</v>
      </c>
      <c r="AD226" t="s">
        <v>50</v>
      </c>
      <c r="AE226" t="s">
        <v>50</v>
      </c>
      <c r="AF226" t="s">
        <v>721</v>
      </c>
    </row>
    <row r="227" spans="1:32">
      <c r="A227" s="6" t="str">
        <f t="shared" si="6"/>
        <v>Paris 13 - Bords de Seine - Freyssinet3</v>
      </c>
      <c r="B227" s="6">
        <f t="shared" si="7"/>
        <v>3</v>
      </c>
      <c r="C227" t="s">
        <v>709</v>
      </c>
      <c r="D227">
        <v>5</v>
      </c>
      <c r="E227">
        <v>5</v>
      </c>
      <c r="F227" t="s">
        <v>714</v>
      </c>
      <c r="G227" t="s">
        <v>54</v>
      </c>
      <c r="H227" t="s">
        <v>46</v>
      </c>
      <c r="I227" t="s">
        <v>45</v>
      </c>
      <c r="J227" t="s">
        <v>46</v>
      </c>
      <c r="K227" t="s">
        <v>64</v>
      </c>
      <c r="L227" t="s">
        <v>45</v>
      </c>
      <c r="M227" t="s">
        <v>50</v>
      </c>
      <c r="N227" t="s">
        <v>50</v>
      </c>
      <c r="O227" t="s">
        <v>50</v>
      </c>
      <c r="P227" t="s">
        <v>50</v>
      </c>
      <c r="Q227" t="s">
        <v>50</v>
      </c>
      <c r="R227" t="s">
        <v>50</v>
      </c>
      <c r="S227" t="s">
        <v>50</v>
      </c>
      <c r="T227" t="s">
        <v>50</v>
      </c>
      <c r="U227" t="s">
        <v>49</v>
      </c>
      <c r="V227">
        <v>1245701</v>
      </c>
      <c r="W227" t="s">
        <v>50</v>
      </c>
      <c r="X227" t="s">
        <v>1445</v>
      </c>
      <c r="Y227" t="s">
        <v>1446</v>
      </c>
      <c r="Z227" t="s">
        <v>50</v>
      </c>
      <c r="AA227" t="s">
        <v>50</v>
      </c>
      <c r="AB227" t="s">
        <v>715</v>
      </c>
      <c r="AC227">
        <v>7.0100118723601997E+17</v>
      </c>
      <c r="AD227" t="s">
        <v>50</v>
      </c>
      <c r="AE227" t="s">
        <v>716</v>
      </c>
      <c r="AF227" t="s">
        <v>717</v>
      </c>
    </row>
    <row r="228" spans="1:32">
      <c r="A228" s="6" t="str">
        <f t="shared" si="6"/>
        <v>Paris 13 - Bords de Seine - Freyssinet4</v>
      </c>
      <c r="B228" s="6">
        <f t="shared" si="7"/>
        <v>4</v>
      </c>
      <c r="C228" t="s">
        <v>709</v>
      </c>
      <c r="D228">
        <v>5</v>
      </c>
      <c r="E228">
        <v>5</v>
      </c>
      <c r="F228" t="s">
        <v>1339</v>
      </c>
      <c r="G228" t="s">
        <v>54</v>
      </c>
      <c r="H228" t="s">
        <v>46</v>
      </c>
      <c r="I228" t="s">
        <v>45</v>
      </c>
      <c r="J228" t="s">
        <v>46</v>
      </c>
      <c r="K228" t="s">
        <v>89</v>
      </c>
      <c r="L228" t="s">
        <v>48</v>
      </c>
      <c r="M228" t="s">
        <v>50</v>
      </c>
      <c r="N228" t="s">
        <v>50</v>
      </c>
      <c r="O228" t="s">
        <v>50</v>
      </c>
      <c r="P228" t="s">
        <v>50</v>
      </c>
      <c r="Q228" t="s">
        <v>50</v>
      </c>
      <c r="R228" t="s">
        <v>50</v>
      </c>
      <c r="S228" t="s">
        <v>50</v>
      </c>
      <c r="T228" t="s">
        <v>50</v>
      </c>
      <c r="U228" t="s">
        <v>49</v>
      </c>
      <c r="V228" t="s">
        <v>50</v>
      </c>
      <c r="W228">
        <v>1244795</v>
      </c>
      <c r="X228" t="s">
        <v>1340</v>
      </c>
      <c r="Y228" t="s">
        <v>1341</v>
      </c>
      <c r="Z228" t="s">
        <v>1342</v>
      </c>
      <c r="AA228" t="s">
        <v>1326</v>
      </c>
      <c r="AB228" t="s">
        <v>50</v>
      </c>
      <c r="AC228">
        <v>7.0100118723600499E+17</v>
      </c>
      <c r="AD228" t="s">
        <v>50</v>
      </c>
      <c r="AE228" t="s">
        <v>50</v>
      </c>
      <c r="AF228" t="s">
        <v>1343</v>
      </c>
    </row>
    <row r="229" spans="1:32">
      <c r="A229" s="6" t="str">
        <f t="shared" si="6"/>
        <v>Paris 13 - Bords de Seine - Freyssinet5</v>
      </c>
      <c r="B229" s="6">
        <f t="shared" si="7"/>
        <v>5</v>
      </c>
      <c r="C229" t="s">
        <v>709</v>
      </c>
      <c r="D229">
        <v>5</v>
      </c>
      <c r="E229">
        <v>5</v>
      </c>
      <c r="F229" t="s">
        <v>718</v>
      </c>
      <c r="G229">
        <v>500</v>
      </c>
      <c r="H229" t="s">
        <v>44</v>
      </c>
      <c r="I229" t="s">
        <v>45</v>
      </c>
      <c r="J229" t="s">
        <v>104</v>
      </c>
      <c r="K229" t="s">
        <v>47</v>
      </c>
      <c r="L229" t="s">
        <v>45</v>
      </c>
      <c r="M229" t="s">
        <v>50</v>
      </c>
      <c r="N229" t="s">
        <v>50</v>
      </c>
      <c r="O229" t="s">
        <v>50</v>
      </c>
      <c r="P229" t="s">
        <v>50</v>
      </c>
      <c r="Q229" t="s">
        <v>50</v>
      </c>
      <c r="R229" t="s">
        <v>50</v>
      </c>
      <c r="S229" t="s">
        <v>50</v>
      </c>
      <c r="T229" t="s">
        <v>50</v>
      </c>
      <c r="U229" t="s">
        <v>49</v>
      </c>
      <c r="V229" t="s">
        <v>50</v>
      </c>
      <c r="W229" t="s">
        <v>50</v>
      </c>
      <c r="X229" t="s">
        <v>50</v>
      </c>
      <c r="Y229" t="s">
        <v>50</v>
      </c>
      <c r="Z229" t="s">
        <v>50</v>
      </c>
      <c r="AA229" t="s">
        <v>50</v>
      </c>
      <c r="AB229" t="s">
        <v>50</v>
      </c>
      <c r="AC229" t="s">
        <v>50</v>
      </c>
      <c r="AD229" t="s">
        <v>50</v>
      </c>
      <c r="AE229" t="s">
        <v>50</v>
      </c>
      <c r="AF229" t="s">
        <v>50</v>
      </c>
    </row>
    <row r="230" spans="1:32">
      <c r="A230" s="6" t="str">
        <f t="shared" si="6"/>
        <v>Paris 13 - Boulevard de l'Hopital1</v>
      </c>
      <c r="B230" s="6">
        <f t="shared" si="7"/>
        <v>1</v>
      </c>
      <c r="C230" t="s">
        <v>722</v>
      </c>
      <c r="D230">
        <v>3</v>
      </c>
      <c r="E230">
        <v>2</v>
      </c>
      <c r="F230" t="s">
        <v>723</v>
      </c>
      <c r="G230" t="s">
        <v>72</v>
      </c>
      <c r="H230" t="s">
        <v>44</v>
      </c>
      <c r="I230" t="s">
        <v>45</v>
      </c>
      <c r="J230" t="s">
        <v>58</v>
      </c>
      <c r="K230" t="s">
        <v>47</v>
      </c>
      <c r="L230" t="s">
        <v>45</v>
      </c>
      <c r="M230" t="s">
        <v>50</v>
      </c>
      <c r="N230" t="s">
        <v>50</v>
      </c>
      <c r="O230" t="s">
        <v>50</v>
      </c>
      <c r="P230" t="s">
        <v>50</v>
      </c>
      <c r="Q230" t="s">
        <v>50</v>
      </c>
      <c r="R230" t="s">
        <v>50</v>
      </c>
      <c r="S230" t="s">
        <v>50</v>
      </c>
      <c r="T230" t="s">
        <v>50</v>
      </c>
      <c r="U230" t="s">
        <v>276</v>
      </c>
      <c r="V230" t="s">
        <v>50</v>
      </c>
      <c r="W230" t="s">
        <v>50</v>
      </c>
      <c r="X230" t="s">
        <v>50</v>
      </c>
      <c r="Y230" t="s">
        <v>50</v>
      </c>
      <c r="Z230" t="s">
        <v>50</v>
      </c>
      <c r="AA230" t="s">
        <v>50</v>
      </c>
      <c r="AB230" t="s">
        <v>724</v>
      </c>
      <c r="AC230">
        <v>7.0100118723606298E+17</v>
      </c>
      <c r="AD230" t="s">
        <v>50</v>
      </c>
      <c r="AE230" t="s">
        <v>725</v>
      </c>
      <c r="AF230" t="s">
        <v>726</v>
      </c>
    </row>
    <row r="231" spans="1:32">
      <c r="A231" s="6" t="str">
        <f t="shared" si="6"/>
        <v>Paris 13 - Boulevard de l'Hopital2</v>
      </c>
      <c r="B231" s="6">
        <f t="shared" si="7"/>
        <v>2</v>
      </c>
      <c r="C231" t="s">
        <v>722</v>
      </c>
      <c r="D231">
        <v>3</v>
      </c>
      <c r="E231">
        <v>2</v>
      </c>
      <c r="F231" t="s">
        <v>727</v>
      </c>
      <c r="G231">
        <v>500</v>
      </c>
      <c r="H231" t="s">
        <v>46</v>
      </c>
      <c r="I231" t="s">
        <v>45</v>
      </c>
      <c r="J231" t="s">
        <v>46</v>
      </c>
      <c r="K231" t="s">
        <v>47</v>
      </c>
      <c r="L231" t="s">
        <v>45</v>
      </c>
      <c r="M231" t="s">
        <v>50</v>
      </c>
      <c r="N231" t="s">
        <v>50</v>
      </c>
      <c r="O231" t="s">
        <v>50</v>
      </c>
      <c r="P231" t="s">
        <v>50</v>
      </c>
      <c r="Q231" t="s">
        <v>50</v>
      </c>
      <c r="R231" t="s">
        <v>50</v>
      </c>
      <c r="S231" t="s">
        <v>50</v>
      </c>
      <c r="T231" t="s">
        <v>50</v>
      </c>
      <c r="U231" t="s">
        <v>276</v>
      </c>
      <c r="V231" t="s">
        <v>50</v>
      </c>
      <c r="W231" t="s">
        <v>50</v>
      </c>
      <c r="X231" t="s">
        <v>50</v>
      </c>
      <c r="Y231" t="s">
        <v>50</v>
      </c>
      <c r="Z231" t="s">
        <v>50</v>
      </c>
      <c r="AA231" t="s">
        <v>50</v>
      </c>
      <c r="AB231" t="s">
        <v>50</v>
      </c>
      <c r="AC231">
        <v>7.0100118723603904E+17</v>
      </c>
      <c r="AD231" t="s">
        <v>50</v>
      </c>
      <c r="AE231" t="s">
        <v>50</v>
      </c>
      <c r="AF231" t="s">
        <v>728</v>
      </c>
    </row>
    <row r="232" spans="1:32">
      <c r="A232" s="6" t="str">
        <f t="shared" si="6"/>
        <v>Paris 13 - Cite de la Mode - Gare d'Austerlitz1</v>
      </c>
      <c r="B232" s="6">
        <f t="shared" si="7"/>
        <v>1</v>
      </c>
      <c r="C232" t="s">
        <v>729</v>
      </c>
      <c r="D232">
        <v>5</v>
      </c>
      <c r="E232">
        <v>4</v>
      </c>
      <c r="F232" t="s">
        <v>733</v>
      </c>
      <c r="G232">
        <v>500</v>
      </c>
      <c r="H232" t="s">
        <v>46</v>
      </c>
      <c r="I232" t="s">
        <v>45</v>
      </c>
      <c r="J232" t="s">
        <v>46</v>
      </c>
      <c r="K232" t="s">
        <v>47</v>
      </c>
      <c r="L232" t="s">
        <v>45</v>
      </c>
      <c r="M232" t="s">
        <v>50</v>
      </c>
      <c r="N232" t="s">
        <v>50</v>
      </c>
      <c r="O232" t="s">
        <v>50</v>
      </c>
      <c r="P232" t="s">
        <v>50</v>
      </c>
      <c r="Q232" t="s">
        <v>50</v>
      </c>
      <c r="R232" t="s">
        <v>50</v>
      </c>
      <c r="S232" t="s">
        <v>50</v>
      </c>
      <c r="T232" t="s">
        <v>50</v>
      </c>
      <c r="U232" t="s">
        <v>49</v>
      </c>
      <c r="V232" t="s">
        <v>50</v>
      </c>
      <c r="W232" t="s">
        <v>50</v>
      </c>
      <c r="X232" t="s">
        <v>50</v>
      </c>
      <c r="Y232" t="s">
        <v>50</v>
      </c>
      <c r="Z232" t="s">
        <v>50</v>
      </c>
      <c r="AA232" t="s">
        <v>50</v>
      </c>
      <c r="AB232" t="s">
        <v>50</v>
      </c>
      <c r="AC232">
        <v>7.0100118723606298E+17</v>
      </c>
      <c r="AD232" t="s">
        <v>50</v>
      </c>
      <c r="AE232" t="s">
        <v>50</v>
      </c>
      <c r="AF232" t="s">
        <v>50</v>
      </c>
    </row>
    <row r="233" spans="1:32">
      <c r="A233" s="6" t="str">
        <f t="shared" si="6"/>
        <v>Paris 13 - Cite de la Mode - Gare d'Austerlitz2</v>
      </c>
      <c r="B233" s="6">
        <f t="shared" si="7"/>
        <v>2</v>
      </c>
      <c r="C233" t="s">
        <v>729</v>
      </c>
      <c r="D233">
        <v>5</v>
      </c>
      <c r="E233">
        <v>4</v>
      </c>
      <c r="F233" t="s">
        <v>734</v>
      </c>
      <c r="G233" t="s">
        <v>43</v>
      </c>
      <c r="H233" t="s">
        <v>46</v>
      </c>
      <c r="I233" t="s">
        <v>45</v>
      </c>
      <c r="J233" t="s">
        <v>46</v>
      </c>
      <c r="K233" t="s">
        <v>1447</v>
      </c>
      <c r="L233" t="s">
        <v>45</v>
      </c>
      <c r="M233" t="s">
        <v>50</v>
      </c>
      <c r="N233" t="s">
        <v>50</v>
      </c>
      <c r="O233" t="s">
        <v>50</v>
      </c>
      <c r="P233" t="s">
        <v>50</v>
      </c>
      <c r="Q233" t="s">
        <v>50</v>
      </c>
      <c r="R233" t="s">
        <v>50</v>
      </c>
      <c r="S233" t="s">
        <v>50</v>
      </c>
      <c r="T233" t="s">
        <v>50</v>
      </c>
      <c r="U233" t="s">
        <v>49</v>
      </c>
      <c r="V233" t="s">
        <v>50</v>
      </c>
      <c r="W233" t="s">
        <v>50</v>
      </c>
      <c r="X233" t="s">
        <v>50</v>
      </c>
      <c r="Y233" t="s">
        <v>50</v>
      </c>
      <c r="Z233" t="s">
        <v>50</v>
      </c>
      <c r="AA233" t="s">
        <v>50</v>
      </c>
      <c r="AB233" t="s">
        <v>50</v>
      </c>
      <c r="AC233">
        <v>7.0100118723606298E+17</v>
      </c>
      <c r="AD233" t="s">
        <v>50</v>
      </c>
      <c r="AE233" t="s">
        <v>735</v>
      </c>
      <c r="AF233" t="s">
        <v>50</v>
      </c>
    </row>
    <row r="234" spans="1:32">
      <c r="A234" s="6" t="str">
        <f t="shared" si="6"/>
        <v>Paris 13 - Cite de la Mode - Gare d'Austerlitz3</v>
      </c>
      <c r="B234" s="6">
        <f t="shared" si="7"/>
        <v>3</v>
      </c>
      <c r="C234" t="s">
        <v>729</v>
      </c>
      <c r="D234">
        <v>5</v>
      </c>
      <c r="E234">
        <v>4</v>
      </c>
      <c r="F234" t="s">
        <v>732</v>
      </c>
      <c r="G234">
        <v>500</v>
      </c>
      <c r="H234" t="s">
        <v>46</v>
      </c>
      <c r="I234" t="s">
        <v>45</v>
      </c>
      <c r="J234" t="s">
        <v>46</v>
      </c>
      <c r="K234" t="s">
        <v>47</v>
      </c>
      <c r="L234" t="s">
        <v>45</v>
      </c>
      <c r="M234" t="s">
        <v>50</v>
      </c>
      <c r="N234" t="s">
        <v>50</v>
      </c>
      <c r="O234" t="s">
        <v>50</v>
      </c>
      <c r="P234" t="s">
        <v>50</v>
      </c>
      <c r="Q234" t="s">
        <v>50</v>
      </c>
      <c r="R234" t="s">
        <v>50</v>
      </c>
      <c r="S234" t="s">
        <v>50</v>
      </c>
      <c r="T234" t="s">
        <v>50</v>
      </c>
      <c r="U234" t="s">
        <v>49</v>
      </c>
      <c r="V234" t="s">
        <v>50</v>
      </c>
      <c r="W234" t="s">
        <v>50</v>
      </c>
      <c r="X234" t="s">
        <v>50</v>
      </c>
      <c r="Y234" t="s">
        <v>50</v>
      </c>
      <c r="Z234" t="s">
        <v>50</v>
      </c>
      <c r="AA234" t="s">
        <v>50</v>
      </c>
      <c r="AB234" t="s">
        <v>50</v>
      </c>
      <c r="AC234">
        <v>7.0100118723604902E+17</v>
      </c>
      <c r="AD234" t="s">
        <v>50</v>
      </c>
      <c r="AE234" t="s">
        <v>50</v>
      </c>
      <c r="AF234" t="s">
        <v>50</v>
      </c>
    </row>
    <row r="235" spans="1:32">
      <c r="A235" s="6" t="str">
        <f t="shared" si="6"/>
        <v>Paris 13 - Cite de la Mode - Gare d'Austerlitz4</v>
      </c>
      <c r="B235" s="6">
        <f t="shared" si="7"/>
        <v>4</v>
      </c>
      <c r="C235" t="s">
        <v>729</v>
      </c>
      <c r="D235">
        <v>5</v>
      </c>
      <c r="E235">
        <v>4</v>
      </c>
      <c r="F235" t="s">
        <v>730</v>
      </c>
      <c r="G235">
        <v>500</v>
      </c>
      <c r="H235" t="s">
        <v>46</v>
      </c>
      <c r="I235" t="s">
        <v>45</v>
      </c>
      <c r="J235" t="s">
        <v>46</v>
      </c>
      <c r="K235" t="s">
        <v>47</v>
      </c>
      <c r="L235" t="s">
        <v>45</v>
      </c>
      <c r="M235" t="s">
        <v>50</v>
      </c>
      <c r="N235" t="s">
        <v>50</v>
      </c>
      <c r="O235" t="s">
        <v>50</v>
      </c>
      <c r="P235" t="s">
        <v>50</v>
      </c>
      <c r="Q235" t="s">
        <v>50</v>
      </c>
      <c r="R235" t="s">
        <v>50</v>
      </c>
      <c r="S235" t="s">
        <v>50</v>
      </c>
      <c r="T235" t="s">
        <v>50</v>
      </c>
      <c r="U235" t="s">
        <v>49</v>
      </c>
      <c r="V235" t="s">
        <v>50</v>
      </c>
      <c r="W235" t="s">
        <v>50</v>
      </c>
      <c r="X235" t="s">
        <v>50</v>
      </c>
      <c r="Y235" t="s">
        <v>50</v>
      </c>
      <c r="Z235" t="s">
        <v>50</v>
      </c>
      <c r="AA235" t="s">
        <v>50</v>
      </c>
      <c r="AB235" t="s">
        <v>50</v>
      </c>
      <c r="AC235">
        <v>7.01001187236048E+17</v>
      </c>
      <c r="AD235" t="s">
        <v>50</v>
      </c>
      <c r="AE235" t="s">
        <v>731</v>
      </c>
      <c r="AF235" t="s">
        <v>50</v>
      </c>
    </row>
    <row r="236" spans="1:32">
      <c r="A236" s="6" t="str">
        <f t="shared" si="6"/>
        <v>Paris 13 - Tolbiac1</v>
      </c>
      <c r="B236" s="6">
        <f t="shared" si="7"/>
        <v>1</v>
      </c>
      <c r="C236" t="s">
        <v>736</v>
      </c>
      <c r="D236">
        <v>3</v>
      </c>
      <c r="E236">
        <v>3</v>
      </c>
      <c r="F236" t="s">
        <v>741</v>
      </c>
      <c r="G236">
        <v>500</v>
      </c>
      <c r="H236" t="s">
        <v>46</v>
      </c>
      <c r="I236" t="s">
        <v>45</v>
      </c>
      <c r="J236" t="s">
        <v>46</v>
      </c>
      <c r="K236" t="s">
        <v>47</v>
      </c>
      <c r="L236" t="s">
        <v>45</v>
      </c>
      <c r="M236" t="s">
        <v>50</v>
      </c>
      <c r="N236" t="s">
        <v>50</v>
      </c>
      <c r="O236" t="s">
        <v>50</v>
      </c>
      <c r="P236" t="s">
        <v>50</v>
      </c>
      <c r="Q236" t="s">
        <v>50</v>
      </c>
      <c r="R236" t="s">
        <v>50</v>
      </c>
      <c r="S236" t="s">
        <v>50</v>
      </c>
      <c r="T236" t="s">
        <v>50</v>
      </c>
      <c r="U236" t="s">
        <v>276</v>
      </c>
      <c r="V236" t="s">
        <v>50</v>
      </c>
      <c r="W236" t="s">
        <v>50</v>
      </c>
      <c r="X236" t="s">
        <v>50</v>
      </c>
      <c r="Y236" t="s">
        <v>50</v>
      </c>
      <c r="Z236" t="s">
        <v>50</v>
      </c>
      <c r="AA236" t="s">
        <v>50</v>
      </c>
      <c r="AB236" t="s">
        <v>742</v>
      </c>
      <c r="AC236">
        <v>7.0100011872360202E+18</v>
      </c>
      <c r="AD236" t="s">
        <v>50</v>
      </c>
      <c r="AE236" t="s">
        <v>743</v>
      </c>
      <c r="AF236" t="s">
        <v>744</v>
      </c>
    </row>
    <row r="237" spans="1:32">
      <c r="A237" s="6" t="str">
        <f t="shared" si="6"/>
        <v>Paris 13 - Tolbiac2</v>
      </c>
      <c r="B237" s="6">
        <f t="shared" si="7"/>
        <v>2</v>
      </c>
      <c r="C237" t="s">
        <v>736</v>
      </c>
      <c r="D237">
        <v>3</v>
      </c>
      <c r="E237">
        <v>3</v>
      </c>
      <c r="F237" t="s">
        <v>737</v>
      </c>
      <c r="G237" t="s">
        <v>54</v>
      </c>
      <c r="H237" t="s">
        <v>46</v>
      </c>
      <c r="I237" t="s">
        <v>45</v>
      </c>
      <c r="J237" t="s">
        <v>46</v>
      </c>
      <c r="K237" t="s">
        <v>47</v>
      </c>
      <c r="L237" t="s">
        <v>45</v>
      </c>
      <c r="M237" t="s">
        <v>50</v>
      </c>
      <c r="N237" t="s">
        <v>50</v>
      </c>
      <c r="O237" t="s">
        <v>50</v>
      </c>
      <c r="P237" t="s">
        <v>50</v>
      </c>
      <c r="Q237" t="s">
        <v>50</v>
      </c>
      <c r="R237" t="s">
        <v>50</v>
      </c>
      <c r="S237" t="s">
        <v>50</v>
      </c>
      <c r="T237" t="s">
        <v>50</v>
      </c>
      <c r="U237" t="s">
        <v>276</v>
      </c>
      <c r="V237" t="s">
        <v>50</v>
      </c>
      <c r="W237" t="s">
        <v>50</v>
      </c>
      <c r="X237" t="s">
        <v>50</v>
      </c>
      <c r="Y237" t="s">
        <v>50</v>
      </c>
      <c r="Z237" t="s">
        <v>50</v>
      </c>
      <c r="AA237" t="s">
        <v>50</v>
      </c>
      <c r="AB237" t="s">
        <v>738</v>
      </c>
      <c r="AC237">
        <v>7.0100118723604403E+17</v>
      </c>
      <c r="AD237" t="s">
        <v>50</v>
      </c>
      <c r="AE237" t="s">
        <v>739</v>
      </c>
      <c r="AF237" t="s">
        <v>740</v>
      </c>
    </row>
    <row r="238" spans="1:32">
      <c r="A238" s="6" t="str">
        <f t="shared" si="6"/>
        <v>Paris 13 - Tolbiac3</v>
      </c>
      <c r="B238" s="6">
        <f t="shared" si="7"/>
        <v>3</v>
      </c>
      <c r="C238" t="s">
        <v>736</v>
      </c>
      <c r="D238">
        <v>3</v>
      </c>
      <c r="E238">
        <v>3</v>
      </c>
      <c r="F238" t="s">
        <v>745</v>
      </c>
      <c r="G238">
        <v>500</v>
      </c>
      <c r="H238" t="s">
        <v>46</v>
      </c>
      <c r="I238" t="s">
        <v>45</v>
      </c>
      <c r="J238" t="s">
        <v>46</v>
      </c>
      <c r="K238" t="s">
        <v>47</v>
      </c>
      <c r="L238" t="s">
        <v>45</v>
      </c>
      <c r="M238" t="s">
        <v>50</v>
      </c>
      <c r="N238" t="s">
        <v>50</v>
      </c>
      <c r="O238" t="s">
        <v>50</v>
      </c>
      <c r="P238" t="s">
        <v>50</v>
      </c>
      <c r="Q238" t="s">
        <v>50</v>
      </c>
      <c r="R238" t="s">
        <v>50</v>
      </c>
      <c r="S238" t="s">
        <v>50</v>
      </c>
      <c r="T238" t="s">
        <v>50</v>
      </c>
      <c r="U238" t="s">
        <v>276</v>
      </c>
      <c r="V238" t="s">
        <v>50</v>
      </c>
      <c r="W238" t="s">
        <v>50</v>
      </c>
      <c r="X238" t="s">
        <v>50</v>
      </c>
      <c r="Y238" t="s">
        <v>50</v>
      </c>
      <c r="Z238" t="s">
        <v>50</v>
      </c>
      <c r="AA238" t="s">
        <v>50</v>
      </c>
      <c r="AB238" t="s">
        <v>50</v>
      </c>
      <c r="AC238">
        <v>7.0100118723601797E+18</v>
      </c>
      <c r="AD238" t="s">
        <v>50</v>
      </c>
      <c r="AE238" t="s">
        <v>50</v>
      </c>
      <c r="AF238" t="s">
        <v>50</v>
      </c>
    </row>
    <row r="239" spans="1:32">
      <c r="A239" s="6" t="str">
        <f t="shared" si="6"/>
        <v>Paris 14 - Alesia1</v>
      </c>
      <c r="B239" s="6">
        <f t="shared" si="7"/>
        <v>1</v>
      </c>
      <c r="C239" t="s">
        <v>746</v>
      </c>
      <c r="D239">
        <v>5</v>
      </c>
      <c r="E239">
        <v>5</v>
      </c>
      <c r="F239" t="s">
        <v>750</v>
      </c>
      <c r="G239">
        <v>500</v>
      </c>
      <c r="H239" t="s">
        <v>46</v>
      </c>
      <c r="I239" t="s">
        <v>45</v>
      </c>
      <c r="J239" t="s">
        <v>46</v>
      </c>
      <c r="K239" t="s">
        <v>47</v>
      </c>
      <c r="L239" t="s">
        <v>45</v>
      </c>
      <c r="M239" t="s">
        <v>50</v>
      </c>
      <c r="N239" t="s">
        <v>50</v>
      </c>
      <c r="O239" t="s">
        <v>50</v>
      </c>
      <c r="P239" t="s">
        <v>50</v>
      </c>
      <c r="Q239" t="s">
        <v>50</v>
      </c>
      <c r="R239" t="s">
        <v>50</v>
      </c>
      <c r="S239" t="s">
        <v>50</v>
      </c>
      <c r="T239" t="s">
        <v>50</v>
      </c>
      <c r="U239" t="s">
        <v>49</v>
      </c>
      <c r="V239" t="s">
        <v>50</v>
      </c>
      <c r="W239" t="s">
        <v>50</v>
      </c>
      <c r="X239" t="s">
        <v>50</v>
      </c>
      <c r="Y239" t="s">
        <v>50</v>
      </c>
      <c r="Z239" t="s">
        <v>50</v>
      </c>
      <c r="AA239" t="s">
        <v>50</v>
      </c>
      <c r="AB239" t="s">
        <v>751</v>
      </c>
      <c r="AC239">
        <v>7.01001187236064E+17</v>
      </c>
      <c r="AD239" t="s">
        <v>50</v>
      </c>
      <c r="AE239" t="s">
        <v>752</v>
      </c>
      <c r="AF239" t="s">
        <v>50</v>
      </c>
    </row>
    <row r="240" spans="1:32">
      <c r="A240" s="6" t="str">
        <f t="shared" si="6"/>
        <v>Paris 14 - Alesia2</v>
      </c>
      <c r="B240" s="6">
        <f t="shared" si="7"/>
        <v>2</v>
      </c>
      <c r="C240" t="s">
        <v>746</v>
      </c>
      <c r="D240">
        <v>5</v>
      </c>
      <c r="E240">
        <v>5</v>
      </c>
      <c r="F240" t="s">
        <v>747</v>
      </c>
      <c r="G240" t="s">
        <v>72</v>
      </c>
      <c r="H240" t="s">
        <v>46</v>
      </c>
      <c r="I240" t="s">
        <v>45</v>
      </c>
      <c r="J240" t="s">
        <v>46</v>
      </c>
      <c r="K240" t="s">
        <v>47</v>
      </c>
      <c r="L240" t="s">
        <v>45</v>
      </c>
      <c r="M240" t="s">
        <v>50</v>
      </c>
      <c r="N240" t="s">
        <v>50</v>
      </c>
      <c r="O240" t="s">
        <v>50</v>
      </c>
      <c r="P240" t="s">
        <v>50</v>
      </c>
      <c r="Q240" t="s">
        <v>50</v>
      </c>
      <c r="R240" t="s">
        <v>50</v>
      </c>
      <c r="S240" t="s">
        <v>50</v>
      </c>
      <c r="T240" t="s">
        <v>50</v>
      </c>
      <c r="U240" t="s">
        <v>49</v>
      </c>
      <c r="V240" t="s">
        <v>50</v>
      </c>
      <c r="W240" t="s">
        <v>50</v>
      </c>
      <c r="X240" t="s">
        <v>50</v>
      </c>
      <c r="Y240" t="s">
        <v>50</v>
      </c>
      <c r="Z240" t="s">
        <v>50</v>
      </c>
      <c r="AA240" t="s">
        <v>50</v>
      </c>
      <c r="AB240" t="s">
        <v>748</v>
      </c>
      <c r="AC240">
        <v>7.0100118723600499E+17</v>
      </c>
      <c r="AD240" t="s">
        <v>50</v>
      </c>
      <c r="AE240" t="s">
        <v>50</v>
      </c>
      <c r="AF240" t="s">
        <v>749</v>
      </c>
    </row>
    <row r="241" spans="1:32">
      <c r="A241" s="6" t="str">
        <f t="shared" si="6"/>
        <v>Paris 14 - Alesia3</v>
      </c>
      <c r="B241" s="6">
        <f t="shared" si="7"/>
        <v>3</v>
      </c>
      <c r="C241" t="s">
        <v>746</v>
      </c>
      <c r="D241">
        <v>5</v>
      </c>
      <c r="E241">
        <v>5</v>
      </c>
      <c r="F241" t="s">
        <v>753</v>
      </c>
      <c r="G241" t="s">
        <v>81</v>
      </c>
      <c r="H241" t="s">
        <v>46</v>
      </c>
      <c r="I241" t="s">
        <v>45</v>
      </c>
      <c r="J241" t="s">
        <v>46</v>
      </c>
      <c r="K241" t="s">
        <v>47</v>
      </c>
      <c r="L241" t="s">
        <v>45</v>
      </c>
      <c r="M241" t="s">
        <v>50</v>
      </c>
      <c r="N241" t="s">
        <v>50</v>
      </c>
      <c r="O241" t="s">
        <v>50</v>
      </c>
      <c r="P241" t="s">
        <v>50</v>
      </c>
      <c r="Q241" t="s">
        <v>50</v>
      </c>
      <c r="R241" t="s">
        <v>50</v>
      </c>
      <c r="S241" t="s">
        <v>50</v>
      </c>
      <c r="T241" t="s">
        <v>50</v>
      </c>
      <c r="U241" t="s">
        <v>49</v>
      </c>
      <c r="V241" t="s">
        <v>50</v>
      </c>
      <c r="W241" t="s">
        <v>50</v>
      </c>
      <c r="X241" t="s">
        <v>50</v>
      </c>
      <c r="Y241" t="s">
        <v>50</v>
      </c>
      <c r="Z241" t="s">
        <v>50</v>
      </c>
      <c r="AA241" t="s">
        <v>50</v>
      </c>
      <c r="AB241" t="s">
        <v>50</v>
      </c>
      <c r="AC241">
        <v>7.0100118723606502E+17</v>
      </c>
      <c r="AD241" t="s">
        <v>50</v>
      </c>
      <c r="AE241" t="s">
        <v>754</v>
      </c>
      <c r="AF241" t="s">
        <v>755</v>
      </c>
    </row>
    <row r="242" spans="1:32">
      <c r="A242" s="6" t="str">
        <f t="shared" si="6"/>
        <v>Paris 14 - Alesia4</v>
      </c>
      <c r="B242" s="6">
        <f t="shared" si="7"/>
        <v>4</v>
      </c>
      <c r="C242" t="s">
        <v>746</v>
      </c>
      <c r="D242">
        <v>5</v>
      </c>
      <c r="E242">
        <v>5</v>
      </c>
      <c r="F242" t="s">
        <v>756</v>
      </c>
      <c r="G242" t="s">
        <v>43</v>
      </c>
      <c r="H242" t="s">
        <v>46</v>
      </c>
      <c r="I242" t="s">
        <v>45</v>
      </c>
      <c r="J242" t="s">
        <v>46</v>
      </c>
      <c r="K242" t="s">
        <v>47</v>
      </c>
      <c r="L242" t="s">
        <v>45</v>
      </c>
      <c r="M242" t="s">
        <v>50</v>
      </c>
      <c r="N242" t="s">
        <v>50</v>
      </c>
      <c r="O242" t="s">
        <v>50</v>
      </c>
      <c r="P242" t="s">
        <v>50</v>
      </c>
      <c r="Q242" t="s">
        <v>50</v>
      </c>
      <c r="R242" t="s">
        <v>50</v>
      </c>
      <c r="S242" t="s">
        <v>50</v>
      </c>
      <c r="T242" t="s">
        <v>50</v>
      </c>
      <c r="U242" t="s">
        <v>49</v>
      </c>
      <c r="V242" t="s">
        <v>50</v>
      </c>
      <c r="W242" t="s">
        <v>50</v>
      </c>
      <c r="X242" t="s">
        <v>50</v>
      </c>
      <c r="Y242" t="s">
        <v>50</v>
      </c>
      <c r="Z242" t="s">
        <v>50</v>
      </c>
      <c r="AA242" t="s">
        <v>50</v>
      </c>
      <c r="AB242" t="s">
        <v>757</v>
      </c>
      <c r="AC242">
        <v>7.0100118723606003E+17</v>
      </c>
      <c r="AD242">
        <v>1668</v>
      </c>
      <c r="AE242" t="s">
        <v>50</v>
      </c>
      <c r="AF242" t="s">
        <v>50</v>
      </c>
    </row>
    <row r="243" spans="1:32">
      <c r="A243" s="6" t="str">
        <f t="shared" si="6"/>
        <v>Paris 14 - Alesia5</v>
      </c>
      <c r="B243" s="6">
        <f t="shared" si="7"/>
        <v>5</v>
      </c>
      <c r="C243" t="s">
        <v>746</v>
      </c>
      <c r="D243">
        <v>5</v>
      </c>
      <c r="E243">
        <v>5</v>
      </c>
      <c r="F243" t="s">
        <v>758</v>
      </c>
      <c r="G243" t="s">
        <v>54</v>
      </c>
      <c r="H243" t="s">
        <v>46</v>
      </c>
      <c r="I243" t="s">
        <v>45</v>
      </c>
      <c r="J243" t="s">
        <v>46</v>
      </c>
      <c r="K243" t="s">
        <v>47</v>
      </c>
      <c r="L243" t="s">
        <v>45</v>
      </c>
      <c r="M243" t="s">
        <v>50</v>
      </c>
      <c r="N243" t="s">
        <v>50</v>
      </c>
      <c r="O243" t="s">
        <v>50</v>
      </c>
      <c r="P243" t="s">
        <v>50</v>
      </c>
      <c r="Q243" t="s">
        <v>50</v>
      </c>
      <c r="R243" t="s">
        <v>50</v>
      </c>
      <c r="S243" t="s">
        <v>50</v>
      </c>
      <c r="T243" t="s">
        <v>50</v>
      </c>
      <c r="U243" t="s">
        <v>49</v>
      </c>
      <c r="V243" t="s">
        <v>50</v>
      </c>
      <c r="W243" t="s">
        <v>50</v>
      </c>
      <c r="X243" t="s">
        <v>50</v>
      </c>
      <c r="Y243" t="s">
        <v>50</v>
      </c>
      <c r="Z243" t="s">
        <v>50</v>
      </c>
      <c r="AA243" t="s">
        <v>50</v>
      </c>
      <c r="AB243" t="s">
        <v>50</v>
      </c>
      <c r="AC243">
        <v>7.0100118723606502E+17</v>
      </c>
      <c r="AD243" t="s">
        <v>50</v>
      </c>
      <c r="AE243" t="s">
        <v>759</v>
      </c>
      <c r="AF243" t="s">
        <v>760</v>
      </c>
    </row>
    <row r="244" spans="1:32">
      <c r="A244" s="6" t="str">
        <f t="shared" si="6"/>
        <v>Paris 14 - Arago1</v>
      </c>
      <c r="B244" s="6">
        <f t="shared" si="7"/>
        <v>1</v>
      </c>
      <c r="C244" t="s">
        <v>761</v>
      </c>
      <c r="D244">
        <v>2</v>
      </c>
      <c r="E244">
        <v>2</v>
      </c>
      <c r="F244" t="s">
        <v>762</v>
      </c>
      <c r="G244" t="s">
        <v>54</v>
      </c>
      <c r="H244" t="s">
        <v>46</v>
      </c>
      <c r="I244" t="s">
        <v>45</v>
      </c>
      <c r="J244" t="s">
        <v>46</v>
      </c>
      <c r="K244" t="s">
        <v>47</v>
      </c>
      <c r="L244" t="s">
        <v>45</v>
      </c>
      <c r="M244" t="s">
        <v>50</v>
      </c>
      <c r="N244" t="s">
        <v>50</v>
      </c>
      <c r="O244" t="s">
        <v>50</v>
      </c>
      <c r="P244" t="s">
        <v>50</v>
      </c>
      <c r="Q244" t="s">
        <v>50</v>
      </c>
      <c r="R244" t="s">
        <v>50</v>
      </c>
      <c r="S244" t="s">
        <v>50</v>
      </c>
      <c r="T244" t="s">
        <v>50</v>
      </c>
      <c r="U244" t="s">
        <v>49</v>
      </c>
      <c r="V244" t="s">
        <v>50</v>
      </c>
      <c r="W244" t="s">
        <v>50</v>
      </c>
      <c r="X244" t="s">
        <v>50</v>
      </c>
      <c r="Y244" t="s">
        <v>50</v>
      </c>
      <c r="Z244" t="s">
        <v>50</v>
      </c>
      <c r="AA244" t="s">
        <v>50</v>
      </c>
      <c r="AB244" t="s">
        <v>763</v>
      </c>
      <c r="AC244">
        <v>7.0100118723602099E+17</v>
      </c>
      <c r="AD244" t="s">
        <v>50</v>
      </c>
      <c r="AE244" t="s">
        <v>50</v>
      </c>
      <c r="AF244" t="s">
        <v>764</v>
      </c>
    </row>
    <row r="245" spans="1:32">
      <c r="A245" s="6" t="str">
        <f t="shared" si="6"/>
        <v>Paris 14 - Arago2</v>
      </c>
      <c r="B245" s="6">
        <f t="shared" si="7"/>
        <v>2</v>
      </c>
      <c r="C245" t="s">
        <v>761</v>
      </c>
      <c r="D245">
        <v>2</v>
      </c>
      <c r="E245">
        <v>2</v>
      </c>
      <c r="F245" t="s">
        <v>765</v>
      </c>
      <c r="G245" t="s">
        <v>282</v>
      </c>
      <c r="H245" t="s">
        <v>46</v>
      </c>
      <c r="I245" t="s">
        <v>45</v>
      </c>
      <c r="J245" t="s">
        <v>46</v>
      </c>
      <c r="K245" t="s">
        <v>47</v>
      </c>
      <c r="L245" t="s">
        <v>45</v>
      </c>
      <c r="M245" t="s">
        <v>50</v>
      </c>
      <c r="N245" t="s">
        <v>50</v>
      </c>
      <c r="O245" t="s">
        <v>50</v>
      </c>
      <c r="P245" t="s">
        <v>50</v>
      </c>
      <c r="Q245" t="s">
        <v>50</v>
      </c>
      <c r="R245" t="s">
        <v>50</v>
      </c>
      <c r="S245" t="s">
        <v>50</v>
      </c>
      <c r="T245" t="s">
        <v>50</v>
      </c>
      <c r="U245" t="s">
        <v>49</v>
      </c>
      <c r="V245" t="s">
        <v>50</v>
      </c>
      <c r="W245" t="s">
        <v>50</v>
      </c>
      <c r="X245" t="s">
        <v>50</v>
      </c>
      <c r="Y245" t="s">
        <v>50</v>
      </c>
      <c r="Z245" t="s">
        <v>50</v>
      </c>
      <c r="AA245" t="s">
        <v>50</v>
      </c>
      <c r="AB245" t="s">
        <v>766</v>
      </c>
      <c r="AC245">
        <v>7.0100118723604595E+17</v>
      </c>
      <c r="AD245" t="s">
        <v>50</v>
      </c>
      <c r="AE245" t="s">
        <v>50</v>
      </c>
      <c r="AF245" t="s">
        <v>50</v>
      </c>
    </row>
    <row r="246" spans="1:32">
      <c r="A246" s="6" t="str">
        <f t="shared" si="6"/>
        <v>Paris 14 - Edgar Quinet1</v>
      </c>
      <c r="B246" s="6">
        <f t="shared" si="7"/>
        <v>1</v>
      </c>
      <c r="C246" t="s">
        <v>767</v>
      </c>
      <c r="D246">
        <v>2</v>
      </c>
      <c r="E246">
        <v>2</v>
      </c>
      <c r="F246" t="s">
        <v>770</v>
      </c>
      <c r="G246" t="s">
        <v>54</v>
      </c>
      <c r="H246" t="s">
        <v>46</v>
      </c>
      <c r="I246" t="s">
        <v>45</v>
      </c>
      <c r="J246" t="s">
        <v>46</v>
      </c>
      <c r="K246" t="s">
        <v>89</v>
      </c>
      <c r="L246" t="s">
        <v>48</v>
      </c>
      <c r="M246" t="s">
        <v>50</v>
      </c>
      <c r="N246" t="s">
        <v>50</v>
      </c>
      <c r="O246" t="s">
        <v>50</v>
      </c>
      <c r="P246" t="s">
        <v>50</v>
      </c>
      <c r="Q246" t="s">
        <v>50</v>
      </c>
      <c r="R246" t="s">
        <v>50</v>
      </c>
      <c r="S246" t="s">
        <v>50</v>
      </c>
      <c r="T246" t="s">
        <v>50</v>
      </c>
      <c r="U246" t="s">
        <v>276</v>
      </c>
      <c r="V246" t="s">
        <v>50</v>
      </c>
      <c r="W246">
        <v>1243608</v>
      </c>
      <c r="X246" t="s">
        <v>1448</v>
      </c>
      <c r="Y246" t="s">
        <v>771</v>
      </c>
      <c r="Z246" t="s">
        <v>772</v>
      </c>
      <c r="AA246" t="s">
        <v>773</v>
      </c>
      <c r="AB246" t="s">
        <v>50</v>
      </c>
      <c r="AC246">
        <v>7.0100118723601997E+17</v>
      </c>
      <c r="AD246" t="s">
        <v>50</v>
      </c>
      <c r="AE246" t="s">
        <v>50</v>
      </c>
      <c r="AF246" t="s">
        <v>774</v>
      </c>
    </row>
    <row r="247" spans="1:32">
      <c r="A247" s="6" t="str">
        <f t="shared" si="6"/>
        <v>Paris 14 - Edgar Quinet2</v>
      </c>
      <c r="B247" s="6">
        <f t="shared" si="7"/>
        <v>2</v>
      </c>
      <c r="C247" t="s">
        <v>767</v>
      </c>
      <c r="D247">
        <v>2</v>
      </c>
      <c r="E247">
        <v>2</v>
      </c>
      <c r="F247" t="s">
        <v>768</v>
      </c>
      <c r="G247" t="s">
        <v>54</v>
      </c>
      <c r="H247" t="s">
        <v>46</v>
      </c>
      <c r="I247" t="s">
        <v>45</v>
      </c>
      <c r="J247" t="s">
        <v>46</v>
      </c>
      <c r="K247" t="s">
        <v>47</v>
      </c>
      <c r="L247" t="s">
        <v>45</v>
      </c>
      <c r="M247" t="s">
        <v>50</v>
      </c>
      <c r="N247" t="s">
        <v>50</v>
      </c>
      <c r="O247" t="s">
        <v>50</v>
      </c>
      <c r="P247" t="s">
        <v>50</v>
      </c>
      <c r="Q247" t="s">
        <v>50</v>
      </c>
      <c r="R247" t="s">
        <v>50</v>
      </c>
      <c r="S247" t="s">
        <v>50</v>
      </c>
      <c r="T247" t="s">
        <v>50</v>
      </c>
      <c r="U247" t="s">
        <v>276</v>
      </c>
      <c r="V247" t="s">
        <v>50</v>
      </c>
      <c r="W247" t="s">
        <v>50</v>
      </c>
      <c r="X247" t="s">
        <v>50</v>
      </c>
      <c r="Y247" t="s">
        <v>50</v>
      </c>
      <c r="Z247" t="s">
        <v>50</v>
      </c>
      <c r="AA247" t="s">
        <v>50</v>
      </c>
      <c r="AB247" t="s">
        <v>50</v>
      </c>
      <c r="AC247">
        <v>7.0100118723602598E+17</v>
      </c>
      <c r="AD247" t="s">
        <v>50</v>
      </c>
      <c r="AE247" t="s">
        <v>50</v>
      </c>
      <c r="AF247" t="s">
        <v>769</v>
      </c>
    </row>
    <row r="248" spans="1:32">
      <c r="A248" s="6" t="str">
        <f t="shared" si="6"/>
        <v>Paris 14 - Judo1</v>
      </c>
      <c r="B248" s="6">
        <f t="shared" si="7"/>
        <v>1</v>
      </c>
      <c r="C248" t="s">
        <v>775</v>
      </c>
      <c r="D248">
        <v>2</v>
      </c>
      <c r="E248">
        <v>2</v>
      </c>
      <c r="F248" t="s">
        <v>778</v>
      </c>
      <c r="G248" t="s">
        <v>54</v>
      </c>
      <c r="H248" t="s">
        <v>46</v>
      </c>
      <c r="I248" t="s">
        <v>45</v>
      </c>
      <c r="J248" t="s">
        <v>46</v>
      </c>
      <c r="K248" t="s">
        <v>47</v>
      </c>
      <c r="L248" t="s">
        <v>45</v>
      </c>
      <c r="M248" t="s">
        <v>50</v>
      </c>
      <c r="N248" t="s">
        <v>50</v>
      </c>
      <c r="O248" t="s">
        <v>50</v>
      </c>
      <c r="P248" t="s">
        <v>50</v>
      </c>
      <c r="Q248" t="s">
        <v>50</v>
      </c>
      <c r="R248" t="s">
        <v>50</v>
      </c>
      <c r="S248" t="s">
        <v>50</v>
      </c>
      <c r="T248" t="s">
        <v>50</v>
      </c>
      <c r="U248" t="s">
        <v>276</v>
      </c>
      <c r="V248" t="s">
        <v>50</v>
      </c>
      <c r="W248" t="s">
        <v>50</v>
      </c>
      <c r="X248" t="s">
        <v>50</v>
      </c>
      <c r="Y248" t="s">
        <v>50</v>
      </c>
      <c r="Z248" t="s">
        <v>50</v>
      </c>
      <c r="AA248" t="s">
        <v>50</v>
      </c>
      <c r="AB248" t="s">
        <v>50</v>
      </c>
      <c r="AC248">
        <v>7.0100118723602304E+17</v>
      </c>
      <c r="AD248" t="s">
        <v>50</v>
      </c>
      <c r="AE248" t="s">
        <v>779</v>
      </c>
      <c r="AF248" t="s">
        <v>780</v>
      </c>
    </row>
    <row r="249" spans="1:32">
      <c r="A249" s="6" t="str">
        <f t="shared" si="6"/>
        <v>Paris 14 - Judo2</v>
      </c>
      <c r="B249" s="6">
        <f t="shared" si="7"/>
        <v>2</v>
      </c>
      <c r="C249" t="s">
        <v>775</v>
      </c>
      <c r="D249">
        <v>2</v>
      </c>
      <c r="E249">
        <v>2</v>
      </c>
      <c r="F249" t="s">
        <v>776</v>
      </c>
      <c r="G249" t="s">
        <v>43</v>
      </c>
      <c r="H249" t="s">
        <v>46</v>
      </c>
      <c r="I249" t="s">
        <v>45</v>
      </c>
      <c r="J249" t="s">
        <v>46</v>
      </c>
      <c r="K249" t="s">
        <v>47</v>
      </c>
      <c r="L249" t="s">
        <v>45</v>
      </c>
      <c r="M249" t="s">
        <v>50</v>
      </c>
      <c r="N249" t="s">
        <v>50</v>
      </c>
      <c r="O249" t="s">
        <v>50</v>
      </c>
      <c r="P249" t="s">
        <v>50</v>
      </c>
      <c r="Q249" t="s">
        <v>50</v>
      </c>
      <c r="R249" t="s">
        <v>50</v>
      </c>
      <c r="S249" t="s">
        <v>50</v>
      </c>
      <c r="T249" t="s">
        <v>50</v>
      </c>
      <c r="U249" t="s">
        <v>276</v>
      </c>
      <c r="V249" t="s">
        <v>50</v>
      </c>
      <c r="W249" t="s">
        <v>50</v>
      </c>
      <c r="X249" t="s">
        <v>50</v>
      </c>
      <c r="Y249" t="s">
        <v>50</v>
      </c>
      <c r="Z249" t="s">
        <v>50</v>
      </c>
      <c r="AA249" t="s">
        <v>50</v>
      </c>
      <c r="AB249" t="s">
        <v>50</v>
      </c>
      <c r="AC249">
        <v>7.01001187236064E+17</v>
      </c>
      <c r="AD249" t="s">
        <v>50</v>
      </c>
      <c r="AE249" t="s">
        <v>50</v>
      </c>
      <c r="AF249" t="s">
        <v>777</v>
      </c>
    </row>
    <row r="250" spans="1:32">
      <c r="A250" s="6" t="str">
        <f t="shared" si="6"/>
        <v>Paris 14 - Montparnasse Raspail1</v>
      </c>
      <c r="B250" s="6">
        <f t="shared" si="7"/>
        <v>1</v>
      </c>
      <c r="C250" t="s">
        <v>781</v>
      </c>
      <c r="D250">
        <v>3</v>
      </c>
      <c r="E250">
        <v>3</v>
      </c>
      <c r="F250" t="s">
        <v>784</v>
      </c>
      <c r="G250" t="s">
        <v>81</v>
      </c>
      <c r="H250" t="s">
        <v>46</v>
      </c>
      <c r="I250" t="s">
        <v>45</v>
      </c>
      <c r="J250" t="s">
        <v>46</v>
      </c>
      <c r="K250" t="s">
        <v>47</v>
      </c>
      <c r="L250" t="s">
        <v>45</v>
      </c>
      <c r="M250" t="s">
        <v>50</v>
      </c>
      <c r="N250" t="s">
        <v>50</v>
      </c>
      <c r="O250" t="s">
        <v>50</v>
      </c>
      <c r="P250" t="s">
        <v>50</v>
      </c>
      <c r="Q250" t="s">
        <v>50</v>
      </c>
      <c r="R250" t="s">
        <v>50</v>
      </c>
      <c r="S250" t="s">
        <v>50</v>
      </c>
      <c r="T250" t="s">
        <v>50</v>
      </c>
      <c r="U250" t="s">
        <v>276</v>
      </c>
      <c r="V250" t="s">
        <v>50</v>
      </c>
      <c r="W250" t="s">
        <v>50</v>
      </c>
      <c r="X250" t="s">
        <v>50</v>
      </c>
      <c r="Y250" t="s">
        <v>50</v>
      </c>
      <c r="Z250" t="s">
        <v>50</v>
      </c>
      <c r="AA250" t="s">
        <v>50</v>
      </c>
      <c r="AB250" t="s">
        <v>785</v>
      </c>
      <c r="AC250">
        <v>7.0100118723602496E+17</v>
      </c>
      <c r="AD250" t="s">
        <v>50</v>
      </c>
      <c r="AE250" t="s">
        <v>50</v>
      </c>
      <c r="AF250" t="s">
        <v>786</v>
      </c>
    </row>
    <row r="251" spans="1:32">
      <c r="A251" s="6" t="str">
        <f t="shared" si="6"/>
        <v>Paris 14 - Montparnasse Raspail2</v>
      </c>
      <c r="B251" s="6">
        <f t="shared" si="7"/>
        <v>2</v>
      </c>
      <c r="C251" t="s">
        <v>781</v>
      </c>
      <c r="D251">
        <v>3</v>
      </c>
      <c r="E251">
        <v>3</v>
      </c>
      <c r="F251" t="s">
        <v>782</v>
      </c>
      <c r="G251">
        <v>500</v>
      </c>
      <c r="H251" t="s">
        <v>46</v>
      </c>
      <c r="I251" t="s">
        <v>45</v>
      </c>
      <c r="J251" t="s">
        <v>46</v>
      </c>
      <c r="K251" t="s">
        <v>47</v>
      </c>
      <c r="L251" t="s">
        <v>45</v>
      </c>
      <c r="M251" t="s">
        <v>50</v>
      </c>
      <c r="N251" t="s">
        <v>50</v>
      </c>
      <c r="O251" t="s">
        <v>50</v>
      </c>
      <c r="P251" t="s">
        <v>50</v>
      </c>
      <c r="Q251" t="s">
        <v>50</v>
      </c>
      <c r="R251" t="s">
        <v>50</v>
      </c>
      <c r="S251" t="s">
        <v>50</v>
      </c>
      <c r="T251" t="s">
        <v>50</v>
      </c>
      <c r="U251" t="s">
        <v>276</v>
      </c>
      <c r="V251" t="s">
        <v>50</v>
      </c>
      <c r="W251" t="s">
        <v>50</v>
      </c>
      <c r="X251" t="s">
        <v>50</v>
      </c>
      <c r="Y251" t="s">
        <v>50</v>
      </c>
      <c r="Z251" t="s">
        <v>50</v>
      </c>
      <c r="AA251" t="s">
        <v>50</v>
      </c>
      <c r="AB251" t="s">
        <v>783</v>
      </c>
      <c r="AC251">
        <v>7.01001187236064E+17</v>
      </c>
      <c r="AD251" t="s">
        <v>50</v>
      </c>
      <c r="AE251" t="s">
        <v>50</v>
      </c>
      <c r="AF251" t="s">
        <v>50</v>
      </c>
    </row>
    <row r="252" spans="1:32">
      <c r="A252" s="6" t="str">
        <f t="shared" si="6"/>
        <v>Paris 14 - Montparnasse Raspail3</v>
      </c>
      <c r="B252" s="6">
        <f t="shared" si="7"/>
        <v>3</v>
      </c>
      <c r="C252" t="s">
        <v>781</v>
      </c>
      <c r="D252">
        <v>3</v>
      </c>
      <c r="E252">
        <v>3</v>
      </c>
      <c r="F252" t="s">
        <v>787</v>
      </c>
      <c r="G252">
        <v>500</v>
      </c>
      <c r="H252" t="s">
        <v>46</v>
      </c>
      <c r="I252" t="s">
        <v>45</v>
      </c>
      <c r="J252" t="s">
        <v>46</v>
      </c>
      <c r="K252" t="s">
        <v>47</v>
      </c>
      <c r="L252" t="s">
        <v>45</v>
      </c>
      <c r="M252" t="s">
        <v>50</v>
      </c>
      <c r="N252" t="s">
        <v>50</v>
      </c>
      <c r="O252" t="s">
        <v>50</v>
      </c>
      <c r="P252" t="s">
        <v>50</v>
      </c>
      <c r="Q252" t="s">
        <v>50</v>
      </c>
      <c r="R252" t="s">
        <v>50</v>
      </c>
      <c r="S252" t="s">
        <v>50</v>
      </c>
      <c r="T252" t="s">
        <v>50</v>
      </c>
      <c r="U252" t="s">
        <v>276</v>
      </c>
      <c r="V252" t="s">
        <v>50</v>
      </c>
      <c r="W252" t="s">
        <v>50</v>
      </c>
      <c r="X252" t="s">
        <v>50</v>
      </c>
      <c r="Y252" t="s">
        <v>50</v>
      </c>
      <c r="Z252" t="s">
        <v>50</v>
      </c>
      <c r="AA252" t="s">
        <v>50</v>
      </c>
      <c r="AB252" t="s">
        <v>788</v>
      </c>
      <c r="AC252">
        <v>7.01001187236064E+17</v>
      </c>
      <c r="AD252">
        <v>1546</v>
      </c>
      <c r="AE252" t="s">
        <v>50</v>
      </c>
      <c r="AF252" t="s">
        <v>50</v>
      </c>
    </row>
    <row r="253" spans="1:32">
      <c r="A253" s="6" t="str">
        <f t="shared" si="6"/>
        <v>Paris 14 - Porte d'Orleans1</v>
      </c>
      <c r="B253" s="6">
        <f t="shared" si="7"/>
        <v>1</v>
      </c>
      <c r="C253" t="s">
        <v>789</v>
      </c>
      <c r="D253">
        <v>2</v>
      </c>
      <c r="E253">
        <v>2</v>
      </c>
      <c r="F253" t="s">
        <v>790</v>
      </c>
      <c r="G253" t="s">
        <v>54</v>
      </c>
      <c r="H253" t="s">
        <v>46</v>
      </c>
      <c r="I253" t="s">
        <v>45</v>
      </c>
      <c r="J253" t="s">
        <v>46</v>
      </c>
      <c r="K253" t="s">
        <v>47</v>
      </c>
      <c r="L253" t="s">
        <v>45</v>
      </c>
      <c r="M253" t="s">
        <v>50</v>
      </c>
      <c r="N253" t="s">
        <v>50</v>
      </c>
      <c r="O253" t="s">
        <v>50</v>
      </c>
      <c r="P253" t="s">
        <v>50</v>
      </c>
      <c r="Q253" t="s">
        <v>50</v>
      </c>
      <c r="R253" t="s">
        <v>50</v>
      </c>
      <c r="S253" t="s">
        <v>50</v>
      </c>
      <c r="T253" t="s">
        <v>50</v>
      </c>
      <c r="U253" t="s">
        <v>276</v>
      </c>
      <c r="V253" t="s">
        <v>50</v>
      </c>
      <c r="W253" t="s">
        <v>50</v>
      </c>
      <c r="X253" t="s">
        <v>50</v>
      </c>
      <c r="Y253" t="s">
        <v>50</v>
      </c>
      <c r="Z253" t="s">
        <v>50</v>
      </c>
      <c r="AA253" t="s">
        <v>50</v>
      </c>
      <c r="AB253" t="s">
        <v>50</v>
      </c>
      <c r="AC253">
        <v>7.01001187236064E+17</v>
      </c>
      <c r="AD253" t="s">
        <v>50</v>
      </c>
      <c r="AE253" t="s">
        <v>791</v>
      </c>
      <c r="AF253" t="s">
        <v>792</v>
      </c>
    </row>
    <row r="254" spans="1:32">
      <c r="A254" s="6" t="str">
        <f t="shared" si="6"/>
        <v>Paris 14 - Porte d'Orleans2</v>
      </c>
      <c r="B254" s="6">
        <f t="shared" si="7"/>
        <v>2</v>
      </c>
      <c r="C254" t="s">
        <v>789</v>
      </c>
      <c r="D254">
        <v>2</v>
      </c>
      <c r="E254">
        <v>2</v>
      </c>
      <c r="F254" t="s">
        <v>793</v>
      </c>
      <c r="G254">
        <v>500</v>
      </c>
      <c r="H254" t="s">
        <v>46</v>
      </c>
      <c r="I254" t="s">
        <v>45</v>
      </c>
      <c r="J254" t="s">
        <v>46</v>
      </c>
      <c r="K254" t="s">
        <v>47</v>
      </c>
      <c r="L254" t="s">
        <v>45</v>
      </c>
      <c r="M254" t="s">
        <v>50</v>
      </c>
      <c r="N254" t="s">
        <v>50</v>
      </c>
      <c r="O254" t="s">
        <v>50</v>
      </c>
      <c r="P254" t="s">
        <v>50</v>
      </c>
      <c r="Q254" t="s">
        <v>50</v>
      </c>
      <c r="R254" t="s">
        <v>50</v>
      </c>
      <c r="S254" t="s">
        <v>50</v>
      </c>
      <c r="T254" t="s">
        <v>50</v>
      </c>
      <c r="U254" t="s">
        <v>276</v>
      </c>
      <c r="V254" t="s">
        <v>50</v>
      </c>
      <c r="W254" t="s">
        <v>50</v>
      </c>
      <c r="X254" t="s">
        <v>50</v>
      </c>
      <c r="Y254" t="s">
        <v>50</v>
      </c>
      <c r="Z254" t="s">
        <v>50</v>
      </c>
      <c r="AA254" t="s">
        <v>50</v>
      </c>
      <c r="AB254" t="s">
        <v>50</v>
      </c>
      <c r="AC254">
        <v>7.0100118723606106E+17</v>
      </c>
      <c r="AD254" t="s">
        <v>50</v>
      </c>
      <c r="AE254" t="s">
        <v>50</v>
      </c>
      <c r="AF254" t="s">
        <v>794</v>
      </c>
    </row>
    <row r="255" spans="1:32">
      <c r="A255" s="6" t="str">
        <f t="shared" si="6"/>
        <v>Paris 14 - Reille1</v>
      </c>
      <c r="B255" s="6">
        <f t="shared" si="7"/>
        <v>1</v>
      </c>
      <c r="C255" t="s">
        <v>795</v>
      </c>
      <c r="D255">
        <v>2</v>
      </c>
      <c r="E255">
        <v>2</v>
      </c>
      <c r="F255" t="s">
        <v>797</v>
      </c>
      <c r="G255" t="s">
        <v>54</v>
      </c>
      <c r="H255" t="s">
        <v>46</v>
      </c>
      <c r="I255" t="s">
        <v>45</v>
      </c>
      <c r="J255" t="s">
        <v>46</v>
      </c>
      <c r="K255" t="s">
        <v>64</v>
      </c>
      <c r="L255" t="s">
        <v>45</v>
      </c>
      <c r="M255" t="s">
        <v>50</v>
      </c>
      <c r="N255" t="s">
        <v>50</v>
      </c>
      <c r="O255" t="s">
        <v>50</v>
      </c>
      <c r="P255" t="s">
        <v>50</v>
      </c>
      <c r="Q255" t="s">
        <v>50</v>
      </c>
      <c r="R255" t="s">
        <v>50</v>
      </c>
      <c r="S255" t="s">
        <v>50</v>
      </c>
      <c r="T255" t="s">
        <v>50</v>
      </c>
      <c r="U255" t="s">
        <v>276</v>
      </c>
      <c r="V255">
        <v>1245842</v>
      </c>
      <c r="W255" t="s">
        <v>50</v>
      </c>
      <c r="X255" t="s">
        <v>1449</v>
      </c>
      <c r="Y255" t="s">
        <v>1376</v>
      </c>
      <c r="Z255" t="s">
        <v>50</v>
      </c>
      <c r="AA255" t="s">
        <v>50</v>
      </c>
      <c r="AB255" t="s">
        <v>798</v>
      </c>
      <c r="AC255">
        <v>7010011836087700</v>
      </c>
      <c r="AD255" t="s">
        <v>50</v>
      </c>
      <c r="AE255" t="s">
        <v>50</v>
      </c>
      <c r="AF255" t="s">
        <v>50</v>
      </c>
    </row>
    <row r="256" spans="1:32">
      <c r="A256" s="6" t="str">
        <f t="shared" si="6"/>
        <v>Paris 14 - Reille2</v>
      </c>
      <c r="B256" s="6">
        <f t="shared" si="7"/>
        <v>2</v>
      </c>
      <c r="C256" t="s">
        <v>795</v>
      </c>
      <c r="D256">
        <v>2</v>
      </c>
      <c r="E256">
        <v>2</v>
      </c>
      <c r="F256" t="s">
        <v>796</v>
      </c>
      <c r="G256" t="s">
        <v>308</v>
      </c>
      <c r="H256" t="s">
        <v>46</v>
      </c>
      <c r="I256" t="s">
        <v>45</v>
      </c>
      <c r="J256" t="s">
        <v>46</v>
      </c>
      <c r="K256" t="s">
        <v>47</v>
      </c>
      <c r="L256" t="s">
        <v>45</v>
      </c>
      <c r="M256" t="s">
        <v>50</v>
      </c>
      <c r="N256" t="s">
        <v>50</v>
      </c>
      <c r="O256" t="s">
        <v>50</v>
      </c>
      <c r="P256" t="s">
        <v>50</v>
      </c>
      <c r="Q256" t="s">
        <v>50</v>
      </c>
      <c r="R256" t="s">
        <v>50</v>
      </c>
      <c r="S256" t="s">
        <v>50</v>
      </c>
      <c r="T256" t="s">
        <v>50</v>
      </c>
      <c r="U256" t="s">
        <v>276</v>
      </c>
      <c r="V256">
        <v>1241780</v>
      </c>
      <c r="W256" t="s">
        <v>50</v>
      </c>
      <c r="X256" t="s">
        <v>1391</v>
      </c>
      <c r="Y256" t="s">
        <v>1400</v>
      </c>
      <c r="Z256" t="s">
        <v>50</v>
      </c>
      <c r="AA256" t="s">
        <v>50</v>
      </c>
      <c r="AB256" t="s">
        <v>50</v>
      </c>
      <c r="AC256">
        <v>7.0100118723606298E+17</v>
      </c>
      <c r="AD256" t="s">
        <v>50</v>
      </c>
      <c r="AE256" t="s">
        <v>50</v>
      </c>
      <c r="AF256" t="s">
        <v>50</v>
      </c>
    </row>
    <row r="257" spans="1:32">
      <c r="A257" s="6" t="str">
        <f t="shared" si="6"/>
        <v>Paris 14 - Rene Coty1</v>
      </c>
      <c r="B257" s="6">
        <f t="shared" si="7"/>
        <v>1</v>
      </c>
      <c r="C257" t="s">
        <v>799</v>
      </c>
      <c r="D257">
        <v>2</v>
      </c>
      <c r="E257">
        <v>2</v>
      </c>
      <c r="F257" t="s">
        <v>800</v>
      </c>
      <c r="G257" t="s">
        <v>321</v>
      </c>
      <c r="H257" t="s">
        <v>46</v>
      </c>
      <c r="I257" t="s">
        <v>45</v>
      </c>
      <c r="J257" t="s">
        <v>46</v>
      </c>
      <c r="K257" t="s">
        <v>64</v>
      </c>
      <c r="L257" t="s">
        <v>45</v>
      </c>
      <c r="M257" t="s">
        <v>50</v>
      </c>
      <c r="N257" t="s">
        <v>50</v>
      </c>
      <c r="O257" t="s">
        <v>50</v>
      </c>
      <c r="P257" t="s">
        <v>50</v>
      </c>
      <c r="Q257" t="s">
        <v>50</v>
      </c>
      <c r="R257" t="s">
        <v>50</v>
      </c>
      <c r="S257" t="s">
        <v>50</v>
      </c>
      <c r="T257" t="s">
        <v>50</v>
      </c>
      <c r="U257" t="s">
        <v>276</v>
      </c>
      <c r="V257">
        <v>1247066</v>
      </c>
      <c r="W257" t="s">
        <v>50</v>
      </c>
      <c r="X257" t="s">
        <v>1450</v>
      </c>
      <c r="Y257" t="s">
        <v>1451</v>
      </c>
      <c r="Z257" t="s">
        <v>50</v>
      </c>
      <c r="AA257" t="s">
        <v>50</v>
      </c>
      <c r="AB257" t="s">
        <v>801</v>
      </c>
      <c r="AC257">
        <v>7.0100118723606298E+17</v>
      </c>
      <c r="AD257" t="s">
        <v>50</v>
      </c>
      <c r="AE257" t="s">
        <v>50</v>
      </c>
      <c r="AF257" t="s">
        <v>50</v>
      </c>
    </row>
    <row r="258" spans="1:32">
      <c r="A258" s="6" t="str">
        <f t="shared" si="6"/>
        <v>Paris 14 - Rene Coty2</v>
      </c>
      <c r="B258" s="6">
        <f t="shared" si="7"/>
        <v>2</v>
      </c>
      <c r="C258" t="s">
        <v>799</v>
      </c>
      <c r="D258">
        <v>2</v>
      </c>
      <c r="E258">
        <v>2</v>
      </c>
      <c r="F258" t="s">
        <v>802</v>
      </c>
      <c r="G258" t="s">
        <v>43</v>
      </c>
      <c r="H258" t="s">
        <v>46</v>
      </c>
      <c r="I258" t="s">
        <v>45</v>
      </c>
      <c r="J258" t="s">
        <v>46</v>
      </c>
      <c r="K258" t="s">
        <v>47</v>
      </c>
      <c r="L258" t="s">
        <v>45</v>
      </c>
      <c r="M258" t="s">
        <v>50</v>
      </c>
      <c r="N258" t="s">
        <v>50</v>
      </c>
      <c r="O258" t="s">
        <v>50</v>
      </c>
      <c r="P258" t="s">
        <v>50</v>
      </c>
      <c r="Q258" t="s">
        <v>50</v>
      </c>
      <c r="R258" t="s">
        <v>50</v>
      </c>
      <c r="S258" t="s">
        <v>50</v>
      </c>
      <c r="T258" t="s">
        <v>50</v>
      </c>
      <c r="U258" t="s">
        <v>276</v>
      </c>
      <c r="V258" t="s">
        <v>50</v>
      </c>
      <c r="W258" t="s">
        <v>50</v>
      </c>
      <c r="X258" t="s">
        <v>50</v>
      </c>
      <c r="Y258" t="s">
        <v>50</v>
      </c>
      <c r="Z258" t="s">
        <v>50</v>
      </c>
      <c r="AA258" t="s">
        <v>50</v>
      </c>
      <c r="AB258" t="s">
        <v>803</v>
      </c>
      <c r="AC258">
        <v>7.0100118723602906E+17</v>
      </c>
      <c r="AD258" t="s">
        <v>50</v>
      </c>
      <c r="AE258" t="s">
        <v>50</v>
      </c>
      <c r="AF258" t="s">
        <v>804</v>
      </c>
    </row>
    <row r="259" spans="1:32">
      <c r="A259" s="6" t="str">
        <f t="shared" ref="A259:A322" si="8">IFERROR(CONCATENATE(C259,B259),"")</f>
        <v>Paris 14 - Saint Jacques 21</v>
      </c>
      <c r="B259" s="6">
        <f t="shared" ref="B259:B322" si="9">IFERROR(IF(C259=C258,B258+1,IF(C259="","",1)),"")</f>
        <v>1</v>
      </c>
      <c r="C259" t="s">
        <v>805</v>
      </c>
      <c r="D259">
        <v>2</v>
      </c>
      <c r="E259">
        <v>2</v>
      </c>
      <c r="F259" t="s">
        <v>810</v>
      </c>
      <c r="G259" t="s">
        <v>72</v>
      </c>
      <c r="H259" t="s">
        <v>46</v>
      </c>
      <c r="I259" t="s">
        <v>45</v>
      </c>
      <c r="J259" t="s">
        <v>46</v>
      </c>
      <c r="K259" t="s">
        <v>47</v>
      </c>
      <c r="L259" t="s">
        <v>45</v>
      </c>
      <c r="M259" t="s">
        <v>50</v>
      </c>
      <c r="N259" t="s">
        <v>50</v>
      </c>
      <c r="O259" t="s">
        <v>50</v>
      </c>
      <c r="P259" t="s">
        <v>50</v>
      </c>
      <c r="Q259" t="s">
        <v>50</v>
      </c>
      <c r="R259" t="s">
        <v>50</v>
      </c>
      <c r="S259" t="s">
        <v>50</v>
      </c>
      <c r="T259" t="s">
        <v>50</v>
      </c>
      <c r="U259" t="s">
        <v>276</v>
      </c>
      <c r="V259" t="s">
        <v>50</v>
      </c>
      <c r="W259" t="s">
        <v>50</v>
      </c>
      <c r="X259" t="s">
        <v>50</v>
      </c>
      <c r="Y259" t="s">
        <v>50</v>
      </c>
      <c r="Z259" t="s">
        <v>50</v>
      </c>
      <c r="AA259" t="s">
        <v>50</v>
      </c>
      <c r="AB259" t="s">
        <v>812</v>
      </c>
      <c r="AC259">
        <v>7.0100118723602202E+17</v>
      </c>
      <c r="AD259" t="s">
        <v>50</v>
      </c>
      <c r="AE259" t="s">
        <v>813</v>
      </c>
      <c r="AF259" t="s">
        <v>814</v>
      </c>
    </row>
    <row r="260" spans="1:32">
      <c r="A260" s="6" t="str">
        <f t="shared" si="8"/>
        <v>Paris 14 - Saint Jacques 22</v>
      </c>
      <c r="B260" s="6">
        <f t="shared" si="9"/>
        <v>2</v>
      </c>
      <c r="C260" t="s">
        <v>805</v>
      </c>
      <c r="D260">
        <v>2</v>
      </c>
      <c r="E260">
        <v>2</v>
      </c>
      <c r="F260" t="s">
        <v>806</v>
      </c>
      <c r="G260" t="s">
        <v>43</v>
      </c>
      <c r="H260" t="s">
        <v>46</v>
      </c>
      <c r="I260" t="s">
        <v>45</v>
      </c>
      <c r="J260" t="s">
        <v>46</v>
      </c>
      <c r="K260" t="s">
        <v>105</v>
      </c>
      <c r="L260" t="s">
        <v>45</v>
      </c>
      <c r="M260" t="s">
        <v>50</v>
      </c>
      <c r="N260" t="s">
        <v>50</v>
      </c>
      <c r="O260" t="s">
        <v>50</v>
      </c>
      <c r="P260" t="s">
        <v>50</v>
      </c>
      <c r="Q260" t="s">
        <v>50</v>
      </c>
      <c r="R260" t="s">
        <v>50</v>
      </c>
      <c r="S260" t="s">
        <v>50</v>
      </c>
      <c r="T260" t="s">
        <v>50</v>
      </c>
      <c r="U260" t="s">
        <v>276</v>
      </c>
      <c r="V260" t="s">
        <v>50</v>
      </c>
      <c r="W260" t="s">
        <v>50</v>
      </c>
      <c r="X260" t="s">
        <v>50</v>
      </c>
      <c r="Y260" t="s">
        <v>50</v>
      </c>
      <c r="Z260" t="s">
        <v>807</v>
      </c>
      <c r="AA260" t="s">
        <v>808</v>
      </c>
      <c r="AB260" t="s">
        <v>50</v>
      </c>
      <c r="AC260">
        <v>7.0100118723606298E+17</v>
      </c>
      <c r="AD260" t="s">
        <v>50</v>
      </c>
      <c r="AE260" t="s">
        <v>50</v>
      </c>
      <c r="AF260" t="s">
        <v>809</v>
      </c>
    </row>
    <row r="261" spans="1:32">
      <c r="A261" s="6" t="str">
        <f t="shared" si="8"/>
        <v>Paris 15 - Beaugrenelle1</v>
      </c>
      <c r="B261" s="6">
        <f t="shared" si="9"/>
        <v>1</v>
      </c>
      <c r="C261" t="s">
        <v>815</v>
      </c>
      <c r="D261">
        <v>3</v>
      </c>
      <c r="E261">
        <v>3</v>
      </c>
      <c r="F261" t="s">
        <v>819</v>
      </c>
      <c r="G261" t="s">
        <v>54</v>
      </c>
      <c r="H261" t="s">
        <v>46</v>
      </c>
      <c r="I261" t="s">
        <v>45</v>
      </c>
      <c r="J261" t="s">
        <v>46</v>
      </c>
      <c r="K261" t="s">
        <v>64</v>
      </c>
      <c r="L261" t="s">
        <v>45</v>
      </c>
      <c r="M261" t="s">
        <v>50</v>
      </c>
      <c r="N261" t="s">
        <v>50</v>
      </c>
      <c r="O261" t="s">
        <v>50</v>
      </c>
      <c r="P261" t="s">
        <v>50</v>
      </c>
      <c r="Q261" t="s">
        <v>50</v>
      </c>
      <c r="R261" t="s">
        <v>50</v>
      </c>
      <c r="S261" t="s">
        <v>50</v>
      </c>
      <c r="T261" t="s">
        <v>50</v>
      </c>
      <c r="U261" t="s">
        <v>276</v>
      </c>
      <c r="V261">
        <v>1240152</v>
      </c>
      <c r="W261" t="s">
        <v>50</v>
      </c>
      <c r="X261" t="s">
        <v>820</v>
      </c>
      <c r="Y261" t="s">
        <v>821</v>
      </c>
      <c r="Z261" t="s">
        <v>50</v>
      </c>
      <c r="AA261" t="s">
        <v>50</v>
      </c>
      <c r="AB261" t="s">
        <v>50</v>
      </c>
      <c r="AC261">
        <v>7.0100120039401395E+17</v>
      </c>
      <c r="AD261" t="s">
        <v>50</v>
      </c>
      <c r="AE261" t="s">
        <v>50</v>
      </c>
      <c r="AF261" t="s">
        <v>822</v>
      </c>
    </row>
    <row r="262" spans="1:32">
      <c r="A262" s="6" t="str">
        <f t="shared" si="8"/>
        <v>Paris 15 - Beaugrenelle2</v>
      </c>
      <c r="B262" s="6">
        <f t="shared" si="9"/>
        <v>2</v>
      </c>
      <c r="C262" t="s">
        <v>815</v>
      </c>
      <c r="D262">
        <v>3</v>
      </c>
      <c r="E262">
        <v>3</v>
      </c>
      <c r="F262" t="s">
        <v>823</v>
      </c>
      <c r="G262" t="s">
        <v>72</v>
      </c>
      <c r="H262" t="s">
        <v>46</v>
      </c>
      <c r="I262" t="s">
        <v>45</v>
      </c>
      <c r="J262" t="s">
        <v>46</v>
      </c>
      <c r="K262" t="s">
        <v>253</v>
      </c>
      <c r="L262" t="s">
        <v>48</v>
      </c>
      <c r="M262" t="s">
        <v>50</v>
      </c>
      <c r="N262" t="s">
        <v>50</v>
      </c>
      <c r="O262" t="s">
        <v>50</v>
      </c>
      <c r="P262" t="s">
        <v>50</v>
      </c>
      <c r="Q262" t="s">
        <v>50</v>
      </c>
      <c r="R262" t="s">
        <v>50</v>
      </c>
      <c r="S262" t="s">
        <v>50</v>
      </c>
      <c r="T262" t="s">
        <v>50</v>
      </c>
      <c r="U262" t="s">
        <v>276</v>
      </c>
      <c r="V262" t="s">
        <v>50</v>
      </c>
      <c r="W262" t="s">
        <v>50</v>
      </c>
      <c r="X262" t="s">
        <v>50</v>
      </c>
      <c r="Y262" t="s">
        <v>50</v>
      </c>
      <c r="Z262" t="s">
        <v>824</v>
      </c>
      <c r="AA262" t="s">
        <v>825</v>
      </c>
      <c r="AB262" t="s">
        <v>50</v>
      </c>
      <c r="AC262">
        <v>7.0100118723602202E+17</v>
      </c>
      <c r="AD262" t="s">
        <v>50</v>
      </c>
      <c r="AE262" t="s">
        <v>50</v>
      </c>
      <c r="AF262" t="s">
        <v>826</v>
      </c>
    </row>
    <row r="263" spans="1:32">
      <c r="A263" s="6" t="str">
        <f t="shared" si="8"/>
        <v>Paris 15 - Beaugrenelle3</v>
      </c>
      <c r="B263" s="6">
        <f t="shared" si="9"/>
        <v>3</v>
      </c>
      <c r="C263" t="s">
        <v>815</v>
      </c>
      <c r="D263">
        <v>3</v>
      </c>
      <c r="E263">
        <v>3</v>
      </c>
      <c r="F263" t="s">
        <v>816</v>
      </c>
      <c r="G263" t="s">
        <v>43</v>
      </c>
      <c r="H263" t="s">
        <v>46</v>
      </c>
      <c r="I263" t="s">
        <v>45</v>
      </c>
      <c r="J263" t="s">
        <v>46</v>
      </c>
      <c r="K263" t="s">
        <v>47</v>
      </c>
      <c r="L263" t="s">
        <v>45</v>
      </c>
      <c r="M263" t="s">
        <v>50</v>
      </c>
      <c r="N263" t="s">
        <v>50</v>
      </c>
      <c r="O263" t="s">
        <v>50</v>
      </c>
      <c r="P263" t="s">
        <v>50</v>
      </c>
      <c r="Q263" t="s">
        <v>50</v>
      </c>
      <c r="R263" t="s">
        <v>50</v>
      </c>
      <c r="S263" t="s">
        <v>50</v>
      </c>
      <c r="T263" t="s">
        <v>50</v>
      </c>
      <c r="U263" t="s">
        <v>276</v>
      </c>
      <c r="V263" t="s">
        <v>50</v>
      </c>
      <c r="W263" t="s">
        <v>50</v>
      </c>
      <c r="X263" t="s">
        <v>50</v>
      </c>
      <c r="Y263" t="s">
        <v>50</v>
      </c>
      <c r="Z263" t="s">
        <v>50</v>
      </c>
      <c r="AA263" t="s">
        <v>50</v>
      </c>
      <c r="AB263" t="s">
        <v>817</v>
      </c>
      <c r="AC263">
        <v>7.0100118723602202E+17</v>
      </c>
      <c r="AD263" t="s">
        <v>50</v>
      </c>
      <c r="AE263" t="s">
        <v>50</v>
      </c>
      <c r="AF263" t="s">
        <v>818</v>
      </c>
    </row>
    <row r="264" spans="1:32">
      <c r="A264" s="6" t="str">
        <f t="shared" si="8"/>
        <v>Paris 15 - Blvd Grenelle1</v>
      </c>
      <c r="B264" s="6">
        <f t="shared" si="9"/>
        <v>1</v>
      </c>
      <c r="C264" t="s">
        <v>827</v>
      </c>
      <c r="D264">
        <v>2</v>
      </c>
      <c r="E264">
        <v>2</v>
      </c>
      <c r="F264" t="s">
        <v>828</v>
      </c>
      <c r="G264" t="s">
        <v>43</v>
      </c>
      <c r="H264" t="s">
        <v>46</v>
      </c>
      <c r="I264" t="s">
        <v>45</v>
      </c>
      <c r="J264" t="s">
        <v>46</v>
      </c>
      <c r="K264" t="s">
        <v>64</v>
      </c>
      <c r="L264" t="s">
        <v>48</v>
      </c>
      <c r="M264" t="s">
        <v>50</v>
      </c>
      <c r="N264" t="s">
        <v>50</v>
      </c>
      <c r="O264" t="s">
        <v>50</v>
      </c>
      <c r="P264" t="s">
        <v>50</v>
      </c>
      <c r="Q264" t="s">
        <v>50</v>
      </c>
      <c r="R264" t="s">
        <v>50</v>
      </c>
      <c r="S264" t="s">
        <v>50</v>
      </c>
      <c r="T264" t="s">
        <v>50</v>
      </c>
      <c r="U264" t="s">
        <v>276</v>
      </c>
      <c r="V264">
        <v>1240685</v>
      </c>
      <c r="W264" t="s">
        <v>50</v>
      </c>
      <c r="X264" t="s">
        <v>829</v>
      </c>
      <c r="Y264" t="s">
        <v>830</v>
      </c>
      <c r="Z264" t="s">
        <v>50</v>
      </c>
      <c r="AA264" t="s">
        <v>50</v>
      </c>
      <c r="AB264" t="s">
        <v>50</v>
      </c>
      <c r="AC264">
        <v>7.0100118723605606E+17</v>
      </c>
      <c r="AD264" t="s">
        <v>50</v>
      </c>
      <c r="AE264" t="s">
        <v>50</v>
      </c>
      <c r="AF264" t="s">
        <v>831</v>
      </c>
    </row>
    <row r="265" spans="1:32">
      <c r="A265" s="6" t="str">
        <f t="shared" si="8"/>
        <v>Paris 15 - Blvd Grenelle2</v>
      </c>
      <c r="B265" s="6">
        <f t="shared" si="9"/>
        <v>2</v>
      </c>
      <c r="C265" t="s">
        <v>827</v>
      </c>
      <c r="D265">
        <v>2</v>
      </c>
      <c r="E265">
        <v>2</v>
      </c>
      <c r="F265" t="s">
        <v>832</v>
      </c>
      <c r="G265" t="s">
        <v>54</v>
      </c>
      <c r="H265" t="s">
        <v>46</v>
      </c>
      <c r="I265" t="s">
        <v>45</v>
      </c>
      <c r="J265" t="s">
        <v>46</v>
      </c>
      <c r="K265" t="s">
        <v>47</v>
      </c>
      <c r="L265" t="s">
        <v>45</v>
      </c>
      <c r="M265" t="s">
        <v>50</v>
      </c>
      <c r="N265" t="s">
        <v>50</v>
      </c>
      <c r="O265" t="s">
        <v>50</v>
      </c>
      <c r="P265" t="s">
        <v>50</v>
      </c>
      <c r="Q265" t="s">
        <v>50</v>
      </c>
      <c r="R265" t="s">
        <v>50</v>
      </c>
      <c r="S265" t="s">
        <v>50</v>
      </c>
      <c r="T265" t="s">
        <v>50</v>
      </c>
      <c r="U265" t="s">
        <v>276</v>
      </c>
      <c r="V265" t="s">
        <v>50</v>
      </c>
      <c r="W265" t="s">
        <v>50</v>
      </c>
      <c r="X265" t="s">
        <v>50</v>
      </c>
      <c r="Y265" t="s">
        <v>50</v>
      </c>
      <c r="Z265" t="s">
        <v>50</v>
      </c>
      <c r="AA265" t="s">
        <v>50</v>
      </c>
      <c r="AB265" t="s">
        <v>834</v>
      </c>
      <c r="AC265">
        <v>7.0100118723600397E+17</v>
      </c>
      <c r="AD265" t="s">
        <v>50</v>
      </c>
      <c r="AE265" t="s">
        <v>50</v>
      </c>
      <c r="AF265" t="s">
        <v>835</v>
      </c>
    </row>
    <row r="266" spans="1:32">
      <c r="A266" s="6" t="str">
        <f t="shared" si="8"/>
        <v>Paris 15 - Cambronne1</v>
      </c>
      <c r="B266" s="6">
        <f t="shared" si="9"/>
        <v>1</v>
      </c>
      <c r="C266" t="s">
        <v>836</v>
      </c>
      <c r="D266">
        <v>6</v>
      </c>
      <c r="E266">
        <v>6</v>
      </c>
      <c r="F266" t="s">
        <v>849</v>
      </c>
      <c r="G266" t="s">
        <v>54</v>
      </c>
      <c r="H266" t="s">
        <v>46</v>
      </c>
      <c r="I266" t="s">
        <v>45</v>
      </c>
      <c r="J266" t="s">
        <v>46</v>
      </c>
      <c r="K266" t="s">
        <v>64</v>
      </c>
      <c r="L266" t="s">
        <v>45</v>
      </c>
      <c r="M266" t="s">
        <v>50</v>
      </c>
      <c r="N266" t="s">
        <v>50</v>
      </c>
      <c r="O266" t="s">
        <v>50</v>
      </c>
      <c r="P266" t="s">
        <v>50</v>
      </c>
      <c r="Q266" t="s">
        <v>50</v>
      </c>
      <c r="R266" t="s">
        <v>50</v>
      </c>
      <c r="S266" t="s">
        <v>50</v>
      </c>
      <c r="T266" t="s">
        <v>50</v>
      </c>
      <c r="U266" t="s">
        <v>276</v>
      </c>
      <c r="V266">
        <v>1246916</v>
      </c>
      <c r="W266" t="s">
        <v>50</v>
      </c>
      <c r="X266" t="s">
        <v>1452</v>
      </c>
      <c r="Y266" t="s">
        <v>830</v>
      </c>
      <c r="Z266" t="s">
        <v>50</v>
      </c>
      <c r="AA266" t="s">
        <v>50</v>
      </c>
      <c r="AB266" t="s">
        <v>50</v>
      </c>
      <c r="AC266">
        <v>7.0100120039401498E+17</v>
      </c>
      <c r="AD266">
        <v>4009</v>
      </c>
      <c r="AE266" t="s">
        <v>850</v>
      </c>
      <c r="AF266" t="s">
        <v>851</v>
      </c>
    </row>
    <row r="267" spans="1:32">
      <c r="A267" s="6" t="str">
        <f t="shared" si="8"/>
        <v>Paris 15 - Cambronne2</v>
      </c>
      <c r="B267" s="6">
        <f t="shared" si="9"/>
        <v>2</v>
      </c>
      <c r="C267" t="s">
        <v>836</v>
      </c>
      <c r="D267">
        <v>6</v>
      </c>
      <c r="E267">
        <v>6</v>
      </c>
      <c r="F267" t="s">
        <v>843</v>
      </c>
      <c r="G267">
        <v>500</v>
      </c>
      <c r="H267" t="s">
        <v>46</v>
      </c>
      <c r="I267" t="s">
        <v>45</v>
      </c>
      <c r="J267" t="s">
        <v>46</v>
      </c>
      <c r="K267" t="s">
        <v>105</v>
      </c>
      <c r="L267" t="s">
        <v>48</v>
      </c>
      <c r="M267" t="s">
        <v>50</v>
      </c>
      <c r="N267" t="s">
        <v>50</v>
      </c>
      <c r="O267" t="s">
        <v>50</v>
      </c>
      <c r="P267" t="s">
        <v>50</v>
      </c>
      <c r="Q267" t="s">
        <v>50</v>
      </c>
      <c r="R267" t="s">
        <v>50</v>
      </c>
      <c r="S267" t="s">
        <v>50</v>
      </c>
      <c r="T267" t="s">
        <v>50</v>
      </c>
      <c r="U267" t="s">
        <v>276</v>
      </c>
      <c r="V267" t="s">
        <v>50</v>
      </c>
      <c r="W267" t="s">
        <v>50</v>
      </c>
      <c r="X267" t="s">
        <v>50</v>
      </c>
      <c r="Y267" t="s">
        <v>50</v>
      </c>
      <c r="Z267" t="s">
        <v>844</v>
      </c>
      <c r="AA267" t="s">
        <v>845</v>
      </c>
      <c r="AB267" t="s">
        <v>50</v>
      </c>
      <c r="AC267">
        <v>7.0100118723606003E+17</v>
      </c>
      <c r="AD267">
        <v>134627</v>
      </c>
      <c r="AE267" t="s">
        <v>50</v>
      </c>
      <c r="AF267" t="s">
        <v>50</v>
      </c>
    </row>
    <row r="268" spans="1:32">
      <c r="A268" s="6" t="str">
        <f t="shared" si="8"/>
        <v>Paris 15 - Cambronne3</v>
      </c>
      <c r="B268" s="6">
        <f t="shared" si="9"/>
        <v>3</v>
      </c>
      <c r="C268" t="s">
        <v>836</v>
      </c>
      <c r="D268">
        <v>6</v>
      </c>
      <c r="E268">
        <v>6</v>
      </c>
      <c r="F268" t="s">
        <v>846</v>
      </c>
      <c r="G268" t="s">
        <v>43</v>
      </c>
      <c r="H268" t="s">
        <v>46</v>
      </c>
      <c r="I268" t="s">
        <v>45</v>
      </c>
      <c r="J268" t="s">
        <v>46</v>
      </c>
      <c r="K268" t="s">
        <v>47</v>
      </c>
      <c r="L268" t="s">
        <v>45</v>
      </c>
      <c r="M268" t="s">
        <v>50</v>
      </c>
      <c r="N268" t="s">
        <v>50</v>
      </c>
      <c r="O268" t="s">
        <v>50</v>
      </c>
      <c r="P268" t="s">
        <v>50</v>
      </c>
      <c r="Q268" t="s">
        <v>50</v>
      </c>
      <c r="R268" t="s">
        <v>50</v>
      </c>
      <c r="S268" t="s">
        <v>50</v>
      </c>
      <c r="T268" t="s">
        <v>50</v>
      </c>
      <c r="U268" t="s">
        <v>276</v>
      </c>
      <c r="V268" t="s">
        <v>50</v>
      </c>
      <c r="W268" t="s">
        <v>50</v>
      </c>
      <c r="X268" t="s">
        <v>50</v>
      </c>
      <c r="Y268" t="s">
        <v>50</v>
      </c>
      <c r="Z268" t="s">
        <v>50</v>
      </c>
      <c r="AA268" t="s">
        <v>50</v>
      </c>
      <c r="AB268" t="s">
        <v>847</v>
      </c>
      <c r="AC268">
        <v>7.0100118723606003E+17</v>
      </c>
      <c r="AD268" t="s">
        <v>50</v>
      </c>
      <c r="AE268" t="s">
        <v>50</v>
      </c>
      <c r="AF268" t="s">
        <v>848</v>
      </c>
    </row>
    <row r="269" spans="1:32">
      <c r="A269" s="6" t="str">
        <f t="shared" si="8"/>
        <v>Paris 15 - Cambronne4</v>
      </c>
      <c r="B269" s="6">
        <f t="shared" si="9"/>
        <v>4</v>
      </c>
      <c r="C269" t="s">
        <v>836</v>
      </c>
      <c r="D269">
        <v>6</v>
      </c>
      <c r="E269">
        <v>6</v>
      </c>
      <c r="F269" t="s">
        <v>839</v>
      </c>
      <c r="G269" t="s">
        <v>72</v>
      </c>
      <c r="H269" t="s">
        <v>46</v>
      </c>
      <c r="I269" t="s">
        <v>45</v>
      </c>
      <c r="J269" t="s">
        <v>46</v>
      </c>
      <c r="K269" t="s">
        <v>47</v>
      </c>
      <c r="L269" t="s">
        <v>45</v>
      </c>
      <c r="M269" t="s">
        <v>50</v>
      </c>
      <c r="N269" t="s">
        <v>50</v>
      </c>
      <c r="O269" t="s">
        <v>50</v>
      </c>
      <c r="P269" t="s">
        <v>50</v>
      </c>
      <c r="Q269" t="s">
        <v>50</v>
      </c>
      <c r="R269" t="s">
        <v>50</v>
      </c>
      <c r="S269" t="s">
        <v>50</v>
      </c>
      <c r="T269" t="s">
        <v>50</v>
      </c>
      <c r="U269" t="s">
        <v>276</v>
      </c>
      <c r="V269" t="s">
        <v>50</v>
      </c>
      <c r="W269" t="s">
        <v>50</v>
      </c>
      <c r="X269" t="s">
        <v>50</v>
      </c>
      <c r="Y269" t="s">
        <v>50</v>
      </c>
      <c r="Z269" t="s">
        <v>50</v>
      </c>
      <c r="AA269" t="s">
        <v>50</v>
      </c>
      <c r="AB269" t="s">
        <v>50</v>
      </c>
      <c r="AC269">
        <v>7.0100118723606003E+17</v>
      </c>
      <c r="AD269" t="s">
        <v>50</v>
      </c>
      <c r="AE269" t="s">
        <v>50</v>
      </c>
      <c r="AF269" t="s">
        <v>840</v>
      </c>
    </row>
    <row r="270" spans="1:32">
      <c r="A270" s="6" t="str">
        <f t="shared" si="8"/>
        <v>Paris 15 - Cambronne5</v>
      </c>
      <c r="B270" s="6">
        <f t="shared" si="9"/>
        <v>5</v>
      </c>
      <c r="C270" t="s">
        <v>836</v>
      </c>
      <c r="D270">
        <v>6</v>
      </c>
      <c r="E270">
        <v>6</v>
      </c>
      <c r="F270" t="s">
        <v>837</v>
      </c>
      <c r="G270" t="s">
        <v>72</v>
      </c>
      <c r="H270" t="s">
        <v>46</v>
      </c>
      <c r="I270" t="s">
        <v>45</v>
      </c>
      <c r="J270" t="s">
        <v>46</v>
      </c>
      <c r="K270" t="s">
        <v>47</v>
      </c>
      <c r="L270" t="s">
        <v>45</v>
      </c>
      <c r="M270" t="s">
        <v>50</v>
      </c>
      <c r="N270" t="s">
        <v>50</v>
      </c>
      <c r="O270" t="s">
        <v>50</v>
      </c>
      <c r="P270" t="s">
        <v>50</v>
      </c>
      <c r="Q270" t="s">
        <v>50</v>
      </c>
      <c r="R270" t="s">
        <v>50</v>
      </c>
      <c r="S270" t="s">
        <v>50</v>
      </c>
      <c r="T270" t="s">
        <v>50</v>
      </c>
      <c r="U270" t="s">
        <v>276</v>
      </c>
      <c r="V270" t="s">
        <v>50</v>
      </c>
      <c r="W270" t="s">
        <v>50</v>
      </c>
      <c r="X270" t="s">
        <v>50</v>
      </c>
      <c r="Y270" t="s">
        <v>50</v>
      </c>
      <c r="Z270" t="s">
        <v>50</v>
      </c>
      <c r="AA270" t="s">
        <v>50</v>
      </c>
      <c r="AB270" t="s">
        <v>50</v>
      </c>
      <c r="AC270">
        <v>7.0100118723606003E+17</v>
      </c>
      <c r="AD270" t="s">
        <v>50</v>
      </c>
      <c r="AE270" t="s">
        <v>50</v>
      </c>
      <c r="AF270" t="s">
        <v>838</v>
      </c>
    </row>
    <row r="271" spans="1:32">
      <c r="A271" s="6" t="str">
        <f t="shared" si="8"/>
        <v>Paris 15 - Cambronne6</v>
      </c>
      <c r="B271" s="6">
        <f t="shared" si="9"/>
        <v>6</v>
      </c>
      <c r="C271" t="s">
        <v>836</v>
      </c>
      <c r="D271">
        <v>6</v>
      </c>
      <c r="E271">
        <v>6</v>
      </c>
      <c r="F271" t="s">
        <v>841</v>
      </c>
      <c r="G271">
        <v>500</v>
      </c>
      <c r="H271" t="s">
        <v>46</v>
      </c>
      <c r="I271" t="s">
        <v>45</v>
      </c>
      <c r="J271" t="s">
        <v>46</v>
      </c>
      <c r="K271" t="s">
        <v>64</v>
      </c>
      <c r="L271" t="s">
        <v>45</v>
      </c>
      <c r="M271" t="s">
        <v>50</v>
      </c>
      <c r="N271" t="s">
        <v>50</v>
      </c>
      <c r="O271" t="s">
        <v>50</v>
      </c>
      <c r="P271" t="s">
        <v>50</v>
      </c>
      <c r="Q271" t="s">
        <v>50</v>
      </c>
      <c r="R271" t="s">
        <v>50</v>
      </c>
      <c r="S271" t="s">
        <v>50</v>
      </c>
      <c r="T271" t="s">
        <v>50</v>
      </c>
      <c r="U271" t="s">
        <v>276</v>
      </c>
      <c r="V271">
        <v>1245977</v>
      </c>
      <c r="W271" t="s">
        <v>50</v>
      </c>
      <c r="X271" t="s">
        <v>1453</v>
      </c>
      <c r="Y271" t="s">
        <v>1454</v>
      </c>
      <c r="Z271" t="s">
        <v>50</v>
      </c>
      <c r="AA271" t="s">
        <v>50</v>
      </c>
      <c r="AB271" t="s">
        <v>50</v>
      </c>
      <c r="AC271">
        <v>7.0100118723605901E+17</v>
      </c>
      <c r="AD271">
        <v>134626</v>
      </c>
      <c r="AE271" t="s">
        <v>50</v>
      </c>
      <c r="AF271" t="s">
        <v>842</v>
      </c>
    </row>
    <row r="272" spans="1:32">
      <c r="A272" s="6" t="str">
        <f t="shared" si="8"/>
        <v>Paris 15 - Convention1</v>
      </c>
      <c r="B272" s="6">
        <f t="shared" si="9"/>
        <v>1</v>
      </c>
      <c r="C272" t="s">
        <v>852</v>
      </c>
      <c r="D272">
        <v>6</v>
      </c>
      <c r="E272">
        <v>6</v>
      </c>
      <c r="F272" t="s">
        <v>861</v>
      </c>
      <c r="G272" t="s">
        <v>72</v>
      </c>
      <c r="H272" t="s">
        <v>44</v>
      </c>
      <c r="I272" t="s">
        <v>48</v>
      </c>
      <c r="J272" t="s">
        <v>104</v>
      </c>
      <c r="K272" t="s">
        <v>47</v>
      </c>
      <c r="L272" t="s">
        <v>45</v>
      </c>
      <c r="M272" t="s">
        <v>50</v>
      </c>
      <c r="N272" t="s">
        <v>50</v>
      </c>
      <c r="O272" t="s">
        <v>50</v>
      </c>
      <c r="P272" t="s">
        <v>50</v>
      </c>
      <c r="Q272" t="s">
        <v>50</v>
      </c>
      <c r="R272" t="s">
        <v>50</v>
      </c>
      <c r="S272" t="s">
        <v>50</v>
      </c>
      <c r="T272" t="s">
        <v>50</v>
      </c>
      <c r="U272" t="s">
        <v>49</v>
      </c>
      <c r="V272" t="s">
        <v>50</v>
      </c>
      <c r="W272" t="s">
        <v>50</v>
      </c>
      <c r="X272" t="s">
        <v>50</v>
      </c>
      <c r="Y272" t="s">
        <v>50</v>
      </c>
      <c r="Z272" t="s">
        <v>50</v>
      </c>
      <c r="AA272" t="s">
        <v>50</v>
      </c>
      <c r="AB272" t="s">
        <v>50</v>
      </c>
      <c r="AC272">
        <v>7.0100118723606106E+17</v>
      </c>
      <c r="AD272" t="s">
        <v>50</v>
      </c>
      <c r="AE272" t="s">
        <v>50</v>
      </c>
      <c r="AF272" t="s">
        <v>862</v>
      </c>
    </row>
    <row r="273" spans="1:32">
      <c r="A273" s="6" t="str">
        <f t="shared" si="8"/>
        <v>Paris 15 - Convention2</v>
      </c>
      <c r="B273" s="6">
        <f t="shared" si="9"/>
        <v>2</v>
      </c>
      <c r="C273" t="s">
        <v>852</v>
      </c>
      <c r="D273">
        <v>6</v>
      </c>
      <c r="E273">
        <v>6</v>
      </c>
      <c r="F273" t="s">
        <v>853</v>
      </c>
      <c r="G273" t="s">
        <v>43</v>
      </c>
      <c r="H273" t="s">
        <v>46</v>
      </c>
      <c r="I273" t="s">
        <v>45</v>
      </c>
      <c r="J273" t="s">
        <v>46</v>
      </c>
      <c r="K273" t="s">
        <v>47</v>
      </c>
      <c r="L273" t="s">
        <v>45</v>
      </c>
      <c r="M273" t="s">
        <v>50</v>
      </c>
      <c r="N273" t="s">
        <v>50</v>
      </c>
      <c r="O273" t="s">
        <v>50</v>
      </c>
      <c r="P273" t="s">
        <v>50</v>
      </c>
      <c r="Q273" t="s">
        <v>50</v>
      </c>
      <c r="R273" t="s">
        <v>50</v>
      </c>
      <c r="S273" t="s">
        <v>50</v>
      </c>
      <c r="T273" t="s">
        <v>50</v>
      </c>
      <c r="U273" t="s">
        <v>49</v>
      </c>
      <c r="V273" t="s">
        <v>50</v>
      </c>
      <c r="W273" t="s">
        <v>50</v>
      </c>
      <c r="X273" t="s">
        <v>50</v>
      </c>
      <c r="Y273" t="s">
        <v>50</v>
      </c>
      <c r="Z273" t="s">
        <v>50</v>
      </c>
      <c r="AA273" t="s">
        <v>50</v>
      </c>
      <c r="AB273" t="s">
        <v>50</v>
      </c>
      <c r="AC273">
        <v>7.0100118723602701E+17</v>
      </c>
      <c r="AD273" t="s">
        <v>50</v>
      </c>
      <c r="AE273" t="s">
        <v>50</v>
      </c>
      <c r="AF273" t="s">
        <v>854</v>
      </c>
    </row>
    <row r="274" spans="1:32">
      <c r="A274" s="6" t="str">
        <f t="shared" si="8"/>
        <v>Paris 15 - Convention3</v>
      </c>
      <c r="B274" s="6">
        <f t="shared" si="9"/>
        <v>3</v>
      </c>
      <c r="C274" t="s">
        <v>852</v>
      </c>
      <c r="D274">
        <v>6</v>
      </c>
      <c r="E274">
        <v>6</v>
      </c>
      <c r="F274" t="s">
        <v>865</v>
      </c>
      <c r="G274">
        <v>500</v>
      </c>
      <c r="H274" t="s">
        <v>46</v>
      </c>
      <c r="I274" t="s">
        <v>45</v>
      </c>
      <c r="J274" t="s">
        <v>46</v>
      </c>
      <c r="K274" t="s">
        <v>105</v>
      </c>
      <c r="L274" t="s">
        <v>45</v>
      </c>
      <c r="M274" t="s">
        <v>50</v>
      </c>
      <c r="N274" t="s">
        <v>50</v>
      </c>
      <c r="O274" t="s">
        <v>50</v>
      </c>
      <c r="P274" t="s">
        <v>50</v>
      </c>
      <c r="Q274" t="s">
        <v>50</v>
      </c>
      <c r="R274" t="s">
        <v>50</v>
      </c>
      <c r="S274" t="s">
        <v>50</v>
      </c>
      <c r="T274" t="s">
        <v>50</v>
      </c>
      <c r="U274" t="s">
        <v>49</v>
      </c>
      <c r="V274" t="s">
        <v>50</v>
      </c>
      <c r="W274" t="s">
        <v>50</v>
      </c>
      <c r="X274" t="s">
        <v>50</v>
      </c>
      <c r="Y274" t="s">
        <v>50</v>
      </c>
      <c r="Z274" t="s">
        <v>866</v>
      </c>
      <c r="AA274" t="s">
        <v>867</v>
      </c>
      <c r="AB274" t="s">
        <v>868</v>
      </c>
      <c r="AC274">
        <v>7.0100118723603302E+17</v>
      </c>
      <c r="AD274" t="s">
        <v>50</v>
      </c>
      <c r="AE274" t="s">
        <v>50</v>
      </c>
      <c r="AF274" t="s">
        <v>869</v>
      </c>
    </row>
    <row r="275" spans="1:32">
      <c r="A275" s="6" t="str">
        <f t="shared" si="8"/>
        <v>Paris 15 - Convention4</v>
      </c>
      <c r="B275" s="6">
        <f t="shared" si="9"/>
        <v>4</v>
      </c>
      <c r="C275" t="s">
        <v>852</v>
      </c>
      <c r="D275">
        <v>6</v>
      </c>
      <c r="E275">
        <v>6</v>
      </c>
      <c r="F275" t="s">
        <v>859</v>
      </c>
      <c r="G275">
        <v>500</v>
      </c>
      <c r="H275" t="s">
        <v>46</v>
      </c>
      <c r="I275" t="s">
        <v>45</v>
      </c>
      <c r="J275" t="s">
        <v>46</v>
      </c>
      <c r="K275" t="s">
        <v>89</v>
      </c>
      <c r="L275" t="s">
        <v>48</v>
      </c>
      <c r="M275" t="s">
        <v>50</v>
      </c>
      <c r="N275" t="s">
        <v>50</v>
      </c>
      <c r="O275" t="s">
        <v>50</v>
      </c>
      <c r="P275" t="s">
        <v>50</v>
      </c>
      <c r="Q275" t="s">
        <v>50</v>
      </c>
      <c r="R275" t="s">
        <v>50</v>
      </c>
      <c r="S275" t="s">
        <v>50</v>
      </c>
      <c r="T275" t="s">
        <v>50</v>
      </c>
      <c r="U275" t="s">
        <v>49</v>
      </c>
      <c r="V275">
        <v>1246365</v>
      </c>
      <c r="W275">
        <v>1246374</v>
      </c>
      <c r="X275" t="s">
        <v>1455</v>
      </c>
      <c r="Y275" t="s">
        <v>1376</v>
      </c>
      <c r="Z275" t="s">
        <v>50</v>
      </c>
      <c r="AA275" t="s">
        <v>50</v>
      </c>
      <c r="AB275" t="s">
        <v>50</v>
      </c>
      <c r="AC275">
        <v>7.0100118723605901E+17</v>
      </c>
      <c r="AD275">
        <v>550</v>
      </c>
      <c r="AE275" t="s">
        <v>50</v>
      </c>
      <c r="AF275" t="s">
        <v>860</v>
      </c>
    </row>
    <row r="276" spans="1:32">
      <c r="A276" s="6" t="str">
        <f t="shared" si="8"/>
        <v>Paris 15 - Convention5</v>
      </c>
      <c r="B276" s="6">
        <f t="shared" si="9"/>
        <v>5</v>
      </c>
      <c r="C276" t="s">
        <v>852</v>
      </c>
      <c r="D276">
        <v>6</v>
      </c>
      <c r="E276">
        <v>6</v>
      </c>
      <c r="F276" t="s">
        <v>855</v>
      </c>
      <c r="G276" t="s">
        <v>43</v>
      </c>
      <c r="H276" t="s">
        <v>46</v>
      </c>
      <c r="I276" t="s">
        <v>45</v>
      </c>
      <c r="J276" t="s">
        <v>46</v>
      </c>
      <c r="K276" t="s">
        <v>47</v>
      </c>
      <c r="L276" t="s">
        <v>45</v>
      </c>
      <c r="M276" t="s">
        <v>50</v>
      </c>
      <c r="N276" t="s">
        <v>50</v>
      </c>
      <c r="O276" t="s">
        <v>50</v>
      </c>
      <c r="P276" t="s">
        <v>50</v>
      </c>
      <c r="Q276" t="s">
        <v>50</v>
      </c>
      <c r="R276" t="s">
        <v>50</v>
      </c>
      <c r="S276" t="s">
        <v>50</v>
      </c>
      <c r="T276" t="s">
        <v>50</v>
      </c>
      <c r="U276" t="s">
        <v>49</v>
      </c>
      <c r="V276" t="s">
        <v>50</v>
      </c>
      <c r="W276" t="s">
        <v>50</v>
      </c>
      <c r="X276" t="s">
        <v>50</v>
      </c>
      <c r="Y276" t="s">
        <v>50</v>
      </c>
      <c r="Z276" t="s">
        <v>50</v>
      </c>
      <c r="AA276" t="s">
        <v>50</v>
      </c>
      <c r="AB276" t="s">
        <v>856</v>
      </c>
      <c r="AC276">
        <v>7.0100118723602099E+17</v>
      </c>
      <c r="AD276">
        <v>552</v>
      </c>
      <c r="AE276" t="s">
        <v>857</v>
      </c>
      <c r="AF276" t="s">
        <v>858</v>
      </c>
    </row>
    <row r="277" spans="1:32">
      <c r="A277" s="6" t="str">
        <f t="shared" si="8"/>
        <v>Paris 15 - Convention6</v>
      </c>
      <c r="B277" s="6">
        <f t="shared" si="9"/>
        <v>6</v>
      </c>
      <c r="C277" t="s">
        <v>852</v>
      </c>
      <c r="D277">
        <v>6</v>
      </c>
      <c r="E277">
        <v>6</v>
      </c>
      <c r="F277" t="s">
        <v>863</v>
      </c>
      <c r="G277">
        <v>500</v>
      </c>
      <c r="H277" t="s">
        <v>46</v>
      </c>
      <c r="I277" t="s">
        <v>45</v>
      </c>
      <c r="J277" t="s">
        <v>46</v>
      </c>
      <c r="K277" t="s">
        <v>47</v>
      </c>
      <c r="L277" t="s">
        <v>45</v>
      </c>
      <c r="M277" t="s">
        <v>50</v>
      </c>
      <c r="N277" t="s">
        <v>50</v>
      </c>
      <c r="O277" t="s">
        <v>50</v>
      </c>
      <c r="P277" t="s">
        <v>50</v>
      </c>
      <c r="Q277" t="s">
        <v>50</v>
      </c>
      <c r="R277" t="s">
        <v>50</v>
      </c>
      <c r="S277" t="s">
        <v>50</v>
      </c>
      <c r="T277" t="s">
        <v>50</v>
      </c>
      <c r="U277" t="s">
        <v>49</v>
      </c>
      <c r="V277" t="s">
        <v>50</v>
      </c>
      <c r="W277" t="s">
        <v>50</v>
      </c>
      <c r="X277" t="s">
        <v>50</v>
      </c>
      <c r="Y277" t="s">
        <v>50</v>
      </c>
      <c r="Z277" t="s">
        <v>50</v>
      </c>
      <c r="AA277" t="s">
        <v>50</v>
      </c>
      <c r="AB277" t="s">
        <v>50</v>
      </c>
      <c r="AC277">
        <v>7.0100118723605696E+17</v>
      </c>
      <c r="AD277">
        <v>551</v>
      </c>
      <c r="AE277" t="s">
        <v>50</v>
      </c>
      <c r="AF277" t="s">
        <v>864</v>
      </c>
    </row>
    <row r="278" spans="1:32">
      <c r="A278" s="6" t="str">
        <f t="shared" si="8"/>
        <v>Paris 15 - Etienne Pernet1</v>
      </c>
      <c r="B278" s="6">
        <f t="shared" si="9"/>
        <v>1</v>
      </c>
      <c r="C278" t="s">
        <v>870</v>
      </c>
      <c r="D278">
        <v>2</v>
      </c>
      <c r="E278">
        <v>2</v>
      </c>
      <c r="F278" t="s">
        <v>871</v>
      </c>
      <c r="G278" t="s">
        <v>54</v>
      </c>
      <c r="H278" t="s">
        <v>46</v>
      </c>
      <c r="I278" t="s">
        <v>45</v>
      </c>
      <c r="J278" t="s">
        <v>46</v>
      </c>
      <c r="K278" t="s">
        <v>47</v>
      </c>
      <c r="L278" t="s">
        <v>45</v>
      </c>
      <c r="M278" t="s">
        <v>50</v>
      </c>
      <c r="N278" t="s">
        <v>50</v>
      </c>
      <c r="O278" t="s">
        <v>50</v>
      </c>
      <c r="P278" t="s">
        <v>50</v>
      </c>
      <c r="Q278" t="s">
        <v>50</v>
      </c>
      <c r="R278" t="s">
        <v>50</v>
      </c>
      <c r="S278" t="s">
        <v>50</v>
      </c>
      <c r="T278" t="s">
        <v>50</v>
      </c>
      <c r="U278" t="s">
        <v>49</v>
      </c>
      <c r="V278" t="s">
        <v>50</v>
      </c>
      <c r="W278" t="s">
        <v>50</v>
      </c>
      <c r="X278" t="s">
        <v>50</v>
      </c>
      <c r="Y278" t="s">
        <v>50</v>
      </c>
      <c r="Z278" t="s">
        <v>50</v>
      </c>
      <c r="AA278" t="s">
        <v>50</v>
      </c>
      <c r="AB278" t="s">
        <v>50</v>
      </c>
      <c r="AC278">
        <v>7.0100118723605005E+17</v>
      </c>
      <c r="AD278" t="s">
        <v>50</v>
      </c>
      <c r="AE278" t="s">
        <v>50</v>
      </c>
      <c r="AF278" t="s">
        <v>872</v>
      </c>
    </row>
    <row r="279" spans="1:32">
      <c r="A279" s="6" t="str">
        <f t="shared" si="8"/>
        <v>Paris 15 - Etienne Pernet2</v>
      </c>
      <c r="B279" s="6">
        <f t="shared" si="9"/>
        <v>2</v>
      </c>
      <c r="C279" t="s">
        <v>870</v>
      </c>
      <c r="D279">
        <v>2</v>
      </c>
      <c r="E279">
        <v>2</v>
      </c>
      <c r="F279" t="s">
        <v>873</v>
      </c>
      <c r="G279" t="s">
        <v>321</v>
      </c>
      <c r="H279" t="s">
        <v>46</v>
      </c>
      <c r="I279" t="s">
        <v>45</v>
      </c>
      <c r="J279" t="s">
        <v>46</v>
      </c>
      <c r="K279" t="s">
        <v>47</v>
      </c>
      <c r="L279" t="s">
        <v>45</v>
      </c>
      <c r="M279" t="s">
        <v>50</v>
      </c>
      <c r="N279" t="s">
        <v>50</v>
      </c>
      <c r="O279" t="s">
        <v>50</v>
      </c>
      <c r="P279" t="s">
        <v>50</v>
      </c>
      <c r="Q279" t="s">
        <v>50</v>
      </c>
      <c r="R279" t="s">
        <v>50</v>
      </c>
      <c r="S279" t="s">
        <v>50</v>
      </c>
      <c r="T279" t="s">
        <v>50</v>
      </c>
      <c r="U279" t="s">
        <v>49</v>
      </c>
      <c r="V279" t="s">
        <v>50</v>
      </c>
      <c r="W279" t="s">
        <v>50</v>
      </c>
      <c r="X279" t="s">
        <v>50</v>
      </c>
      <c r="Y279" t="s">
        <v>50</v>
      </c>
      <c r="Z279" t="s">
        <v>50</v>
      </c>
      <c r="AA279" t="s">
        <v>50</v>
      </c>
      <c r="AB279" t="s">
        <v>874</v>
      </c>
      <c r="AC279">
        <v>7.0100118723604595E+17</v>
      </c>
      <c r="AD279" t="s">
        <v>50</v>
      </c>
      <c r="AE279" t="s">
        <v>50</v>
      </c>
      <c r="AF279" t="s">
        <v>50</v>
      </c>
    </row>
    <row r="280" spans="1:32">
      <c r="A280" s="6" t="str">
        <f t="shared" si="8"/>
        <v>Paris 15 - Grenelle 21</v>
      </c>
      <c r="B280" s="6">
        <f t="shared" si="9"/>
        <v>1</v>
      </c>
      <c r="C280" t="s">
        <v>875</v>
      </c>
      <c r="D280">
        <v>5</v>
      </c>
      <c r="E280">
        <v>5</v>
      </c>
      <c r="F280" t="s">
        <v>888</v>
      </c>
      <c r="G280" t="s">
        <v>308</v>
      </c>
      <c r="H280" t="s">
        <v>46</v>
      </c>
      <c r="I280" t="s">
        <v>45</v>
      </c>
      <c r="J280" t="s">
        <v>46</v>
      </c>
      <c r="K280" t="s">
        <v>47</v>
      </c>
      <c r="L280" t="s">
        <v>45</v>
      </c>
      <c r="M280" t="s">
        <v>50</v>
      </c>
      <c r="N280" t="s">
        <v>50</v>
      </c>
      <c r="O280" t="s">
        <v>50</v>
      </c>
      <c r="P280" t="s">
        <v>50</v>
      </c>
      <c r="Q280" t="s">
        <v>50</v>
      </c>
      <c r="R280" t="s">
        <v>50</v>
      </c>
      <c r="S280" t="s">
        <v>50</v>
      </c>
      <c r="T280" t="s">
        <v>50</v>
      </c>
      <c r="U280" t="s">
        <v>276</v>
      </c>
      <c r="V280" t="s">
        <v>50</v>
      </c>
      <c r="W280" t="s">
        <v>50</v>
      </c>
      <c r="X280" t="s">
        <v>50</v>
      </c>
      <c r="Y280" t="s">
        <v>50</v>
      </c>
      <c r="Z280" t="s">
        <v>50</v>
      </c>
      <c r="AA280" t="s">
        <v>50</v>
      </c>
      <c r="AB280" t="s">
        <v>50</v>
      </c>
      <c r="AC280">
        <v>7.0100118723605606E+17</v>
      </c>
      <c r="AD280" t="s">
        <v>50</v>
      </c>
      <c r="AE280" t="s">
        <v>50</v>
      </c>
      <c r="AF280" t="s">
        <v>50</v>
      </c>
    </row>
    <row r="281" spans="1:32">
      <c r="A281" s="6" t="str">
        <f t="shared" si="8"/>
        <v>Paris 15 - Grenelle 22</v>
      </c>
      <c r="B281" s="6">
        <f t="shared" si="9"/>
        <v>2</v>
      </c>
      <c r="C281" t="s">
        <v>875</v>
      </c>
      <c r="D281">
        <v>5</v>
      </c>
      <c r="E281">
        <v>5</v>
      </c>
      <c r="F281" t="s">
        <v>885</v>
      </c>
      <c r="G281" t="s">
        <v>81</v>
      </c>
      <c r="H281" t="s">
        <v>46</v>
      </c>
      <c r="I281" t="s">
        <v>45</v>
      </c>
      <c r="J281" t="s">
        <v>46</v>
      </c>
      <c r="K281" t="s">
        <v>47</v>
      </c>
      <c r="L281" t="s">
        <v>45</v>
      </c>
      <c r="M281" t="s">
        <v>50</v>
      </c>
      <c r="N281" t="s">
        <v>50</v>
      </c>
      <c r="O281" t="s">
        <v>50</v>
      </c>
      <c r="P281" t="s">
        <v>50</v>
      </c>
      <c r="Q281" t="s">
        <v>50</v>
      </c>
      <c r="R281" t="s">
        <v>50</v>
      </c>
      <c r="S281" t="s">
        <v>50</v>
      </c>
      <c r="T281" t="s">
        <v>50</v>
      </c>
      <c r="U281" t="s">
        <v>276</v>
      </c>
      <c r="V281" t="s">
        <v>50</v>
      </c>
      <c r="W281" t="s">
        <v>50</v>
      </c>
      <c r="X281" t="s">
        <v>50</v>
      </c>
      <c r="Y281" t="s">
        <v>50</v>
      </c>
      <c r="Z281" t="s">
        <v>50</v>
      </c>
      <c r="AA281" t="s">
        <v>50</v>
      </c>
      <c r="AB281" t="s">
        <v>886</v>
      </c>
      <c r="AC281">
        <v>7.0100118723600794E+17</v>
      </c>
      <c r="AD281" t="s">
        <v>50</v>
      </c>
      <c r="AE281" t="s">
        <v>50</v>
      </c>
      <c r="AF281" t="s">
        <v>887</v>
      </c>
    </row>
    <row r="282" spans="1:32">
      <c r="A282" s="6" t="str">
        <f t="shared" si="8"/>
        <v>Paris 15 - Grenelle 23</v>
      </c>
      <c r="B282" s="6">
        <f t="shared" si="9"/>
        <v>3</v>
      </c>
      <c r="C282" t="s">
        <v>875</v>
      </c>
      <c r="D282">
        <v>5</v>
      </c>
      <c r="E282">
        <v>5</v>
      </c>
      <c r="F282" t="s">
        <v>882</v>
      </c>
      <c r="G282" t="s">
        <v>54</v>
      </c>
      <c r="H282" t="s">
        <v>46</v>
      </c>
      <c r="I282" t="s">
        <v>45</v>
      </c>
      <c r="J282" t="s">
        <v>46</v>
      </c>
      <c r="K282" t="s">
        <v>47</v>
      </c>
      <c r="L282" t="s">
        <v>45</v>
      </c>
      <c r="M282" t="s">
        <v>50</v>
      </c>
      <c r="N282" t="s">
        <v>50</v>
      </c>
      <c r="O282" t="s">
        <v>50</v>
      </c>
      <c r="P282" t="s">
        <v>50</v>
      </c>
      <c r="Q282" t="s">
        <v>50</v>
      </c>
      <c r="R282" t="s">
        <v>50</v>
      </c>
      <c r="S282" t="s">
        <v>50</v>
      </c>
      <c r="T282" t="s">
        <v>50</v>
      </c>
      <c r="U282" t="s">
        <v>276</v>
      </c>
      <c r="V282" t="s">
        <v>50</v>
      </c>
      <c r="W282" t="s">
        <v>50</v>
      </c>
      <c r="X282" t="s">
        <v>50</v>
      </c>
      <c r="Y282" t="s">
        <v>50</v>
      </c>
      <c r="Z282" t="s">
        <v>50</v>
      </c>
      <c r="AA282" t="s">
        <v>50</v>
      </c>
      <c r="AB282" t="s">
        <v>883</v>
      </c>
      <c r="AC282">
        <v>7.0100118723608397E+17</v>
      </c>
      <c r="AD282" t="s">
        <v>50</v>
      </c>
      <c r="AE282" t="s">
        <v>50</v>
      </c>
      <c r="AF282" t="s">
        <v>884</v>
      </c>
    </row>
    <row r="283" spans="1:32">
      <c r="A283" s="6" t="str">
        <f t="shared" si="8"/>
        <v>Paris 15 - Grenelle 24</v>
      </c>
      <c r="B283" s="6">
        <f t="shared" si="9"/>
        <v>4</v>
      </c>
      <c r="C283" t="s">
        <v>875</v>
      </c>
      <c r="D283">
        <v>5</v>
      </c>
      <c r="E283">
        <v>5</v>
      </c>
      <c r="F283" t="s">
        <v>879</v>
      </c>
      <c r="G283" t="s">
        <v>72</v>
      </c>
      <c r="H283" t="s">
        <v>46</v>
      </c>
      <c r="I283" t="s">
        <v>45</v>
      </c>
      <c r="J283" t="s">
        <v>58</v>
      </c>
      <c r="K283" t="s">
        <v>253</v>
      </c>
      <c r="L283" t="s">
        <v>48</v>
      </c>
      <c r="M283" t="s">
        <v>50</v>
      </c>
      <c r="N283" t="s">
        <v>50</v>
      </c>
      <c r="O283" t="s">
        <v>50</v>
      </c>
      <c r="P283" t="s">
        <v>50</v>
      </c>
      <c r="Q283" t="s">
        <v>50</v>
      </c>
      <c r="R283" t="s">
        <v>50</v>
      </c>
      <c r="S283" t="s">
        <v>50</v>
      </c>
      <c r="T283" t="s">
        <v>50</v>
      </c>
      <c r="U283" t="s">
        <v>276</v>
      </c>
      <c r="V283" t="s">
        <v>50</v>
      </c>
      <c r="W283" t="s">
        <v>50</v>
      </c>
      <c r="X283" t="s">
        <v>50</v>
      </c>
      <c r="Y283" t="s">
        <v>50</v>
      </c>
      <c r="Z283" t="s">
        <v>880</v>
      </c>
      <c r="AA283" t="s">
        <v>407</v>
      </c>
      <c r="AB283" t="s">
        <v>50</v>
      </c>
      <c r="AC283">
        <v>7.0100118723605606E+17</v>
      </c>
      <c r="AD283" t="s">
        <v>50</v>
      </c>
      <c r="AE283" t="s">
        <v>50</v>
      </c>
      <c r="AF283" t="s">
        <v>881</v>
      </c>
    </row>
    <row r="284" spans="1:32">
      <c r="A284" s="6" t="str">
        <f t="shared" si="8"/>
        <v>Paris 15 - Grenelle 25</v>
      </c>
      <c r="B284" s="6">
        <f t="shared" si="9"/>
        <v>5</v>
      </c>
      <c r="C284" t="s">
        <v>875</v>
      </c>
      <c r="D284">
        <v>5</v>
      </c>
      <c r="E284">
        <v>5</v>
      </c>
      <c r="F284" t="s">
        <v>876</v>
      </c>
      <c r="G284" t="s">
        <v>43</v>
      </c>
      <c r="H284" t="s">
        <v>46</v>
      </c>
      <c r="I284" t="s">
        <v>45</v>
      </c>
      <c r="J284" t="s">
        <v>46</v>
      </c>
      <c r="K284" t="s">
        <v>47</v>
      </c>
      <c r="L284" t="s">
        <v>45</v>
      </c>
      <c r="M284" t="s">
        <v>50</v>
      </c>
      <c r="N284" t="s">
        <v>50</v>
      </c>
      <c r="O284" t="s">
        <v>50</v>
      </c>
      <c r="P284" t="s">
        <v>50</v>
      </c>
      <c r="Q284" t="s">
        <v>50</v>
      </c>
      <c r="R284" t="s">
        <v>50</v>
      </c>
      <c r="S284" t="s">
        <v>50</v>
      </c>
      <c r="T284" t="s">
        <v>50</v>
      </c>
      <c r="U284" t="s">
        <v>276</v>
      </c>
      <c r="V284" t="s">
        <v>50</v>
      </c>
      <c r="W284" t="s">
        <v>50</v>
      </c>
      <c r="X284" t="s">
        <v>50</v>
      </c>
      <c r="Y284" t="s">
        <v>50</v>
      </c>
      <c r="Z284" t="s">
        <v>50</v>
      </c>
      <c r="AA284" t="s">
        <v>50</v>
      </c>
      <c r="AB284" t="s">
        <v>877</v>
      </c>
      <c r="AC284">
        <v>7.0100118723602304E+17</v>
      </c>
      <c r="AD284" t="s">
        <v>50</v>
      </c>
      <c r="AE284" t="s">
        <v>50</v>
      </c>
      <c r="AF284" t="s">
        <v>878</v>
      </c>
    </row>
    <row r="285" spans="1:32">
      <c r="A285" s="6" t="str">
        <f t="shared" si="8"/>
        <v>Paris 15 - Lecourbe1</v>
      </c>
      <c r="B285" s="6">
        <f t="shared" si="9"/>
        <v>1</v>
      </c>
      <c r="C285" t="s">
        <v>889</v>
      </c>
      <c r="D285">
        <v>3</v>
      </c>
      <c r="E285">
        <v>3</v>
      </c>
      <c r="F285" t="s">
        <v>890</v>
      </c>
      <c r="G285" t="s">
        <v>43</v>
      </c>
      <c r="H285" t="s">
        <v>46</v>
      </c>
      <c r="I285" t="s">
        <v>45</v>
      </c>
      <c r="J285" t="s">
        <v>46</v>
      </c>
      <c r="K285" t="s">
        <v>47</v>
      </c>
      <c r="L285" t="s">
        <v>45</v>
      </c>
      <c r="M285" t="s">
        <v>50</v>
      </c>
      <c r="N285" t="s">
        <v>50</v>
      </c>
      <c r="O285" t="s">
        <v>50</v>
      </c>
      <c r="P285" t="s">
        <v>50</v>
      </c>
      <c r="Q285" t="s">
        <v>50</v>
      </c>
      <c r="R285" t="s">
        <v>50</v>
      </c>
      <c r="S285" t="s">
        <v>50</v>
      </c>
      <c r="T285" t="s">
        <v>50</v>
      </c>
      <c r="U285" t="s">
        <v>276</v>
      </c>
      <c r="V285" t="s">
        <v>50</v>
      </c>
      <c r="W285" t="s">
        <v>50</v>
      </c>
      <c r="X285" t="s">
        <v>50</v>
      </c>
      <c r="Y285" t="s">
        <v>50</v>
      </c>
      <c r="Z285" t="s">
        <v>50</v>
      </c>
      <c r="AA285" t="s">
        <v>50</v>
      </c>
      <c r="AB285" t="s">
        <v>50</v>
      </c>
      <c r="AC285">
        <v>7.0100118723605606E+17</v>
      </c>
      <c r="AD285" t="s">
        <v>50</v>
      </c>
      <c r="AE285" t="s">
        <v>50</v>
      </c>
      <c r="AF285" t="s">
        <v>891</v>
      </c>
    </row>
    <row r="286" spans="1:32">
      <c r="A286" s="6" t="str">
        <f t="shared" si="8"/>
        <v>Paris 15 - Lecourbe2</v>
      </c>
      <c r="B286" s="6">
        <f t="shared" si="9"/>
        <v>2</v>
      </c>
      <c r="C286" t="s">
        <v>889</v>
      </c>
      <c r="D286">
        <v>3</v>
      </c>
      <c r="E286">
        <v>3</v>
      </c>
      <c r="F286" t="s">
        <v>892</v>
      </c>
      <c r="G286" t="s">
        <v>72</v>
      </c>
      <c r="H286" t="s">
        <v>46</v>
      </c>
      <c r="I286" t="s">
        <v>45</v>
      </c>
      <c r="J286" t="s">
        <v>46</v>
      </c>
      <c r="K286" t="s">
        <v>47</v>
      </c>
      <c r="L286" t="s">
        <v>45</v>
      </c>
      <c r="M286" t="s">
        <v>50</v>
      </c>
      <c r="N286" t="s">
        <v>50</v>
      </c>
      <c r="O286" t="s">
        <v>50</v>
      </c>
      <c r="P286" t="s">
        <v>50</v>
      </c>
      <c r="Q286" t="s">
        <v>50</v>
      </c>
      <c r="R286" t="s">
        <v>50</v>
      </c>
      <c r="S286" t="s">
        <v>50</v>
      </c>
      <c r="T286" t="s">
        <v>50</v>
      </c>
      <c r="U286" t="s">
        <v>276</v>
      </c>
      <c r="V286" t="s">
        <v>50</v>
      </c>
      <c r="W286" t="s">
        <v>50</v>
      </c>
      <c r="X286" t="s">
        <v>50</v>
      </c>
      <c r="Y286" t="s">
        <v>50</v>
      </c>
      <c r="Z286" t="s">
        <v>50</v>
      </c>
      <c r="AA286" t="s">
        <v>50</v>
      </c>
      <c r="AB286" t="s">
        <v>50</v>
      </c>
      <c r="AC286">
        <v>7.0100118723605197E+17</v>
      </c>
      <c r="AD286">
        <v>20129</v>
      </c>
      <c r="AE286" t="s">
        <v>50</v>
      </c>
      <c r="AF286" t="s">
        <v>893</v>
      </c>
    </row>
    <row r="287" spans="1:32">
      <c r="A287" s="6" t="str">
        <f t="shared" si="8"/>
        <v>Paris 15 - Lecourbe3</v>
      </c>
      <c r="B287" s="6">
        <f t="shared" si="9"/>
        <v>3</v>
      </c>
      <c r="C287" t="s">
        <v>889</v>
      </c>
      <c r="D287">
        <v>3</v>
      </c>
      <c r="E287">
        <v>3</v>
      </c>
      <c r="F287" t="s">
        <v>894</v>
      </c>
      <c r="G287" t="s">
        <v>72</v>
      </c>
      <c r="H287" t="s">
        <v>46</v>
      </c>
      <c r="I287" t="s">
        <v>45</v>
      </c>
      <c r="J287" t="s">
        <v>46</v>
      </c>
      <c r="K287" t="s">
        <v>47</v>
      </c>
      <c r="L287" t="s">
        <v>45</v>
      </c>
      <c r="M287" t="s">
        <v>50</v>
      </c>
      <c r="N287" t="s">
        <v>50</v>
      </c>
      <c r="O287" t="s">
        <v>50</v>
      </c>
      <c r="P287" t="s">
        <v>50</v>
      </c>
      <c r="Q287" t="s">
        <v>50</v>
      </c>
      <c r="R287" t="s">
        <v>50</v>
      </c>
      <c r="S287" t="s">
        <v>50</v>
      </c>
      <c r="T287" t="s">
        <v>50</v>
      </c>
      <c r="U287" t="s">
        <v>276</v>
      </c>
      <c r="V287" t="s">
        <v>50</v>
      </c>
      <c r="W287" t="s">
        <v>50</v>
      </c>
      <c r="X287" t="s">
        <v>50</v>
      </c>
      <c r="Y287" t="s">
        <v>50</v>
      </c>
      <c r="Z287" t="s">
        <v>50</v>
      </c>
      <c r="AA287" t="s">
        <v>50</v>
      </c>
      <c r="AB287" t="s">
        <v>50</v>
      </c>
      <c r="AC287">
        <v>7.0100118723605606E+17</v>
      </c>
      <c r="AD287" t="s">
        <v>50</v>
      </c>
      <c r="AE287" t="s">
        <v>50</v>
      </c>
      <c r="AF287" t="s">
        <v>895</v>
      </c>
    </row>
    <row r="288" spans="1:32">
      <c r="A288" s="6" t="str">
        <f t="shared" si="8"/>
        <v>Paris 15 - Mairie du XVe1</v>
      </c>
      <c r="B288" s="6">
        <f t="shared" si="9"/>
        <v>1</v>
      </c>
      <c r="C288" t="s">
        <v>896</v>
      </c>
      <c r="D288">
        <v>3</v>
      </c>
      <c r="E288">
        <v>3</v>
      </c>
      <c r="F288" t="s">
        <v>897</v>
      </c>
      <c r="G288" t="s">
        <v>43</v>
      </c>
      <c r="H288" t="s">
        <v>46</v>
      </c>
      <c r="I288" t="s">
        <v>45</v>
      </c>
      <c r="J288" t="s">
        <v>46</v>
      </c>
      <c r="K288" t="s">
        <v>47</v>
      </c>
      <c r="L288" t="s">
        <v>45</v>
      </c>
      <c r="M288" t="s">
        <v>50</v>
      </c>
      <c r="N288" t="s">
        <v>50</v>
      </c>
      <c r="O288" t="s">
        <v>50</v>
      </c>
      <c r="P288" t="s">
        <v>50</v>
      </c>
      <c r="Q288" t="s">
        <v>50</v>
      </c>
      <c r="R288" t="s">
        <v>50</v>
      </c>
      <c r="S288" t="s">
        <v>50</v>
      </c>
      <c r="T288" t="s">
        <v>50</v>
      </c>
      <c r="U288" t="s">
        <v>49</v>
      </c>
      <c r="V288" t="s">
        <v>50</v>
      </c>
      <c r="W288" t="s">
        <v>50</v>
      </c>
      <c r="X288" t="s">
        <v>50</v>
      </c>
      <c r="Y288" t="s">
        <v>50</v>
      </c>
      <c r="Z288" t="s">
        <v>50</v>
      </c>
      <c r="AA288" t="s">
        <v>50</v>
      </c>
      <c r="AB288" t="s">
        <v>50</v>
      </c>
      <c r="AC288">
        <v>7.0100118723606003E+17</v>
      </c>
      <c r="AD288" t="s">
        <v>50</v>
      </c>
      <c r="AE288" t="s">
        <v>50</v>
      </c>
      <c r="AF288" t="s">
        <v>898</v>
      </c>
    </row>
    <row r="289" spans="1:32">
      <c r="A289" s="6" t="str">
        <f t="shared" si="8"/>
        <v>Paris 15 - Mairie du XVe2</v>
      </c>
      <c r="B289" s="6">
        <f t="shared" si="9"/>
        <v>2</v>
      </c>
      <c r="C289" t="s">
        <v>896</v>
      </c>
      <c r="D289">
        <v>3</v>
      </c>
      <c r="E289">
        <v>3</v>
      </c>
      <c r="F289" t="s">
        <v>902</v>
      </c>
      <c r="G289" t="s">
        <v>43</v>
      </c>
      <c r="H289" t="s">
        <v>46</v>
      </c>
      <c r="I289" t="s">
        <v>45</v>
      </c>
      <c r="J289" t="s">
        <v>46</v>
      </c>
      <c r="K289" t="s">
        <v>47</v>
      </c>
      <c r="L289" t="s">
        <v>45</v>
      </c>
      <c r="M289" t="s">
        <v>50</v>
      </c>
      <c r="N289" t="s">
        <v>50</v>
      </c>
      <c r="O289" t="s">
        <v>50</v>
      </c>
      <c r="P289" t="s">
        <v>50</v>
      </c>
      <c r="Q289" t="s">
        <v>50</v>
      </c>
      <c r="R289" t="s">
        <v>50</v>
      </c>
      <c r="S289" t="s">
        <v>50</v>
      </c>
      <c r="T289" t="s">
        <v>50</v>
      </c>
      <c r="U289" t="s">
        <v>49</v>
      </c>
      <c r="V289" t="s">
        <v>50</v>
      </c>
      <c r="W289" t="s">
        <v>50</v>
      </c>
      <c r="X289" t="s">
        <v>50</v>
      </c>
      <c r="Y289" t="s">
        <v>50</v>
      </c>
      <c r="Z289" t="s">
        <v>50</v>
      </c>
      <c r="AA289" t="s">
        <v>50</v>
      </c>
      <c r="AB289" t="s">
        <v>50</v>
      </c>
      <c r="AC289">
        <v>7.0100118723602701E+17</v>
      </c>
      <c r="AD289" t="s">
        <v>50</v>
      </c>
      <c r="AE289" t="s">
        <v>903</v>
      </c>
      <c r="AF289" t="s">
        <v>904</v>
      </c>
    </row>
    <row r="290" spans="1:32">
      <c r="A290" s="6" t="str">
        <f t="shared" si="8"/>
        <v>Paris 15 - Mairie du XVe3</v>
      </c>
      <c r="B290" s="6">
        <f t="shared" si="9"/>
        <v>3</v>
      </c>
      <c r="C290" t="s">
        <v>896</v>
      </c>
      <c r="D290">
        <v>3</v>
      </c>
      <c r="E290">
        <v>3</v>
      </c>
      <c r="F290" t="s">
        <v>899</v>
      </c>
      <c r="G290" t="s">
        <v>72</v>
      </c>
      <c r="H290" t="s">
        <v>46</v>
      </c>
      <c r="I290" t="s">
        <v>45</v>
      </c>
      <c r="J290" t="s">
        <v>46</v>
      </c>
      <c r="K290" t="s">
        <v>47</v>
      </c>
      <c r="L290" t="s">
        <v>45</v>
      </c>
      <c r="M290" t="s">
        <v>50</v>
      </c>
      <c r="N290" t="s">
        <v>50</v>
      </c>
      <c r="O290" t="s">
        <v>50</v>
      </c>
      <c r="P290" t="s">
        <v>50</v>
      </c>
      <c r="Q290" t="s">
        <v>50</v>
      </c>
      <c r="R290" t="s">
        <v>50</v>
      </c>
      <c r="S290" t="s">
        <v>50</v>
      </c>
      <c r="T290" t="s">
        <v>50</v>
      </c>
      <c r="U290" t="s">
        <v>49</v>
      </c>
      <c r="V290" t="s">
        <v>50</v>
      </c>
      <c r="W290" t="s">
        <v>50</v>
      </c>
      <c r="X290" t="s">
        <v>50</v>
      </c>
      <c r="Y290" t="s">
        <v>50</v>
      </c>
      <c r="Z290" t="s">
        <v>50</v>
      </c>
      <c r="AA290" t="s">
        <v>50</v>
      </c>
      <c r="AB290" t="s">
        <v>900</v>
      </c>
      <c r="AC290">
        <v>7.0100118723600294E+17</v>
      </c>
      <c r="AD290" t="s">
        <v>50</v>
      </c>
      <c r="AE290" t="s">
        <v>50</v>
      </c>
      <c r="AF290" t="s">
        <v>901</v>
      </c>
    </row>
    <row r="291" spans="1:32">
      <c r="A291" s="6" t="str">
        <f t="shared" si="8"/>
        <v>Paris 15 - Pasteur exterieur1</v>
      </c>
      <c r="B291" s="6">
        <f t="shared" si="9"/>
        <v>1</v>
      </c>
      <c r="C291" t="s">
        <v>905</v>
      </c>
      <c r="D291">
        <v>2</v>
      </c>
      <c r="E291">
        <v>2</v>
      </c>
      <c r="F291" t="s">
        <v>909</v>
      </c>
      <c r="G291" t="s">
        <v>43</v>
      </c>
      <c r="H291" t="s">
        <v>46</v>
      </c>
      <c r="I291" t="s">
        <v>45</v>
      </c>
      <c r="J291" t="s">
        <v>46</v>
      </c>
      <c r="K291" t="s">
        <v>47</v>
      </c>
      <c r="L291" t="s">
        <v>45</v>
      </c>
      <c r="M291" t="s">
        <v>50</v>
      </c>
      <c r="N291" t="s">
        <v>50</v>
      </c>
      <c r="O291" t="s">
        <v>50</v>
      </c>
      <c r="P291" t="s">
        <v>50</v>
      </c>
      <c r="Q291" t="s">
        <v>50</v>
      </c>
      <c r="R291" t="s">
        <v>50</v>
      </c>
      <c r="S291" t="s">
        <v>50</v>
      </c>
      <c r="T291" t="s">
        <v>50</v>
      </c>
      <c r="U291" t="s">
        <v>276</v>
      </c>
      <c r="V291" t="s">
        <v>50</v>
      </c>
      <c r="W291" t="s">
        <v>50</v>
      </c>
      <c r="X291" t="s">
        <v>50</v>
      </c>
      <c r="Y291" t="s">
        <v>50</v>
      </c>
      <c r="Z291" t="s">
        <v>50</v>
      </c>
      <c r="AA291" t="s">
        <v>50</v>
      </c>
      <c r="AB291" t="s">
        <v>50</v>
      </c>
      <c r="AC291">
        <v>7.0100118723602406E+17</v>
      </c>
      <c r="AD291" t="s">
        <v>50</v>
      </c>
      <c r="AE291" t="s">
        <v>50</v>
      </c>
      <c r="AF291" t="s">
        <v>910</v>
      </c>
    </row>
    <row r="292" spans="1:32">
      <c r="A292" s="6" t="str">
        <f t="shared" si="8"/>
        <v>Paris 15 - Pasteur exterieur2</v>
      </c>
      <c r="B292" s="6">
        <f t="shared" si="9"/>
        <v>2</v>
      </c>
      <c r="C292" t="s">
        <v>905</v>
      </c>
      <c r="D292">
        <v>2</v>
      </c>
      <c r="E292">
        <v>2</v>
      </c>
      <c r="F292" t="s">
        <v>906</v>
      </c>
      <c r="G292" t="s">
        <v>54</v>
      </c>
      <c r="H292" t="s">
        <v>46</v>
      </c>
      <c r="I292" t="s">
        <v>45</v>
      </c>
      <c r="J292" t="s">
        <v>46</v>
      </c>
      <c r="K292" t="s">
        <v>47</v>
      </c>
      <c r="L292" t="s">
        <v>45</v>
      </c>
      <c r="M292" t="s">
        <v>50</v>
      </c>
      <c r="N292" t="s">
        <v>50</v>
      </c>
      <c r="O292" t="s">
        <v>50</v>
      </c>
      <c r="P292" t="s">
        <v>50</v>
      </c>
      <c r="Q292" t="s">
        <v>50</v>
      </c>
      <c r="R292" t="s">
        <v>50</v>
      </c>
      <c r="S292" t="s">
        <v>50</v>
      </c>
      <c r="T292" t="s">
        <v>50</v>
      </c>
      <c r="U292" t="s">
        <v>276</v>
      </c>
      <c r="V292" t="s">
        <v>50</v>
      </c>
      <c r="W292" t="s">
        <v>50</v>
      </c>
      <c r="X292" t="s">
        <v>50</v>
      </c>
      <c r="Y292" t="s">
        <v>50</v>
      </c>
      <c r="Z292" t="s">
        <v>50</v>
      </c>
      <c r="AA292" t="s">
        <v>50</v>
      </c>
      <c r="AB292" t="s">
        <v>50</v>
      </c>
      <c r="AC292">
        <v>7.0100118723605606E+17</v>
      </c>
      <c r="AD292" t="s">
        <v>50</v>
      </c>
      <c r="AE292" t="s">
        <v>907</v>
      </c>
      <c r="AF292" t="s">
        <v>908</v>
      </c>
    </row>
    <row r="293" spans="1:32">
      <c r="A293" s="6" t="str">
        <f t="shared" si="8"/>
        <v>Paris 15 - Pasteur Montparnasse1</v>
      </c>
      <c r="B293" s="6">
        <f t="shared" si="9"/>
        <v>1</v>
      </c>
      <c r="C293" t="s">
        <v>911</v>
      </c>
      <c r="D293">
        <v>5</v>
      </c>
      <c r="E293">
        <v>4</v>
      </c>
      <c r="F293" t="s">
        <v>915</v>
      </c>
      <c r="G293" t="s">
        <v>54</v>
      </c>
      <c r="H293" t="s">
        <v>46</v>
      </c>
      <c r="I293" t="s">
        <v>45</v>
      </c>
      <c r="J293" t="s">
        <v>46</v>
      </c>
      <c r="K293" t="s">
        <v>47</v>
      </c>
      <c r="L293" t="s">
        <v>45</v>
      </c>
      <c r="M293" t="s">
        <v>50</v>
      </c>
      <c r="N293" t="s">
        <v>50</v>
      </c>
      <c r="O293" t="s">
        <v>50</v>
      </c>
      <c r="P293" t="s">
        <v>50</v>
      </c>
      <c r="Q293" t="s">
        <v>50</v>
      </c>
      <c r="R293" t="s">
        <v>50</v>
      </c>
      <c r="S293" t="s">
        <v>50</v>
      </c>
      <c r="T293" t="s">
        <v>50</v>
      </c>
      <c r="U293" t="s">
        <v>276</v>
      </c>
      <c r="V293" t="s">
        <v>50</v>
      </c>
      <c r="W293" t="s">
        <v>50</v>
      </c>
      <c r="X293" t="s">
        <v>50</v>
      </c>
      <c r="Y293" t="s">
        <v>50</v>
      </c>
      <c r="Z293" t="s">
        <v>50</v>
      </c>
      <c r="AA293" t="s">
        <v>50</v>
      </c>
      <c r="AB293" t="s">
        <v>916</v>
      </c>
      <c r="AC293">
        <v>701001187236710</v>
      </c>
      <c r="AD293" t="s">
        <v>50</v>
      </c>
      <c r="AE293" t="s">
        <v>50</v>
      </c>
      <c r="AF293" t="s">
        <v>917</v>
      </c>
    </row>
    <row r="294" spans="1:32">
      <c r="A294" s="6" t="str">
        <f t="shared" si="8"/>
        <v>Paris 15 - Pasteur Montparnasse2</v>
      </c>
      <c r="B294" s="6">
        <f t="shared" si="9"/>
        <v>2</v>
      </c>
      <c r="C294" t="s">
        <v>911</v>
      </c>
      <c r="D294">
        <v>5</v>
      </c>
      <c r="E294">
        <v>4</v>
      </c>
      <c r="F294" t="s">
        <v>912</v>
      </c>
      <c r="G294" t="s">
        <v>43</v>
      </c>
      <c r="H294" t="s">
        <v>46</v>
      </c>
      <c r="I294" t="s">
        <v>45</v>
      </c>
      <c r="J294" t="s">
        <v>46</v>
      </c>
      <c r="K294" t="s">
        <v>47</v>
      </c>
      <c r="L294" t="s">
        <v>45</v>
      </c>
      <c r="M294" t="s">
        <v>50</v>
      </c>
      <c r="N294" t="s">
        <v>50</v>
      </c>
      <c r="O294" t="s">
        <v>50</v>
      </c>
      <c r="P294" t="s">
        <v>50</v>
      </c>
      <c r="Q294" t="s">
        <v>50</v>
      </c>
      <c r="R294" t="s">
        <v>50</v>
      </c>
      <c r="S294" t="s">
        <v>50</v>
      </c>
      <c r="T294" t="s">
        <v>50</v>
      </c>
      <c r="U294" t="s">
        <v>276</v>
      </c>
      <c r="V294" t="s">
        <v>50</v>
      </c>
      <c r="W294" t="s">
        <v>50</v>
      </c>
      <c r="X294" t="s">
        <v>50</v>
      </c>
      <c r="Y294" t="s">
        <v>50</v>
      </c>
      <c r="Z294" t="s">
        <v>50</v>
      </c>
      <c r="AA294" t="s">
        <v>50</v>
      </c>
      <c r="AB294" t="s">
        <v>50</v>
      </c>
      <c r="AC294">
        <v>7.0100118723605901E+17</v>
      </c>
      <c r="AD294" t="s">
        <v>50</v>
      </c>
      <c r="AE294" t="s">
        <v>913</v>
      </c>
      <c r="AF294" t="s">
        <v>914</v>
      </c>
    </row>
    <row r="295" spans="1:32">
      <c r="A295" s="6" t="str">
        <f t="shared" si="8"/>
        <v>Paris 15 - Pasteur Montparnasse3</v>
      </c>
      <c r="B295" s="6">
        <f t="shared" si="9"/>
        <v>3</v>
      </c>
      <c r="C295" t="s">
        <v>911</v>
      </c>
      <c r="D295">
        <v>5</v>
      </c>
      <c r="E295">
        <v>4</v>
      </c>
      <c r="F295" t="s">
        <v>918</v>
      </c>
      <c r="G295" t="s">
        <v>72</v>
      </c>
      <c r="H295" t="s">
        <v>46</v>
      </c>
      <c r="I295" t="s">
        <v>45</v>
      </c>
      <c r="J295" t="s">
        <v>46</v>
      </c>
      <c r="K295" t="s">
        <v>47</v>
      </c>
      <c r="L295" t="s">
        <v>45</v>
      </c>
      <c r="M295" t="s">
        <v>50</v>
      </c>
      <c r="N295" t="s">
        <v>50</v>
      </c>
      <c r="O295" t="s">
        <v>50</v>
      </c>
      <c r="P295" t="s">
        <v>50</v>
      </c>
      <c r="Q295" t="s">
        <v>50</v>
      </c>
      <c r="R295" t="s">
        <v>50</v>
      </c>
      <c r="S295" t="s">
        <v>50</v>
      </c>
      <c r="T295" t="s">
        <v>50</v>
      </c>
      <c r="U295" t="s">
        <v>276</v>
      </c>
      <c r="V295" t="s">
        <v>50</v>
      </c>
      <c r="W295" t="s">
        <v>50</v>
      </c>
      <c r="X295" t="s">
        <v>50</v>
      </c>
      <c r="Y295" t="s">
        <v>50</v>
      </c>
      <c r="Z295" t="s">
        <v>50</v>
      </c>
      <c r="AA295" t="s">
        <v>50</v>
      </c>
      <c r="AB295" t="s">
        <v>50</v>
      </c>
      <c r="AC295">
        <v>7.0100118723605901E+17</v>
      </c>
      <c r="AD295" t="s">
        <v>50</v>
      </c>
      <c r="AE295" t="s">
        <v>50</v>
      </c>
      <c r="AF295" t="s">
        <v>919</v>
      </c>
    </row>
    <row r="296" spans="1:32">
      <c r="A296" s="6" t="str">
        <f t="shared" si="8"/>
        <v>Paris 15 - Pasteur Montparnasse4</v>
      </c>
      <c r="B296" s="6">
        <f t="shared" si="9"/>
        <v>4</v>
      </c>
      <c r="C296" t="s">
        <v>911</v>
      </c>
      <c r="D296">
        <v>5</v>
      </c>
      <c r="E296">
        <v>4</v>
      </c>
      <c r="F296" t="s">
        <v>920</v>
      </c>
      <c r="G296" t="s">
        <v>43</v>
      </c>
      <c r="H296" t="s">
        <v>46</v>
      </c>
      <c r="I296" t="s">
        <v>45</v>
      </c>
      <c r="J296" t="s">
        <v>46</v>
      </c>
      <c r="K296" t="s">
        <v>47</v>
      </c>
      <c r="L296" t="s">
        <v>45</v>
      </c>
      <c r="M296" t="s">
        <v>50</v>
      </c>
      <c r="N296" t="s">
        <v>50</v>
      </c>
      <c r="O296" t="s">
        <v>50</v>
      </c>
      <c r="P296" t="s">
        <v>50</v>
      </c>
      <c r="Q296" t="s">
        <v>50</v>
      </c>
      <c r="R296" t="s">
        <v>50</v>
      </c>
      <c r="S296" t="s">
        <v>50</v>
      </c>
      <c r="T296" t="s">
        <v>50</v>
      </c>
      <c r="U296" t="s">
        <v>276</v>
      </c>
      <c r="V296" t="s">
        <v>50</v>
      </c>
      <c r="W296" t="s">
        <v>50</v>
      </c>
      <c r="X296" t="s">
        <v>50</v>
      </c>
      <c r="Y296" t="s">
        <v>50</v>
      </c>
      <c r="Z296" t="s">
        <v>50</v>
      </c>
      <c r="AA296" t="s">
        <v>50</v>
      </c>
      <c r="AB296" t="s">
        <v>50</v>
      </c>
      <c r="AC296">
        <v>7.0100118723606195E+17</v>
      </c>
      <c r="AD296" t="s">
        <v>50</v>
      </c>
      <c r="AE296" t="s">
        <v>50</v>
      </c>
      <c r="AF296" t="s">
        <v>50</v>
      </c>
    </row>
    <row r="297" spans="1:32">
      <c r="A297" s="6" t="str">
        <f t="shared" si="8"/>
        <v>Paris 15 - Pasteur Rue Mizon1</v>
      </c>
      <c r="B297" s="6">
        <f t="shared" si="9"/>
        <v>1</v>
      </c>
      <c r="C297" t="s">
        <v>921</v>
      </c>
      <c r="D297">
        <v>5</v>
      </c>
      <c r="E297">
        <v>5</v>
      </c>
      <c r="F297" t="s">
        <v>929</v>
      </c>
      <c r="G297" t="s">
        <v>43</v>
      </c>
      <c r="H297" t="s">
        <v>46</v>
      </c>
      <c r="I297" t="s">
        <v>45</v>
      </c>
      <c r="J297" t="s">
        <v>46</v>
      </c>
      <c r="K297" t="s">
        <v>47</v>
      </c>
      <c r="L297" t="s">
        <v>45</v>
      </c>
      <c r="M297" t="s">
        <v>50</v>
      </c>
      <c r="N297" t="s">
        <v>50</v>
      </c>
      <c r="O297" t="s">
        <v>50</v>
      </c>
      <c r="P297" t="s">
        <v>50</v>
      </c>
      <c r="Q297" t="s">
        <v>50</v>
      </c>
      <c r="R297" t="s">
        <v>50</v>
      </c>
      <c r="S297" t="s">
        <v>50</v>
      </c>
      <c r="T297" t="s">
        <v>50</v>
      </c>
      <c r="U297" t="s">
        <v>276</v>
      </c>
      <c r="V297" t="s">
        <v>50</v>
      </c>
      <c r="W297" t="s">
        <v>50</v>
      </c>
      <c r="X297" t="s">
        <v>50</v>
      </c>
      <c r="Y297" t="s">
        <v>50</v>
      </c>
      <c r="Z297" t="s">
        <v>50</v>
      </c>
      <c r="AA297" t="s">
        <v>50</v>
      </c>
      <c r="AB297" t="s">
        <v>50</v>
      </c>
      <c r="AC297">
        <v>7.0100118723605606E+17</v>
      </c>
      <c r="AD297" t="s">
        <v>50</v>
      </c>
      <c r="AE297" t="s">
        <v>50</v>
      </c>
      <c r="AF297" t="s">
        <v>930</v>
      </c>
    </row>
    <row r="298" spans="1:32">
      <c r="A298" s="6" t="str">
        <f t="shared" si="8"/>
        <v>Paris 15 - Pasteur Rue Mizon2</v>
      </c>
      <c r="B298" s="6">
        <f t="shared" si="9"/>
        <v>2</v>
      </c>
      <c r="C298" t="s">
        <v>921</v>
      </c>
      <c r="D298">
        <v>5</v>
      </c>
      <c r="E298">
        <v>5</v>
      </c>
      <c r="F298" t="s">
        <v>931</v>
      </c>
      <c r="G298">
        <v>500</v>
      </c>
      <c r="H298" t="s">
        <v>46</v>
      </c>
      <c r="I298" t="s">
        <v>45</v>
      </c>
      <c r="J298" t="s">
        <v>46</v>
      </c>
      <c r="K298" t="s">
        <v>47</v>
      </c>
      <c r="L298" t="s">
        <v>45</v>
      </c>
      <c r="M298" t="s">
        <v>50</v>
      </c>
      <c r="N298" t="s">
        <v>50</v>
      </c>
      <c r="O298" t="s">
        <v>50</v>
      </c>
      <c r="P298" t="s">
        <v>50</v>
      </c>
      <c r="Q298" t="s">
        <v>50</v>
      </c>
      <c r="R298" t="s">
        <v>50</v>
      </c>
      <c r="S298" t="s">
        <v>50</v>
      </c>
      <c r="T298" t="s">
        <v>50</v>
      </c>
      <c r="U298" t="s">
        <v>276</v>
      </c>
      <c r="V298" t="s">
        <v>50</v>
      </c>
      <c r="W298" t="s">
        <v>50</v>
      </c>
      <c r="X298" t="s">
        <v>50</v>
      </c>
      <c r="Y298" t="s">
        <v>50</v>
      </c>
      <c r="Z298" t="s">
        <v>50</v>
      </c>
      <c r="AA298" t="s">
        <v>50</v>
      </c>
      <c r="AB298" t="s">
        <v>50</v>
      </c>
      <c r="AC298">
        <v>7.0100118723606797E+17</v>
      </c>
      <c r="AD298" t="s">
        <v>50</v>
      </c>
      <c r="AE298" t="s">
        <v>50</v>
      </c>
      <c r="AF298" t="s">
        <v>50</v>
      </c>
    </row>
    <row r="299" spans="1:32">
      <c r="A299" s="6" t="str">
        <f t="shared" si="8"/>
        <v>Paris 15 - Pasteur Rue Mizon3</v>
      </c>
      <c r="B299" s="6">
        <f t="shared" si="9"/>
        <v>3</v>
      </c>
      <c r="C299" t="s">
        <v>921</v>
      </c>
      <c r="D299">
        <v>5</v>
      </c>
      <c r="E299">
        <v>5</v>
      </c>
      <c r="F299" t="s">
        <v>922</v>
      </c>
      <c r="G299">
        <v>500</v>
      </c>
      <c r="H299" t="s">
        <v>46</v>
      </c>
      <c r="I299" t="s">
        <v>45</v>
      </c>
      <c r="J299" t="s">
        <v>46</v>
      </c>
      <c r="K299" t="s">
        <v>47</v>
      </c>
      <c r="L299" t="s">
        <v>45</v>
      </c>
      <c r="M299" t="s">
        <v>50</v>
      </c>
      <c r="N299" t="s">
        <v>50</v>
      </c>
      <c r="O299" t="s">
        <v>50</v>
      </c>
      <c r="P299" t="s">
        <v>50</v>
      </c>
      <c r="Q299" t="s">
        <v>50</v>
      </c>
      <c r="R299" t="s">
        <v>50</v>
      </c>
      <c r="S299" t="s">
        <v>50</v>
      </c>
      <c r="T299" t="s">
        <v>50</v>
      </c>
      <c r="U299" t="s">
        <v>276</v>
      </c>
      <c r="V299" t="s">
        <v>50</v>
      </c>
      <c r="W299" t="s">
        <v>50</v>
      </c>
      <c r="X299" t="s">
        <v>50</v>
      </c>
      <c r="Y299" t="s">
        <v>50</v>
      </c>
      <c r="Z299" t="s">
        <v>50</v>
      </c>
      <c r="AA299" t="s">
        <v>50</v>
      </c>
      <c r="AB299" t="s">
        <v>923</v>
      </c>
      <c r="AC299">
        <v>7.0100118723601805E+17</v>
      </c>
      <c r="AD299" t="s">
        <v>50</v>
      </c>
      <c r="AE299" t="s">
        <v>924</v>
      </c>
      <c r="AF299" t="s">
        <v>50</v>
      </c>
    </row>
    <row r="300" spans="1:32">
      <c r="A300" s="6" t="str">
        <f t="shared" si="8"/>
        <v>Paris 15 - Pasteur Rue Mizon4</v>
      </c>
      <c r="B300" s="6">
        <f t="shared" si="9"/>
        <v>4</v>
      </c>
      <c r="C300" t="s">
        <v>921</v>
      </c>
      <c r="D300">
        <v>5</v>
      </c>
      <c r="E300">
        <v>5</v>
      </c>
      <c r="F300" t="s">
        <v>925</v>
      </c>
      <c r="G300" t="s">
        <v>498</v>
      </c>
      <c r="H300" t="s">
        <v>46</v>
      </c>
      <c r="I300" t="s">
        <v>45</v>
      </c>
      <c r="J300" t="s">
        <v>46</v>
      </c>
      <c r="K300" t="s">
        <v>47</v>
      </c>
      <c r="L300" t="s">
        <v>45</v>
      </c>
      <c r="M300" t="s">
        <v>50</v>
      </c>
      <c r="N300" t="s">
        <v>50</v>
      </c>
      <c r="O300" t="s">
        <v>50</v>
      </c>
      <c r="P300" t="s">
        <v>50</v>
      </c>
      <c r="Q300" t="s">
        <v>50</v>
      </c>
      <c r="R300" t="s">
        <v>50</v>
      </c>
      <c r="S300" t="s">
        <v>50</v>
      </c>
      <c r="T300" t="s">
        <v>50</v>
      </c>
      <c r="U300" t="s">
        <v>276</v>
      </c>
      <c r="V300" t="s">
        <v>50</v>
      </c>
      <c r="W300" t="s">
        <v>50</v>
      </c>
      <c r="X300" t="s">
        <v>50</v>
      </c>
      <c r="Y300" t="s">
        <v>50</v>
      </c>
      <c r="Z300" t="s">
        <v>50</v>
      </c>
      <c r="AA300" t="s">
        <v>50</v>
      </c>
      <c r="AB300" t="s">
        <v>50</v>
      </c>
      <c r="AC300">
        <v>7.0100118723603494E+17</v>
      </c>
      <c r="AD300" t="s">
        <v>50</v>
      </c>
      <c r="AE300" t="s">
        <v>50</v>
      </c>
      <c r="AF300" t="s">
        <v>926</v>
      </c>
    </row>
    <row r="301" spans="1:32">
      <c r="A301" s="6" t="str">
        <f t="shared" si="8"/>
        <v>Paris 15 - Pasteur Rue Mizon5</v>
      </c>
      <c r="B301" s="6">
        <f t="shared" si="9"/>
        <v>5</v>
      </c>
      <c r="C301" t="s">
        <v>921</v>
      </c>
      <c r="D301">
        <v>5</v>
      </c>
      <c r="E301">
        <v>5</v>
      </c>
      <c r="F301" t="s">
        <v>927</v>
      </c>
      <c r="G301">
        <v>500</v>
      </c>
      <c r="H301" t="s">
        <v>46</v>
      </c>
      <c r="I301" t="s">
        <v>45</v>
      </c>
      <c r="J301" t="s">
        <v>46</v>
      </c>
      <c r="K301" t="s">
        <v>47</v>
      </c>
      <c r="L301" t="s">
        <v>45</v>
      </c>
      <c r="M301" t="s">
        <v>50</v>
      </c>
      <c r="N301" t="s">
        <v>50</v>
      </c>
      <c r="O301" t="s">
        <v>50</v>
      </c>
      <c r="P301" t="s">
        <v>50</v>
      </c>
      <c r="Q301" t="s">
        <v>50</v>
      </c>
      <c r="R301" t="s">
        <v>50</v>
      </c>
      <c r="S301" t="s">
        <v>50</v>
      </c>
      <c r="T301" t="s">
        <v>50</v>
      </c>
      <c r="U301" t="s">
        <v>276</v>
      </c>
      <c r="V301" t="s">
        <v>50</v>
      </c>
      <c r="W301" t="s">
        <v>50</v>
      </c>
      <c r="X301" t="s">
        <v>50</v>
      </c>
      <c r="Y301" t="s">
        <v>50</v>
      </c>
      <c r="Z301" t="s">
        <v>50</v>
      </c>
      <c r="AA301" t="s">
        <v>50</v>
      </c>
      <c r="AB301" t="s">
        <v>50</v>
      </c>
      <c r="AC301">
        <v>7.01001187236032E+17</v>
      </c>
      <c r="AD301" t="s">
        <v>50</v>
      </c>
      <c r="AE301" t="s">
        <v>50</v>
      </c>
      <c r="AF301" t="s">
        <v>928</v>
      </c>
    </row>
    <row r="302" spans="1:32">
      <c r="A302" s="6" t="str">
        <f t="shared" si="8"/>
        <v>Paris 15 - Porte de Versailles1</v>
      </c>
      <c r="B302" s="6">
        <f t="shared" si="9"/>
        <v>1</v>
      </c>
      <c r="C302" t="s">
        <v>932</v>
      </c>
      <c r="D302">
        <v>5</v>
      </c>
      <c r="E302">
        <v>5</v>
      </c>
      <c r="F302" t="s">
        <v>933</v>
      </c>
      <c r="G302" t="s">
        <v>54</v>
      </c>
      <c r="H302" t="s">
        <v>46</v>
      </c>
      <c r="I302" t="s">
        <v>45</v>
      </c>
      <c r="J302" t="s">
        <v>58</v>
      </c>
      <c r="K302" t="s">
        <v>105</v>
      </c>
      <c r="L302" t="s">
        <v>45</v>
      </c>
      <c r="M302" t="s">
        <v>50</v>
      </c>
      <c r="N302" t="s">
        <v>50</v>
      </c>
      <c r="O302" t="s">
        <v>50</v>
      </c>
      <c r="P302" t="s">
        <v>50</v>
      </c>
      <c r="Q302" t="s">
        <v>50</v>
      </c>
      <c r="R302" t="s">
        <v>50</v>
      </c>
      <c r="S302" t="s">
        <v>50</v>
      </c>
      <c r="T302" t="s">
        <v>50</v>
      </c>
      <c r="U302" t="s">
        <v>49</v>
      </c>
      <c r="V302" t="s">
        <v>50</v>
      </c>
      <c r="W302" t="s">
        <v>50</v>
      </c>
      <c r="X302" t="s">
        <v>50</v>
      </c>
      <c r="Y302" t="s">
        <v>50</v>
      </c>
      <c r="Z302" t="s">
        <v>934</v>
      </c>
      <c r="AA302" t="s">
        <v>332</v>
      </c>
      <c r="AB302" t="s">
        <v>50</v>
      </c>
      <c r="AC302">
        <v>7.0100120039401101E+17</v>
      </c>
      <c r="AD302" t="s">
        <v>50</v>
      </c>
      <c r="AE302" t="s">
        <v>935</v>
      </c>
      <c r="AF302" t="s">
        <v>936</v>
      </c>
    </row>
    <row r="303" spans="1:32">
      <c r="A303" s="6" t="str">
        <f t="shared" si="8"/>
        <v>Paris 15 - Porte de Versailles2</v>
      </c>
      <c r="B303" s="6">
        <f t="shared" si="9"/>
        <v>2</v>
      </c>
      <c r="C303" t="s">
        <v>932</v>
      </c>
      <c r="D303">
        <v>5</v>
      </c>
      <c r="E303">
        <v>5</v>
      </c>
      <c r="F303" t="s">
        <v>937</v>
      </c>
      <c r="G303" t="s">
        <v>43</v>
      </c>
      <c r="H303" t="s">
        <v>46</v>
      </c>
      <c r="I303" t="s">
        <v>45</v>
      </c>
      <c r="J303" t="s">
        <v>46</v>
      </c>
      <c r="K303" t="s">
        <v>47</v>
      </c>
      <c r="L303" t="s">
        <v>45</v>
      </c>
      <c r="M303" t="s">
        <v>50</v>
      </c>
      <c r="N303" t="s">
        <v>50</v>
      </c>
      <c r="O303" t="s">
        <v>50</v>
      </c>
      <c r="P303" t="s">
        <v>50</v>
      </c>
      <c r="Q303" t="s">
        <v>50</v>
      </c>
      <c r="R303" t="s">
        <v>50</v>
      </c>
      <c r="S303" t="s">
        <v>50</v>
      </c>
      <c r="T303" t="s">
        <v>50</v>
      </c>
      <c r="U303" t="s">
        <v>49</v>
      </c>
      <c r="V303" t="s">
        <v>50</v>
      </c>
      <c r="W303" t="s">
        <v>50</v>
      </c>
      <c r="X303" t="s">
        <v>50</v>
      </c>
      <c r="Y303" t="s">
        <v>50</v>
      </c>
      <c r="Z303" t="s">
        <v>50</v>
      </c>
      <c r="AA303" t="s">
        <v>50</v>
      </c>
      <c r="AB303" t="s">
        <v>938</v>
      </c>
      <c r="AC303">
        <v>7.0100118723602496E+17</v>
      </c>
      <c r="AD303" t="s">
        <v>50</v>
      </c>
      <c r="AE303" t="s">
        <v>50</v>
      </c>
      <c r="AF303" t="s">
        <v>50</v>
      </c>
    </row>
    <row r="304" spans="1:32">
      <c r="A304" s="6" t="str">
        <f t="shared" si="8"/>
        <v>Paris 15 - Porte de Versailles3</v>
      </c>
      <c r="B304" s="6">
        <f t="shared" si="9"/>
        <v>3</v>
      </c>
      <c r="C304" t="s">
        <v>932</v>
      </c>
      <c r="D304">
        <v>5</v>
      </c>
      <c r="E304">
        <v>5</v>
      </c>
      <c r="F304" t="s">
        <v>939</v>
      </c>
      <c r="G304" t="s">
        <v>43</v>
      </c>
      <c r="H304" t="s">
        <v>46</v>
      </c>
      <c r="I304" t="s">
        <v>45</v>
      </c>
      <c r="J304" t="s">
        <v>46</v>
      </c>
      <c r="K304" t="s">
        <v>47</v>
      </c>
      <c r="L304" t="s">
        <v>45</v>
      </c>
      <c r="M304" t="s">
        <v>50</v>
      </c>
      <c r="N304" t="s">
        <v>50</v>
      </c>
      <c r="O304" t="s">
        <v>50</v>
      </c>
      <c r="P304" t="s">
        <v>50</v>
      </c>
      <c r="Q304" t="s">
        <v>50</v>
      </c>
      <c r="R304" t="s">
        <v>50</v>
      </c>
      <c r="S304" t="s">
        <v>50</v>
      </c>
      <c r="T304" t="s">
        <v>50</v>
      </c>
      <c r="U304" t="s">
        <v>49</v>
      </c>
      <c r="V304" t="s">
        <v>50</v>
      </c>
      <c r="W304" t="s">
        <v>50</v>
      </c>
      <c r="X304" t="s">
        <v>50</v>
      </c>
      <c r="Y304" t="s">
        <v>50</v>
      </c>
      <c r="Z304" t="s">
        <v>50</v>
      </c>
      <c r="AA304" t="s">
        <v>50</v>
      </c>
      <c r="AB304" t="s">
        <v>940</v>
      </c>
      <c r="AC304">
        <v>7.0100118723603699E+17</v>
      </c>
      <c r="AD304" t="s">
        <v>50</v>
      </c>
      <c r="AE304" t="s">
        <v>50</v>
      </c>
      <c r="AF304" t="s">
        <v>941</v>
      </c>
    </row>
    <row r="305" spans="1:32">
      <c r="A305" s="6" t="str">
        <f t="shared" si="8"/>
        <v>Paris 15 - Porte de Versailles4</v>
      </c>
      <c r="B305" s="6">
        <f t="shared" si="9"/>
        <v>4</v>
      </c>
      <c r="C305" t="s">
        <v>932</v>
      </c>
      <c r="D305">
        <v>5</v>
      </c>
      <c r="E305">
        <v>5</v>
      </c>
      <c r="F305" t="s">
        <v>942</v>
      </c>
      <c r="G305" t="s">
        <v>43</v>
      </c>
      <c r="H305" t="s">
        <v>44</v>
      </c>
      <c r="I305" t="s">
        <v>48</v>
      </c>
      <c r="J305" t="s">
        <v>46</v>
      </c>
      <c r="K305" t="s">
        <v>47</v>
      </c>
      <c r="L305" t="s">
        <v>45</v>
      </c>
      <c r="M305" t="s">
        <v>50</v>
      </c>
      <c r="N305" t="s">
        <v>50</v>
      </c>
      <c r="O305" t="s">
        <v>50</v>
      </c>
      <c r="P305" t="s">
        <v>50</v>
      </c>
      <c r="Q305" t="s">
        <v>50</v>
      </c>
      <c r="R305" t="s">
        <v>50</v>
      </c>
      <c r="S305" t="s">
        <v>50</v>
      </c>
      <c r="T305" t="s">
        <v>50</v>
      </c>
      <c r="U305" t="s">
        <v>49</v>
      </c>
      <c r="V305" t="s">
        <v>50</v>
      </c>
      <c r="W305" t="s">
        <v>50</v>
      </c>
      <c r="X305" t="s">
        <v>50</v>
      </c>
      <c r="Y305" t="s">
        <v>50</v>
      </c>
      <c r="Z305" t="s">
        <v>50</v>
      </c>
      <c r="AA305" t="s">
        <v>50</v>
      </c>
      <c r="AB305" t="s">
        <v>943</v>
      </c>
      <c r="AC305">
        <v>7.0100118723601997E+17</v>
      </c>
      <c r="AD305" t="s">
        <v>50</v>
      </c>
      <c r="AE305" t="s">
        <v>50</v>
      </c>
      <c r="AF305" t="s">
        <v>944</v>
      </c>
    </row>
    <row r="306" spans="1:32">
      <c r="A306" s="6" t="str">
        <f t="shared" si="8"/>
        <v>Paris 15 - Porte de Versailles5</v>
      </c>
      <c r="B306" s="6">
        <f t="shared" si="9"/>
        <v>5</v>
      </c>
      <c r="C306" t="s">
        <v>932</v>
      </c>
      <c r="D306">
        <v>5</v>
      </c>
      <c r="E306">
        <v>5</v>
      </c>
      <c r="F306" t="s">
        <v>945</v>
      </c>
      <c r="G306" t="s">
        <v>43</v>
      </c>
      <c r="H306" t="s">
        <v>46</v>
      </c>
      <c r="I306" t="s">
        <v>45</v>
      </c>
      <c r="J306" t="s">
        <v>46</v>
      </c>
      <c r="K306" t="s">
        <v>47</v>
      </c>
      <c r="L306" t="s">
        <v>45</v>
      </c>
      <c r="M306" t="s">
        <v>50</v>
      </c>
      <c r="N306" t="s">
        <v>50</v>
      </c>
      <c r="O306" t="s">
        <v>50</v>
      </c>
      <c r="P306" t="s">
        <v>50</v>
      </c>
      <c r="Q306" t="s">
        <v>50</v>
      </c>
      <c r="R306" t="s">
        <v>50</v>
      </c>
      <c r="S306" t="s">
        <v>50</v>
      </c>
      <c r="T306" t="s">
        <v>50</v>
      </c>
      <c r="U306" t="s">
        <v>49</v>
      </c>
      <c r="V306" t="s">
        <v>50</v>
      </c>
      <c r="W306" t="s">
        <v>50</v>
      </c>
      <c r="X306" t="s">
        <v>50</v>
      </c>
      <c r="Y306" t="s">
        <v>50</v>
      </c>
      <c r="Z306" t="s">
        <v>50</v>
      </c>
      <c r="AA306" t="s">
        <v>50</v>
      </c>
      <c r="AB306" t="s">
        <v>946</v>
      </c>
      <c r="AC306">
        <v>7.0100118723602496E+17</v>
      </c>
      <c r="AD306" t="s">
        <v>50</v>
      </c>
      <c r="AE306" t="s">
        <v>50</v>
      </c>
      <c r="AF306" t="s">
        <v>50</v>
      </c>
    </row>
    <row r="307" spans="1:32">
      <c r="A307" s="6" t="str">
        <f t="shared" si="8"/>
        <v>Paris 16 - Avenue Foch1</v>
      </c>
      <c r="B307" s="6">
        <f t="shared" si="9"/>
        <v>1</v>
      </c>
      <c r="C307" t="s">
        <v>947</v>
      </c>
      <c r="D307">
        <v>2</v>
      </c>
      <c r="E307">
        <v>2</v>
      </c>
      <c r="F307" t="s">
        <v>951</v>
      </c>
      <c r="G307" t="s">
        <v>54</v>
      </c>
      <c r="H307" t="s">
        <v>46</v>
      </c>
      <c r="I307" t="s">
        <v>45</v>
      </c>
      <c r="J307" t="s">
        <v>104</v>
      </c>
      <c r="K307" t="s">
        <v>253</v>
      </c>
      <c r="L307" t="s">
        <v>48</v>
      </c>
      <c r="M307" t="s">
        <v>50</v>
      </c>
      <c r="N307" t="s">
        <v>50</v>
      </c>
      <c r="O307" t="s">
        <v>50</v>
      </c>
      <c r="P307" t="s">
        <v>50</v>
      </c>
      <c r="Q307" t="s">
        <v>50</v>
      </c>
      <c r="R307" t="s">
        <v>50</v>
      </c>
      <c r="S307" t="s">
        <v>50</v>
      </c>
      <c r="T307" t="s">
        <v>50</v>
      </c>
      <c r="U307" t="s">
        <v>276</v>
      </c>
      <c r="V307" t="s">
        <v>50</v>
      </c>
      <c r="W307" t="s">
        <v>50</v>
      </c>
      <c r="X307" t="s">
        <v>50</v>
      </c>
      <c r="Y307" t="s">
        <v>50</v>
      </c>
      <c r="Z307" t="s">
        <v>567</v>
      </c>
      <c r="AA307" t="s">
        <v>118</v>
      </c>
      <c r="AB307" t="s">
        <v>952</v>
      </c>
      <c r="AC307">
        <v>7.0100120039401306E+17</v>
      </c>
      <c r="AD307" t="s">
        <v>50</v>
      </c>
      <c r="AE307" t="s">
        <v>953</v>
      </c>
      <c r="AF307" t="s">
        <v>954</v>
      </c>
    </row>
    <row r="308" spans="1:32">
      <c r="A308" s="6" t="str">
        <f t="shared" si="8"/>
        <v>Paris 16 - Avenue Foch2</v>
      </c>
      <c r="B308" s="6">
        <f t="shared" si="9"/>
        <v>2</v>
      </c>
      <c r="C308" t="s">
        <v>947</v>
      </c>
      <c r="D308">
        <v>2</v>
      </c>
      <c r="E308">
        <v>2</v>
      </c>
      <c r="F308" t="s">
        <v>948</v>
      </c>
      <c r="G308" t="s">
        <v>72</v>
      </c>
      <c r="H308" t="s">
        <v>46</v>
      </c>
      <c r="I308" t="s">
        <v>45</v>
      </c>
      <c r="J308" t="s">
        <v>46</v>
      </c>
      <c r="K308" t="s">
        <v>89</v>
      </c>
      <c r="L308" t="s">
        <v>48</v>
      </c>
      <c r="M308" t="s">
        <v>50</v>
      </c>
      <c r="N308" t="s">
        <v>50</v>
      </c>
      <c r="O308" t="s">
        <v>50</v>
      </c>
      <c r="P308" t="s">
        <v>50</v>
      </c>
      <c r="Q308" t="s">
        <v>50</v>
      </c>
      <c r="R308" t="s">
        <v>50</v>
      </c>
      <c r="S308" t="s">
        <v>50</v>
      </c>
      <c r="T308" t="s">
        <v>50</v>
      </c>
      <c r="U308" t="s">
        <v>276</v>
      </c>
      <c r="V308" t="s">
        <v>50</v>
      </c>
      <c r="W308">
        <v>1245932</v>
      </c>
      <c r="X308" t="s">
        <v>1456</v>
      </c>
      <c r="Y308" t="s">
        <v>1457</v>
      </c>
      <c r="Z308" t="s">
        <v>949</v>
      </c>
      <c r="AA308" t="s">
        <v>215</v>
      </c>
      <c r="AB308" t="s">
        <v>50</v>
      </c>
      <c r="AC308">
        <v>7.0100118723606797E+17</v>
      </c>
      <c r="AD308" t="s">
        <v>50</v>
      </c>
      <c r="AE308" t="s">
        <v>50</v>
      </c>
      <c r="AF308" t="s">
        <v>950</v>
      </c>
    </row>
    <row r="309" spans="1:32">
      <c r="A309" s="6" t="str">
        <f t="shared" si="8"/>
        <v>Paris 16 - Georges Mandel1</v>
      </c>
      <c r="B309" s="6">
        <f t="shared" si="9"/>
        <v>1</v>
      </c>
      <c r="C309" t="s">
        <v>955</v>
      </c>
      <c r="D309">
        <v>2</v>
      </c>
      <c r="E309">
        <v>2</v>
      </c>
      <c r="F309" t="s">
        <v>956</v>
      </c>
      <c r="G309" t="s">
        <v>43</v>
      </c>
      <c r="H309" t="s">
        <v>46</v>
      </c>
      <c r="I309" t="s">
        <v>45</v>
      </c>
      <c r="J309" t="s">
        <v>46</v>
      </c>
      <c r="K309" t="s">
        <v>47</v>
      </c>
      <c r="L309" t="s">
        <v>45</v>
      </c>
      <c r="M309" t="s">
        <v>50</v>
      </c>
      <c r="N309" t="s">
        <v>50</v>
      </c>
      <c r="O309" t="s">
        <v>50</v>
      </c>
      <c r="P309" t="s">
        <v>50</v>
      </c>
      <c r="Q309" t="s">
        <v>50</v>
      </c>
      <c r="R309" t="s">
        <v>50</v>
      </c>
      <c r="S309" t="s">
        <v>50</v>
      </c>
      <c r="T309" t="s">
        <v>50</v>
      </c>
      <c r="U309" t="s">
        <v>276</v>
      </c>
      <c r="V309" t="s">
        <v>50</v>
      </c>
      <c r="W309" t="s">
        <v>50</v>
      </c>
      <c r="X309" t="s">
        <v>50</v>
      </c>
      <c r="Y309" t="s">
        <v>50</v>
      </c>
      <c r="Z309" t="s">
        <v>50</v>
      </c>
      <c r="AA309" t="s">
        <v>50</v>
      </c>
      <c r="AB309" t="s">
        <v>957</v>
      </c>
      <c r="AC309">
        <v>7.0100118723607398E+18</v>
      </c>
      <c r="AD309" t="s">
        <v>50</v>
      </c>
      <c r="AE309" t="s">
        <v>50</v>
      </c>
      <c r="AF309" t="s">
        <v>958</v>
      </c>
    </row>
    <row r="310" spans="1:32">
      <c r="A310" s="6" t="str">
        <f t="shared" si="8"/>
        <v>Paris 16 - Georges Mandel2</v>
      </c>
      <c r="B310" s="6">
        <f t="shared" si="9"/>
        <v>2</v>
      </c>
      <c r="C310" t="s">
        <v>955</v>
      </c>
      <c r="D310">
        <v>2</v>
      </c>
      <c r="E310">
        <v>2</v>
      </c>
      <c r="F310" t="s">
        <v>959</v>
      </c>
      <c r="G310">
        <v>500</v>
      </c>
      <c r="H310" t="s">
        <v>46</v>
      </c>
      <c r="I310" t="s">
        <v>45</v>
      </c>
      <c r="J310" t="s">
        <v>46</v>
      </c>
      <c r="K310" t="s">
        <v>64</v>
      </c>
      <c r="L310" t="s">
        <v>45</v>
      </c>
      <c r="M310" t="s">
        <v>50</v>
      </c>
      <c r="N310" t="s">
        <v>50</v>
      </c>
      <c r="O310" t="s">
        <v>50</v>
      </c>
      <c r="P310" t="s">
        <v>50</v>
      </c>
      <c r="Q310" t="s">
        <v>50</v>
      </c>
      <c r="R310" t="s">
        <v>50</v>
      </c>
      <c r="S310" t="s">
        <v>50</v>
      </c>
      <c r="T310" t="s">
        <v>50</v>
      </c>
      <c r="U310" t="s">
        <v>276</v>
      </c>
      <c r="V310">
        <v>1246993</v>
      </c>
      <c r="W310" t="s">
        <v>50</v>
      </c>
      <c r="X310" t="s">
        <v>1449</v>
      </c>
      <c r="Y310" t="s">
        <v>1458</v>
      </c>
      <c r="Z310" t="s">
        <v>50</v>
      </c>
      <c r="AA310" t="s">
        <v>50</v>
      </c>
      <c r="AB310" t="s">
        <v>50</v>
      </c>
      <c r="AC310">
        <v>7.0100118723603904E+17</v>
      </c>
      <c r="AD310" t="s">
        <v>50</v>
      </c>
      <c r="AE310" t="s">
        <v>50</v>
      </c>
      <c r="AF310" t="s">
        <v>960</v>
      </c>
    </row>
    <row r="311" spans="1:32">
      <c r="A311" s="6" t="str">
        <f t="shared" si="8"/>
        <v>Paris 16 - Kleber Trocadero1</v>
      </c>
      <c r="B311" s="6">
        <f t="shared" si="9"/>
        <v>1</v>
      </c>
      <c r="C311" t="s">
        <v>961</v>
      </c>
      <c r="D311">
        <v>2</v>
      </c>
      <c r="E311">
        <v>2</v>
      </c>
      <c r="F311" t="s">
        <v>964</v>
      </c>
      <c r="G311" t="s">
        <v>54</v>
      </c>
      <c r="H311" t="s">
        <v>46</v>
      </c>
      <c r="I311" t="s">
        <v>45</v>
      </c>
      <c r="J311" t="s">
        <v>46</v>
      </c>
      <c r="K311" t="s">
        <v>47</v>
      </c>
      <c r="L311" t="s">
        <v>45</v>
      </c>
      <c r="M311" t="s">
        <v>50</v>
      </c>
      <c r="N311" t="s">
        <v>50</v>
      </c>
      <c r="O311" t="s">
        <v>50</v>
      </c>
      <c r="P311" t="s">
        <v>50</v>
      </c>
      <c r="Q311" t="s">
        <v>50</v>
      </c>
      <c r="R311" t="s">
        <v>50</v>
      </c>
      <c r="S311" t="s">
        <v>50</v>
      </c>
      <c r="T311" t="s">
        <v>50</v>
      </c>
      <c r="U311" t="s">
        <v>276</v>
      </c>
      <c r="V311" t="s">
        <v>50</v>
      </c>
      <c r="W311" t="s">
        <v>50</v>
      </c>
      <c r="X311" t="s">
        <v>50</v>
      </c>
      <c r="Y311" t="s">
        <v>50</v>
      </c>
      <c r="Z311" t="s">
        <v>50</v>
      </c>
      <c r="AA311" t="s">
        <v>50</v>
      </c>
      <c r="AB311" t="s">
        <v>50</v>
      </c>
      <c r="AC311">
        <v>7.0100118723606694E+17</v>
      </c>
      <c r="AD311" t="s">
        <v>50</v>
      </c>
      <c r="AE311" t="s">
        <v>50</v>
      </c>
      <c r="AF311" t="s">
        <v>965</v>
      </c>
    </row>
    <row r="312" spans="1:32">
      <c r="A312" s="6" t="str">
        <f t="shared" si="8"/>
        <v>Paris 16 - Kleber Trocadero2</v>
      </c>
      <c r="B312" s="6">
        <f t="shared" si="9"/>
        <v>2</v>
      </c>
      <c r="C312" t="s">
        <v>961</v>
      </c>
      <c r="D312">
        <v>2</v>
      </c>
      <c r="E312">
        <v>2</v>
      </c>
      <c r="F312" t="s">
        <v>962</v>
      </c>
      <c r="G312" t="s">
        <v>43</v>
      </c>
      <c r="H312" t="s">
        <v>46</v>
      </c>
      <c r="I312" t="s">
        <v>45</v>
      </c>
      <c r="J312" t="s">
        <v>46</v>
      </c>
      <c r="K312" t="s">
        <v>47</v>
      </c>
      <c r="L312" t="s">
        <v>45</v>
      </c>
      <c r="M312" t="s">
        <v>50</v>
      </c>
      <c r="N312" t="s">
        <v>50</v>
      </c>
      <c r="O312" t="s">
        <v>50</v>
      </c>
      <c r="P312" t="s">
        <v>50</v>
      </c>
      <c r="Q312" t="s">
        <v>50</v>
      </c>
      <c r="R312" t="s">
        <v>50</v>
      </c>
      <c r="S312" t="s">
        <v>50</v>
      </c>
      <c r="T312" t="s">
        <v>50</v>
      </c>
      <c r="U312" t="s">
        <v>276</v>
      </c>
      <c r="V312" t="s">
        <v>50</v>
      </c>
      <c r="W312" t="s">
        <v>50</v>
      </c>
      <c r="X312" t="s">
        <v>50</v>
      </c>
      <c r="Y312" t="s">
        <v>50</v>
      </c>
      <c r="Z312" t="s">
        <v>50</v>
      </c>
      <c r="AA312" t="s">
        <v>50</v>
      </c>
      <c r="AB312" t="s">
        <v>50</v>
      </c>
      <c r="AC312">
        <v>7.0100118723606694E+17</v>
      </c>
      <c r="AD312" t="s">
        <v>50</v>
      </c>
      <c r="AE312" t="s">
        <v>50</v>
      </c>
      <c r="AF312" t="s">
        <v>963</v>
      </c>
    </row>
    <row r="313" spans="1:32">
      <c r="A313" s="6" t="str">
        <f t="shared" si="8"/>
        <v>Paris 16 - Parc des Princes1</v>
      </c>
      <c r="B313" s="6">
        <f t="shared" si="9"/>
        <v>1</v>
      </c>
      <c r="C313" t="s">
        <v>966</v>
      </c>
      <c r="D313">
        <v>2</v>
      </c>
      <c r="E313">
        <v>1</v>
      </c>
      <c r="F313" t="s">
        <v>967</v>
      </c>
      <c r="G313" t="s">
        <v>43</v>
      </c>
      <c r="H313" t="s">
        <v>46</v>
      </c>
      <c r="I313" t="s">
        <v>45</v>
      </c>
      <c r="J313" t="s">
        <v>46</v>
      </c>
      <c r="K313" t="s">
        <v>47</v>
      </c>
      <c r="L313" t="s">
        <v>45</v>
      </c>
      <c r="M313" t="s">
        <v>50</v>
      </c>
      <c r="N313" t="s">
        <v>50</v>
      </c>
      <c r="O313" t="s">
        <v>50</v>
      </c>
      <c r="P313" t="s">
        <v>50</v>
      </c>
      <c r="Q313" t="s">
        <v>50</v>
      </c>
      <c r="R313" t="s">
        <v>50</v>
      </c>
      <c r="S313" t="s">
        <v>50</v>
      </c>
      <c r="T313" t="s">
        <v>50</v>
      </c>
      <c r="U313" t="s">
        <v>49</v>
      </c>
      <c r="V313">
        <v>1154222</v>
      </c>
      <c r="W313" t="s">
        <v>50</v>
      </c>
      <c r="X313" t="s">
        <v>1459</v>
      </c>
      <c r="Y313" t="s">
        <v>1460</v>
      </c>
      <c r="Z313" t="s">
        <v>50</v>
      </c>
      <c r="AA313" t="s">
        <v>50</v>
      </c>
      <c r="AB313" t="s">
        <v>50</v>
      </c>
      <c r="AC313">
        <v>7.0100118723604506E+17</v>
      </c>
      <c r="AD313" t="s">
        <v>50</v>
      </c>
      <c r="AE313" t="s">
        <v>50</v>
      </c>
      <c r="AF313" t="s">
        <v>968</v>
      </c>
    </row>
    <row r="314" spans="1:32">
      <c r="A314" s="6" t="str">
        <f t="shared" si="8"/>
        <v>Paris 16 - Passy1</v>
      </c>
      <c r="B314" s="6">
        <f t="shared" si="9"/>
        <v>1</v>
      </c>
      <c r="C314" t="s">
        <v>969</v>
      </c>
      <c r="D314">
        <v>4</v>
      </c>
      <c r="E314">
        <v>4</v>
      </c>
      <c r="F314" t="s">
        <v>981</v>
      </c>
      <c r="G314">
        <v>500</v>
      </c>
      <c r="H314" t="s">
        <v>46</v>
      </c>
      <c r="I314" t="s">
        <v>45</v>
      </c>
      <c r="J314" t="s">
        <v>46</v>
      </c>
      <c r="K314" t="s">
        <v>47</v>
      </c>
      <c r="L314" t="s">
        <v>45</v>
      </c>
      <c r="M314" t="s">
        <v>50</v>
      </c>
      <c r="N314" t="s">
        <v>50</v>
      </c>
      <c r="O314" t="s">
        <v>50</v>
      </c>
      <c r="P314" t="s">
        <v>50</v>
      </c>
      <c r="Q314" t="s">
        <v>50</v>
      </c>
      <c r="R314" t="s">
        <v>50</v>
      </c>
      <c r="S314" t="s">
        <v>50</v>
      </c>
      <c r="T314" t="s">
        <v>50</v>
      </c>
      <c r="U314" t="s">
        <v>276</v>
      </c>
      <c r="V314" t="s">
        <v>50</v>
      </c>
      <c r="W314" t="s">
        <v>50</v>
      </c>
      <c r="X314" t="s">
        <v>50</v>
      </c>
      <c r="Y314" t="s">
        <v>50</v>
      </c>
      <c r="Z314" t="s">
        <v>50</v>
      </c>
      <c r="AA314" t="s">
        <v>50</v>
      </c>
      <c r="AB314" t="s">
        <v>50</v>
      </c>
      <c r="AC314">
        <v>7.0100118723603904E+17</v>
      </c>
      <c r="AD314" t="s">
        <v>50</v>
      </c>
      <c r="AE314" t="s">
        <v>50</v>
      </c>
      <c r="AF314" t="s">
        <v>982</v>
      </c>
    </row>
    <row r="315" spans="1:32">
      <c r="A315" s="6" t="str">
        <f t="shared" si="8"/>
        <v>Paris 16 - Passy2</v>
      </c>
      <c r="B315" s="6">
        <f t="shared" si="9"/>
        <v>2</v>
      </c>
      <c r="C315" t="s">
        <v>969</v>
      </c>
      <c r="D315">
        <v>4</v>
      </c>
      <c r="E315">
        <v>4</v>
      </c>
      <c r="F315" t="s">
        <v>972</v>
      </c>
      <c r="G315">
        <v>500</v>
      </c>
      <c r="H315" t="s">
        <v>46</v>
      </c>
      <c r="I315" t="s">
        <v>45</v>
      </c>
      <c r="J315" t="s">
        <v>46</v>
      </c>
      <c r="K315" t="s">
        <v>47</v>
      </c>
      <c r="L315" t="s">
        <v>45</v>
      </c>
      <c r="M315" t="s">
        <v>50</v>
      </c>
      <c r="N315" t="s">
        <v>50</v>
      </c>
      <c r="O315" t="s">
        <v>50</v>
      </c>
      <c r="P315" t="s">
        <v>50</v>
      </c>
      <c r="Q315" t="s">
        <v>50</v>
      </c>
      <c r="R315" t="s">
        <v>50</v>
      </c>
      <c r="S315" t="s">
        <v>50</v>
      </c>
      <c r="T315" t="s">
        <v>50</v>
      </c>
      <c r="U315" t="s">
        <v>276</v>
      </c>
      <c r="V315" t="s">
        <v>50</v>
      </c>
      <c r="W315" t="s">
        <v>50</v>
      </c>
      <c r="X315" t="s">
        <v>50</v>
      </c>
      <c r="Y315" t="s">
        <v>50</v>
      </c>
      <c r="Z315" t="s">
        <v>50</v>
      </c>
      <c r="AA315" t="s">
        <v>50</v>
      </c>
      <c r="AB315" t="s">
        <v>973</v>
      </c>
      <c r="AC315">
        <v>7.0100118723603904E+17</v>
      </c>
      <c r="AD315" t="s">
        <v>50</v>
      </c>
      <c r="AE315" t="s">
        <v>50</v>
      </c>
      <c r="AF315" t="s">
        <v>974</v>
      </c>
    </row>
    <row r="316" spans="1:32">
      <c r="A316" s="6" t="str">
        <f t="shared" si="8"/>
        <v>Paris 16 - Passy3</v>
      </c>
      <c r="B316" s="6">
        <f t="shared" si="9"/>
        <v>3</v>
      </c>
      <c r="C316" t="s">
        <v>969</v>
      </c>
      <c r="D316">
        <v>4</v>
      </c>
      <c r="E316">
        <v>4</v>
      </c>
      <c r="F316" t="s">
        <v>970</v>
      </c>
      <c r="G316" t="s">
        <v>43</v>
      </c>
      <c r="H316" t="s">
        <v>46</v>
      </c>
      <c r="I316" t="s">
        <v>45</v>
      </c>
      <c r="J316" t="s">
        <v>46</v>
      </c>
      <c r="K316" t="s">
        <v>47</v>
      </c>
      <c r="L316" t="s">
        <v>45</v>
      </c>
      <c r="M316" t="s">
        <v>50</v>
      </c>
      <c r="N316" t="s">
        <v>50</v>
      </c>
      <c r="O316" t="s">
        <v>50</v>
      </c>
      <c r="P316" t="s">
        <v>50</v>
      </c>
      <c r="Q316" t="s">
        <v>50</v>
      </c>
      <c r="R316" t="s">
        <v>50</v>
      </c>
      <c r="S316" t="s">
        <v>50</v>
      </c>
      <c r="T316" t="s">
        <v>50</v>
      </c>
      <c r="U316" t="s">
        <v>276</v>
      </c>
      <c r="V316" t="s">
        <v>50</v>
      </c>
      <c r="W316" t="s">
        <v>50</v>
      </c>
      <c r="X316" t="s">
        <v>50</v>
      </c>
      <c r="Y316" t="s">
        <v>50</v>
      </c>
      <c r="Z316" t="s">
        <v>50</v>
      </c>
      <c r="AA316" t="s">
        <v>50</v>
      </c>
      <c r="AB316" t="s">
        <v>50</v>
      </c>
      <c r="AC316">
        <v>7.0100118723602906E+17</v>
      </c>
      <c r="AD316" t="s">
        <v>50</v>
      </c>
      <c r="AE316" t="s">
        <v>50</v>
      </c>
      <c r="AF316" t="s">
        <v>971</v>
      </c>
    </row>
    <row r="317" spans="1:32">
      <c r="A317" s="6" t="str">
        <f t="shared" si="8"/>
        <v>Paris 16 - Passy4</v>
      </c>
      <c r="B317" s="6">
        <f t="shared" si="9"/>
        <v>4</v>
      </c>
      <c r="C317" t="s">
        <v>969</v>
      </c>
      <c r="D317">
        <v>4</v>
      </c>
      <c r="E317">
        <v>4</v>
      </c>
      <c r="F317" t="s">
        <v>975</v>
      </c>
      <c r="G317">
        <v>500</v>
      </c>
      <c r="H317" t="s">
        <v>46</v>
      </c>
      <c r="I317" t="s">
        <v>48</v>
      </c>
      <c r="J317" t="s">
        <v>104</v>
      </c>
      <c r="K317" t="s">
        <v>253</v>
      </c>
      <c r="L317" t="s">
        <v>48</v>
      </c>
      <c r="M317" t="s">
        <v>50</v>
      </c>
      <c r="N317" t="s">
        <v>50</v>
      </c>
      <c r="O317" t="s">
        <v>50</v>
      </c>
      <c r="P317" t="s">
        <v>50</v>
      </c>
      <c r="Q317" t="s">
        <v>50</v>
      </c>
      <c r="R317" t="s">
        <v>50</v>
      </c>
      <c r="S317" t="s">
        <v>50</v>
      </c>
      <c r="T317" t="s">
        <v>50</v>
      </c>
      <c r="U317" t="s">
        <v>276</v>
      </c>
      <c r="V317" t="s">
        <v>50</v>
      </c>
      <c r="W317">
        <v>1239012</v>
      </c>
      <c r="X317" t="s">
        <v>976</v>
      </c>
      <c r="Y317" t="s">
        <v>977</v>
      </c>
      <c r="Z317" t="s">
        <v>978</v>
      </c>
      <c r="AA317" t="s">
        <v>979</v>
      </c>
      <c r="AB317" t="s">
        <v>50</v>
      </c>
      <c r="AC317">
        <v>7.0100118723603904E+17</v>
      </c>
      <c r="AD317" t="s">
        <v>50</v>
      </c>
      <c r="AE317" t="s">
        <v>50</v>
      </c>
      <c r="AF317" t="s">
        <v>980</v>
      </c>
    </row>
    <row r="318" spans="1:32">
      <c r="A318" s="6" t="str">
        <f t="shared" si="8"/>
        <v>Paris 16 - SAEMES Mandel 21</v>
      </c>
      <c r="B318" s="6">
        <f t="shared" si="9"/>
        <v>1</v>
      </c>
      <c r="C318" t="s">
        <v>983</v>
      </c>
      <c r="D318">
        <v>1</v>
      </c>
      <c r="E318">
        <v>1</v>
      </c>
      <c r="F318" t="s">
        <v>984</v>
      </c>
      <c r="G318">
        <v>500</v>
      </c>
      <c r="H318" t="s">
        <v>46</v>
      </c>
      <c r="I318" t="s">
        <v>45</v>
      </c>
      <c r="J318" t="s">
        <v>46</v>
      </c>
      <c r="K318" t="s">
        <v>89</v>
      </c>
      <c r="L318" t="s">
        <v>48</v>
      </c>
      <c r="M318" t="s">
        <v>50</v>
      </c>
      <c r="N318" t="s">
        <v>50</v>
      </c>
      <c r="O318" t="s">
        <v>50</v>
      </c>
      <c r="P318" t="s">
        <v>50</v>
      </c>
      <c r="Q318" t="s">
        <v>50</v>
      </c>
      <c r="R318" t="s">
        <v>50</v>
      </c>
      <c r="S318" t="s">
        <v>50</v>
      </c>
      <c r="T318" t="s">
        <v>50</v>
      </c>
      <c r="U318" t="s">
        <v>276</v>
      </c>
      <c r="V318" t="s">
        <v>50</v>
      </c>
      <c r="W318">
        <v>1242294</v>
      </c>
      <c r="X318" t="s">
        <v>985</v>
      </c>
      <c r="Y318" t="s">
        <v>1461</v>
      </c>
      <c r="Z318" t="s">
        <v>50</v>
      </c>
      <c r="AA318" t="s">
        <v>50</v>
      </c>
      <c r="AB318" t="s">
        <v>50</v>
      </c>
      <c r="AC318">
        <v>7.0100118723605696E+17</v>
      </c>
      <c r="AD318">
        <v>46031</v>
      </c>
      <c r="AE318" t="s">
        <v>50</v>
      </c>
      <c r="AF318" t="s">
        <v>986</v>
      </c>
    </row>
    <row r="319" spans="1:32">
      <c r="A319" s="6" t="str">
        <f t="shared" si="8"/>
        <v>Paris 16 - Versailles Reynaud1</v>
      </c>
      <c r="B319" s="6">
        <f t="shared" si="9"/>
        <v>1</v>
      </c>
      <c r="C319" t="s">
        <v>987</v>
      </c>
      <c r="D319">
        <v>6</v>
      </c>
      <c r="E319">
        <v>3</v>
      </c>
      <c r="F319" t="s">
        <v>988</v>
      </c>
      <c r="G319" t="s">
        <v>54</v>
      </c>
      <c r="H319" t="s">
        <v>46</v>
      </c>
      <c r="I319" t="s">
        <v>45</v>
      </c>
      <c r="J319" t="s">
        <v>46</v>
      </c>
      <c r="K319" t="s">
        <v>64</v>
      </c>
      <c r="L319" t="s">
        <v>45</v>
      </c>
      <c r="M319" t="s">
        <v>48</v>
      </c>
      <c r="N319" t="s">
        <v>48</v>
      </c>
      <c r="O319" t="s">
        <v>48</v>
      </c>
      <c r="P319" t="s">
        <v>48</v>
      </c>
      <c r="Q319" t="s">
        <v>48</v>
      </c>
      <c r="R319" t="s">
        <v>48</v>
      </c>
      <c r="S319" t="s">
        <v>48</v>
      </c>
      <c r="T319" t="s">
        <v>48</v>
      </c>
      <c r="U319" t="s">
        <v>49</v>
      </c>
      <c r="V319">
        <v>1246788</v>
      </c>
      <c r="W319" t="s">
        <v>50</v>
      </c>
      <c r="X319" t="s">
        <v>1462</v>
      </c>
      <c r="Y319" t="s">
        <v>1463</v>
      </c>
      <c r="Z319" t="s">
        <v>50</v>
      </c>
      <c r="AA319" t="s">
        <v>50</v>
      </c>
      <c r="AB319" t="s">
        <v>50</v>
      </c>
      <c r="AC319">
        <v>7.0100118723604902E+17</v>
      </c>
      <c r="AD319">
        <v>1276</v>
      </c>
      <c r="AE319" t="s">
        <v>50</v>
      </c>
      <c r="AF319" t="s">
        <v>989</v>
      </c>
    </row>
    <row r="320" spans="1:32">
      <c r="A320" s="6" t="str">
        <f t="shared" si="8"/>
        <v>Paris 16 - Versailles Reynaud2</v>
      </c>
      <c r="B320" s="6">
        <f t="shared" si="9"/>
        <v>2</v>
      </c>
      <c r="C320" t="s">
        <v>987</v>
      </c>
      <c r="D320">
        <v>6</v>
      </c>
      <c r="E320">
        <v>3</v>
      </c>
      <c r="F320" t="s">
        <v>993</v>
      </c>
      <c r="G320">
        <v>500</v>
      </c>
      <c r="H320" t="s">
        <v>46</v>
      </c>
      <c r="I320" t="s">
        <v>45</v>
      </c>
      <c r="J320" t="s">
        <v>46</v>
      </c>
      <c r="K320" t="s">
        <v>47</v>
      </c>
      <c r="L320" t="s">
        <v>45</v>
      </c>
      <c r="M320" t="s">
        <v>50</v>
      </c>
      <c r="N320" t="s">
        <v>50</v>
      </c>
      <c r="O320" t="s">
        <v>50</v>
      </c>
      <c r="P320" t="s">
        <v>50</v>
      </c>
      <c r="Q320" t="s">
        <v>50</v>
      </c>
      <c r="R320" t="s">
        <v>50</v>
      </c>
      <c r="S320" t="s">
        <v>50</v>
      </c>
      <c r="T320" t="s">
        <v>50</v>
      </c>
      <c r="U320" t="s">
        <v>49</v>
      </c>
      <c r="V320" t="s">
        <v>50</v>
      </c>
      <c r="W320" t="s">
        <v>50</v>
      </c>
      <c r="X320" t="s">
        <v>50</v>
      </c>
      <c r="Y320" t="s">
        <v>50</v>
      </c>
      <c r="Z320" t="s">
        <v>50</v>
      </c>
      <c r="AA320" t="s">
        <v>50</v>
      </c>
      <c r="AB320" t="s">
        <v>994</v>
      </c>
      <c r="AC320">
        <v>7.0100118723606106E+17</v>
      </c>
      <c r="AD320" t="s">
        <v>50</v>
      </c>
      <c r="AE320" t="s">
        <v>50</v>
      </c>
      <c r="AF320" t="s">
        <v>50</v>
      </c>
    </row>
    <row r="321" spans="1:32">
      <c r="A321" s="6" t="str">
        <f t="shared" si="8"/>
        <v>Paris 16 - Versailles Reynaud3</v>
      </c>
      <c r="B321" s="6">
        <f t="shared" si="9"/>
        <v>3</v>
      </c>
      <c r="C321" t="s">
        <v>987</v>
      </c>
      <c r="D321">
        <v>6</v>
      </c>
      <c r="E321">
        <v>3</v>
      </c>
      <c r="F321" t="s">
        <v>990</v>
      </c>
      <c r="G321" t="s">
        <v>43</v>
      </c>
      <c r="H321" t="s">
        <v>46</v>
      </c>
      <c r="I321" t="s">
        <v>45</v>
      </c>
      <c r="J321" t="s">
        <v>46</v>
      </c>
      <c r="K321" t="s">
        <v>47</v>
      </c>
      <c r="L321" t="s">
        <v>45</v>
      </c>
      <c r="M321" t="s">
        <v>50</v>
      </c>
      <c r="N321" t="s">
        <v>50</v>
      </c>
      <c r="O321" t="s">
        <v>50</v>
      </c>
      <c r="P321" t="s">
        <v>50</v>
      </c>
      <c r="Q321" t="s">
        <v>50</v>
      </c>
      <c r="R321" t="s">
        <v>50</v>
      </c>
      <c r="S321" t="s">
        <v>50</v>
      </c>
      <c r="T321" t="s">
        <v>50</v>
      </c>
      <c r="U321" t="s">
        <v>49</v>
      </c>
      <c r="V321" t="s">
        <v>50</v>
      </c>
      <c r="W321" t="s">
        <v>50</v>
      </c>
      <c r="X321" t="s">
        <v>50</v>
      </c>
      <c r="Y321" t="s">
        <v>50</v>
      </c>
      <c r="Z321" t="s">
        <v>50</v>
      </c>
      <c r="AA321" t="s">
        <v>50</v>
      </c>
      <c r="AB321" t="s">
        <v>50</v>
      </c>
      <c r="AC321">
        <v>7.0100118723608602E+17</v>
      </c>
      <c r="AD321" t="s">
        <v>50</v>
      </c>
      <c r="AE321" t="s">
        <v>991</v>
      </c>
      <c r="AF321" t="s">
        <v>992</v>
      </c>
    </row>
    <row r="322" spans="1:32">
      <c r="A322" s="6" t="str">
        <f t="shared" si="8"/>
        <v>Paris 16 - Victor Hugo Pompe1</v>
      </c>
      <c r="B322" s="6">
        <f t="shared" si="9"/>
        <v>1</v>
      </c>
      <c r="C322" t="s">
        <v>995</v>
      </c>
      <c r="D322">
        <v>6</v>
      </c>
      <c r="E322">
        <v>6</v>
      </c>
      <c r="F322" t="s">
        <v>996</v>
      </c>
      <c r="G322" t="s">
        <v>72</v>
      </c>
      <c r="H322" t="s">
        <v>46</v>
      </c>
      <c r="I322" t="s">
        <v>45</v>
      </c>
      <c r="J322" t="s">
        <v>46</v>
      </c>
      <c r="K322" t="s">
        <v>47</v>
      </c>
      <c r="L322" t="s">
        <v>45</v>
      </c>
      <c r="M322" t="s">
        <v>50</v>
      </c>
      <c r="N322" t="s">
        <v>50</v>
      </c>
      <c r="O322" t="s">
        <v>50</v>
      </c>
      <c r="P322" t="s">
        <v>50</v>
      </c>
      <c r="Q322" t="s">
        <v>50</v>
      </c>
      <c r="R322" t="s">
        <v>50</v>
      </c>
      <c r="S322" t="s">
        <v>50</v>
      </c>
      <c r="T322" t="s">
        <v>50</v>
      </c>
      <c r="U322" t="s">
        <v>276</v>
      </c>
      <c r="V322" t="s">
        <v>50</v>
      </c>
      <c r="W322" t="s">
        <v>50</v>
      </c>
      <c r="X322" t="s">
        <v>50</v>
      </c>
      <c r="Y322" t="s">
        <v>50</v>
      </c>
      <c r="Z322" t="s">
        <v>50</v>
      </c>
      <c r="AA322" t="s">
        <v>50</v>
      </c>
      <c r="AB322" t="s">
        <v>997</v>
      </c>
      <c r="AC322">
        <v>7.0100118723605504E+17</v>
      </c>
      <c r="AD322">
        <v>8294</v>
      </c>
      <c r="AE322" t="s">
        <v>50</v>
      </c>
      <c r="AF322" t="s">
        <v>998</v>
      </c>
    </row>
    <row r="323" spans="1:32">
      <c r="A323" s="6" t="str">
        <f t="shared" ref="A323:A386" si="10">IFERROR(CONCATENATE(C323,B323),"")</f>
        <v>Paris 16 - Victor Hugo Pompe2</v>
      </c>
      <c r="B323" s="6">
        <f t="shared" ref="B323:B386" si="11">IFERROR(IF(C323=C322,B322+1,IF(C323="","",1)),"")</f>
        <v>2</v>
      </c>
      <c r="C323" t="s">
        <v>995</v>
      </c>
      <c r="D323">
        <v>6</v>
      </c>
      <c r="E323">
        <v>6</v>
      </c>
      <c r="F323" t="s">
        <v>1008</v>
      </c>
      <c r="G323" t="s">
        <v>81</v>
      </c>
      <c r="H323" t="s">
        <v>46</v>
      </c>
      <c r="I323" t="s">
        <v>45</v>
      </c>
      <c r="J323" t="s">
        <v>46</v>
      </c>
      <c r="K323" t="s">
        <v>105</v>
      </c>
      <c r="L323" t="s">
        <v>48</v>
      </c>
      <c r="M323" t="s">
        <v>50</v>
      </c>
      <c r="N323" t="s">
        <v>50</v>
      </c>
      <c r="O323" t="s">
        <v>50</v>
      </c>
      <c r="P323" t="s">
        <v>50</v>
      </c>
      <c r="Q323" t="s">
        <v>50</v>
      </c>
      <c r="R323" t="s">
        <v>50</v>
      </c>
      <c r="S323" t="s">
        <v>50</v>
      </c>
      <c r="T323" t="s">
        <v>50</v>
      </c>
      <c r="U323" t="s">
        <v>276</v>
      </c>
      <c r="V323" t="s">
        <v>50</v>
      </c>
      <c r="W323" t="s">
        <v>50</v>
      </c>
      <c r="X323" t="s">
        <v>50</v>
      </c>
      <c r="Y323" t="s">
        <v>50</v>
      </c>
      <c r="Z323" t="s">
        <v>1146</v>
      </c>
      <c r="AA323" t="s">
        <v>549</v>
      </c>
      <c r="AB323" t="s">
        <v>1009</v>
      </c>
      <c r="AC323">
        <v>7.0100118723600998E+17</v>
      </c>
      <c r="AD323" t="s">
        <v>50</v>
      </c>
      <c r="AE323" t="s">
        <v>1010</v>
      </c>
      <c r="AF323" t="s">
        <v>1011</v>
      </c>
    </row>
    <row r="324" spans="1:32">
      <c r="A324" s="6" t="str">
        <f t="shared" si="10"/>
        <v>Paris 16 - Victor Hugo Pompe3</v>
      </c>
      <c r="B324" s="6">
        <f t="shared" si="11"/>
        <v>3</v>
      </c>
      <c r="C324" t="s">
        <v>995</v>
      </c>
      <c r="D324">
        <v>6</v>
      </c>
      <c r="E324">
        <v>6</v>
      </c>
      <c r="F324" t="s">
        <v>999</v>
      </c>
      <c r="G324" t="s">
        <v>72</v>
      </c>
      <c r="H324" t="s">
        <v>46</v>
      </c>
      <c r="I324" t="s">
        <v>45</v>
      </c>
      <c r="J324" t="s">
        <v>46</v>
      </c>
      <c r="K324" t="s">
        <v>64</v>
      </c>
      <c r="L324" t="s">
        <v>48</v>
      </c>
      <c r="M324" t="s">
        <v>50</v>
      </c>
      <c r="N324" t="s">
        <v>50</v>
      </c>
      <c r="O324" t="s">
        <v>50</v>
      </c>
      <c r="P324" t="s">
        <v>50</v>
      </c>
      <c r="Q324" t="s">
        <v>50</v>
      </c>
      <c r="R324" t="s">
        <v>50</v>
      </c>
      <c r="S324" t="s">
        <v>50</v>
      </c>
      <c r="T324" t="s">
        <v>50</v>
      </c>
      <c r="U324" t="s">
        <v>276</v>
      </c>
      <c r="V324">
        <v>1245604</v>
      </c>
      <c r="W324" t="s">
        <v>50</v>
      </c>
      <c r="X324" t="s">
        <v>1464</v>
      </c>
      <c r="Y324" t="s">
        <v>1398</v>
      </c>
      <c r="Z324" t="s">
        <v>50</v>
      </c>
      <c r="AA324" t="s">
        <v>50</v>
      </c>
      <c r="AB324" t="s">
        <v>50</v>
      </c>
      <c r="AC324">
        <v>7.0100118723605197E+17</v>
      </c>
      <c r="AD324">
        <v>8188</v>
      </c>
      <c r="AE324" t="s">
        <v>50</v>
      </c>
      <c r="AF324" t="s">
        <v>1000</v>
      </c>
    </row>
    <row r="325" spans="1:32">
      <c r="A325" s="6" t="str">
        <f t="shared" si="10"/>
        <v>Paris 16 - Victor Hugo Pompe4</v>
      </c>
      <c r="B325" s="6">
        <f t="shared" si="11"/>
        <v>4</v>
      </c>
      <c r="C325" t="s">
        <v>995</v>
      </c>
      <c r="D325">
        <v>6</v>
      </c>
      <c r="E325">
        <v>6</v>
      </c>
      <c r="F325" t="s">
        <v>1005</v>
      </c>
      <c r="G325" t="s">
        <v>43</v>
      </c>
      <c r="H325" t="s">
        <v>46</v>
      </c>
      <c r="I325" t="s">
        <v>48</v>
      </c>
      <c r="J325" t="s">
        <v>104</v>
      </c>
      <c r="K325" t="s">
        <v>105</v>
      </c>
      <c r="L325" t="s">
        <v>45</v>
      </c>
      <c r="M325" t="s">
        <v>50</v>
      </c>
      <c r="N325" t="s">
        <v>50</v>
      </c>
      <c r="O325" t="s">
        <v>50</v>
      </c>
      <c r="P325" t="s">
        <v>50</v>
      </c>
      <c r="Q325" t="s">
        <v>50</v>
      </c>
      <c r="R325" t="s">
        <v>50</v>
      </c>
      <c r="S325" t="s">
        <v>50</v>
      </c>
      <c r="T325" t="s">
        <v>50</v>
      </c>
      <c r="U325" t="s">
        <v>276</v>
      </c>
      <c r="V325" t="s">
        <v>50</v>
      </c>
      <c r="W325" t="s">
        <v>50</v>
      </c>
      <c r="X325" t="s">
        <v>50</v>
      </c>
      <c r="Y325" t="s">
        <v>50</v>
      </c>
      <c r="Z325" t="s">
        <v>1006</v>
      </c>
      <c r="AA325" t="s">
        <v>118</v>
      </c>
      <c r="AB325" t="s">
        <v>50</v>
      </c>
      <c r="AC325">
        <v>7.0100118723605504E+17</v>
      </c>
      <c r="AD325" t="s">
        <v>50</v>
      </c>
      <c r="AE325" t="s">
        <v>50</v>
      </c>
      <c r="AF325" t="s">
        <v>1007</v>
      </c>
    </row>
    <row r="326" spans="1:32">
      <c r="A326" s="6" t="str">
        <f t="shared" si="10"/>
        <v>Paris 16 - Victor Hugo Pompe5</v>
      </c>
      <c r="B326" s="6">
        <f t="shared" si="11"/>
        <v>5</v>
      </c>
      <c r="C326" t="s">
        <v>995</v>
      </c>
      <c r="D326">
        <v>6</v>
      </c>
      <c r="E326">
        <v>6</v>
      </c>
      <c r="F326" t="s">
        <v>1001</v>
      </c>
      <c r="G326" t="s">
        <v>54</v>
      </c>
      <c r="H326" t="s">
        <v>46</v>
      </c>
      <c r="I326" t="s">
        <v>45</v>
      </c>
      <c r="J326" t="s">
        <v>104</v>
      </c>
      <c r="K326" t="s">
        <v>105</v>
      </c>
      <c r="L326" t="s">
        <v>48</v>
      </c>
      <c r="M326" t="s">
        <v>50</v>
      </c>
      <c r="N326" t="s">
        <v>50</v>
      </c>
      <c r="O326" t="s">
        <v>50</v>
      </c>
      <c r="P326" t="s">
        <v>50</v>
      </c>
      <c r="Q326" t="s">
        <v>50</v>
      </c>
      <c r="R326" t="s">
        <v>50</v>
      </c>
      <c r="S326" t="s">
        <v>50</v>
      </c>
      <c r="T326" t="s">
        <v>50</v>
      </c>
      <c r="U326" t="s">
        <v>276</v>
      </c>
      <c r="V326" t="s">
        <v>50</v>
      </c>
      <c r="W326" t="s">
        <v>50</v>
      </c>
      <c r="X326" t="s">
        <v>50</v>
      </c>
      <c r="Y326" t="s">
        <v>50</v>
      </c>
      <c r="Z326" t="s">
        <v>1002</v>
      </c>
      <c r="AA326" t="s">
        <v>118</v>
      </c>
      <c r="AB326" t="s">
        <v>50</v>
      </c>
      <c r="AC326">
        <v>7.0100118723602995E+17</v>
      </c>
      <c r="AD326">
        <v>8295</v>
      </c>
      <c r="AE326" t="s">
        <v>1003</v>
      </c>
      <c r="AF326" t="s">
        <v>1004</v>
      </c>
    </row>
    <row r="327" spans="1:32">
      <c r="A327" s="6" t="str">
        <f t="shared" si="10"/>
        <v>Paris 16 - Victor Hugo Pompe6</v>
      </c>
      <c r="B327" s="6">
        <f t="shared" si="11"/>
        <v>6</v>
      </c>
      <c r="C327" t="s">
        <v>995</v>
      </c>
      <c r="D327">
        <v>6</v>
      </c>
      <c r="E327">
        <v>6</v>
      </c>
      <c r="F327" t="s">
        <v>1012</v>
      </c>
      <c r="G327" t="s">
        <v>43</v>
      </c>
      <c r="H327" t="s">
        <v>46</v>
      </c>
      <c r="I327" t="s">
        <v>45</v>
      </c>
      <c r="J327" t="s">
        <v>46</v>
      </c>
      <c r="K327" t="s">
        <v>47</v>
      </c>
      <c r="L327" t="s">
        <v>45</v>
      </c>
      <c r="M327" t="s">
        <v>50</v>
      </c>
      <c r="N327" t="s">
        <v>50</v>
      </c>
      <c r="O327" t="s">
        <v>50</v>
      </c>
      <c r="P327" t="s">
        <v>50</v>
      </c>
      <c r="Q327" t="s">
        <v>50</v>
      </c>
      <c r="R327" t="s">
        <v>50</v>
      </c>
      <c r="S327" t="s">
        <v>50</v>
      </c>
      <c r="T327" t="s">
        <v>50</v>
      </c>
      <c r="U327" t="s">
        <v>276</v>
      </c>
      <c r="V327" t="s">
        <v>50</v>
      </c>
      <c r="W327" t="s">
        <v>50</v>
      </c>
      <c r="X327" t="s">
        <v>50</v>
      </c>
      <c r="Y327" t="s">
        <v>50</v>
      </c>
      <c r="Z327" t="s">
        <v>50</v>
      </c>
      <c r="AA327" t="s">
        <v>50</v>
      </c>
      <c r="AB327" t="s">
        <v>50</v>
      </c>
      <c r="AC327">
        <v>7.0100118723605504E+17</v>
      </c>
      <c r="AD327">
        <v>8296</v>
      </c>
      <c r="AE327" t="s">
        <v>50</v>
      </c>
      <c r="AF327" t="s">
        <v>50</v>
      </c>
    </row>
    <row r="328" spans="1:32">
      <c r="A328" s="6" t="str">
        <f t="shared" si="10"/>
        <v>Paris 17 - Courcelles-Champerret1</v>
      </c>
      <c r="B328" s="6">
        <f t="shared" si="11"/>
        <v>1</v>
      </c>
      <c r="C328" t="s">
        <v>1013</v>
      </c>
      <c r="D328">
        <v>8</v>
      </c>
      <c r="E328">
        <v>8</v>
      </c>
      <c r="F328" t="s">
        <v>1018</v>
      </c>
      <c r="G328" t="s">
        <v>72</v>
      </c>
      <c r="H328" t="s">
        <v>46</v>
      </c>
      <c r="I328" t="s">
        <v>45</v>
      </c>
      <c r="J328" t="s">
        <v>46</v>
      </c>
      <c r="K328" t="s">
        <v>47</v>
      </c>
      <c r="L328" t="s">
        <v>45</v>
      </c>
      <c r="M328" t="s">
        <v>50</v>
      </c>
      <c r="N328" t="s">
        <v>50</v>
      </c>
      <c r="O328" t="s">
        <v>50</v>
      </c>
      <c r="P328" t="s">
        <v>50</v>
      </c>
      <c r="Q328" t="s">
        <v>50</v>
      </c>
      <c r="R328" t="s">
        <v>50</v>
      </c>
      <c r="S328" t="s">
        <v>50</v>
      </c>
      <c r="T328" t="s">
        <v>50</v>
      </c>
      <c r="U328" t="s">
        <v>49</v>
      </c>
      <c r="V328" t="s">
        <v>50</v>
      </c>
      <c r="W328" t="s">
        <v>50</v>
      </c>
      <c r="X328" t="s">
        <v>50</v>
      </c>
      <c r="Y328" t="s">
        <v>50</v>
      </c>
      <c r="Z328" t="s">
        <v>50</v>
      </c>
      <c r="AA328" t="s">
        <v>50</v>
      </c>
      <c r="AB328" t="s">
        <v>50</v>
      </c>
      <c r="AC328">
        <v>7.0100118723603405E+17</v>
      </c>
      <c r="AD328" t="s">
        <v>50</v>
      </c>
      <c r="AE328" t="s">
        <v>1019</v>
      </c>
      <c r="AF328" t="s">
        <v>1020</v>
      </c>
    </row>
    <row r="329" spans="1:32">
      <c r="A329" s="6" t="str">
        <f t="shared" si="10"/>
        <v>Paris 17 - Courcelles-Champerret2</v>
      </c>
      <c r="B329" s="6">
        <f t="shared" si="11"/>
        <v>2</v>
      </c>
      <c r="C329" t="s">
        <v>1013</v>
      </c>
      <c r="D329">
        <v>8</v>
      </c>
      <c r="E329">
        <v>8</v>
      </c>
      <c r="F329" t="s">
        <v>1014</v>
      </c>
      <c r="G329" t="s">
        <v>54</v>
      </c>
      <c r="H329" t="s">
        <v>46</v>
      </c>
      <c r="I329" t="s">
        <v>45</v>
      </c>
      <c r="J329" t="s">
        <v>46</v>
      </c>
      <c r="K329" t="s">
        <v>47</v>
      </c>
      <c r="L329" t="s">
        <v>45</v>
      </c>
      <c r="M329" t="s">
        <v>50</v>
      </c>
      <c r="N329" t="s">
        <v>50</v>
      </c>
      <c r="O329" t="s">
        <v>50</v>
      </c>
      <c r="P329" t="s">
        <v>50</v>
      </c>
      <c r="Q329" t="s">
        <v>50</v>
      </c>
      <c r="R329" t="s">
        <v>50</v>
      </c>
      <c r="S329" t="s">
        <v>50</v>
      </c>
      <c r="T329" t="s">
        <v>50</v>
      </c>
      <c r="U329" t="s">
        <v>49</v>
      </c>
      <c r="V329" t="s">
        <v>50</v>
      </c>
      <c r="W329" t="s">
        <v>50</v>
      </c>
      <c r="X329" t="s">
        <v>50</v>
      </c>
      <c r="Y329" t="s">
        <v>50</v>
      </c>
      <c r="Z329" t="s">
        <v>50</v>
      </c>
      <c r="AA329" t="s">
        <v>50</v>
      </c>
      <c r="AB329" t="s">
        <v>1015</v>
      </c>
      <c r="AC329">
        <v>7.0100118723608499E+17</v>
      </c>
      <c r="AD329">
        <v>115379</v>
      </c>
      <c r="AE329" t="s">
        <v>1016</v>
      </c>
      <c r="AF329" t="s">
        <v>1017</v>
      </c>
    </row>
    <row r="330" spans="1:32">
      <c r="A330" s="6" t="str">
        <f t="shared" si="10"/>
        <v>Paris 17 - Courcelles-Champerret3</v>
      </c>
      <c r="B330" s="6">
        <f t="shared" si="11"/>
        <v>3</v>
      </c>
      <c r="C330" t="s">
        <v>1013</v>
      </c>
      <c r="D330">
        <v>8</v>
      </c>
      <c r="E330">
        <v>8</v>
      </c>
      <c r="F330" t="s">
        <v>1035</v>
      </c>
      <c r="G330" t="s">
        <v>72</v>
      </c>
      <c r="H330" t="s">
        <v>44</v>
      </c>
      <c r="I330" t="s">
        <v>48</v>
      </c>
      <c r="J330" t="s">
        <v>104</v>
      </c>
      <c r="K330" t="s">
        <v>47</v>
      </c>
      <c r="L330" t="s">
        <v>45</v>
      </c>
      <c r="M330" t="s">
        <v>50</v>
      </c>
      <c r="N330" t="s">
        <v>50</v>
      </c>
      <c r="O330" t="s">
        <v>50</v>
      </c>
      <c r="P330" t="s">
        <v>50</v>
      </c>
      <c r="Q330" t="s">
        <v>50</v>
      </c>
      <c r="R330" t="s">
        <v>50</v>
      </c>
      <c r="S330" t="s">
        <v>50</v>
      </c>
      <c r="T330" t="s">
        <v>50</v>
      </c>
      <c r="U330" t="s">
        <v>49</v>
      </c>
      <c r="V330" t="s">
        <v>50</v>
      </c>
      <c r="W330" t="s">
        <v>50</v>
      </c>
      <c r="X330" t="s">
        <v>50</v>
      </c>
      <c r="Y330" t="s">
        <v>50</v>
      </c>
      <c r="Z330" t="s">
        <v>50</v>
      </c>
      <c r="AA330" t="s">
        <v>50</v>
      </c>
      <c r="AB330" t="s">
        <v>50</v>
      </c>
      <c r="AC330">
        <v>7.0100118723605299E+17</v>
      </c>
      <c r="AD330">
        <v>127336</v>
      </c>
      <c r="AE330" t="s">
        <v>50</v>
      </c>
      <c r="AF330" t="s">
        <v>1036</v>
      </c>
    </row>
    <row r="331" spans="1:32">
      <c r="A331" s="6" t="str">
        <f t="shared" si="10"/>
        <v>Paris 17 - Courcelles-Champerret4</v>
      </c>
      <c r="B331" s="6">
        <f t="shared" si="11"/>
        <v>4</v>
      </c>
      <c r="C331" t="s">
        <v>1013</v>
      </c>
      <c r="D331">
        <v>8</v>
      </c>
      <c r="E331">
        <v>8</v>
      </c>
      <c r="F331" t="s">
        <v>1028</v>
      </c>
      <c r="G331" t="s">
        <v>72</v>
      </c>
      <c r="H331" t="s">
        <v>46</v>
      </c>
      <c r="I331" t="s">
        <v>45</v>
      </c>
      <c r="J331" t="s">
        <v>46</v>
      </c>
      <c r="K331" t="s">
        <v>47</v>
      </c>
      <c r="L331" t="s">
        <v>45</v>
      </c>
      <c r="M331" t="s">
        <v>50</v>
      </c>
      <c r="N331" t="s">
        <v>50</v>
      </c>
      <c r="O331" t="s">
        <v>50</v>
      </c>
      <c r="P331" t="s">
        <v>50</v>
      </c>
      <c r="Q331" t="s">
        <v>50</v>
      </c>
      <c r="R331" t="s">
        <v>50</v>
      </c>
      <c r="S331" t="s">
        <v>50</v>
      </c>
      <c r="T331" t="s">
        <v>50</v>
      </c>
      <c r="U331" t="s">
        <v>49</v>
      </c>
      <c r="V331" t="s">
        <v>50</v>
      </c>
      <c r="W331" t="s">
        <v>50</v>
      </c>
      <c r="X331" t="s">
        <v>50</v>
      </c>
      <c r="Y331" t="s">
        <v>50</v>
      </c>
      <c r="Z331" t="s">
        <v>50</v>
      </c>
      <c r="AA331" t="s">
        <v>50</v>
      </c>
      <c r="AB331" t="s">
        <v>50</v>
      </c>
      <c r="AC331">
        <v>7.0100118723605299E+17</v>
      </c>
      <c r="AD331">
        <v>115380</v>
      </c>
      <c r="AE331" t="s">
        <v>50</v>
      </c>
      <c r="AF331" t="s">
        <v>1029</v>
      </c>
    </row>
    <row r="332" spans="1:32">
      <c r="A332" s="6" t="str">
        <f t="shared" si="10"/>
        <v>Paris 17 - Courcelles-Champerret5</v>
      </c>
      <c r="B332" s="6">
        <f t="shared" si="11"/>
        <v>5</v>
      </c>
      <c r="C332" t="s">
        <v>1013</v>
      </c>
      <c r="D332">
        <v>8</v>
      </c>
      <c r="E332">
        <v>8</v>
      </c>
      <c r="F332" t="s">
        <v>1030</v>
      </c>
      <c r="G332" t="s">
        <v>72</v>
      </c>
      <c r="H332" t="s">
        <v>46</v>
      </c>
      <c r="I332" t="s">
        <v>45</v>
      </c>
      <c r="J332" t="s">
        <v>46</v>
      </c>
      <c r="K332" t="s">
        <v>47</v>
      </c>
      <c r="L332" t="s">
        <v>45</v>
      </c>
      <c r="M332" t="s">
        <v>50</v>
      </c>
      <c r="N332" t="s">
        <v>50</v>
      </c>
      <c r="O332" t="s">
        <v>50</v>
      </c>
      <c r="P332" t="s">
        <v>50</v>
      </c>
      <c r="Q332" t="s">
        <v>50</v>
      </c>
      <c r="R332" t="s">
        <v>50</v>
      </c>
      <c r="S332" t="s">
        <v>50</v>
      </c>
      <c r="T332" t="s">
        <v>50</v>
      </c>
      <c r="U332" t="s">
        <v>49</v>
      </c>
      <c r="V332" t="s">
        <v>50</v>
      </c>
      <c r="W332" t="s">
        <v>50</v>
      </c>
      <c r="X332" t="s">
        <v>50</v>
      </c>
      <c r="Y332" t="s">
        <v>50</v>
      </c>
      <c r="Z332" t="s">
        <v>50</v>
      </c>
      <c r="AA332" t="s">
        <v>50</v>
      </c>
      <c r="AB332" t="s">
        <v>50</v>
      </c>
      <c r="AC332">
        <v>7.0100118723605094E+17</v>
      </c>
      <c r="AD332">
        <v>129258</v>
      </c>
      <c r="AE332" t="s">
        <v>50</v>
      </c>
      <c r="AF332" t="s">
        <v>1031</v>
      </c>
    </row>
    <row r="333" spans="1:32">
      <c r="A333" s="6" t="str">
        <f t="shared" si="10"/>
        <v>Paris 17 - Courcelles-Champerret6</v>
      </c>
      <c r="B333" s="6">
        <f t="shared" si="11"/>
        <v>6</v>
      </c>
      <c r="C333" t="s">
        <v>1013</v>
      </c>
      <c r="D333">
        <v>8</v>
      </c>
      <c r="E333">
        <v>8</v>
      </c>
      <c r="F333" t="s">
        <v>1024</v>
      </c>
      <c r="G333" t="s">
        <v>43</v>
      </c>
      <c r="H333" t="s">
        <v>46</v>
      </c>
      <c r="I333" t="s">
        <v>45</v>
      </c>
      <c r="J333" t="s">
        <v>46</v>
      </c>
      <c r="K333" t="s">
        <v>47</v>
      </c>
      <c r="L333" t="s">
        <v>45</v>
      </c>
      <c r="M333" t="s">
        <v>50</v>
      </c>
      <c r="N333" t="s">
        <v>50</v>
      </c>
      <c r="O333" t="s">
        <v>50</v>
      </c>
      <c r="P333" t="s">
        <v>50</v>
      </c>
      <c r="Q333" t="s">
        <v>50</v>
      </c>
      <c r="R333" t="s">
        <v>50</v>
      </c>
      <c r="S333" t="s">
        <v>50</v>
      </c>
      <c r="T333" t="s">
        <v>50</v>
      </c>
      <c r="U333" t="s">
        <v>49</v>
      </c>
      <c r="V333" t="s">
        <v>50</v>
      </c>
      <c r="W333" t="s">
        <v>50</v>
      </c>
      <c r="X333" t="s">
        <v>50</v>
      </c>
      <c r="Y333" t="s">
        <v>50</v>
      </c>
      <c r="Z333" t="s">
        <v>50</v>
      </c>
      <c r="AA333" t="s">
        <v>50</v>
      </c>
      <c r="AB333" t="s">
        <v>1025</v>
      </c>
      <c r="AC333">
        <v>7.0100118723605299E+17</v>
      </c>
      <c r="AD333">
        <v>129544</v>
      </c>
      <c r="AE333" t="s">
        <v>1026</v>
      </c>
      <c r="AF333" t="s">
        <v>1027</v>
      </c>
    </row>
    <row r="334" spans="1:32">
      <c r="A334" s="6" t="str">
        <f t="shared" si="10"/>
        <v>Paris 17 - Courcelles-Champerret7</v>
      </c>
      <c r="B334" s="6">
        <f t="shared" si="11"/>
        <v>7</v>
      </c>
      <c r="C334" t="s">
        <v>1013</v>
      </c>
      <c r="D334">
        <v>8</v>
      </c>
      <c r="E334">
        <v>8</v>
      </c>
      <c r="F334" t="s">
        <v>1021</v>
      </c>
      <c r="G334" t="s">
        <v>81</v>
      </c>
      <c r="H334" t="s">
        <v>46</v>
      </c>
      <c r="I334" t="s">
        <v>45</v>
      </c>
      <c r="J334" t="s">
        <v>46</v>
      </c>
      <c r="K334" t="s">
        <v>89</v>
      </c>
      <c r="L334" t="s">
        <v>45</v>
      </c>
      <c r="M334" t="s">
        <v>50</v>
      </c>
      <c r="N334" t="s">
        <v>50</v>
      </c>
      <c r="O334" t="s">
        <v>50</v>
      </c>
      <c r="P334" t="s">
        <v>50</v>
      </c>
      <c r="Q334" t="s">
        <v>50</v>
      </c>
      <c r="R334" t="s">
        <v>50</v>
      </c>
      <c r="S334" t="s">
        <v>50</v>
      </c>
      <c r="T334" t="s">
        <v>50</v>
      </c>
      <c r="U334" t="s">
        <v>49</v>
      </c>
      <c r="V334" t="s">
        <v>50</v>
      </c>
      <c r="W334">
        <v>1246255</v>
      </c>
      <c r="X334" t="s">
        <v>1409</v>
      </c>
      <c r="Y334" t="s">
        <v>1410</v>
      </c>
      <c r="Z334" t="s">
        <v>50</v>
      </c>
      <c r="AA334" t="s">
        <v>50</v>
      </c>
      <c r="AB334" t="s">
        <v>1022</v>
      </c>
      <c r="AC334">
        <v>7.0100118723600794E+17</v>
      </c>
      <c r="AD334">
        <v>125344</v>
      </c>
      <c r="AE334" t="s">
        <v>50</v>
      </c>
      <c r="AF334" t="s">
        <v>1023</v>
      </c>
    </row>
    <row r="335" spans="1:32">
      <c r="A335" s="6" t="str">
        <f t="shared" si="10"/>
        <v>Paris 17 - Courcelles-Champerret8</v>
      </c>
      <c r="B335" s="6">
        <f t="shared" si="11"/>
        <v>8</v>
      </c>
      <c r="C335" t="s">
        <v>1013</v>
      </c>
      <c r="D335">
        <v>8</v>
      </c>
      <c r="E335">
        <v>8</v>
      </c>
      <c r="F335" t="s">
        <v>1032</v>
      </c>
      <c r="G335" t="s">
        <v>43</v>
      </c>
      <c r="H335" t="s">
        <v>46</v>
      </c>
      <c r="I335" t="s">
        <v>45</v>
      </c>
      <c r="J335" t="s">
        <v>46</v>
      </c>
      <c r="K335" t="s">
        <v>89</v>
      </c>
      <c r="L335" t="s">
        <v>45</v>
      </c>
      <c r="M335" t="s">
        <v>50</v>
      </c>
      <c r="N335" t="s">
        <v>50</v>
      </c>
      <c r="O335" t="s">
        <v>50</v>
      </c>
      <c r="P335" t="s">
        <v>50</v>
      </c>
      <c r="Q335" t="s">
        <v>50</v>
      </c>
      <c r="R335" t="s">
        <v>50</v>
      </c>
      <c r="S335" t="s">
        <v>50</v>
      </c>
      <c r="T335" t="s">
        <v>50</v>
      </c>
      <c r="U335" t="s">
        <v>49</v>
      </c>
      <c r="V335" t="s">
        <v>50</v>
      </c>
      <c r="W335">
        <v>1246205</v>
      </c>
      <c r="X335" t="s">
        <v>1409</v>
      </c>
      <c r="Y335" t="s">
        <v>1410</v>
      </c>
      <c r="Z335" t="s">
        <v>50</v>
      </c>
      <c r="AA335" t="s">
        <v>50</v>
      </c>
      <c r="AB335" t="s">
        <v>50</v>
      </c>
      <c r="AC335">
        <v>7.0100118723605299E+17</v>
      </c>
      <c r="AD335">
        <v>129545</v>
      </c>
      <c r="AE335" t="s">
        <v>1033</v>
      </c>
      <c r="AF335" t="s">
        <v>1034</v>
      </c>
    </row>
    <row r="336" spans="1:32">
      <c r="A336" s="6" t="str">
        <f t="shared" si="10"/>
        <v>Paris 17 - La Fourche1</v>
      </c>
      <c r="B336" s="6">
        <f t="shared" si="11"/>
        <v>1</v>
      </c>
      <c r="C336" t="s">
        <v>1037</v>
      </c>
      <c r="D336">
        <v>4</v>
      </c>
      <c r="E336">
        <v>4</v>
      </c>
      <c r="F336" t="s">
        <v>1038</v>
      </c>
      <c r="G336" t="s">
        <v>72</v>
      </c>
      <c r="H336" t="s">
        <v>46</v>
      </c>
      <c r="I336" t="s">
        <v>45</v>
      </c>
      <c r="J336" t="s">
        <v>46</v>
      </c>
      <c r="K336" t="s">
        <v>64</v>
      </c>
      <c r="L336" t="s">
        <v>45</v>
      </c>
      <c r="M336" t="s">
        <v>50</v>
      </c>
      <c r="N336" t="s">
        <v>50</v>
      </c>
      <c r="O336" t="s">
        <v>50</v>
      </c>
      <c r="P336" t="s">
        <v>50</v>
      </c>
      <c r="Q336" t="s">
        <v>50</v>
      </c>
      <c r="R336" t="s">
        <v>50</v>
      </c>
      <c r="S336" t="s">
        <v>50</v>
      </c>
      <c r="T336" t="s">
        <v>50</v>
      </c>
      <c r="U336" t="s">
        <v>441</v>
      </c>
      <c r="V336">
        <v>1246325</v>
      </c>
      <c r="W336" t="s">
        <v>50</v>
      </c>
      <c r="X336" t="s">
        <v>1465</v>
      </c>
      <c r="Y336" t="s">
        <v>1466</v>
      </c>
      <c r="Z336" t="s">
        <v>50</v>
      </c>
      <c r="AA336" t="s">
        <v>50</v>
      </c>
      <c r="AB336" t="s">
        <v>50</v>
      </c>
      <c r="AC336">
        <v>7.0100118723606694E+17</v>
      </c>
      <c r="AD336" t="s">
        <v>50</v>
      </c>
      <c r="AE336" t="s">
        <v>50</v>
      </c>
      <c r="AF336" t="s">
        <v>1039</v>
      </c>
    </row>
    <row r="337" spans="1:32">
      <c r="A337" s="6" t="str">
        <f t="shared" si="10"/>
        <v>Paris 17 - La Fourche2</v>
      </c>
      <c r="B337" s="6">
        <f t="shared" si="11"/>
        <v>2</v>
      </c>
      <c r="C337" t="s">
        <v>1037</v>
      </c>
      <c r="D337">
        <v>4</v>
      </c>
      <c r="E337">
        <v>4</v>
      </c>
      <c r="F337" t="s">
        <v>1040</v>
      </c>
      <c r="G337" t="s">
        <v>43</v>
      </c>
      <c r="H337" t="s">
        <v>46</v>
      </c>
      <c r="I337" t="s">
        <v>45</v>
      </c>
      <c r="J337" t="s">
        <v>46</v>
      </c>
      <c r="K337" t="s">
        <v>47</v>
      </c>
      <c r="L337" t="s">
        <v>45</v>
      </c>
      <c r="M337" t="s">
        <v>50</v>
      </c>
      <c r="N337" t="s">
        <v>50</v>
      </c>
      <c r="O337" t="s">
        <v>50</v>
      </c>
      <c r="P337" t="s">
        <v>50</v>
      </c>
      <c r="Q337" t="s">
        <v>50</v>
      </c>
      <c r="R337" t="s">
        <v>50</v>
      </c>
      <c r="S337" t="s">
        <v>50</v>
      </c>
      <c r="T337" t="s">
        <v>50</v>
      </c>
      <c r="U337" t="s">
        <v>441</v>
      </c>
      <c r="V337" t="s">
        <v>50</v>
      </c>
      <c r="W337" t="s">
        <v>50</v>
      </c>
      <c r="X337" t="s">
        <v>50</v>
      </c>
      <c r="Y337" t="s">
        <v>50</v>
      </c>
      <c r="Z337" t="s">
        <v>50</v>
      </c>
      <c r="AA337" t="s">
        <v>50</v>
      </c>
      <c r="AB337" t="s">
        <v>50</v>
      </c>
      <c r="AC337">
        <v>7.0100118723603802E+17</v>
      </c>
      <c r="AD337" t="s">
        <v>50</v>
      </c>
      <c r="AE337" t="s">
        <v>1041</v>
      </c>
      <c r="AF337" t="s">
        <v>1042</v>
      </c>
    </row>
    <row r="338" spans="1:32">
      <c r="A338" s="6" t="str">
        <f t="shared" si="10"/>
        <v>Paris 17 - La Fourche3</v>
      </c>
      <c r="B338" s="6">
        <f t="shared" si="11"/>
        <v>3</v>
      </c>
      <c r="C338" t="s">
        <v>1037</v>
      </c>
      <c r="D338">
        <v>4</v>
      </c>
      <c r="E338">
        <v>4</v>
      </c>
      <c r="F338" t="s">
        <v>1043</v>
      </c>
      <c r="G338" t="s">
        <v>321</v>
      </c>
      <c r="H338" t="s">
        <v>46</v>
      </c>
      <c r="I338" t="s">
        <v>45</v>
      </c>
      <c r="J338" t="s">
        <v>46</v>
      </c>
      <c r="K338" t="s">
        <v>64</v>
      </c>
      <c r="L338" t="s">
        <v>45</v>
      </c>
      <c r="M338" t="s">
        <v>50</v>
      </c>
      <c r="N338" t="s">
        <v>50</v>
      </c>
      <c r="O338" t="s">
        <v>50</v>
      </c>
      <c r="P338" t="s">
        <v>50</v>
      </c>
      <c r="Q338" t="s">
        <v>50</v>
      </c>
      <c r="R338" t="s">
        <v>50</v>
      </c>
      <c r="S338" t="s">
        <v>50</v>
      </c>
      <c r="T338" t="s">
        <v>50</v>
      </c>
      <c r="U338" t="s">
        <v>441</v>
      </c>
      <c r="V338">
        <v>1236459</v>
      </c>
      <c r="W338" t="s">
        <v>50</v>
      </c>
      <c r="X338" t="s">
        <v>1044</v>
      </c>
      <c r="Y338" t="s">
        <v>1045</v>
      </c>
      <c r="Z338" t="s">
        <v>50</v>
      </c>
      <c r="AA338" t="s">
        <v>50</v>
      </c>
      <c r="AB338" t="s">
        <v>50</v>
      </c>
      <c r="AC338">
        <v>7.0100118723604698E+17</v>
      </c>
      <c r="AD338" t="s">
        <v>50</v>
      </c>
      <c r="AE338" t="s">
        <v>1046</v>
      </c>
      <c r="AF338" t="s">
        <v>50</v>
      </c>
    </row>
    <row r="339" spans="1:32">
      <c r="A339" s="6" t="str">
        <f t="shared" si="10"/>
        <v>Paris 17 - La Fourche4</v>
      </c>
      <c r="B339" s="6">
        <f t="shared" si="11"/>
        <v>4</v>
      </c>
      <c r="C339" t="s">
        <v>1037</v>
      </c>
      <c r="D339">
        <v>4</v>
      </c>
      <c r="E339">
        <v>4</v>
      </c>
      <c r="F339" t="s">
        <v>1047</v>
      </c>
      <c r="G339">
        <v>500</v>
      </c>
      <c r="H339" t="s">
        <v>46</v>
      </c>
      <c r="I339" t="s">
        <v>45</v>
      </c>
      <c r="J339" t="s">
        <v>46</v>
      </c>
      <c r="K339" t="s">
        <v>47</v>
      </c>
      <c r="L339" t="s">
        <v>45</v>
      </c>
      <c r="M339" t="s">
        <v>50</v>
      </c>
      <c r="N339" t="s">
        <v>50</v>
      </c>
      <c r="O339" t="s">
        <v>50</v>
      </c>
      <c r="P339" t="s">
        <v>50</v>
      </c>
      <c r="Q339" t="s">
        <v>50</v>
      </c>
      <c r="R339" t="s">
        <v>50</v>
      </c>
      <c r="S339" t="s">
        <v>50</v>
      </c>
      <c r="T339" t="s">
        <v>50</v>
      </c>
      <c r="U339" t="s">
        <v>441</v>
      </c>
      <c r="V339" t="s">
        <v>50</v>
      </c>
      <c r="W339" t="s">
        <v>50</v>
      </c>
      <c r="X339" t="s">
        <v>50</v>
      </c>
      <c r="Y339" t="s">
        <v>50</v>
      </c>
      <c r="Z339" t="s">
        <v>50</v>
      </c>
      <c r="AA339" t="s">
        <v>50</v>
      </c>
      <c r="AB339" t="s">
        <v>50</v>
      </c>
      <c r="AC339">
        <v>7.0100118723603994E+17</v>
      </c>
      <c r="AD339" t="s">
        <v>50</v>
      </c>
      <c r="AE339" t="s">
        <v>50</v>
      </c>
      <c r="AF339" t="s">
        <v>1048</v>
      </c>
    </row>
    <row r="340" spans="1:32">
      <c r="A340" s="6" t="str">
        <f t="shared" si="10"/>
        <v>Paris 17 - La Fourche Nollet1</v>
      </c>
      <c r="B340" s="6">
        <f t="shared" si="11"/>
        <v>1</v>
      </c>
      <c r="C340" t="s">
        <v>1049</v>
      </c>
      <c r="D340">
        <v>6</v>
      </c>
      <c r="E340">
        <v>6</v>
      </c>
      <c r="F340" t="s">
        <v>1050</v>
      </c>
      <c r="G340" t="s">
        <v>43</v>
      </c>
      <c r="H340" t="s">
        <v>46</v>
      </c>
      <c r="I340" t="s">
        <v>45</v>
      </c>
      <c r="J340" t="s">
        <v>46</v>
      </c>
      <c r="K340" t="s">
        <v>47</v>
      </c>
      <c r="L340" t="s">
        <v>45</v>
      </c>
      <c r="M340" t="s">
        <v>50</v>
      </c>
      <c r="N340" t="s">
        <v>50</v>
      </c>
      <c r="O340" t="s">
        <v>50</v>
      </c>
      <c r="P340" t="s">
        <v>50</v>
      </c>
      <c r="Q340" t="s">
        <v>50</v>
      </c>
      <c r="R340" t="s">
        <v>50</v>
      </c>
      <c r="S340" t="s">
        <v>50</v>
      </c>
      <c r="T340" t="s">
        <v>50</v>
      </c>
      <c r="U340" t="s">
        <v>441</v>
      </c>
      <c r="V340" t="s">
        <v>50</v>
      </c>
      <c r="W340" t="s">
        <v>50</v>
      </c>
      <c r="X340" t="s">
        <v>50</v>
      </c>
      <c r="Y340" t="s">
        <v>50</v>
      </c>
      <c r="Z340" t="s">
        <v>50</v>
      </c>
      <c r="AA340" t="s">
        <v>50</v>
      </c>
      <c r="AB340" t="s">
        <v>50</v>
      </c>
      <c r="AC340">
        <v>7.0100118723604096E+17</v>
      </c>
      <c r="AD340" t="s">
        <v>50</v>
      </c>
      <c r="AE340" t="s">
        <v>50</v>
      </c>
      <c r="AF340" t="s">
        <v>1051</v>
      </c>
    </row>
    <row r="341" spans="1:32">
      <c r="A341" s="6" t="str">
        <f t="shared" si="10"/>
        <v>Paris 17 - La Fourche Nollet2</v>
      </c>
      <c r="B341" s="6">
        <f t="shared" si="11"/>
        <v>2</v>
      </c>
      <c r="C341" t="s">
        <v>1049</v>
      </c>
      <c r="D341">
        <v>6</v>
      </c>
      <c r="E341">
        <v>6</v>
      </c>
      <c r="F341" t="s">
        <v>1059</v>
      </c>
      <c r="G341" t="s">
        <v>54</v>
      </c>
      <c r="H341" t="s">
        <v>46</v>
      </c>
      <c r="I341" t="s">
        <v>45</v>
      </c>
      <c r="J341" t="s">
        <v>46</v>
      </c>
      <c r="K341" t="s">
        <v>47</v>
      </c>
      <c r="L341" t="s">
        <v>45</v>
      </c>
      <c r="M341" t="s">
        <v>50</v>
      </c>
      <c r="N341" t="s">
        <v>50</v>
      </c>
      <c r="O341" t="s">
        <v>50</v>
      </c>
      <c r="P341" t="s">
        <v>50</v>
      </c>
      <c r="Q341" t="s">
        <v>50</v>
      </c>
      <c r="R341" t="s">
        <v>50</v>
      </c>
      <c r="S341" t="s">
        <v>50</v>
      </c>
      <c r="T341" t="s">
        <v>50</v>
      </c>
      <c r="U341" t="s">
        <v>441</v>
      </c>
      <c r="V341" t="s">
        <v>50</v>
      </c>
      <c r="W341" t="s">
        <v>50</v>
      </c>
      <c r="X341" t="s">
        <v>50</v>
      </c>
      <c r="Y341" t="s">
        <v>50</v>
      </c>
      <c r="Z341" t="s">
        <v>50</v>
      </c>
      <c r="AA341" t="s">
        <v>50</v>
      </c>
      <c r="AB341" t="s">
        <v>50</v>
      </c>
      <c r="AC341">
        <v>7.0100118723604096E+17</v>
      </c>
      <c r="AD341" t="s">
        <v>50</v>
      </c>
      <c r="AE341" t="s">
        <v>50</v>
      </c>
      <c r="AF341" t="s">
        <v>1060</v>
      </c>
    </row>
    <row r="342" spans="1:32">
      <c r="A342" s="6" t="str">
        <f t="shared" si="10"/>
        <v>Paris 17 - La Fourche Nollet3</v>
      </c>
      <c r="B342" s="6">
        <f t="shared" si="11"/>
        <v>3</v>
      </c>
      <c r="C342" t="s">
        <v>1049</v>
      </c>
      <c r="D342">
        <v>6</v>
      </c>
      <c r="E342">
        <v>6</v>
      </c>
      <c r="F342" t="s">
        <v>1052</v>
      </c>
      <c r="G342" t="s">
        <v>54</v>
      </c>
      <c r="H342" t="s">
        <v>46</v>
      </c>
      <c r="I342" t="s">
        <v>45</v>
      </c>
      <c r="J342" t="s">
        <v>46</v>
      </c>
      <c r="K342" t="s">
        <v>89</v>
      </c>
      <c r="L342" t="s">
        <v>45</v>
      </c>
      <c r="M342" t="s">
        <v>50</v>
      </c>
      <c r="N342" t="s">
        <v>50</v>
      </c>
      <c r="O342" t="s">
        <v>50</v>
      </c>
      <c r="P342" t="s">
        <v>50</v>
      </c>
      <c r="Q342" t="s">
        <v>50</v>
      </c>
      <c r="R342" t="s">
        <v>50</v>
      </c>
      <c r="S342" t="s">
        <v>50</v>
      </c>
      <c r="T342" t="s">
        <v>50</v>
      </c>
      <c r="U342" t="s">
        <v>441</v>
      </c>
      <c r="V342" t="s">
        <v>50</v>
      </c>
      <c r="W342">
        <v>1246289</v>
      </c>
      <c r="X342" t="s">
        <v>1409</v>
      </c>
      <c r="Y342" t="s">
        <v>1410</v>
      </c>
      <c r="Z342" t="s">
        <v>50</v>
      </c>
      <c r="AA342" t="s">
        <v>50</v>
      </c>
      <c r="AB342" t="s">
        <v>1053</v>
      </c>
      <c r="AC342" t="s">
        <v>1054</v>
      </c>
      <c r="AD342" t="s">
        <v>50</v>
      </c>
      <c r="AE342" t="s">
        <v>50</v>
      </c>
      <c r="AF342" t="s">
        <v>1055</v>
      </c>
    </row>
    <row r="343" spans="1:32">
      <c r="A343" s="6" t="str">
        <f t="shared" si="10"/>
        <v>Paris 17 - La Fourche Nollet4</v>
      </c>
      <c r="B343" s="6">
        <f t="shared" si="11"/>
        <v>4</v>
      </c>
      <c r="C343" t="s">
        <v>1049</v>
      </c>
      <c r="D343">
        <v>6</v>
      </c>
      <c r="E343">
        <v>6</v>
      </c>
      <c r="F343" t="s">
        <v>1056</v>
      </c>
      <c r="G343" t="s">
        <v>43</v>
      </c>
      <c r="H343" t="s">
        <v>46</v>
      </c>
      <c r="I343" t="s">
        <v>45</v>
      </c>
      <c r="J343" t="s">
        <v>46</v>
      </c>
      <c r="K343" t="s">
        <v>47</v>
      </c>
      <c r="L343" t="s">
        <v>45</v>
      </c>
      <c r="M343" t="s">
        <v>50</v>
      </c>
      <c r="N343" t="s">
        <v>50</v>
      </c>
      <c r="O343" t="s">
        <v>50</v>
      </c>
      <c r="P343" t="s">
        <v>50</v>
      </c>
      <c r="Q343" t="s">
        <v>50</v>
      </c>
      <c r="R343" t="s">
        <v>50</v>
      </c>
      <c r="S343" t="s">
        <v>50</v>
      </c>
      <c r="T343" t="s">
        <v>50</v>
      </c>
      <c r="U343" t="s">
        <v>441</v>
      </c>
      <c r="V343" t="s">
        <v>50</v>
      </c>
      <c r="W343" t="s">
        <v>50</v>
      </c>
      <c r="X343" t="s">
        <v>50</v>
      </c>
      <c r="Y343" t="s">
        <v>50</v>
      </c>
      <c r="Z343" t="s">
        <v>50</v>
      </c>
      <c r="AA343" t="s">
        <v>50</v>
      </c>
      <c r="AB343" t="s">
        <v>50</v>
      </c>
      <c r="AC343">
        <v>7.0100118723605299E+17</v>
      </c>
      <c r="AD343" t="s">
        <v>50</v>
      </c>
      <c r="AE343" t="s">
        <v>50</v>
      </c>
      <c r="AF343" t="s">
        <v>1057</v>
      </c>
    </row>
    <row r="344" spans="1:32">
      <c r="A344" s="6" t="str">
        <f t="shared" si="10"/>
        <v>Paris 17 - La Fourche Nollet5</v>
      </c>
      <c r="B344" s="6">
        <f t="shared" si="11"/>
        <v>5</v>
      </c>
      <c r="C344" t="s">
        <v>1049</v>
      </c>
      <c r="D344">
        <v>6</v>
      </c>
      <c r="E344">
        <v>6</v>
      </c>
      <c r="F344" t="s">
        <v>1058</v>
      </c>
      <c r="G344">
        <v>500</v>
      </c>
      <c r="H344" t="s">
        <v>46</v>
      </c>
      <c r="I344" t="s">
        <v>45</v>
      </c>
      <c r="J344" t="s">
        <v>46</v>
      </c>
      <c r="K344" t="s">
        <v>47</v>
      </c>
      <c r="L344" t="s">
        <v>45</v>
      </c>
      <c r="M344" t="s">
        <v>50</v>
      </c>
      <c r="N344" t="s">
        <v>50</v>
      </c>
      <c r="O344" t="s">
        <v>50</v>
      </c>
      <c r="P344" t="s">
        <v>50</v>
      </c>
      <c r="Q344" t="s">
        <v>50</v>
      </c>
      <c r="R344" t="s">
        <v>50</v>
      </c>
      <c r="S344" t="s">
        <v>50</v>
      </c>
      <c r="T344" t="s">
        <v>50</v>
      </c>
      <c r="U344" t="s">
        <v>441</v>
      </c>
      <c r="V344" t="s">
        <v>50</v>
      </c>
      <c r="W344" t="s">
        <v>50</v>
      </c>
      <c r="X344" t="s">
        <v>50</v>
      </c>
      <c r="Y344" t="s">
        <v>50</v>
      </c>
      <c r="Z344" t="s">
        <v>50</v>
      </c>
      <c r="AA344" t="s">
        <v>50</v>
      </c>
      <c r="AB344" t="s">
        <v>50</v>
      </c>
      <c r="AC344">
        <v>7.01001187236048E+17</v>
      </c>
      <c r="AD344" t="s">
        <v>50</v>
      </c>
      <c r="AE344" t="s">
        <v>50</v>
      </c>
      <c r="AF344" t="s">
        <v>50</v>
      </c>
    </row>
    <row r="345" spans="1:32">
      <c r="A345" s="6" t="str">
        <f t="shared" si="10"/>
        <v>Paris 17 - La Fourche Nollet6</v>
      </c>
      <c r="B345" s="6">
        <f t="shared" si="11"/>
        <v>6</v>
      </c>
      <c r="C345" t="s">
        <v>1049</v>
      </c>
      <c r="D345">
        <v>6</v>
      </c>
      <c r="E345">
        <v>6</v>
      </c>
      <c r="F345" t="s">
        <v>1061</v>
      </c>
      <c r="G345" t="s">
        <v>43</v>
      </c>
      <c r="H345" t="s">
        <v>46</v>
      </c>
      <c r="I345" t="s">
        <v>45</v>
      </c>
      <c r="J345" t="s">
        <v>46</v>
      </c>
      <c r="K345" t="s">
        <v>89</v>
      </c>
      <c r="L345" t="s">
        <v>45</v>
      </c>
      <c r="M345" t="s">
        <v>50</v>
      </c>
      <c r="N345" t="s">
        <v>50</v>
      </c>
      <c r="O345" t="s">
        <v>50</v>
      </c>
      <c r="P345" t="s">
        <v>50</v>
      </c>
      <c r="Q345" t="s">
        <v>50</v>
      </c>
      <c r="R345" t="s">
        <v>50</v>
      </c>
      <c r="S345" t="s">
        <v>50</v>
      </c>
      <c r="T345" t="s">
        <v>50</v>
      </c>
      <c r="U345" t="s">
        <v>441</v>
      </c>
      <c r="V345" t="s">
        <v>50</v>
      </c>
      <c r="W345">
        <v>1246235</v>
      </c>
      <c r="X345" t="s">
        <v>1409</v>
      </c>
      <c r="Y345" t="s">
        <v>1410</v>
      </c>
      <c r="Z345" t="s">
        <v>50</v>
      </c>
      <c r="AA345" t="s">
        <v>50</v>
      </c>
      <c r="AB345" t="s">
        <v>50</v>
      </c>
      <c r="AC345">
        <v>7.0100118723602906E+17</v>
      </c>
      <c r="AD345" t="s">
        <v>50</v>
      </c>
      <c r="AE345" t="s">
        <v>50</v>
      </c>
      <c r="AF345" t="s">
        <v>1062</v>
      </c>
    </row>
    <row r="346" spans="1:32">
      <c r="A346" s="6" t="str">
        <f t="shared" si="10"/>
        <v>Paris 17 - Porte de Champerret1</v>
      </c>
      <c r="B346" s="6">
        <f t="shared" si="11"/>
        <v>1</v>
      </c>
      <c r="C346" t="s">
        <v>1063</v>
      </c>
      <c r="D346">
        <v>5</v>
      </c>
      <c r="E346">
        <v>3</v>
      </c>
      <c r="F346" t="s">
        <v>1066</v>
      </c>
      <c r="G346" t="s">
        <v>72</v>
      </c>
      <c r="H346" t="s">
        <v>46</v>
      </c>
      <c r="I346" t="s">
        <v>45</v>
      </c>
      <c r="J346" t="s">
        <v>46</v>
      </c>
      <c r="K346" t="s">
        <v>64</v>
      </c>
      <c r="L346" t="s">
        <v>45</v>
      </c>
      <c r="M346" t="s">
        <v>50</v>
      </c>
      <c r="N346" t="s">
        <v>50</v>
      </c>
      <c r="O346" t="s">
        <v>50</v>
      </c>
      <c r="P346" t="s">
        <v>50</v>
      </c>
      <c r="Q346" t="s">
        <v>50</v>
      </c>
      <c r="R346" t="s">
        <v>50</v>
      </c>
      <c r="S346" t="s">
        <v>50</v>
      </c>
      <c r="T346" t="s">
        <v>50</v>
      </c>
      <c r="U346" t="s">
        <v>49</v>
      </c>
      <c r="V346">
        <v>1243529</v>
      </c>
      <c r="W346" t="s">
        <v>50</v>
      </c>
      <c r="X346" t="s">
        <v>1467</v>
      </c>
      <c r="Y346" t="s">
        <v>1468</v>
      </c>
      <c r="Z346" t="s">
        <v>50</v>
      </c>
      <c r="AA346" t="s">
        <v>50</v>
      </c>
      <c r="AB346" t="s">
        <v>50</v>
      </c>
      <c r="AC346">
        <v>7.0100118723605299E+17</v>
      </c>
      <c r="AD346" t="s">
        <v>50</v>
      </c>
      <c r="AE346" t="s">
        <v>50</v>
      </c>
      <c r="AF346" t="s">
        <v>1067</v>
      </c>
    </row>
    <row r="347" spans="1:32">
      <c r="A347" s="6" t="str">
        <f t="shared" si="10"/>
        <v>Paris 17 - Porte de Champerret2</v>
      </c>
      <c r="B347" s="6">
        <f t="shared" si="11"/>
        <v>2</v>
      </c>
      <c r="C347" t="s">
        <v>1063</v>
      </c>
      <c r="D347">
        <v>5</v>
      </c>
      <c r="E347">
        <v>3</v>
      </c>
      <c r="F347" t="s">
        <v>1068</v>
      </c>
      <c r="G347" t="s">
        <v>43</v>
      </c>
      <c r="H347" t="s">
        <v>46</v>
      </c>
      <c r="I347" t="s">
        <v>45</v>
      </c>
      <c r="J347" t="s">
        <v>46</v>
      </c>
      <c r="K347" t="s">
        <v>89</v>
      </c>
      <c r="L347" t="s">
        <v>45</v>
      </c>
      <c r="M347" t="s">
        <v>50</v>
      </c>
      <c r="N347" t="s">
        <v>50</v>
      </c>
      <c r="O347" t="s">
        <v>50</v>
      </c>
      <c r="P347" t="s">
        <v>50</v>
      </c>
      <c r="Q347" t="s">
        <v>50</v>
      </c>
      <c r="R347" t="s">
        <v>50</v>
      </c>
      <c r="S347" t="s">
        <v>50</v>
      </c>
      <c r="T347" t="s">
        <v>50</v>
      </c>
      <c r="U347" t="s">
        <v>49</v>
      </c>
      <c r="V347" t="s">
        <v>50</v>
      </c>
      <c r="W347">
        <v>1246219</v>
      </c>
      <c r="X347" t="s">
        <v>1409</v>
      </c>
      <c r="Y347" t="s">
        <v>1410</v>
      </c>
      <c r="Z347" t="s">
        <v>50</v>
      </c>
      <c r="AA347" t="s">
        <v>50</v>
      </c>
      <c r="AB347" t="s">
        <v>50</v>
      </c>
      <c r="AC347">
        <v>7.0100118723604403E+17</v>
      </c>
      <c r="AD347" t="s">
        <v>50</v>
      </c>
      <c r="AE347" t="s">
        <v>50</v>
      </c>
      <c r="AF347" t="s">
        <v>50</v>
      </c>
    </row>
    <row r="348" spans="1:32">
      <c r="A348" s="6" t="str">
        <f t="shared" si="10"/>
        <v>Paris 17 - Porte de Champerret3</v>
      </c>
      <c r="B348" s="6">
        <f t="shared" si="11"/>
        <v>3</v>
      </c>
      <c r="C348" t="s">
        <v>1063</v>
      </c>
      <c r="D348">
        <v>5</v>
      </c>
      <c r="E348">
        <v>3</v>
      </c>
      <c r="F348" t="s">
        <v>1064</v>
      </c>
      <c r="G348" t="s">
        <v>54</v>
      </c>
      <c r="H348" t="s">
        <v>46</v>
      </c>
      <c r="I348" t="s">
        <v>45</v>
      </c>
      <c r="J348" t="s">
        <v>46</v>
      </c>
      <c r="K348" t="s">
        <v>47</v>
      </c>
      <c r="L348" t="s">
        <v>45</v>
      </c>
      <c r="M348" t="s">
        <v>50</v>
      </c>
      <c r="N348" t="s">
        <v>50</v>
      </c>
      <c r="O348" t="s">
        <v>50</v>
      </c>
      <c r="P348" t="s">
        <v>50</v>
      </c>
      <c r="Q348" t="s">
        <v>50</v>
      </c>
      <c r="R348" t="s">
        <v>50</v>
      </c>
      <c r="S348" t="s">
        <v>50</v>
      </c>
      <c r="T348" t="s">
        <v>50</v>
      </c>
      <c r="U348" t="s">
        <v>49</v>
      </c>
      <c r="V348" t="s">
        <v>50</v>
      </c>
      <c r="W348" t="s">
        <v>50</v>
      </c>
      <c r="X348" t="s">
        <v>50</v>
      </c>
      <c r="Y348" t="s">
        <v>50</v>
      </c>
      <c r="Z348" t="s">
        <v>50</v>
      </c>
      <c r="AA348" t="s">
        <v>50</v>
      </c>
      <c r="AB348" t="s">
        <v>50</v>
      </c>
      <c r="AC348">
        <v>7.0100118723605299E+17</v>
      </c>
      <c r="AD348" t="s">
        <v>50</v>
      </c>
      <c r="AE348" t="s">
        <v>50</v>
      </c>
      <c r="AF348" t="s">
        <v>1065</v>
      </c>
    </row>
    <row r="349" spans="1:32">
      <c r="A349" s="6" t="str">
        <f t="shared" si="10"/>
        <v>Paris 17 - Rome Batignolles1</v>
      </c>
      <c r="B349" s="6">
        <f t="shared" si="11"/>
        <v>1</v>
      </c>
      <c r="C349" t="s">
        <v>1069</v>
      </c>
      <c r="D349">
        <v>5</v>
      </c>
      <c r="E349">
        <v>5</v>
      </c>
      <c r="F349" t="s">
        <v>1469</v>
      </c>
      <c r="G349" t="s">
        <v>282</v>
      </c>
      <c r="H349" t="s">
        <v>46</v>
      </c>
      <c r="I349" t="s">
        <v>48</v>
      </c>
      <c r="J349" t="s">
        <v>104</v>
      </c>
      <c r="K349" t="s">
        <v>89</v>
      </c>
      <c r="L349" t="s">
        <v>45</v>
      </c>
      <c r="M349" t="s">
        <v>50</v>
      </c>
      <c r="N349" t="s">
        <v>50</v>
      </c>
      <c r="O349" t="s">
        <v>50</v>
      </c>
      <c r="P349" t="s">
        <v>50</v>
      </c>
      <c r="Q349" t="s">
        <v>50</v>
      </c>
      <c r="R349" t="s">
        <v>50</v>
      </c>
      <c r="S349" t="s">
        <v>50</v>
      </c>
      <c r="T349" t="s">
        <v>50</v>
      </c>
      <c r="U349" t="s">
        <v>441</v>
      </c>
      <c r="V349" t="s">
        <v>50</v>
      </c>
      <c r="W349">
        <v>1246603</v>
      </c>
      <c r="X349" t="s">
        <v>1470</v>
      </c>
      <c r="Y349" t="s">
        <v>1471</v>
      </c>
      <c r="Z349" t="s">
        <v>50</v>
      </c>
      <c r="AA349" t="s">
        <v>50</v>
      </c>
      <c r="AB349" t="s">
        <v>50</v>
      </c>
      <c r="AC349">
        <v>7010011872360130</v>
      </c>
      <c r="AD349">
        <v>373</v>
      </c>
      <c r="AE349" t="s">
        <v>50</v>
      </c>
      <c r="AF349" t="s">
        <v>50</v>
      </c>
    </row>
    <row r="350" spans="1:32">
      <c r="A350" s="6" t="str">
        <f t="shared" si="10"/>
        <v>Paris 17 - Rome Batignolles2</v>
      </c>
      <c r="B350" s="6">
        <f t="shared" si="11"/>
        <v>2</v>
      </c>
      <c r="C350" t="s">
        <v>1069</v>
      </c>
      <c r="D350">
        <v>5</v>
      </c>
      <c r="E350">
        <v>5</v>
      </c>
      <c r="F350" t="s">
        <v>1076</v>
      </c>
      <c r="G350" t="s">
        <v>498</v>
      </c>
      <c r="H350" t="s">
        <v>46</v>
      </c>
      <c r="I350" t="s">
        <v>45</v>
      </c>
      <c r="J350" t="s">
        <v>46</v>
      </c>
      <c r="K350" t="s">
        <v>89</v>
      </c>
      <c r="L350" t="s">
        <v>45</v>
      </c>
      <c r="M350" t="s">
        <v>50</v>
      </c>
      <c r="N350" t="s">
        <v>50</v>
      </c>
      <c r="O350" t="s">
        <v>50</v>
      </c>
      <c r="P350" t="s">
        <v>50</v>
      </c>
      <c r="Q350" t="s">
        <v>50</v>
      </c>
      <c r="R350" t="s">
        <v>50</v>
      </c>
      <c r="S350" t="s">
        <v>50</v>
      </c>
      <c r="T350" t="s">
        <v>50</v>
      </c>
      <c r="U350" t="s">
        <v>441</v>
      </c>
      <c r="V350" t="s">
        <v>50</v>
      </c>
      <c r="W350">
        <v>1246246</v>
      </c>
      <c r="X350" t="s">
        <v>1409</v>
      </c>
      <c r="Y350" t="s">
        <v>1410</v>
      </c>
      <c r="Z350" t="s">
        <v>50</v>
      </c>
      <c r="AA350" t="s">
        <v>50</v>
      </c>
      <c r="AB350" t="s">
        <v>50</v>
      </c>
      <c r="AC350">
        <v>7.0100118723605402E+17</v>
      </c>
      <c r="AD350" t="s">
        <v>50</v>
      </c>
      <c r="AE350" t="s">
        <v>50</v>
      </c>
      <c r="AF350" t="s">
        <v>50</v>
      </c>
    </row>
    <row r="351" spans="1:32">
      <c r="A351" s="6" t="str">
        <f t="shared" si="10"/>
        <v>Paris 17 - Rome Batignolles3</v>
      </c>
      <c r="B351" s="6">
        <f t="shared" si="11"/>
        <v>3</v>
      </c>
      <c r="C351" t="s">
        <v>1069</v>
      </c>
      <c r="D351">
        <v>5</v>
      </c>
      <c r="E351">
        <v>5</v>
      </c>
      <c r="F351" t="s">
        <v>1072</v>
      </c>
      <c r="G351" t="s">
        <v>72</v>
      </c>
      <c r="H351" t="s">
        <v>46</v>
      </c>
      <c r="I351" t="s">
        <v>45</v>
      </c>
      <c r="J351" t="s">
        <v>58</v>
      </c>
      <c r="K351" t="s">
        <v>253</v>
      </c>
      <c r="L351" t="s">
        <v>48</v>
      </c>
      <c r="M351" t="s">
        <v>50</v>
      </c>
      <c r="N351" t="s">
        <v>50</v>
      </c>
      <c r="O351" t="s">
        <v>50</v>
      </c>
      <c r="P351" t="s">
        <v>50</v>
      </c>
      <c r="Q351" t="s">
        <v>50</v>
      </c>
      <c r="R351" t="s">
        <v>50</v>
      </c>
      <c r="S351" t="s">
        <v>50</v>
      </c>
      <c r="T351" t="s">
        <v>50</v>
      </c>
      <c r="U351" t="s">
        <v>441</v>
      </c>
      <c r="V351" t="s">
        <v>50</v>
      </c>
      <c r="W351" t="s">
        <v>50</v>
      </c>
      <c r="X351" t="s">
        <v>50</v>
      </c>
      <c r="Y351" t="s">
        <v>50</v>
      </c>
      <c r="Z351" t="s">
        <v>1073</v>
      </c>
      <c r="AA351" t="s">
        <v>1074</v>
      </c>
      <c r="AB351" t="s">
        <v>50</v>
      </c>
      <c r="AC351">
        <v>7.0100118723605299E+17</v>
      </c>
      <c r="AD351" t="s">
        <v>50</v>
      </c>
      <c r="AE351" t="s">
        <v>50</v>
      </c>
      <c r="AF351" t="s">
        <v>1075</v>
      </c>
    </row>
    <row r="352" spans="1:32">
      <c r="A352" s="6" t="str">
        <f t="shared" si="10"/>
        <v>Paris 17 - Rome Batignolles4</v>
      </c>
      <c r="B352" s="6">
        <f t="shared" si="11"/>
        <v>4</v>
      </c>
      <c r="C352" t="s">
        <v>1069</v>
      </c>
      <c r="D352">
        <v>5</v>
      </c>
      <c r="E352">
        <v>5</v>
      </c>
      <c r="F352" t="s">
        <v>1077</v>
      </c>
      <c r="G352">
        <v>500</v>
      </c>
      <c r="H352" t="s">
        <v>46</v>
      </c>
      <c r="I352" t="s">
        <v>45</v>
      </c>
      <c r="J352" t="s">
        <v>46</v>
      </c>
      <c r="K352" t="s">
        <v>47</v>
      </c>
      <c r="L352" t="s">
        <v>45</v>
      </c>
      <c r="M352" t="s">
        <v>50</v>
      </c>
      <c r="N352" t="s">
        <v>50</v>
      </c>
      <c r="O352" t="s">
        <v>50</v>
      </c>
      <c r="P352" t="s">
        <v>50</v>
      </c>
      <c r="Q352" t="s">
        <v>50</v>
      </c>
      <c r="R352" t="s">
        <v>50</v>
      </c>
      <c r="S352" t="s">
        <v>50</v>
      </c>
      <c r="T352" t="s">
        <v>50</v>
      </c>
      <c r="U352" t="s">
        <v>441</v>
      </c>
      <c r="V352" t="s">
        <v>50</v>
      </c>
      <c r="W352" t="s">
        <v>50</v>
      </c>
      <c r="X352" t="s">
        <v>50</v>
      </c>
      <c r="Y352" t="s">
        <v>50</v>
      </c>
      <c r="Z352" t="s">
        <v>50</v>
      </c>
      <c r="AA352" t="s">
        <v>50</v>
      </c>
      <c r="AB352" t="s">
        <v>50</v>
      </c>
      <c r="AC352">
        <v>7.0100118723603302E+17</v>
      </c>
      <c r="AD352" t="s">
        <v>50</v>
      </c>
      <c r="AE352" t="s">
        <v>50</v>
      </c>
      <c r="AF352" t="s">
        <v>1078</v>
      </c>
    </row>
    <row r="353" spans="1:32">
      <c r="A353" s="6" t="str">
        <f t="shared" si="10"/>
        <v>Paris 17 - Rome Batignolles5</v>
      </c>
      <c r="B353" s="6">
        <f t="shared" si="11"/>
        <v>5</v>
      </c>
      <c r="C353" t="s">
        <v>1069</v>
      </c>
      <c r="D353">
        <v>5</v>
      </c>
      <c r="E353">
        <v>5</v>
      </c>
      <c r="F353" t="s">
        <v>1070</v>
      </c>
      <c r="G353" t="s">
        <v>43</v>
      </c>
      <c r="H353" t="s">
        <v>46</v>
      </c>
      <c r="I353" t="s">
        <v>45</v>
      </c>
      <c r="J353" t="s">
        <v>46</v>
      </c>
      <c r="K353" t="s">
        <v>47</v>
      </c>
      <c r="L353" t="s">
        <v>45</v>
      </c>
      <c r="M353" t="s">
        <v>50</v>
      </c>
      <c r="N353" t="s">
        <v>50</v>
      </c>
      <c r="O353" t="s">
        <v>50</v>
      </c>
      <c r="P353" t="s">
        <v>50</v>
      </c>
      <c r="Q353" t="s">
        <v>50</v>
      </c>
      <c r="R353" t="s">
        <v>50</v>
      </c>
      <c r="S353" t="s">
        <v>50</v>
      </c>
      <c r="T353" t="s">
        <v>50</v>
      </c>
      <c r="U353" t="s">
        <v>441</v>
      </c>
      <c r="V353" t="s">
        <v>50</v>
      </c>
      <c r="W353" t="s">
        <v>50</v>
      </c>
      <c r="X353" t="s">
        <v>50</v>
      </c>
      <c r="Y353" t="s">
        <v>50</v>
      </c>
      <c r="Z353" t="s">
        <v>50</v>
      </c>
      <c r="AA353" t="s">
        <v>50</v>
      </c>
      <c r="AB353" t="s">
        <v>50</v>
      </c>
      <c r="AC353">
        <v>7.0100118723602906E+17</v>
      </c>
      <c r="AD353" t="s">
        <v>50</v>
      </c>
      <c r="AE353" t="s">
        <v>50</v>
      </c>
      <c r="AF353" t="s">
        <v>1071</v>
      </c>
    </row>
    <row r="354" spans="1:32">
      <c r="A354" s="6" t="str">
        <f t="shared" si="10"/>
        <v>Paris 17 - Ternes1</v>
      </c>
      <c r="B354" s="6">
        <f t="shared" si="11"/>
        <v>1</v>
      </c>
      <c r="C354" t="s">
        <v>1079</v>
      </c>
      <c r="D354">
        <v>3</v>
      </c>
      <c r="E354">
        <v>3</v>
      </c>
      <c r="F354" t="s">
        <v>1083</v>
      </c>
      <c r="G354" t="s">
        <v>72</v>
      </c>
      <c r="H354" t="s">
        <v>46</v>
      </c>
      <c r="I354" t="s">
        <v>45</v>
      </c>
      <c r="J354" t="s">
        <v>46</v>
      </c>
      <c r="K354" t="s">
        <v>47</v>
      </c>
      <c r="L354" t="s">
        <v>45</v>
      </c>
      <c r="M354" t="s">
        <v>50</v>
      </c>
      <c r="N354" t="s">
        <v>50</v>
      </c>
      <c r="O354" t="s">
        <v>50</v>
      </c>
      <c r="P354" t="s">
        <v>50</v>
      </c>
      <c r="Q354" t="s">
        <v>50</v>
      </c>
      <c r="R354" t="s">
        <v>50</v>
      </c>
      <c r="S354" t="s">
        <v>50</v>
      </c>
      <c r="T354" t="s">
        <v>50</v>
      </c>
      <c r="U354" t="s">
        <v>441</v>
      </c>
      <c r="V354" t="s">
        <v>50</v>
      </c>
      <c r="W354" t="s">
        <v>50</v>
      </c>
      <c r="X354" t="s">
        <v>50</v>
      </c>
      <c r="Y354" t="s">
        <v>50</v>
      </c>
      <c r="Z354" t="s">
        <v>50</v>
      </c>
      <c r="AA354" t="s">
        <v>50</v>
      </c>
      <c r="AB354" t="s">
        <v>1084</v>
      </c>
      <c r="AC354">
        <v>7.0100118723601997E+17</v>
      </c>
      <c r="AD354" t="s">
        <v>50</v>
      </c>
      <c r="AE354" t="s">
        <v>50</v>
      </c>
      <c r="AF354" t="s">
        <v>1085</v>
      </c>
    </row>
    <row r="355" spans="1:32">
      <c r="A355" s="6" t="str">
        <f t="shared" si="10"/>
        <v>Paris 17 - Ternes2</v>
      </c>
      <c r="B355" s="6">
        <f t="shared" si="11"/>
        <v>2</v>
      </c>
      <c r="C355" t="s">
        <v>1079</v>
      </c>
      <c r="D355">
        <v>3</v>
      </c>
      <c r="E355">
        <v>3</v>
      </c>
      <c r="F355" t="s">
        <v>1086</v>
      </c>
      <c r="G355" t="s">
        <v>43</v>
      </c>
      <c r="H355" t="s">
        <v>46</v>
      </c>
      <c r="I355" t="s">
        <v>45</v>
      </c>
      <c r="J355" t="s">
        <v>46</v>
      </c>
      <c r="K355" t="s">
        <v>47</v>
      </c>
      <c r="L355" t="s">
        <v>45</v>
      </c>
      <c r="M355" t="s">
        <v>50</v>
      </c>
      <c r="N355" t="s">
        <v>50</v>
      </c>
      <c r="O355" t="s">
        <v>50</v>
      </c>
      <c r="P355" t="s">
        <v>50</v>
      </c>
      <c r="Q355" t="s">
        <v>50</v>
      </c>
      <c r="R355" t="s">
        <v>50</v>
      </c>
      <c r="S355" t="s">
        <v>50</v>
      </c>
      <c r="T355" t="s">
        <v>50</v>
      </c>
      <c r="U355" t="s">
        <v>441</v>
      </c>
      <c r="V355" t="s">
        <v>50</v>
      </c>
      <c r="W355" t="s">
        <v>50</v>
      </c>
      <c r="X355" t="s">
        <v>50</v>
      </c>
      <c r="Y355" t="s">
        <v>50</v>
      </c>
      <c r="Z355" t="s">
        <v>50</v>
      </c>
      <c r="AA355" t="s">
        <v>50</v>
      </c>
      <c r="AB355" t="s">
        <v>50</v>
      </c>
      <c r="AC355">
        <v>7.0100118723605402E+17</v>
      </c>
      <c r="AD355" t="s">
        <v>50</v>
      </c>
      <c r="AE355" t="s">
        <v>1088</v>
      </c>
      <c r="AF355" t="s">
        <v>1089</v>
      </c>
    </row>
    <row r="356" spans="1:32">
      <c r="A356" s="6" t="str">
        <f t="shared" si="10"/>
        <v>Paris 17 - Ternes3</v>
      </c>
      <c r="B356" s="6">
        <f t="shared" si="11"/>
        <v>3</v>
      </c>
      <c r="C356" t="s">
        <v>1079</v>
      </c>
      <c r="D356">
        <v>3</v>
      </c>
      <c r="E356">
        <v>3</v>
      </c>
      <c r="F356" t="s">
        <v>1080</v>
      </c>
      <c r="G356" t="s">
        <v>54</v>
      </c>
      <c r="H356" t="s">
        <v>46</v>
      </c>
      <c r="I356" t="s">
        <v>45</v>
      </c>
      <c r="J356" t="s">
        <v>46</v>
      </c>
      <c r="K356" t="s">
        <v>89</v>
      </c>
      <c r="L356" t="s">
        <v>45</v>
      </c>
      <c r="M356" t="s">
        <v>50</v>
      </c>
      <c r="N356" t="s">
        <v>50</v>
      </c>
      <c r="O356" t="s">
        <v>50</v>
      </c>
      <c r="P356" t="s">
        <v>50</v>
      </c>
      <c r="Q356" t="s">
        <v>50</v>
      </c>
      <c r="R356" t="s">
        <v>50</v>
      </c>
      <c r="S356" t="s">
        <v>50</v>
      </c>
      <c r="T356" t="s">
        <v>50</v>
      </c>
      <c r="U356" t="s">
        <v>441</v>
      </c>
      <c r="V356" t="s">
        <v>50</v>
      </c>
      <c r="W356">
        <v>1246243</v>
      </c>
      <c r="X356" t="s">
        <v>1409</v>
      </c>
      <c r="Y356" t="s">
        <v>1410</v>
      </c>
      <c r="Z356" t="s">
        <v>50</v>
      </c>
      <c r="AA356" t="s">
        <v>50</v>
      </c>
      <c r="AB356" t="s">
        <v>50</v>
      </c>
      <c r="AC356">
        <v>7.0100120039401498E+17</v>
      </c>
      <c r="AD356" t="s">
        <v>50</v>
      </c>
      <c r="AE356" t="s">
        <v>1081</v>
      </c>
      <c r="AF356" t="s">
        <v>1082</v>
      </c>
    </row>
    <row r="357" spans="1:32">
      <c r="A357" s="6" t="str">
        <f t="shared" si="10"/>
        <v>Paris 17 - Villiers1</v>
      </c>
      <c r="B357" s="6">
        <f t="shared" si="11"/>
        <v>1</v>
      </c>
      <c r="C357" t="s">
        <v>1090</v>
      </c>
      <c r="D357">
        <v>2</v>
      </c>
      <c r="E357">
        <v>2</v>
      </c>
      <c r="F357" t="s">
        <v>1093</v>
      </c>
      <c r="G357" t="s">
        <v>308</v>
      </c>
      <c r="H357" t="s">
        <v>46</v>
      </c>
      <c r="I357" t="s">
        <v>45</v>
      </c>
      <c r="J357" t="s">
        <v>46</v>
      </c>
      <c r="K357" t="s">
        <v>89</v>
      </c>
      <c r="L357" t="s">
        <v>45</v>
      </c>
      <c r="M357" t="s">
        <v>50</v>
      </c>
      <c r="N357" t="s">
        <v>50</v>
      </c>
      <c r="O357" t="s">
        <v>50</v>
      </c>
      <c r="P357" t="s">
        <v>50</v>
      </c>
      <c r="Q357" t="s">
        <v>50</v>
      </c>
      <c r="R357" t="s">
        <v>50</v>
      </c>
      <c r="S357" t="s">
        <v>50</v>
      </c>
      <c r="T357" t="s">
        <v>50</v>
      </c>
      <c r="U357" t="s">
        <v>441</v>
      </c>
      <c r="V357" t="s">
        <v>50</v>
      </c>
      <c r="W357">
        <v>1246281</v>
      </c>
      <c r="X357" t="s">
        <v>1409</v>
      </c>
      <c r="Y357" t="s">
        <v>1410</v>
      </c>
      <c r="Z357" t="s">
        <v>50</v>
      </c>
      <c r="AA357" t="s">
        <v>50</v>
      </c>
      <c r="AB357" t="s">
        <v>50</v>
      </c>
      <c r="AC357">
        <v>7.0100118723605402E+17</v>
      </c>
      <c r="AD357" t="s">
        <v>312</v>
      </c>
      <c r="AE357" t="s">
        <v>50</v>
      </c>
      <c r="AF357" t="s">
        <v>50</v>
      </c>
    </row>
    <row r="358" spans="1:32">
      <c r="A358" s="6" t="str">
        <f t="shared" si="10"/>
        <v>Paris 17 - Villiers2</v>
      </c>
      <c r="B358" s="6">
        <f t="shared" si="11"/>
        <v>2</v>
      </c>
      <c r="C358" t="s">
        <v>1090</v>
      </c>
      <c r="D358">
        <v>2</v>
      </c>
      <c r="E358">
        <v>2</v>
      </c>
      <c r="F358" t="s">
        <v>1091</v>
      </c>
      <c r="G358">
        <v>500</v>
      </c>
      <c r="H358" t="s">
        <v>46</v>
      </c>
      <c r="I358" t="s">
        <v>45</v>
      </c>
      <c r="J358" t="s">
        <v>46</v>
      </c>
      <c r="K358" t="s">
        <v>89</v>
      </c>
      <c r="L358" t="s">
        <v>45</v>
      </c>
      <c r="M358" t="s">
        <v>50</v>
      </c>
      <c r="N358" t="s">
        <v>50</v>
      </c>
      <c r="O358" t="s">
        <v>50</v>
      </c>
      <c r="P358" t="s">
        <v>50</v>
      </c>
      <c r="Q358" t="s">
        <v>50</v>
      </c>
      <c r="R358" t="s">
        <v>50</v>
      </c>
      <c r="S358" t="s">
        <v>50</v>
      </c>
      <c r="T358" t="s">
        <v>50</v>
      </c>
      <c r="U358" t="s">
        <v>441</v>
      </c>
      <c r="V358" t="s">
        <v>50</v>
      </c>
      <c r="W358">
        <v>1246251</v>
      </c>
      <c r="X358" t="s">
        <v>1409</v>
      </c>
      <c r="Y358" t="s">
        <v>1410</v>
      </c>
      <c r="Z358" t="s">
        <v>50</v>
      </c>
      <c r="AA358" t="s">
        <v>50</v>
      </c>
      <c r="AB358" t="s">
        <v>50</v>
      </c>
      <c r="AC358">
        <v>7.0100118723606195E+17</v>
      </c>
      <c r="AD358" t="s">
        <v>50</v>
      </c>
      <c r="AE358" t="s">
        <v>50</v>
      </c>
      <c r="AF358" t="s">
        <v>1092</v>
      </c>
    </row>
    <row r="359" spans="1:32">
      <c r="A359" s="6" t="str">
        <f t="shared" si="10"/>
        <v>Paris 17 - Wagram Arc de Triomphe1</v>
      </c>
      <c r="B359" s="6">
        <f t="shared" si="11"/>
        <v>1</v>
      </c>
      <c r="C359" t="s">
        <v>1094</v>
      </c>
      <c r="D359">
        <v>6</v>
      </c>
      <c r="E359">
        <v>6</v>
      </c>
      <c r="F359" t="s">
        <v>1104</v>
      </c>
      <c r="G359" t="s">
        <v>43</v>
      </c>
      <c r="H359" t="s">
        <v>46</v>
      </c>
      <c r="I359" t="s">
        <v>45</v>
      </c>
      <c r="J359" t="s">
        <v>46</v>
      </c>
      <c r="K359" t="s">
        <v>47</v>
      </c>
      <c r="L359" t="s">
        <v>45</v>
      </c>
      <c r="M359" t="s">
        <v>50</v>
      </c>
      <c r="N359" t="s">
        <v>50</v>
      </c>
      <c r="O359" t="s">
        <v>50</v>
      </c>
      <c r="P359" t="s">
        <v>50</v>
      </c>
      <c r="Q359" t="s">
        <v>50</v>
      </c>
      <c r="R359" t="s">
        <v>50</v>
      </c>
      <c r="S359" t="s">
        <v>50</v>
      </c>
      <c r="T359" t="s">
        <v>50</v>
      </c>
      <c r="U359" t="s">
        <v>441</v>
      </c>
      <c r="V359" t="s">
        <v>50</v>
      </c>
      <c r="W359" t="s">
        <v>50</v>
      </c>
      <c r="X359" t="s">
        <v>50</v>
      </c>
      <c r="Y359" t="s">
        <v>50</v>
      </c>
      <c r="Z359" t="s">
        <v>50</v>
      </c>
      <c r="AA359" t="s">
        <v>50</v>
      </c>
      <c r="AB359" t="s">
        <v>1105</v>
      </c>
      <c r="AC359">
        <v>7.0100118723602406E+17</v>
      </c>
      <c r="AD359">
        <v>132765</v>
      </c>
      <c r="AE359" t="s">
        <v>50</v>
      </c>
      <c r="AF359" t="s">
        <v>50</v>
      </c>
    </row>
    <row r="360" spans="1:32">
      <c r="A360" s="6" t="str">
        <f t="shared" si="10"/>
        <v>Paris 17 - Wagram Arc de Triomphe2</v>
      </c>
      <c r="B360" s="6">
        <f t="shared" si="11"/>
        <v>2</v>
      </c>
      <c r="C360" t="s">
        <v>1094</v>
      </c>
      <c r="D360">
        <v>6</v>
      </c>
      <c r="E360">
        <v>6</v>
      </c>
      <c r="F360" t="s">
        <v>1095</v>
      </c>
      <c r="G360" t="s">
        <v>54</v>
      </c>
      <c r="H360" t="s">
        <v>44</v>
      </c>
      <c r="I360" t="s">
        <v>45</v>
      </c>
      <c r="J360" t="s">
        <v>104</v>
      </c>
      <c r="K360" t="s">
        <v>64</v>
      </c>
      <c r="L360" t="s">
        <v>45</v>
      </c>
      <c r="M360" t="s">
        <v>50</v>
      </c>
      <c r="N360" t="s">
        <v>50</v>
      </c>
      <c r="O360" t="s">
        <v>50</v>
      </c>
      <c r="P360" t="s">
        <v>50</v>
      </c>
      <c r="Q360" t="s">
        <v>50</v>
      </c>
      <c r="R360" t="s">
        <v>50</v>
      </c>
      <c r="S360" t="s">
        <v>50</v>
      </c>
      <c r="T360" t="s">
        <v>50</v>
      </c>
      <c r="U360" t="s">
        <v>441</v>
      </c>
      <c r="V360">
        <v>1245797</v>
      </c>
      <c r="W360" t="s">
        <v>50</v>
      </c>
      <c r="X360" t="s">
        <v>1472</v>
      </c>
      <c r="Y360" t="s">
        <v>1473</v>
      </c>
      <c r="Z360" t="s">
        <v>50</v>
      </c>
      <c r="AA360" t="s">
        <v>50</v>
      </c>
      <c r="AB360" t="s">
        <v>1474</v>
      </c>
      <c r="AC360">
        <v>7.0100118723601306E+17</v>
      </c>
      <c r="AD360" t="s">
        <v>50</v>
      </c>
      <c r="AE360" t="s">
        <v>50</v>
      </c>
      <c r="AF360" t="s">
        <v>1096</v>
      </c>
    </row>
    <row r="361" spans="1:32">
      <c r="A361" s="6" t="str">
        <f t="shared" si="10"/>
        <v>Paris 17 - Wagram Arc de Triomphe3</v>
      </c>
      <c r="B361" s="6">
        <f t="shared" si="11"/>
        <v>3</v>
      </c>
      <c r="C361" t="s">
        <v>1094</v>
      </c>
      <c r="D361">
        <v>6</v>
      </c>
      <c r="E361">
        <v>6</v>
      </c>
      <c r="F361" t="s">
        <v>1100</v>
      </c>
      <c r="G361" t="s">
        <v>54</v>
      </c>
      <c r="H361" t="s">
        <v>46</v>
      </c>
      <c r="I361" t="s">
        <v>45</v>
      </c>
      <c r="J361" t="s">
        <v>46</v>
      </c>
      <c r="K361" t="s">
        <v>64</v>
      </c>
      <c r="L361" t="s">
        <v>45</v>
      </c>
      <c r="M361" t="s">
        <v>48</v>
      </c>
      <c r="N361" t="s">
        <v>48</v>
      </c>
      <c r="O361" t="s">
        <v>48</v>
      </c>
      <c r="P361" t="s">
        <v>48</v>
      </c>
      <c r="Q361" t="s">
        <v>48</v>
      </c>
      <c r="R361" t="s">
        <v>48</v>
      </c>
      <c r="S361" t="s">
        <v>48</v>
      </c>
      <c r="T361" t="s">
        <v>48</v>
      </c>
      <c r="U361" t="s">
        <v>441</v>
      </c>
      <c r="V361">
        <v>1246638</v>
      </c>
      <c r="W361" t="s">
        <v>50</v>
      </c>
      <c r="X361" t="s">
        <v>1475</v>
      </c>
      <c r="Y361" t="s">
        <v>1446</v>
      </c>
      <c r="Z361" t="s">
        <v>50</v>
      </c>
      <c r="AA361" t="s">
        <v>50</v>
      </c>
      <c r="AB361" t="s">
        <v>50</v>
      </c>
      <c r="AC361">
        <v>7.0100118723605402E+17</v>
      </c>
      <c r="AD361" t="s">
        <v>50</v>
      </c>
      <c r="AE361" t="s">
        <v>50</v>
      </c>
      <c r="AF361" t="s">
        <v>1101</v>
      </c>
    </row>
    <row r="362" spans="1:32">
      <c r="A362" s="6" t="str">
        <f t="shared" si="10"/>
        <v>Paris 17 - Wagram Arc de Triomphe4</v>
      </c>
      <c r="B362" s="6">
        <f t="shared" si="11"/>
        <v>4</v>
      </c>
      <c r="C362" t="s">
        <v>1094</v>
      </c>
      <c r="D362">
        <v>6</v>
      </c>
      <c r="E362">
        <v>6</v>
      </c>
      <c r="F362" t="s">
        <v>1106</v>
      </c>
      <c r="G362" t="s">
        <v>43</v>
      </c>
      <c r="H362" t="s">
        <v>46</v>
      </c>
      <c r="I362" t="s">
        <v>45</v>
      </c>
      <c r="J362" t="s">
        <v>46</v>
      </c>
      <c r="K362" t="s">
        <v>64</v>
      </c>
      <c r="L362" t="s">
        <v>48</v>
      </c>
      <c r="M362" t="s">
        <v>50</v>
      </c>
      <c r="N362" t="s">
        <v>50</v>
      </c>
      <c r="O362" t="s">
        <v>50</v>
      </c>
      <c r="P362" t="s">
        <v>50</v>
      </c>
      <c r="Q362" t="s">
        <v>50</v>
      </c>
      <c r="R362" t="s">
        <v>50</v>
      </c>
      <c r="S362" t="s">
        <v>50</v>
      </c>
      <c r="T362" t="s">
        <v>50</v>
      </c>
      <c r="U362" t="s">
        <v>441</v>
      </c>
      <c r="V362">
        <v>1245919</v>
      </c>
      <c r="W362" t="s">
        <v>50</v>
      </c>
      <c r="X362" t="s">
        <v>1476</v>
      </c>
      <c r="Y362" t="s">
        <v>1441</v>
      </c>
      <c r="Z362" t="s">
        <v>50</v>
      </c>
      <c r="AA362" t="s">
        <v>50</v>
      </c>
      <c r="AB362" t="s">
        <v>1107</v>
      </c>
      <c r="AC362">
        <v>7.0100118723601702E+17</v>
      </c>
      <c r="AD362" s="7">
        <v>4013125341</v>
      </c>
      <c r="AE362" t="s">
        <v>1108</v>
      </c>
      <c r="AF362" t="s">
        <v>1109</v>
      </c>
    </row>
    <row r="363" spans="1:32">
      <c r="A363" s="6" t="str">
        <f t="shared" si="10"/>
        <v>Paris 17 - Wagram Arc de Triomphe5</v>
      </c>
      <c r="B363" s="6">
        <f t="shared" si="11"/>
        <v>5</v>
      </c>
      <c r="C363" t="s">
        <v>1094</v>
      </c>
      <c r="D363">
        <v>6</v>
      </c>
      <c r="E363">
        <v>6</v>
      </c>
      <c r="F363" t="s">
        <v>1097</v>
      </c>
      <c r="G363" t="s">
        <v>43</v>
      </c>
      <c r="H363" t="s">
        <v>46</v>
      </c>
      <c r="I363" t="s">
        <v>45</v>
      </c>
      <c r="J363" t="s">
        <v>46</v>
      </c>
      <c r="K363" t="s">
        <v>47</v>
      </c>
      <c r="L363" t="s">
        <v>45</v>
      </c>
      <c r="M363" t="s">
        <v>50</v>
      </c>
      <c r="N363" t="s">
        <v>50</v>
      </c>
      <c r="O363" t="s">
        <v>50</v>
      </c>
      <c r="P363" t="s">
        <v>50</v>
      </c>
      <c r="Q363" t="s">
        <v>50</v>
      </c>
      <c r="R363" t="s">
        <v>50</v>
      </c>
      <c r="S363" t="s">
        <v>50</v>
      </c>
      <c r="T363" t="s">
        <v>50</v>
      </c>
      <c r="U363" t="s">
        <v>441</v>
      </c>
      <c r="V363" t="s">
        <v>50</v>
      </c>
      <c r="W363" t="s">
        <v>50</v>
      </c>
      <c r="X363" t="s">
        <v>50</v>
      </c>
      <c r="Y363" t="s">
        <v>50</v>
      </c>
      <c r="Z363" t="s">
        <v>50</v>
      </c>
      <c r="AA363" t="s">
        <v>50</v>
      </c>
      <c r="AB363" t="s">
        <v>1098</v>
      </c>
      <c r="AC363">
        <v>7.0100118723602202E+17</v>
      </c>
      <c r="AD363" t="s">
        <v>50</v>
      </c>
      <c r="AE363" t="s">
        <v>50</v>
      </c>
      <c r="AF363" t="s">
        <v>1099</v>
      </c>
    </row>
    <row r="364" spans="1:32">
      <c r="A364" s="6" t="str">
        <f t="shared" si="10"/>
        <v>Paris 17 - Wagram Arc de Triomphe6</v>
      </c>
      <c r="B364" s="6">
        <f t="shared" si="11"/>
        <v>6</v>
      </c>
      <c r="C364" t="s">
        <v>1094</v>
      </c>
      <c r="D364">
        <v>6</v>
      </c>
      <c r="E364">
        <v>6</v>
      </c>
      <c r="F364" t="s">
        <v>1102</v>
      </c>
      <c r="G364" t="s">
        <v>72</v>
      </c>
      <c r="H364" t="s">
        <v>46</v>
      </c>
      <c r="I364" t="s">
        <v>45</v>
      </c>
      <c r="J364" t="s">
        <v>46</v>
      </c>
      <c r="K364" t="s">
        <v>47</v>
      </c>
      <c r="L364" t="s">
        <v>45</v>
      </c>
      <c r="M364" t="s">
        <v>50</v>
      </c>
      <c r="N364" t="s">
        <v>50</v>
      </c>
      <c r="O364" t="s">
        <v>50</v>
      </c>
      <c r="P364" t="s">
        <v>50</v>
      </c>
      <c r="Q364" t="s">
        <v>50</v>
      </c>
      <c r="R364" t="s">
        <v>50</v>
      </c>
      <c r="S364" t="s">
        <v>50</v>
      </c>
      <c r="T364" t="s">
        <v>50</v>
      </c>
      <c r="U364" t="s">
        <v>441</v>
      </c>
      <c r="V364" t="s">
        <v>50</v>
      </c>
      <c r="W364" t="s">
        <v>50</v>
      </c>
      <c r="X364" t="s">
        <v>50</v>
      </c>
      <c r="Y364" t="s">
        <v>50</v>
      </c>
      <c r="Z364" t="s">
        <v>50</v>
      </c>
      <c r="AA364" t="s">
        <v>50</v>
      </c>
      <c r="AB364" t="s">
        <v>50</v>
      </c>
      <c r="AC364">
        <v>7.0100118723605402E+17</v>
      </c>
      <c r="AD364" t="s">
        <v>50</v>
      </c>
      <c r="AE364" t="s">
        <v>50</v>
      </c>
      <c r="AF364" t="s">
        <v>1103</v>
      </c>
    </row>
    <row r="365" spans="1:32">
      <c r="A365" s="6" t="str">
        <f t="shared" si="10"/>
        <v>Paris 17 - Wagram Courcelles1</v>
      </c>
      <c r="B365" s="6">
        <f t="shared" si="11"/>
        <v>1</v>
      </c>
      <c r="C365" t="s">
        <v>1110</v>
      </c>
      <c r="D365">
        <v>4</v>
      </c>
      <c r="E365">
        <v>4</v>
      </c>
      <c r="F365" t="s">
        <v>1111</v>
      </c>
      <c r="G365" t="s">
        <v>43</v>
      </c>
      <c r="H365" t="s">
        <v>46</v>
      </c>
      <c r="I365" t="s">
        <v>45</v>
      </c>
      <c r="J365" t="s">
        <v>46</v>
      </c>
      <c r="K365" t="s">
        <v>47</v>
      </c>
      <c r="L365" t="s">
        <v>45</v>
      </c>
      <c r="M365" t="s">
        <v>50</v>
      </c>
      <c r="N365" t="s">
        <v>50</v>
      </c>
      <c r="O365" t="s">
        <v>50</v>
      </c>
      <c r="P365" t="s">
        <v>50</v>
      </c>
      <c r="Q365" t="s">
        <v>50</v>
      </c>
      <c r="R365" t="s">
        <v>50</v>
      </c>
      <c r="S365" t="s">
        <v>50</v>
      </c>
      <c r="T365" t="s">
        <v>50</v>
      </c>
      <c r="U365" t="s">
        <v>441</v>
      </c>
      <c r="V365" t="s">
        <v>50</v>
      </c>
      <c r="W365" t="s">
        <v>50</v>
      </c>
      <c r="X365" t="s">
        <v>50</v>
      </c>
      <c r="Y365" t="s">
        <v>50</v>
      </c>
      <c r="Z365" t="s">
        <v>50</v>
      </c>
      <c r="AA365" t="s">
        <v>50</v>
      </c>
      <c r="AB365" t="s">
        <v>50</v>
      </c>
      <c r="AC365">
        <v>7.0100118723602995E+17</v>
      </c>
      <c r="AD365">
        <v>1897</v>
      </c>
      <c r="AE365" t="s">
        <v>1112</v>
      </c>
      <c r="AF365" t="s">
        <v>1477</v>
      </c>
    </row>
    <row r="366" spans="1:32">
      <c r="A366" s="6" t="str">
        <f t="shared" si="10"/>
        <v>Paris 17 - Wagram Courcelles2</v>
      </c>
      <c r="B366" s="6">
        <f t="shared" si="11"/>
        <v>2</v>
      </c>
      <c r="C366" t="s">
        <v>1110</v>
      </c>
      <c r="D366">
        <v>4</v>
      </c>
      <c r="E366">
        <v>4</v>
      </c>
      <c r="F366" t="s">
        <v>1119</v>
      </c>
      <c r="G366" t="s">
        <v>498</v>
      </c>
      <c r="H366" t="s">
        <v>46</v>
      </c>
      <c r="I366" t="s">
        <v>45</v>
      </c>
      <c r="J366" t="s">
        <v>46</v>
      </c>
      <c r="K366" t="s">
        <v>47</v>
      </c>
      <c r="L366" t="s">
        <v>45</v>
      </c>
      <c r="M366" t="s">
        <v>50</v>
      </c>
      <c r="N366" t="s">
        <v>50</v>
      </c>
      <c r="O366" t="s">
        <v>50</v>
      </c>
      <c r="P366" t="s">
        <v>50</v>
      </c>
      <c r="Q366" t="s">
        <v>50</v>
      </c>
      <c r="R366" t="s">
        <v>50</v>
      </c>
      <c r="S366" t="s">
        <v>50</v>
      </c>
      <c r="T366" t="s">
        <v>50</v>
      </c>
      <c r="U366" t="s">
        <v>441</v>
      </c>
      <c r="V366" t="s">
        <v>50</v>
      </c>
      <c r="W366" t="s">
        <v>50</v>
      </c>
      <c r="X366" t="s">
        <v>50</v>
      </c>
      <c r="Y366" t="s">
        <v>50</v>
      </c>
      <c r="Z366" t="s">
        <v>50</v>
      </c>
      <c r="AA366" t="s">
        <v>50</v>
      </c>
      <c r="AB366" t="s">
        <v>50</v>
      </c>
      <c r="AC366">
        <v>7.0100118723603494E+17</v>
      </c>
      <c r="AD366" t="s">
        <v>50</v>
      </c>
      <c r="AE366" t="s">
        <v>1120</v>
      </c>
      <c r="AF366" t="s">
        <v>50</v>
      </c>
    </row>
    <row r="367" spans="1:32">
      <c r="A367" s="6" t="str">
        <f t="shared" si="10"/>
        <v>Paris 17 - Wagram Courcelles3</v>
      </c>
      <c r="B367" s="6">
        <f t="shared" si="11"/>
        <v>3</v>
      </c>
      <c r="C367" t="s">
        <v>1110</v>
      </c>
      <c r="D367">
        <v>4</v>
      </c>
      <c r="E367">
        <v>4</v>
      </c>
      <c r="F367" t="s">
        <v>1116</v>
      </c>
      <c r="G367" t="s">
        <v>54</v>
      </c>
      <c r="H367" t="s">
        <v>46</v>
      </c>
      <c r="I367" t="s">
        <v>45</v>
      </c>
      <c r="J367" t="s">
        <v>46</v>
      </c>
      <c r="K367" t="s">
        <v>47</v>
      </c>
      <c r="L367" t="s">
        <v>45</v>
      </c>
      <c r="M367" t="s">
        <v>50</v>
      </c>
      <c r="N367" t="s">
        <v>50</v>
      </c>
      <c r="O367" t="s">
        <v>50</v>
      </c>
      <c r="P367" t="s">
        <v>50</v>
      </c>
      <c r="Q367" t="s">
        <v>50</v>
      </c>
      <c r="R367" t="s">
        <v>50</v>
      </c>
      <c r="S367" t="s">
        <v>50</v>
      </c>
      <c r="T367" t="s">
        <v>50</v>
      </c>
      <c r="U367" t="s">
        <v>441</v>
      </c>
      <c r="V367" t="s">
        <v>50</v>
      </c>
      <c r="W367" t="s">
        <v>50</v>
      </c>
      <c r="X367" t="s">
        <v>50</v>
      </c>
      <c r="Y367" t="s">
        <v>50</v>
      </c>
      <c r="Z367" t="s">
        <v>50</v>
      </c>
      <c r="AA367" t="s">
        <v>50</v>
      </c>
      <c r="AB367" t="s">
        <v>1117</v>
      </c>
      <c r="AC367">
        <v>7.0100118723601395E+17</v>
      </c>
      <c r="AD367" t="s">
        <v>50</v>
      </c>
      <c r="AE367" t="s">
        <v>50</v>
      </c>
      <c r="AF367" t="s">
        <v>1118</v>
      </c>
    </row>
    <row r="368" spans="1:32">
      <c r="A368" s="6" t="str">
        <f t="shared" si="10"/>
        <v>Paris 17 - Wagram Courcelles4</v>
      </c>
      <c r="B368" s="6">
        <f t="shared" si="11"/>
        <v>4</v>
      </c>
      <c r="C368" t="s">
        <v>1110</v>
      </c>
      <c r="D368">
        <v>4</v>
      </c>
      <c r="E368">
        <v>4</v>
      </c>
      <c r="F368" t="s">
        <v>1113</v>
      </c>
      <c r="G368">
        <v>500</v>
      </c>
      <c r="H368" t="s">
        <v>46</v>
      </c>
      <c r="I368" t="s">
        <v>45</v>
      </c>
      <c r="J368" t="s">
        <v>46</v>
      </c>
      <c r="K368" t="s">
        <v>47</v>
      </c>
      <c r="L368" t="s">
        <v>45</v>
      </c>
      <c r="M368" t="s">
        <v>50</v>
      </c>
      <c r="N368" t="s">
        <v>50</v>
      </c>
      <c r="O368" t="s">
        <v>50</v>
      </c>
      <c r="P368" t="s">
        <v>50</v>
      </c>
      <c r="Q368" t="s">
        <v>50</v>
      </c>
      <c r="R368" t="s">
        <v>50</v>
      </c>
      <c r="S368" t="s">
        <v>50</v>
      </c>
      <c r="T368" t="s">
        <v>50</v>
      </c>
      <c r="U368" t="s">
        <v>441</v>
      </c>
      <c r="V368" t="s">
        <v>50</v>
      </c>
      <c r="W368" t="s">
        <v>50</v>
      </c>
      <c r="X368" t="s">
        <v>50</v>
      </c>
      <c r="Y368" t="s">
        <v>50</v>
      </c>
      <c r="Z368" t="s">
        <v>50</v>
      </c>
      <c r="AA368" t="s">
        <v>50</v>
      </c>
      <c r="AB368" t="s">
        <v>50</v>
      </c>
      <c r="AC368">
        <v>7.0100118723603904E+17</v>
      </c>
      <c r="AD368" t="s">
        <v>50</v>
      </c>
      <c r="AE368" t="s">
        <v>1114</v>
      </c>
      <c r="AF368" t="s">
        <v>1115</v>
      </c>
    </row>
    <row r="369" spans="1:32">
      <c r="A369" s="6" t="str">
        <f t="shared" si="10"/>
        <v>Paris 18 - Chateau Rouge1</v>
      </c>
      <c r="B369" s="6">
        <f t="shared" si="11"/>
        <v>1</v>
      </c>
      <c r="C369" t="s">
        <v>1121</v>
      </c>
      <c r="D369">
        <v>3</v>
      </c>
      <c r="E369">
        <v>3</v>
      </c>
      <c r="F369" t="s">
        <v>1124</v>
      </c>
      <c r="G369" t="s">
        <v>43</v>
      </c>
      <c r="H369" t="s">
        <v>46</v>
      </c>
      <c r="I369" t="s">
        <v>45</v>
      </c>
      <c r="J369" t="s">
        <v>46</v>
      </c>
      <c r="K369" t="s">
        <v>64</v>
      </c>
      <c r="L369" t="s">
        <v>48</v>
      </c>
      <c r="M369" t="s">
        <v>50</v>
      </c>
      <c r="N369" t="s">
        <v>50</v>
      </c>
      <c r="O369" t="s">
        <v>50</v>
      </c>
      <c r="P369" t="s">
        <v>50</v>
      </c>
      <c r="Q369" t="s">
        <v>50</v>
      </c>
      <c r="R369" t="s">
        <v>50</v>
      </c>
      <c r="S369" t="s">
        <v>50</v>
      </c>
      <c r="T369" t="s">
        <v>50</v>
      </c>
      <c r="U369" t="s">
        <v>441</v>
      </c>
      <c r="V369">
        <v>1245244</v>
      </c>
      <c r="W369" t="s">
        <v>50</v>
      </c>
      <c r="X369" t="s">
        <v>1125</v>
      </c>
      <c r="Y369" t="s">
        <v>1478</v>
      </c>
      <c r="Z369" t="s">
        <v>50</v>
      </c>
      <c r="AA369" t="s">
        <v>50</v>
      </c>
      <c r="AB369" t="s">
        <v>50</v>
      </c>
      <c r="AC369">
        <v>7.0100118723605504E+17</v>
      </c>
      <c r="AD369" t="s">
        <v>50</v>
      </c>
      <c r="AE369" t="s">
        <v>50</v>
      </c>
      <c r="AF369" t="s">
        <v>1126</v>
      </c>
    </row>
    <row r="370" spans="1:32">
      <c r="A370" s="6" t="str">
        <f t="shared" si="10"/>
        <v>Paris 18 - Chateau Rouge2</v>
      </c>
      <c r="B370" s="6">
        <f t="shared" si="11"/>
        <v>2</v>
      </c>
      <c r="C370" t="s">
        <v>1121</v>
      </c>
      <c r="D370">
        <v>3</v>
      </c>
      <c r="E370">
        <v>3</v>
      </c>
      <c r="F370" t="s">
        <v>1122</v>
      </c>
      <c r="G370" t="s">
        <v>54</v>
      </c>
      <c r="H370" t="s">
        <v>46</v>
      </c>
      <c r="I370" t="s">
        <v>45</v>
      </c>
      <c r="J370" t="s">
        <v>46</v>
      </c>
      <c r="K370" t="s">
        <v>47</v>
      </c>
      <c r="L370" t="s">
        <v>45</v>
      </c>
      <c r="M370" t="s">
        <v>50</v>
      </c>
      <c r="N370" t="s">
        <v>50</v>
      </c>
      <c r="O370" t="s">
        <v>50</v>
      </c>
      <c r="P370" t="s">
        <v>50</v>
      </c>
      <c r="Q370" t="s">
        <v>50</v>
      </c>
      <c r="R370" t="s">
        <v>50</v>
      </c>
      <c r="S370" t="s">
        <v>50</v>
      </c>
      <c r="T370" t="s">
        <v>50</v>
      </c>
      <c r="U370" t="s">
        <v>441</v>
      </c>
      <c r="V370" t="s">
        <v>50</v>
      </c>
      <c r="W370" t="s">
        <v>50</v>
      </c>
      <c r="X370" t="s">
        <v>50</v>
      </c>
      <c r="Y370" t="s">
        <v>50</v>
      </c>
      <c r="Z370" t="s">
        <v>50</v>
      </c>
      <c r="AA370" t="s">
        <v>50</v>
      </c>
      <c r="AB370" t="s">
        <v>50</v>
      </c>
      <c r="AC370">
        <v>7.0100118723605504E+17</v>
      </c>
      <c r="AD370" t="s">
        <v>50</v>
      </c>
      <c r="AE370" t="s">
        <v>50</v>
      </c>
      <c r="AF370" t="s">
        <v>1123</v>
      </c>
    </row>
    <row r="371" spans="1:32">
      <c r="A371" s="6" t="str">
        <f t="shared" si="10"/>
        <v>Paris 18 - Chateau Rouge3</v>
      </c>
      <c r="B371" s="6">
        <f t="shared" si="11"/>
        <v>3</v>
      </c>
      <c r="C371" t="s">
        <v>1121</v>
      </c>
      <c r="D371">
        <v>3</v>
      </c>
      <c r="E371">
        <v>3</v>
      </c>
      <c r="F371" t="s">
        <v>1127</v>
      </c>
      <c r="G371" t="s">
        <v>498</v>
      </c>
      <c r="H371" t="s">
        <v>46</v>
      </c>
      <c r="I371" t="s">
        <v>45</v>
      </c>
      <c r="J371" t="s">
        <v>46</v>
      </c>
      <c r="K371" t="s">
        <v>47</v>
      </c>
      <c r="L371" t="s">
        <v>45</v>
      </c>
      <c r="M371" t="s">
        <v>50</v>
      </c>
      <c r="N371" t="s">
        <v>50</v>
      </c>
      <c r="O371" t="s">
        <v>50</v>
      </c>
      <c r="P371" t="s">
        <v>50</v>
      </c>
      <c r="Q371" t="s">
        <v>50</v>
      </c>
      <c r="R371" t="s">
        <v>50</v>
      </c>
      <c r="S371" t="s">
        <v>50</v>
      </c>
      <c r="T371" t="s">
        <v>50</v>
      </c>
      <c r="U371" t="s">
        <v>441</v>
      </c>
      <c r="V371" t="s">
        <v>50</v>
      </c>
      <c r="W371" t="s">
        <v>50</v>
      </c>
      <c r="X371" t="s">
        <v>50</v>
      </c>
      <c r="Y371" t="s">
        <v>50</v>
      </c>
      <c r="Z371" t="s">
        <v>50</v>
      </c>
      <c r="AA371" t="s">
        <v>50</v>
      </c>
      <c r="AB371" t="s">
        <v>50</v>
      </c>
      <c r="AC371">
        <v>7.0100118723605504E+17</v>
      </c>
      <c r="AD371" t="s">
        <v>50</v>
      </c>
      <c r="AE371" t="s">
        <v>50</v>
      </c>
      <c r="AF371" t="s">
        <v>50</v>
      </c>
    </row>
    <row r="372" spans="1:32">
      <c r="A372" s="6" t="str">
        <f t="shared" si="10"/>
        <v>Paris 18 - Clichy Montmartre1</v>
      </c>
      <c r="B372" s="6">
        <f t="shared" si="11"/>
        <v>1</v>
      </c>
      <c r="C372" t="s">
        <v>1128</v>
      </c>
      <c r="D372">
        <v>8</v>
      </c>
      <c r="E372">
        <v>8</v>
      </c>
      <c r="F372" t="s">
        <v>1135</v>
      </c>
      <c r="G372">
        <v>500</v>
      </c>
      <c r="H372" t="s">
        <v>46</v>
      </c>
      <c r="I372" t="s">
        <v>45</v>
      </c>
      <c r="J372" t="s">
        <v>46</v>
      </c>
      <c r="K372" t="s">
        <v>47</v>
      </c>
      <c r="L372" t="s">
        <v>45</v>
      </c>
      <c r="M372" t="s">
        <v>50</v>
      </c>
      <c r="N372" t="s">
        <v>50</v>
      </c>
      <c r="O372" t="s">
        <v>50</v>
      </c>
      <c r="P372" t="s">
        <v>50</v>
      </c>
      <c r="Q372" t="s">
        <v>50</v>
      </c>
      <c r="R372" t="s">
        <v>50</v>
      </c>
      <c r="S372" t="s">
        <v>50</v>
      </c>
      <c r="T372" t="s">
        <v>50</v>
      </c>
      <c r="U372" t="s">
        <v>441</v>
      </c>
      <c r="V372" t="s">
        <v>50</v>
      </c>
      <c r="W372" t="s">
        <v>50</v>
      </c>
      <c r="X372" t="s">
        <v>50</v>
      </c>
      <c r="Y372" t="s">
        <v>50</v>
      </c>
      <c r="Z372" t="s">
        <v>50</v>
      </c>
      <c r="AA372" t="s">
        <v>50</v>
      </c>
      <c r="AB372" t="s">
        <v>1136</v>
      </c>
      <c r="AC372">
        <v>7.0100118723604198E+17</v>
      </c>
      <c r="AD372" t="s">
        <v>50</v>
      </c>
      <c r="AE372" t="s">
        <v>1137</v>
      </c>
      <c r="AF372" t="s">
        <v>50</v>
      </c>
    </row>
    <row r="373" spans="1:32">
      <c r="A373" s="6" t="str">
        <f t="shared" si="10"/>
        <v>Paris 18 - Clichy Montmartre2</v>
      </c>
      <c r="B373" s="6">
        <f t="shared" si="11"/>
        <v>2</v>
      </c>
      <c r="C373" t="s">
        <v>1128</v>
      </c>
      <c r="D373">
        <v>8</v>
      </c>
      <c r="E373">
        <v>8</v>
      </c>
      <c r="F373" t="s">
        <v>1145</v>
      </c>
      <c r="G373" t="s">
        <v>282</v>
      </c>
      <c r="H373" t="s">
        <v>46</v>
      </c>
      <c r="I373" t="s">
        <v>45</v>
      </c>
      <c r="J373" t="s">
        <v>46</v>
      </c>
      <c r="K373" t="s">
        <v>89</v>
      </c>
      <c r="L373" t="s">
        <v>45</v>
      </c>
      <c r="M373" t="s">
        <v>50</v>
      </c>
      <c r="N373" t="s">
        <v>50</v>
      </c>
      <c r="O373" t="s">
        <v>50</v>
      </c>
      <c r="P373" t="s">
        <v>50</v>
      </c>
      <c r="Q373" t="s">
        <v>50</v>
      </c>
      <c r="R373" t="s">
        <v>50</v>
      </c>
      <c r="S373" t="s">
        <v>50</v>
      </c>
      <c r="T373" t="s">
        <v>50</v>
      </c>
      <c r="U373" t="s">
        <v>441</v>
      </c>
      <c r="V373" t="s">
        <v>50</v>
      </c>
      <c r="W373">
        <v>1246285</v>
      </c>
      <c r="X373" t="s">
        <v>1409</v>
      </c>
      <c r="Y373" t="s">
        <v>1410</v>
      </c>
      <c r="Z373" t="s">
        <v>50</v>
      </c>
      <c r="AA373" t="s">
        <v>50</v>
      </c>
      <c r="AB373" t="s">
        <v>1147</v>
      </c>
      <c r="AC373" t="s">
        <v>50</v>
      </c>
      <c r="AD373" t="s">
        <v>50</v>
      </c>
      <c r="AE373" t="s">
        <v>50</v>
      </c>
      <c r="AF373" t="s">
        <v>1479</v>
      </c>
    </row>
    <row r="374" spans="1:32">
      <c r="A374" s="6" t="str">
        <f t="shared" si="10"/>
        <v>Paris 18 - Clichy Montmartre3</v>
      </c>
      <c r="B374" s="6">
        <f t="shared" si="11"/>
        <v>3</v>
      </c>
      <c r="C374" t="s">
        <v>1128</v>
      </c>
      <c r="D374">
        <v>8</v>
      </c>
      <c r="E374">
        <v>8</v>
      </c>
      <c r="F374" t="s">
        <v>1138</v>
      </c>
      <c r="G374" t="s">
        <v>72</v>
      </c>
      <c r="H374" t="s">
        <v>46</v>
      </c>
      <c r="I374" t="s">
        <v>45</v>
      </c>
      <c r="J374" t="s">
        <v>46</v>
      </c>
      <c r="K374" t="s">
        <v>47</v>
      </c>
      <c r="L374" t="s">
        <v>45</v>
      </c>
      <c r="M374" t="s">
        <v>50</v>
      </c>
      <c r="N374" t="s">
        <v>50</v>
      </c>
      <c r="O374" t="s">
        <v>50</v>
      </c>
      <c r="P374" t="s">
        <v>50</v>
      </c>
      <c r="Q374" t="s">
        <v>50</v>
      </c>
      <c r="R374" t="s">
        <v>50</v>
      </c>
      <c r="S374" t="s">
        <v>50</v>
      </c>
      <c r="T374" t="s">
        <v>50</v>
      </c>
      <c r="U374" t="s">
        <v>441</v>
      </c>
      <c r="V374" t="s">
        <v>50</v>
      </c>
      <c r="W374" t="s">
        <v>50</v>
      </c>
      <c r="X374" t="s">
        <v>50</v>
      </c>
      <c r="Y374" t="s">
        <v>50</v>
      </c>
      <c r="Z374" t="s">
        <v>50</v>
      </c>
      <c r="AA374" t="s">
        <v>50</v>
      </c>
      <c r="AB374" t="s">
        <v>50</v>
      </c>
      <c r="AC374">
        <v>7.0100118723605504E+17</v>
      </c>
      <c r="AD374" t="s">
        <v>50</v>
      </c>
      <c r="AE374" t="s">
        <v>50</v>
      </c>
      <c r="AF374" t="s">
        <v>1139</v>
      </c>
    </row>
    <row r="375" spans="1:32">
      <c r="A375" s="6" t="str">
        <f t="shared" si="10"/>
        <v>Paris 18 - Clichy Montmartre4</v>
      </c>
      <c r="B375" s="6">
        <f t="shared" si="11"/>
        <v>4</v>
      </c>
      <c r="C375" t="s">
        <v>1128</v>
      </c>
      <c r="D375">
        <v>8</v>
      </c>
      <c r="E375">
        <v>8</v>
      </c>
      <c r="F375" t="s">
        <v>1140</v>
      </c>
      <c r="G375" t="s">
        <v>43</v>
      </c>
      <c r="H375" t="s">
        <v>46</v>
      </c>
      <c r="I375" t="s">
        <v>45</v>
      </c>
      <c r="J375" t="s">
        <v>58</v>
      </c>
      <c r="K375" t="s">
        <v>89</v>
      </c>
      <c r="L375" t="s">
        <v>48</v>
      </c>
      <c r="M375" t="s">
        <v>50</v>
      </c>
      <c r="N375" t="s">
        <v>50</v>
      </c>
      <c r="O375" t="s">
        <v>50</v>
      </c>
      <c r="P375" t="s">
        <v>50</v>
      </c>
      <c r="Q375" t="s">
        <v>50</v>
      </c>
      <c r="R375" t="s">
        <v>50</v>
      </c>
      <c r="S375" t="s">
        <v>50</v>
      </c>
      <c r="T375" t="s">
        <v>50</v>
      </c>
      <c r="U375" t="s">
        <v>441</v>
      </c>
      <c r="V375" t="s">
        <v>50</v>
      </c>
      <c r="W375">
        <v>1235610</v>
      </c>
      <c r="X375" t="s">
        <v>1141</v>
      </c>
      <c r="Y375" t="s">
        <v>1142</v>
      </c>
      <c r="Z375" t="s">
        <v>1143</v>
      </c>
      <c r="AA375" t="s">
        <v>118</v>
      </c>
      <c r="AB375" t="s">
        <v>50</v>
      </c>
      <c r="AC375">
        <v>7.0100178723605504E+17</v>
      </c>
      <c r="AD375" t="s">
        <v>50</v>
      </c>
      <c r="AE375" t="s">
        <v>50</v>
      </c>
      <c r="AF375" t="s">
        <v>1144</v>
      </c>
    </row>
    <row r="376" spans="1:32">
      <c r="A376" s="6" t="str">
        <f t="shared" si="10"/>
        <v>Paris 18 - Clichy Montmartre5</v>
      </c>
      <c r="B376" s="6">
        <f t="shared" si="11"/>
        <v>5</v>
      </c>
      <c r="C376" t="s">
        <v>1128</v>
      </c>
      <c r="D376">
        <v>8</v>
      </c>
      <c r="E376">
        <v>8</v>
      </c>
      <c r="F376" t="s">
        <v>1132</v>
      </c>
      <c r="G376">
        <v>500</v>
      </c>
      <c r="H376" t="s">
        <v>46</v>
      </c>
      <c r="I376" t="s">
        <v>45</v>
      </c>
      <c r="J376" t="s">
        <v>46</v>
      </c>
      <c r="K376" t="s">
        <v>89</v>
      </c>
      <c r="L376" t="s">
        <v>45</v>
      </c>
      <c r="M376" t="s">
        <v>50</v>
      </c>
      <c r="N376" t="s">
        <v>50</v>
      </c>
      <c r="O376" t="s">
        <v>50</v>
      </c>
      <c r="P376" t="s">
        <v>50</v>
      </c>
      <c r="Q376" t="s">
        <v>50</v>
      </c>
      <c r="R376" t="s">
        <v>50</v>
      </c>
      <c r="S376" t="s">
        <v>50</v>
      </c>
      <c r="T376" t="s">
        <v>50</v>
      </c>
      <c r="U376" t="s">
        <v>441</v>
      </c>
      <c r="V376" t="s">
        <v>50</v>
      </c>
      <c r="W376">
        <v>1246276</v>
      </c>
      <c r="X376" t="s">
        <v>1409</v>
      </c>
      <c r="Y376" t="s">
        <v>1410</v>
      </c>
      <c r="Z376" t="s">
        <v>50</v>
      </c>
      <c r="AA376" t="s">
        <v>50</v>
      </c>
      <c r="AB376" t="s">
        <v>50</v>
      </c>
      <c r="AC376">
        <v>7.0100118723604403E+17</v>
      </c>
      <c r="AD376" t="s">
        <v>50</v>
      </c>
      <c r="AE376" t="s">
        <v>50</v>
      </c>
      <c r="AF376" t="s">
        <v>50</v>
      </c>
    </row>
    <row r="377" spans="1:32">
      <c r="A377" s="6" t="str">
        <f t="shared" si="10"/>
        <v>Paris 18 - Clichy Montmartre6</v>
      </c>
      <c r="B377" s="6">
        <f t="shared" si="11"/>
        <v>6</v>
      </c>
      <c r="C377" t="s">
        <v>1128</v>
      </c>
      <c r="D377">
        <v>8</v>
      </c>
      <c r="E377">
        <v>8</v>
      </c>
      <c r="F377" t="s">
        <v>1133</v>
      </c>
      <c r="G377">
        <v>500</v>
      </c>
      <c r="H377" t="s">
        <v>46</v>
      </c>
      <c r="I377" t="s">
        <v>45</v>
      </c>
      <c r="J377" t="s">
        <v>46</v>
      </c>
      <c r="K377" t="s">
        <v>47</v>
      </c>
      <c r="L377" t="s">
        <v>45</v>
      </c>
      <c r="M377" t="s">
        <v>50</v>
      </c>
      <c r="N377" t="s">
        <v>50</v>
      </c>
      <c r="O377" t="s">
        <v>50</v>
      </c>
      <c r="P377" t="s">
        <v>50</v>
      </c>
      <c r="Q377" t="s">
        <v>50</v>
      </c>
      <c r="R377" t="s">
        <v>50</v>
      </c>
      <c r="S377" t="s">
        <v>50</v>
      </c>
      <c r="T377" t="s">
        <v>50</v>
      </c>
      <c r="U377" t="s">
        <v>441</v>
      </c>
      <c r="V377" t="s">
        <v>50</v>
      </c>
      <c r="W377" t="s">
        <v>50</v>
      </c>
      <c r="X377" t="s">
        <v>50</v>
      </c>
      <c r="Y377" t="s">
        <v>50</v>
      </c>
      <c r="Z377" t="s">
        <v>50</v>
      </c>
      <c r="AA377" t="s">
        <v>50</v>
      </c>
      <c r="AB377" t="s">
        <v>50</v>
      </c>
      <c r="AC377">
        <v>7.0100118723604198E+17</v>
      </c>
      <c r="AD377" t="s">
        <v>50</v>
      </c>
      <c r="AE377" t="s">
        <v>50</v>
      </c>
      <c r="AF377" t="s">
        <v>50</v>
      </c>
    </row>
    <row r="378" spans="1:32">
      <c r="A378" s="6" t="str">
        <f t="shared" si="10"/>
        <v>Paris 18 - Clichy Montmartre7</v>
      </c>
      <c r="B378" s="6">
        <f t="shared" si="11"/>
        <v>7</v>
      </c>
      <c r="C378" t="s">
        <v>1128</v>
      </c>
      <c r="D378">
        <v>8</v>
      </c>
      <c r="E378">
        <v>8</v>
      </c>
      <c r="F378" t="s">
        <v>1129</v>
      </c>
      <c r="G378">
        <v>500</v>
      </c>
      <c r="H378" t="s">
        <v>46</v>
      </c>
      <c r="I378" t="s">
        <v>45</v>
      </c>
      <c r="J378" t="s">
        <v>46</v>
      </c>
      <c r="K378" t="s">
        <v>47</v>
      </c>
      <c r="L378" t="s">
        <v>45</v>
      </c>
      <c r="M378" t="s">
        <v>50</v>
      </c>
      <c r="N378" t="s">
        <v>50</v>
      </c>
      <c r="O378" t="s">
        <v>50</v>
      </c>
      <c r="P378" t="s">
        <v>50</v>
      </c>
      <c r="Q378" t="s">
        <v>50</v>
      </c>
      <c r="R378" t="s">
        <v>50</v>
      </c>
      <c r="S378" t="s">
        <v>50</v>
      </c>
      <c r="T378" t="s">
        <v>50</v>
      </c>
      <c r="U378" t="s">
        <v>441</v>
      </c>
      <c r="V378" t="s">
        <v>50</v>
      </c>
      <c r="W378" t="s">
        <v>50</v>
      </c>
      <c r="X378" t="s">
        <v>50</v>
      </c>
      <c r="Y378" t="s">
        <v>50</v>
      </c>
      <c r="Z378" t="s">
        <v>50</v>
      </c>
      <c r="AA378" t="s">
        <v>50</v>
      </c>
      <c r="AB378" t="s">
        <v>50</v>
      </c>
      <c r="AC378">
        <v>7.0100118723603904E+17</v>
      </c>
      <c r="AD378" t="s">
        <v>50</v>
      </c>
      <c r="AE378" t="s">
        <v>1130</v>
      </c>
      <c r="AF378" t="s">
        <v>1131</v>
      </c>
    </row>
    <row r="379" spans="1:32">
      <c r="A379" s="6" t="str">
        <f t="shared" si="10"/>
        <v>Paris 18 - Clichy Montmartre8</v>
      </c>
      <c r="B379" s="6">
        <f t="shared" si="11"/>
        <v>8</v>
      </c>
      <c r="C379" t="s">
        <v>1128</v>
      </c>
      <c r="D379">
        <v>8</v>
      </c>
      <c r="E379">
        <v>8</v>
      </c>
      <c r="F379" t="s">
        <v>1134</v>
      </c>
      <c r="G379">
        <v>500</v>
      </c>
      <c r="H379" t="s">
        <v>46</v>
      </c>
      <c r="I379" t="s">
        <v>45</v>
      </c>
      <c r="J379" t="s">
        <v>46</v>
      </c>
      <c r="K379" t="s">
        <v>47</v>
      </c>
      <c r="L379" t="s">
        <v>45</v>
      </c>
      <c r="M379" t="s">
        <v>50</v>
      </c>
      <c r="N379" t="s">
        <v>50</v>
      </c>
      <c r="O379" t="s">
        <v>50</v>
      </c>
      <c r="P379" t="s">
        <v>50</v>
      </c>
      <c r="Q379" t="s">
        <v>50</v>
      </c>
      <c r="R379" t="s">
        <v>50</v>
      </c>
      <c r="S379" t="s">
        <v>50</v>
      </c>
      <c r="T379" t="s">
        <v>50</v>
      </c>
      <c r="U379" t="s">
        <v>441</v>
      </c>
      <c r="V379" t="s">
        <v>50</v>
      </c>
      <c r="W379" t="s">
        <v>50</v>
      </c>
      <c r="X379" t="s">
        <v>50</v>
      </c>
      <c r="Y379" t="s">
        <v>50</v>
      </c>
      <c r="Z379" t="s">
        <v>50</v>
      </c>
      <c r="AA379" t="s">
        <v>50</v>
      </c>
      <c r="AB379" t="s">
        <v>50</v>
      </c>
      <c r="AC379">
        <v>7.0100118723604198E+17</v>
      </c>
      <c r="AD379" t="s">
        <v>50</v>
      </c>
      <c r="AE379" t="s">
        <v>50</v>
      </c>
      <c r="AF379" t="s">
        <v>50</v>
      </c>
    </row>
    <row r="380" spans="1:32">
      <c r="A380" s="6" t="str">
        <f t="shared" si="10"/>
        <v>Paris 18 - Lamarck1</v>
      </c>
      <c r="B380" s="6">
        <f t="shared" si="11"/>
        <v>1</v>
      </c>
      <c r="C380" t="s">
        <v>1148</v>
      </c>
      <c r="D380">
        <v>5</v>
      </c>
      <c r="E380">
        <v>5</v>
      </c>
      <c r="F380" t="s">
        <v>1157</v>
      </c>
      <c r="G380" t="s">
        <v>43</v>
      </c>
      <c r="H380" t="s">
        <v>46</v>
      </c>
      <c r="I380" t="s">
        <v>45</v>
      </c>
      <c r="J380" t="s">
        <v>46</v>
      </c>
      <c r="K380" t="s">
        <v>47</v>
      </c>
      <c r="L380" t="s">
        <v>45</v>
      </c>
      <c r="M380" t="s">
        <v>50</v>
      </c>
      <c r="N380" t="s">
        <v>50</v>
      </c>
      <c r="O380" t="s">
        <v>50</v>
      </c>
      <c r="P380" t="s">
        <v>50</v>
      </c>
      <c r="Q380" t="s">
        <v>50</v>
      </c>
      <c r="R380" t="s">
        <v>50</v>
      </c>
      <c r="S380" t="s">
        <v>50</v>
      </c>
      <c r="T380" t="s">
        <v>50</v>
      </c>
      <c r="U380" t="s">
        <v>441</v>
      </c>
      <c r="V380" t="s">
        <v>50</v>
      </c>
      <c r="W380" t="s">
        <v>50</v>
      </c>
      <c r="X380" t="s">
        <v>50</v>
      </c>
      <c r="Y380" t="s">
        <v>50</v>
      </c>
      <c r="Z380" t="s">
        <v>50</v>
      </c>
      <c r="AA380" t="s">
        <v>50</v>
      </c>
      <c r="AB380" t="s">
        <v>1158</v>
      </c>
      <c r="AC380">
        <v>7.0100118723603802E+17</v>
      </c>
      <c r="AD380" t="s">
        <v>50</v>
      </c>
      <c r="AE380" t="s">
        <v>50</v>
      </c>
      <c r="AF380" t="s">
        <v>1159</v>
      </c>
    </row>
    <row r="381" spans="1:32">
      <c r="A381" s="6" t="str">
        <f t="shared" si="10"/>
        <v>Paris 18 - Lamarck2</v>
      </c>
      <c r="B381" s="6">
        <f t="shared" si="11"/>
        <v>2</v>
      </c>
      <c r="C381" t="s">
        <v>1148</v>
      </c>
      <c r="D381">
        <v>5</v>
      </c>
      <c r="E381">
        <v>5</v>
      </c>
      <c r="F381" t="s">
        <v>1154</v>
      </c>
      <c r="G381" t="s">
        <v>43</v>
      </c>
      <c r="H381" t="s">
        <v>46</v>
      </c>
      <c r="I381" t="s">
        <v>45</v>
      </c>
      <c r="J381" t="s">
        <v>46</v>
      </c>
      <c r="K381" t="s">
        <v>47</v>
      </c>
      <c r="L381" t="s">
        <v>45</v>
      </c>
      <c r="M381" t="s">
        <v>50</v>
      </c>
      <c r="N381" t="s">
        <v>50</v>
      </c>
      <c r="O381" t="s">
        <v>50</v>
      </c>
      <c r="P381" t="s">
        <v>50</v>
      </c>
      <c r="Q381" t="s">
        <v>50</v>
      </c>
      <c r="R381" t="s">
        <v>50</v>
      </c>
      <c r="S381" t="s">
        <v>50</v>
      </c>
      <c r="T381" t="s">
        <v>50</v>
      </c>
      <c r="U381" t="s">
        <v>441</v>
      </c>
      <c r="V381" t="s">
        <v>50</v>
      </c>
      <c r="W381" t="s">
        <v>50</v>
      </c>
      <c r="X381" t="s">
        <v>50</v>
      </c>
      <c r="Y381" t="s">
        <v>50</v>
      </c>
      <c r="Z381" t="s">
        <v>50</v>
      </c>
      <c r="AA381" t="s">
        <v>50</v>
      </c>
      <c r="AB381" t="s">
        <v>50</v>
      </c>
      <c r="AC381">
        <v>70100118723608</v>
      </c>
      <c r="AD381" t="s">
        <v>50</v>
      </c>
      <c r="AE381" t="s">
        <v>1155</v>
      </c>
      <c r="AF381" t="s">
        <v>1156</v>
      </c>
    </row>
    <row r="382" spans="1:32">
      <c r="A382" s="6" t="str">
        <f t="shared" si="10"/>
        <v>Paris 18 - Lamarck3</v>
      </c>
      <c r="B382" s="6">
        <f t="shared" si="11"/>
        <v>3</v>
      </c>
      <c r="C382" t="s">
        <v>1148</v>
      </c>
      <c r="D382">
        <v>5</v>
      </c>
      <c r="E382">
        <v>5</v>
      </c>
      <c r="F382" t="s">
        <v>1152</v>
      </c>
      <c r="G382" t="s">
        <v>54</v>
      </c>
      <c r="H382" t="s">
        <v>46</v>
      </c>
      <c r="I382" t="s">
        <v>45</v>
      </c>
      <c r="J382" t="s">
        <v>46</v>
      </c>
      <c r="K382" t="s">
        <v>64</v>
      </c>
      <c r="L382" t="s">
        <v>45</v>
      </c>
      <c r="M382" t="s">
        <v>50</v>
      </c>
      <c r="N382" t="s">
        <v>50</v>
      </c>
      <c r="O382" t="s">
        <v>50</v>
      </c>
      <c r="P382" t="s">
        <v>50</v>
      </c>
      <c r="Q382" t="s">
        <v>50</v>
      </c>
      <c r="R382" t="s">
        <v>50</v>
      </c>
      <c r="S382" t="s">
        <v>50</v>
      </c>
      <c r="T382" t="s">
        <v>50</v>
      </c>
      <c r="U382" t="s">
        <v>441</v>
      </c>
      <c r="V382">
        <v>1246827</v>
      </c>
      <c r="W382" t="s">
        <v>50</v>
      </c>
      <c r="X382" t="s">
        <v>1480</v>
      </c>
      <c r="Y382" t="s">
        <v>1481</v>
      </c>
      <c r="Z382" t="s">
        <v>50</v>
      </c>
      <c r="AA382" t="s">
        <v>50</v>
      </c>
      <c r="AB382" t="s">
        <v>50</v>
      </c>
      <c r="AC382">
        <v>7.0100118723603597E+17</v>
      </c>
      <c r="AD382" t="s">
        <v>50</v>
      </c>
      <c r="AE382" t="s">
        <v>50</v>
      </c>
      <c r="AF382" t="s">
        <v>1153</v>
      </c>
    </row>
    <row r="383" spans="1:32">
      <c r="A383" s="6" t="str">
        <f t="shared" si="10"/>
        <v>Paris 18 - Lamarck4</v>
      </c>
      <c r="B383" s="6">
        <f t="shared" si="11"/>
        <v>4</v>
      </c>
      <c r="C383" t="s">
        <v>1148</v>
      </c>
      <c r="D383">
        <v>5</v>
      </c>
      <c r="E383">
        <v>5</v>
      </c>
      <c r="F383" t="s">
        <v>1150</v>
      </c>
      <c r="G383" t="s">
        <v>72</v>
      </c>
      <c r="H383" t="s">
        <v>46</v>
      </c>
      <c r="I383" t="s">
        <v>45</v>
      </c>
      <c r="J383" t="s">
        <v>46</v>
      </c>
      <c r="K383" t="s">
        <v>47</v>
      </c>
      <c r="L383" t="s">
        <v>45</v>
      </c>
      <c r="M383" t="s">
        <v>50</v>
      </c>
      <c r="N383" t="s">
        <v>50</v>
      </c>
      <c r="O383" t="s">
        <v>50</v>
      </c>
      <c r="P383" t="s">
        <v>50</v>
      </c>
      <c r="Q383" t="s">
        <v>50</v>
      </c>
      <c r="R383" t="s">
        <v>50</v>
      </c>
      <c r="S383" t="s">
        <v>50</v>
      </c>
      <c r="T383" t="s">
        <v>50</v>
      </c>
      <c r="U383" t="s">
        <v>441</v>
      </c>
      <c r="V383" t="s">
        <v>50</v>
      </c>
      <c r="W383" t="s">
        <v>50</v>
      </c>
      <c r="X383" t="s">
        <v>50</v>
      </c>
      <c r="Y383" t="s">
        <v>50</v>
      </c>
      <c r="Z383" t="s">
        <v>50</v>
      </c>
      <c r="AA383" t="s">
        <v>50</v>
      </c>
      <c r="AB383" t="s">
        <v>50</v>
      </c>
      <c r="AC383">
        <v>7.0100118723602995E+17</v>
      </c>
      <c r="AD383" t="s">
        <v>50</v>
      </c>
      <c r="AE383" t="s">
        <v>50</v>
      </c>
      <c r="AF383" t="s">
        <v>1151</v>
      </c>
    </row>
    <row r="384" spans="1:32">
      <c r="A384" s="6" t="str">
        <f t="shared" si="10"/>
        <v>Paris 18 - Lamarck5</v>
      </c>
      <c r="B384" s="6">
        <f t="shared" si="11"/>
        <v>5</v>
      </c>
      <c r="C384" t="s">
        <v>1148</v>
      </c>
      <c r="D384">
        <v>5</v>
      </c>
      <c r="E384">
        <v>5</v>
      </c>
      <c r="F384" t="s">
        <v>1149</v>
      </c>
      <c r="G384" t="s">
        <v>498</v>
      </c>
      <c r="H384" t="s">
        <v>46</v>
      </c>
      <c r="I384" t="s">
        <v>45</v>
      </c>
      <c r="J384" t="s">
        <v>46</v>
      </c>
      <c r="K384" t="s">
        <v>47</v>
      </c>
      <c r="L384" t="s">
        <v>45</v>
      </c>
      <c r="M384" t="s">
        <v>50</v>
      </c>
      <c r="N384" t="s">
        <v>50</v>
      </c>
      <c r="O384" t="s">
        <v>50</v>
      </c>
      <c r="P384" t="s">
        <v>50</v>
      </c>
      <c r="Q384" t="s">
        <v>50</v>
      </c>
      <c r="R384" t="s">
        <v>50</v>
      </c>
      <c r="S384" t="s">
        <v>50</v>
      </c>
      <c r="T384" t="s">
        <v>50</v>
      </c>
      <c r="U384" t="s">
        <v>441</v>
      </c>
      <c r="V384" t="s">
        <v>50</v>
      </c>
      <c r="W384" t="s">
        <v>50</v>
      </c>
      <c r="X384" t="s">
        <v>50</v>
      </c>
      <c r="Y384" t="s">
        <v>50</v>
      </c>
      <c r="Z384" t="s">
        <v>50</v>
      </c>
      <c r="AA384" t="s">
        <v>50</v>
      </c>
      <c r="AB384" t="s">
        <v>50</v>
      </c>
      <c r="AC384">
        <v>7.0100118723605504E+17</v>
      </c>
      <c r="AD384" t="s">
        <v>50</v>
      </c>
      <c r="AE384" t="s">
        <v>50</v>
      </c>
      <c r="AF384" t="s">
        <v>50</v>
      </c>
    </row>
    <row r="385" spans="1:32">
      <c r="A385" s="6" t="str">
        <f t="shared" si="10"/>
        <v>Paris 19 - Avenue Mathurin Moreau1</v>
      </c>
      <c r="B385" s="6">
        <f t="shared" si="11"/>
        <v>1</v>
      </c>
      <c r="C385" t="s">
        <v>1160</v>
      </c>
      <c r="D385">
        <v>2</v>
      </c>
      <c r="E385">
        <v>2</v>
      </c>
      <c r="F385" t="s">
        <v>1161</v>
      </c>
      <c r="G385" t="s">
        <v>54</v>
      </c>
      <c r="H385" t="s">
        <v>46</v>
      </c>
      <c r="I385" t="s">
        <v>45</v>
      </c>
      <c r="J385" t="s">
        <v>46</v>
      </c>
      <c r="K385" t="s">
        <v>47</v>
      </c>
      <c r="L385" t="s">
        <v>45</v>
      </c>
      <c r="M385" t="s">
        <v>50</v>
      </c>
      <c r="N385" t="s">
        <v>50</v>
      </c>
      <c r="O385" t="s">
        <v>50</v>
      </c>
      <c r="P385" t="s">
        <v>50</v>
      </c>
      <c r="Q385" t="s">
        <v>50</v>
      </c>
      <c r="R385" t="s">
        <v>50</v>
      </c>
      <c r="S385" t="s">
        <v>50</v>
      </c>
      <c r="T385" t="s">
        <v>50</v>
      </c>
      <c r="U385" t="s">
        <v>441</v>
      </c>
      <c r="V385" t="s">
        <v>50</v>
      </c>
      <c r="W385" t="s">
        <v>50</v>
      </c>
      <c r="X385" t="s">
        <v>50</v>
      </c>
      <c r="Y385" t="s">
        <v>50</v>
      </c>
      <c r="Z385" t="s">
        <v>50</v>
      </c>
      <c r="AA385" t="s">
        <v>50</v>
      </c>
      <c r="AB385" t="s">
        <v>1162</v>
      </c>
      <c r="AC385">
        <v>7.0100118723608801E+18</v>
      </c>
      <c r="AD385" t="s">
        <v>1163</v>
      </c>
      <c r="AE385" t="s">
        <v>50</v>
      </c>
      <c r="AF385" t="s">
        <v>1164</v>
      </c>
    </row>
    <row r="386" spans="1:32">
      <c r="A386" s="6" t="str">
        <f t="shared" si="10"/>
        <v>Paris 19 - Avenue Mathurin Moreau2</v>
      </c>
      <c r="B386" s="6">
        <f t="shared" si="11"/>
        <v>2</v>
      </c>
      <c r="C386" t="s">
        <v>1160</v>
      </c>
      <c r="D386">
        <v>2</v>
      </c>
      <c r="E386">
        <v>2</v>
      </c>
      <c r="F386" t="s">
        <v>1165</v>
      </c>
      <c r="G386" t="s">
        <v>321</v>
      </c>
      <c r="H386" t="s">
        <v>46</v>
      </c>
      <c r="I386" t="s">
        <v>45</v>
      </c>
      <c r="J386" t="s">
        <v>46</v>
      </c>
      <c r="K386" t="s">
        <v>64</v>
      </c>
      <c r="L386" t="s">
        <v>45</v>
      </c>
      <c r="M386" t="s">
        <v>50</v>
      </c>
      <c r="N386" t="s">
        <v>50</v>
      </c>
      <c r="O386" t="s">
        <v>50</v>
      </c>
      <c r="P386" t="s">
        <v>50</v>
      </c>
      <c r="Q386" t="s">
        <v>50</v>
      </c>
      <c r="R386" t="s">
        <v>50</v>
      </c>
      <c r="S386" t="s">
        <v>50</v>
      </c>
      <c r="T386" t="s">
        <v>50</v>
      </c>
      <c r="U386" t="s">
        <v>441</v>
      </c>
      <c r="V386">
        <v>1244032</v>
      </c>
      <c r="W386" t="s">
        <v>50</v>
      </c>
      <c r="X386" t="s">
        <v>1482</v>
      </c>
      <c r="Y386" t="s">
        <v>1483</v>
      </c>
      <c r="Z386" t="s">
        <v>50</v>
      </c>
      <c r="AA386" t="s">
        <v>50</v>
      </c>
      <c r="AB386" t="s">
        <v>50</v>
      </c>
      <c r="AC386">
        <v>7.0100118723604595E+17</v>
      </c>
      <c r="AD386" t="s">
        <v>50</v>
      </c>
      <c r="AE386" t="s">
        <v>50</v>
      </c>
      <c r="AF386" t="s">
        <v>50</v>
      </c>
    </row>
    <row r="387" spans="1:32">
      <c r="A387" s="6" t="str">
        <f t="shared" ref="A387:A450" si="12">IFERROR(CONCATENATE(C387,B387),"")</f>
        <v>Paris 19 - Cite des Sciences1</v>
      </c>
      <c r="B387" s="6">
        <f t="shared" ref="B387:B450" si="13">IFERROR(IF(C387=C386,B386+1,IF(C387="","",1)),"")</f>
        <v>1</v>
      </c>
      <c r="C387" t="s">
        <v>1166</v>
      </c>
      <c r="D387">
        <v>6</v>
      </c>
      <c r="E387">
        <v>6</v>
      </c>
      <c r="F387" t="s">
        <v>1187</v>
      </c>
      <c r="G387">
        <v>500</v>
      </c>
      <c r="H387" t="s">
        <v>46</v>
      </c>
      <c r="I387" t="s">
        <v>45</v>
      </c>
      <c r="J387" t="s">
        <v>46</v>
      </c>
      <c r="K387" t="s">
        <v>47</v>
      </c>
      <c r="L387" t="s">
        <v>45</v>
      </c>
      <c r="M387" t="s">
        <v>50</v>
      </c>
      <c r="N387" t="s">
        <v>50</v>
      </c>
      <c r="O387" t="s">
        <v>50</v>
      </c>
      <c r="P387" t="s">
        <v>50</v>
      </c>
      <c r="Q387" t="s">
        <v>50</v>
      </c>
      <c r="R387" t="s">
        <v>50</v>
      </c>
      <c r="S387" t="s">
        <v>50</v>
      </c>
      <c r="T387" t="s">
        <v>50</v>
      </c>
      <c r="U387" t="s">
        <v>441</v>
      </c>
      <c r="V387" t="s">
        <v>50</v>
      </c>
      <c r="W387" t="s">
        <v>50</v>
      </c>
      <c r="X387" t="s">
        <v>50</v>
      </c>
      <c r="Y387" t="s">
        <v>50</v>
      </c>
      <c r="Z387" t="s">
        <v>50</v>
      </c>
      <c r="AA387" t="s">
        <v>50</v>
      </c>
      <c r="AB387" t="s">
        <v>50</v>
      </c>
      <c r="AC387">
        <v>7.0100118723603994E+17</v>
      </c>
      <c r="AD387">
        <v>1246</v>
      </c>
      <c r="AE387" t="s">
        <v>50</v>
      </c>
      <c r="AF387" t="s">
        <v>50</v>
      </c>
    </row>
    <row r="388" spans="1:32">
      <c r="A388" s="6" t="str">
        <f t="shared" si="12"/>
        <v>Paris 19 - Cite des Sciences2</v>
      </c>
      <c r="B388" s="6">
        <f t="shared" si="13"/>
        <v>2</v>
      </c>
      <c r="C388" t="s">
        <v>1166</v>
      </c>
      <c r="D388">
        <v>6</v>
      </c>
      <c r="E388">
        <v>6</v>
      </c>
      <c r="F388" t="s">
        <v>1183</v>
      </c>
      <c r="G388" t="s">
        <v>43</v>
      </c>
      <c r="H388" t="s">
        <v>46</v>
      </c>
      <c r="I388" t="s">
        <v>45</v>
      </c>
      <c r="J388" t="s">
        <v>46</v>
      </c>
      <c r="K388" t="s">
        <v>89</v>
      </c>
      <c r="L388" t="s">
        <v>45</v>
      </c>
      <c r="M388" t="s">
        <v>50</v>
      </c>
      <c r="N388" t="s">
        <v>50</v>
      </c>
      <c r="O388" t="s">
        <v>50</v>
      </c>
      <c r="P388" t="s">
        <v>50</v>
      </c>
      <c r="Q388" t="s">
        <v>50</v>
      </c>
      <c r="R388" t="s">
        <v>50</v>
      </c>
      <c r="S388" t="s">
        <v>50</v>
      </c>
      <c r="T388" t="s">
        <v>50</v>
      </c>
      <c r="U388" t="s">
        <v>441</v>
      </c>
      <c r="V388" t="s">
        <v>50</v>
      </c>
      <c r="W388">
        <v>1246282</v>
      </c>
      <c r="X388" t="s">
        <v>1409</v>
      </c>
      <c r="Y388" t="s">
        <v>1410</v>
      </c>
      <c r="Z388" t="s">
        <v>50</v>
      </c>
      <c r="AA388" t="s">
        <v>50</v>
      </c>
      <c r="AB388" t="s">
        <v>1184</v>
      </c>
      <c r="AC388">
        <v>7.0100118723604506E+17</v>
      </c>
      <c r="AD388">
        <v>1328</v>
      </c>
      <c r="AE388" t="s">
        <v>1185</v>
      </c>
      <c r="AF388" t="s">
        <v>1186</v>
      </c>
    </row>
    <row r="389" spans="1:32">
      <c r="A389" s="6" t="str">
        <f t="shared" si="12"/>
        <v>Paris 19 - Cite des Sciences3</v>
      </c>
      <c r="B389" s="6">
        <f t="shared" si="13"/>
        <v>3</v>
      </c>
      <c r="C389" t="s">
        <v>1166</v>
      </c>
      <c r="D389">
        <v>6</v>
      </c>
      <c r="E389">
        <v>6</v>
      </c>
      <c r="F389" t="s">
        <v>1177</v>
      </c>
      <c r="G389">
        <v>500</v>
      </c>
      <c r="H389" t="s">
        <v>46</v>
      </c>
      <c r="I389" t="s">
        <v>45</v>
      </c>
      <c r="J389" t="s">
        <v>46</v>
      </c>
      <c r="K389" t="s">
        <v>64</v>
      </c>
      <c r="L389" t="s">
        <v>45</v>
      </c>
      <c r="M389" t="s">
        <v>50</v>
      </c>
      <c r="N389" t="s">
        <v>50</v>
      </c>
      <c r="O389" t="s">
        <v>50</v>
      </c>
      <c r="P389" t="s">
        <v>50</v>
      </c>
      <c r="Q389" t="s">
        <v>50</v>
      </c>
      <c r="R389" t="s">
        <v>50</v>
      </c>
      <c r="S389" t="s">
        <v>50</v>
      </c>
      <c r="T389" t="s">
        <v>50</v>
      </c>
      <c r="U389" t="s">
        <v>441</v>
      </c>
      <c r="V389">
        <v>1245453</v>
      </c>
      <c r="W389" t="s">
        <v>50</v>
      </c>
      <c r="X389" t="s">
        <v>1178</v>
      </c>
      <c r="Y389" t="s">
        <v>1179</v>
      </c>
      <c r="Z389" t="s">
        <v>50</v>
      </c>
      <c r="AA389" t="s">
        <v>50</v>
      </c>
      <c r="AB389" t="s">
        <v>1180</v>
      </c>
      <c r="AC389">
        <v>7.0100118723606195E+17</v>
      </c>
      <c r="AD389" t="s">
        <v>50</v>
      </c>
      <c r="AE389" t="s">
        <v>1181</v>
      </c>
      <c r="AF389" t="s">
        <v>1182</v>
      </c>
    </row>
    <row r="390" spans="1:32">
      <c r="A390" s="6" t="str">
        <f t="shared" si="12"/>
        <v>Paris 19 - Cite des Sciences4</v>
      </c>
      <c r="B390" s="6">
        <f t="shared" si="13"/>
        <v>4</v>
      </c>
      <c r="C390" t="s">
        <v>1166</v>
      </c>
      <c r="D390">
        <v>6</v>
      </c>
      <c r="E390">
        <v>6</v>
      </c>
      <c r="F390" t="s">
        <v>1171</v>
      </c>
      <c r="G390" t="s">
        <v>43</v>
      </c>
      <c r="H390" t="s">
        <v>46</v>
      </c>
      <c r="I390" t="s">
        <v>45</v>
      </c>
      <c r="J390" t="s">
        <v>46</v>
      </c>
      <c r="K390" t="s">
        <v>64</v>
      </c>
      <c r="L390" t="s">
        <v>45</v>
      </c>
      <c r="M390" t="s">
        <v>50</v>
      </c>
      <c r="N390" t="s">
        <v>50</v>
      </c>
      <c r="O390" t="s">
        <v>50</v>
      </c>
      <c r="P390" t="s">
        <v>50</v>
      </c>
      <c r="Q390" t="s">
        <v>50</v>
      </c>
      <c r="R390" t="s">
        <v>50</v>
      </c>
      <c r="S390" t="s">
        <v>50</v>
      </c>
      <c r="T390" t="s">
        <v>50</v>
      </c>
      <c r="U390" t="s">
        <v>441</v>
      </c>
      <c r="V390">
        <v>1246687</v>
      </c>
      <c r="W390" t="s">
        <v>50</v>
      </c>
      <c r="X390" t="s">
        <v>1484</v>
      </c>
      <c r="Y390" t="s">
        <v>1485</v>
      </c>
      <c r="Z390" t="s">
        <v>50</v>
      </c>
      <c r="AA390" t="s">
        <v>50</v>
      </c>
      <c r="AB390" t="s">
        <v>50</v>
      </c>
      <c r="AC390">
        <v>7.0100118723602701E+17</v>
      </c>
      <c r="AD390">
        <v>1245</v>
      </c>
      <c r="AE390" t="s">
        <v>50</v>
      </c>
      <c r="AF390" t="s">
        <v>1172</v>
      </c>
    </row>
    <row r="391" spans="1:32">
      <c r="A391" s="6" t="str">
        <f t="shared" si="12"/>
        <v>Paris 19 - Cite des Sciences5</v>
      </c>
      <c r="B391" s="6">
        <f t="shared" si="13"/>
        <v>5</v>
      </c>
      <c r="C391" t="s">
        <v>1166</v>
      </c>
      <c r="D391">
        <v>6</v>
      </c>
      <c r="E391">
        <v>6</v>
      </c>
      <c r="F391" t="s">
        <v>1167</v>
      </c>
      <c r="G391" t="s">
        <v>43</v>
      </c>
      <c r="H391" t="s">
        <v>44</v>
      </c>
      <c r="I391" t="s">
        <v>45</v>
      </c>
      <c r="J391" t="s">
        <v>58</v>
      </c>
      <c r="K391" t="s">
        <v>47</v>
      </c>
      <c r="L391" t="s">
        <v>45</v>
      </c>
      <c r="M391" t="s">
        <v>50</v>
      </c>
      <c r="N391" t="s">
        <v>50</v>
      </c>
      <c r="O391" t="s">
        <v>50</v>
      </c>
      <c r="P391" t="s">
        <v>50</v>
      </c>
      <c r="Q391" t="s">
        <v>50</v>
      </c>
      <c r="R391" t="s">
        <v>50</v>
      </c>
      <c r="S391" t="s">
        <v>50</v>
      </c>
      <c r="T391" t="s">
        <v>50</v>
      </c>
      <c r="U391" t="s">
        <v>441</v>
      </c>
      <c r="V391" t="s">
        <v>50</v>
      </c>
      <c r="W391" t="s">
        <v>50</v>
      </c>
      <c r="X391" t="s">
        <v>50</v>
      </c>
      <c r="Y391" t="s">
        <v>50</v>
      </c>
      <c r="Z391" t="s">
        <v>50</v>
      </c>
      <c r="AA391" t="s">
        <v>50</v>
      </c>
      <c r="AB391" t="s">
        <v>1168</v>
      </c>
      <c r="AC391">
        <v>7.01001187236016E+17</v>
      </c>
      <c r="AD391">
        <v>1266</v>
      </c>
      <c r="AE391" t="s">
        <v>1169</v>
      </c>
      <c r="AF391" t="s">
        <v>1170</v>
      </c>
    </row>
    <row r="392" spans="1:32">
      <c r="A392" s="6" t="str">
        <f t="shared" si="12"/>
        <v>Paris 19 - Cite des Sciences6</v>
      </c>
      <c r="B392" s="6">
        <f t="shared" si="13"/>
        <v>6</v>
      </c>
      <c r="C392" t="s">
        <v>1166</v>
      </c>
      <c r="D392">
        <v>6</v>
      </c>
      <c r="E392">
        <v>6</v>
      </c>
      <c r="F392" t="s">
        <v>1173</v>
      </c>
      <c r="G392" t="s">
        <v>72</v>
      </c>
      <c r="H392" t="s">
        <v>46</v>
      </c>
      <c r="I392" t="s">
        <v>45</v>
      </c>
      <c r="J392" t="s">
        <v>46</v>
      </c>
      <c r="K392" t="s">
        <v>47</v>
      </c>
      <c r="L392" t="s">
        <v>45</v>
      </c>
      <c r="M392" t="s">
        <v>50</v>
      </c>
      <c r="N392" t="s">
        <v>50</v>
      </c>
      <c r="O392" t="s">
        <v>50</v>
      </c>
      <c r="P392" t="s">
        <v>50</v>
      </c>
      <c r="Q392" t="s">
        <v>50</v>
      </c>
      <c r="R392" t="s">
        <v>50</v>
      </c>
      <c r="S392" t="s">
        <v>50</v>
      </c>
      <c r="T392" t="s">
        <v>50</v>
      </c>
      <c r="U392" t="s">
        <v>441</v>
      </c>
      <c r="V392" t="s">
        <v>50</v>
      </c>
      <c r="W392" t="s">
        <v>50</v>
      </c>
      <c r="X392" t="s">
        <v>50</v>
      </c>
      <c r="Y392" t="s">
        <v>50</v>
      </c>
      <c r="Z392" t="s">
        <v>50</v>
      </c>
      <c r="AA392" t="s">
        <v>50</v>
      </c>
      <c r="AB392" t="s">
        <v>1174</v>
      </c>
      <c r="AC392">
        <v>7.0100118723600896E+17</v>
      </c>
      <c r="AD392">
        <v>1267</v>
      </c>
      <c r="AE392" t="s">
        <v>1175</v>
      </c>
      <c r="AF392" t="s">
        <v>1176</v>
      </c>
    </row>
    <row r="393" spans="1:32">
      <c r="A393" s="6" t="str">
        <f t="shared" si="12"/>
        <v>Paris 19 - Place des fetes1</v>
      </c>
      <c r="B393" s="6">
        <f t="shared" si="13"/>
        <v>1</v>
      </c>
      <c r="C393" t="s">
        <v>1188</v>
      </c>
      <c r="D393">
        <v>5</v>
      </c>
      <c r="E393">
        <v>5</v>
      </c>
      <c r="F393" t="s">
        <v>1192</v>
      </c>
      <c r="G393" t="s">
        <v>43</v>
      </c>
      <c r="H393" t="s">
        <v>46</v>
      </c>
      <c r="I393" t="s">
        <v>45</v>
      </c>
      <c r="J393" t="s">
        <v>46</v>
      </c>
      <c r="K393" t="s">
        <v>89</v>
      </c>
      <c r="L393" t="s">
        <v>45</v>
      </c>
      <c r="M393" t="s">
        <v>50</v>
      </c>
      <c r="N393" t="s">
        <v>50</v>
      </c>
      <c r="O393" t="s">
        <v>50</v>
      </c>
      <c r="P393" t="s">
        <v>50</v>
      </c>
      <c r="Q393" t="s">
        <v>50</v>
      </c>
      <c r="R393" t="s">
        <v>50</v>
      </c>
      <c r="S393" t="s">
        <v>50</v>
      </c>
      <c r="T393" t="s">
        <v>50</v>
      </c>
      <c r="U393" t="s">
        <v>441</v>
      </c>
      <c r="V393" t="s">
        <v>50</v>
      </c>
      <c r="W393">
        <v>1246237</v>
      </c>
      <c r="X393" t="s">
        <v>1409</v>
      </c>
      <c r="Y393" t="s">
        <v>1410</v>
      </c>
      <c r="Z393" t="s">
        <v>50</v>
      </c>
      <c r="AA393" t="s">
        <v>50</v>
      </c>
      <c r="AB393" t="s">
        <v>50</v>
      </c>
      <c r="AC393">
        <v>7.0100118723602803E+17</v>
      </c>
      <c r="AD393" t="s">
        <v>50</v>
      </c>
      <c r="AE393" t="s">
        <v>1193</v>
      </c>
      <c r="AF393" t="s">
        <v>1194</v>
      </c>
    </row>
    <row r="394" spans="1:32">
      <c r="A394" s="6" t="str">
        <f t="shared" si="12"/>
        <v>Paris 19 - Place des fetes2</v>
      </c>
      <c r="B394" s="6">
        <f t="shared" si="13"/>
        <v>2</v>
      </c>
      <c r="C394" t="s">
        <v>1188</v>
      </c>
      <c r="D394">
        <v>5</v>
      </c>
      <c r="E394">
        <v>5</v>
      </c>
      <c r="F394" t="s">
        <v>1189</v>
      </c>
      <c r="G394" t="s">
        <v>43</v>
      </c>
      <c r="H394" t="s">
        <v>46</v>
      </c>
      <c r="I394" t="s">
        <v>45</v>
      </c>
      <c r="J394" t="s">
        <v>46</v>
      </c>
      <c r="K394" t="s">
        <v>89</v>
      </c>
      <c r="L394" t="s">
        <v>45</v>
      </c>
      <c r="M394" t="s">
        <v>50</v>
      </c>
      <c r="N394" t="s">
        <v>50</v>
      </c>
      <c r="O394" t="s">
        <v>50</v>
      </c>
      <c r="P394" t="s">
        <v>50</v>
      </c>
      <c r="Q394" t="s">
        <v>50</v>
      </c>
      <c r="R394" t="s">
        <v>50</v>
      </c>
      <c r="S394" t="s">
        <v>50</v>
      </c>
      <c r="T394" t="s">
        <v>50</v>
      </c>
      <c r="U394" t="s">
        <v>441</v>
      </c>
      <c r="V394" t="s">
        <v>50</v>
      </c>
      <c r="W394">
        <v>1246229</v>
      </c>
      <c r="X394" t="s">
        <v>1409</v>
      </c>
      <c r="Y394" t="s">
        <v>1410</v>
      </c>
      <c r="Z394" t="s">
        <v>50</v>
      </c>
      <c r="AA394" t="s">
        <v>50</v>
      </c>
      <c r="AB394" t="s">
        <v>1190</v>
      </c>
      <c r="AC394">
        <v>7.0100118723602406E+17</v>
      </c>
      <c r="AD394">
        <v>405</v>
      </c>
      <c r="AE394" t="s">
        <v>50</v>
      </c>
      <c r="AF394" t="s">
        <v>1191</v>
      </c>
    </row>
    <row r="395" spans="1:32">
      <c r="A395" s="6" t="str">
        <f t="shared" si="12"/>
        <v>Paris 19 - Place des fetes3</v>
      </c>
      <c r="B395" s="6">
        <f t="shared" si="13"/>
        <v>3</v>
      </c>
      <c r="C395" t="s">
        <v>1188</v>
      </c>
      <c r="D395">
        <v>5</v>
      </c>
      <c r="E395">
        <v>5</v>
      </c>
      <c r="F395" t="s">
        <v>1200</v>
      </c>
      <c r="G395" t="s">
        <v>43</v>
      </c>
      <c r="H395" t="s">
        <v>46</v>
      </c>
      <c r="I395" t="s">
        <v>45</v>
      </c>
      <c r="J395" t="s">
        <v>46</v>
      </c>
      <c r="K395" t="s">
        <v>47</v>
      </c>
      <c r="L395" t="s">
        <v>45</v>
      </c>
      <c r="M395" t="s">
        <v>50</v>
      </c>
      <c r="N395" t="s">
        <v>50</v>
      </c>
      <c r="O395" t="s">
        <v>50</v>
      </c>
      <c r="P395" t="s">
        <v>50</v>
      </c>
      <c r="Q395" t="s">
        <v>50</v>
      </c>
      <c r="R395" t="s">
        <v>50</v>
      </c>
      <c r="S395" t="s">
        <v>50</v>
      </c>
      <c r="T395" t="s">
        <v>50</v>
      </c>
      <c r="U395" t="s">
        <v>441</v>
      </c>
      <c r="V395" t="s">
        <v>50</v>
      </c>
      <c r="W395" t="s">
        <v>50</v>
      </c>
      <c r="X395" t="s">
        <v>50</v>
      </c>
      <c r="Y395" t="s">
        <v>50</v>
      </c>
      <c r="Z395" t="s">
        <v>50</v>
      </c>
      <c r="AA395" t="s">
        <v>50</v>
      </c>
      <c r="AB395" t="s">
        <v>50</v>
      </c>
      <c r="AC395">
        <v>7.0100118723602995E+17</v>
      </c>
      <c r="AD395">
        <v>435</v>
      </c>
      <c r="AE395" t="s">
        <v>50</v>
      </c>
      <c r="AF395" t="s">
        <v>1201</v>
      </c>
    </row>
    <row r="396" spans="1:32">
      <c r="A396" s="6" t="str">
        <f t="shared" si="12"/>
        <v>Paris 19 - Place des fetes4</v>
      </c>
      <c r="B396" s="6">
        <f t="shared" si="13"/>
        <v>4</v>
      </c>
      <c r="C396" t="s">
        <v>1188</v>
      </c>
      <c r="D396">
        <v>5</v>
      </c>
      <c r="E396">
        <v>5</v>
      </c>
      <c r="F396" t="s">
        <v>1197</v>
      </c>
      <c r="G396" t="s">
        <v>54</v>
      </c>
      <c r="H396" t="s">
        <v>46</v>
      </c>
      <c r="I396" t="s">
        <v>45</v>
      </c>
      <c r="J396" t="s">
        <v>46</v>
      </c>
      <c r="K396" t="s">
        <v>47</v>
      </c>
      <c r="L396" t="s">
        <v>45</v>
      </c>
      <c r="M396" t="s">
        <v>50</v>
      </c>
      <c r="N396" t="s">
        <v>50</v>
      </c>
      <c r="O396" t="s">
        <v>50</v>
      </c>
      <c r="P396" t="s">
        <v>50</v>
      </c>
      <c r="Q396" t="s">
        <v>50</v>
      </c>
      <c r="R396" t="s">
        <v>50</v>
      </c>
      <c r="S396" t="s">
        <v>50</v>
      </c>
      <c r="T396" t="s">
        <v>50</v>
      </c>
      <c r="U396" t="s">
        <v>441</v>
      </c>
      <c r="V396" t="s">
        <v>50</v>
      </c>
      <c r="W396" t="s">
        <v>50</v>
      </c>
      <c r="X396" t="s">
        <v>50</v>
      </c>
      <c r="Y396" t="s">
        <v>50</v>
      </c>
      <c r="Z396" t="s">
        <v>50</v>
      </c>
      <c r="AA396" t="s">
        <v>50</v>
      </c>
      <c r="AB396" t="s">
        <v>1198</v>
      </c>
      <c r="AC396">
        <v>7.0100118723606195E+17</v>
      </c>
      <c r="AD396">
        <v>520</v>
      </c>
      <c r="AE396" t="s">
        <v>50</v>
      </c>
      <c r="AF396" t="s">
        <v>1199</v>
      </c>
    </row>
    <row r="397" spans="1:32">
      <c r="A397" s="6" t="str">
        <f t="shared" si="12"/>
        <v>Paris 19 - Place des fetes5</v>
      </c>
      <c r="B397" s="6">
        <f t="shared" si="13"/>
        <v>5</v>
      </c>
      <c r="C397" t="s">
        <v>1188</v>
      </c>
      <c r="D397">
        <v>5</v>
      </c>
      <c r="E397">
        <v>5</v>
      </c>
      <c r="F397" t="s">
        <v>1195</v>
      </c>
      <c r="G397" t="s">
        <v>43</v>
      </c>
      <c r="H397" t="s">
        <v>46</v>
      </c>
      <c r="I397" t="s">
        <v>45</v>
      </c>
      <c r="J397" t="s">
        <v>46</v>
      </c>
      <c r="K397" t="s">
        <v>47</v>
      </c>
      <c r="L397" t="s">
        <v>45</v>
      </c>
      <c r="M397" t="s">
        <v>50</v>
      </c>
      <c r="N397" t="s">
        <v>50</v>
      </c>
      <c r="O397" t="s">
        <v>50</v>
      </c>
      <c r="P397" t="s">
        <v>50</v>
      </c>
      <c r="Q397" t="s">
        <v>50</v>
      </c>
      <c r="R397" t="s">
        <v>50</v>
      </c>
      <c r="S397" t="s">
        <v>50</v>
      </c>
      <c r="T397" t="s">
        <v>50</v>
      </c>
      <c r="U397" t="s">
        <v>441</v>
      </c>
      <c r="V397" t="s">
        <v>50</v>
      </c>
      <c r="W397" t="s">
        <v>50</v>
      </c>
      <c r="X397" t="s">
        <v>50</v>
      </c>
      <c r="Y397" t="s">
        <v>50</v>
      </c>
      <c r="Z397" t="s">
        <v>50</v>
      </c>
      <c r="AA397" t="s">
        <v>50</v>
      </c>
      <c r="AB397" t="s">
        <v>1196</v>
      </c>
      <c r="AC397">
        <v>7.0100118723602496E+17</v>
      </c>
      <c r="AD397">
        <v>511</v>
      </c>
      <c r="AE397" t="s">
        <v>50</v>
      </c>
      <c r="AF397" t="s">
        <v>50</v>
      </c>
    </row>
    <row r="398" spans="1:32">
      <c r="A398" s="6" t="str">
        <f t="shared" si="12"/>
        <v>Paris 19 - Riquet1</v>
      </c>
      <c r="B398" s="6">
        <f t="shared" si="13"/>
        <v>1</v>
      </c>
      <c r="C398" t="s">
        <v>1202</v>
      </c>
      <c r="D398">
        <v>6</v>
      </c>
      <c r="E398">
        <v>6</v>
      </c>
      <c r="F398" t="s">
        <v>1208</v>
      </c>
      <c r="G398">
        <v>500</v>
      </c>
      <c r="H398" t="s">
        <v>46</v>
      </c>
      <c r="I398" t="s">
        <v>45</v>
      </c>
      <c r="J398" t="s">
        <v>46</v>
      </c>
      <c r="K398" t="s">
        <v>47</v>
      </c>
      <c r="L398" t="s">
        <v>45</v>
      </c>
      <c r="M398" t="s">
        <v>50</v>
      </c>
      <c r="N398" t="s">
        <v>50</v>
      </c>
      <c r="O398" t="s">
        <v>50</v>
      </c>
      <c r="P398" t="s">
        <v>50</v>
      </c>
      <c r="Q398" t="s">
        <v>50</v>
      </c>
      <c r="R398" t="s">
        <v>50</v>
      </c>
      <c r="S398" t="s">
        <v>50</v>
      </c>
      <c r="T398" t="s">
        <v>50</v>
      </c>
      <c r="U398" t="s">
        <v>441</v>
      </c>
      <c r="V398" t="s">
        <v>50</v>
      </c>
      <c r="W398" t="s">
        <v>50</v>
      </c>
      <c r="X398" t="s">
        <v>50</v>
      </c>
      <c r="Y398" t="s">
        <v>50</v>
      </c>
      <c r="Z398" t="s">
        <v>50</v>
      </c>
      <c r="AA398" t="s">
        <v>50</v>
      </c>
      <c r="AB398" t="s">
        <v>50</v>
      </c>
      <c r="AC398">
        <v>7.0100118723606195E+17</v>
      </c>
      <c r="AD398" t="s">
        <v>50</v>
      </c>
      <c r="AE398" t="s">
        <v>50</v>
      </c>
      <c r="AF398" t="s">
        <v>50</v>
      </c>
    </row>
    <row r="399" spans="1:32">
      <c r="A399" s="6" t="str">
        <f t="shared" si="12"/>
        <v>Paris 19 - Riquet2</v>
      </c>
      <c r="B399" s="6">
        <f t="shared" si="13"/>
        <v>2</v>
      </c>
      <c r="C399" t="s">
        <v>1202</v>
      </c>
      <c r="D399">
        <v>6</v>
      </c>
      <c r="E399">
        <v>6</v>
      </c>
      <c r="F399" t="s">
        <v>1209</v>
      </c>
      <c r="G399" t="s">
        <v>433</v>
      </c>
      <c r="H399" t="s">
        <v>46</v>
      </c>
      <c r="I399" t="s">
        <v>48</v>
      </c>
      <c r="J399" t="s">
        <v>104</v>
      </c>
      <c r="K399" t="s">
        <v>89</v>
      </c>
      <c r="L399" t="s">
        <v>45</v>
      </c>
      <c r="M399" t="s">
        <v>50</v>
      </c>
      <c r="N399" t="s">
        <v>50</v>
      </c>
      <c r="O399" t="s">
        <v>50</v>
      </c>
      <c r="P399" t="s">
        <v>50</v>
      </c>
      <c r="Q399" t="s">
        <v>50</v>
      </c>
      <c r="R399" t="s">
        <v>50</v>
      </c>
      <c r="S399" t="s">
        <v>50</v>
      </c>
      <c r="T399" t="s">
        <v>50</v>
      </c>
      <c r="U399" t="s">
        <v>441</v>
      </c>
      <c r="V399" t="s">
        <v>50</v>
      </c>
      <c r="W399">
        <v>1246106</v>
      </c>
      <c r="X399" t="s">
        <v>1415</v>
      </c>
      <c r="Y399" t="s">
        <v>1486</v>
      </c>
      <c r="Z399" t="s">
        <v>50</v>
      </c>
      <c r="AA399" t="s">
        <v>50</v>
      </c>
      <c r="AB399" t="s">
        <v>1210</v>
      </c>
      <c r="AC399">
        <v>7.0100118723608806E+17</v>
      </c>
      <c r="AD399" t="s">
        <v>50</v>
      </c>
      <c r="AE399" t="s">
        <v>1211</v>
      </c>
      <c r="AF399" t="s">
        <v>1212</v>
      </c>
    </row>
    <row r="400" spans="1:32">
      <c r="A400" s="6" t="str">
        <f t="shared" si="12"/>
        <v>Paris 19 - Riquet3</v>
      </c>
      <c r="B400" s="6">
        <f t="shared" si="13"/>
        <v>3</v>
      </c>
      <c r="C400" t="s">
        <v>1202</v>
      </c>
      <c r="D400">
        <v>6</v>
      </c>
      <c r="E400">
        <v>6</v>
      </c>
      <c r="F400" t="s">
        <v>1217</v>
      </c>
      <c r="G400">
        <v>500</v>
      </c>
      <c r="H400" t="s">
        <v>46</v>
      </c>
      <c r="I400" t="s">
        <v>45</v>
      </c>
      <c r="J400" t="s">
        <v>46</v>
      </c>
      <c r="K400" t="s">
        <v>47</v>
      </c>
      <c r="L400" t="s">
        <v>45</v>
      </c>
      <c r="M400" t="s">
        <v>50</v>
      </c>
      <c r="N400" t="s">
        <v>50</v>
      </c>
      <c r="O400" t="s">
        <v>50</v>
      </c>
      <c r="P400" t="s">
        <v>50</v>
      </c>
      <c r="Q400" t="s">
        <v>50</v>
      </c>
      <c r="R400" t="s">
        <v>50</v>
      </c>
      <c r="S400" t="s">
        <v>50</v>
      </c>
      <c r="T400" t="s">
        <v>50</v>
      </c>
      <c r="U400" t="s">
        <v>441</v>
      </c>
      <c r="V400" t="s">
        <v>50</v>
      </c>
      <c r="W400" t="s">
        <v>50</v>
      </c>
      <c r="X400" t="s">
        <v>50</v>
      </c>
      <c r="Y400" t="s">
        <v>50</v>
      </c>
      <c r="Z400" t="s">
        <v>50</v>
      </c>
      <c r="AA400" t="s">
        <v>50</v>
      </c>
      <c r="AB400" t="s">
        <v>50</v>
      </c>
      <c r="AC400">
        <v>7.0100118723601805E+17</v>
      </c>
      <c r="AD400" t="s">
        <v>50</v>
      </c>
      <c r="AE400" t="s">
        <v>1218</v>
      </c>
      <c r="AF400" t="s">
        <v>50</v>
      </c>
    </row>
    <row r="401" spans="1:32">
      <c r="A401" s="6" t="str">
        <f t="shared" si="12"/>
        <v>Paris 19 - Riquet4</v>
      </c>
      <c r="B401" s="6">
        <f t="shared" si="13"/>
        <v>4</v>
      </c>
      <c r="C401" t="s">
        <v>1202</v>
      </c>
      <c r="D401">
        <v>6</v>
      </c>
      <c r="E401">
        <v>6</v>
      </c>
      <c r="F401" t="s">
        <v>1215</v>
      </c>
      <c r="G401" t="s">
        <v>81</v>
      </c>
      <c r="H401" t="s">
        <v>46</v>
      </c>
      <c r="I401" t="s">
        <v>45</v>
      </c>
      <c r="J401" t="s">
        <v>46</v>
      </c>
      <c r="K401" t="s">
        <v>64</v>
      </c>
      <c r="L401" t="s">
        <v>45</v>
      </c>
      <c r="M401" t="s">
        <v>50</v>
      </c>
      <c r="N401" t="s">
        <v>50</v>
      </c>
      <c r="O401" t="s">
        <v>50</v>
      </c>
      <c r="P401" t="s">
        <v>50</v>
      </c>
      <c r="Q401" t="s">
        <v>50</v>
      </c>
      <c r="R401" t="s">
        <v>50</v>
      </c>
      <c r="S401" t="s">
        <v>50</v>
      </c>
      <c r="T401" t="s">
        <v>50</v>
      </c>
      <c r="U401" t="s">
        <v>441</v>
      </c>
      <c r="V401">
        <v>1243501</v>
      </c>
      <c r="W401" t="s">
        <v>50</v>
      </c>
      <c r="X401" t="s">
        <v>1487</v>
      </c>
      <c r="Y401" t="s">
        <v>429</v>
      </c>
      <c r="Z401" t="s">
        <v>50</v>
      </c>
      <c r="AA401" t="s">
        <v>50</v>
      </c>
      <c r="AB401" t="s">
        <v>50</v>
      </c>
      <c r="AC401">
        <v>7.0100118723605606E+17</v>
      </c>
      <c r="AD401" t="s">
        <v>50</v>
      </c>
      <c r="AE401" t="s">
        <v>50</v>
      </c>
      <c r="AF401" t="s">
        <v>1216</v>
      </c>
    </row>
    <row r="402" spans="1:32">
      <c r="A402" s="6" t="str">
        <f t="shared" si="12"/>
        <v>Paris 19 - Riquet5</v>
      </c>
      <c r="B402" s="6">
        <f t="shared" si="13"/>
        <v>5</v>
      </c>
      <c r="C402" t="s">
        <v>1202</v>
      </c>
      <c r="D402">
        <v>6</v>
      </c>
      <c r="E402">
        <v>6</v>
      </c>
      <c r="F402" t="s">
        <v>1203</v>
      </c>
      <c r="G402" t="s">
        <v>43</v>
      </c>
      <c r="H402" t="s">
        <v>46</v>
      </c>
      <c r="I402" t="s">
        <v>45</v>
      </c>
      <c r="J402" t="s">
        <v>46</v>
      </c>
      <c r="K402" t="s">
        <v>89</v>
      </c>
      <c r="L402" t="s">
        <v>48</v>
      </c>
      <c r="M402" t="s">
        <v>50</v>
      </c>
      <c r="N402" t="s">
        <v>50</v>
      </c>
      <c r="O402" t="s">
        <v>50</v>
      </c>
      <c r="P402" t="s">
        <v>50</v>
      </c>
      <c r="Q402" t="s">
        <v>50</v>
      </c>
      <c r="R402" t="s">
        <v>50</v>
      </c>
      <c r="S402" t="s">
        <v>50</v>
      </c>
      <c r="T402" t="s">
        <v>50</v>
      </c>
      <c r="U402" t="s">
        <v>441</v>
      </c>
      <c r="V402" t="s">
        <v>50</v>
      </c>
      <c r="W402">
        <v>1232746</v>
      </c>
      <c r="X402" t="s">
        <v>1204</v>
      </c>
      <c r="Y402" t="s">
        <v>1205</v>
      </c>
      <c r="Z402" t="s">
        <v>1206</v>
      </c>
      <c r="AA402" t="s">
        <v>118</v>
      </c>
      <c r="AB402" t="s">
        <v>1207</v>
      </c>
      <c r="AC402">
        <v>7.0100118723602202E+17</v>
      </c>
      <c r="AD402">
        <v>134817</v>
      </c>
      <c r="AE402" t="s">
        <v>50</v>
      </c>
      <c r="AF402" t="s">
        <v>50</v>
      </c>
    </row>
    <row r="403" spans="1:32">
      <c r="A403" s="6" t="str">
        <f t="shared" si="12"/>
        <v>Paris 19 - Riquet6</v>
      </c>
      <c r="B403" s="6">
        <f t="shared" si="13"/>
        <v>6</v>
      </c>
      <c r="C403" t="s">
        <v>1202</v>
      </c>
      <c r="D403">
        <v>6</v>
      </c>
      <c r="E403">
        <v>6</v>
      </c>
      <c r="F403" t="s">
        <v>1213</v>
      </c>
      <c r="G403" t="s">
        <v>43</v>
      </c>
      <c r="H403" t="s">
        <v>46</v>
      </c>
      <c r="I403" t="s">
        <v>45</v>
      </c>
      <c r="J403" t="s">
        <v>46</v>
      </c>
      <c r="K403" t="s">
        <v>47</v>
      </c>
      <c r="L403" t="s">
        <v>45</v>
      </c>
      <c r="M403" t="s">
        <v>50</v>
      </c>
      <c r="N403" t="s">
        <v>50</v>
      </c>
      <c r="O403" t="s">
        <v>50</v>
      </c>
      <c r="P403" t="s">
        <v>50</v>
      </c>
      <c r="Q403" t="s">
        <v>50</v>
      </c>
      <c r="R403" t="s">
        <v>50</v>
      </c>
      <c r="S403" t="s">
        <v>50</v>
      </c>
      <c r="T403" t="s">
        <v>50</v>
      </c>
      <c r="U403" t="s">
        <v>441</v>
      </c>
      <c r="V403" t="s">
        <v>50</v>
      </c>
      <c r="W403" t="s">
        <v>50</v>
      </c>
      <c r="X403" t="s">
        <v>50</v>
      </c>
      <c r="Y403" t="s">
        <v>50</v>
      </c>
      <c r="Z403" t="s">
        <v>50</v>
      </c>
      <c r="AA403" t="s">
        <v>50</v>
      </c>
      <c r="AB403" t="s">
        <v>50</v>
      </c>
      <c r="AC403">
        <v>7.0100118723608499E+17</v>
      </c>
      <c r="AD403" s="7">
        <v>135915</v>
      </c>
      <c r="AE403" t="s">
        <v>50</v>
      </c>
      <c r="AF403" t="s">
        <v>1214</v>
      </c>
    </row>
    <row r="404" spans="1:32">
      <c r="A404" s="6" t="str">
        <f t="shared" si="12"/>
        <v>Paris 20 - Gambetta1</v>
      </c>
      <c r="B404" s="6">
        <f t="shared" si="13"/>
        <v>1</v>
      </c>
      <c r="C404" t="s">
        <v>1219</v>
      </c>
      <c r="D404">
        <v>4</v>
      </c>
      <c r="E404">
        <v>4</v>
      </c>
      <c r="F404" t="s">
        <v>1223</v>
      </c>
      <c r="G404" t="s">
        <v>43</v>
      </c>
      <c r="H404" t="s">
        <v>46</v>
      </c>
      <c r="I404" t="s">
        <v>45</v>
      </c>
      <c r="J404" t="s">
        <v>46</v>
      </c>
      <c r="K404" t="s">
        <v>47</v>
      </c>
      <c r="L404" t="s">
        <v>45</v>
      </c>
      <c r="M404" t="s">
        <v>50</v>
      </c>
      <c r="N404" t="s">
        <v>50</v>
      </c>
      <c r="O404" t="s">
        <v>50</v>
      </c>
      <c r="P404" t="s">
        <v>50</v>
      </c>
      <c r="Q404" t="s">
        <v>50</v>
      </c>
      <c r="R404" t="s">
        <v>50</v>
      </c>
      <c r="S404" t="s">
        <v>50</v>
      </c>
      <c r="T404" t="s">
        <v>50</v>
      </c>
      <c r="U404" t="s">
        <v>276</v>
      </c>
      <c r="V404" t="s">
        <v>50</v>
      </c>
      <c r="W404" t="s">
        <v>50</v>
      </c>
      <c r="X404" t="s">
        <v>50</v>
      </c>
      <c r="Y404" t="s">
        <v>50</v>
      </c>
      <c r="Z404" t="s">
        <v>50</v>
      </c>
      <c r="AA404" t="s">
        <v>50</v>
      </c>
      <c r="AB404" t="s">
        <v>50</v>
      </c>
      <c r="AC404">
        <v>7.0100118723605696E+17</v>
      </c>
      <c r="AD404" t="s">
        <v>50</v>
      </c>
      <c r="AE404" t="s">
        <v>50</v>
      </c>
      <c r="AF404" t="s">
        <v>1224</v>
      </c>
    </row>
    <row r="405" spans="1:32">
      <c r="A405" s="6" t="str">
        <f t="shared" si="12"/>
        <v>Paris 20 - Gambetta2</v>
      </c>
      <c r="B405" s="6">
        <f t="shared" si="13"/>
        <v>2</v>
      </c>
      <c r="C405" t="s">
        <v>1219</v>
      </c>
      <c r="D405">
        <v>4</v>
      </c>
      <c r="E405">
        <v>4</v>
      </c>
      <c r="F405" t="s">
        <v>1225</v>
      </c>
      <c r="G405">
        <v>500</v>
      </c>
      <c r="H405" t="s">
        <v>46</v>
      </c>
      <c r="I405" t="s">
        <v>45</v>
      </c>
      <c r="J405" t="s">
        <v>46</v>
      </c>
      <c r="K405" t="s">
        <v>47</v>
      </c>
      <c r="L405" t="s">
        <v>45</v>
      </c>
      <c r="M405" t="s">
        <v>50</v>
      </c>
      <c r="N405" t="s">
        <v>50</v>
      </c>
      <c r="O405" t="s">
        <v>50</v>
      </c>
      <c r="P405" t="s">
        <v>50</v>
      </c>
      <c r="Q405" t="s">
        <v>50</v>
      </c>
      <c r="R405" t="s">
        <v>50</v>
      </c>
      <c r="S405" t="s">
        <v>50</v>
      </c>
      <c r="T405" t="s">
        <v>50</v>
      </c>
      <c r="U405" t="s">
        <v>276</v>
      </c>
      <c r="V405" t="s">
        <v>50</v>
      </c>
      <c r="W405" t="s">
        <v>50</v>
      </c>
      <c r="X405" t="s">
        <v>50</v>
      </c>
      <c r="Y405" t="s">
        <v>50</v>
      </c>
      <c r="Z405" t="s">
        <v>50</v>
      </c>
      <c r="AA405" t="s">
        <v>50</v>
      </c>
      <c r="AB405" t="s">
        <v>50</v>
      </c>
      <c r="AC405">
        <v>7.01001187236048E+17</v>
      </c>
      <c r="AD405" t="s">
        <v>50</v>
      </c>
      <c r="AE405" t="s">
        <v>50</v>
      </c>
      <c r="AF405" t="s">
        <v>50</v>
      </c>
    </row>
    <row r="406" spans="1:32">
      <c r="A406" s="6" t="str">
        <f t="shared" si="12"/>
        <v>Paris 20 - Gambetta3</v>
      </c>
      <c r="B406" s="6">
        <f t="shared" si="13"/>
        <v>3</v>
      </c>
      <c r="C406" t="s">
        <v>1219</v>
      </c>
      <c r="D406">
        <v>4</v>
      </c>
      <c r="E406">
        <v>4</v>
      </c>
      <c r="F406" t="s">
        <v>1226</v>
      </c>
      <c r="G406">
        <v>500</v>
      </c>
      <c r="H406" t="s">
        <v>46</v>
      </c>
      <c r="I406" t="s">
        <v>45</v>
      </c>
      <c r="J406" t="s">
        <v>46</v>
      </c>
      <c r="K406" t="s">
        <v>64</v>
      </c>
      <c r="L406" t="s">
        <v>45</v>
      </c>
      <c r="M406" t="s">
        <v>50</v>
      </c>
      <c r="N406" t="s">
        <v>50</v>
      </c>
      <c r="O406" t="s">
        <v>50</v>
      </c>
      <c r="P406" t="s">
        <v>50</v>
      </c>
      <c r="Q406" t="s">
        <v>50</v>
      </c>
      <c r="R406" t="s">
        <v>50</v>
      </c>
      <c r="S406" t="s">
        <v>50</v>
      </c>
      <c r="T406" t="s">
        <v>50</v>
      </c>
      <c r="U406" t="s">
        <v>276</v>
      </c>
      <c r="V406">
        <v>1245622</v>
      </c>
      <c r="W406" t="s">
        <v>50</v>
      </c>
      <c r="X406" t="s">
        <v>1488</v>
      </c>
      <c r="Y406" t="s">
        <v>1489</v>
      </c>
      <c r="Z406" t="s">
        <v>50</v>
      </c>
      <c r="AA406" t="s">
        <v>50</v>
      </c>
      <c r="AB406" t="s">
        <v>50</v>
      </c>
      <c r="AC406">
        <v>7.0100118723604198E+17</v>
      </c>
      <c r="AD406" t="s">
        <v>50</v>
      </c>
      <c r="AE406" t="s">
        <v>50</v>
      </c>
      <c r="AF406" t="s">
        <v>50</v>
      </c>
    </row>
    <row r="407" spans="1:32">
      <c r="A407" s="6" t="str">
        <f t="shared" si="12"/>
        <v>Paris 20 - Gambetta4</v>
      </c>
      <c r="B407" s="6">
        <f t="shared" si="13"/>
        <v>4</v>
      </c>
      <c r="C407" t="s">
        <v>1219</v>
      </c>
      <c r="D407">
        <v>4</v>
      </c>
      <c r="E407">
        <v>4</v>
      </c>
      <c r="F407" t="s">
        <v>1220</v>
      </c>
      <c r="G407" t="s">
        <v>54</v>
      </c>
      <c r="H407" t="s">
        <v>46</v>
      </c>
      <c r="I407" t="s">
        <v>45</v>
      </c>
      <c r="J407" t="s">
        <v>46</v>
      </c>
      <c r="K407" t="s">
        <v>47</v>
      </c>
      <c r="L407" t="s">
        <v>45</v>
      </c>
      <c r="M407" t="s">
        <v>50</v>
      </c>
      <c r="N407" t="s">
        <v>50</v>
      </c>
      <c r="O407" t="s">
        <v>50</v>
      </c>
      <c r="P407" t="s">
        <v>50</v>
      </c>
      <c r="Q407" t="s">
        <v>50</v>
      </c>
      <c r="R407" t="s">
        <v>50</v>
      </c>
      <c r="S407" t="s">
        <v>50</v>
      </c>
      <c r="T407" t="s">
        <v>50</v>
      </c>
      <c r="U407" t="s">
        <v>276</v>
      </c>
      <c r="V407" t="s">
        <v>50</v>
      </c>
      <c r="W407" t="s">
        <v>50</v>
      </c>
      <c r="X407" t="s">
        <v>50</v>
      </c>
      <c r="Y407" t="s">
        <v>50</v>
      </c>
      <c r="Z407" t="s">
        <v>50</v>
      </c>
      <c r="AA407" t="s">
        <v>50</v>
      </c>
      <c r="AB407" t="s">
        <v>1221</v>
      </c>
      <c r="AC407">
        <v>7.0100118723602496E+17</v>
      </c>
      <c r="AD407" t="s">
        <v>50</v>
      </c>
      <c r="AE407" t="s">
        <v>50</v>
      </c>
      <c r="AF407" t="s">
        <v>1222</v>
      </c>
    </row>
    <row r="408" spans="1:32">
      <c r="A408" s="6" t="str">
        <f t="shared" si="12"/>
        <v>Paris 20 - Pere-Lachaise1</v>
      </c>
      <c r="B408" s="6">
        <f t="shared" si="13"/>
        <v>1</v>
      </c>
      <c r="C408" t="s">
        <v>1227</v>
      </c>
      <c r="D408">
        <v>2</v>
      </c>
      <c r="E408">
        <v>2</v>
      </c>
      <c r="F408" t="s">
        <v>1231</v>
      </c>
      <c r="G408" t="s">
        <v>43</v>
      </c>
      <c r="H408" t="s">
        <v>46</v>
      </c>
      <c r="I408" t="s">
        <v>48</v>
      </c>
      <c r="J408" t="s">
        <v>104</v>
      </c>
      <c r="K408" t="s">
        <v>253</v>
      </c>
      <c r="L408" t="s">
        <v>48</v>
      </c>
      <c r="M408" t="s">
        <v>50</v>
      </c>
      <c r="N408" t="s">
        <v>50</v>
      </c>
      <c r="O408" t="s">
        <v>50</v>
      </c>
      <c r="P408" t="s">
        <v>50</v>
      </c>
      <c r="Q408" t="s">
        <v>50</v>
      </c>
      <c r="R408" t="s">
        <v>50</v>
      </c>
      <c r="S408" t="s">
        <v>50</v>
      </c>
      <c r="T408" t="s">
        <v>50</v>
      </c>
      <c r="U408" t="s">
        <v>276</v>
      </c>
      <c r="V408" t="s">
        <v>50</v>
      </c>
      <c r="W408" t="s">
        <v>50</v>
      </c>
      <c r="X408" t="s">
        <v>50</v>
      </c>
      <c r="Y408" t="s">
        <v>50</v>
      </c>
      <c r="Z408" t="s">
        <v>720</v>
      </c>
      <c r="AA408" t="s">
        <v>155</v>
      </c>
      <c r="AB408" t="s">
        <v>50</v>
      </c>
      <c r="AC408">
        <v>7.0100118723603699E+17</v>
      </c>
      <c r="AD408" t="s">
        <v>50</v>
      </c>
      <c r="AE408" t="s">
        <v>50</v>
      </c>
      <c r="AF408" t="s">
        <v>1232</v>
      </c>
    </row>
    <row r="409" spans="1:32">
      <c r="A409" s="6" t="str">
        <f t="shared" si="12"/>
        <v>Paris 20 - Pere-Lachaise2</v>
      </c>
      <c r="B409" s="6">
        <f t="shared" si="13"/>
        <v>2</v>
      </c>
      <c r="C409" t="s">
        <v>1227</v>
      </c>
      <c r="D409">
        <v>2</v>
      </c>
      <c r="E409">
        <v>2</v>
      </c>
      <c r="F409" t="s">
        <v>1228</v>
      </c>
      <c r="G409" t="s">
        <v>54</v>
      </c>
      <c r="H409" t="s">
        <v>46</v>
      </c>
      <c r="I409" t="s">
        <v>45</v>
      </c>
      <c r="J409" t="s">
        <v>46</v>
      </c>
      <c r="K409" t="s">
        <v>47</v>
      </c>
      <c r="L409" t="s">
        <v>45</v>
      </c>
      <c r="M409" t="s">
        <v>50</v>
      </c>
      <c r="N409" t="s">
        <v>50</v>
      </c>
      <c r="O409" t="s">
        <v>50</v>
      </c>
      <c r="P409" t="s">
        <v>50</v>
      </c>
      <c r="Q409" t="s">
        <v>50</v>
      </c>
      <c r="R409" t="s">
        <v>50</v>
      </c>
      <c r="S409" t="s">
        <v>50</v>
      </c>
      <c r="T409" t="s">
        <v>50</v>
      </c>
      <c r="U409" t="s">
        <v>276</v>
      </c>
      <c r="V409" t="s">
        <v>50</v>
      </c>
      <c r="W409" t="s">
        <v>50</v>
      </c>
      <c r="X409" t="s">
        <v>50</v>
      </c>
      <c r="Y409" t="s">
        <v>50</v>
      </c>
      <c r="Z409" t="s">
        <v>50</v>
      </c>
      <c r="AA409" t="s">
        <v>50</v>
      </c>
      <c r="AB409" t="s">
        <v>1229</v>
      </c>
      <c r="AC409">
        <v>7.01001187236016E+17</v>
      </c>
      <c r="AD409" t="s">
        <v>50</v>
      </c>
      <c r="AE409" t="s">
        <v>50</v>
      </c>
      <c r="AF409" t="s">
        <v>1230</v>
      </c>
    </row>
    <row r="410" spans="1:32">
      <c r="A410" s="6" t="str">
        <f t="shared" si="12"/>
        <v>Paris 20 - Pyrenees Duclos1</v>
      </c>
      <c r="B410" s="6">
        <f t="shared" si="13"/>
        <v>1</v>
      </c>
      <c r="C410" t="s">
        <v>1233</v>
      </c>
      <c r="D410">
        <v>5</v>
      </c>
      <c r="E410">
        <v>4</v>
      </c>
      <c r="F410" t="s">
        <v>1236</v>
      </c>
      <c r="G410" t="s">
        <v>72</v>
      </c>
      <c r="H410" t="s">
        <v>46</v>
      </c>
      <c r="I410" t="s">
        <v>45</v>
      </c>
      <c r="J410" t="s">
        <v>46</v>
      </c>
      <c r="K410" t="s">
        <v>47</v>
      </c>
      <c r="L410" t="s">
        <v>45</v>
      </c>
      <c r="M410" t="s">
        <v>50</v>
      </c>
      <c r="N410" t="s">
        <v>50</v>
      </c>
      <c r="O410" t="s">
        <v>50</v>
      </c>
      <c r="P410" t="s">
        <v>50</v>
      </c>
      <c r="Q410" t="s">
        <v>50</v>
      </c>
      <c r="R410" t="s">
        <v>50</v>
      </c>
      <c r="S410" t="s">
        <v>50</v>
      </c>
      <c r="T410" t="s">
        <v>50</v>
      </c>
      <c r="U410" t="s">
        <v>276</v>
      </c>
      <c r="V410" t="s">
        <v>50</v>
      </c>
      <c r="W410" t="s">
        <v>50</v>
      </c>
      <c r="X410" t="s">
        <v>50</v>
      </c>
      <c r="Y410" t="s">
        <v>50</v>
      </c>
      <c r="Z410" t="s">
        <v>50</v>
      </c>
      <c r="AA410" t="s">
        <v>50</v>
      </c>
      <c r="AB410" t="s">
        <v>1237</v>
      </c>
      <c r="AC410">
        <v>7.0100118723605696E+17</v>
      </c>
      <c r="AD410" t="s">
        <v>50</v>
      </c>
      <c r="AE410" t="s">
        <v>50</v>
      </c>
      <c r="AF410" t="s">
        <v>1238</v>
      </c>
    </row>
    <row r="411" spans="1:32">
      <c r="A411" s="6" t="str">
        <f t="shared" si="12"/>
        <v>Paris 20 - Pyrenees Duclos2</v>
      </c>
      <c r="B411" s="6">
        <f t="shared" si="13"/>
        <v>2</v>
      </c>
      <c r="C411" t="s">
        <v>1233</v>
      </c>
      <c r="D411">
        <v>5</v>
      </c>
      <c r="E411">
        <v>4</v>
      </c>
      <c r="F411" t="s">
        <v>1234</v>
      </c>
      <c r="G411" t="s">
        <v>43</v>
      </c>
      <c r="H411" t="s">
        <v>46</v>
      </c>
      <c r="I411" t="s">
        <v>45</v>
      </c>
      <c r="J411" t="s">
        <v>46</v>
      </c>
      <c r="K411" t="s">
        <v>64</v>
      </c>
      <c r="L411" t="s">
        <v>48</v>
      </c>
      <c r="M411" t="s">
        <v>50</v>
      </c>
      <c r="N411" t="s">
        <v>50</v>
      </c>
      <c r="O411" t="s">
        <v>50</v>
      </c>
      <c r="P411" t="s">
        <v>50</v>
      </c>
      <c r="Q411" t="s">
        <v>50</v>
      </c>
      <c r="R411" t="s">
        <v>50</v>
      </c>
      <c r="S411" t="s">
        <v>50</v>
      </c>
      <c r="T411" t="s">
        <v>50</v>
      </c>
      <c r="U411" t="s">
        <v>276</v>
      </c>
      <c r="V411">
        <v>1244904</v>
      </c>
      <c r="W411" t="s">
        <v>50</v>
      </c>
      <c r="X411" t="s">
        <v>1490</v>
      </c>
      <c r="Y411" t="s">
        <v>249</v>
      </c>
      <c r="Z411" t="s">
        <v>50</v>
      </c>
      <c r="AA411" t="s">
        <v>50</v>
      </c>
      <c r="AB411" t="s">
        <v>50</v>
      </c>
      <c r="AC411">
        <v>7.0100118723602099E+17</v>
      </c>
      <c r="AD411">
        <v>908</v>
      </c>
      <c r="AE411" t="s">
        <v>50</v>
      </c>
      <c r="AF411" t="s">
        <v>50</v>
      </c>
    </row>
    <row r="412" spans="1:32">
      <c r="A412" s="6" t="str">
        <f t="shared" si="12"/>
        <v>Paris 20 - Pyrenees Duclos3</v>
      </c>
      <c r="B412" s="6">
        <f t="shared" si="13"/>
        <v>3</v>
      </c>
      <c r="C412" t="s">
        <v>1233</v>
      </c>
      <c r="D412">
        <v>5</v>
      </c>
      <c r="E412">
        <v>4</v>
      </c>
      <c r="F412" t="s">
        <v>1239</v>
      </c>
      <c r="G412" t="s">
        <v>43</v>
      </c>
      <c r="H412" t="s">
        <v>46</v>
      </c>
      <c r="I412" t="s">
        <v>45</v>
      </c>
      <c r="J412" t="s">
        <v>46</v>
      </c>
      <c r="K412" t="s">
        <v>105</v>
      </c>
      <c r="L412" t="s">
        <v>45</v>
      </c>
      <c r="M412" t="s">
        <v>50</v>
      </c>
      <c r="N412" t="s">
        <v>50</v>
      </c>
      <c r="O412" t="s">
        <v>50</v>
      </c>
      <c r="P412" t="s">
        <v>50</v>
      </c>
      <c r="Q412" t="s">
        <v>50</v>
      </c>
      <c r="R412" t="s">
        <v>50</v>
      </c>
      <c r="S412" t="s">
        <v>50</v>
      </c>
      <c r="T412" t="s">
        <v>50</v>
      </c>
      <c r="U412" t="s">
        <v>276</v>
      </c>
      <c r="V412" t="s">
        <v>50</v>
      </c>
      <c r="W412" t="s">
        <v>50</v>
      </c>
      <c r="X412" t="s">
        <v>50</v>
      </c>
      <c r="Y412" t="s">
        <v>50</v>
      </c>
      <c r="Z412" t="s">
        <v>1240</v>
      </c>
      <c r="AA412" t="s">
        <v>284</v>
      </c>
      <c r="AB412" t="s">
        <v>1241</v>
      </c>
      <c r="AC412">
        <v>7.0100118723601997E+17</v>
      </c>
      <c r="AD412">
        <v>907</v>
      </c>
      <c r="AE412" t="s">
        <v>50</v>
      </c>
      <c r="AF412" t="s">
        <v>50</v>
      </c>
    </row>
    <row r="413" spans="1:32">
      <c r="A413" s="6" t="str">
        <f t="shared" si="12"/>
        <v>Paris 20 - Pyrenees Duclos4</v>
      </c>
      <c r="B413" s="6">
        <f t="shared" si="13"/>
        <v>4</v>
      </c>
      <c r="C413" t="s">
        <v>1233</v>
      </c>
      <c r="D413">
        <v>5</v>
      </c>
      <c r="E413">
        <v>4</v>
      </c>
      <c r="F413" t="s">
        <v>1235</v>
      </c>
      <c r="G413" t="s">
        <v>72</v>
      </c>
      <c r="H413" t="s">
        <v>46</v>
      </c>
      <c r="I413" t="s">
        <v>45</v>
      </c>
      <c r="J413" t="s">
        <v>46</v>
      </c>
      <c r="K413" t="s">
        <v>253</v>
      </c>
      <c r="L413" t="s">
        <v>45</v>
      </c>
      <c r="M413" t="s">
        <v>50</v>
      </c>
      <c r="N413" t="s">
        <v>50</v>
      </c>
      <c r="O413" t="s">
        <v>50</v>
      </c>
      <c r="P413" t="s">
        <v>50</v>
      </c>
      <c r="Q413" t="s">
        <v>50</v>
      </c>
      <c r="R413" t="s">
        <v>50</v>
      </c>
      <c r="S413" t="s">
        <v>50</v>
      </c>
      <c r="T413" t="s">
        <v>50</v>
      </c>
      <c r="U413" t="s">
        <v>276</v>
      </c>
      <c r="V413" t="s">
        <v>50</v>
      </c>
      <c r="W413" t="s">
        <v>50</v>
      </c>
      <c r="X413" t="s">
        <v>50</v>
      </c>
      <c r="Y413" t="s">
        <v>50</v>
      </c>
      <c r="Z413" t="s">
        <v>50</v>
      </c>
      <c r="AA413" t="s">
        <v>50</v>
      </c>
      <c r="AB413" t="s">
        <v>50</v>
      </c>
      <c r="AC413">
        <v>7.0100118723605005E+17</v>
      </c>
      <c r="AD413">
        <v>410</v>
      </c>
      <c r="AE413" t="s">
        <v>50</v>
      </c>
      <c r="AF413" t="s">
        <v>50</v>
      </c>
    </row>
    <row r="414" spans="1:32">
      <c r="A414" s="6" t="str">
        <f t="shared" si="12"/>
        <v>Saint-Cloud - Colline1</v>
      </c>
      <c r="B414" s="6">
        <f t="shared" si="13"/>
        <v>1</v>
      </c>
      <c r="C414" t="s">
        <v>1242</v>
      </c>
      <c r="D414">
        <v>2</v>
      </c>
      <c r="E414">
        <v>2</v>
      </c>
      <c r="F414" t="s">
        <v>1243</v>
      </c>
      <c r="G414" t="s">
        <v>43</v>
      </c>
      <c r="H414" t="s">
        <v>46</v>
      </c>
      <c r="I414" t="s">
        <v>45</v>
      </c>
      <c r="J414" t="s">
        <v>46</v>
      </c>
      <c r="K414" t="s">
        <v>47</v>
      </c>
      <c r="L414" t="s">
        <v>45</v>
      </c>
      <c r="M414" t="s">
        <v>50</v>
      </c>
      <c r="N414" t="s">
        <v>50</v>
      </c>
      <c r="O414" t="s">
        <v>50</v>
      </c>
      <c r="P414" t="s">
        <v>50</v>
      </c>
      <c r="Q414" t="s">
        <v>50</v>
      </c>
      <c r="R414" t="s">
        <v>50</v>
      </c>
      <c r="S414" t="s">
        <v>50</v>
      </c>
      <c r="T414" t="s">
        <v>50</v>
      </c>
      <c r="U414" t="s">
        <v>49</v>
      </c>
      <c r="V414" t="s">
        <v>50</v>
      </c>
      <c r="W414" t="s">
        <v>50</v>
      </c>
      <c r="X414" t="s">
        <v>50</v>
      </c>
      <c r="Y414" t="s">
        <v>50</v>
      </c>
      <c r="Z414" t="s">
        <v>50</v>
      </c>
      <c r="AA414" t="s">
        <v>50</v>
      </c>
      <c r="AB414" t="s">
        <v>50</v>
      </c>
      <c r="AC414">
        <v>7.0100118723605696E+17</v>
      </c>
      <c r="AD414">
        <v>1276</v>
      </c>
      <c r="AE414" t="s">
        <v>50</v>
      </c>
      <c r="AF414" t="s">
        <v>1244</v>
      </c>
    </row>
    <row r="415" spans="1:32">
      <c r="A415" s="6" t="str">
        <f t="shared" si="12"/>
        <v>Saint-Cloud - Colline2</v>
      </c>
      <c r="B415" s="6">
        <f t="shared" si="13"/>
        <v>2</v>
      </c>
      <c r="C415" t="s">
        <v>1242</v>
      </c>
      <c r="D415">
        <v>2</v>
      </c>
      <c r="E415">
        <v>2</v>
      </c>
      <c r="F415" t="s">
        <v>1245</v>
      </c>
      <c r="G415" t="s">
        <v>498</v>
      </c>
      <c r="H415" t="s">
        <v>46</v>
      </c>
      <c r="I415" t="s">
        <v>45</v>
      </c>
      <c r="J415" t="s">
        <v>46</v>
      </c>
      <c r="K415" t="s">
        <v>89</v>
      </c>
      <c r="L415" t="s">
        <v>45</v>
      </c>
      <c r="M415" t="s">
        <v>50</v>
      </c>
      <c r="N415" t="s">
        <v>50</v>
      </c>
      <c r="O415" t="s">
        <v>50</v>
      </c>
      <c r="P415" t="s">
        <v>50</v>
      </c>
      <c r="Q415" t="s">
        <v>50</v>
      </c>
      <c r="R415" t="s">
        <v>50</v>
      </c>
      <c r="S415" t="s">
        <v>50</v>
      </c>
      <c r="T415" t="s">
        <v>50</v>
      </c>
      <c r="U415" t="s">
        <v>49</v>
      </c>
      <c r="V415" t="s">
        <v>50</v>
      </c>
      <c r="W415">
        <v>1246287</v>
      </c>
      <c r="X415" t="s">
        <v>1409</v>
      </c>
      <c r="Y415" t="s">
        <v>1410</v>
      </c>
      <c r="Z415" t="s">
        <v>50</v>
      </c>
      <c r="AA415" t="s">
        <v>50</v>
      </c>
      <c r="AB415" t="s">
        <v>50</v>
      </c>
      <c r="AC415">
        <v>7.0100118723603494E+17</v>
      </c>
      <c r="AD415">
        <v>1099</v>
      </c>
      <c r="AE415" t="s">
        <v>1246</v>
      </c>
      <c r="AF415" t="s">
        <v>50</v>
      </c>
    </row>
    <row r="416" spans="1:32">
      <c r="A416" s="6" t="str">
        <f t="shared" si="12"/>
        <v>Saint Mande - Charles Digeon1</v>
      </c>
      <c r="B416" s="6">
        <f t="shared" si="13"/>
        <v>1</v>
      </c>
      <c r="C416" t="s">
        <v>1247</v>
      </c>
      <c r="D416">
        <v>4</v>
      </c>
      <c r="E416">
        <v>4</v>
      </c>
      <c r="F416" t="s">
        <v>1250</v>
      </c>
      <c r="G416" t="s">
        <v>54</v>
      </c>
      <c r="H416" t="s">
        <v>46</v>
      </c>
      <c r="I416" t="s">
        <v>45</v>
      </c>
      <c r="J416" t="s">
        <v>46</v>
      </c>
      <c r="K416" t="s">
        <v>47</v>
      </c>
      <c r="L416" t="s">
        <v>45</v>
      </c>
      <c r="M416" t="s">
        <v>50</v>
      </c>
      <c r="N416" t="s">
        <v>50</v>
      </c>
      <c r="O416" t="s">
        <v>50</v>
      </c>
      <c r="P416" t="s">
        <v>50</v>
      </c>
      <c r="Q416" t="s">
        <v>50</v>
      </c>
      <c r="R416" t="s">
        <v>50</v>
      </c>
      <c r="S416" t="s">
        <v>50</v>
      </c>
      <c r="T416" t="s">
        <v>50</v>
      </c>
      <c r="U416" t="s">
        <v>49</v>
      </c>
      <c r="V416" t="s">
        <v>50</v>
      </c>
      <c r="W416" t="s">
        <v>50</v>
      </c>
      <c r="X416" t="s">
        <v>50</v>
      </c>
      <c r="Y416" t="s">
        <v>50</v>
      </c>
      <c r="Z416" t="s">
        <v>50</v>
      </c>
      <c r="AA416" t="s">
        <v>50</v>
      </c>
      <c r="AB416" t="s">
        <v>1251</v>
      </c>
      <c r="AC416">
        <v>7.0100118723602598E+17</v>
      </c>
      <c r="AD416" t="s">
        <v>50</v>
      </c>
      <c r="AE416" t="s">
        <v>50</v>
      </c>
      <c r="AF416" t="s">
        <v>1252</v>
      </c>
    </row>
    <row r="417" spans="1:32">
      <c r="A417" s="6" t="str">
        <f t="shared" si="12"/>
        <v>Saint Mande - Charles Digeon2</v>
      </c>
      <c r="B417" s="6">
        <f t="shared" si="13"/>
        <v>2</v>
      </c>
      <c r="C417" t="s">
        <v>1247</v>
      </c>
      <c r="D417">
        <v>4</v>
      </c>
      <c r="E417">
        <v>4</v>
      </c>
      <c r="F417" t="s">
        <v>1248</v>
      </c>
      <c r="G417" t="s">
        <v>43</v>
      </c>
      <c r="H417" t="s">
        <v>46</v>
      </c>
      <c r="I417" t="s">
        <v>45</v>
      </c>
      <c r="J417" t="s">
        <v>46</v>
      </c>
      <c r="K417" t="s">
        <v>47</v>
      </c>
      <c r="L417" t="s">
        <v>45</v>
      </c>
      <c r="M417" t="s">
        <v>50</v>
      </c>
      <c r="N417" t="s">
        <v>50</v>
      </c>
      <c r="O417" t="s">
        <v>50</v>
      </c>
      <c r="P417" t="s">
        <v>50</v>
      </c>
      <c r="Q417" t="s">
        <v>50</v>
      </c>
      <c r="R417" t="s">
        <v>50</v>
      </c>
      <c r="S417" t="s">
        <v>50</v>
      </c>
      <c r="T417" t="s">
        <v>50</v>
      </c>
      <c r="U417" t="s">
        <v>49</v>
      </c>
      <c r="V417" t="s">
        <v>50</v>
      </c>
      <c r="W417" t="s">
        <v>50</v>
      </c>
      <c r="X417" t="s">
        <v>50</v>
      </c>
      <c r="Y417" t="s">
        <v>50</v>
      </c>
      <c r="Z417" t="s">
        <v>50</v>
      </c>
      <c r="AA417" t="s">
        <v>50</v>
      </c>
      <c r="AB417" t="s">
        <v>1249</v>
      </c>
      <c r="AC417">
        <v>7.0100118723602406E+17</v>
      </c>
      <c r="AD417" t="s">
        <v>50</v>
      </c>
      <c r="AE417" t="s">
        <v>50</v>
      </c>
      <c r="AF417" t="s">
        <v>50</v>
      </c>
    </row>
    <row r="418" spans="1:32">
      <c r="A418" s="6" t="str">
        <f t="shared" si="12"/>
        <v>Saint Mande - Charles Digeon3</v>
      </c>
      <c r="B418" s="6">
        <f t="shared" si="13"/>
        <v>3</v>
      </c>
      <c r="C418" t="s">
        <v>1247</v>
      </c>
      <c r="D418">
        <v>4</v>
      </c>
      <c r="E418">
        <v>4</v>
      </c>
      <c r="F418" t="s">
        <v>1253</v>
      </c>
      <c r="G418">
        <v>500</v>
      </c>
      <c r="H418" t="s">
        <v>46</v>
      </c>
      <c r="I418" t="s">
        <v>45</v>
      </c>
      <c r="J418" t="s">
        <v>46</v>
      </c>
      <c r="K418" t="s">
        <v>47</v>
      </c>
      <c r="L418" t="s">
        <v>45</v>
      </c>
      <c r="M418" t="s">
        <v>50</v>
      </c>
      <c r="N418" t="s">
        <v>50</v>
      </c>
      <c r="O418" t="s">
        <v>50</v>
      </c>
      <c r="P418" t="s">
        <v>50</v>
      </c>
      <c r="Q418" t="s">
        <v>50</v>
      </c>
      <c r="R418" t="s">
        <v>50</v>
      </c>
      <c r="S418" t="s">
        <v>50</v>
      </c>
      <c r="T418" t="s">
        <v>50</v>
      </c>
      <c r="U418" t="s">
        <v>49</v>
      </c>
      <c r="V418" t="s">
        <v>50</v>
      </c>
      <c r="W418" t="s">
        <v>50</v>
      </c>
      <c r="X418" t="s">
        <v>50</v>
      </c>
      <c r="Y418" t="s">
        <v>50</v>
      </c>
      <c r="Z418" t="s">
        <v>50</v>
      </c>
      <c r="AA418" t="s">
        <v>50</v>
      </c>
      <c r="AB418" t="s">
        <v>50</v>
      </c>
      <c r="AC418">
        <v>7.0100118723603994E+17</v>
      </c>
      <c r="AD418" t="s">
        <v>50</v>
      </c>
      <c r="AE418" t="s">
        <v>50</v>
      </c>
      <c r="AF418" t="s">
        <v>50</v>
      </c>
    </row>
    <row r="419" spans="1:32">
      <c r="A419" s="6" t="str">
        <f t="shared" si="12"/>
        <v>Saint Mande - Charles Digeon4</v>
      </c>
      <c r="B419" s="6">
        <f t="shared" si="13"/>
        <v>4</v>
      </c>
      <c r="C419" t="s">
        <v>1247</v>
      </c>
      <c r="D419">
        <v>4</v>
      </c>
      <c r="E419">
        <v>4</v>
      </c>
      <c r="F419" t="s">
        <v>1254</v>
      </c>
      <c r="G419" t="s">
        <v>54</v>
      </c>
      <c r="H419" t="s">
        <v>46</v>
      </c>
      <c r="I419" t="s">
        <v>45</v>
      </c>
      <c r="J419" t="s">
        <v>46</v>
      </c>
      <c r="K419" t="s">
        <v>47</v>
      </c>
      <c r="L419" t="s">
        <v>45</v>
      </c>
      <c r="M419" t="s">
        <v>50</v>
      </c>
      <c r="N419" t="s">
        <v>50</v>
      </c>
      <c r="O419" t="s">
        <v>50</v>
      </c>
      <c r="P419" t="s">
        <v>50</v>
      </c>
      <c r="Q419" t="s">
        <v>50</v>
      </c>
      <c r="R419" t="s">
        <v>50</v>
      </c>
      <c r="S419" t="s">
        <v>50</v>
      </c>
      <c r="T419" t="s">
        <v>50</v>
      </c>
      <c r="U419" t="s">
        <v>49</v>
      </c>
      <c r="V419" t="s">
        <v>50</v>
      </c>
      <c r="W419" t="s">
        <v>50</v>
      </c>
      <c r="X419" t="s">
        <v>50</v>
      </c>
      <c r="Y419" t="s">
        <v>50</v>
      </c>
      <c r="Z419" t="s">
        <v>50</v>
      </c>
      <c r="AA419" t="s">
        <v>50</v>
      </c>
      <c r="AB419" t="s">
        <v>1255</v>
      </c>
      <c r="AC419">
        <v>7.0100118723608499E+17</v>
      </c>
      <c r="AD419" t="s">
        <v>50</v>
      </c>
      <c r="AE419" t="s">
        <v>1256</v>
      </c>
      <c r="AF419" t="s">
        <v>1257</v>
      </c>
    </row>
    <row r="420" spans="1:32">
      <c r="A420" s="6" t="str">
        <f t="shared" si="12"/>
        <v>Suresnes - Belvedere1</v>
      </c>
      <c r="B420" s="6">
        <f t="shared" si="13"/>
        <v>1</v>
      </c>
      <c r="C420" t="s">
        <v>1258</v>
      </c>
      <c r="D420">
        <v>4</v>
      </c>
      <c r="E420">
        <v>4</v>
      </c>
      <c r="F420" t="s">
        <v>1263</v>
      </c>
      <c r="G420">
        <v>500</v>
      </c>
      <c r="H420" t="s">
        <v>46</v>
      </c>
      <c r="I420" t="s">
        <v>45</v>
      </c>
      <c r="J420" t="s">
        <v>46</v>
      </c>
      <c r="K420" t="s">
        <v>47</v>
      </c>
      <c r="L420" t="s">
        <v>45</v>
      </c>
      <c r="M420" t="s">
        <v>50</v>
      </c>
      <c r="N420" t="s">
        <v>50</v>
      </c>
      <c r="O420" t="s">
        <v>50</v>
      </c>
      <c r="P420" t="s">
        <v>50</v>
      </c>
      <c r="Q420" t="s">
        <v>50</v>
      </c>
      <c r="R420" t="s">
        <v>50</v>
      </c>
      <c r="S420" t="s">
        <v>50</v>
      </c>
      <c r="T420" t="s">
        <v>50</v>
      </c>
      <c r="U420" t="s">
        <v>49</v>
      </c>
      <c r="V420" t="s">
        <v>50</v>
      </c>
      <c r="W420" t="s">
        <v>50</v>
      </c>
      <c r="X420" t="s">
        <v>50</v>
      </c>
      <c r="Y420" t="s">
        <v>50</v>
      </c>
      <c r="Z420" t="s">
        <v>50</v>
      </c>
      <c r="AA420" t="s">
        <v>50</v>
      </c>
      <c r="AB420" t="s">
        <v>50</v>
      </c>
      <c r="AC420">
        <v>7.0100118723605798E+17</v>
      </c>
      <c r="AD420">
        <v>4159</v>
      </c>
      <c r="AE420" t="s">
        <v>50</v>
      </c>
      <c r="AF420" t="s">
        <v>1264</v>
      </c>
    </row>
    <row r="421" spans="1:32">
      <c r="A421" s="6" t="str">
        <f t="shared" si="12"/>
        <v>Suresnes - Belvedere2</v>
      </c>
      <c r="B421" s="6">
        <f t="shared" si="13"/>
        <v>2</v>
      </c>
      <c r="C421" t="s">
        <v>1258</v>
      </c>
      <c r="D421">
        <v>4</v>
      </c>
      <c r="E421">
        <v>4</v>
      </c>
      <c r="F421" t="s">
        <v>1259</v>
      </c>
      <c r="G421">
        <v>500</v>
      </c>
      <c r="H421" t="s">
        <v>46</v>
      </c>
      <c r="I421" t="s">
        <v>45</v>
      </c>
      <c r="J421" t="s">
        <v>46</v>
      </c>
      <c r="K421" t="s">
        <v>64</v>
      </c>
      <c r="L421" t="s">
        <v>48</v>
      </c>
      <c r="M421" t="s">
        <v>50</v>
      </c>
      <c r="N421" t="s">
        <v>50</v>
      </c>
      <c r="O421" t="s">
        <v>50</v>
      </c>
      <c r="P421" t="s">
        <v>50</v>
      </c>
      <c r="Q421" t="s">
        <v>50</v>
      </c>
      <c r="R421" t="s">
        <v>50</v>
      </c>
      <c r="S421" t="s">
        <v>50</v>
      </c>
      <c r="T421" t="s">
        <v>50</v>
      </c>
      <c r="U421" t="s">
        <v>49</v>
      </c>
      <c r="V421">
        <v>1230834</v>
      </c>
      <c r="W421" t="s">
        <v>50</v>
      </c>
      <c r="X421" t="s">
        <v>1260</v>
      </c>
      <c r="Y421" t="s">
        <v>1261</v>
      </c>
      <c r="Z421" t="s">
        <v>50</v>
      </c>
      <c r="AA421" t="s">
        <v>50</v>
      </c>
      <c r="AB421" t="s">
        <v>50</v>
      </c>
      <c r="AC421">
        <v>7.0100118723605798E+17</v>
      </c>
      <c r="AD421">
        <v>4158</v>
      </c>
      <c r="AE421" t="s">
        <v>50</v>
      </c>
      <c r="AF421" t="s">
        <v>1262</v>
      </c>
    </row>
    <row r="422" spans="1:32">
      <c r="A422" s="6" t="str">
        <f t="shared" si="12"/>
        <v>Suresnes - Belvedere3</v>
      </c>
      <c r="B422" s="6">
        <f t="shared" si="13"/>
        <v>3</v>
      </c>
      <c r="C422" t="s">
        <v>1258</v>
      </c>
      <c r="D422">
        <v>4</v>
      </c>
      <c r="E422">
        <v>4</v>
      </c>
      <c r="F422" t="s">
        <v>1265</v>
      </c>
      <c r="G422">
        <v>500</v>
      </c>
      <c r="H422" t="s">
        <v>46</v>
      </c>
      <c r="I422" t="s">
        <v>45</v>
      </c>
      <c r="J422" t="s">
        <v>46</v>
      </c>
      <c r="K422" t="s">
        <v>47</v>
      </c>
      <c r="L422" t="s">
        <v>45</v>
      </c>
      <c r="M422" t="s">
        <v>50</v>
      </c>
      <c r="N422" t="s">
        <v>50</v>
      </c>
      <c r="O422" t="s">
        <v>50</v>
      </c>
      <c r="P422" t="s">
        <v>50</v>
      </c>
      <c r="Q422" t="s">
        <v>50</v>
      </c>
      <c r="R422" t="s">
        <v>50</v>
      </c>
      <c r="S422" t="s">
        <v>50</v>
      </c>
      <c r="T422" t="s">
        <v>50</v>
      </c>
      <c r="U422" t="s">
        <v>49</v>
      </c>
      <c r="V422" t="s">
        <v>50</v>
      </c>
      <c r="W422" t="s">
        <v>50</v>
      </c>
      <c r="X422" t="s">
        <v>50</v>
      </c>
      <c r="Y422" t="s">
        <v>50</v>
      </c>
      <c r="Z422" t="s">
        <v>50</v>
      </c>
      <c r="AA422" t="s">
        <v>50</v>
      </c>
      <c r="AB422" t="s">
        <v>50</v>
      </c>
      <c r="AC422">
        <v>7.0100118723605798E+17</v>
      </c>
      <c r="AD422">
        <v>4160</v>
      </c>
      <c r="AE422" t="s">
        <v>50</v>
      </c>
      <c r="AF422" t="s">
        <v>1266</v>
      </c>
    </row>
    <row r="423" spans="1:32">
      <c r="A423" s="6" t="str">
        <f t="shared" si="12"/>
        <v>Suresnes - Belvedere4</v>
      </c>
      <c r="B423" s="6">
        <f t="shared" si="13"/>
        <v>4</v>
      </c>
      <c r="C423" t="s">
        <v>1258</v>
      </c>
      <c r="D423">
        <v>4</v>
      </c>
      <c r="E423">
        <v>4</v>
      </c>
      <c r="F423" t="s">
        <v>1267</v>
      </c>
      <c r="G423">
        <v>500</v>
      </c>
      <c r="H423" t="s">
        <v>46</v>
      </c>
      <c r="I423" t="s">
        <v>45</v>
      </c>
      <c r="J423" t="s">
        <v>46</v>
      </c>
      <c r="K423" t="s">
        <v>47</v>
      </c>
      <c r="L423" t="s">
        <v>45</v>
      </c>
      <c r="M423" t="s">
        <v>50</v>
      </c>
      <c r="N423" t="s">
        <v>50</v>
      </c>
      <c r="O423" t="s">
        <v>50</v>
      </c>
      <c r="P423" t="s">
        <v>50</v>
      </c>
      <c r="Q423" t="s">
        <v>50</v>
      </c>
      <c r="R423" t="s">
        <v>50</v>
      </c>
      <c r="S423" t="s">
        <v>50</v>
      </c>
      <c r="T423" t="s">
        <v>50</v>
      </c>
      <c r="U423" t="s">
        <v>49</v>
      </c>
      <c r="V423" t="s">
        <v>50</v>
      </c>
      <c r="W423" t="s">
        <v>50</v>
      </c>
      <c r="X423" t="s">
        <v>50</v>
      </c>
      <c r="Y423" t="s">
        <v>50</v>
      </c>
      <c r="Z423" t="s">
        <v>50</v>
      </c>
      <c r="AA423" t="s">
        <v>50</v>
      </c>
      <c r="AB423" t="s">
        <v>50</v>
      </c>
      <c r="AC423">
        <v>7.0100118723605798E+17</v>
      </c>
      <c r="AD423">
        <v>4161</v>
      </c>
      <c r="AE423" t="s">
        <v>50</v>
      </c>
      <c r="AF423" t="s">
        <v>1268</v>
      </c>
    </row>
    <row r="424" spans="1:32">
      <c r="A424" s="6" t="str">
        <f t="shared" si="12"/>
        <v>Suresnes - Franklin Roosevelt1</v>
      </c>
      <c r="B424" s="6">
        <f t="shared" si="13"/>
        <v>1</v>
      </c>
      <c r="C424" t="s">
        <v>1269</v>
      </c>
      <c r="D424">
        <v>4</v>
      </c>
      <c r="E424">
        <v>3</v>
      </c>
      <c r="F424" t="s">
        <v>1271</v>
      </c>
      <c r="G424">
        <v>500</v>
      </c>
      <c r="H424" t="s">
        <v>46</v>
      </c>
      <c r="I424" t="s">
        <v>45</v>
      </c>
      <c r="J424" t="s">
        <v>46</v>
      </c>
      <c r="K424" t="s">
        <v>47</v>
      </c>
      <c r="L424" t="s">
        <v>45</v>
      </c>
      <c r="M424" t="s">
        <v>50</v>
      </c>
      <c r="N424" t="s">
        <v>50</v>
      </c>
      <c r="O424" t="s">
        <v>50</v>
      </c>
      <c r="P424" t="s">
        <v>50</v>
      </c>
      <c r="Q424" t="s">
        <v>50</v>
      </c>
      <c r="R424" t="s">
        <v>50</v>
      </c>
      <c r="S424" t="s">
        <v>50</v>
      </c>
      <c r="T424" t="s">
        <v>50</v>
      </c>
      <c r="U424" t="s">
        <v>49</v>
      </c>
      <c r="V424" t="s">
        <v>50</v>
      </c>
      <c r="W424" t="s">
        <v>50</v>
      </c>
      <c r="X424" t="s">
        <v>50</v>
      </c>
      <c r="Y424" t="s">
        <v>50</v>
      </c>
      <c r="Z424" t="s">
        <v>50</v>
      </c>
      <c r="AA424" t="s">
        <v>50</v>
      </c>
      <c r="AB424" t="s">
        <v>50</v>
      </c>
      <c r="AC424">
        <v>7.0100118723605901E+17</v>
      </c>
      <c r="AD424">
        <v>5380</v>
      </c>
      <c r="AE424" t="s">
        <v>50</v>
      </c>
      <c r="AF424" t="s">
        <v>1272</v>
      </c>
    </row>
    <row r="425" spans="1:32">
      <c r="A425" s="6" t="str">
        <f t="shared" si="12"/>
        <v>Suresnes - Franklin Roosevelt2</v>
      </c>
      <c r="B425" s="6">
        <f t="shared" si="13"/>
        <v>2</v>
      </c>
      <c r="C425" t="s">
        <v>1269</v>
      </c>
      <c r="D425">
        <v>4</v>
      </c>
      <c r="E425">
        <v>3</v>
      </c>
      <c r="F425" t="s">
        <v>1273</v>
      </c>
      <c r="G425">
        <v>500</v>
      </c>
      <c r="H425" t="s">
        <v>46</v>
      </c>
      <c r="I425" t="s">
        <v>45</v>
      </c>
      <c r="J425" t="s">
        <v>46</v>
      </c>
      <c r="K425" t="s">
        <v>47</v>
      </c>
      <c r="L425" t="s">
        <v>45</v>
      </c>
      <c r="M425" t="s">
        <v>50</v>
      </c>
      <c r="N425" t="s">
        <v>50</v>
      </c>
      <c r="O425" t="s">
        <v>50</v>
      </c>
      <c r="P425" t="s">
        <v>50</v>
      </c>
      <c r="Q425" t="s">
        <v>50</v>
      </c>
      <c r="R425" t="s">
        <v>50</v>
      </c>
      <c r="S425" t="s">
        <v>50</v>
      </c>
      <c r="T425" t="s">
        <v>50</v>
      </c>
      <c r="U425" t="s">
        <v>49</v>
      </c>
      <c r="V425" t="s">
        <v>50</v>
      </c>
      <c r="W425" t="s">
        <v>50</v>
      </c>
      <c r="X425" t="s">
        <v>50</v>
      </c>
      <c r="Y425" t="s">
        <v>50</v>
      </c>
      <c r="Z425" t="s">
        <v>50</v>
      </c>
      <c r="AA425" t="s">
        <v>50</v>
      </c>
      <c r="AB425" t="s">
        <v>1274</v>
      </c>
      <c r="AC425">
        <v>7.0100118723605798E+17</v>
      </c>
      <c r="AD425">
        <v>5382</v>
      </c>
      <c r="AE425" t="s">
        <v>50</v>
      </c>
      <c r="AF425" t="s">
        <v>1275</v>
      </c>
    </row>
    <row r="426" spans="1:32">
      <c r="A426" s="6" t="str">
        <f t="shared" si="12"/>
        <v>Suresnes - Franklin Roosevelt3</v>
      </c>
      <c r="B426" s="6">
        <f t="shared" si="13"/>
        <v>3</v>
      </c>
      <c r="C426" t="s">
        <v>1269</v>
      </c>
      <c r="D426">
        <v>4</v>
      </c>
      <c r="E426">
        <v>3</v>
      </c>
      <c r="F426" t="s">
        <v>1270</v>
      </c>
      <c r="G426">
        <v>500</v>
      </c>
      <c r="H426" t="s">
        <v>44</v>
      </c>
      <c r="I426" t="s">
        <v>45</v>
      </c>
      <c r="J426" t="s">
        <v>46</v>
      </c>
      <c r="K426" t="s">
        <v>47</v>
      </c>
      <c r="L426" t="s">
        <v>48</v>
      </c>
      <c r="M426" t="s">
        <v>50</v>
      </c>
      <c r="N426" t="s">
        <v>50</v>
      </c>
      <c r="O426" t="s">
        <v>50</v>
      </c>
      <c r="P426" t="s">
        <v>50</v>
      </c>
      <c r="Q426" t="s">
        <v>50</v>
      </c>
      <c r="R426" t="s">
        <v>50</v>
      </c>
      <c r="S426" t="s">
        <v>50</v>
      </c>
      <c r="T426" t="s">
        <v>50</v>
      </c>
      <c r="U426" t="s">
        <v>49</v>
      </c>
      <c r="V426" t="s">
        <v>50</v>
      </c>
      <c r="W426" t="s">
        <v>50</v>
      </c>
      <c r="X426" t="s">
        <v>50</v>
      </c>
      <c r="Y426" t="s">
        <v>50</v>
      </c>
      <c r="Z426" t="s">
        <v>50</v>
      </c>
      <c r="AA426" t="s">
        <v>50</v>
      </c>
      <c r="AB426" t="s">
        <v>50</v>
      </c>
      <c r="AC426">
        <v>7.0100118723605798E+17</v>
      </c>
      <c r="AD426">
        <v>5381</v>
      </c>
      <c r="AE426" t="s">
        <v>50</v>
      </c>
      <c r="AF426" t="s">
        <v>50</v>
      </c>
    </row>
    <row r="427" spans="1:32">
      <c r="A427" s="6" t="str">
        <f t="shared" si="12"/>
        <v>Suresnes - Marche Caron1</v>
      </c>
      <c r="B427" s="6">
        <f t="shared" si="13"/>
        <v>1</v>
      </c>
      <c r="C427" t="s">
        <v>1276</v>
      </c>
      <c r="D427">
        <v>4</v>
      </c>
      <c r="E427">
        <v>4</v>
      </c>
      <c r="F427" t="s">
        <v>1285</v>
      </c>
      <c r="G427" t="s">
        <v>43</v>
      </c>
      <c r="H427" t="s">
        <v>46</v>
      </c>
      <c r="I427" t="s">
        <v>45</v>
      </c>
      <c r="J427" t="s">
        <v>46</v>
      </c>
      <c r="K427" t="s">
        <v>47</v>
      </c>
      <c r="L427" t="s">
        <v>45</v>
      </c>
      <c r="M427" t="s">
        <v>50</v>
      </c>
      <c r="N427" t="s">
        <v>50</v>
      </c>
      <c r="O427" t="s">
        <v>50</v>
      </c>
      <c r="P427" t="s">
        <v>50</v>
      </c>
      <c r="Q427" t="s">
        <v>50</v>
      </c>
      <c r="R427" t="s">
        <v>50</v>
      </c>
      <c r="S427" t="s">
        <v>50</v>
      </c>
      <c r="T427" t="s">
        <v>50</v>
      </c>
      <c r="U427" t="s">
        <v>49</v>
      </c>
      <c r="V427" t="s">
        <v>50</v>
      </c>
      <c r="W427" t="s">
        <v>50</v>
      </c>
      <c r="X427" t="s">
        <v>50</v>
      </c>
      <c r="Y427" t="s">
        <v>50</v>
      </c>
      <c r="Z427" t="s">
        <v>50</v>
      </c>
      <c r="AA427" t="s">
        <v>50</v>
      </c>
      <c r="AB427" t="s">
        <v>1286</v>
      </c>
      <c r="AC427">
        <v>7.0100118723602304E+17</v>
      </c>
      <c r="AD427" t="s">
        <v>50</v>
      </c>
      <c r="AE427" t="s">
        <v>1287</v>
      </c>
      <c r="AF427" t="s">
        <v>1288</v>
      </c>
    </row>
    <row r="428" spans="1:32">
      <c r="A428" s="6" t="str">
        <f t="shared" si="12"/>
        <v>Suresnes - Marche Caron2</v>
      </c>
      <c r="B428" s="6">
        <f t="shared" si="13"/>
        <v>2</v>
      </c>
      <c r="C428" t="s">
        <v>1276</v>
      </c>
      <c r="D428">
        <v>4</v>
      </c>
      <c r="E428">
        <v>4</v>
      </c>
      <c r="F428" t="s">
        <v>1289</v>
      </c>
      <c r="G428" t="s">
        <v>54</v>
      </c>
      <c r="H428" t="s">
        <v>46</v>
      </c>
      <c r="I428" t="s">
        <v>45</v>
      </c>
      <c r="J428" t="s">
        <v>46</v>
      </c>
      <c r="K428" t="s">
        <v>47</v>
      </c>
      <c r="L428" t="s">
        <v>45</v>
      </c>
      <c r="M428" t="s">
        <v>50</v>
      </c>
      <c r="N428" t="s">
        <v>50</v>
      </c>
      <c r="O428" t="s">
        <v>50</v>
      </c>
      <c r="P428" t="s">
        <v>50</v>
      </c>
      <c r="Q428" t="s">
        <v>50</v>
      </c>
      <c r="R428" t="s">
        <v>50</v>
      </c>
      <c r="S428" t="s">
        <v>50</v>
      </c>
      <c r="T428" t="s">
        <v>50</v>
      </c>
      <c r="U428" t="s">
        <v>49</v>
      </c>
      <c r="V428" t="s">
        <v>50</v>
      </c>
      <c r="W428" t="s">
        <v>50</v>
      </c>
      <c r="X428" t="s">
        <v>50</v>
      </c>
      <c r="Y428" t="s">
        <v>50</v>
      </c>
      <c r="Z428" t="s">
        <v>50</v>
      </c>
      <c r="AA428" t="s">
        <v>50</v>
      </c>
      <c r="AB428" t="s">
        <v>1290</v>
      </c>
      <c r="AC428">
        <v>7.0100118723601306E+17</v>
      </c>
      <c r="AD428" t="s">
        <v>50</v>
      </c>
      <c r="AE428" t="s">
        <v>50</v>
      </c>
      <c r="AF428" t="s">
        <v>1291</v>
      </c>
    </row>
    <row r="429" spans="1:32">
      <c r="A429" s="6" t="str">
        <f t="shared" si="12"/>
        <v>Suresnes - Marche Caron3</v>
      </c>
      <c r="B429" s="6">
        <f t="shared" si="13"/>
        <v>3</v>
      </c>
      <c r="C429" t="s">
        <v>1276</v>
      </c>
      <c r="D429">
        <v>4</v>
      </c>
      <c r="E429">
        <v>4</v>
      </c>
      <c r="F429" t="s">
        <v>1281</v>
      </c>
      <c r="G429" t="s">
        <v>72</v>
      </c>
      <c r="H429" t="s">
        <v>46</v>
      </c>
      <c r="I429" t="s">
        <v>45</v>
      </c>
      <c r="J429" t="s">
        <v>46</v>
      </c>
      <c r="K429" t="s">
        <v>89</v>
      </c>
      <c r="L429" t="s">
        <v>45</v>
      </c>
      <c r="M429" t="s">
        <v>50</v>
      </c>
      <c r="N429" t="s">
        <v>50</v>
      </c>
      <c r="O429" t="s">
        <v>50</v>
      </c>
      <c r="P429" t="s">
        <v>50</v>
      </c>
      <c r="Q429" t="s">
        <v>50</v>
      </c>
      <c r="R429" t="s">
        <v>50</v>
      </c>
      <c r="S429" t="s">
        <v>50</v>
      </c>
      <c r="T429" t="s">
        <v>50</v>
      </c>
      <c r="U429" t="s">
        <v>49</v>
      </c>
      <c r="V429" t="s">
        <v>50</v>
      </c>
      <c r="W429">
        <v>1237523</v>
      </c>
      <c r="X429" t="s">
        <v>1282</v>
      </c>
      <c r="Y429" t="s">
        <v>116</v>
      </c>
      <c r="Z429" t="s">
        <v>548</v>
      </c>
      <c r="AA429" t="s">
        <v>407</v>
      </c>
      <c r="AB429" t="s">
        <v>1283</v>
      </c>
      <c r="AC429">
        <v>7.0100118723604096E+17</v>
      </c>
      <c r="AD429" t="s">
        <v>50</v>
      </c>
      <c r="AE429" t="s">
        <v>1284</v>
      </c>
      <c r="AF429" t="s">
        <v>50</v>
      </c>
    </row>
    <row r="430" spans="1:32">
      <c r="A430" s="6" t="str">
        <f t="shared" si="12"/>
        <v>Suresnes - Marche Caron4</v>
      </c>
      <c r="B430" s="6">
        <f t="shared" si="13"/>
        <v>4</v>
      </c>
      <c r="C430" t="s">
        <v>1276</v>
      </c>
      <c r="D430">
        <v>4</v>
      </c>
      <c r="E430">
        <v>4</v>
      </c>
      <c r="F430" t="s">
        <v>1277</v>
      </c>
      <c r="G430">
        <v>500</v>
      </c>
      <c r="H430" t="s">
        <v>46</v>
      </c>
      <c r="I430" t="s">
        <v>45</v>
      </c>
      <c r="J430" t="s">
        <v>46</v>
      </c>
      <c r="K430" t="s">
        <v>47</v>
      </c>
      <c r="L430" t="s">
        <v>45</v>
      </c>
      <c r="M430" t="s">
        <v>50</v>
      </c>
      <c r="N430" t="s">
        <v>50</v>
      </c>
      <c r="O430" t="s">
        <v>50</v>
      </c>
      <c r="P430" t="s">
        <v>50</v>
      </c>
      <c r="Q430" t="s">
        <v>50</v>
      </c>
      <c r="R430" t="s">
        <v>50</v>
      </c>
      <c r="S430" t="s">
        <v>50</v>
      </c>
      <c r="T430" t="s">
        <v>50</v>
      </c>
      <c r="U430" t="s">
        <v>49</v>
      </c>
      <c r="V430" t="s">
        <v>50</v>
      </c>
      <c r="W430" t="s">
        <v>50</v>
      </c>
      <c r="X430" t="s">
        <v>50</v>
      </c>
      <c r="Y430" t="s">
        <v>50</v>
      </c>
      <c r="Z430" t="s">
        <v>50</v>
      </c>
      <c r="AA430" t="s">
        <v>50</v>
      </c>
      <c r="AB430" t="s">
        <v>1278</v>
      </c>
      <c r="AC430" t="s">
        <v>1279</v>
      </c>
      <c r="AD430" t="s">
        <v>50</v>
      </c>
      <c r="AE430" t="s">
        <v>50</v>
      </c>
      <c r="AF430" t="s">
        <v>1280</v>
      </c>
    </row>
    <row r="431" spans="1:32">
      <c r="A431" s="6" t="str">
        <f t="shared" si="12"/>
        <v>Vincennes - Marigny Chateau1</v>
      </c>
      <c r="B431" s="6">
        <f t="shared" si="13"/>
        <v>1</v>
      </c>
      <c r="C431" t="s">
        <v>1292</v>
      </c>
      <c r="D431">
        <v>4</v>
      </c>
      <c r="E431">
        <v>4</v>
      </c>
      <c r="F431" t="s">
        <v>1293</v>
      </c>
      <c r="G431">
        <v>500</v>
      </c>
      <c r="H431" t="s">
        <v>46</v>
      </c>
      <c r="I431" t="s">
        <v>45</v>
      </c>
      <c r="J431" t="s">
        <v>46</v>
      </c>
      <c r="K431" t="s">
        <v>47</v>
      </c>
      <c r="L431" t="s">
        <v>45</v>
      </c>
      <c r="M431" t="s">
        <v>50</v>
      </c>
      <c r="N431" t="s">
        <v>50</v>
      </c>
      <c r="O431" t="s">
        <v>50</v>
      </c>
      <c r="P431" t="s">
        <v>50</v>
      </c>
      <c r="Q431" t="s">
        <v>50</v>
      </c>
      <c r="R431" t="s">
        <v>50</v>
      </c>
      <c r="S431" t="s">
        <v>50</v>
      </c>
      <c r="T431" t="s">
        <v>50</v>
      </c>
      <c r="U431" t="s">
        <v>49</v>
      </c>
      <c r="V431" t="s">
        <v>50</v>
      </c>
      <c r="W431" t="s">
        <v>50</v>
      </c>
      <c r="X431" t="s">
        <v>50</v>
      </c>
      <c r="Y431" t="s">
        <v>50</v>
      </c>
      <c r="Z431" t="s">
        <v>50</v>
      </c>
      <c r="AA431" t="s">
        <v>50</v>
      </c>
      <c r="AB431" t="s">
        <v>1294</v>
      </c>
      <c r="AC431">
        <v>7.0100118723604198E+17</v>
      </c>
      <c r="AD431" t="s">
        <v>50</v>
      </c>
      <c r="AE431" t="s">
        <v>1295</v>
      </c>
      <c r="AF431" t="s">
        <v>50</v>
      </c>
    </row>
    <row r="432" spans="1:32">
      <c r="A432" s="6" t="str">
        <f t="shared" si="12"/>
        <v>Vincennes - Marigny Chateau2</v>
      </c>
      <c r="B432" s="6">
        <f t="shared" si="13"/>
        <v>2</v>
      </c>
      <c r="C432" t="s">
        <v>1292</v>
      </c>
      <c r="D432">
        <v>4</v>
      </c>
      <c r="E432">
        <v>4</v>
      </c>
      <c r="F432" t="s">
        <v>1296</v>
      </c>
      <c r="G432" t="s">
        <v>54</v>
      </c>
      <c r="H432" t="s">
        <v>46</v>
      </c>
      <c r="I432" t="s">
        <v>45</v>
      </c>
      <c r="J432" t="s">
        <v>46</v>
      </c>
      <c r="K432" t="s">
        <v>47</v>
      </c>
      <c r="L432" t="s">
        <v>45</v>
      </c>
      <c r="M432" t="s">
        <v>50</v>
      </c>
      <c r="N432" t="s">
        <v>50</v>
      </c>
      <c r="O432" t="s">
        <v>50</v>
      </c>
      <c r="P432" t="s">
        <v>50</v>
      </c>
      <c r="Q432" t="s">
        <v>50</v>
      </c>
      <c r="R432" t="s">
        <v>50</v>
      </c>
      <c r="S432" t="s">
        <v>50</v>
      </c>
      <c r="T432" t="s">
        <v>50</v>
      </c>
      <c r="U432" t="s">
        <v>49</v>
      </c>
      <c r="V432" t="s">
        <v>50</v>
      </c>
      <c r="W432" t="s">
        <v>50</v>
      </c>
      <c r="X432" t="s">
        <v>50</v>
      </c>
      <c r="Y432" t="s">
        <v>50</v>
      </c>
      <c r="Z432" t="s">
        <v>50</v>
      </c>
      <c r="AA432" t="s">
        <v>50</v>
      </c>
      <c r="AB432" t="s">
        <v>1297</v>
      </c>
      <c r="AC432">
        <v>7.0100118723605696E+17</v>
      </c>
      <c r="AD432" t="s">
        <v>50</v>
      </c>
      <c r="AE432" t="s">
        <v>50</v>
      </c>
      <c r="AF432" t="s">
        <v>1298</v>
      </c>
    </row>
    <row r="433" spans="1:32">
      <c r="A433" s="6" t="str">
        <f t="shared" si="12"/>
        <v>Vincennes - Marigny Chateau3</v>
      </c>
      <c r="B433" s="6">
        <f t="shared" si="13"/>
        <v>3</v>
      </c>
      <c r="C433" t="s">
        <v>1292</v>
      </c>
      <c r="D433">
        <v>4</v>
      </c>
      <c r="E433">
        <v>4</v>
      </c>
      <c r="F433" t="s">
        <v>1302</v>
      </c>
      <c r="G433" t="s">
        <v>43</v>
      </c>
      <c r="H433" t="s">
        <v>46</v>
      </c>
      <c r="I433" t="s">
        <v>45</v>
      </c>
      <c r="J433" t="s">
        <v>46</v>
      </c>
      <c r="K433" t="s">
        <v>47</v>
      </c>
      <c r="L433" t="s">
        <v>45</v>
      </c>
      <c r="M433" t="s">
        <v>50</v>
      </c>
      <c r="N433" t="s">
        <v>50</v>
      </c>
      <c r="O433" t="s">
        <v>50</v>
      </c>
      <c r="P433" t="s">
        <v>50</v>
      </c>
      <c r="Q433" t="s">
        <v>50</v>
      </c>
      <c r="R433" t="s">
        <v>50</v>
      </c>
      <c r="S433" t="s">
        <v>50</v>
      </c>
      <c r="T433" t="s">
        <v>50</v>
      </c>
      <c r="U433" t="s">
        <v>49</v>
      </c>
      <c r="V433" t="s">
        <v>50</v>
      </c>
      <c r="W433" t="s">
        <v>50</v>
      </c>
      <c r="X433" t="s">
        <v>50</v>
      </c>
      <c r="Y433" t="s">
        <v>50</v>
      </c>
      <c r="Z433" t="s">
        <v>50</v>
      </c>
      <c r="AA433" t="s">
        <v>50</v>
      </c>
      <c r="AB433" t="s">
        <v>1303</v>
      </c>
      <c r="AC433">
        <v>7.0100118723602995E+17</v>
      </c>
      <c r="AD433" t="s">
        <v>50</v>
      </c>
      <c r="AE433" t="s">
        <v>1304</v>
      </c>
      <c r="AF433" t="s">
        <v>1305</v>
      </c>
    </row>
    <row r="434" spans="1:32">
      <c r="A434" s="6" t="str">
        <f t="shared" si="12"/>
        <v>Vincennes - Marigny Chateau4</v>
      </c>
      <c r="B434" s="6">
        <f t="shared" si="13"/>
        <v>4</v>
      </c>
      <c r="C434" t="s">
        <v>1292</v>
      </c>
      <c r="D434">
        <v>4</v>
      </c>
      <c r="E434">
        <v>4</v>
      </c>
      <c r="F434" t="s">
        <v>1299</v>
      </c>
      <c r="G434" t="s">
        <v>54</v>
      </c>
      <c r="H434" t="s">
        <v>46</v>
      </c>
      <c r="I434" t="s">
        <v>45</v>
      </c>
      <c r="J434" t="s">
        <v>46</v>
      </c>
      <c r="K434" t="s">
        <v>47</v>
      </c>
      <c r="L434" t="s">
        <v>45</v>
      </c>
      <c r="M434" t="s">
        <v>50</v>
      </c>
      <c r="N434" t="s">
        <v>50</v>
      </c>
      <c r="O434" t="s">
        <v>50</v>
      </c>
      <c r="P434" t="s">
        <v>50</v>
      </c>
      <c r="Q434" t="s">
        <v>50</v>
      </c>
      <c r="R434" t="s">
        <v>50</v>
      </c>
      <c r="S434" t="s">
        <v>50</v>
      </c>
      <c r="T434" t="s">
        <v>50</v>
      </c>
      <c r="U434" t="s">
        <v>49</v>
      </c>
      <c r="V434" t="s">
        <v>50</v>
      </c>
      <c r="W434" t="s">
        <v>50</v>
      </c>
      <c r="X434" t="s">
        <v>50</v>
      </c>
      <c r="Y434" t="s">
        <v>50</v>
      </c>
      <c r="Z434" t="s">
        <v>50</v>
      </c>
      <c r="AA434" t="s">
        <v>50</v>
      </c>
      <c r="AB434" t="s">
        <v>1300</v>
      </c>
      <c r="AC434">
        <v>7.0100118723605696E+17</v>
      </c>
      <c r="AD434" t="s">
        <v>50</v>
      </c>
      <c r="AE434" t="s">
        <v>50</v>
      </c>
      <c r="AF434" t="s">
        <v>1301</v>
      </c>
    </row>
    <row r="435" spans="1:32">
      <c r="A435" s="6" t="str">
        <f t="shared" si="12"/>
        <v>Z - Garage - Livraison1</v>
      </c>
      <c r="B435" s="6">
        <f t="shared" si="13"/>
        <v>1</v>
      </c>
      <c r="C435" t="s">
        <v>1306</v>
      </c>
      <c r="D435">
        <v>50</v>
      </c>
      <c r="E435">
        <v>5</v>
      </c>
      <c r="F435" t="s">
        <v>1309</v>
      </c>
      <c r="G435" t="s">
        <v>72</v>
      </c>
      <c r="H435" t="s">
        <v>46</v>
      </c>
      <c r="I435" t="s">
        <v>45</v>
      </c>
      <c r="J435" t="s">
        <v>58</v>
      </c>
      <c r="K435" t="s">
        <v>253</v>
      </c>
      <c r="L435" t="s">
        <v>48</v>
      </c>
      <c r="M435" t="s">
        <v>50</v>
      </c>
      <c r="N435" t="s">
        <v>50</v>
      </c>
      <c r="O435" t="s">
        <v>50</v>
      </c>
      <c r="P435" t="s">
        <v>50</v>
      </c>
      <c r="Q435" t="s">
        <v>50</v>
      </c>
      <c r="R435" t="s">
        <v>50</v>
      </c>
      <c r="S435" t="s">
        <v>50</v>
      </c>
      <c r="T435" t="s">
        <v>50</v>
      </c>
      <c r="U435" t="s">
        <v>1308</v>
      </c>
      <c r="V435" t="s">
        <v>50</v>
      </c>
      <c r="W435" t="s">
        <v>50</v>
      </c>
      <c r="X435" t="s">
        <v>50</v>
      </c>
      <c r="Y435" t="s">
        <v>50</v>
      </c>
      <c r="Z435" t="s">
        <v>50</v>
      </c>
      <c r="AA435" t="s">
        <v>50</v>
      </c>
      <c r="AB435" t="s">
        <v>50</v>
      </c>
      <c r="AC435" t="s">
        <v>50</v>
      </c>
      <c r="AD435" t="s">
        <v>50</v>
      </c>
      <c r="AE435" t="s">
        <v>50</v>
      </c>
      <c r="AF435" t="s">
        <v>50</v>
      </c>
    </row>
    <row r="436" spans="1:32">
      <c r="A436" s="6" t="str">
        <f t="shared" si="12"/>
        <v>Z - Garage - Livraison2</v>
      </c>
      <c r="B436" s="6">
        <f t="shared" si="13"/>
        <v>2</v>
      </c>
      <c r="C436" t="s">
        <v>1306</v>
      </c>
      <c r="D436">
        <v>50</v>
      </c>
      <c r="E436">
        <v>5</v>
      </c>
      <c r="F436" t="s">
        <v>1312</v>
      </c>
      <c r="G436" t="s">
        <v>72</v>
      </c>
      <c r="H436" t="s">
        <v>46</v>
      </c>
      <c r="I436" t="s">
        <v>45</v>
      </c>
      <c r="J436" t="s">
        <v>46</v>
      </c>
      <c r="K436" t="s">
        <v>253</v>
      </c>
      <c r="L436" t="s">
        <v>45</v>
      </c>
      <c r="M436" t="s">
        <v>50</v>
      </c>
      <c r="N436" t="s">
        <v>50</v>
      </c>
      <c r="O436" t="s">
        <v>50</v>
      </c>
      <c r="P436" t="s">
        <v>50</v>
      </c>
      <c r="Q436" t="s">
        <v>50</v>
      </c>
      <c r="R436" t="s">
        <v>50</v>
      </c>
      <c r="S436" t="s">
        <v>50</v>
      </c>
      <c r="T436" t="s">
        <v>50</v>
      </c>
      <c r="U436" t="s">
        <v>1308</v>
      </c>
      <c r="V436" t="s">
        <v>50</v>
      </c>
      <c r="W436" t="s">
        <v>50</v>
      </c>
      <c r="X436" t="s">
        <v>50</v>
      </c>
      <c r="Y436" t="s">
        <v>50</v>
      </c>
      <c r="Z436" t="s">
        <v>50</v>
      </c>
      <c r="AA436" t="s">
        <v>50</v>
      </c>
      <c r="AB436" t="s">
        <v>50</v>
      </c>
      <c r="AC436">
        <v>7.0100118723605005E+17</v>
      </c>
      <c r="AD436" t="s">
        <v>50</v>
      </c>
      <c r="AE436" t="s">
        <v>50</v>
      </c>
      <c r="AF436" t="s">
        <v>50</v>
      </c>
    </row>
    <row r="437" spans="1:32">
      <c r="A437" s="6" t="str">
        <f t="shared" si="12"/>
        <v>Z - Garage - Livraison3</v>
      </c>
      <c r="B437" s="6">
        <f t="shared" si="13"/>
        <v>3</v>
      </c>
      <c r="C437" t="s">
        <v>1306</v>
      </c>
      <c r="D437">
        <v>50</v>
      </c>
      <c r="E437">
        <v>5</v>
      </c>
      <c r="F437" t="s">
        <v>1307</v>
      </c>
      <c r="G437" t="s">
        <v>72</v>
      </c>
      <c r="H437" t="s">
        <v>44</v>
      </c>
      <c r="I437" t="s">
        <v>48</v>
      </c>
      <c r="J437" t="s">
        <v>104</v>
      </c>
      <c r="K437" t="s">
        <v>47</v>
      </c>
      <c r="L437" t="s">
        <v>48</v>
      </c>
      <c r="M437" t="s">
        <v>50</v>
      </c>
      <c r="N437" t="s">
        <v>50</v>
      </c>
      <c r="O437" t="s">
        <v>50</v>
      </c>
      <c r="P437" t="s">
        <v>50</v>
      </c>
      <c r="Q437" t="s">
        <v>50</v>
      </c>
      <c r="R437" t="s">
        <v>50</v>
      </c>
      <c r="S437" t="s">
        <v>50</v>
      </c>
      <c r="T437" t="s">
        <v>50</v>
      </c>
      <c r="U437" t="s">
        <v>1308</v>
      </c>
      <c r="V437" t="s">
        <v>50</v>
      </c>
      <c r="W437" t="s">
        <v>50</v>
      </c>
      <c r="X437" t="s">
        <v>50</v>
      </c>
      <c r="Y437" t="s">
        <v>50</v>
      </c>
      <c r="Z437" t="s">
        <v>50</v>
      </c>
      <c r="AA437" t="s">
        <v>50</v>
      </c>
      <c r="AB437" t="s">
        <v>50</v>
      </c>
      <c r="AC437">
        <v>7.0100118723605005E+17</v>
      </c>
      <c r="AD437" t="s">
        <v>50</v>
      </c>
      <c r="AE437" t="s">
        <v>50</v>
      </c>
      <c r="AF437" t="s">
        <v>50</v>
      </c>
    </row>
    <row r="438" spans="1:32">
      <c r="A438" s="6" t="str">
        <f t="shared" si="12"/>
        <v>Z - Garage - Livraison4</v>
      </c>
      <c r="B438" s="6">
        <f t="shared" si="13"/>
        <v>4</v>
      </c>
      <c r="C438" t="s">
        <v>1306</v>
      </c>
      <c r="D438">
        <v>50</v>
      </c>
      <c r="E438">
        <v>5</v>
      </c>
      <c r="F438" t="s">
        <v>1311</v>
      </c>
      <c r="G438" t="s">
        <v>72</v>
      </c>
      <c r="H438" t="s">
        <v>46</v>
      </c>
      <c r="I438" t="s">
        <v>45</v>
      </c>
      <c r="J438" t="s">
        <v>46</v>
      </c>
      <c r="K438" t="s">
        <v>253</v>
      </c>
      <c r="L438" t="s">
        <v>45</v>
      </c>
      <c r="M438" t="s">
        <v>50</v>
      </c>
      <c r="N438" t="s">
        <v>50</v>
      </c>
      <c r="O438" t="s">
        <v>50</v>
      </c>
      <c r="P438" t="s">
        <v>50</v>
      </c>
      <c r="Q438" t="s">
        <v>50</v>
      </c>
      <c r="R438" t="s">
        <v>50</v>
      </c>
      <c r="S438" t="s">
        <v>50</v>
      </c>
      <c r="T438" t="s">
        <v>50</v>
      </c>
      <c r="U438" t="s">
        <v>1308</v>
      </c>
      <c r="V438" t="s">
        <v>50</v>
      </c>
      <c r="W438" t="s">
        <v>50</v>
      </c>
      <c r="X438" t="s">
        <v>50</v>
      </c>
      <c r="Y438" t="s">
        <v>50</v>
      </c>
      <c r="Z438" t="s">
        <v>50</v>
      </c>
      <c r="AA438" t="s">
        <v>50</v>
      </c>
      <c r="AB438" t="s">
        <v>50</v>
      </c>
      <c r="AC438">
        <v>7.0100118723605094E+17</v>
      </c>
      <c r="AD438" t="s">
        <v>50</v>
      </c>
      <c r="AE438" t="s">
        <v>50</v>
      </c>
      <c r="AF438" t="s">
        <v>50</v>
      </c>
    </row>
    <row r="439" spans="1:32">
      <c r="A439" s="6" t="str">
        <f t="shared" si="12"/>
        <v>Z - Garage - Livraison5</v>
      </c>
      <c r="B439" s="6">
        <f t="shared" si="13"/>
        <v>5</v>
      </c>
      <c r="C439" t="s">
        <v>1306</v>
      </c>
      <c r="D439">
        <v>50</v>
      </c>
      <c r="E439">
        <v>5</v>
      </c>
      <c r="F439" t="s">
        <v>1310</v>
      </c>
      <c r="G439" t="s">
        <v>72</v>
      </c>
      <c r="H439" t="s">
        <v>46</v>
      </c>
      <c r="I439" t="s">
        <v>45</v>
      </c>
      <c r="J439" t="s">
        <v>58</v>
      </c>
      <c r="K439" t="s">
        <v>253</v>
      </c>
      <c r="L439" t="s">
        <v>48</v>
      </c>
      <c r="M439" t="s">
        <v>50</v>
      </c>
      <c r="N439" t="s">
        <v>50</v>
      </c>
      <c r="O439" t="s">
        <v>50</v>
      </c>
      <c r="P439" t="s">
        <v>50</v>
      </c>
      <c r="Q439" t="s">
        <v>50</v>
      </c>
      <c r="R439" t="s">
        <v>50</v>
      </c>
      <c r="S439" t="s">
        <v>50</v>
      </c>
      <c r="T439" t="s">
        <v>50</v>
      </c>
      <c r="U439" t="s">
        <v>1308</v>
      </c>
      <c r="V439" t="s">
        <v>50</v>
      </c>
      <c r="W439" t="s">
        <v>50</v>
      </c>
      <c r="X439" t="s">
        <v>50</v>
      </c>
      <c r="Y439" t="s">
        <v>50</v>
      </c>
      <c r="Z439" t="s">
        <v>50</v>
      </c>
      <c r="AA439" t="s">
        <v>50</v>
      </c>
      <c r="AB439" t="s">
        <v>50</v>
      </c>
      <c r="AC439" t="s">
        <v>50</v>
      </c>
      <c r="AD439" t="s">
        <v>50</v>
      </c>
      <c r="AE439" t="s">
        <v>50</v>
      </c>
      <c r="AF439" t="s">
        <v>50</v>
      </c>
    </row>
    <row r="440" spans="1:32">
      <c r="A440" s="6" t="str">
        <f t="shared" si="12"/>
        <v>Z - Garage Street - Azize1</v>
      </c>
      <c r="B440" s="6">
        <f t="shared" si="13"/>
        <v>1</v>
      </c>
      <c r="C440" t="s">
        <v>1313</v>
      </c>
      <c r="D440">
        <v>50</v>
      </c>
      <c r="E440">
        <v>1</v>
      </c>
      <c r="F440" t="s">
        <v>1314</v>
      </c>
      <c r="G440" t="s">
        <v>43</v>
      </c>
      <c r="H440" t="s">
        <v>46</v>
      </c>
      <c r="I440" t="s">
        <v>48</v>
      </c>
      <c r="J440" t="s">
        <v>104</v>
      </c>
      <c r="K440" t="s">
        <v>105</v>
      </c>
      <c r="L440" t="s">
        <v>48</v>
      </c>
      <c r="M440" t="s">
        <v>50</v>
      </c>
      <c r="N440" t="s">
        <v>50</v>
      </c>
      <c r="O440" t="s">
        <v>50</v>
      </c>
      <c r="P440" t="s">
        <v>50</v>
      </c>
      <c r="Q440" t="s">
        <v>50</v>
      </c>
      <c r="R440" t="s">
        <v>50</v>
      </c>
      <c r="S440" t="s">
        <v>50</v>
      </c>
      <c r="T440" t="s">
        <v>50</v>
      </c>
      <c r="U440" t="s">
        <v>276</v>
      </c>
      <c r="V440" t="s">
        <v>50</v>
      </c>
      <c r="W440" t="s">
        <v>50</v>
      </c>
      <c r="X440" t="s">
        <v>50</v>
      </c>
      <c r="Y440" t="s">
        <v>50</v>
      </c>
      <c r="Z440" t="s">
        <v>1315</v>
      </c>
      <c r="AA440" t="s">
        <v>808</v>
      </c>
      <c r="AB440" t="s">
        <v>50</v>
      </c>
      <c r="AC440">
        <v>7.0100118723601997E+17</v>
      </c>
      <c r="AD440" t="s">
        <v>50</v>
      </c>
      <c r="AE440" t="s">
        <v>50</v>
      </c>
      <c r="AF440" t="s">
        <v>50</v>
      </c>
    </row>
    <row r="441" spans="1:32">
      <c r="A441" s="6" t="str">
        <f t="shared" si="12"/>
        <v>Z - Garage Street - Simon1</v>
      </c>
      <c r="B441" s="6">
        <f t="shared" si="13"/>
        <v>1</v>
      </c>
      <c r="C441" t="s">
        <v>1316</v>
      </c>
      <c r="D441">
        <v>50</v>
      </c>
      <c r="E441">
        <v>5</v>
      </c>
      <c r="F441" t="s">
        <v>1317</v>
      </c>
      <c r="G441" t="s">
        <v>43</v>
      </c>
      <c r="H441" t="s">
        <v>46</v>
      </c>
      <c r="I441" t="s">
        <v>45</v>
      </c>
      <c r="J441" t="s">
        <v>46</v>
      </c>
      <c r="K441" t="s">
        <v>89</v>
      </c>
      <c r="L441" t="s">
        <v>48</v>
      </c>
      <c r="M441" t="s">
        <v>50</v>
      </c>
      <c r="N441" t="s">
        <v>50</v>
      </c>
      <c r="O441" t="s">
        <v>50</v>
      </c>
      <c r="P441" t="s">
        <v>50</v>
      </c>
      <c r="Q441" t="s">
        <v>50</v>
      </c>
      <c r="R441" t="s">
        <v>50</v>
      </c>
      <c r="S441" t="s">
        <v>50</v>
      </c>
      <c r="T441" t="s">
        <v>50</v>
      </c>
      <c r="U441" t="s">
        <v>441</v>
      </c>
      <c r="V441" t="s">
        <v>50</v>
      </c>
      <c r="W441">
        <v>1243511</v>
      </c>
      <c r="X441" t="s">
        <v>1318</v>
      </c>
      <c r="Y441" t="s">
        <v>1319</v>
      </c>
      <c r="Z441" t="s">
        <v>1320</v>
      </c>
      <c r="AA441" t="s">
        <v>1321</v>
      </c>
      <c r="AB441" t="s">
        <v>50</v>
      </c>
      <c r="AC441">
        <v>7.0100118723600896E+17</v>
      </c>
      <c r="AD441" t="s">
        <v>50</v>
      </c>
      <c r="AE441" t="s">
        <v>1322</v>
      </c>
      <c r="AF441" t="s">
        <v>1323</v>
      </c>
    </row>
    <row r="442" spans="1:32">
      <c r="A442" s="6" t="str">
        <f t="shared" si="12"/>
        <v>Z - Garage Street - Simon2</v>
      </c>
      <c r="B442" s="6">
        <f t="shared" si="13"/>
        <v>2</v>
      </c>
      <c r="C442" t="s">
        <v>1316</v>
      </c>
      <c r="D442">
        <v>50</v>
      </c>
      <c r="E442">
        <v>5</v>
      </c>
      <c r="F442" t="s">
        <v>1329</v>
      </c>
      <c r="G442" t="s">
        <v>54</v>
      </c>
      <c r="H442" t="s">
        <v>46</v>
      </c>
      <c r="I442" t="s">
        <v>48</v>
      </c>
      <c r="J442" t="s">
        <v>104</v>
      </c>
      <c r="K442" t="s">
        <v>105</v>
      </c>
      <c r="L442" t="s">
        <v>48</v>
      </c>
      <c r="M442" t="s">
        <v>50</v>
      </c>
      <c r="N442" t="s">
        <v>50</v>
      </c>
      <c r="O442" t="s">
        <v>50</v>
      </c>
      <c r="P442" t="s">
        <v>50</v>
      </c>
      <c r="Q442" t="s">
        <v>50</v>
      </c>
      <c r="R442" t="s">
        <v>50</v>
      </c>
      <c r="S442" t="s">
        <v>50</v>
      </c>
      <c r="T442" t="s">
        <v>50</v>
      </c>
      <c r="U442" t="s">
        <v>441</v>
      </c>
      <c r="V442" t="s">
        <v>50</v>
      </c>
      <c r="W442" t="s">
        <v>50</v>
      </c>
      <c r="X442" t="s">
        <v>50</v>
      </c>
      <c r="Y442" t="s">
        <v>50</v>
      </c>
      <c r="Z442" t="s">
        <v>1330</v>
      </c>
      <c r="AA442" t="s">
        <v>979</v>
      </c>
      <c r="AB442" t="s">
        <v>50</v>
      </c>
      <c r="AC442">
        <v>7.0100118723600294E+17</v>
      </c>
      <c r="AD442" t="s">
        <v>50</v>
      </c>
      <c r="AE442" t="s">
        <v>50</v>
      </c>
      <c r="AF442" t="s">
        <v>1331</v>
      </c>
    </row>
    <row r="443" spans="1:32">
      <c r="A443" s="6" t="str">
        <f t="shared" si="12"/>
        <v>Z - Garage Street - Simon3</v>
      </c>
      <c r="B443" s="6">
        <f t="shared" si="13"/>
        <v>3</v>
      </c>
      <c r="C443" t="s">
        <v>1316</v>
      </c>
      <c r="D443">
        <v>50</v>
      </c>
      <c r="E443">
        <v>5</v>
      </c>
      <c r="F443" t="s">
        <v>1324</v>
      </c>
      <c r="G443" t="s">
        <v>43</v>
      </c>
      <c r="H443" t="s">
        <v>46</v>
      </c>
      <c r="I443" t="s">
        <v>45</v>
      </c>
      <c r="J443" t="s">
        <v>46</v>
      </c>
      <c r="K443" t="s">
        <v>105</v>
      </c>
      <c r="L443" t="s">
        <v>48</v>
      </c>
      <c r="M443" t="s">
        <v>50</v>
      </c>
      <c r="N443" t="s">
        <v>50</v>
      </c>
      <c r="O443" t="s">
        <v>50</v>
      </c>
      <c r="P443" t="s">
        <v>50</v>
      </c>
      <c r="Q443" t="s">
        <v>50</v>
      </c>
      <c r="R443" t="s">
        <v>50</v>
      </c>
      <c r="S443" t="s">
        <v>50</v>
      </c>
      <c r="T443" t="s">
        <v>50</v>
      </c>
      <c r="U443" t="s">
        <v>441</v>
      </c>
      <c r="V443" t="s">
        <v>50</v>
      </c>
      <c r="W443" t="s">
        <v>50</v>
      </c>
      <c r="X443" t="s">
        <v>50</v>
      </c>
      <c r="Y443" t="s">
        <v>50</v>
      </c>
      <c r="Z443" t="s">
        <v>1325</v>
      </c>
      <c r="AA443" t="s">
        <v>1326</v>
      </c>
      <c r="AB443" t="s">
        <v>1327</v>
      </c>
      <c r="AC443" t="s">
        <v>50</v>
      </c>
      <c r="AD443" t="s">
        <v>50</v>
      </c>
      <c r="AE443" t="s">
        <v>1328</v>
      </c>
      <c r="AF443" t="s">
        <v>50</v>
      </c>
    </row>
    <row r="444" spans="1:32">
      <c r="A444" s="6" t="str">
        <f t="shared" si="12"/>
        <v>Z - Garage Street - Simon4</v>
      </c>
      <c r="B444" s="6">
        <f t="shared" si="13"/>
        <v>4</v>
      </c>
      <c r="C444" t="s">
        <v>1316</v>
      </c>
      <c r="D444">
        <v>50</v>
      </c>
      <c r="E444">
        <v>5</v>
      </c>
      <c r="F444" t="s">
        <v>1332</v>
      </c>
      <c r="G444" t="s">
        <v>321</v>
      </c>
      <c r="H444" t="s">
        <v>46</v>
      </c>
      <c r="I444" t="s">
        <v>48</v>
      </c>
      <c r="J444" t="s">
        <v>46</v>
      </c>
      <c r="K444" t="s">
        <v>253</v>
      </c>
      <c r="L444" t="s">
        <v>48</v>
      </c>
      <c r="M444" t="s">
        <v>50</v>
      </c>
      <c r="N444" t="s">
        <v>50</v>
      </c>
      <c r="O444" t="s">
        <v>50</v>
      </c>
      <c r="P444" t="s">
        <v>50</v>
      </c>
      <c r="Q444" t="s">
        <v>50</v>
      </c>
      <c r="R444" t="s">
        <v>50</v>
      </c>
      <c r="S444" t="s">
        <v>50</v>
      </c>
      <c r="T444" t="s">
        <v>50</v>
      </c>
      <c r="U444" t="s">
        <v>441</v>
      </c>
      <c r="V444" t="s">
        <v>50</v>
      </c>
      <c r="W444" t="s">
        <v>50</v>
      </c>
      <c r="X444" t="s">
        <v>50</v>
      </c>
      <c r="Y444" t="s">
        <v>50</v>
      </c>
      <c r="Z444" t="s">
        <v>1333</v>
      </c>
      <c r="AA444" t="s">
        <v>845</v>
      </c>
      <c r="AB444" t="s">
        <v>50</v>
      </c>
      <c r="AC444">
        <v>7.0100118723604698E+17</v>
      </c>
      <c r="AD444" t="s">
        <v>50</v>
      </c>
      <c r="AE444" t="s">
        <v>50</v>
      </c>
      <c r="AF444" t="s">
        <v>50</v>
      </c>
    </row>
    <row r="445" spans="1:32">
      <c r="A445" s="6" t="str">
        <f t="shared" si="12"/>
        <v>Z - Garage Street - Simon5</v>
      </c>
      <c r="B445" s="6">
        <f t="shared" si="13"/>
        <v>5</v>
      </c>
      <c r="C445" t="s">
        <v>1316</v>
      </c>
      <c r="D445">
        <v>50</v>
      </c>
      <c r="E445">
        <v>5</v>
      </c>
      <c r="F445" t="s">
        <v>1334</v>
      </c>
      <c r="G445" t="s">
        <v>43</v>
      </c>
      <c r="H445" t="s">
        <v>46</v>
      </c>
      <c r="I445" t="s">
        <v>48</v>
      </c>
      <c r="J445" t="s">
        <v>46</v>
      </c>
      <c r="K445" t="s">
        <v>89</v>
      </c>
      <c r="L445" t="s">
        <v>48</v>
      </c>
      <c r="M445" t="s">
        <v>50</v>
      </c>
      <c r="N445" t="s">
        <v>50</v>
      </c>
      <c r="O445" t="s">
        <v>50</v>
      </c>
      <c r="P445" t="s">
        <v>50</v>
      </c>
      <c r="Q445" t="s">
        <v>50</v>
      </c>
      <c r="R445" t="s">
        <v>50</v>
      </c>
      <c r="S445" t="s">
        <v>50</v>
      </c>
      <c r="T445" t="s">
        <v>50</v>
      </c>
      <c r="U445" t="s">
        <v>441</v>
      </c>
      <c r="V445" t="s">
        <v>50</v>
      </c>
      <c r="W445">
        <v>1177583</v>
      </c>
      <c r="X445" t="s">
        <v>1335</v>
      </c>
      <c r="Y445" t="s">
        <v>1336</v>
      </c>
      <c r="Z445" t="s">
        <v>50</v>
      </c>
      <c r="AA445" t="s">
        <v>50</v>
      </c>
      <c r="AB445" t="s">
        <v>50</v>
      </c>
      <c r="AC445">
        <v>7.0100118723603699E+17</v>
      </c>
      <c r="AD445" t="s">
        <v>50</v>
      </c>
      <c r="AE445" t="s">
        <v>50</v>
      </c>
      <c r="AF445" t="s">
        <v>1337</v>
      </c>
    </row>
    <row r="446" spans="1:32">
      <c r="A446" s="6" t="str">
        <f t="shared" si="12"/>
        <v>Z - Garage Street - Stephen1</v>
      </c>
      <c r="B446" s="6">
        <f t="shared" si="13"/>
        <v>1</v>
      </c>
      <c r="C446" t="s">
        <v>1338</v>
      </c>
      <c r="D446">
        <v>50</v>
      </c>
      <c r="E446">
        <v>12</v>
      </c>
      <c r="F446" t="s">
        <v>1360</v>
      </c>
      <c r="G446" t="s">
        <v>43</v>
      </c>
      <c r="H446" t="s">
        <v>44</v>
      </c>
      <c r="I446" t="s">
        <v>48</v>
      </c>
      <c r="J446" t="s">
        <v>104</v>
      </c>
      <c r="K446" t="s">
        <v>47</v>
      </c>
      <c r="L446" t="s">
        <v>48</v>
      </c>
      <c r="M446" t="s">
        <v>50</v>
      </c>
      <c r="N446" t="s">
        <v>50</v>
      </c>
      <c r="O446" t="s">
        <v>50</v>
      </c>
      <c r="P446" t="s">
        <v>50</v>
      </c>
      <c r="Q446" t="s">
        <v>50</v>
      </c>
      <c r="R446" t="s">
        <v>50</v>
      </c>
      <c r="S446" t="s">
        <v>50</v>
      </c>
      <c r="T446" t="s">
        <v>50</v>
      </c>
      <c r="U446" t="s">
        <v>49</v>
      </c>
      <c r="V446" t="s">
        <v>50</v>
      </c>
      <c r="W446" t="s">
        <v>50</v>
      </c>
      <c r="X446" t="s">
        <v>50</v>
      </c>
      <c r="Y446" t="s">
        <v>50</v>
      </c>
      <c r="Z446" t="s">
        <v>50</v>
      </c>
      <c r="AA446" t="s">
        <v>50</v>
      </c>
      <c r="AB446" t="s">
        <v>50</v>
      </c>
      <c r="AC446">
        <v>7.01001187236016E+17</v>
      </c>
      <c r="AD446" t="s">
        <v>50</v>
      </c>
      <c r="AE446" t="s">
        <v>50</v>
      </c>
      <c r="AF446" t="s">
        <v>1361</v>
      </c>
    </row>
    <row r="447" spans="1:32">
      <c r="A447" s="6" t="str">
        <f t="shared" si="12"/>
        <v>Z - Garage Street - Stephen2</v>
      </c>
      <c r="B447" s="6">
        <f t="shared" si="13"/>
        <v>2</v>
      </c>
      <c r="C447" t="s">
        <v>1338</v>
      </c>
      <c r="D447">
        <v>50</v>
      </c>
      <c r="E447">
        <v>12</v>
      </c>
      <c r="F447" t="s">
        <v>1366</v>
      </c>
      <c r="G447" t="s">
        <v>54</v>
      </c>
      <c r="H447" t="s">
        <v>46</v>
      </c>
      <c r="I447" t="s">
        <v>45</v>
      </c>
      <c r="J447" t="s">
        <v>58</v>
      </c>
      <c r="K447" t="s">
        <v>89</v>
      </c>
      <c r="L447" t="s">
        <v>48</v>
      </c>
      <c r="M447" t="s">
        <v>50</v>
      </c>
      <c r="N447" t="s">
        <v>50</v>
      </c>
      <c r="O447" t="s">
        <v>50</v>
      </c>
      <c r="P447" t="s">
        <v>50</v>
      </c>
      <c r="Q447" t="s">
        <v>50</v>
      </c>
      <c r="R447" t="s">
        <v>50</v>
      </c>
      <c r="S447" t="s">
        <v>50</v>
      </c>
      <c r="T447" t="s">
        <v>50</v>
      </c>
      <c r="U447" t="s">
        <v>49</v>
      </c>
      <c r="V447" t="s">
        <v>50</v>
      </c>
      <c r="W447">
        <v>1235639</v>
      </c>
      <c r="X447" t="s">
        <v>1367</v>
      </c>
      <c r="Y447" t="s">
        <v>1368</v>
      </c>
      <c r="Z447" t="s">
        <v>1369</v>
      </c>
      <c r="AA447" t="s">
        <v>107</v>
      </c>
      <c r="AB447" t="s">
        <v>50</v>
      </c>
      <c r="AC447">
        <v>7.0100118723603405E+17</v>
      </c>
      <c r="AD447" t="s">
        <v>50</v>
      </c>
      <c r="AE447" t="s">
        <v>1370</v>
      </c>
      <c r="AF447" t="s">
        <v>1371</v>
      </c>
    </row>
    <row r="448" spans="1:32">
      <c r="A448" s="6" t="str">
        <f t="shared" si="12"/>
        <v>Z - Garage Street - Stephen3</v>
      </c>
      <c r="B448" s="6">
        <f t="shared" si="13"/>
        <v>3</v>
      </c>
      <c r="C448" t="s">
        <v>1338</v>
      </c>
      <c r="D448">
        <v>50</v>
      </c>
      <c r="E448">
        <v>12</v>
      </c>
      <c r="F448" t="s">
        <v>1382</v>
      </c>
      <c r="G448">
        <v>500</v>
      </c>
      <c r="H448" t="s">
        <v>46</v>
      </c>
      <c r="I448" t="s">
        <v>45</v>
      </c>
      <c r="J448" t="s">
        <v>58</v>
      </c>
      <c r="K448" t="s">
        <v>105</v>
      </c>
      <c r="L448" t="s">
        <v>48</v>
      </c>
      <c r="M448" t="s">
        <v>50</v>
      </c>
      <c r="N448" t="s">
        <v>50</v>
      </c>
      <c r="O448" t="s">
        <v>50</v>
      </c>
      <c r="P448" t="s">
        <v>50</v>
      </c>
      <c r="Q448" t="s">
        <v>50</v>
      </c>
      <c r="R448" t="s">
        <v>50</v>
      </c>
      <c r="S448" t="s">
        <v>50</v>
      </c>
      <c r="T448" t="s">
        <v>50</v>
      </c>
      <c r="U448" t="s">
        <v>49</v>
      </c>
      <c r="V448" t="s">
        <v>50</v>
      </c>
      <c r="W448">
        <v>1243630</v>
      </c>
      <c r="X448" t="s">
        <v>1383</v>
      </c>
      <c r="Y448" t="s">
        <v>1384</v>
      </c>
      <c r="Z448" t="s">
        <v>485</v>
      </c>
      <c r="AA448" t="s">
        <v>773</v>
      </c>
      <c r="AB448" t="s">
        <v>50</v>
      </c>
      <c r="AC448">
        <v>7.01001187236048E+17</v>
      </c>
      <c r="AD448" t="s">
        <v>50</v>
      </c>
      <c r="AE448" t="s">
        <v>50</v>
      </c>
      <c r="AF448" t="s">
        <v>50</v>
      </c>
    </row>
    <row r="449" spans="1:32">
      <c r="A449" s="6" t="str">
        <f t="shared" si="12"/>
        <v>Z - Garage Street - Stephen4</v>
      </c>
      <c r="B449" s="6">
        <f t="shared" si="13"/>
        <v>4</v>
      </c>
      <c r="C449" t="s">
        <v>1338</v>
      </c>
      <c r="D449">
        <v>50</v>
      </c>
      <c r="E449">
        <v>12</v>
      </c>
      <c r="F449" t="s">
        <v>1374</v>
      </c>
      <c r="G449" t="s">
        <v>72</v>
      </c>
      <c r="H449" t="s">
        <v>46</v>
      </c>
      <c r="I449" t="s">
        <v>48</v>
      </c>
      <c r="J449" t="s">
        <v>104</v>
      </c>
      <c r="K449" t="s">
        <v>89</v>
      </c>
      <c r="L449" t="s">
        <v>48</v>
      </c>
      <c r="M449" t="s">
        <v>50</v>
      </c>
      <c r="N449" t="s">
        <v>50</v>
      </c>
      <c r="O449" t="s">
        <v>50</v>
      </c>
      <c r="P449" t="s">
        <v>50</v>
      </c>
      <c r="Q449" t="s">
        <v>50</v>
      </c>
      <c r="R449" t="s">
        <v>50</v>
      </c>
      <c r="S449" t="s">
        <v>50</v>
      </c>
      <c r="T449" t="s">
        <v>50</v>
      </c>
      <c r="U449" t="s">
        <v>49</v>
      </c>
      <c r="V449" t="s">
        <v>50</v>
      </c>
      <c r="W449">
        <v>1227837</v>
      </c>
      <c r="X449" t="s">
        <v>1375</v>
      </c>
      <c r="Y449" t="s">
        <v>1376</v>
      </c>
      <c r="Z449" t="s">
        <v>1377</v>
      </c>
      <c r="AA449" t="s">
        <v>1378</v>
      </c>
      <c r="AB449" t="s">
        <v>50</v>
      </c>
      <c r="AC449">
        <v>7.0100118723602406E+17</v>
      </c>
      <c r="AD449" t="s">
        <v>50</v>
      </c>
      <c r="AE449" t="s">
        <v>50</v>
      </c>
      <c r="AF449" t="s">
        <v>1379</v>
      </c>
    </row>
    <row r="450" spans="1:32">
      <c r="A450" s="6" t="str">
        <f t="shared" si="12"/>
        <v>Z - Garage Street - Stephen5</v>
      </c>
      <c r="B450" s="6">
        <f t="shared" si="13"/>
        <v>5</v>
      </c>
      <c r="C450" t="s">
        <v>1338</v>
      </c>
      <c r="D450">
        <v>50</v>
      </c>
      <c r="E450">
        <v>12</v>
      </c>
      <c r="F450" t="s">
        <v>1358</v>
      </c>
      <c r="G450" t="s">
        <v>72</v>
      </c>
      <c r="H450" t="s">
        <v>44</v>
      </c>
      <c r="I450" t="s">
        <v>45</v>
      </c>
      <c r="J450" t="s">
        <v>46</v>
      </c>
      <c r="K450" t="s">
        <v>47</v>
      </c>
      <c r="L450" t="s">
        <v>48</v>
      </c>
      <c r="M450" t="s">
        <v>50</v>
      </c>
      <c r="N450" t="s">
        <v>50</v>
      </c>
      <c r="O450" t="s">
        <v>50</v>
      </c>
      <c r="P450" t="s">
        <v>50</v>
      </c>
      <c r="Q450" t="s">
        <v>50</v>
      </c>
      <c r="R450" t="s">
        <v>50</v>
      </c>
      <c r="S450" t="s">
        <v>50</v>
      </c>
      <c r="T450" t="s">
        <v>50</v>
      </c>
      <c r="U450" t="s">
        <v>49</v>
      </c>
      <c r="V450" t="s">
        <v>50</v>
      </c>
      <c r="W450" t="s">
        <v>50</v>
      </c>
      <c r="X450" t="s">
        <v>50</v>
      </c>
      <c r="Y450" t="s">
        <v>50</v>
      </c>
      <c r="Z450" t="s">
        <v>50</v>
      </c>
      <c r="AA450" t="s">
        <v>50</v>
      </c>
      <c r="AB450" t="s">
        <v>50</v>
      </c>
      <c r="AC450">
        <v>7.0100118723601805E+17</v>
      </c>
      <c r="AD450" t="s">
        <v>50</v>
      </c>
      <c r="AE450" t="s">
        <v>50</v>
      </c>
      <c r="AF450" t="s">
        <v>1359</v>
      </c>
    </row>
    <row r="451" spans="1:32">
      <c r="A451" s="6" t="str">
        <f t="shared" ref="A451:A464" si="14">IFERROR(CONCATENATE(C451,B451),"")</f>
        <v>Z - Garage Street - Stephen6</v>
      </c>
      <c r="B451" s="6">
        <f t="shared" ref="B451:B466" si="15">IFERROR(IF(C451=C450,B450+1,IF(C451="","",1)),"")</f>
        <v>6</v>
      </c>
      <c r="C451" t="s">
        <v>1338</v>
      </c>
      <c r="D451">
        <v>50</v>
      </c>
      <c r="E451">
        <v>12</v>
      </c>
      <c r="F451" t="s">
        <v>1356</v>
      </c>
      <c r="G451" t="s">
        <v>54</v>
      </c>
      <c r="H451" t="s">
        <v>46</v>
      </c>
      <c r="I451" t="s">
        <v>45</v>
      </c>
      <c r="J451" t="s">
        <v>46</v>
      </c>
      <c r="K451" t="s">
        <v>253</v>
      </c>
      <c r="L451" t="s">
        <v>48</v>
      </c>
      <c r="M451" t="s">
        <v>50</v>
      </c>
      <c r="N451" t="s">
        <v>50</v>
      </c>
      <c r="O451" t="s">
        <v>50</v>
      </c>
      <c r="P451" t="s">
        <v>50</v>
      </c>
      <c r="Q451" t="s">
        <v>50</v>
      </c>
      <c r="R451" t="s">
        <v>50</v>
      </c>
      <c r="S451" t="s">
        <v>50</v>
      </c>
      <c r="T451" t="s">
        <v>50</v>
      </c>
      <c r="U451" t="s">
        <v>49</v>
      </c>
      <c r="V451" t="s">
        <v>50</v>
      </c>
      <c r="W451" t="s">
        <v>50</v>
      </c>
      <c r="X451" t="s">
        <v>50</v>
      </c>
      <c r="Y451" t="s">
        <v>50</v>
      </c>
      <c r="Z451" t="s">
        <v>50</v>
      </c>
      <c r="AA451" t="s">
        <v>50</v>
      </c>
      <c r="AB451" t="s">
        <v>50</v>
      </c>
      <c r="AC451">
        <v>7.0100118723600397E+17</v>
      </c>
      <c r="AD451" t="s">
        <v>50</v>
      </c>
      <c r="AE451" t="s">
        <v>50</v>
      </c>
      <c r="AF451" t="s">
        <v>1357</v>
      </c>
    </row>
    <row r="452" spans="1:32">
      <c r="A452" s="6" t="str">
        <f t="shared" si="14"/>
        <v>Z - Garage Street - Stephen7</v>
      </c>
      <c r="B452" s="6">
        <f t="shared" si="15"/>
        <v>7</v>
      </c>
      <c r="C452" t="s">
        <v>1338</v>
      </c>
      <c r="D452">
        <v>50</v>
      </c>
      <c r="E452">
        <v>12</v>
      </c>
      <c r="F452" t="s">
        <v>1380</v>
      </c>
      <c r="G452" t="s">
        <v>43</v>
      </c>
      <c r="H452" t="s">
        <v>44</v>
      </c>
      <c r="I452" t="s">
        <v>45</v>
      </c>
      <c r="J452" t="s">
        <v>46</v>
      </c>
      <c r="K452" t="s">
        <v>47</v>
      </c>
      <c r="L452" t="s">
        <v>48</v>
      </c>
      <c r="M452" t="s">
        <v>50</v>
      </c>
      <c r="N452" t="s">
        <v>50</v>
      </c>
      <c r="O452" t="s">
        <v>50</v>
      </c>
      <c r="P452" t="s">
        <v>50</v>
      </c>
      <c r="Q452" t="s">
        <v>50</v>
      </c>
      <c r="R452" t="s">
        <v>50</v>
      </c>
      <c r="S452" t="s">
        <v>50</v>
      </c>
      <c r="T452" t="s">
        <v>50</v>
      </c>
      <c r="U452" t="s">
        <v>49</v>
      </c>
      <c r="V452" t="s">
        <v>50</v>
      </c>
      <c r="W452" t="s">
        <v>50</v>
      </c>
      <c r="X452" t="s">
        <v>50</v>
      </c>
      <c r="Y452" t="s">
        <v>50</v>
      </c>
      <c r="Z452" t="s">
        <v>50</v>
      </c>
      <c r="AA452" t="s">
        <v>50</v>
      </c>
      <c r="AB452" t="s">
        <v>50</v>
      </c>
      <c r="AC452">
        <v>7.0100118723602701E+17</v>
      </c>
      <c r="AD452" t="s">
        <v>50</v>
      </c>
      <c r="AE452" t="s">
        <v>50</v>
      </c>
      <c r="AF452" t="s">
        <v>1381</v>
      </c>
    </row>
    <row r="453" spans="1:32">
      <c r="A453" s="6" t="str">
        <f t="shared" si="14"/>
        <v>Z - Garage Street - Stephen8</v>
      </c>
      <c r="B453" s="6">
        <f t="shared" si="15"/>
        <v>8</v>
      </c>
      <c r="C453" t="s">
        <v>1338</v>
      </c>
      <c r="D453">
        <v>50</v>
      </c>
      <c r="E453">
        <v>12</v>
      </c>
      <c r="F453" t="s">
        <v>1372</v>
      </c>
      <c r="G453" t="s">
        <v>43</v>
      </c>
      <c r="H453" t="s">
        <v>46</v>
      </c>
      <c r="I453" t="s">
        <v>48</v>
      </c>
      <c r="J453" t="s">
        <v>46</v>
      </c>
      <c r="K453" t="s">
        <v>105</v>
      </c>
      <c r="L453" t="s">
        <v>48</v>
      </c>
      <c r="M453" t="s">
        <v>50</v>
      </c>
      <c r="N453" t="s">
        <v>50</v>
      </c>
      <c r="O453" t="s">
        <v>50</v>
      </c>
      <c r="P453" t="s">
        <v>50</v>
      </c>
      <c r="Q453" t="s">
        <v>50</v>
      </c>
      <c r="R453" t="s">
        <v>50</v>
      </c>
      <c r="S453" t="s">
        <v>50</v>
      </c>
      <c r="T453" t="s">
        <v>50</v>
      </c>
      <c r="U453" t="s">
        <v>49</v>
      </c>
      <c r="V453" t="s">
        <v>50</v>
      </c>
      <c r="W453" t="s">
        <v>50</v>
      </c>
      <c r="X453" t="s">
        <v>50</v>
      </c>
      <c r="Y453" t="s">
        <v>50</v>
      </c>
      <c r="Z453" t="s">
        <v>1373</v>
      </c>
      <c r="AA453" t="s">
        <v>155</v>
      </c>
      <c r="AB453" t="s">
        <v>50</v>
      </c>
      <c r="AC453">
        <v>7.0100118723602406E+17</v>
      </c>
      <c r="AD453" t="s">
        <v>50</v>
      </c>
      <c r="AE453" t="s">
        <v>50</v>
      </c>
      <c r="AF453" t="s">
        <v>50</v>
      </c>
    </row>
    <row r="454" spans="1:32">
      <c r="A454" s="6" t="str">
        <f t="shared" si="14"/>
        <v>Z - Garage Street - Stephen9</v>
      </c>
      <c r="B454" s="6">
        <f t="shared" si="15"/>
        <v>9</v>
      </c>
      <c r="C454" t="s">
        <v>1338</v>
      </c>
      <c r="D454">
        <v>50</v>
      </c>
      <c r="E454">
        <v>12</v>
      </c>
      <c r="F454" t="s">
        <v>1344</v>
      </c>
      <c r="G454" t="s">
        <v>54</v>
      </c>
      <c r="H454" t="s">
        <v>46</v>
      </c>
      <c r="I454" t="s">
        <v>45</v>
      </c>
      <c r="J454" t="s">
        <v>46</v>
      </c>
      <c r="K454" t="s">
        <v>253</v>
      </c>
      <c r="L454" t="s">
        <v>48</v>
      </c>
      <c r="M454" t="s">
        <v>50</v>
      </c>
      <c r="N454" t="s">
        <v>50</v>
      </c>
      <c r="O454" t="s">
        <v>50</v>
      </c>
      <c r="P454" t="s">
        <v>50</v>
      </c>
      <c r="Q454" t="s">
        <v>50</v>
      </c>
      <c r="R454" t="s">
        <v>50</v>
      </c>
      <c r="S454" t="s">
        <v>50</v>
      </c>
      <c r="T454" t="s">
        <v>50</v>
      </c>
      <c r="U454" t="s">
        <v>49</v>
      </c>
      <c r="V454" t="s">
        <v>50</v>
      </c>
      <c r="W454" t="s">
        <v>50</v>
      </c>
      <c r="X454" t="s">
        <v>50</v>
      </c>
      <c r="Y454" t="s">
        <v>50</v>
      </c>
      <c r="Z454" t="s">
        <v>1345</v>
      </c>
      <c r="AA454" t="s">
        <v>1346</v>
      </c>
      <c r="AB454" t="s">
        <v>1347</v>
      </c>
      <c r="AC454">
        <v>7.0100118723601894E+17</v>
      </c>
      <c r="AD454" t="s">
        <v>50</v>
      </c>
      <c r="AE454" t="s">
        <v>50</v>
      </c>
      <c r="AF454" t="s">
        <v>1348</v>
      </c>
    </row>
    <row r="455" spans="1:32">
      <c r="A455" s="6" t="str">
        <f t="shared" si="14"/>
        <v>Z - Garage Street - Stephen10</v>
      </c>
      <c r="B455" s="6">
        <f t="shared" si="15"/>
        <v>10</v>
      </c>
      <c r="C455" t="s">
        <v>1338</v>
      </c>
      <c r="D455">
        <v>50</v>
      </c>
      <c r="E455">
        <v>12</v>
      </c>
      <c r="F455" t="s">
        <v>1362</v>
      </c>
      <c r="G455">
        <v>500</v>
      </c>
      <c r="H455" t="s">
        <v>46</v>
      </c>
      <c r="I455" t="s">
        <v>48</v>
      </c>
      <c r="J455" t="s">
        <v>104</v>
      </c>
      <c r="K455" t="s">
        <v>105</v>
      </c>
      <c r="L455" t="s">
        <v>48</v>
      </c>
      <c r="M455" t="s">
        <v>50</v>
      </c>
      <c r="N455" t="s">
        <v>50</v>
      </c>
      <c r="O455" t="s">
        <v>50</v>
      </c>
      <c r="P455" t="s">
        <v>50</v>
      </c>
      <c r="Q455" t="s">
        <v>50</v>
      </c>
      <c r="R455" t="s">
        <v>50</v>
      </c>
      <c r="S455" t="s">
        <v>50</v>
      </c>
      <c r="T455" t="s">
        <v>50</v>
      </c>
      <c r="U455" t="s">
        <v>49</v>
      </c>
      <c r="V455" t="s">
        <v>50</v>
      </c>
      <c r="W455" t="s">
        <v>50</v>
      </c>
      <c r="X455" t="s">
        <v>50</v>
      </c>
      <c r="Y455" t="s">
        <v>50</v>
      </c>
      <c r="Z455" t="s">
        <v>1363</v>
      </c>
      <c r="AA455" t="s">
        <v>1364</v>
      </c>
      <c r="AB455" t="s">
        <v>1365</v>
      </c>
      <c r="AC455" t="s">
        <v>50</v>
      </c>
      <c r="AD455" t="s">
        <v>50</v>
      </c>
      <c r="AE455" t="s">
        <v>50</v>
      </c>
      <c r="AF455" t="s">
        <v>50</v>
      </c>
    </row>
    <row r="456" spans="1:32">
      <c r="A456" s="6" t="str">
        <f t="shared" si="14"/>
        <v>Z - Garage Street - Stephen11</v>
      </c>
      <c r="B456" s="6">
        <f t="shared" si="15"/>
        <v>11</v>
      </c>
      <c r="C456" t="s">
        <v>1338</v>
      </c>
      <c r="D456">
        <v>50</v>
      </c>
      <c r="E456">
        <v>12</v>
      </c>
      <c r="F456" t="s">
        <v>1349</v>
      </c>
      <c r="G456">
        <v>500</v>
      </c>
      <c r="H456" t="s">
        <v>46</v>
      </c>
      <c r="I456" t="s">
        <v>45</v>
      </c>
      <c r="J456" t="s">
        <v>58</v>
      </c>
      <c r="K456" t="s">
        <v>253</v>
      </c>
      <c r="L456" t="s">
        <v>48</v>
      </c>
      <c r="M456" t="s">
        <v>50</v>
      </c>
      <c r="N456" t="s">
        <v>50</v>
      </c>
      <c r="O456" t="s">
        <v>50</v>
      </c>
      <c r="P456" t="s">
        <v>50</v>
      </c>
      <c r="Q456" t="s">
        <v>50</v>
      </c>
      <c r="R456" t="s">
        <v>50</v>
      </c>
      <c r="S456" t="s">
        <v>50</v>
      </c>
      <c r="T456" t="s">
        <v>50</v>
      </c>
      <c r="U456" t="s">
        <v>49</v>
      </c>
      <c r="V456" t="s">
        <v>50</v>
      </c>
      <c r="W456" t="s">
        <v>50</v>
      </c>
      <c r="X456" t="s">
        <v>50</v>
      </c>
      <c r="Y456" t="s">
        <v>50</v>
      </c>
      <c r="Z456" t="s">
        <v>1350</v>
      </c>
      <c r="AA456" t="s">
        <v>1351</v>
      </c>
      <c r="AB456" t="s">
        <v>50</v>
      </c>
      <c r="AC456">
        <v>7.0100118723605901E+17</v>
      </c>
      <c r="AD456" t="s">
        <v>50</v>
      </c>
      <c r="AE456" t="s">
        <v>50</v>
      </c>
      <c r="AF456" t="s">
        <v>1352</v>
      </c>
    </row>
    <row r="457" spans="1:32">
      <c r="A457" s="6" t="str">
        <f t="shared" si="14"/>
        <v>Z - Garage Street - Stephen12</v>
      </c>
      <c r="B457" s="6">
        <f t="shared" si="15"/>
        <v>12</v>
      </c>
      <c r="C457" t="s">
        <v>1338</v>
      </c>
      <c r="D457">
        <v>50</v>
      </c>
      <c r="E457">
        <v>12</v>
      </c>
      <c r="F457" t="s">
        <v>1353</v>
      </c>
      <c r="G457">
        <v>500</v>
      </c>
      <c r="H457" t="s">
        <v>44</v>
      </c>
      <c r="I457" t="s">
        <v>48</v>
      </c>
      <c r="J457" t="s">
        <v>104</v>
      </c>
      <c r="K457" t="s">
        <v>47</v>
      </c>
      <c r="L457" t="s">
        <v>48</v>
      </c>
      <c r="M457" t="s">
        <v>50</v>
      </c>
      <c r="N457" t="s">
        <v>50</v>
      </c>
      <c r="O457" t="s">
        <v>50</v>
      </c>
      <c r="P457" t="s">
        <v>50</v>
      </c>
      <c r="Q457" t="s">
        <v>50</v>
      </c>
      <c r="R457" t="s">
        <v>50</v>
      </c>
      <c r="S457" t="s">
        <v>50</v>
      </c>
      <c r="T457" t="s">
        <v>50</v>
      </c>
      <c r="U457" t="s">
        <v>49</v>
      </c>
      <c r="V457" t="s">
        <v>50</v>
      </c>
      <c r="W457" t="s">
        <v>50</v>
      </c>
      <c r="X457" t="s">
        <v>50</v>
      </c>
      <c r="Y457" t="s">
        <v>50</v>
      </c>
      <c r="Z457" t="s">
        <v>50</v>
      </c>
      <c r="AA457" t="s">
        <v>50</v>
      </c>
      <c r="AB457" t="s">
        <v>1354</v>
      </c>
      <c r="AC457">
        <v>7.0100118723603904E+17</v>
      </c>
      <c r="AD457" t="s">
        <v>50</v>
      </c>
      <c r="AE457" t="s">
        <v>50</v>
      </c>
      <c r="AF457" t="s">
        <v>1355</v>
      </c>
    </row>
    <row r="458" spans="1:32">
      <c r="A458" s="6" t="str">
        <f t="shared" ref="A458:A521" si="16">IFERROR(CONCATENATE(C458,B458),"")</f>
        <v/>
      </c>
      <c r="B458" s="6" t="str">
        <f t="shared" ref="B458:B521" si="17">IFERROR(IF(C458=C457,B457+1,IF(C458="","",1)),"")</f>
        <v/>
      </c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1:32">
      <c r="A459" s="6" t="str">
        <f t="shared" si="16"/>
        <v/>
      </c>
      <c r="B459" s="6" t="str">
        <f t="shared" si="17"/>
        <v/>
      </c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1:32">
      <c r="A460" s="6" t="str">
        <f t="shared" si="16"/>
        <v/>
      </c>
      <c r="B460" s="6" t="str">
        <f t="shared" si="17"/>
        <v/>
      </c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1:32">
      <c r="A461" s="6" t="str">
        <f t="shared" si="16"/>
        <v/>
      </c>
      <c r="B461" s="6" t="str">
        <f t="shared" si="17"/>
        <v/>
      </c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1:32">
      <c r="A462" s="6" t="str">
        <f t="shared" si="16"/>
        <v/>
      </c>
      <c r="B462" s="6" t="str">
        <f t="shared" si="17"/>
        <v/>
      </c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1:32">
      <c r="A463" s="6" t="str">
        <f t="shared" si="16"/>
        <v/>
      </c>
      <c r="B463" s="6" t="str">
        <f t="shared" si="17"/>
        <v/>
      </c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1:32">
      <c r="A464" s="6" t="str">
        <f t="shared" si="16"/>
        <v/>
      </c>
      <c r="B464" s="6" t="str">
        <f t="shared" si="17"/>
        <v/>
      </c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1:32">
      <c r="A465" s="6" t="str">
        <f t="shared" si="16"/>
        <v/>
      </c>
      <c r="B465" s="6" t="str">
        <f t="shared" si="17"/>
        <v/>
      </c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1:32">
      <c r="A466" s="6" t="str">
        <f t="shared" si="16"/>
        <v/>
      </c>
      <c r="B466" s="6" t="str">
        <f t="shared" si="17"/>
        <v/>
      </c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1:32">
      <c r="A467" s="6" t="str">
        <f t="shared" si="16"/>
        <v/>
      </c>
      <c r="B467" s="6" t="str">
        <f t="shared" si="17"/>
        <v/>
      </c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1:32">
      <c r="A468" s="6" t="str">
        <f t="shared" si="16"/>
        <v/>
      </c>
      <c r="B468" s="6" t="str">
        <f t="shared" si="17"/>
        <v/>
      </c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1:32">
      <c r="A469" s="6" t="str">
        <f t="shared" si="16"/>
        <v/>
      </c>
      <c r="B469" s="6" t="str">
        <f t="shared" si="17"/>
        <v/>
      </c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1:32">
      <c r="A470" s="6" t="str">
        <f t="shared" si="16"/>
        <v/>
      </c>
      <c r="B470" s="6" t="str">
        <f t="shared" si="17"/>
        <v/>
      </c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1:32">
      <c r="A471" s="6" t="str">
        <f t="shared" si="16"/>
        <v/>
      </c>
      <c r="B471" s="6" t="str">
        <f t="shared" si="17"/>
        <v/>
      </c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1:32">
      <c r="A472" s="6" t="str">
        <f t="shared" si="16"/>
        <v/>
      </c>
      <c r="B472" s="6" t="str">
        <f t="shared" si="17"/>
        <v/>
      </c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1:32">
      <c r="A473" s="6" t="str">
        <f t="shared" si="16"/>
        <v/>
      </c>
      <c r="B473" s="6" t="str">
        <f t="shared" si="17"/>
        <v/>
      </c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1:32">
      <c r="A474" s="6" t="str">
        <f t="shared" si="16"/>
        <v/>
      </c>
      <c r="B474" s="6" t="str">
        <f t="shared" si="17"/>
        <v/>
      </c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1:32">
      <c r="A475" s="6" t="str">
        <f t="shared" si="16"/>
        <v/>
      </c>
      <c r="B475" s="6" t="str">
        <f t="shared" si="17"/>
        <v/>
      </c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1:32">
      <c r="A476" s="6" t="str">
        <f t="shared" si="16"/>
        <v/>
      </c>
      <c r="B476" s="6" t="str">
        <f t="shared" si="17"/>
        <v/>
      </c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1:32">
      <c r="A477" s="6" t="str">
        <f t="shared" si="16"/>
        <v/>
      </c>
      <c r="B477" s="6" t="str">
        <f t="shared" si="17"/>
        <v/>
      </c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1:32">
      <c r="A478" s="6" t="str">
        <f t="shared" si="16"/>
        <v/>
      </c>
      <c r="B478" s="6" t="str">
        <f t="shared" si="17"/>
        <v/>
      </c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1:32">
      <c r="A479" s="6" t="str">
        <f t="shared" si="16"/>
        <v/>
      </c>
      <c r="B479" s="6" t="str">
        <f t="shared" si="17"/>
        <v/>
      </c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1:32">
      <c r="A480" s="6" t="str">
        <f t="shared" si="16"/>
        <v/>
      </c>
      <c r="B480" s="6" t="str">
        <f t="shared" si="17"/>
        <v/>
      </c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1:32">
      <c r="A481" s="6" t="str">
        <f t="shared" si="16"/>
        <v/>
      </c>
      <c r="B481" s="6" t="str">
        <f t="shared" si="17"/>
        <v/>
      </c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</row>
    <row r="482" spans="1:32">
      <c r="A482" s="6" t="str">
        <f t="shared" si="16"/>
        <v/>
      </c>
      <c r="B482" s="6" t="str">
        <f t="shared" si="17"/>
        <v/>
      </c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</row>
    <row r="483" spans="1:32">
      <c r="A483" s="6" t="str">
        <f t="shared" si="16"/>
        <v/>
      </c>
      <c r="B483" s="6" t="str">
        <f t="shared" si="17"/>
        <v/>
      </c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</row>
    <row r="484" spans="1:32">
      <c r="A484" s="6" t="str">
        <f t="shared" si="16"/>
        <v/>
      </c>
      <c r="B484" s="6" t="str">
        <f t="shared" si="17"/>
        <v/>
      </c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</row>
    <row r="485" spans="1:32">
      <c r="A485" s="6" t="str">
        <f t="shared" si="16"/>
        <v/>
      </c>
      <c r="B485" s="6" t="str">
        <f t="shared" si="17"/>
        <v/>
      </c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</row>
    <row r="486" spans="1:32">
      <c r="A486" s="6" t="str">
        <f t="shared" si="16"/>
        <v/>
      </c>
      <c r="B486" s="6" t="str">
        <f t="shared" si="17"/>
        <v/>
      </c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</row>
    <row r="487" spans="1:32">
      <c r="A487" s="6" t="str">
        <f t="shared" si="16"/>
        <v/>
      </c>
      <c r="B487" s="6" t="str">
        <f t="shared" si="17"/>
        <v/>
      </c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</row>
    <row r="488" spans="1:32">
      <c r="A488" s="6" t="str">
        <f t="shared" si="16"/>
        <v/>
      </c>
      <c r="B488" s="6" t="str">
        <f t="shared" si="17"/>
        <v/>
      </c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</row>
    <row r="489" spans="1:32">
      <c r="A489" s="6" t="str">
        <f t="shared" si="16"/>
        <v/>
      </c>
      <c r="B489" s="6" t="str">
        <f t="shared" si="17"/>
        <v/>
      </c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</row>
    <row r="490" spans="1:32">
      <c r="A490" s="6" t="str">
        <f t="shared" si="16"/>
        <v/>
      </c>
      <c r="B490" s="6" t="str">
        <f t="shared" si="17"/>
        <v/>
      </c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</row>
    <row r="491" spans="1:32">
      <c r="A491" s="6" t="str">
        <f t="shared" si="16"/>
        <v/>
      </c>
      <c r="B491" s="6" t="str">
        <f t="shared" si="17"/>
        <v/>
      </c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</row>
    <row r="492" spans="1:32">
      <c r="A492" s="6" t="str">
        <f t="shared" si="16"/>
        <v/>
      </c>
      <c r="B492" s="6" t="str">
        <f t="shared" si="17"/>
        <v/>
      </c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</row>
    <row r="493" spans="1:32">
      <c r="A493" s="6" t="str">
        <f t="shared" si="16"/>
        <v/>
      </c>
      <c r="B493" s="6" t="str">
        <f t="shared" si="17"/>
        <v/>
      </c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</row>
    <row r="494" spans="1:32">
      <c r="A494" s="6" t="str">
        <f t="shared" si="16"/>
        <v/>
      </c>
      <c r="B494" s="6" t="str">
        <f t="shared" si="17"/>
        <v/>
      </c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</row>
    <row r="495" spans="1:32">
      <c r="A495" s="6" t="str">
        <f t="shared" si="16"/>
        <v/>
      </c>
      <c r="B495" s="6" t="str">
        <f t="shared" si="17"/>
        <v/>
      </c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</row>
    <row r="496" spans="1:32">
      <c r="A496" s="6" t="str">
        <f t="shared" si="16"/>
        <v/>
      </c>
      <c r="B496" s="6" t="str">
        <f t="shared" si="17"/>
        <v/>
      </c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</row>
    <row r="497" spans="1:32">
      <c r="A497" s="6" t="str">
        <f t="shared" si="16"/>
        <v/>
      </c>
      <c r="B497" s="6" t="str">
        <f t="shared" si="17"/>
        <v/>
      </c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</row>
    <row r="498" spans="1:32">
      <c r="A498" s="6" t="str">
        <f t="shared" si="16"/>
        <v/>
      </c>
      <c r="B498" s="6" t="str">
        <f t="shared" si="17"/>
        <v/>
      </c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</row>
    <row r="499" spans="1:32">
      <c r="A499" s="6" t="str">
        <f t="shared" si="16"/>
        <v/>
      </c>
      <c r="B499" s="6" t="str">
        <f t="shared" si="17"/>
        <v/>
      </c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</row>
    <row r="500" spans="1:32">
      <c r="A500" s="6" t="str">
        <f t="shared" si="16"/>
        <v/>
      </c>
      <c r="B500" s="6" t="str">
        <f t="shared" si="17"/>
        <v/>
      </c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</row>
    <row r="501" spans="1:32">
      <c r="A501" s="6" t="str">
        <f t="shared" si="16"/>
        <v/>
      </c>
      <c r="B501" s="6" t="str">
        <f t="shared" si="17"/>
        <v/>
      </c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</row>
    <row r="502" spans="1:32">
      <c r="A502" s="6" t="str">
        <f t="shared" si="16"/>
        <v/>
      </c>
      <c r="B502" s="6" t="str">
        <f t="shared" si="17"/>
        <v/>
      </c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</row>
    <row r="503" spans="1:32">
      <c r="A503" s="6" t="str">
        <f t="shared" si="16"/>
        <v/>
      </c>
      <c r="B503" s="6" t="str">
        <f t="shared" si="17"/>
        <v/>
      </c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</row>
    <row r="504" spans="1:32">
      <c r="A504" s="6" t="str">
        <f t="shared" si="16"/>
        <v/>
      </c>
      <c r="B504" s="6" t="str">
        <f t="shared" si="17"/>
        <v/>
      </c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</row>
    <row r="505" spans="1:32">
      <c r="A505" s="6" t="str">
        <f t="shared" si="16"/>
        <v/>
      </c>
      <c r="B505" s="6" t="str">
        <f t="shared" si="17"/>
        <v/>
      </c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</row>
    <row r="506" spans="1:32">
      <c r="A506" s="6" t="str">
        <f t="shared" si="16"/>
        <v/>
      </c>
      <c r="B506" s="6" t="str">
        <f t="shared" si="17"/>
        <v/>
      </c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</row>
    <row r="507" spans="1:32">
      <c r="A507" s="6" t="str">
        <f t="shared" si="16"/>
        <v/>
      </c>
      <c r="B507" s="6" t="str">
        <f t="shared" si="17"/>
        <v/>
      </c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</row>
    <row r="508" spans="1:32">
      <c r="A508" s="6" t="str">
        <f t="shared" si="16"/>
        <v/>
      </c>
      <c r="B508" s="6" t="str">
        <f t="shared" si="17"/>
        <v/>
      </c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</row>
    <row r="509" spans="1:32">
      <c r="A509" s="6" t="str">
        <f t="shared" si="16"/>
        <v/>
      </c>
      <c r="B509" s="6" t="str">
        <f t="shared" si="17"/>
        <v/>
      </c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</row>
    <row r="510" spans="1:32">
      <c r="A510" s="6" t="str">
        <f t="shared" si="16"/>
        <v/>
      </c>
      <c r="B510" s="6" t="str">
        <f t="shared" si="17"/>
        <v/>
      </c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</row>
    <row r="511" spans="1:32">
      <c r="A511" s="6" t="str">
        <f t="shared" si="16"/>
        <v/>
      </c>
      <c r="B511" s="6" t="str">
        <f t="shared" si="17"/>
        <v/>
      </c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</row>
    <row r="512" spans="1:32">
      <c r="A512" s="6" t="str">
        <f t="shared" si="16"/>
        <v/>
      </c>
      <c r="B512" s="6" t="str">
        <f t="shared" si="17"/>
        <v/>
      </c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</row>
    <row r="513" spans="1:32">
      <c r="A513" s="6" t="str">
        <f t="shared" si="16"/>
        <v/>
      </c>
      <c r="B513" s="6" t="str">
        <f t="shared" si="17"/>
        <v/>
      </c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</row>
    <row r="514" spans="1:32">
      <c r="A514" s="6" t="str">
        <f t="shared" si="16"/>
        <v/>
      </c>
      <c r="B514" s="6" t="str">
        <f t="shared" si="17"/>
        <v/>
      </c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</row>
    <row r="515" spans="1:32">
      <c r="A515" s="6" t="str">
        <f t="shared" si="16"/>
        <v/>
      </c>
      <c r="B515" s="6" t="str">
        <f t="shared" si="17"/>
        <v/>
      </c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</row>
    <row r="516" spans="1:32">
      <c r="A516" s="6" t="str">
        <f t="shared" si="16"/>
        <v/>
      </c>
      <c r="B516" s="6" t="str">
        <f t="shared" si="17"/>
        <v/>
      </c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</row>
    <row r="517" spans="1:32">
      <c r="A517" s="6" t="str">
        <f t="shared" si="16"/>
        <v/>
      </c>
      <c r="B517" s="6" t="str">
        <f t="shared" si="17"/>
        <v/>
      </c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</row>
    <row r="518" spans="1:32">
      <c r="A518" s="6" t="str">
        <f t="shared" si="16"/>
        <v/>
      </c>
      <c r="B518" s="6" t="str">
        <f t="shared" si="17"/>
        <v/>
      </c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</row>
    <row r="519" spans="1:32">
      <c r="A519" s="6" t="str">
        <f t="shared" si="16"/>
        <v/>
      </c>
      <c r="B519" s="6" t="str">
        <f t="shared" si="17"/>
        <v/>
      </c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</row>
    <row r="520" spans="1:32">
      <c r="A520" s="6" t="str">
        <f t="shared" si="16"/>
        <v/>
      </c>
      <c r="B520" s="6" t="str">
        <f t="shared" si="17"/>
        <v/>
      </c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</row>
    <row r="521" spans="1:32">
      <c r="A521" s="6" t="str">
        <f t="shared" si="16"/>
        <v/>
      </c>
      <c r="B521" s="6" t="str">
        <f t="shared" si="17"/>
        <v/>
      </c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</row>
    <row r="522" spans="1:32">
      <c r="A522" s="6" t="str">
        <f t="shared" ref="A522:A585" si="18">IFERROR(CONCATENATE(C522,B522),"")</f>
        <v/>
      </c>
      <c r="B522" s="6" t="str">
        <f t="shared" ref="B522:B585" si="19">IFERROR(IF(C522=C521,B521+1,IF(C522="","",1)),"")</f>
        <v/>
      </c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</row>
    <row r="523" spans="1:32">
      <c r="A523" s="6" t="str">
        <f t="shared" si="18"/>
        <v/>
      </c>
      <c r="B523" s="6" t="str">
        <f t="shared" si="19"/>
        <v/>
      </c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</row>
    <row r="524" spans="1:32">
      <c r="A524" s="6" t="str">
        <f t="shared" si="18"/>
        <v/>
      </c>
      <c r="B524" s="6" t="str">
        <f t="shared" si="19"/>
        <v/>
      </c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</row>
    <row r="525" spans="1:32">
      <c r="A525" s="6" t="str">
        <f t="shared" si="18"/>
        <v/>
      </c>
      <c r="B525" s="6" t="str">
        <f t="shared" si="19"/>
        <v/>
      </c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</row>
    <row r="526" spans="1:32">
      <c r="A526" s="6" t="str">
        <f t="shared" si="18"/>
        <v/>
      </c>
      <c r="B526" s="6" t="str">
        <f t="shared" si="19"/>
        <v/>
      </c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</row>
    <row r="527" spans="1:32">
      <c r="A527" s="6" t="str">
        <f t="shared" si="18"/>
        <v/>
      </c>
      <c r="B527" s="6" t="str">
        <f t="shared" si="19"/>
        <v/>
      </c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</row>
    <row r="528" spans="1:32">
      <c r="A528" s="6" t="str">
        <f t="shared" si="18"/>
        <v/>
      </c>
      <c r="B528" s="6" t="str">
        <f t="shared" si="19"/>
        <v/>
      </c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</row>
    <row r="529" spans="1:32">
      <c r="A529" s="6" t="str">
        <f t="shared" si="18"/>
        <v/>
      </c>
      <c r="B529" s="6" t="str">
        <f t="shared" si="19"/>
        <v/>
      </c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</row>
    <row r="530" spans="1:32">
      <c r="A530" s="6" t="str">
        <f t="shared" si="18"/>
        <v/>
      </c>
      <c r="B530" s="6" t="str">
        <f t="shared" si="19"/>
        <v/>
      </c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</row>
    <row r="531" spans="1:32">
      <c r="A531" s="6" t="str">
        <f t="shared" si="18"/>
        <v/>
      </c>
      <c r="B531" s="6" t="str">
        <f t="shared" si="19"/>
        <v/>
      </c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</row>
    <row r="532" spans="1:32">
      <c r="A532" s="6" t="str">
        <f t="shared" si="18"/>
        <v/>
      </c>
      <c r="B532" s="6" t="str">
        <f t="shared" si="19"/>
        <v/>
      </c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</row>
    <row r="533" spans="1:32">
      <c r="A533" s="6" t="str">
        <f t="shared" si="18"/>
        <v/>
      </c>
      <c r="B533" s="6" t="str">
        <f t="shared" si="19"/>
        <v/>
      </c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</row>
    <row r="534" spans="1:32">
      <c r="A534" s="6" t="str">
        <f t="shared" si="18"/>
        <v/>
      </c>
      <c r="B534" s="6" t="str">
        <f t="shared" si="19"/>
        <v/>
      </c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</row>
    <row r="535" spans="1:32">
      <c r="A535" s="6" t="str">
        <f t="shared" si="18"/>
        <v/>
      </c>
      <c r="B535" s="6" t="str">
        <f t="shared" si="19"/>
        <v/>
      </c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</row>
    <row r="536" spans="1:32">
      <c r="A536" s="6" t="str">
        <f t="shared" si="18"/>
        <v/>
      </c>
      <c r="B536" s="6" t="str">
        <f t="shared" si="19"/>
        <v/>
      </c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</row>
    <row r="537" spans="1:32">
      <c r="A537" s="6" t="str">
        <f t="shared" si="18"/>
        <v/>
      </c>
      <c r="B537" s="6" t="str">
        <f t="shared" si="19"/>
        <v/>
      </c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</row>
    <row r="538" spans="1:32">
      <c r="A538" s="6" t="str">
        <f t="shared" si="18"/>
        <v/>
      </c>
      <c r="B538" s="6" t="str">
        <f t="shared" si="19"/>
        <v/>
      </c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</row>
    <row r="539" spans="1:32">
      <c r="A539" s="6" t="str">
        <f t="shared" si="18"/>
        <v/>
      </c>
      <c r="B539" s="6" t="str">
        <f t="shared" si="19"/>
        <v/>
      </c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</row>
    <row r="540" spans="1:32">
      <c r="A540" s="6" t="str">
        <f t="shared" si="18"/>
        <v/>
      </c>
      <c r="B540" s="6" t="str">
        <f t="shared" si="19"/>
        <v/>
      </c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</row>
    <row r="541" spans="1:32">
      <c r="A541" s="6" t="str">
        <f t="shared" si="18"/>
        <v/>
      </c>
      <c r="B541" s="6" t="str">
        <f t="shared" si="19"/>
        <v/>
      </c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</row>
    <row r="542" spans="1:32">
      <c r="A542" s="6" t="str">
        <f t="shared" si="18"/>
        <v/>
      </c>
      <c r="B542" s="6" t="str">
        <f t="shared" si="19"/>
        <v/>
      </c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</row>
    <row r="543" spans="1:32">
      <c r="A543" s="6" t="str">
        <f t="shared" si="18"/>
        <v/>
      </c>
      <c r="B543" s="6" t="str">
        <f t="shared" si="19"/>
        <v/>
      </c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</row>
    <row r="544" spans="1:32">
      <c r="A544" s="6" t="str">
        <f t="shared" si="18"/>
        <v/>
      </c>
      <c r="B544" s="6" t="str">
        <f t="shared" si="19"/>
        <v/>
      </c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</row>
    <row r="545" spans="1:32">
      <c r="A545" s="6" t="str">
        <f t="shared" si="18"/>
        <v/>
      </c>
      <c r="B545" s="6" t="str">
        <f t="shared" si="19"/>
        <v/>
      </c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</row>
    <row r="546" spans="1:32">
      <c r="A546" s="6" t="str">
        <f t="shared" si="18"/>
        <v/>
      </c>
      <c r="B546" s="6" t="str">
        <f t="shared" si="19"/>
        <v/>
      </c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</row>
    <row r="547" spans="1:32">
      <c r="A547" s="6" t="str">
        <f t="shared" si="18"/>
        <v/>
      </c>
      <c r="B547" s="6" t="str">
        <f t="shared" si="19"/>
        <v/>
      </c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</row>
    <row r="548" spans="1:32">
      <c r="A548" s="6" t="str">
        <f t="shared" si="18"/>
        <v/>
      </c>
      <c r="B548" s="6" t="str">
        <f t="shared" si="19"/>
        <v/>
      </c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</row>
    <row r="549" spans="1:32">
      <c r="A549" s="6" t="str">
        <f t="shared" si="18"/>
        <v/>
      </c>
      <c r="B549" s="6" t="str">
        <f t="shared" si="19"/>
        <v/>
      </c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</row>
    <row r="550" spans="1:32">
      <c r="A550" s="6" t="str">
        <f t="shared" si="18"/>
        <v/>
      </c>
      <c r="B550" s="6" t="str">
        <f t="shared" si="19"/>
        <v/>
      </c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</row>
    <row r="551" spans="1:32">
      <c r="A551" s="6" t="str">
        <f t="shared" si="18"/>
        <v/>
      </c>
      <c r="B551" s="6" t="str">
        <f t="shared" si="19"/>
        <v/>
      </c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</row>
    <row r="552" spans="1:32">
      <c r="A552" s="6" t="str">
        <f t="shared" si="18"/>
        <v/>
      </c>
      <c r="B552" s="6" t="str">
        <f t="shared" si="19"/>
        <v/>
      </c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</row>
    <row r="553" spans="1:32">
      <c r="A553" s="6" t="str">
        <f t="shared" si="18"/>
        <v/>
      </c>
      <c r="B553" s="6" t="str">
        <f t="shared" si="19"/>
        <v/>
      </c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</row>
    <row r="554" spans="1:32">
      <c r="A554" s="6" t="str">
        <f t="shared" si="18"/>
        <v/>
      </c>
      <c r="B554" s="6" t="str">
        <f t="shared" si="19"/>
        <v/>
      </c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</row>
    <row r="555" spans="1:32">
      <c r="A555" s="6" t="str">
        <f t="shared" si="18"/>
        <v/>
      </c>
      <c r="B555" s="6" t="str">
        <f t="shared" si="19"/>
        <v/>
      </c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</row>
    <row r="556" spans="1:32">
      <c r="A556" s="6" t="str">
        <f t="shared" si="18"/>
        <v/>
      </c>
      <c r="B556" s="6" t="str">
        <f t="shared" si="19"/>
        <v/>
      </c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</row>
    <row r="557" spans="1:32">
      <c r="A557" s="6" t="str">
        <f t="shared" si="18"/>
        <v/>
      </c>
      <c r="B557" s="6" t="str">
        <f t="shared" si="19"/>
        <v/>
      </c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</row>
    <row r="558" spans="1:32">
      <c r="A558" s="6" t="str">
        <f t="shared" si="18"/>
        <v/>
      </c>
      <c r="B558" s="6" t="str">
        <f t="shared" si="19"/>
        <v/>
      </c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</row>
    <row r="559" spans="1:32">
      <c r="A559" s="6" t="str">
        <f t="shared" si="18"/>
        <v/>
      </c>
      <c r="B559" s="6" t="str">
        <f t="shared" si="19"/>
        <v/>
      </c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</row>
    <row r="560" spans="1:32">
      <c r="A560" s="6" t="str">
        <f t="shared" si="18"/>
        <v/>
      </c>
      <c r="B560" s="6" t="str">
        <f t="shared" si="19"/>
        <v/>
      </c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</row>
    <row r="561" spans="1:32">
      <c r="A561" s="6" t="str">
        <f t="shared" si="18"/>
        <v/>
      </c>
      <c r="B561" s="6" t="str">
        <f t="shared" si="19"/>
        <v/>
      </c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</row>
    <row r="562" spans="1:32">
      <c r="A562" s="6" t="str">
        <f t="shared" si="18"/>
        <v/>
      </c>
      <c r="B562" s="6" t="str">
        <f t="shared" si="19"/>
        <v/>
      </c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</row>
    <row r="563" spans="1:32">
      <c r="A563" s="6" t="str">
        <f t="shared" si="18"/>
        <v/>
      </c>
      <c r="B563" s="6" t="str">
        <f t="shared" si="19"/>
        <v/>
      </c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</row>
    <row r="564" spans="1:32">
      <c r="A564" s="6" t="str">
        <f t="shared" si="18"/>
        <v/>
      </c>
      <c r="B564" s="6" t="str">
        <f t="shared" si="19"/>
        <v/>
      </c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</row>
    <row r="565" spans="1:32">
      <c r="A565" s="6" t="str">
        <f t="shared" si="18"/>
        <v/>
      </c>
      <c r="B565" s="6" t="str">
        <f t="shared" si="19"/>
        <v/>
      </c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</row>
    <row r="566" spans="1:32">
      <c r="A566" s="6" t="str">
        <f t="shared" si="18"/>
        <v/>
      </c>
      <c r="B566" s="6" t="str">
        <f t="shared" si="19"/>
        <v/>
      </c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</row>
    <row r="567" spans="1:32">
      <c r="A567" s="6" t="str">
        <f t="shared" si="18"/>
        <v/>
      </c>
      <c r="B567" s="6" t="str">
        <f t="shared" si="19"/>
        <v/>
      </c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</row>
    <row r="568" spans="1:32">
      <c r="A568" s="6" t="str">
        <f t="shared" si="18"/>
        <v/>
      </c>
      <c r="B568" s="6" t="str">
        <f t="shared" si="19"/>
        <v/>
      </c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</row>
    <row r="569" spans="1:32">
      <c r="A569" s="6" t="str">
        <f t="shared" si="18"/>
        <v/>
      </c>
      <c r="B569" s="6" t="str">
        <f t="shared" si="19"/>
        <v/>
      </c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</row>
    <row r="570" spans="1:32">
      <c r="A570" s="6" t="str">
        <f t="shared" si="18"/>
        <v/>
      </c>
      <c r="B570" s="6" t="str">
        <f t="shared" si="19"/>
        <v/>
      </c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</row>
    <row r="571" spans="1:32">
      <c r="A571" s="6" t="str">
        <f t="shared" si="18"/>
        <v/>
      </c>
      <c r="B571" s="6" t="str">
        <f t="shared" si="19"/>
        <v/>
      </c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</row>
    <row r="572" spans="1:32">
      <c r="A572" s="6" t="str">
        <f t="shared" si="18"/>
        <v/>
      </c>
      <c r="B572" s="6" t="str">
        <f t="shared" si="19"/>
        <v/>
      </c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</row>
    <row r="573" spans="1:32">
      <c r="A573" s="6" t="str">
        <f t="shared" si="18"/>
        <v/>
      </c>
      <c r="B573" s="6" t="str">
        <f t="shared" si="19"/>
        <v/>
      </c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</row>
    <row r="574" spans="1:32">
      <c r="A574" s="6" t="str">
        <f t="shared" si="18"/>
        <v/>
      </c>
      <c r="B574" s="6" t="str">
        <f t="shared" si="19"/>
        <v/>
      </c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</row>
    <row r="575" spans="1:32">
      <c r="A575" s="6" t="str">
        <f t="shared" si="18"/>
        <v/>
      </c>
      <c r="B575" s="6" t="str">
        <f t="shared" si="19"/>
        <v/>
      </c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</row>
    <row r="576" spans="1:32">
      <c r="A576" s="6" t="str">
        <f t="shared" si="18"/>
        <v/>
      </c>
      <c r="B576" s="6" t="str">
        <f t="shared" si="19"/>
        <v/>
      </c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</row>
    <row r="577" spans="1:32">
      <c r="A577" s="6" t="str">
        <f t="shared" si="18"/>
        <v/>
      </c>
      <c r="B577" s="6" t="str">
        <f t="shared" si="19"/>
        <v/>
      </c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</row>
    <row r="578" spans="1:32">
      <c r="A578" s="6" t="str">
        <f t="shared" si="18"/>
        <v/>
      </c>
      <c r="B578" s="6" t="str">
        <f t="shared" si="19"/>
        <v/>
      </c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</row>
    <row r="579" spans="1:32">
      <c r="A579" s="6" t="str">
        <f t="shared" si="18"/>
        <v/>
      </c>
      <c r="B579" s="6" t="str">
        <f t="shared" si="19"/>
        <v/>
      </c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</row>
    <row r="580" spans="1:32">
      <c r="A580" s="6" t="str">
        <f t="shared" si="18"/>
        <v/>
      </c>
      <c r="B580" s="6" t="str">
        <f t="shared" si="19"/>
        <v/>
      </c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</row>
    <row r="581" spans="1:32">
      <c r="A581" s="6" t="str">
        <f t="shared" si="18"/>
        <v/>
      </c>
      <c r="B581" s="6" t="str">
        <f t="shared" si="19"/>
        <v/>
      </c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</row>
    <row r="582" spans="1:32">
      <c r="A582" s="6" t="str">
        <f t="shared" si="18"/>
        <v/>
      </c>
      <c r="B582" s="6" t="str">
        <f t="shared" si="19"/>
        <v/>
      </c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</row>
    <row r="583" spans="1:32">
      <c r="A583" s="6" t="str">
        <f t="shared" si="18"/>
        <v/>
      </c>
      <c r="B583" s="6" t="str">
        <f t="shared" si="19"/>
        <v/>
      </c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</row>
    <row r="584" spans="1:32">
      <c r="A584" s="6" t="str">
        <f t="shared" si="18"/>
        <v/>
      </c>
      <c r="B584" s="6" t="str">
        <f t="shared" si="19"/>
        <v/>
      </c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</row>
    <row r="585" spans="1:32">
      <c r="A585" s="6" t="str">
        <f t="shared" si="18"/>
        <v/>
      </c>
      <c r="B585" s="6" t="str">
        <f t="shared" si="19"/>
        <v/>
      </c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</row>
    <row r="586" spans="1:32">
      <c r="A586" s="6" t="str">
        <f t="shared" ref="A586:A649" si="20">IFERROR(CONCATENATE(C586,B586),"")</f>
        <v/>
      </c>
      <c r="B586" s="6" t="str">
        <f t="shared" ref="B586:B649" si="21">IFERROR(IF(C586=C585,B585+1,IF(C586="","",1)),"")</f>
        <v/>
      </c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</row>
    <row r="587" spans="1:32">
      <c r="A587" s="6" t="str">
        <f t="shared" si="20"/>
        <v/>
      </c>
      <c r="B587" s="6" t="str">
        <f t="shared" si="21"/>
        <v/>
      </c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</row>
    <row r="588" spans="1:32">
      <c r="A588" s="6" t="str">
        <f t="shared" si="20"/>
        <v/>
      </c>
      <c r="B588" s="6" t="str">
        <f t="shared" si="21"/>
        <v/>
      </c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</row>
    <row r="589" spans="1:32">
      <c r="A589" s="6" t="str">
        <f t="shared" si="20"/>
        <v/>
      </c>
      <c r="B589" s="6" t="str">
        <f t="shared" si="21"/>
        <v/>
      </c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</row>
    <row r="590" spans="1:32">
      <c r="A590" s="6" t="str">
        <f t="shared" si="20"/>
        <v/>
      </c>
      <c r="B590" s="6" t="str">
        <f t="shared" si="21"/>
        <v/>
      </c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</row>
    <row r="591" spans="1:32">
      <c r="A591" s="6" t="str">
        <f t="shared" si="20"/>
        <v/>
      </c>
      <c r="B591" s="6" t="str">
        <f t="shared" si="21"/>
        <v/>
      </c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</row>
    <row r="592" spans="1:32">
      <c r="A592" s="6" t="str">
        <f t="shared" si="20"/>
        <v/>
      </c>
      <c r="B592" s="6" t="str">
        <f t="shared" si="21"/>
        <v/>
      </c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</row>
    <row r="593" spans="1:32">
      <c r="A593" s="6" t="str">
        <f t="shared" si="20"/>
        <v/>
      </c>
      <c r="B593" s="6" t="str">
        <f t="shared" si="21"/>
        <v/>
      </c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</row>
    <row r="594" spans="1:32">
      <c r="A594" s="6" t="str">
        <f t="shared" si="20"/>
        <v/>
      </c>
      <c r="B594" s="6" t="str">
        <f t="shared" si="21"/>
        <v/>
      </c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</row>
    <row r="595" spans="1:32">
      <c r="A595" s="6" t="str">
        <f t="shared" si="20"/>
        <v/>
      </c>
      <c r="B595" s="6" t="str">
        <f t="shared" si="21"/>
        <v/>
      </c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</row>
    <row r="596" spans="1:32">
      <c r="A596" s="6" t="str">
        <f t="shared" si="20"/>
        <v/>
      </c>
      <c r="B596" s="6" t="str">
        <f t="shared" si="21"/>
        <v/>
      </c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</row>
    <row r="597" spans="1:32">
      <c r="A597" s="6" t="str">
        <f t="shared" si="20"/>
        <v/>
      </c>
      <c r="B597" s="6" t="str">
        <f t="shared" si="21"/>
        <v/>
      </c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</row>
    <row r="598" spans="1:32">
      <c r="A598" s="6" t="str">
        <f t="shared" si="20"/>
        <v/>
      </c>
      <c r="B598" s="6" t="str">
        <f t="shared" si="21"/>
        <v/>
      </c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</row>
    <row r="599" spans="1:32">
      <c r="A599" s="6" t="str">
        <f t="shared" si="20"/>
        <v/>
      </c>
      <c r="B599" s="6" t="str">
        <f t="shared" si="21"/>
        <v/>
      </c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</row>
    <row r="600" spans="1:32">
      <c r="A600" s="6" t="str">
        <f t="shared" si="20"/>
        <v/>
      </c>
      <c r="B600" s="6" t="str">
        <f t="shared" si="21"/>
        <v/>
      </c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</row>
    <row r="601" spans="1:32">
      <c r="A601" s="6" t="str">
        <f t="shared" si="20"/>
        <v/>
      </c>
      <c r="B601" s="6" t="str">
        <f t="shared" si="21"/>
        <v/>
      </c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</row>
    <row r="602" spans="1:32">
      <c r="A602" s="6" t="str">
        <f t="shared" si="20"/>
        <v/>
      </c>
      <c r="B602" s="6" t="str">
        <f t="shared" si="21"/>
        <v/>
      </c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</row>
    <row r="603" spans="1:32">
      <c r="A603" s="6" t="str">
        <f t="shared" si="20"/>
        <v/>
      </c>
      <c r="B603" s="6" t="str">
        <f t="shared" si="21"/>
        <v/>
      </c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</row>
    <row r="604" spans="1:32">
      <c r="A604" s="6" t="str">
        <f t="shared" si="20"/>
        <v/>
      </c>
      <c r="B604" s="6" t="str">
        <f t="shared" si="21"/>
        <v/>
      </c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</row>
    <row r="605" spans="1:32">
      <c r="A605" s="6" t="str">
        <f t="shared" si="20"/>
        <v/>
      </c>
      <c r="B605" s="6" t="str">
        <f t="shared" si="21"/>
        <v/>
      </c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</row>
    <row r="606" spans="1:32">
      <c r="A606" s="6" t="str">
        <f t="shared" si="20"/>
        <v/>
      </c>
      <c r="B606" s="6" t="str">
        <f t="shared" si="21"/>
        <v/>
      </c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</row>
    <row r="607" spans="1:32">
      <c r="A607" s="6" t="str">
        <f t="shared" si="20"/>
        <v/>
      </c>
      <c r="B607" s="6" t="str">
        <f t="shared" si="21"/>
        <v/>
      </c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</row>
    <row r="608" spans="1:32">
      <c r="A608" s="6" t="str">
        <f t="shared" si="20"/>
        <v/>
      </c>
      <c r="B608" s="6" t="str">
        <f t="shared" si="21"/>
        <v/>
      </c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</row>
    <row r="609" spans="1:32">
      <c r="A609" s="6" t="str">
        <f t="shared" si="20"/>
        <v/>
      </c>
      <c r="B609" s="6" t="str">
        <f t="shared" si="21"/>
        <v/>
      </c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</row>
    <row r="610" spans="1:32">
      <c r="A610" s="6" t="str">
        <f t="shared" si="20"/>
        <v/>
      </c>
      <c r="B610" s="6" t="str">
        <f t="shared" si="21"/>
        <v/>
      </c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</row>
    <row r="611" spans="1:32">
      <c r="A611" s="6" t="str">
        <f t="shared" si="20"/>
        <v/>
      </c>
      <c r="B611" s="6" t="str">
        <f t="shared" si="21"/>
        <v/>
      </c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</row>
    <row r="612" spans="1:32">
      <c r="A612" s="6" t="str">
        <f t="shared" si="20"/>
        <v/>
      </c>
      <c r="B612" s="6" t="str">
        <f t="shared" si="21"/>
        <v/>
      </c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</row>
    <row r="613" spans="1:32">
      <c r="A613" s="6" t="str">
        <f t="shared" si="20"/>
        <v/>
      </c>
      <c r="B613" s="6" t="str">
        <f t="shared" si="21"/>
        <v/>
      </c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</row>
    <row r="614" spans="1:32">
      <c r="A614" s="6" t="str">
        <f t="shared" si="20"/>
        <v/>
      </c>
      <c r="B614" s="6" t="str">
        <f t="shared" si="21"/>
        <v/>
      </c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</row>
    <row r="615" spans="1:32">
      <c r="A615" s="6" t="str">
        <f t="shared" si="20"/>
        <v/>
      </c>
      <c r="B615" s="6" t="str">
        <f t="shared" si="21"/>
        <v/>
      </c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</row>
    <row r="616" spans="1:32">
      <c r="A616" s="6" t="str">
        <f t="shared" si="20"/>
        <v/>
      </c>
      <c r="B616" s="6" t="str">
        <f t="shared" si="21"/>
        <v/>
      </c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</row>
    <row r="617" spans="1:32">
      <c r="A617" s="6" t="str">
        <f t="shared" si="20"/>
        <v/>
      </c>
      <c r="B617" s="6" t="str">
        <f t="shared" si="21"/>
        <v/>
      </c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</row>
    <row r="618" spans="1:32">
      <c r="A618" s="6" t="str">
        <f t="shared" si="20"/>
        <v/>
      </c>
      <c r="B618" s="6" t="str">
        <f t="shared" si="21"/>
        <v/>
      </c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</row>
    <row r="619" spans="1:32">
      <c r="A619" s="6" t="str">
        <f t="shared" si="20"/>
        <v/>
      </c>
      <c r="B619" s="6" t="str">
        <f t="shared" si="21"/>
        <v/>
      </c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</row>
    <row r="620" spans="1:32">
      <c r="A620" s="6" t="str">
        <f t="shared" si="20"/>
        <v/>
      </c>
      <c r="B620" s="6" t="str">
        <f t="shared" si="21"/>
        <v/>
      </c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</row>
    <row r="621" spans="1:32">
      <c r="A621" s="6" t="str">
        <f t="shared" si="20"/>
        <v/>
      </c>
      <c r="B621" s="6" t="str">
        <f t="shared" si="21"/>
        <v/>
      </c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</row>
    <row r="622" spans="1:32">
      <c r="A622" s="6" t="str">
        <f t="shared" si="20"/>
        <v/>
      </c>
      <c r="B622" s="6" t="str">
        <f t="shared" si="21"/>
        <v/>
      </c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</row>
    <row r="623" spans="1:32">
      <c r="A623" s="6" t="str">
        <f t="shared" si="20"/>
        <v/>
      </c>
      <c r="B623" s="6" t="str">
        <f t="shared" si="21"/>
        <v/>
      </c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</row>
    <row r="624" spans="1:32">
      <c r="A624" s="6" t="str">
        <f t="shared" si="20"/>
        <v/>
      </c>
      <c r="B624" s="6" t="str">
        <f t="shared" si="21"/>
        <v/>
      </c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</row>
    <row r="625" spans="1:32">
      <c r="A625" s="6" t="str">
        <f t="shared" si="20"/>
        <v/>
      </c>
      <c r="B625" s="6" t="str">
        <f t="shared" si="21"/>
        <v/>
      </c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</row>
    <row r="626" spans="1:32">
      <c r="A626" s="6" t="str">
        <f t="shared" si="20"/>
        <v/>
      </c>
      <c r="B626" s="6" t="str">
        <f t="shared" si="21"/>
        <v/>
      </c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</row>
    <row r="627" spans="1:32">
      <c r="A627" s="6" t="str">
        <f t="shared" si="20"/>
        <v/>
      </c>
      <c r="B627" s="6" t="str">
        <f t="shared" si="21"/>
        <v/>
      </c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</row>
    <row r="628" spans="1:32">
      <c r="A628" s="6" t="str">
        <f t="shared" si="20"/>
        <v/>
      </c>
      <c r="B628" s="6" t="str">
        <f t="shared" si="21"/>
        <v/>
      </c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</row>
    <row r="629" spans="1:32">
      <c r="A629" s="6" t="str">
        <f t="shared" si="20"/>
        <v/>
      </c>
      <c r="B629" s="6" t="str">
        <f t="shared" si="21"/>
        <v/>
      </c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</row>
    <row r="630" spans="1:32">
      <c r="A630" s="6" t="str">
        <f t="shared" si="20"/>
        <v/>
      </c>
      <c r="B630" s="6" t="str">
        <f t="shared" si="21"/>
        <v/>
      </c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</row>
    <row r="631" spans="1:32">
      <c r="A631" s="6" t="str">
        <f t="shared" si="20"/>
        <v/>
      </c>
      <c r="B631" s="6" t="str">
        <f t="shared" si="21"/>
        <v/>
      </c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</row>
    <row r="632" spans="1:32">
      <c r="A632" s="6" t="str">
        <f t="shared" si="20"/>
        <v/>
      </c>
      <c r="B632" s="6" t="str">
        <f t="shared" si="21"/>
        <v/>
      </c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</row>
    <row r="633" spans="1:32">
      <c r="A633" s="6" t="str">
        <f t="shared" si="20"/>
        <v/>
      </c>
      <c r="B633" s="6" t="str">
        <f t="shared" si="21"/>
        <v/>
      </c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</row>
    <row r="634" spans="1:32">
      <c r="A634" s="6" t="str">
        <f t="shared" si="20"/>
        <v/>
      </c>
      <c r="B634" s="6" t="str">
        <f t="shared" si="21"/>
        <v/>
      </c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</row>
    <row r="635" spans="1:32">
      <c r="A635" s="6" t="str">
        <f t="shared" si="20"/>
        <v/>
      </c>
      <c r="B635" s="6" t="str">
        <f t="shared" si="21"/>
        <v/>
      </c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</row>
    <row r="636" spans="1:32">
      <c r="A636" s="6" t="str">
        <f t="shared" si="20"/>
        <v/>
      </c>
      <c r="B636" s="6" t="str">
        <f t="shared" si="21"/>
        <v/>
      </c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</row>
    <row r="637" spans="1:32">
      <c r="A637" s="6" t="str">
        <f t="shared" si="20"/>
        <v/>
      </c>
      <c r="B637" s="6" t="str">
        <f t="shared" si="21"/>
        <v/>
      </c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</row>
    <row r="638" spans="1:32">
      <c r="A638" s="6" t="str">
        <f t="shared" si="20"/>
        <v/>
      </c>
      <c r="B638" s="6" t="str">
        <f t="shared" si="21"/>
        <v/>
      </c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</row>
    <row r="639" spans="1:32">
      <c r="A639" s="6" t="str">
        <f t="shared" si="20"/>
        <v/>
      </c>
      <c r="B639" s="6" t="str">
        <f t="shared" si="21"/>
        <v/>
      </c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</row>
    <row r="640" spans="1:32">
      <c r="A640" s="6" t="str">
        <f t="shared" si="20"/>
        <v/>
      </c>
      <c r="B640" s="6" t="str">
        <f t="shared" si="21"/>
        <v/>
      </c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</row>
    <row r="641" spans="1:32">
      <c r="A641" s="6" t="str">
        <f t="shared" si="20"/>
        <v/>
      </c>
      <c r="B641" s="6" t="str">
        <f t="shared" si="21"/>
        <v/>
      </c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</row>
    <row r="642" spans="1:32">
      <c r="A642" s="6" t="str">
        <f t="shared" si="20"/>
        <v/>
      </c>
      <c r="B642" s="6" t="str">
        <f t="shared" si="21"/>
        <v/>
      </c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</row>
    <row r="643" spans="1:32">
      <c r="A643" s="6" t="str">
        <f t="shared" si="20"/>
        <v/>
      </c>
      <c r="B643" s="6" t="str">
        <f t="shared" si="21"/>
        <v/>
      </c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</row>
    <row r="644" spans="1:32">
      <c r="A644" s="6" t="str">
        <f t="shared" si="20"/>
        <v/>
      </c>
      <c r="B644" s="6" t="str">
        <f t="shared" si="21"/>
        <v/>
      </c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</row>
    <row r="645" spans="1:32">
      <c r="A645" s="6" t="str">
        <f t="shared" si="20"/>
        <v/>
      </c>
      <c r="B645" s="6" t="str">
        <f t="shared" si="21"/>
        <v/>
      </c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</row>
    <row r="646" spans="1:32">
      <c r="A646" s="6" t="str">
        <f t="shared" si="20"/>
        <v/>
      </c>
      <c r="B646" s="6" t="str">
        <f t="shared" si="21"/>
        <v/>
      </c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</row>
    <row r="647" spans="1:32">
      <c r="A647" s="6" t="str">
        <f t="shared" si="20"/>
        <v/>
      </c>
      <c r="B647" s="6" t="str">
        <f t="shared" si="21"/>
        <v/>
      </c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</row>
    <row r="648" spans="1:32">
      <c r="A648" s="6" t="str">
        <f t="shared" si="20"/>
        <v/>
      </c>
      <c r="B648" s="6" t="str">
        <f t="shared" si="21"/>
        <v/>
      </c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</row>
    <row r="649" spans="1:32">
      <c r="A649" s="6" t="str">
        <f t="shared" si="20"/>
        <v/>
      </c>
      <c r="B649" s="6" t="str">
        <f t="shared" si="21"/>
        <v/>
      </c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</row>
    <row r="650" spans="1:32">
      <c r="A650" s="6" t="str">
        <f t="shared" ref="A650:A713" si="22">IFERROR(CONCATENATE(C650,B650),"")</f>
        <v/>
      </c>
      <c r="B650" s="6" t="str">
        <f t="shared" ref="B650:B713" si="23">IFERROR(IF(C650=C649,B649+1,IF(C650="","",1)),"")</f>
        <v/>
      </c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</row>
    <row r="651" spans="1:32">
      <c r="A651" s="6" t="str">
        <f t="shared" si="22"/>
        <v/>
      </c>
      <c r="B651" s="6" t="str">
        <f t="shared" si="23"/>
        <v/>
      </c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</row>
    <row r="652" spans="1:32">
      <c r="A652" s="6" t="str">
        <f t="shared" si="22"/>
        <v/>
      </c>
      <c r="B652" s="6" t="str">
        <f t="shared" si="23"/>
        <v/>
      </c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</row>
    <row r="653" spans="1:32">
      <c r="A653" s="6" t="str">
        <f t="shared" si="22"/>
        <v/>
      </c>
      <c r="B653" s="6" t="str">
        <f t="shared" si="23"/>
        <v/>
      </c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</row>
    <row r="654" spans="1:32">
      <c r="A654" s="6" t="str">
        <f t="shared" si="22"/>
        <v/>
      </c>
      <c r="B654" s="6" t="str">
        <f t="shared" si="23"/>
        <v/>
      </c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</row>
    <row r="655" spans="1:32">
      <c r="A655" s="6" t="str">
        <f t="shared" si="22"/>
        <v/>
      </c>
      <c r="B655" s="6" t="str">
        <f t="shared" si="23"/>
        <v/>
      </c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</row>
    <row r="656" spans="1:32">
      <c r="A656" s="6" t="str">
        <f t="shared" si="22"/>
        <v/>
      </c>
      <c r="B656" s="6" t="str">
        <f t="shared" si="23"/>
        <v/>
      </c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</row>
    <row r="657" spans="1:32">
      <c r="A657" s="6" t="str">
        <f t="shared" si="22"/>
        <v/>
      </c>
      <c r="B657" s="6" t="str">
        <f t="shared" si="23"/>
        <v/>
      </c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</row>
    <row r="658" spans="1:32">
      <c r="A658" s="6" t="str">
        <f t="shared" si="22"/>
        <v/>
      </c>
      <c r="B658" s="6" t="str">
        <f t="shared" si="23"/>
        <v/>
      </c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</row>
    <row r="659" spans="1:32">
      <c r="A659" s="6" t="str">
        <f t="shared" si="22"/>
        <v/>
      </c>
      <c r="B659" s="6" t="str">
        <f t="shared" si="23"/>
        <v/>
      </c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</row>
    <row r="660" spans="1:32">
      <c r="A660" s="6" t="str">
        <f t="shared" si="22"/>
        <v/>
      </c>
      <c r="B660" s="6" t="str">
        <f t="shared" si="23"/>
        <v/>
      </c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</row>
    <row r="661" spans="1:32">
      <c r="A661" s="6" t="str">
        <f t="shared" si="22"/>
        <v/>
      </c>
      <c r="B661" s="6" t="str">
        <f t="shared" si="23"/>
        <v/>
      </c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</row>
    <row r="662" spans="1:32">
      <c r="A662" s="6" t="str">
        <f t="shared" si="22"/>
        <v/>
      </c>
      <c r="B662" s="6" t="str">
        <f t="shared" si="23"/>
        <v/>
      </c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</row>
    <row r="663" spans="1:32">
      <c r="A663" s="6" t="str">
        <f t="shared" si="22"/>
        <v/>
      </c>
      <c r="B663" s="6" t="str">
        <f t="shared" si="23"/>
        <v/>
      </c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</row>
    <row r="664" spans="1:32">
      <c r="A664" s="6" t="str">
        <f t="shared" si="22"/>
        <v/>
      </c>
      <c r="B664" s="6" t="str">
        <f t="shared" si="23"/>
        <v/>
      </c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</row>
    <row r="665" spans="1:32">
      <c r="A665" s="6" t="str">
        <f t="shared" si="22"/>
        <v/>
      </c>
      <c r="B665" s="6" t="str">
        <f t="shared" si="23"/>
        <v/>
      </c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</row>
    <row r="666" spans="1:32">
      <c r="A666" s="6" t="str">
        <f t="shared" si="22"/>
        <v/>
      </c>
      <c r="B666" s="6" t="str">
        <f t="shared" si="23"/>
        <v/>
      </c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</row>
    <row r="667" spans="1:32">
      <c r="A667" s="6" t="str">
        <f t="shared" si="22"/>
        <v/>
      </c>
      <c r="B667" s="6" t="str">
        <f t="shared" si="23"/>
        <v/>
      </c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</row>
    <row r="668" spans="1:32">
      <c r="A668" s="6" t="str">
        <f t="shared" si="22"/>
        <v/>
      </c>
      <c r="B668" s="6" t="str">
        <f t="shared" si="23"/>
        <v/>
      </c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</row>
    <row r="669" spans="1:32">
      <c r="A669" s="6" t="str">
        <f t="shared" si="22"/>
        <v/>
      </c>
      <c r="B669" s="6" t="str">
        <f t="shared" si="23"/>
        <v/>
      </c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</row>
    <row r="670" spans="1:32">
      <c r="A670" s="6" t="str">
        <f t="shared" si="22"/>
        <v/>
      </c>
      <c r="B670" s="6" t="str">
        <f t="shared" si="23"/>
        <v/>
      </c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</row>
    <row r="671" spans="1:32">
      <c r="A671" s="6" t="str">
        <f t="shared" si="22"/>
        <v/>
      </c>
      <c r="B671" s="6" t="str">
        <f t="shared" si="23"/>
        <v/>
      </c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</row>
    <row r="672" spans="1:32">
      <c r="A672" s="6" t="str">
        <f t="shared" si="22"/>
        <v/>
      </c>
      <c r="B672" s="6" t="str">
        <f t="shared" si="23"/>
        <v/>
      </c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</row>
    <row r="673" spans="1:32">
      <c r="A673" s="6" t="str">
        <f t="shared" si="22"/>
        <v/>
      </c>
      <c r="B673" s="6" t="str">
        <f t="shared" si="23"/>
        <v/>
      </c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</row>
    <row r="674" spans="1:32">
      <c r="A674" s="6" t="str">
        <f t="shared" si="22"/>
        <v/>
      </c>
      <c r="B674" s="6" t="str">
        <f t="shared" si="23"/>
        <v/>
      </c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</row>
    <row r="675" spans="1:32">
      <c r="A675" s="6" t="str">
        <f t="shared" si="22"/>
        <v/>
      </c>
      <c r="B675" s="6" t="str">
        <f t="shared" si="23"/>
        <v/>
      </c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</row>
    <row r="676" spans="1:32">
      <c r="A676" s="6" t="str">
        <f t="shared" si="22"/>
        <v/>
      </c>
      <c r="B676" s="6" t="str">
        <f t="shared" si="23"/>
        <v/>
      </c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</row>
    <row r="677" spans="1:32">
      <c r="A677" s="6" t="str">
        <f t="shared" si="22"/>
        <v/>
      </c>
      <c r="B677" s="6" t="str">
        <f t="shared" si="23"/>
        <v/>
      </c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</row>
    <row r="678" spans="1:32">
      <c r="A678" s="6" t="str">
        <f t="shared" si="22"/>
        <v/>
      </c>
      <c r="B678" s="6" t="str">
        <f t="shared" si="23"/>
        <v/>
      </c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</row>
    <row r="679" spans="1:32">
      <c r="A679" s="6" t="str">
        <f t="shared" si="22"/>
        <v/>
      </c>
      <c r="B679" s="6" t="str">
        <f t="shared" si="23"/>
        <v/>
      </c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</row>
    <row r="680" spans="1:32">
      <c r="A680" s="6" t="str">
        <f t="shared" si="22"/>
        <v/>
      </c>
      <c r="B680" s="6" t="str">
        <f t="shared" si="23"/>
        <v/>
      </c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</row>
    <row r="681" spans="1:32">
      <c r="A681" s="6" t="str">
        <f t="shared" si="22"/>
        <v/>
      </c>
      <c r="B681" s="6" t="str">
        <f t="shared" si="23"/>
        <v/>
      </c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</row>
    <row r="682" spans="1:32">
      <c r="A682" s="6" t="str">
        <f t="shared" si="22"/>
        <v/>
      </c>
      <c r="B682" s="6" t="str">
        <f t="shared" si="23"/>
        <v/>
      </c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</row>
    <row r="683" spans="1:32">
      <c r="A683" s="6" t="str">
        <f t="shared" si="22"/>
        <v/>
      </c>
      <c r="B683" s="6" t="str">
        <f t="shared" si="23"/>
        <v/>
      </c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</row>
    <row r="684" spans="1:32">
      <c r="A684" s="6" t="str">
        <f t="shared" si="22"/>
        <v/>
      </c>
      <c r="B684" s="6" t="str">
        <f t="shared" si="23"/>
        <v/>
      </c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</row>
    <row r="685" spans="1:32">
      <c r="A685" s="6" t="str">
        <f t="shared" si="22"/>
        <v/>
      </c>
      <c r="B685" s="6" t="str">
        <f t="shared" si="23"/>
        <v/>
      </c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</row>
    <row r="686" spans="1:32">
      <c r="A686" s="6" t="str">
        <f t="shared" si="22"/>
        <v/>
      </c>
      <c r="B686" s="6" t="str">
        <f t="shared" si="23"/>
        <v/>
      </c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</row>
    <row r="687" spans="1:32">
      <c r="A687" s="6" t="str">
        <f t="shared" si="22"/>
        <v/>
      </c>
      <c r="B687" s="6" t="str">
        <f t="shared" si="23"/>
        <v/>
      </c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</row>
    <row r="688" spans="1:32">
      <c r="A688" s="6" t="str">
        <f t="shared" si="22"/>
        <v/>
      </c>
      <c r="B688" s="6" t="str">
        <f t="shared" si="23"/>
        <v/>
      </c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</row>
    <row r="689" spans="1:32">
      <c r="A689" s="6" t="str">
        <f t="shared" si="22"/>
        <v/>
      </c>
      <c r="B689" s="6" t="str">
        <f t="shared" si="23"/>
        <v/>
      </c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</row>
    <row r="690" spans="1:32">
      <c r="A690" s="6" t="str">
        <f t="shared" si="22"/>
        <v/>
      </c>
      <c r="B690" s="6" t="str">
        <f t="shared" si="23"/>
        <v/>
      </c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</row>
    <row r="691" spans="1:32">
      <c r="A691" s="6" t="str">
        <f t="shared" si="22"/>
        <v/>
      </c>
      <c r="B691" s="6" t="str">
        <f t="shared" si="23"/>
        <v/>
      </c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</row>
    <row r="692" spans="1:32">
      <c r="A692" s="6" t="str">
        <f t="shared" si="22"/>
        <v/>
      </c>
      <c r="B692" s="6" t="str">
        <f t="shared" si="23"/>
        <v/>
      </c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</row>
    <row r="693" spans="1:32">
      <c r="A693" s="6" t="str">
        <f t="shared" si="22"/>
        <v/>
      </c>
      <c r="B693" s="6" t="str">
        <f t="shared" si="23"/>
        <v/>
      </c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</row>
    <row r="694" spans="1:32">
      <c r="A694" s="6" t="str">
        <f t="shared" si="22"/>
        <v/>
      </c>
      <c r="B694" s="6" t="str">
        <f t="shared" si="23"/>
        <v/>
      </c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</row>
    <row r="695" spans="1:32">
      <c r="A695" s="6" t="str">
        <f t="shared" si="22"/>
        <v/>
      </c>
      <c r="B695" s="6" t="str">
        <f t="shared" si="23"/>
        <v/>
      </c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</row>
    <row r="696" spans="1:32">
      <c r="A696" s="6" t="str">
        <f t="shared" si="22"/>
        <v/>
      </c>
      <c r="B696" s="6" t="str">
        <f t="shared" si="23"/>
        <v/>
      </c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</row>
    <row r="697" spans="1:32">
      <c r="A697" s="6" t="str">
        <f t="shared" si="22"/>
        <v/>
      </c>
      <c r="B697" s="6" t="str">
        <f t="shared" si="23"/>
        <v/>
      </c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</row>
    <row r="698" spans="1:32">
      <c r="A698" s="6" t="str">
        <f t="shared" si="22"/>
        <v/>
      </c>
      <c r="B698" s="6" t="str">
        <f t="shared" si="23"/>
        <v/>
      </c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</row>
    <row r="699" spans="1:32">
      <c r="A699" s="6" t="str">
        <f t="shared" si="22"/>
        <v/>
      </c>
      <c r="B699" s="6" t="str">
        <f t="shared" si="23"/>
        <v/>
      </c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</row>
    <row r="700" spans="1:32">
      <c r="A700" s="6" t="str">
        <f t="shared" si="22"/>
        <v/>
      </c>
      <c r="B700" s="6" t="str">
        <f t="shared" si="23"/>
        <v/>
      </c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</row>
    <row r="701" spans="1:32">
      <c r="A701" s="6" t="str">
        <f t="shared" si="22"/>
        <v/>
      </c>
      <c r="B701" s="6" t="str">
        <f t="shared" si="23"/>
        <v/>
      </c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</row>
    <row r="702" spans="1:32">
      <c r="A702" s="6" t="str">
        <f t="shared" si="22"/>
        <v/>
      </c>
      <c r="B702" s="6" t="str">
        <f t="shared" si="23"/>
        <v/>
      </c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</row>
    <row r="703" spans="1:32">
      <c r="A703" s="6" t="str">
        <f t="shared" si="22"/>
        <v/>
      </c>
      <c r="B703" s="6" t="str">
        <f t="shared" si="23"/>
        <v/>
      </c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</row>
    <row r="704" spans="1:32">
      <c r="A704" s="6" t="str">
        <f t="shared" si="22"/>
        <v/>
      </c>
      <c r="B704" s="6" t="str">
        <f t="shared" si="23"/>
        <v/>
      </c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</row>
    <row r="705" spans="1:32">
      <c r="A705" s="6" t="str">
        <f t="shared" si="22"/>
        <v/>
      </c>
      <c r="B705" s="6" t="str">
        <f t="shared" si="23"/>
        <v/>
      </c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</row>
    <row r="706" spans="1:32">
      <c r="A706" s="6" t="str">
        <f t="shared" si="22"/>
        <v/>
      </c>
      <c r="B706" s="6" t="str">
        <f t="shared" si="23"/>
        <v/>
      </c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</row>
    <row r="707" spans="1:32">
      <c r="A707" s="6" t="str">
        <f t="shared" si="22"/>
        <v/>
      </c>
      <c r="B707" s="6" t="str">
        <f t="shared" si="23"/>
        <v/>
      </c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</row>
    <row r="708" spans="1:32">
      <c r="A708" s="6" t="str">
        <f t="shared" si="22"/>
        <v/>
      </c>
      <c r="B708" s="6" t="str">
        <f t="shared" si="23"/>
        <v/>
      </c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</row>
    <row r="709" spans="1:32">
      <c r="A709" s="6" t="str">
        <f t="shared" si="22"/>
        <v/>
      </c>
      <c r="B709" s="6" t="str">
        <f t="shared" si="23"/>
        <v/>
      </c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</row>
    <row r="710" spans="1:32">
      <c r="A710" s="6" t="str">
        <f t="shared" si="22"/>
        <v/>
      </c>
      <c r="B710" s="6" t="str">
        <f t="shared" si="23"/>
        <v/>
      </c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</row>
    <row r="711" spans="1:32">
      <c r="A711" s="6" t="str">
        <f t="shared" si="22"/>
        <v/>
      </c>
      <c r="B711" s="6" t="str">
        <f t="shared" si="23"/>
        <v/>
      </c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</row>
    <row r="712" spans="1:32">
      <c r="A712" s="6" t="str">
        <f t="shared" si="22"/>
        <v/>
      </c>
      <c r="B712" s="6" t="str">
        <f t="shared" si="23"/>
        <v/>
      </c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</row>
    <row r="713" spans="1:32">
      <c r="A713" s="6" t="str">
        <f t="shared" si="22"/>
        <v/>
      </c>
      <c r="B713" s="6" t="str">
        <f t="shared" si="23"/>
        <v/>
      </c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</row>
    <row r="714" spans="1:32">
      <c r="A714" s="6" t="str">
        <f t="shared" ref="A714:A777" si="24">IFERROR(CONCATENATE(C714,B714),"")</f>
        <v/>
      </c>
      <c r="B714" s="6" t="str">
        <f t="shared" ref="B714:B777" si="25">IFERROR(IF(C714=C713,B713+1,IF(C714="","",1)),"")</f>
        <v/>
      </c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</row>
    <row r="715" spans="1:32">
      <c r="A715" s="6" t="str">
        <f t="shared" si="24"/>
        <v/>
      </c>
      <c r="B715" s="6" t="str">
        <f t="shared" si="25"/>
        <v/>
      </c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</row>
    <row r="716" spans="1:32">
      <c r="A716" s="6" t="str">
        <f t="shared" si="24"/>
        <v/>
      </c>
      <c r="B716" s="6" t="str">
        <f t="shared" si="25"/>
        <v/>
      </c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</row>
    <row r="717" spans="1:32">
      <c r="A717" s="6" t="str">
        <f t="shared" si="24"/>
        <v/>
      </c>
      <c r="B717" s="6" t="str">
        <f t="shared" si="25"/>
        <v/>
      </c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</row>
    <row r="718" spans="1:32">
      <c r="A718" s="6" t="str">
        <f t="shared" si="24"/>
        <v/>
      </c>
      <c r="B718" s="6" t="str">
        <f t="shared" si="25"/>
        <v/>
      </c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</row>
    <row r="719" spans="1:32">
      <c r="A719" s="6" t="str">
        <f t="shared" si="24"/>
        <v/>
      </c>
      <c r="B719" s="6" t="str">
        <f t="shared" si="25"/>
        <v/>
      </c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</row>
    <row r="720" spans="1:32">
      <c r="A720" s="6" t="str">
        <f t="shared" si="24"/>
        <v/>
      </c>
      <c r="B720" s="6" t="str">
        <f t="shared" si="25"/>
        <v/>
      </c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</row>
    <row r="721" spans="1:32">
      <c r="A721" s="6" t="str">
        <f t="shared" si="24"/>
        <v/>
      </c>
      <c r="B721" s="6" t="str">
        <f t="shared" si="25"/>
        <v/>
      </c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</row>
    <row r="722" spans="1:32">
      <c r="A722" s="6" t="str">
        <f t="shared" si="24"/>
        <v/>
      </c>
      <c r="B722" s="6" t="str">
        <f t="shared" si="25"/>
        <v/>
      </c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</row>
    <row r="723" spans="1:32">
      <c r="A723" s="6" t="str">
        <f t="shared" si="24"/>
        <v/>
      </c>
      <c r="B723" s="6" t="str">
        <f t="shared" si="25"/>
        <v/>
      </c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</row>
    <row r="724" spans="1:32">
      <c r="A724" s="6" t="str">
        <f t="shared" si="24"/>
        <v/>
      </c>
      <c r="B724" s="6" t="str">
        <f t="shared" si="25"/>
        <v/>
      </c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</row>
    <row r="725" spans="1:32">
      <c r="A725" s="6" t="str">
        <f t="shared" si="24"/>
        <v/>
      </c>
      <c r="B725" s="6" t="str">
        <f t="shared" si="25"/>
        <v/>
      </c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</row>
    <row r="726" spans="1:32">
      <c r="A726" s="6" t="str">
        <f t="shared" si="24"/>
        <v/>
      </c>
      <c r="B726" s="6" t="str">
        <f t="shared" si="25"/>
        <v/>
      </c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</row>
    <row r="727" spans="1:32">
      <c r="A727" s="6" t="str">
        <f t="shared" si="24"/>
        <v/>
      </c>
      <c r="B727" s="6" t="str">
        <f t="shared" si="25"/>
        <v/>
      </c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</row>
    <row r="728" spans="1:32">
      <c r="A728" s="6" t="str">
        <f t="shared" si="24"/>
        <v/>
      </c>
      <c r="B728" s="6" t="str">
        <f t="shared" si="25"/>
        <v/>
      </c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</row>
    <row r="729" spans="1:32">
      <c r="A729" s="6" t="str">
        <f t="shared" si="24"/>
        <v/>
      </c>
      <c r="B729" s="6" t="str">
        <f t="shared" si="25"/>
        <v/>
      </c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</row>
    <row r="730" spans="1:32">
      <c r="A730" s="6" t="str">
        <f t="shared" si="24"/>
        <v/>
      </c>
      <c r="B730" s="6" t="str">
        <f t="shared" si="25"/>
        <v/>
      </c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</row>
    <row r="731" spans="1:32">
      <c r="A731" s="6" t="str">
        <f t="shared" si="24"/>
        <v/>
      </c>
      <c r="B731" s="6" t="str">
        <f t="shared" si="25"/>
        <v/>
      </c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</row>
    <row r="732" spans="1:32">
      <c r="A732" s="6" t="str">
        <f t="shared" si="24"/>
        <v/>
      </c>
      <c r="B732" s="6" t="str">
        <f t="shared" si="25"/>
        <v/>
      </c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</row>
    <row r="733" spans="1:32">
      <c r="A733" s="6" t="str">
        <f t="shared" si="24"/>
        <v/>
      </c>
      <c r="B733" s="6" t="str">
        <f t="shared" si="25"/>
        <v/>
      </c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</row>
    <row r="734" spans="1:32">
      <c r="A734" s="6" t="str">
        <f t="shared" si="24"/>
        <v/>
      </c>
      <c r="B734" s="6" t="str">
        <f t="shared" si="25"/>
        <v/>
      </c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</row>
    <row r="735" spans="1:32">
      <c r="A735" s="6" t="str">
        <f t="shared" si="24"/>
        <v/>
      </c>
      <c r="B735" s="6" t="str">
        <f t="shared" si="25"/>
        <v/>
      </c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</row>
    <row r="736" spans="1:32">
      <c r="A736" s="6" t="str">
        <f t="shared" si="24"/>
        <v/>
      </c>
      <c r="B736" s="6" t="str">
        <f t="shared" si="25"/>
        <v/>
      </c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</row>
    <row r="737" spans="1:32">
      <c r="A737" s="6" t="str">
        <f t="shared" si="24"/>
        <v/>
      </c>
      <c r="B737" s="6" t="str">
        <f t="shared" si="25"/>
        <v/>
      </c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</row>
    <row r="738" spans="1:32">
      <c r="A738" s="6" t="str">
        <f t="shared" si="24"/>
        <v/>
      </c>
      <c r="B738" s="6" t="str">
        <f t="shared" si="25"/>
        <v/>
      </c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</row>
    <row r="739" spans="1:32">
      <c r="A739" s="6" t="str">
        <f t="shared" si="24"/>
        <v/>
      </c>
      <c r="B739" s="6" t="str">
        <f t="shared" si="25"/>
        <v/>
      </c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</row>
    <row r="740" spans="1:32">
      <c r="A740" s="6" t="str">
        <f t="shared" si="24"/>
        <v/>
      </c>
      <c r="B740" s="6" t="str">
        <f t="shared" si="25"/>
        <v/>
      </c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</row>
    <row r="741" spans="1:32">
      <c r="A741" s="6" t="str">
        <f t="shared" si="24"/>
        <v/>
      </c>
      <c r="B741" s="6" t="str">
        <f t="shared" si="25"/>
        <v/>
      </c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</row>
    <row r="742" spans="1:32">
      <c r="A742" s="6" t="str">
        <f t="shared" si="24"/>
        <v/>
      </c>
      <c r="B742" s="6" t="str">
        <f t="shared" si="25"/>
        <v/>
      </c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</row>
    <row r="743" spans="1:32">
      <c r="A743" s="6" t="str">
        <f t="shared" si="24"/>
        <v/>
      </c>
      <c r="B743" s="6" t="str">
        <f t="shared" si="25"/>
        <v/>
      </c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</row>
    <row r="744" spans="1:32">
      <c r="A744" s="6" t="str">
        <f t="shared" si="24"/>
        <v/>
      </c>
      <c r="B744" s="6" t="str">
        <f t="shared" si="25"/>
        <v/>
      </c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</row>
    <row r="745" spans="1:32">
      <c r="A745" s="6" t="str">
        <f t="shared" si="24"/>
        <v/>
      </c>
      <c r="B745" s="6" t="str">
        <f t="shared" si="25"/>
        <v/>
      </c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</row>
    <row r="746" spans="1:32">
      <c r="A746" s="6" t="str">
        <f t="shared" si="24"/>
        <v/>
      </c>
      <c r="B746" s="6" t="str">
        <f t="shared" si="25"/>
        <v/>
      </c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</row>
    <row r="747" spans="1:32">
      <c r="A747" s="6" t="str">
        <f t="shared" si="24"/>
        <v/>
      </c>
      <c r="B747" s="6" t="str">
        <f t="shared" si="25"/>
        <v/>
      </c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</row>
    <row r="748" spans="1:32">
      <c r="A748" s="6" t="str">
        <f t="shared" si="24"/>
        <v/>
      </c>
      <c r="B748" s="6" t="str">
        <f t="shared" si="25"/>
        <v/>
      </c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</row>
    <row r="749" spans="1:32">
      <c r="A749" s="6" t="str">
        <f t="shared" si="24"/>
        <v/>
      </c>
      <c r="B749" s="6" t="str">
        <f t="shared" si="25"/>
        <v/>
      </c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</row>
    <row r="750" spans="1:32">
      <c r="A750" s="6" t="str">
        <f t="shared" si="24"/>
        <v/>
      </c>
      <c r="B750" s="6" t="str">
        <f t="shared" si="25"/>
        <v/>
      </c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</row>
    <row r="751" spans="1:32">
      <c r="A751" s="6" t="str">
        <f t="shared" si="24"/>
        <v/>
      </c>
      <c r="B751" s="6" t="str">
        <f t="shared" si="25"/>
        <v/>
      </c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</row>
    <row r="752" spans="1:32">
      <c r="A752" s="6" t="str">
        <f t="shared" si="24"/>
        <v/>
      </c>
      <c r="B752" s="6" t="str">
        <f t="shared" si="25"/>
        <v/>
      </c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</row>
    <row r="753" spans="1:32">
      <c r="A753" s="6" t="str">
        <f t="shared" si="24"/>
        <v/>
      </c>
      <c r="B753" s="6" t="str">
        <f t="shared" si="25"/>
        <v/>
      </c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</row>
    <row r="754" spans="1:32">
      <c r="A754" s="6" t="str">
        <f t="shared" si="24"/>
        <v/>
      </c>
      <c r="B754" s="6" t="str">
        <f t="shared" si="25"/>
        <v/>
      </c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</row>
    <row r="755" spans="1:32">
      <c r="A755" s="6" t="str">
        <f t="shared" si="24"/>
        <v/>
      </c>
      <c r="B755" s="6" t="str">
        <f t="shared" si="25"/>
        <v/>
      </c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</row>
    <row r="756" spans="1:32">
      <c r="A756" s="6" t="str">
        <f t="shared" si="24"/>
        <v/>
      </c>
      <c r="B756" s="6" t="str">
        <f t="shared" si="25"/>
        <v/>
      </c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</row>
    <row r="757" spans="1:32">
      <c r="A757" s="6" t="str">
        <f t="shared" si="24"/>
        <v/>
      </c>
      <c r="B757" s="6" t="str">
        <f t="shared" si="25"/>
        <v/>
      </c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</row>
    <row r="758" spans="1:32">
      <c r="A758" s="6" t="str">
        <f t="shared" si="24"/>
        <v/>
      </c>
      <c r="B758" s="6" t="str">
        <f t="shared" si="25"/>
        <v/>
      </c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</row>
    <row r="759" spans="1:32">
      <c r="A759" s="6" t="str">
        <f t="shared" si="24"/>
        <v/>
      </c>
      <c r="B759" s="6" t="str">
        <f t="shared" si="25"/>
        <v/>
      </c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</row>
    <row r="760" spans="1:32">
      <c r="A760" s="6" t="str">
        <f t="shared" si="24"/>
        <v/>
      </c>
      <c r="B760" s="6" t="str">
        <f t="shared" si="25"/>
        <v/>
      </c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</row>
    <row r="761" spans="1:32">
      <c r="A761" s="6" t="str">
        <f t="shared" si="24"/>
        <v/>
      </c>
      <c r="B761" s="6" t="str">
        <f t="shared" si="25"/>
        <v/>
      </c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</row>
    <row r="762" spans="1:32">
      <c r="A762" s="6" t="str">
        <f t="shared" si="24"/>
        <v/>
      </c>
      <c r="B762" s="6" t="str">
        <f t="shared" si="25"/>
        <v/>
      </c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</row>
    <row r="763" spans="1:32">
      <c r="A763" s="6" t="str">
        <f t="shared" si="24"/>
        <v/>
      </c>
      <c r="B763" s="6" t="str">
        <f t="shared" si="25"/>
        <v/>
      </c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</row>
    <row r="764" spans="1:32">
      <c r="A764" s="6" t="str">
        <f t="shared" si="24"/>
        <v/>
      </c>
      <c r="B764" s="6" t="str">
        <f t="shared" si="25"/>
        <v/>
      </c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</row>
    <row r="765" spans="1:32">
      <c r="A765" s="6" t="str">
        <f t="shared" si="24"/>
        <v/>
      </c>
      <c r="B765" s="6" t="str">
        <f t="shared" si="25"/>
        <v/>
      </c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</row>
    <row r="766" spans="1:32">
      <c r="A766" s="6" t="str">
        <f t="shared" si="24"/>
        <v/>
      </c>
      <c r="B766" s="6" t="str">
        <f t="shared" si="25"/>
        <v/>
      </c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</row>
    <row r="767" spans="1:32">
      <c r="A767" s="6" t="str">
        <f t="shared" si="24"/>
        <v/>
      </c>
      <c r="B767" s="6" t="str">
        <f t="shared" si="25"/>
        <v/>
      </c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</row>
    <row r="768" spans="1:32">
      <c r="A768" s="6" t="str">
        <f t="shared" si="24"/>
        <v/>
      </c>
      <c r="B768" s="6" t="str">
        <f t="shared" si="25"/>
        <v/>
      </c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</row>
    <row r="769" spans="1:32">
      <c r="A769" s="6" t="str">
        <f t="shared" si="24"/>
        <v/>
      </c>
      <c r="B769" s="6" t="str">
        <f t="shared" si="25"/>
        <v/>
      </c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</row>
    <row r="770" spans="1:32">
      <c r="A770" s="6" t="str">
        <f t="shared" si="24"/>
        <v/>
      </c>
      <c r="B770" s="6" t="str">
        <f t="shared" si="25"/>
        <v/>
      </c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</row>
    <row r="771" spans="1:32">
      <c r="A771" s="6" t="str">
        <f t="shared" si="24"/>
        <v/>
      </c>
      <c r="B771" s="6" t="str">
        <f t="shared" si="25"/>
        <v/>
      </c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</row>
    <row r="772" spans="1:32">
      <c r="A772" s="6" t="str">
        <f t="shared" si="24"/>
        <v/>
      </c>
      <c r="B772" s="6" t="str">
        <f t="shared" si="25"/>
        <v/>
      </c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</row>
    <row r="773" spans="1:32">
      <c r="A773" s="6" t="str">
        <f t="shared" si="24"/>
        <v/>
      </c>
      <c r="B773" s="6" t="str">
        <f t="shared" si="25"/>
        <v/>
      </c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</row>
    <row r="774" spans="1:32">
      <c r="A774" s="6" t="str">
        <f t="shared" si="24"/>
        <v/>
      </c>
      <c r="B774" s="6" t="str">
        <f t="shared" si="25"/>
        <v/>
      </c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</row>
    <row r="775" spans="1:32">
      <c r="A775" s="6" t="str">
        <f t="shared" si="24"/>
        <v/>
      </c>
      <c r="B775" s="6" t="str">
        <f t="shared" si="25"/>
        <v/>
      </c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</row>
    <row r="776" spans="1:32">
      <c r="A776" s="6" t="str">
        <f t="shared" si="24"/>
        <v/>
      </c>
      <c r="B776" s="6" t="str">
        <f t="shared" si="25"/>
        <v/>
      </c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</row>
    <row r="777" spans="1:32">
      <c r="A777" s="6" t="str">
        <f t="shared" si="24"/>
        <v/>
      </c>
      <c r="B777" s="6" t="str">
        <f t="shared" si="25"/>
        <v/>
      </c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</row>
    <row r="778" spans="1:32">
      <c r="A778" s="6" t="str">
        <f t="shared" ref="A778:A841" si="26">IFERROR(CONCATENATE(C778,B778),"")</f>
        <v/>
      </c>
      <c r="B778" s="6" t="str">
        <f t="shared" ref="B778:B841" si="27">IFERROR(IF(C778=C777,B777+1,IF(C778="","",1)),"")</f>
        <v/>
      </c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</row>
    <row r="779" spans="1:32">
      <c r="A779" s="6" t="str">
        <f t="shared" si="26"/>
        <v/>
      </c>
      <c r="B779" s="6" t="str">
        <f t="shared" si="27"/>
        <v/>
      </c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</row>
    <row r="780" spans="1:32">
      <c r="A780" s="6" t="str">
        <f t="shared" si="26"/>
        <v/>
      </c>
      <c r="B780" s="6" t="str">
        <f t="shared" si="27"/>
        <v/>
      </c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</row>
    <row r="781" spans="1:32">
      <c r="A781" s="6" t="str">
        <f t="shared" si="26"/>
        <v/>
      </c>
      <c r="B781" s="6" t="str">
        <f t="shared" si="27"/>
        <v/>
      </c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</row>
    <row r="782" spans="1:32">
      <c r="A782" s="6" t="str">
        <f t="shared" si="26"/>
        <v/>
      </c>
      <c r="B782" s="6" t="str">
        <f t="shared" si="27"/>
        <v/>
      </c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</row>
    <row r="783" spans="1:32">
      <c r="A783" s="6" t="str">
        <f t="shared" si="26"/>
        <v/>
      </c>
      <c r="B783" s="6" t="str">
        <f t="shared" si="27"/>
        <v/>
      </c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</row>
    <row r="784" spans="1:32">
      <c r="A784" s="6" t="str">
        <f t="shared" si="26"/>
        <v/>
      </c>
      <c r="B784" s="6" t="str">
        <f t="shared" si="27"/>
        <v/>
      </c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</row>
    <row r="785" spans="1:32">
      <c r="A785" s="6" t="str">
        <f t="shared" si="26"/>
        <v/>
      </c>
      <c r="B785" s="6" t="str">
        <f t="shared" si="27"/>
        <v/>
      </c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</row>
    <row r="786" spans="1:32">
      <c r="A786" s="6" t="str">
        <f t="shared" si="26"/>
        <v/>
      </c>
      <c r="B786" s="6" t="str">
        <f t="shared" si="27"/>
        <v/>
      </c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</row>
    <row r="787" spans="1:32">
      <c r="A787" s="6" t="str">
        <f t="shared" si="26"/>
        <v/>
      </c>
      <c r="B787" s="6" t="str">
        <f t="shared" si="27"/>
        <v/>
      </c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</row>
    <row r="788" spans="1:32">
      <c r="A788" s="6" t="str">
        <f t="shared" si="26"/>
        <v/>
      </c>
      <c r="B788" s="6" t="str">
        <f t="shared" si="27"/>
        <v/>
      </c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</row>
    <row r="789" spans="1:32">
      <c r="A789" s="6" t="str">
        <f t="shared" si="26"/>
        <v/>
      </c>
      <c r="B789" s="6" t="str">
        <f t="shared" si="27"/>
        <v/>
      </c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</row>
    <row r="790" spans="1:32">
      <c r="A790" s="6" t="str">
        <f t="shared" si="26"/>
        <v/>
      </c>
      <c r="B790" s="6" t="str">
        <f t="shared" si="27"/>
        <v/>
      </c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</row>
    <row r="791" spans="1:32">
      <c r="A791" s="6" t="str">
        <f t="shared" si="26"/>
        <v/>
      </c>
      <c r="B791" s="6" t="str">
        <f t="shared" si="27"/>
        <v/>
      </c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</row>
    <row r="792" spans="1:32">
      <c r="A792" s="6" t="str">
        <f t="shared" si="26"/>
        <v/>
      </c>
      <c r="B792" s="6" t="str">
        <f t="shared" si="27"/>
        <v/>
      </c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</row>
    <row r="793" spans="1:32">
      <c r="A793" s="6" t="str">
        <f t="shared" si="26"/>
        <v/>
      </c>
      <c r="B793" s="6" t="str">
        <f t="shared" si="27"/>
        <v/>
      </c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</row>
    <row r="794" spans="1:32">
      <c r="A794" s="6" t="str">
        <f t="shared" si="26"/>
        <v/>
      </c>
      <c r="B794" s="6" t="str">
        <f t="shared" si="27"/>
        <v/>
      </c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</row>
    <row r="795" spans="1:32">
      <c r="A795" s="6" t="str">
        <f t="shared" si="26"/>
        <v/>
      </c>
      <c r="B795" s="6" t="str">
        <f t="shared" si="27"/>
        <v/>
      </c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</row>
    <row r="796" spans="1:32">
      <c r="A796" s="6" t="str">
        <f t="shared" si="26"/>
        <v/>
      </c>
      <c r="B796" s="6" t="str">
        <f t="shared" si="27"/>
        <v/>
      </c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</row>
    <row r="797" spans="1:32">
      <c r="A797" s="6" t="str">
        <f t="shared" si="26"/>
        <v/>
      </c>
      <c r="B797" s="6" t="str">
        <f t="shared" si="27"/>
        <v/>
      </c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</row>
    <row r="798" spans="1:32">
      <c r="A798" s="6" t="str">
        <f t="shared" si="26"/>
        <v/>
      </c>
      <c r="B798" s="6" t="str">
        <f t="shared" si="27"/>
        <v/>
      </c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</row>
    <row r="799" spans="1:32">
      <c r="A799" s="6" t="str">
        <f t="shared" si="26"/>
        <v/>
      </c>
      <c r="B799" s="6" t="str">
        <f t="shared" si="27"/>
        <v/>
      </c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</row>
    <row r="800" spans="1:32">
      <c r="A800" s="6" t="str">
        <f t="shared" si="26"/>
        <v/>
      </c>
      <c r="B800" s="6" t="str">
        <f t="shared" si="27"/>
        <v/>
      </c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</row>
    <row r="801" spans="1:32">
      <c r="A801" s="6" t="str">
        <f t="shared" si="26"/>
        <v/>
      </c>
      <c r="B801" s="6" t="str">
        <f t="shared" si="27"/>
        <v/>
      </c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</row>
    <row r="802" spans="1:32">
      <c r="A802" s="6" t="str">
        <f t="shared" si="26"/>
        <v/>
      </c>
      <c r="B802" s="6" t="str">
        <f t="shared" si="27"/>
        <v/>
      </c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</row>
    <row r="803" spans="1:32">
      <c r="A803" s="6" t="str">
        <f t="shared" si="26"/>
        <v/>
      </c>
      <c r="B803" s="6" t="str">
        <f t="shared" si="27"/>
        <v/>
      </c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</row>
    <row r="804" spans="1:32">
      <c r="A804" s="6" t="str">
        <f t="shared" si="26"/>
        <v/>
      </c>
      <c r="B804" s="6" t="str">
        <f t="shared" si="27"/>
        <v/>
      </c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</row>
    <row r="805" spans="1:32">
      <c r="A805" s="6" t="str">
        <f t="shared" si="26"/>
        <v/>
      </c>
      <c r="B805" s="6" t="str">
        <f t="shared" si="27"/>
        <v/>
      </c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</row>
    <row r="806" spans="1:32">
      <c r="A806" s="6" t="str">
        <f t="shared" si="26"/>
        <v/>
      </c>
      <c r="B806" s="6" t="str">
        <f t="shared" si="27"/>
        <v/>
      </c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</row>
    <row r="807" spans="1:32">
      <c r="A807" s="6" t="str">
        <f t="shared" si="26"/>
        <v/>
      </c>
      <c r="B807" s="6" t="str">
        <f t="shared" si="27"/>
        <v/>
      </c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</row>
    <row r="808" spans="1:32">
      <c r="A808" s="6" t="str">
        <f t="shared" si="26"/>
        <v/>
      </c>
      <c r="B808" s="6" t="str">
        <f t="shared" si="27"/>
        <v/>
      </c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</row>
    <row r="809" spans="1:32">
      <c r="A809" s="6" t="str">
        <f t="shared" si="26"/>
        <v/>
      </c>
      <c r="B809" s="6" t="str">
        <f t="shared" si="27"/>
        <v/>
      </c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</row>
    <row r="810" spans="1:32">
      <c r="A810" s="6" t="str">
        <f t="shared" si="26"/>
        <v/>
      </c>
      <c r="B810" s="6" t="str">
        <f t="shared" si="27"/>
        <v/>
      </c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</row>
    <row r="811" spans="1:32">
      <c r="A811" s="6" t="str">
        <f t="shared" si="26"/>
        <v/>
      </c>
      <c r="B811" s="6" t="str">
        <f t="shared" si="27"/>
        <v/>
      </c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</row>
    <row r="812" spans="1:32">
      <c r="A812" s="6" t="str">
        <f t="shared" si="26"/>
        <v/>
      </c>
      <c r="B812" s="6" t="str">
        <f t="shared" si="27"/>
        <v/>
      </c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</row>
    <row r="813" spans="1:32">
      <c r="A813" s="6" t="str">
        <f t="shared" si="26"/>
        <v/>
      </c>
      <c r="B813" s="6" t="str">
        <f t="shared" si="27"/>
        <v/>
      </c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</row>
    <row r="814" spans="1:32">
      <c r="A814" s="6" t="str">
        <f t="shared" si="26"/>
        <v/>
      </c>
      <c r="B814" s="6" t="str">
        <f t="shared" si="27"/>
        <v/>
      </c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</row>
    <row r="815" spans="1:32">
      <c r="A815" s="6" t="str">
        <f t="shared" si="26"/>
        <v/>
      </c>
      <c r="B815" s="6" t="str">
        <f t="shared" si="27"/>
        <v/>
      </c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</row>
    <row r="816" spans="1:32">
      <c r="A816" s="6" t="str">
        <f t="shared" si="26"/>
        <v/>
      </c>
      <c r="B816" s="6" t="str">
        <f t="shared" si="27"/>
        <v/>
      </c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</row>
    <row r="817" spans="1:32">
      <c r="A817" s="6" t="str">
        <f t="shared" si="26"/>
        <v/>
      </c>
      <c r="B817" s="6" t="str">
        <f t="shared" si="27"/>
        <v/>
      </c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</row>
    <row r="818" spans="1:32">
      <c r="A818" s="6" t="str">
        <f t="shared" si="26"/>
        <v/>
      </c>
      <c r="B818" s="6" t="str">
        <f t="shared" si="27"/>
        <v/>
      </c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</row>
    <row r="819" spans="1:32">
      <c r="A819" s="6" t="str">
        <f t="shared" si="26"/>
        <v/>
      </c>
      <c r="B819" s="6" t="str">
        <f t="shared" si="27"/>
        <v/>
      </c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</row>
    <row r="820" spans="1:32">
      <c r="A820" s="6" t="str">
        <f t="shared" si="26"/>
        <v/>
      </c>
      <c r="B820" s="6" t="str">
        <f t="shared" si="27"/>
        <v/>
      </c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</row>
    <row r="821" spans="1:32">
      <c r="A821" s="6" t="str">
        <f t="shared" si="26"/>
        <v/>
      </c>
      <c r="B821" s="6" t="str">
        <f t="shared" si="27"/>
        <v/>
      </c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</row>
    <row r="822" spans="1:32">
      <c r="A822" s="6" t="str">
        <f t="shared" si="26"/>
        <v/>
      </c>
      <c r="B822" s="6" t="str">
        <f t="shared" si="27"/>
        <v/>
      </c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</row>
    <row r="823" spans="1:32">
      <c r="A823" s="6" t="str">
        <f t="shared" si="26"/>
        <v/>
      </c>
      <c r="B823" s="6" t="str">
        <f t="shared" si="27"/>
        <v/>
      </c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</row>
    <row r="824" spans="1:32">
      <c r="A824" s="6" t="str">
        <f t="shared" si="26"/>
        <v/>
      </c>
      <c r="B824" s="6" t="str">
        <f t="shared" si="27"/>
        <v/>
      </c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</row>
    <row r="825" spans="1:32">
      <c r="A825" s="6" t="str">
        <f t="shared" si="26"/>
        <v/>
      </c>
      <c r="B825" s="6" t="str">
        <f t="shared" si="27"/>
        <v/>
      </c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</row>
    <row r="826" spans="1:32">
      <c r="A826" s="6" t="str">
        <f t="shared" si="26"/>
        <v/>
      </c>
      <c r="B826" s="6" t="str">
        <f t="shared" si="27"/>
        <v/>
      </c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</row>
    <row r="827" spans="1:32">
      <c r="A827" s="6" t="str">
        <f t="shared" si="26"/>
        <v/>
      </c>
      <c r="B827" s="6" t="str">
        <f t="shared" si="27"/>
        <v/>
      </c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</row>
    <row r="828" spans="1:32">
      <c r="A828" s="6" t="str">
        <f t="shared" si="26"/>
        <v/>
      </c>
      <c r="B828" s="6" t="str">
        <f t="shared" si="27"/>
        <v/>
      </c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</row>
    <row r="829" spans="1:32">
      <c r="A829" s="6" t="str">
        <f t="shared" si="26"/>
        <v/>
      </c>
      <c r="B829" s="6" t="str">
        <f t="shared" si="27"/>
        <v/>
      </c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</row>
    <row r="830" spans="1:32">
      <c r="A830" s="6" t="str">
        <f t="shared" si="26"/>
        <v/>
      </c>
      <c r="B830" s="6" t="str">
        <f t="shared" si="27"/>
        <v/>
      </c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</row>
    <row r="831" spans="1:32">
      <c r="A831" s="6" t="str">
        <f t="shared" si="26"/>
        <v/>
      </c>
      <c r="B831" s="6" t="str">
        <f t="shared" si="27"/>
        <v/>
      </c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</row>
    <row r="832" spans="1:32">
      <c r="A832" s="6" t="str">
        <f t="shared" si="26"/>
        <v/>
      </c>
      <c r="B832" s="6" t="str">
        <f t="shared" si="27"/>
        <v/>
      </c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</row>
    <row r="833" spans="1:32">
      <c r="A833" s="6" t="str">
        <f t="shared" si="26"/>
        <v/>
      </c>
      <c r="B833" s="6" t="str">
        <f t="shared" si="27"/>
        <v/>
      </c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</row>
    <row r="834" spans="1:32">
      <c r="A834" s="6" t="str">
        <f t="shared" si="26"/>
        <v/>
      </c>
      <c r="B834" s="6" t="str">
        <f t="shared" si="27"/>
        <v/>
      </c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</row>
    <row r="835" spans="1:32">
      <c r="A835" s="6" t="str">
        <f t="shared" si="26"/>
        <v/>
      </c>
      <c r="B835" s="6" t="str">
        <f t="shared" si="27"/>
        <v/>
      </c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</row>
    <row r="836" spans="1:32">
      <c r="A836" s="6" t="str">
        <f t="shared" si="26"/>
        <v/>
      </c>
      <c r="B836" s="6" t="str">
        <f t="shared" si="27"/>
        <v/>
      </c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</row>
    <row r="837" spans="1:32">
      <c r="A837" s="6" t="str">
        <f t="shared" si="26"/>
        <v/>
      </c>
      <c r="B837" s="6" t="str">
        <f t="shared" si="27"/>
        <v/>
      </c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</row>
    <row r="838" spans="1:32">
      <c r="A838" s="6" t="str">
        <f t="shared" si="26"/>
        <v/>
      </c>
      <c r="B838" s="6" t="str">
        <f t="shared" si="27"/>
        <v/>
      </c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</row>
    <row r="839" spans="1:32">
      <c r="A839" s="6" t="str">
        <f t="shared" si="26"/>
        <v/>
      </c>
      <c r="B839" s="6" t="str">
        <f t="shared" si="27"/>
        <v/>
      </c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</row>
    <row r="840" spans="1:32">
      <c r="A840" s="6" t="str">
        <f t="shared" si="26"/>
        <v/>
      </c>
      <c r="B840" s="6" t="str">
        <f t="shared" si="27"/>
        <v/>
      </c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</row>
    <row r="841" spans="1:32">
      <c r="A841" s="6" t="str">
        <f t="shared" si="26"/>
        <v/>
      </c>
      <c r="B841" s="6" t="str">
        <f t="shared" si="27"/>
        <v/>
      </c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</row>
    <row r="842" spans="1:32">
      <c r="A842" s="6" t="str">
        <f t="shared" ref="A842:A905" si="28">IFERROR(CONCATENATE(C842,B842),"")</f>
        <v/>
      </c>
      <c r="B842" s="6" t="str">
        <f t="shared" ref="B842:B905" si="29">IFERROR(IF(C842=C841,B841+1,IF(C842="","",1)),"")</f>
        <v/>
      </c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</row>
    <row r="843" spans="1:32">
      <c r="A843" s="6" t="str">
        <f t="shared" si="28"/>
        <v/>
      </c>
      <c r="B843" s="6" t="str">
        <f t="shared" si="29"/>
        <v/>
      </c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</row>
    <row r="844" spans="1:32">
      <c r="A844" s="6" t="str">
        <f t="shared" si="28"/>
        <v/>
      </c>
      <c r="B844" s="6" t="str">
        <f t="shared" si="29"/>
        <v/>
      </c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</row>
    <row r="845" spans="1:32">
      <c r="A845" s="6" t="str">
        <f t="shared" si="28"/>
        <v/>
      </c>
      <c r="B845" s="6" t="str">
        <f t="shared" si="29"/>
        <v/>
      </c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</row>
    <row r="846" spans="1:32">
      <c r="A846" s="6" t="str">
        <f t="shared" si="28"/>
        <v/>
      </c>
      <c r="B846" s="6" t="str">
        <f t="shared" si="29"/>
        <v/>
      </c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</row>
    <row r="847" spans="1:32">
      <c r="A847" s="6" t="str">
        <f t="shared" si="28"/>
        <v/>
      </c>
      <c r="B847" s="6" t="str">
        <f t="shared" si="29"/>
        <v/>
      </c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</row>
    <row r="848" spans="1:32">
      <c r="A848" s="6" t="str">
        <f t="shared" si="28"/>
        <v/>
      </c>
      <c r="B848" s="6" t="str">
        <f t="shared" si="29"/>
        <v/>
      </c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</row>
    <row r="849" spans="1:32">
      <c r="A849" s="6" t="str">
        <f t="shared" si="28"/>
        <v/>
      </c>
      <c r="B849" s="6" t="str">
        <f t="shared" si="29"/>
        <v/>
      </c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</row>
    <row r="850" spans="1:32">
      <c r="A850" s="6" t="str">
        <f t="shared" si="28"/>
        <v/>
      </c>
      <c r="B850" s="6" t="str">
        <f t="shared" si="29"/>
        <v/>
      </c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</row>
    <row r="851" spans="1:32">
      <c r="A851" s="6" t="str">
        <f t="shared" si="28"/>
        <v/>
      </c>
      <c r="B851" s="6" t="str">
        <f t="shared" si="29"/>
        <v/>
      </c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</row>
    <row r="852" spans="1:32">
      <c r="A852" s="6" t="str">
        <f t="shared" si="28"/>
        <v/>
      </c>
      <c r="B852" s="6" t="str">
        <f t="shared" si="29"/>
        <v/>
      </c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</row>
    <row r="853" spans="1:32">
      <c r="A853" s="6" t="str">
        <f t="shared" si="28"/>
        <v/>
      </c>
      <c r="B853" s="6" t="str">
        <f t="shared" si="29"/>
        <v/>
      </c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</row>
    <row r="854" spans="1:32">
      <c r="A854" s="6" t="str">
        <f t="shared" si="28"/>
        <v/>
      </c>
      <c r="B854" s="6" t="str">
        <f t="shared" si="29"/>
        <v/>
      </c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</row>
    <row r="855" spans="1:32">
      <c r="A855" s="6" t="str">
        <f t="shared" si="28"/>
        <v/>
      </c>
      <c r="B855" s="6" t="str">
        <f t="shared" si="29"/>
        <v/>
      </c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</row>
    <row r="856" spans="1:32">
      <c r="A856" s="6" t="str">
        <f t="shared" si="28"/>
        <v/>
      </c>
      <c r="B856" s="6" t="str">
        <f t="shared" si="29"/>
        <v/>
      </c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</row>
    <row r="857" spans="1:32">
      <c r="A857" s="6" t="str">
        <f t="shared" si="28"/>
        <v/>
      </c>
      <c r="B857" s="6" t="str">
        <f t="shared" si="29"/>
        <v/>
      </c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</row>
    <row r="858" spans="1:32">
      <c r="A858" s="6" t="str">
        <f t="shared" si="28"/>
        <v/>
      </c>
      <c r="B858" s="6" t="str">
        <f t="shared" si="29"/>
        <v/>
      </c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</row>
    <row r="859" spans="1:32">
      <c r="A859" s="6" t="str">
        <f t="shared" si="28"/>
        <v/>
      </c>
      <c r="B859" s="6" t="str">
        <f t="shared" si="29"/>
        <v/>
      </c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</row>
    <row r="860" spans="1:32">
      <c r="A860" s="6" t="str">
        <f t="shared" si="28"/>
        <v/>
      </c>
      <c r="B860" s="6" t="str">
        <f t="shared" si="29"/>
        <v/>
      </c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</row>
    <row r="861" spans="1:32">
      <c r="A861" s="6" t="str">
        <f t="shared" si="28"/>
        <v/>
      </c>
      <c r="B861" s="6" t="str">
        <f t="shared" si="29"/>
        <v/>
      </c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</row>
    <row r="862" spans="1:32">
      <c r="A862" s="6" t="str">
        <f t="shared" si="28"/>
        <v/>
      </c>
      <c r="B862" s="6" t="str">
        <f t="shared" si="29"/>
        <v/>
      </c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</row>
    <row r="863" spans="1:32">
      <c r="A863" s="6" t="str">
        <f t="shared" si="28"/>
        <v/>
      </c>
      <c r="B863" s="6" t="str">
        <f t="shared" si="29"/>
        <v/>
      </c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</row>
    <row r="864" spans="1:32">
      <c r="A864" s="6" t="str">
        <f t="shared" si="28"/>
        <v/>
      </c>
      <c r="B864" s="6" t="str">
        <f t="shared" si="29"/>
        <v/>
      </c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</row>
    <row r="865" spans="1:32">
      <c r="A865" s="6" t="str">
        <f t="shared" si="28"/>
        <v/>
      </c>
      <c r="B865" s="6" t="str">
        <f t="shared" si="29"/>
        <v/>
      </c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</row>
    <row r="866" spans="1:32">
      <c r="A866" s="6" t="str">
        <f t="shared" si="28"/>
        <v/>
      </c>
      <c r="B866" s="6" t="str">
        <f t="shared" si="29"/>
        <v/>
      </c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</row>
    <row r="867" spans="1:32">
      <c r="A867" s="6" t="str">
        <f t="shared" si="28"/>
        <v/>
      </c>
      <c r="B867" s="6" t="str">
        <f t="shared" si="29"/>
        <v/>
      </c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</row>
    <row r="868" spans="1:32">
      <c r="A868" s="6" t="str">
        <f t="shared" si="28"/>
        <v/>
      </c>
      <c r="B868" s="6" t="str">
        <f t="shared" si="29"/>
        <v/>
      </c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</row>
    <row r="869" spans="1:32">
      <c r="A869" s="6" t="str">
        <f t="shared" si="28"/>
        <v/>
      </c>
      <c r="B869" s="6" t="str">
        <f t="shared" si="29"/>
        <v/>
      </c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</row>
    <row r="870" spans="1:32">
      <c r="A870" s="6" t="str">
        <f t="shared" si="28"/>
        <v/>
      </c>
      <c r="B870" s="6" t="str">
        <f t="shared" si="29"/>
        <v/>
      </c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</row>
    <row r="871" spans="1:32">
      <c r="A871" s="6" t="str">
        <f t="shared" si="28"/>
        <v/>
      </c>
      <c r="B871" s="6" t="str">
        <f t="shared" si="29"/>
        <v/>
      </c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</row>
    <row r="872" spans="1:32">
      <c r="A872" s="6" t="str">
        <f t="shared" si="28"/>
        <v/>
      </c>
      <c r="B872" s="6" t="str">
        <f t="shared" si="29"/>
        <v/>
      </c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</row>
    <row r="873" spans="1:32">
      <c r="A873" s="6" t="str">
        <f t="shared" si="28"/>
        <v/>
      </c>
      <c r="B873" s="6" t="str">
        <f t="shared" si="29"/>
        <v/>
      </c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</row>
    <row r="874" spans="1:32">
      <c r="A874" s="6" t="str">
        <f t="shared" si="28"/>
        <v/>
      </c>
      <c r="B874" s="6" t="str">
        <f t="shared" si="29"/>
        <v/>
      </c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</row>
    <row r="875" spans="1:32">
      <c r="A875" s="6" t="str">
        <f t="shared" si="28"/>
        <v/>
      </c>
      <c r="B875" s="6" t="str">
        <f t="shared" si="29"/>
        <v/>
      </c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</row>
    <row r="876" spans="1:32">
      <c r="A876" s="6" t="str">
        <f t="shared" si="28"/>
        <v/>
      </c>
      <c r="B876" s="6" t="str">
        <f t="shared" si="29"/>
        <v/>
      </c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</row>
    <row r="877" spans="1:32">
      <c r="A877" s="6" t="str">
        <f t="shared" si="28"/>
        <v/>
      </c>
      <c r="B877" s="6" t="str">
        <f t="shared" si="29"/>
        <v/>
      </c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</row>
    <row r="878" spans="1:32">
      <c r="A878" s="6" t="str">
        <f t="shared" si="28"/>
        <v/>
      </c>
      <c r="B878" s="6" t="str">
        <f t="shared" si="29"/>
        <v/>
      </c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</row>
    <row r="879" spans="1:32">
      <c r="A879" s="6" t="str">
        <f t="shared" si="28"/>
        <v/>
      </c>
      <c r="B879" s="6" t="str">
        <f t="shared" si="29"/>
        <v/>
      </c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</row>
    <row r="880" spans="1:32">
      <c r="A880" s="6" t="str">
        <f t="shared" si="28"/>
        <v/>
      </c>
      <c r="B880" s="6" t="str">
        <f t="shared" si="29"/>
        <v/>
      </c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</row>
    <row r="881" spans="1:32">
      <c r="A881" s="6" t="str">
        <f t="shared" si="28"/>
        <v/>
      </c>
      <c r="B881" s="6" t="str">
        <f t="shared" si="29"/>
        <v/>
      </c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</row>
    <row r="882" spans="1:32">
      <c r="A882" s="6" t="str">
        <f t="shared" si="28"/>
        <v/>
      </c>
      <c r="B882" s="6" t="str">
        <f t="shared" si="29"/>
        <v/>
      </c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</row>
    <row r="883" spans="1:32">
      <c r="A883" s="6" t="str">
        <f t="shared" si="28"/>
        <v/>
      </c>
      <c r="B883" s="6" t="str">
        <f t="shared" si="29"/>
        <v/>
      </c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</row>
    <row r="884" spans="1:32">
      <c r="A884" s="6" t="str">
        <f t="shared" si="28"/>
        <v/>
      </c>
      <c r="B884" s="6" t="str">
        <f t="shared" si="29"/>
        <v/>
      </c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</row>
    <row r="885" spans="1:32">
      <c r="A885" s="6" t="str">
        <f t="shared" si="28"/>
        <v/>
      </c>
      <c r="B885" s="6" t="str">
        <f t="shared" si="29"/>
        <v/>
      </c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</row>
    <row r="886" spans="1:32">
      <c r="A886" s="6" t="str">
        <f t="shared" si="28"/>
        <v/>
      </c>
      <c r="B886" s="6" t="str">
        <f t="shared" si="29"/>
        <v/>
      </c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</row>
    <row r="887" spans="1:32">
      <c r="A887" s="6" t="str">
        <f t="shared" si="28"/>
        <v/>
      </c>
      <c r="B887" s="6" t="str">
        <f t="shared" si="29"/>
        <v/>
      </c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</row>
    <row r="888" spans="1:32">
      <c r="A888" s="6" t="str">
        <f t="shared" si="28"/>
        <v/>
      </c>
      <c r="B888" s="6" t="str">
        <f t="shared" si="29"/>
        <v/>
      </c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</row>
    <row r="889" spans="1:32">
      <c r="A889" s="6" t="str">
        <f t="shared" si="28"/>
        <v/>
      </c>
      <c r="B889" s="6" t="str">
        <f t="shared" si="29"/>
        <v/>
      </c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</row>
    <row r="890" spans="1:32">
      <c r="A890" s="6" t="str">
        <f t="shared" si="28"/>
        <v/>
      </c>
      <c r="B890" s="6" t="str">
        <f t="shared" si="29"/>
        <v/>
      </c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</row>
    <row r="891" spans="1:32">
      <c r="A891" s="6" t="str">
        <f t="shared" si="28"/>
        <v/>
      </c>
      <c r="B891" s="6" t="str">
        <f t="shared" si="29"/>
        <v/>
      </c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</row>
    <row r="892" spans="1:32">
      <c r="A892" s="6" t="str">
        <f t="shared" si="28"/>
        <v/>
      </c>
      <c r="B892" s="6" t="str">
        <f t="shared" si="29"/>
        <v/>
      </c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</row>
    <row r="893" spans="1:32">
      <c r="A893" s="6" t="str">
        <f t="shared" si="28"/>
        <v/>
      </c>
      <c r="B893" s="6" t="str">
        <f t="shared" si="29"/>
        <v/>
      </c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</row>
    <row r="894" spans="1:32">
      <c r="A894" s="6" t="str">
        <f t="shared" si="28"/>
        <v/>
      </c>
      <c r="B894" s="6" t="str">
        <f t="shared" si="29"/>
        <v/>
      </c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</row>
    <row r="895" spans="1:32">
      <c r="A895" s="6" t="str">
        <f t="shared" si="28"/>
        <v/>
      </c>
      <c r="B895" s="6" t="str">
        <f t="shared" si="29"/>
        <v/>
      </c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</row>
    <row r="896" spans="1:32">
      <c r="A896" s="6" t="str">
        <f t="shared" si="28"/>
        <v/>
      </c>
      <c r="B896" s="6" t="str">
        <f t="shared" si="29"/>
        <v/>
      </c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</row>
    <row r="897" spans="1:32">
      <c r="A897" s="6" t="str">
        <f t="shared" si="28"/>
        <v/>
      </c>
      <c r="B897" s="6" t="str">
        <f t="shared" si="29"/>
        <v/>
      </c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</row>
    <row r="898" spans="1:32">
      <c r="A898" s="6" t="str">
        <f t="shared" si="28"/>
        <v/>
      </c>
      <c r="B898" s="6" t="str">
        <f t="shared" si="29"/>
        <v/>
      </c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</row>
    <row r="899" spans="1:32">
      <c r="A899" s="6" t="str">
        <f t="shared" si="28"/>
        <v/>
      </c>
      <c r="B899" s="6" t="str">
        <f t="shared" si="29"/>
        <v/>
      </c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</row>
    <row r="900" spans="1:32">
      <c r="A900" s="6" t="str">
        <f t="shared" si="28"/>
        <v/>
      </c>
      <c r="B900" s="6" t="str">
        <f t="shared" si="29"/>
        <v/>
      </c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</row>
    <row r="901" spans="1:32">
      <c r="A901" s="6" t="str">
        <f t="shared" si="28"/>
        <v/>
      </c>
      <c r="B901" s="6" t="str">
        <f t="shared" si="29"/>
        <v/>
      </c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</row>
    <row r="902" spans="1:32">
      <c r="A902" s="6" t="str">
        <f t="shared" si="28"/>
        <v/>
      </c>
      <c r="B902" s="6" t="str">
        <f t="shared" si="29"/>
        <v/>
      </c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</row>
    <row r="903" spans="1:32">
      <c r="A903" s="6" t="str">
        <f t="shared" si="28"/>
        <v/>
      </c>
      <c r="B903" s="6" t="str">
        <f t="shared" si="29"/>
        <v/>
      </c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</row>
    <row r="904" spans="1:32">
      <c r="A904" s="6" t="str">
        <f t="shared" si="28"/>
        <v/>
      </c>
      <c r="B904" s="6" t="str">
        <f t="shared" si="29"/>
        <v/>
      </c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</row>
    <row r="905" spans="1:32">
      <c r="A905" s="6" t="str">
        <f t="shared" si="28"/>
        <v/>
      </c>
      <c r="B905" s="6" t="str">
        <f t="shared" si="29"/>
        <v/>
      </c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</row>
    <row r="906" spans="1:32">
      <c r="A906" s="6" t="str">
        <f t="shared" ref="A906:A969" si="30">IFERROR(CONCATENATE(C906,B906),"")</f>
        <v/>
      </c>
      <c r="B906" s="6" t="str">
        <f t="shared" ref="B906:B969" si="31">IFERROR(IF(C906=C905,B905+1,IF(C906="","",1)),"")</f>
        <v/>
      </c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</row>
    <row r="907" spans="1:32">
      <c r="A907" s="6" t="str">
        <f t="shared" si="30"/>
        <v/>
      </c>
      <c r="B907" s="6" t="str">
        <f t="shared" si="31"/>
        <v/>
      </c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</row>
    <row r="908" spans="1:32">
      <c r="A908" s="6" t="str">
        <f t="shared" si="30"/>
        <v/>
      </c>
      <c r="B908" s="6" t="str">
        <f t="shared" si="31"/>
        <v/>
      </c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</row>
    <row r="909" spans="1:32">
      <c r="A909" s="6" t="str">
        <f t="shared" si="30"/>
        <v/>
      </c>
      <c r="B909" s="6" t="str">
        <f t="shared" si="31"/>
        <v/>
      </c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</row>
    <row r="910" spans="1:32">
      <c r="A910" s="6" t="str">
        <f t="shared" si="30"/>
        <v/>
      </c>
      <c r="B910" s="6" t="str">
        <f t="shared" si="31"/>
        <v/>
      </c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</row>
    <row r="911" spans="1:32">
      <c r="A911" s="6" t="str">
        <f t="shared" si="30"/>
        <v/>
      </c>
      <c r="B911" s="6" t="str">
        <f t="shared" si="31"/>
        <v/>
      </c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</row>
    <row r="912" spans="1:32">
      <c r="A912" s="6" t="str">
        <f t="shared" si="30"/>
        <v/>
      </c>
      <c r="B912" s="6" t="str">
        <f t="shared" si="31"/>
        <v/>
      </c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</row>
    <row r="913" spans="1:32">
      <c r="A913" s="6" t="str">
        <f t="shared" si="30"/>
        <v/>
      </c>
      <c r="B913" s="6" t="str">
        <f t="shared" si="31"/>
        <v/>
      </c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</row>
    <row r="914" spans="1:32">
      <c r="A914" s="6" t="str">
        <f t="shared" si="30"/>
        <v/>
      </c>
      <c r="B914" s="6" t="str">
        <f t="shared" si="31"/>
        <v/>
      </c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</row>
    <row r="915" spans="1:32">
      <c r="A915" s="6" t="str">
        <f t="shared" si="30"/>
        <v/>
      </c>
      <c r="B915" s="6" t="str">
        <f t="shared" si="31"/>
        <v/>
      </c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</row>
    <row r="916" spans="1:32">
      <c r="A916" s="6" t="str">
        <f t="shared" si="30"/>
        <v/>
      </c>
      <c r="B916" s="6" t="str">
        <f t="shared" si="31"/>
        <v/>
      </c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</row>
    <row r="917" spans="1:32">
      <c r="A917" s="6" t="str">
        <f t="shared" si="30"/>
        <v/>
      </c>
      <c r="B917" s="6" t="str">
        <f t="shared" si="31"/>
        <v/>
      </c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</row>
    <row r="918" spans="1:32">
      <c r="A918" s="6" t="str">
        <f t="shared" si="30"/>
        <v/>
      </c>
      <c r="B918" s="6" t="str">
        <f t="shared" si="31"/>
        <v/>
      </c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</row>
    <row r="919" spans="1:32">
      <c r="A919" s="6" t="str">
        <f t="shared" si="30"/>
        <v/>
      </c>
      <c r="B919" s="6" t="str">
        <f t="shared" si="31"/>
        <v/>
      </c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</row>
    <row r="920" spans="1:32">
      <c r="A920" s="6" t="str">
        <f t="shared" si="30"/>
        <v/>
      </c>
      <c r="B920" s="6" t="str">
        <f t="shared" si="31"/>
        <v/>
      </c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</row>
    <row r="921" spans="1:32">
      <c r="A921" s="6" t="str">
        <f t="shared" si="30"/>
        <v/>
      </c>
      <c r="B921" s="6" t="str">
        <f t="shared" si="31"/>
        <v/>
      </c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</row>
    <row r="922" spans="1:32">
      <c r="A922" s="6" t="str">
        <f t="shared" si="30"/>
        <v/>
      </c>
      <c r="B922" s="6" t="str">
        <f t="shared" si="31"/>
        <v/>
      </c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</row>
    <row r="923" spans="1:32">
      <c r="A923" s="6" t="str">
        <f t="shared" si="30"/>
        <v/>
      </c>
      <c r="B923" s="6" t="str">
        <f t="shared" si="31"/>
        <v/>
      </c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</row>
    <row r="924" spans="1:32">
      <c r="A924" s="6" t="str">
        <f t="shared" si="30"/>
        <v/>
      </c>
      <c r="B924" s="6" t="str">
        <f t="shared" si="31"/>
        <v/>
      </c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</row>
    <row r="925" spans="1:32">
      <c r="A925" s="6" t="str">
        <f t="shared" si="30"/>
        <v/>
      </c>
      <c r="B925" s="6" t="str">
        <f t="shared" si="31"/>
        <v/>
      </c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</row>
    <row r="926" spans="1:32">
      <c r="A926" s="6" t="str">
        <f t="shared" si="30"/>
        <v/>
      </c>
      <c r="B926" s="6" t="str">
        <f t="shared" si="31"/>
        <v/>
      </c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</row>
    <row r="927" spans="1:32">
      <c r="A927" s="6" t="str">
        <f t="shared" si="30"/>
        <v/>
      </c>
      <c r="B927" s="6" t="str">
        <f t="shared" si="31"/>
        <v/>
      </c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</row>
    <row r="928" spans="1:32">
      <c r="A928" s="6" t="str">
        <f t="shared" si="30"/>
        <v/>
      </c>
      <c r="B928" s="6" t="str">
        <f t="shared" si="31"/>
        <v/>
      </c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</row>
    <row r="929" spans="1:32">
      <c r="A929" s="6" t="str">
        <f t="shared" si="30"/>
        <v/>
      </c>
      <c r="B929" s="6" t="str">
        <f t="shared" si="31"/>
        <v/>
      </c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</row>
    <row r="930" spans="1:32">
      <c r="A930" s="6" t="str">
        <f t="shared" si="30"/>
        <v/>
      </c>
      <c r="B930" s="6" t="str">
        <f t="shared" si="31"/>
        <v/>
      </c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</row>
    <row r="931" spans="1:32">
      <c r="A931" s="6" t="str">
        <f t="shared" si="30"/>
        <v/>
      </c>
      <c r="B931" s="6" t="str">
        <f t="shared" si="31"/>
        <v/>
      </c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</row>
    <row r="932" spans="1:32">
      <c r="A932" s="6" t="str">
        <f t="shared" si="30"/>
        <v/>
      </c>
      <c r="B932" s="6" t="str">
        <f t="shared" si="31"/>
        <v/>
      </c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</row>
    <row r="933" spans="1:32">
      <c r="A933" s="6" t="str">
        <f t="shared" si="30"/>
        <v/>
      </c>
      <c r="B933" s="6" t="str">
        <f t="shared" si="31"/>
        <v/>
      </c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</row>
    <row r="934" spans="1:32">
      <c r="A934" s="6" t="str">
        <f t="shared" si="30"/>
        <v/>
      </c>
      <c r="B934" s="6" t="str">
        <f t="shared" si="31"/>
        <v/>
      </c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</row>
    <row r="935" spans="1:32">
      <c r="A935" s="6" t="str">
        <f t="shared" si="30"/>
        <v/>
      </c>
      <c r="B935" s="6" t="str">
        <f t="shared" si="31"/>
        <v/>
      </c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</row>
    <row r="936" spans="1:32">
      <c r="A936" s="6" t="str">
        <f t="shared" si="30"/>
        <v/>
      </c>
      <c r="B936" s="6" t="str">
        <f t="shared" si="31"/>
        <v/>
      </c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</row>
    <row r="937" spans="1:32">
      <c r="A937" s="6" t="str">
        <f t="shared" si="30"/>
        <v/>
      </c>
      <c r="B937" s="6" t="str">
        <f t="shared" si="31"/>
        <v/>
      </c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</row>
    <row r="938" spans="1:32">
      <c r="A938" s="6" t="str">
        <f t="shared" si="30"/>
        <v/>
      </c>
      <c r="B938" s="6" t="str">
        <f t="shared" si="31"/>
        <v/>
      </c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</row>
    <row r="939" spans="1:32">
      <c r="A939" s="6" t="str">
        <f t="shared" si="30"/>
        <v/>
      </c>
      <c r="B939" s="6" t="str">
        <f t="shared" si="31"/>
        <v/>
      </c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</row>
    <row r="940" spans="1:32">
      <c r="A940" s="6" t="str">
        <f t="shared" si="30"/>
        <v/>
      </c>
      <c r="B940" s="6" t="str">
        <f t="shared" si="31"/>
        <v/>
      </c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</row>
    <row r="941" spans="1:32">
      <c r="A941" s="6" t="str">
        <f t="shared" si="30"/>
        <v/>
      </c>
      <c r="B941" s="6" t="str">
        <f t="shared" si="31"/>
        <v/>
      </c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</row>
    <row r="942" spans="1:32">
      <c r="A942" s="6" t="str">
        <f t="shared" si="30"/>
        <v/>
      </c>
      <c r="B942" s="6" t="str">
        <f t="shared" si="31"/>
        <v/>
      </c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</row>
    <row r="943" spans="1:32">
      <c r="A943" s="6" t="str">
        <f t="shared" si="30"/>
        <v/>
      </c>
      <c r="B943" s="6" t="str">
        <f t="shared" si="31"/>
        <v/>
      </c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</row>
    <row r="944" spans="1:32">
      <c r="A944" s="6" t="str">
        <f t="shared" si="30"/>
        <v/>
      </c>
      <c r="B944" s="6" t="str">
        <f t="shared" si="31"/>
        <v/>
      </c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</row>
    <row r="945" spans="1:32">
      <c r="A945" s="6" t="str">
        <f t="shared" si="30"/>
        <v/>
      </c>
      <c r="B945" s="6" t="str">
        <f t="shared" si="31"/>
        <v/>
      </c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</row>
    <row r="946" spans="1:32">
      <c r="A946" s="6" t="str">
        <f t="shared" si="30"/>
        <v/>
      </c>
      <c r="B946" s="6" t="str">
        <f t="shared" si="31"/>
        <v/>
      </c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</row>
    <row r="947" spans="1:32">
      <c r="A947" s="6" t="str">
        <f t="shared" si="30"/>
        <v/>
      </c>
      <c r="B947" s="6" t="str">
        <f t="shared" si="31"/>
        <v/>
      </c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</row>
    <row r="948" spans="1:32">
      <c r="A948" s="6" t="str">
        <f t="shared" si="30"/>
        <v/>
      </c>
      <c r="B948" s="6" t="str">
        <f t="shared" si="31"/>
        <v/>
      </c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</row>
    <row r="949" spans="1:32">
      <c r="A949" s="6" t="str">
        <f t="shared" si="30"/>
        <v/>
      </c>
      <c r="B949" s="6" t="str">
        <f t="shared" si="31"/>
        <v/>
      </c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</row>
    <row r="950" spans="1:32">
      <c r="A950" s="6" t="str">
        <f t="shared" si="30"/>
        <v/>
      </c>
      <c r="B950" s="6" t="str">
        <f t="shared" si="31"/>
        <v/>
      </c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</row>
    <row r="951" spans="1:32">
      <c r="A951" s="6" t="str">
        <f t="shared" si="30"/>
        <v/>
      </c>
      <c r="B951" s="6" t="str">
        <f t="shared" si="31"/>
        <v/>
      </c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</row>
    <row r="952" spans="1:32">
      <c r="A952" s="6" t="str">
        <f t="shared" si="30"/>
        <v/>
      </c>
      <c r="B952" s="6" t="str">
        <f t="shared" si="31"/>
        <v/>
      </c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</row>
    <row r="953" spans="1:32">
      <c r="A953" s="6" t="str">
        <f t="shared" si="30"/>
        <v/>
      </c>
      <c r="B953" s="6" t="str">
        <f t="shared" si="31"/>
        <v/>
      </c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</row>
    <row r="954" spans="1:32">
      <c r="A954" s="6" t="str">
        <f t="shared" si="30"/>
        <v/>
      </c>
      <c r="B954" s="6" t="str">
        <f t="shared" si="31"/>
        <v/>
      </c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</row>
    <row r="955" spans="1:32">
      <c r="A955" s="6" t="str">
        <f t="shared" si="30"/>
        <v/>
      </c>
      <c r="B955" s="6" t="str">
        <f t="shared" si="31"/>
        <v/>
      </c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</row>
    <row r="956" spans="1:32">
      <c r="A956" s="6" t="str">
        <f t="shared" si="30"/>
        <v/>
      </c>
      <c r="B956" s="6" t="str">
        <f t="shared" si="31"/>
        <v/>
      </c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</row>
    <row r="957" spans="1:32">
      <c r="A957" s="6" t="str">
        <f t="shared" si="30"/>
        <v/>
      </c>
      <c r="B957" s="6" t="str">
        <f t="shared" si="31"/>
        <v/>
      </c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</row>
    <row r="958" spans="1:32">
      <c r="A958" s="6" t="str">
        <f t="shared" si="30"/>
        <v/>
      </c>
      <c r="B958" s="6" t="str">
        <f t="shared" si="31"/>
        <v/>
      </c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</row>
    <row r="959" spans="1:32">
      <c r="A959" s="6" t="str">
        <f t="shared" si="30"/>
        <v/>
      </c>
      <c r="B959" s="6" t="str">
        <f t="shared" si="31"/>
        <v/>
      </c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</row>
    <row r="960" spans="1:32">
      <c r="A960" s="6" t="str">
        <f t="shared" si="30"/>
        <v/>
      </c>
      <c r="B960" s="6" t="str">
        <f t="shared" si="31"/>
        <v/>
      </c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</row>
    <row r="961" spans="1:32">
      <c r="A961" s="6" t="str">
        <f t="shared" si="30"/>
        <v/>
      </c>
      <c r="B961" s="6" t="str">
        <f t="shared" si="31"/>
        <v/>
      </c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</row>
    <row r="962" spans="1:32">
      <c r="A962" s="6" t="str">
        <f t="shared" si="30"/>
        <v/>
      </c>
      <c r="B962" s="6" t="str">
        <f t="shared" si="31"/>
        <v/>
      </c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</row>
    <row r="963" spans="1:32">
      <c r="A963" s="6" t="str">
        <f t="shared" si="30"/>
        <v/>
      </c>
      <c r="B963" s="6" t="str">
        <f t="shared" si="31"/>
        <v/>
      </c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</row>
    <row r="964" spans="1:32">
      <c r="A964" s="6" t="str">
        <f t="shared" si="30"/>
        <v/>
      </c>
      <c r="B964" s="6" t="str">
        <f t="shared" si="31"/>
        <v/>
      </c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</row>
    <row r="965" spans="1:32">
      <c r="A965" s="6" t="str">
        <f t="shared" si="30"/>
        <v/>
      </c>
      <c r="B965" s="6" t="str">
        <f t="shared" si="31"/>
        <v/>
      </c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</row>
    <row r="966" spans="1:32">
      <c r="A966" s="6" t="str">
        <f t="shared" si="30"/>
        <v/>
      </c>
      <c r="B966" s="6" t="str">
        <f t="shared" si="31"/>
        <v/>
      </c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</row>
    <row r="967" spans="1:32">
      <c r="A967" s="6" t="str">
        <f t="shared" si="30"/>
        <v/>
      </c>
      <c r="B967" s="6" t="str">
        <f t="shared" si="31"/>
        <v/>
      </c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</row>
    <row r="968" spans="1:32">
      <c r="A968" s="6" t="str">
        <f t="shared" si="30"/>
        <v/>
      </c>
      <c r="B968" s="6" t="str">
        <f t="shared" si="31"/>
        <v/>
      </c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</row>
    <row r="969" spans="1:32">
      <c r="A969" s="6" t="str">
        <f t="shared" si="30"/>
        <v/>
      </c>
      <c r="B969" s="6" t="str">
        <f t="shared" si="31"/>
        <v/>
      </c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</row>
    <row r="970" spans="1:32">
      <c r="A970" s="6" t="str">
        <f t="shared" ref="A970:A1033" si="32">IFERROR(CONCATENATE(C970,B970),"")</f>
        <v/>
      </c>
      <c r="B970" s="6" t="str">
        <f t="shared" ref="B970:B1033" si="33">IFERROR(IF(C970=C969,B969+1,IF(C970="","",1)),"")</f>
        <v/>
      </c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</row>
    <row r="971" spans="1:32">
      <c r="A971" s="6" t="str">
        <f t="shared" si="32"/>
        <v/>
      </c>
      <c r="B971" s="6" t="str">
        <f t="shared" si="33"/>
        <v/>
      </c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</row>
    <row r="972" spans="1:32">
      <c r="A972" s="6" t="str">
        <f t="shared" si="32"/>
        <v/>
      </c>
      <c r="B972" s="6" t="str">
        <f t="shared" si="33"/>
        <v/>
      </c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</row>
    <row r="973" spans="1:32">
      <c r="A973" s="6" t="str">
        <f t="shared" si="32"/>
        <v/>
      </c>
      <c r="B973" s="6" t="str">
        <f t="shared" si="33"/>
        <v/>
      </c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</row>
    <row r="974" spans="1:32">
      <c r="A974" s="6" t="str">
        <f t="shared" si="32"/>
        <v/>
      </c>
      <c r="B974" s="6" t="str">
        <f t="shared" si="33"/>
        <v/>
      </c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</row>
    <row r="975" spans="1:32">
      <c r="A975" s="6" t="str">
        <f t="shared" si="32"/>
        <v/>
      </c>
      <c r="B975" s="6" t="str">
        <f t="shared" si="33"/>
        <v/>
      </c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</row>
    <row r="976" spans="1:32">
      <c r="A976" s="6" t="str">
        <f t="shared" si="32"/>
        <v/>
      </c>
      <c r="B976" s="6" t="str">
        <f t="shared" si="33"/>
        <v/>
      </c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</row>
    <row r="977" spans="1:32">
      <c r="A977" s="6" t="str">
        <f t="shared" si="32"/>
        <v/>
      </c>
      <c r="B977" s="6" t="str">
        <f t="shared" si="33"/>
        <v/>
      </c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</row>
    <row r="978" spans="1:32">
      <c r="A978" s="6" t="str">
        <f t="shared" si="32"/>
        <v/>
      </c>
      <c r="B978" s="6" t="str">
        <f t="shared" si="33"/>
        <v/>
      </c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</row>
    <row r="979" spans="1:32">
      <c r="A979" s="6" t="str">
        <f t="shared" si="32"/>
        <v/>
      </c>
      <c r="B979" s="6" t="str">
        <f t="shared" si="33"/>
        <v/>
      </c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</row>
    <row r="980" spans="1:32">
      <c r="A980" s="6" t="str">
        <f t="shared" si="32"/>
        <v/>
      </c>
      <c r="B980" s="6" t="str">
        <f t="shared" si="33"/>
        <v/>
      </c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</row>
    <row r="981" spans="1:32">
      <c r="A981" s="6" t="str">
        <f t="shared" si="32"/>
        <v/>
      </c>
      <c r="B981" s="6" t="str">
        <f t="shared" si="33"/>
        <v/>
      </c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</row>
    <row r="982" spans="1:32">
      <c r="A982" s="6" t="str">
        <f t="shared" si="32"/>
        <v/>
      </c>
      <c r="B982" s="6" t="str">
        <f t="shared" si="33"/>
        <v/>
      </c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</row>
    <row r="983" spans="1:32">
      <c r="A983" s="6" t="str">
        <f t="shared" si="32"/>
        <v/>
      </c>
      <c r="B983" s="6" t="str">
        <f t="shared" si="33"/>
        <v/>
      </c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</row>
    <row r="984" spans="1:32">
      <c r="A984" s="6" t="str">
        <f t="shared" si="32"/>
        <v/>
      </c>
      <c r="B984" s="6" t="str">
        <f t="shared" si="33"/>
        <v/>
      </c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</row>
    <row r="985" spans="1:32">
      <c r="A985" s="6" t="str">
        <f t="shared" si="32"/>
        <v/>
      </c>
      <c r="B985" s="6" t="str">
        <f t="shared" si="33"/>
        <v/>
      </c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</row>
    <row r="986" spans="1:32">
      <c r="A986" s="6" t="str">
        <f t="shared" si="32"/>
        <v/>
      </c>
      <c r="B986" s="6" t="str">
        <f t="shared" si="33"/>
        <v/>
      </c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</row>
    <row r="987" spans="1:32">
      <c r="A987" s="6" t="str">
        <f t="shared" si="32"/>
        <v/>
      </c>
      <c r="B987" s="6" t="str">
        <f t="shared" si="33"/>
        <v/>
      </c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</row>
    <row r="988" spans="1:32">
      <c r="A988" s="6" t="str">
        <f t="shared" si="32"/>
        <v/>
      </c>
      <c r="B988" s="6" t="str">
        <f t="shared" si="33"/>
        <v/>
      </c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</row>
    <row r="989" spans="1:32">
      <c r="A989" s="6" t="str">
        <f t="shared" si="32"/>
        <v/>
      </c>
      <c r="B989" s="6" t="str">
        <f t="shared" si="33"/>
        <v/>
      </c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</row>
    <row r="990" spans="1:32">
      <c r="A990" s="6" t="str">
        <f t="shared" si="32"/>
        <v/>
      </c>
      <c r="B990" s="6" t="str">
        <f t="shared" si="33"/>
        <v/>
      </c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</row>
    <row r="991" spans="1:32">
      <c r="A991" s="6" t="str">
        <f t="shared" si="32"/>
        <v/>
      </c>
      <c r="B991" s="6" t="str">
        <f t="shared" si="33"/>
        <v/>
      </c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</row>
    <row r="992" spans="1:32">
      <c r="A992" s="6" t="str">
        <f t="shared" si="32"/>
        <v/>
      </c>
      <c r="B992" s="6" t="str">
        <f t="shared" si="33"/>
        <v/>
      </c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</row>
    <row r="993" spans="1:32">
      <c r="A993" s="6" t="str">
        <f t="shared" si="32"/>
        <v/>
      </c>
      <c r="B993" s="6" t="str">
        <f t="shared" si="33"/>
        <v/>
      </c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</row>
    <row r="994" spans="1:32">
      <c r="A994" s="6" t="str">
        <f t="shared" si="32"/>
        <v/>
      </c>
      <c r="B994" s="6" t="str">
        <f t="shared" si="33"/>
        <v/>
      </c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</row>
    <row r="995" spans="1:32">
      <c r="A995" s="6" t="str">
        <f t="shared" si="32"/>
        <v/>
      </c>
      <c r="B995" s="6" t="str">
        <f t="shared" si="33"/>
        <v/>
      </c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</row>
    <row r="996" spans="1:32">
      <c r="A996" s="6" t="str">
        <f t="shared" si="32"/>
        <v/>
      </c>
      <c r="B996" s="6" t="str">
        <f t="shared" si="33"/>
        <v/>
      </c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</row>
    <row r="997" spans="1:32">
      <c r="A997" s="6" t="str">
        <f t="shared" si="32"/>
        <v/>
      </c>
      <c r="B997" s="6" t="str">
        <f t="shared" si="33"/>
        <v/>
      </c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</row>
    <row r="998" spans="1:32">
      <c r="A998" s="6" t="str">
        <f t="shared" si="32"/>
        <v/>
      </c>
      <c r="B998" s="6" t="str">
        <f t="shared" si="33"/>
        <v/>
      </c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</row>
    <row r="999" spans="1:32">
      <c r="A999" s="6" t="str">
        <f t="shared" si="32"/>
        <v/>
      </c>
      <c r="B999" s="6" t="str">
        <f t="shared" si="33"/>
        <v/>
      </c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</row>
    <row r="1000" spans="1:32">
      <c r="A1000" s="6" t="str">
        <f t="shared" si="32"/>
        <v/>
      </c>
      <c r="B1000" s="6" t="str">
        <f t="shared" si="33"/>
        <v/>
      </c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</row>
    <row r="1001" spans="1:32">
      <c r="A1001" s="6" t="str">
        <f t="shared" si="32"/>
        <v/>
      </c>
      <c r="B1001" s="6" t="str">
        <f t="shared" si="33"/>
        <v/>
      </c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</row>
    <row r="1002" spans="1:32">
      <c r="A1002" s="6" t="str">
        <f t="shared" si="32"/>
        <v/>
      </c>
      <c r="B1002" s="6" t="str">
        <f t="shared" si="33"/>
        <v/>
      </c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</row>
    <row r="1003" spans="1:32">
      <c r="A1003" s="6" t="str">
        <f t="shared" si="32"/>
        <v/>
      </c>
      <c r="B1003" s="6" t="str">
        <f t="shared" si="33"/>
        <v/>
      </c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</row>
    <row r="1004" spans="1:32">
      <c r="A1004" s="6" t="str">
        <f t="shared" si="32"/>
        <v/>
      </c>
      <c r="B1004" s="6" t="str">
        <f t="shared" si="33"/>
        <v/>
      </c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</row>
    <row r="1005" spans="1:32">
      <c r="A1005" s="6" t="str">
        <f t="shared" si="32"/>
        <v/>
      </c>
      <c r="B1005" s="6" t="str">
        <f t="shared" si="33"/>
        <v/>
      </c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</row>
    <row r="1006" spans="1:32">
      <c r="A1006" s="6" t="str">
        <f t="shared" si="32"/>
        <v/>
      </c>
      <c r="B1006" s="6" t="str">
        <f t="shared" si="33"/>
        <v/>
      </c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</row>
    <row r="1007" spans="1:32">
      <c r="A1007" s="6" t="str">
        <f t="shared" si="32"/>
        <v/>
      </c>
      <c r="B1007" s="6" t="str">
        <f t="shared" si="33"/>
        <v/>
      </c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</row>
    <row r="1008" spans="1:32">
      <c r="A1008" s="6" t="str">
        <f t="shared" si="32"/>
        <v/>
      </c>
      <c r="B1008" s="6" t="str">
        <f t="shared" si="33"/>
        <v/>
      </c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</row>
    <row r="1009" spans="1:32">
      <c r="A1009" s="6" t="str">
        <f t="shared" si="32"/>
        <v/>
      </c>
      <c r="B1009" s="6" t="str">
        <f t="shared" si="33"/>
        <v/>
      </c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</row>
    <row r="1010" spans="1:32">
      <c r="A1010" s="6" t="str">
        <f t="shared" si="32"/>
        <v/>
      </c>
      <c r="B1010" s="6" t="str">
        <f t="shared" si="33"/>
        <v/>
      </c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</row>
    <row r="1011" spans="1:32">
      <c r="A1011" s="6" t="str">
        <f t="shared" si="32"/>
        <v/>
      </c>
      <c r="B1011" s="6" t="str">
        <f t="shared" si="33"/>
        <v/>
      </c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</row>
    <row r="1012" spans="1:32">
      <c r="A1012" s="6" t="str">
        <f t="shared" si="32"/>
        <v/>
      </c>
      <c r="B1012" s="6" t="str">
        <f t="shared" si="33"/>
        <v/>
      </c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</row>
    <row r="1013" spans="1:32">
      <c r="A1013" s="6" t="str">
        <f t="shared" si="32"/>
        <v/>
      </c>
      <c r="B1013" s="6" t="str">
        <f t="shared" si="33"/>
        <v/>
      </c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</row>
    <row r="1014" spans="1:32">
      <c r="A1014" s="6" t="str">
        <f t="shared" si="32"/>
        <v/>
      </c>
      <c r="B1014" s="6" t="str">
        <f t="shared" si="33"/>
        <v/>
      </c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</row>
    <row r="1015" spans="1:32">
      <c r="A1015" s="6" t="str">
        <f t="shared" si="32"/>
        <v/>
      </c>
      <c r="B1015" s="6" t="str">
        <f t="shared" si="33"/>
        <v/>
      </c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</row>
    <row r="1016" spans="1:32">
      <c r="A1016" s="6" t="str">
        <f t="shared" si="32"/>
        <v/>
      </c>
      <c r="B1016" s="6" t="str">
        <f t="shared" si="33"/>
        <v/>
      </c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</row>
    <row r="1017" spans="1:32">
      <c r="A1017" s="6" t="str">
        <f t="shared" si="32"/>
        <v/>
      </c>
      <c r="B1017" s="6" t="str">
        <f t="shared" si="33"/>
        <v/>
      </c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</row>
    <row r="1018" spans="1:32">
      <c r="A1018" s="6" t="str">
        <f t="shared" si="32"/>
        <v/>
      </c>
      <c r="B1018" s="6" t="str">
        <f t="shared" si="33"/>
        <v/>
      </c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</row>
    <row r="1019" spans="1:32">
      <c r="A1019" s="6" t="str">
        <f t="shared" si="32"/>
        <v/>
      </c>
      <c r="B1019" s="6" t="str">
        <f t="shared" si="33"/>
        <v/>
      </c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</row>
    <row r="1020" spans="1:32">
      <c r="A1020" s="6" t="str">
        <f t="shared" si="32"/>
        <v/>
      </c>
      <c r="B1020" s="6" t="str">
        <f t="shared" si="33"/>
        <v/>
      </c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</row>
    <row r="1021" spans="1:32">
      <c r="A1021" s="6" t="str">
        <f t="shared" si="32"/>
        <v/>
      </c>
      <c r="B1021" s="6" t="str">
        <f t="shared" si="33"/>
        <v/>
      </c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</row>
    <row r="1022" spans="1:32">
      <c r="A1022" s="6" t="str">
        <f t="shared" si="32"/>
        <v/>
      </c>
      <c r="B1022" s="6" t="str">
        <f t="shared" si="33"/>
        <v/>
      </c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</row>
    <row r="1023" spans="1:32">
      <c r="A1023" s="6" t="str">
        <f t="shared" si="32"/>
        <v/>
      </c>
      <c r="B1023" s="6" t="str">
        <f t="shared" si="33"/>
        <v/>
      </c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</row>
    <row r="1024" spans="1:32">
      <c r="A1024" s="6" t="str">
        <f t="shared" si="32"/>
        <v/>
      </c>
      <c r="B1024" s="6" t="str">
        <f t="shared" si="33"/>
        <v/>
      </c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</row>
    <row r="1025" spans="1:32">
      <c r="A1025" s="6" t="str">
        <f t="shared" si="32"/>
        <v/>
      </c>
      <c r="B1025" s="6" t="str">
        <f t="shared" si="33"/>
        <v/>
      </c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</row>
    <row r="1026" spans="1:32">
      <c r="A1026" s="6" t="str">
        <f t="shared" si="32"/>
        <v/>
      </c>
      <c r="B1026" s="6" t="str">
        <f t="shared" si="33"/>
        <v/>
      </c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</row>
    <row r="1027" spans="1:32">
      <c r="A1027" s="6" t="str">
        <f t="shared" si="32"/>
        <v/>
      </c>
      <c r="B1027" s="6" t="str">
        <f t="shared" si="33"/>
        <v/>
      </c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</row>
    <row r="1028" spans="1:32">
      <c r="A1028" s="6" t="str">
        <f t="shared" si="32"/>
        <v/>
      </c>
      <c r="B1028" s="6" t="str">
        <f t="shared" si="33"/>
        <v/>
      </c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</row>
    <row r="1029" spans="1:32">
      <c r="A1029" s="6" t="str">
        <f t="shared" si="32"/>
        <v/>
      </c>
      <c r="B1029" s="6" t="str">
        <f t="shared" si="33"/>
        <v/>
      </c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</row>
    <row r="1030" spans="1:32">
      <c r="A1030" s="6" t="str">
        <f t="shared" si="32"/>
        <v/>
      </c>
      <c r="B1030" s="6" t="str">
        <f t="shared" si="33"/>
        <v/>
      </c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</row>
    <row r="1031" spans="1:32">
      <c r="A1031" s="6" t="str">
        <f t="shared" si="32"/>
        <v/>
      </c>
      <c r="B1031" s="6" t="str">
        <f t="shared" si="33"/>
        <v/>
      </c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</row>
    <row r="1032" spans="1:32">
      <c r="A1032" s="6" t="str">
        <f t="shared" si="32"/>
        <v/>
      </c>
      <c r="B1032" s="6" t="str">
        <f t="shared" si="33"/>
        <v/>
      </c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</row>
    <row r="1033" spans="1:32">
      <c r="A1033" s="6" t="str">
        <f t="shared" si="32"/>
        <v/>
      </c>
      <c r="B1033" s="6" t="str">
        <f t="shared" si="33"/>
        <v/>
      </c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</row>
    <row r="1034" spans="1:32">
      <c r="A1034" s="6" t="str">
        <f t="shared" ref="A1034:A1097" si="34">IFERROR(CONCATENATE(C1034,B1034),"")</f>
        <v/>
      </c>
      <c r="B1034" s="6" t="str">
        <f t="shared" ref="B1034:B1097" si="35">IFERROR(IF(C1034=C1033,B1033+1,IF(C1034="","",1)),"")</f>
        <v/>
      </c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</row>
    <row r="1035" spans="1:32">
      <c r="A1035" s="6" t="str">
        <f t="shared" si="34"/>
        <v/>
      </c>
      <c r="B1035" s="6" t="str">
        <f t="shared" si="35"/>
        <v/>
      </c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</row>
    <row r="1036" spans="1:32">
      <c r="A1036" s="6" t="str">
        <f t="shared" si="34"/>
        <v/>
      </c>
      <c r="B1036" s="6" t="str">
        <f t="shared" si="35"/>
        <v/>
      </c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</row>
    <row r="1037" spans="1:32">
      <c r="A1037" s="6" t="str">
        <f t="shared" si="34"/>
        <v/>
      </c>
      <c r="B1037" s="6" t="str">
        <f t="shared" si="35"/>
        <v/>
      </c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</row>
    <row r="1038" spans="1:32">
      <c r="A1038" s="6" t="str">
        <f t="shared" si="34"/>
        <v/>
      </c>
      <c r="B1038" s="6" t="str">
        <f t="shared" si="35"/>
        <v/>
      </c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</row>
    <row r="1039" spans="1:32">
      <c r="A1039" s="6" t="str">
        <f t="shared" si="34"/>
        <v/>
      </c>
      <c r="B1039" s="6" t="str">
        <f t="shared" si="35"/>
        <v/>
      </c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</row>
    <row r="1040" spans="1:32">
      <c r="A1040" s="6" t="str">
        <f t="shared" si="34"/>
        <v/>
      </c>
      <c r="B1040" s="6" t="str">
        <f t="shared" si="35"/>
        <v/>
      </c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</row>
    <row r="1041" spans="1:32">
      <c r="A1041" s="6" t="str">
        <f t="shared" si="34"/>
        <v/>
      </c>
      <c r="B1041" s="6" t="str">
        <f t="shared" si="35"/>
        <v/>
      </c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</row>
    <row r="1042" spans="1:32">
      <c r="A1042" s="6" t="str">
        <f t="shared" si="34"/>
        <v/>
      </c>
      <c r="B1042" s="6" t="str">
        <f t="shared" si="35"/>
        <v/>
      </c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</row>
    <row r="1043" spans="1:32">
      <c r="A1043" s="6" t="str">
        <f t="shared" si="34"/>
        <v/>
      </c>
      <c r="B1043" s="6" t="str">
        <f t="shared" si="35"/>
        <v/>
      </c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</row>
    <row r="1044" spans="1:32">
      <c r="A1044" s="6" t="str">
        <f t="shared" si="34"/>
        <v/>
      </c>
      <c r="B1044" s="6" t="str">
        <f t="shared" si="35"/>
        <v/>
      </c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</row>
    <row r="1045" spans="1:32">
      <c r="A1045" s="6" t="str">
        <f t="shared" si="34"/>
        <v/>
      </c>
      <c r="B1045" s="6" t="str">
        <f t="shared" si="35"/>
        <v/>
      </c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</row>
    <row r="1046" spans="1:32">
      <c r="A1046" s="6" t="str">
        <f t="shared" si="34"/>
        <v/>
      </c>
      <c r="B1046" s="6" t="str">
        <f t="shared" si="35"/>
        <v/>
      </c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</row>
    <row r="1047" spans="1:32">
      <c r="A1047" s="6" t="str">
        <f t="shared" si="34"/>
        <v/>
      </c>
      <c r="B1047" s="6" t="str">
        <f t="shared" si="35"/>
        <v/>
      </c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</row>
    <row r="1048" spans="1:32">
      <c r="A1048" s="6" t="str">
        <f t="shared" si="34"/>
        <v/>
      </c>
      <c r="B1048" s="6" t="str">
        <f t="shared" si="35"/>
        <v/>
      </c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</row>
    <row r="1049" spans="1:32">
      <c r="A1049" s="6" t="str">
        <f t="shared" si="34"/>
        <v/>
      </c>
      <c r="B1049" s="6" t="str">
        <f t="shared" si="35"/>
        <v/>
      </c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</row>
    <row r="1050" spans="1:32">
      <c r="A1050" s="6" t="str">
        <f t="shared" si="34"/>
        <v/>
      </c>
      <c r="B1050" s="6" t="str">
        <f t="shared" si="35"/>
        <v/>
      </c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</row>
    <row r="1051" spans="1:32">
      <c r="A1051" s="6" t="str">
        <f t="shared" si="34"/>
        <v/>
      </c>
      <c r="B1051" s="6" t="str">
        <f t="shared" si="35"/>
        <v/>
      </c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</row>
    <row r="1052" spans="1:32">
      <c r="A1052" s="6" t="str">
        <f t="shared" si="34"/>
        <v/>
      </c>
      <c r="B1052" s="6" t="str">
        <f t="shared" si="35"/>
        <v/>
      </c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</row>
    <row r="1053" spans="1:32">
      <c r="A1053" s="6" t="str">
        <f t="shared" si="34"/>
        <v/>
      </c>
      <c r="B1053" s="6" t="str">
        <f t="shared" si="35"/>
        <v/>
      </c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</row>
    <row r="1054" spans="1:32">
      <c r="A1054" s="6" t="str">
        <f t="shared" si="34"/>
        <v/>
      </c>
      <c r="B1054" s="6" t="str">
        <f t="shared" si="35"/>
        <v/>
      </c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</row>
    <row r="1055" spans="1:32">
      <c r="A1055" s="6" t="str">
        <f t="shared" si="34"/>
        <v/>
      </c>
      <c r="B1055" s="6" t="str">
        <f t="shared" si="35"/>
        <v/>
      </c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</row>
    <row r="1056" spans="1:32">
      <c r="A1056" s="6" t="str">
        <f t="shared" si="34"/>
        <v/>
      </c>
      <c r="B1056" s="6" t="str">
        <f t="shared" si="35"/>
        <v/>
      </c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</row>
    <row r="1057" spans="1:32">
      <c r="A1057" s="6" t="str">
        <f t="shared" si="34"/>
        <v/>
      </c>
      <c r="B1057" s="6" t="str">
        <f t="shared" si="35"/>
        <v/>
      </c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</row>
    <row r="1058" spans="1:32">
      <c r="A1058" s="6" t="str">
        <f t="shared" si="34"/>
        <v/>
      </c>
      <c r="B1058" s="6" t="str">
        <f t="shared" si="35"/>
        <v/>
      </c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</row>
    <row r="1059" spans="1:32">
      <c r="A1059" s="6" t="str">
        <f t="shared" si="34"/>
        <v/>
      </c>
      <c r="B1059" s="6" t="str">
        <f t="shared" si="35"/>
        <v/>
      </c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</row>
    <row r="1060" spans="1:32">
      <c r="A1060" s="6" t="str">
        <f t="shared" si="34"/>
        <v/>
      </c>
      <c r="B1060" s="6" t="str">
        <f t="shared" si="35"/>
        <v/>
      </c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</row>
    <row r="1061" spans="1:32">
      <c r="A1061" s="6" t="str">
        <f t="shared" si="34"/>
        <v/>
      </c>
      <c r="B1061" s="6" t="str">
        <f t="shared" si="35"/>
        <v/>
      </c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</row>
    <row r="1062" spans="1:32">
      <c r="A1062" s="6" t="str">
        <f t="shared" si="34"/>
        <v/>
      </c>
      <c r="B1062" s="6" t="str">
        <f t="shared" si="35"/>
        <v/>
      </c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</row>
    <row r="1063" spans="1:32">
      <c r="A1063" s="6" t="str">
        <f t="shared" si="34"/>
        <v/>
      </c>
      <c r="B1063" s="6" t="str">
        <f t="shared" si="35"/>
        <v/>
      </c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</row>
    <row r="1064" spans="1:32">
      <c r="A1064" s="6" t="str">
        <f t="shared" si="34"/>
        <v/>
      </c>
      <c r="B1064" s="6" t="str">
        <f t="shared" si="35"/>
        <v/>
      </c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</row>
    <row r="1065" spans="1:32">
      <c r="A1065" s="6" t="str">
        <f t="shared" si="34"/>
        <v/>
      </c>
      <c r="B1065" s="6" t="str">
        <f t="shared" si="35"/>
        <v/>
      </c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</row>
    <row r="1066" spans="1:32">
      <c r="A1066" s="6" t="str">
        <f t="shared" si="34"/>
        <v/>
      </c>
      <c r="B1066" s="6" t="str">
        <f t="shared" si="35"/>
        <v/>
      </c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</row>
    <row r="1067" spans="1:32">
      <c r="A1067" s="6" t="str">
        <f t="shared" si="34"/>
        <v/>
      </c>
      <c r="B1067" s="6" t="str">
        <f t="shared" si="35"/>
        <v/>
      </c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</row>
    <row r="1068" spans="1:32">
      <c r="A1068" s="6" t="str">
        <f t="shared" si="34"/>
        <v/>
      </c>
      <c r="B1068" s="6" t="str">
        <f t="shared" si="35"/>
        <v/>
      </c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</row>
    <row r="1069" spans="1:32">
      <c r="A1069" s="6" t="str">
        <f t="shared" si="34"/>
        <v/>
      </c>
      <c r="B1069" s="6" t="str">
        <f t="shared" si="35"/>
        <v/>
      </c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</row>
    <row r="1070" spans="1:32">
      <c r="A1070" s="6" t="str">
        <f t="shared" si="34"/>
        <v/>
      </c>
      <c r="B1070" s="6" t="str">
        <f t="shared" si="35"/>
        <v/>
      </c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</row>
    <row r="1071" spans="1:32">
      <c r="A1071" s="6" t="str">
        <f t="shared" si="34"/>
        <v/>
      </c>
      <c r="B1071" s="6" t="str">
        <f t="shared" si="35"/>
        <v/>
      </c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</row>
    <row r="1072" spans="1:32">
      <c r="A1072" s="6" t="str">
        <f t="shared" si="34"/>
        <v/>
      </c>
      <c r="B1072" s="6" t="str">
        <f t="shared" si="35"/>
        <v/>
      </c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</row>
    <row r="1073" spans="1:32">
      <c r="A1073" s="6" t="str">
        <f t="shared" si="34"/>
        <v/>
      </c>
      <c r="B1073" s="6" t="str">
        <f t="shared" si="35"/>
        <v/>
      </c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</row>
    <row r="1074" spans="1:32">
      <c r="A1074" s="6" t="str">
        <f t="shared" si="34"/>
        <v/>
      </c>
      <c r="B1074" s="6" t="str">
        <f t="shared" si="35"/>
        <v/>
      </c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1:32">
      <c r="A1075" s="6" t="str">
        <f t="shared" si="34"/>
        <v/>
      </c>
      <c r="B1075" s="6" t="str">
        <f t="shared" si="35"/>
        <v/>
      </c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1:32">
      <c r="A1076" s="6" t="str">
        <f t="shared" si="34"/>
        <v/>
      </c>
      <c r="B1076" s="6" t="str">
        <f t="shared" si="35"/>
        <v/>
      </c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1:32">
      <c r="A1077" s="6" t="str">
        <f t="shared" si="34"/>
        <v/>
      </c>
      <c r="B1077" s="6" t="str">
        <f t="shared" si="35"/>
        <v/>
      </c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1:32">
      <c r="A1078" s="6" t="str">
        <f t="shared" si="34"/>
        <v/>
      </c>
      <c r="B1078" s="6" t="str">
        <f t="shared" si="35"/>
        <v/>
      </c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1:32">
      <c r="A1079" s="6" t="str">
        <f t="shared" si="34"/>
        <v/>
      </c>
      <c r="B1079" s="6" t="str">
        <f t="shared" si="35"/>
        <v/>
      </c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1:32">
      <c r="A1080" s="6" t="str">
        <f t="shared" si="34"/>
        <v/>
      </c>
      <c r="B1080" s="6" t="str">
        <f t="shared" si="35"/>
        <v/>
      </c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1:32">
      <c r="A1081" s="6" t="str">
        <f t="shared" si="34"/>
        <v/>
      </c>
      <c r="B1081" s="6" t="str">
        <f t="shared" si="35"/>
        <v/>
      </c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1:32">
      <c r="A1082" s="6" t="str">
        <f t="shared" si="34"/>
        <v/>
      </c>
      <c r="B1082" s="6" t="str">
        <f t="shared" si="35"/>
        <v/>
      </c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1:32">
      <c r="A1083" s="6" t="str">
        <f t="shared" si="34"/>
        <v/>
      </c>
      <c r="B1083" s="6" t="str">
        <f t="shared" si="35"/>
        <v/>
      </c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1:32">
      <c r="A1084" s="6" t="str">
        <f t="shared" si="34"/>
        <v/>
      </c>
      <c r="B1084" s="6" t="str">
        <f t="shared" si="35"/>
        <v/>
      </c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1:32">
      <c r="A1085" s="6" t="str">
        <f t="shared" si="34"/>
        <v/>
      </c>
      <c r="B1085" s="6" t="str">
        <f t="shared" si="35"/>
        <v/>
      </c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1:32">
      <c r="A1086" s="6" t="str">
        <f t="shared" si="34"/>
        <v/>
      </c>
      <c r="B1086" s="6" t="str">
        <f t="shared" si="35"/>
        <v/>
      </c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1:32">
      <c r="A1087" s="6" t="str">
        <f t="shared" si="34"/>
        <v/>
      </c>
      <c r="B1087" s="6" t="str">
        <f t="shared" si="35"/>
        <v/>
      </c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1:32">
      <c r="A1088" s="6" t="str">
        <f t="shared" si="34"/>
        <v/>
      </c>
      <c r="B1088" s="6" t="str">
        <f t="shared" si="35"/>
        <v/>
      </c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1:32">
      <c r="A1089" s="6" t="str">
        <f t="shared" si="34"/>
        <v/>
      </c>
      <c r="B1089" s="6" t="str">
        <f t="shared" si="35"/>
        <v/>
      </c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1:32">
      <c r="A1090" s="6" t="str">
        <f t="shared" si="34"/>
        <v/>
      </c>
      <c r="B1090" s="6" t="str">
        <f t="shared" si="35"/>
        <v/>
      </c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1:32">
      <c r="A1091" s="6" t="str">
        <f t="shared" si="34"/>
        <v/>
      </c>
      <c r="B1091" s="6" t="str">
        <f t="shared" si="35"/>
        <v/>
      </c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1:32">
      <c r="A1092" s="6" t="str">
        <f t="shared" si="34"/>
        <v/>
      </c>
      <c r="B1092" s="6" t="str">
        <f t="shared" si="35"/>
        <v/>
      </c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1:32">
      <c r="A1093" s="6" t="str">
        <f t="shared" si="34"/>
        <v/>
      </c>
      <c r="B1093" s="6" t="str">
        <f t="shared" si="35"/>
        <v/>
      </c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1:32">
      <c r="A1094" s="6" t="str">
        <f t="shared" si="34"/>
        <v/>
      </c>
      <c r="B1094" s="6" t="str">
        <f t="shared" si="35"/>
        <v/>
      </c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1:32">
      <c r="A1095" s="6" t="str">
        <f t="shared" si="34"/>
        <v/>
      </c>
      <c r="B1095" s="6" t="str">
        <f t="shared" si="35"/>
        <v/>
      </c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1:32">
      <c r="A1096" s="6" t="str">
        <f t="shared" si="34"/>
        <v/>
      </c>
      <c r="B1096" s="6" t="str">
        <f t="shared" si="35"/>
        <v/>
      </c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1:32">
      <c r="A1097" s="6" t="str">
        <f t="shared" si="34"/>
        <v/>
      </c>
      <c r="B1097" s="6" t="str">
        <f t="shared" si="35"/>
        <v/>
      </c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1:32">
      <c r="A1098" s="6" t="str">
        <f t="shared" ref="A1098:A1161" si="36">IFERROR(CONCATENATE(C1098,B1098),"")</f>
        <v/>
      </c>
      <c r="B1098" s="6" t="str">
        <f t="shared" ref="B1098:B1161" si="37">IFERROR(IF(C1098=C1097,B1097+1,IF(C1098="","",1)),"")</f>
        <v/>
      </c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1:32">
      <c r="A1099" s="6" t="str">
        <f t="shared" si="36"/>
        <v/>
      </c>
      <c r="B1099" s="6" t="str">
        <f t="shared" si="37"/>
        <v/>
      </c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1:32">
      <c r="A1100" s="6" t="str">
        <f t="shared" si="36"/>
        <v/>
      </c>
      <c r="B1100" s="6" t="str">
        <f t="shared" si="37"/>
        <v/>
      </c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1:32">
      <c r="A1101" s="6" t="str">
        <f t="shared" si="36"/>
        <v/>
      </c>
      <c r="B1101" s="6" t="str">
        <f t="shared" si="37"/>
        <v/>
      </c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1:32">
      <c r="A1102" s="6" t="str">
        <f t="shared" si="36"/>
        <v/>
      </c>
      <c r="B1102" s="6" t="str">
        <f t="shared" si="37"/>
        <v/>
      </c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1:32">
      <c r="A1103" s="6" t="str">
        <f t="shared" si="36"/>
        <v/>
      </c>
      <c r="B1103" s="6" t="str">
        <f t="shared" si="37"/>
        <v/>
      </c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1:32">
      <c r="A1104" s="6" t="str">
        <f t="shared" si="36"/>
        <v/>
      </c>
      <c r="B1104" s="6" t="str">
        <f t="shared" si="37"/>
        <v/>
      </c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1:32">
      <c r="A1105" s="6" t="str">
        <f t="shared" si="36"/>
        <v/>
      </c>
      <c r="B1105" s="6" t="str">
        <f t="shared" si="37"/>
        <v/>
      </c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1:32">
      <c r="A1106" s="6" t="str">
        <f t="shared" si="36"/>
        <v/>
      </c>
      <c r="B1106" s="6" t="str">
        <f t="shared" si="37"/>
        <v/>
      </c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1:32">
      <c r="A1107" s="6" t="str">
        <f t="shared" si="36"/>
        <v/>
      </c>
      <c r="B1107" s="6" t="str">
        <f t="shared" si="37"/>
        <v/>
      </c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1:32">
      <c r="A1108" s="6" t="str">
        <f t="shared" si="36"/>
        <v/>
      </c>
      <c r="B1108" s="6" t="str">
        <f t="shared" si="37"/>
        <v/>
      </c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1:32">
      <c r="A1109" s="6" t="str">
        <f t="shared" si="36"/>
        <v/>
      </c>
      <c r="B1109" s="6" t="str">
        <f t="shared" si="37"/>
        <v/>
      </c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1:32">
      <c r="A1110" s="6" t="str">
        <f t="shared" si="36"/>
        <v/>
      </c>
      <c r="B1110" s="6" t="str">
        <f t="shared" si="37"/>
        <v/>
      </c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1:32">
      <c r="A1111" s="6" t="str">
        <f t="shared" si="36"/>
        <v/>
      </c>
      <c r="B1111" s="6" t="str">
        <f t="shared" si="37"/>
        <v/>
      </c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1:32">
      <c r="A1112" s="6" t="str">
        <f t="shared" si="36"/>
        <v/>
      </c>
      <c r="B1112" s="6" t="str">
        <f t="shared" si="37"/>
        <v/>
      </c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1:32">
      <c r="A1113" s="6" t="str">
        <f t="shared" si="36"/>
        <v/>
      </c>
      <c r="B1113" s="6" t="str">
        <f t="shared" si="37"/>
        <v/>
      </c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1:32">
      <c r="A1114" s="6" t="str">
        <f t="shared" si="36"/>
        <v/>
      </c>
      <c r="B1114" s="6" t="str">
        <f t="shared" si="37"/>
        <v/>
      </c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1:32">
      <c r="A1115" s="6" t="str">
        <f t="shared" si="36"/>
        <v/>
      </c>
      <c r="B1115" s="6" t="str">
        <f t="shared" si="37"/>
        <v/>
      </c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1:32">
      <c r="A1116" s="6" t="str">
        <f t="shared" si="36"/>
        <v/>
      </c>
      <c r="B1116" s="6" t="str">
        <f t="shared" si="37"/>
        <v/>
      </c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1:32">
      <c r="A1117" s="6" t="str">
        <f t="shared" si="36"/>
        <v/>
      </c>
      <c r="B1117" s="6" t="str">
        <f t="shared" si="37"/>
        <v/>
      </c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1:32">
      <c r="A1118" s="6" t="str">
        <f t="shared" si="36"/>
        <v/>
      </c>
      <c r="B1118" s="6" t="str">
        <f t="shared" si="37"/>
        <v/>
      </c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1:32">
      <c r="A1119" s="6" t="str">
        <f t="shared" si="36"/>
        <v/>
      </c>
      <c r="B1119" s="6" t="str">
        <f t="shared" si="37"/>
        <v/>
      </c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1:32">
      <c r="A1120" s="6" t="str">
        <f t="shared" si="36"/>
        <v/>
      </c>
      <c r="B1120" s="6" t="str">
        <f t="shared" si="37"/>
        <v/>
      </c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1:32">
      <c r="A1121" s="6" t="str">
        <f t="shared" si="36"/>
        <v/>
      </c>
      <c r="B1121" s="6" t="str">
        <f t="shared" si="37"/>
        <v/>
      </c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1:32">
      <c r="A1122" s="6" t="str">
        <f t="shared" si="36"/>
        <v/>
      </c>
      <c r="B1122" s="6" t="str">
        <f t="shared" si="37"/>
        <v/>
      </c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1:32">
      <c r="A1123" s="6" t="str">
        <f t="shared" si="36"/>
        <v/>
      </c>
      <c r="B1123" s="6" t="str">
        <f t="shared" si="37"/>
        <v/>
      </c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1:32">
      <c r="A1124" s="6" t="str">
        <f t="shared" si="36"/>
        <v/>
      </c>
      <c r="B1124" s="6" t="str">
        <f t="shared" si="37"/>
        <v/>
      </c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1:32">
      <c r="A1125" s="6" t="str">
        <f t="shared" si="36"/>
        <v/>
      </c>
      <c r="B1125" s="6" t="str">
        <f t="shared" si="37"/>
        <v/>
      </c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1:32">
      <c r="A1126" s="6" t="str">
        <f t="shared" si="36"/>
        <v/>
      </c>
      <c r="B1126" s="6" t="str">
        <f t="shared" si="37"/>
        <v/>
      </c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1:32">
      <c r="A1127" s="6" t="str">
        <f t="shared" si="36"/>
        <v/>
      </c>
      <c r="B1127" s="6" t="str">
        <f t="shared" si="37"/>
        <v/>
      </c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1:32">
      <c r="A1128" s="6" t="str">
        <f t="shared" si="36"/>
        <v/>
      </c>
      <c r="B1128" s="6" t="str">
        <f t="shared" si="37"/>
        <v/>
      </c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1:32">
      <c r="A1129" s="6" t="str">
        <f t="shared" si="36"/>
        <v/>
      </c>
      <c r="B1129" s="6" t="str">
        <f t="shared" si="37"/>
        <v/>
      </c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1:32">
      <c r="A1130" s="6" t="str">
        <f t="shared" si="36"/>
        <v/>
      </c>
      <c r="B1130" s="6" t="str">
        <f t="shared" si="37"/>
        <v/>
      </c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1:32">
      <c r="A1131" s="6" t="str">
        <f t="shared" si="36"/>
        <v/>
      </c>
      <c r="B1131" s="6" t="str">
        <f t="shared" si="37"/>
        <v/>
      </c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1:32">
      <c r="A1132" s="6" t="str">
        <f t="shared" si="36"/>
        <v/>
      </c>
      <c r="B1132" s="6" t="str">
        <f t="shared" si="37"/>
        <v/>
      </c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1:32">
      <c r="A1133" s="6" t="str">
        <f t="shared" si="36"/>
        <v/>
      </c>
      <c r="B1133" s="6" t="str">
        <f t="shared" si="37"/>
        <v/>
      </c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1:32">
      <c r="A1134" s="6" t="str">
        <f t="shared" si="36"/>
        <v/>
      </c>
      <c r="B1134" s="6" t="str">
        <f t="shared" si="37"/>
        <v/>
      </c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1:32">
      <c r="A1135" s="6" t="str">
        <f t="shared" si="36"/>
        <v/>
      </c>
      <c r="B1135" s="6" t="str">
        <f t="shared" si="37"/>
        <v/>
      </c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1:32">
      <c r="A1136" s="6" t="str">
        <f t="shared" si="36"/>
        <v/>
      </c>
      <c r="B1136" s="6" t="str">
        <f t="shared" si="37"/>
        <v/>
      </c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1:32">
      <c r="A1137" s="6" t="str">
        <f t="shared" si="36"/>
        <v/>
      </c>
      <c r="B1137" s="6" t="str">
        <f t="shared" si="37"/>
        <v/>
      </c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1:32">
      <c r="A1138" s="6" t="str">
        <f t="shared" si="36"/>
        <v/>
      </c>
      <c r="B1138" s="6" t="str">
        <f t="shared" si="37"/>
        <v/>
      </c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1:32">
      <c r="A1139" s="6" t="str">
        <f t="shared" si="36"/>
        <v/>
      </c>
      <c r="B1139" s="6" t="str">
        <f t="shared" si="37"/>
        <v/>
      </c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1:32">
      <c r="A1140" s="6" t="str">
        <f t="shared" si="36"/>
        <v/>
      </c>
      <c r="B1140" s="6" t="str">
        <f t="shared" si="37"/>
        <v/>
      </c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1:32">
      <c r="A1141" s="6" t="str">
        <f t="shared" si="36"/>
        <v/>
      </c>
      <c r="B1141" s="6" t="str">
        <f t="shared" si="37"/>
        <v/>
      </c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1:32">
      <c r="A1142" s="6" t="str">
        <f t="shared" si="36"/>
        <v/>
      </c>
      <c r="B1142" s="6" t="str">
        <f t="shared" si="37"/>
        <v/>
      </c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1:32">
      <c r="A1143" s="6" t="str">
        <f t="shared" si="36"/>
        <v/>
      </c>
      <c r="B1143" s="6" t="str">
        <f t="shared" si="37"/>
        <v/>
      </c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1:32">
      <c r="A1144" s="6" t="str">
        <f t="shared" si="36"/>
        <v/>
      </c>
      <c r="B1144" s="6" t="str">
        <f t="shared" si="37"/>
        <v/>
      </c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1:32">
      <c r="A1145" s="6" t="str">
        <f t="shared" si="36"/>
        <v/>
      </c>
      <c r="B1145" s="6" t="str">
        <f t="shared" si="37"/>
        <v/>
      </c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1:32">
      <c r="A1146" s="6" t="str">
        <f t="shared" si="36"/>
        <v/>
      </c>
      <c r="B1146" s="6" t="str">
        <f t="shared" si="37"/>
        <v/>
      </c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1:32">
      <c r="A1147" s="6" t="str">
        <f t="shared" si="36"/>
        <v/>
      </c>
      <c r="B1147" s="6" t="str">
        <f t="shared" si="37"/>
        <v/>
      </c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1:32">
      <c r="A1148" s="6" t="str">
        <f t="shared" si="36"/>
        <v/>
      </c>
      <c r="B1148" s="6" t="str">
        <f t="shared" si="37"/>
        <v/>
      </c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1:32">
      <c r="A1149" s="6" t="str">
        <f t="shared" si="36"/>
        <v/>
      </c>
      <c r="B1149" s="6" t="str">
        <f t="shared" si="37"/>
        <v/>
      </c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1:32">
      <c r="A1150" s="6" t="str">
        <f t="shared" si="36"/>
        <v/>
      </c>
      <c r="B1150" s="6" t="str">
        <f t="shared" si="37"/>
        <v/>
      </c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1:32">
      <c r="A1151" s="6" t="str">
        <f t="shared" si="36"/>
        <v/>
      </c>
      <c r="B1151" s="6" t="str">
        <f t="shared" si="37"/>
        <v/>
      </c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1:32">
      <c r="A1152" s="6" t="str">
        <f t="shared" si="36"/>
        <v/>
      </c>
      <c r="B1152" s="6" t="str">
        <f t="shared" si="37"/>
        <v/>
      </c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1:32">
      <c r="A1153" s="6" t="str">
        <f t="shared" si="36"/>
        <v/>
      </c>
      <c r="B1153" s="6" t="str">
        <f t="shared" si="37"/>
        <v/>
      </c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1:32">
      <c r="A1154" s="6" t="str">
        <f t="shared" si="36"/>
        <v/>
      </c>
      <c r="B1154" s="6" t="str">
        <f t="shared" si="37"/>
        <v/>
      </c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1:32">
      <c r="A1155" s="6" t="str">
        <f t="shared" si="36"/>
        <v/>
      </c>
      <c r="B1155" s="6" t="str">
        <f t="shared" si="37"/>
        <v/>
      </c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1:32">
      <c r="A1156" s="6" t="str">
        <f t="shared" si="36"/>
        <v/>
      </c>
      <c r="B1156" s="6" t="str">
        <f t="shared" si="37"/>
        <v/>
      </c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1:32">
      <c r="A1157" s="6" t="str">
        <f t="shared" si="36"/>
        <v/>
      </c>
      <c r="B1157" s="6" t="str">
        <f t="shared" si="37"/>
        <v/>
      </c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1:32">
      <c r="A1158" s="6" t="str">
        <f t="shared" si="36"/>
        <v/>
      </c>
      <c r="B1158" s="6" t="str">
        <f t="shared" si="37"/>
        <v/>
      </c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1:32">
      <c r="A1159" s="6" t="str">
        <f t="shared" si="36"/>
        <v/>
      </c>
      <c r="B1159" s="6" t="str">
        <f t="shared" si="37"/>
        <v/>
      </c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1:32">
      <c r="A1160" s="6" t="str">
        <f t="shared" si="36"/>
        <v/>
      </c>
      <c r="B1160" s="6" t="str">
        <f t="shared" si="37"/>
        <v/>
      </c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1:32">
      <c r="A1161" s="6" t="str">
        <f t="shared" si="36"/>
        <v/>
      </c>
      <c r="B1161" s="6" t="str">
        <f t="shared" si="37"/>
        <v/>
      </c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1:32">
      <c r="A1162" s="6" t="str">
        <f t="shared" ref="A1162:A1225" si="38">IFERROR(CONCATENATE(C1162,B1162),"")</f>
        <v/>
      </c>
      <c r="B1162" s="6" t="str">
        <f t="shared" ref="B1162:B1225" si="39">IFERROR(IF(C1162=C1161,B1161+1,IF(C1162="","",1)),"")</f>
        <v/>
      </c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1:32">
      <c r="A1163" s="6" t="str">
        <f t="shared" si="38"/>
        <v/>
      </c>
      <c r="B1163" s="6" t="str">
        <f t="shared" si="39"/>
        <v/>
      </c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1:32">
      <c r="A1164" s="6" t="str">
        <f t="shared" si="38"/>
        <v/>
      </c>
      <c r="B1164" s="6" t="str">
        <f t="shared" si="39"/>
        <v/>
      </c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1:32">
      <c r="A1165" s="6" t="str">
        <f t="shared" si="38"/>
        <v/>
      </c>
      <c r="B1165" s="6" t="str">
        <f t="shared" si="39"/>
        <v/>
      </c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1:32">
      <c r="A1166" s="6" t="str">
        <f t="shared" si="38"/>
        <v/>
      </c>
      <c r="B1166" s="6" t="str">
        <f t="shared" si="39"/>
        <v/>
      </c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1:32">
      <c r="A1167" s="6" t="str">
        <f t="shared" si="38"/>
        <v/>
      </c>
      <c r="B1167" s="6" t="str">
        <f t="shared" si="39"/>
        <v/>
      </c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1:32">
      <c r="A1168" s="6" t="str">
        <f t="shared" si="38"/>
        <v/>
      </c>
      <c r="B1168" s="6" t="str">
        <f t="shared" si="39"/>
        <v/>
      </c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1:32">
      <c r="A1169" s="6" t="str">
        <f t="shared" si="38"/>
        <v/>
      </c>
      <c r="B1169" s="6" t="str">
        <f t="shared" si="39"/>
        <v/>
      </c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1:32">
      <c r="A1170" s="6" t="str">
        <f t="shared" si="38"/>
        <v/>
      </c>
      <c r="B1170" s="6" t="str">
        <f t="shared" si="39"/>
        <v/>
      </c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1:32">
      <c r="A1171" s="6" t="str">
        <f t="shared" si="38"/>
        <v/>
      </c>
      <c r="B1171" s="6" t="str">
        <f t="shared" si="39"/>
        <v/>
      </c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1:32">
      <c r="A1172" s="6" t="str">
        <f t="shared" si="38"/>
        <v/>
      </c>
      <c r="B1172" s="6" t="str">
        <f t="shared" si="39"/>
        <v/>
      </c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1:32">
      <c r="A1173" s="6" t="str">
        <f t="shared" si="38"/>
        <v/>
      </c>
      <c r="B1173" s="6" t="str">
        <f t="shared" si="39"/>
        <v/>
      </c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1:32">
      <c r="A1174" s="6" t="str">
        <f t="shared" si="38"/>
        <v/>
      </c>
      <c r="B1174" s="6" t="str">
        <f t="shared" si="39"/>
        <v/>
      </c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1:32">
      <c r="A1175" s="6" t="str">
        <f t="shared" si="38"/>
        <v/>
      </c>
      <c r="B1175" s="6" t="str">
        <f t="shared" si="39"/>
        <v/>
      </c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1:32">
      <c r="A1176" s="6" t="str">
        <f t="shared" si="38"/>
        <v/>
      </c>
      <c r="B1176" s="6" t="str">
        <f t="shared" si="39"/>
        <v/>
      </c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1:32">
      <c r="A1177" s="6" t="str">
        <f t="shared" si="38"/>
        <v/>
      </c>
      <c r="B1177" s="6" t="str">
        <f t="shared" si="39"/>
        <v/>
      </c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1:32">
      <c r="A1178" s="6" t="str">
        <f t="shared" si="38"/>
        <v/>
      </c>
      <c r="B1178" s="6" t="str">
        <f t="shared" si="39"/>
        <v/>
      </c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1:32">
      <c r="A1179" s="6" t="str">
        <f t="shared" si="38"/>
        <v/>
      </c>
      <c r="B1179" s="6" t="str">
        <f t="shared" si="39"/>
        <v/>
      </c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1:32">
      <c r="A1180" s="6" t="str">
        <f t="shared" si="38"/>
        <v/>
      </c>
      <c r="B1180" s="6" t="str">
        <f t="shared" si="39"/>
        <v/>
      </c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1:32">
      <c r="A1181" s="6" t="str">
        <f t="shared" si="38"/>
        <v/>
      </c>
      <c r="B1181" s="6" t="str">
        <f t="shared" si="39"/>
        <v/>
      </c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1:32">
      <c r="A1182" s="6" t="str">
        <f t="shared" si="38"/>
        <v/>
      </c>
      <c r="B1182" s="6" t="str">
        <f t="shared" si="39"/>
        <v/>
      </c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1:32">
      <c r="A1183" s="6" t="str">
        <f t="shared" si="38"/>
        <v/>
      </c>
      <c r="B1183" s="6" t="str">
        <f t="shared" si="39"/>
        <v/>
      </c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1:32">
      <c r="A1184" s="6" t="str">
        <f t="shared" si="38"/>
        <v/>
      </c>
      <c r="B1184" s="6" t="str">
        <f t="shared" si="39"/>
        <v/>
      </c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1:32">
      <c r="A1185" s="6" t="str">
        <f t="shared" si="38"/>
        <v/>
      </c>
      <c r="B1185" s="6" t="str">
        <f t="shared" si="39"/>
        <v/>
      </c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1:32">
      <c r="A1186" s="6" t="str">
        <f t="shared" si="38"/>
        <v/>
      </c>
      <c r="B1186" s="6" t="str">
        <f t="shared" si="39"/>
        <v/>
      </c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1:32">
      <c r="A1187" s="6" t="str">
        <f t="shared" si="38"/>
        <v/>
      </c>
      <c r="B1187" s="6" t="str">
        <f t="shared" si="39"/>
        <v/>
      </c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1:32">
      <c r="A1188" s="6" t="str">
        <f t="shared" si="38"/>
        <v/>
      </c>
      <c r="B1188" s="6" t="str">
        <f t="shared" si="39"/>
        <v/>
      </c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1:32">
      <c r="A1189" s="6" t="str">
        <f t="shared" si="38"/>
        <v/>
      </c>
      <c r="B1189" s="6" t="str">
        <f t="shared" si="39"/>
        <v/>
      </c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1:32">
      <c r="A1190" s="6" t="str">
        <f t="shared" si="38"/>
        <v/>
      </c>
      <c r="B1190" s="6" t="str">
        <f t="shared" si="39"/>
        <v/>
      </c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1:32">
      <c r="A1191" s="6" t="str">
        <f t="shared" si="38"/>
        <v/>
      </c>
      <c r="B1191" s="6" t="str">
        <f t="shared" si="39"/>
        <v/>
      </c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1:32">
      <c r="A1192" s="6" t="str">
        <f t="shared" si="38"/>
        <v/>
      </c>
      <c r="B1192" s="6" t="str">
        <f t="shared" si="39"/>
        <v/>
      </c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1:32">
      <c r="A1193" s="6" t="str">
        <f t="shared" si="38"/>
        <v/>
      </c>
      <c r="B1193" s="6" t="str">
        <f t="shared" si="39"/>
        <v/>
      </c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1:32">
      <c r="A1194" s="6" t="str">
        <f t="shared" si="38"/>
        <v/>
      </c>
      <c r="B1194" s="6" t="str">
        <f t="shared" si="39"/>
        <v/>
      </c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1:32">
      <c r="A1195" s="6" t="str">
        <f t="shared" si="38"/>
        <v/>
      </c>
      <c r="B1195" s="6" t="str">
        <f t="shared" si="39"/>
        <v/>
      </c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1:32">
      <c r="A1196" s="6" t="str">
        <f t="shared" si="38"/>
        <v/>
      </c>
      <c r="B1196" s="6" t="str">
        <f t="shared" si="39"/>
        <v/>
      </c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1:32">
      <c r="A1197" s="6" t="str">
        <f t="shared" si="38"/>
        <v/>
      </c>
      <c r="B1197" s="6" t="str">
        <f t="shared" si="39"/>
        <v/>
      </c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1:32">
      <c r="A1198" s="6" t="str">
        <f t="shared" si="38"/>
        <v/>
      </c>
      <c r="B1198" s="6" t="str">
        <f t="shared" si="39"/>
        <v/>
      </c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1:32">
      <c r="A1199" s="6" t="str">
        <f t="shared" si="38"/>
        <v/>
      </c>
      <c r="B1199" s="6" t="str">
        <f t="shared" si="39"/>
        <v/>
      </c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1:32">
      <c r="A1200" s="6" t="str">
        <f t="shared" si="38"/>
        <v/>
      </c>
      <c r="B1200" s="6" t="str">
        <f t="shared" si="39"/>
        <v/>
      </c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1:32">
      <c r="A1201" s="6" t="str">
        <f t="shared" si="38"/>
        <v/>
      </c>
      <c r="B1201" s="6" t="str">
        <f t="shared" si="39"/>
        <v/>
      </c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1:32">
      <c r="A1202" s="6" t="str">
        <f t="shared" si="38"/>
        <v/>
      </c>
      <c r="B1202" s="6" t="str">
        <f t="shared" si="39"/>
        <v/>
      </c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1:32">
      <c r="A1203" s="6" t="str">
        <f t="shared" si="38"/>
        <v/>
      </c>
      <c r="B1203" s="6" t="str">
        <f t="shared" si="39"/>
        <v/>
      </c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1:32">
      <c r="A1204" s="6" t="str">
        <f t="shared" si="38"/>
        <v/>
      </c>
      <c r="B1204" s="6" t="str">
        <f t="shared" si="39"/>
        <v/>
      </c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1:32">
      <c r="A1205" s="6" t="str">
        <f t="shared" si="38"/>
        <v/>
      </c>
      <c r="B1205" s="6" t="str">
        <f t="shared" si="39"/>
        <v/>
      </c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1:32">
      <c r="A1206" s="6" t="str">
        <f t="shared" si="38"/>
        <v/>
      </c>
      <c r="B1206" s="6" t="str">
        <f t="shared" si="39"/>
        <v/>
      </c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1:32">
      <c r="A1207" s="6" t="str">
        <f t="shared" si="38"/>
        <v/>
      </c>
      <c r="B1207" s="6" t="str">
        <f t="shared" si="39"/>
        <v/>
      </c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1:32">
      <c r="A1208" s="6" t="str">
        <f t="shared" si="38"/>
        <v/>
      </c>
      <c r="B1208" s="6" t="str">
        <f t="shared" si="39"/>
        <v/>
      </c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1:32">
      <c r="A1209" s="6" t="str">
        <f t="shared" si="38"/>
        <v/>
      </c>
      <c r="B1209" s="6" t="str">
        <f t="shared" si="39"/>
        <v/>
      </c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1:32">
      <c r="A1210" s="6" t="str">
        <f t="shared" si="38"/>
        <v/>
      </c>
      <c r="B1210" s="6" t="str">
        <f t="shared" si="39"/>
        <v/>
      </c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1:32">
      <c r="A1211" s="6" t="str">
        <f t="shared" si="38"/>
        <v/>
      </c>
      <c r="B1211" s="6" t="str">
        <f t="shared" si="39"/>
        <v/>
      </c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1:32">
      <c r="A1212" s="6" t="str">
        <f t="shared" si="38"/>
        <v/>
      </c>
      <c r="B1212" s="6" t="str">
        <f t="shared" si="39"/>
        <v/>
      </c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1:32">
      <c r="A1213" s="6" t="str">
        <f t="shared" si="38"/>
        <v/>
      </c>
      <c r="B1213" s="6" t="str">
        <f t="shared" si="39"/>
        <v/>
      </c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1:32">
      <c r="A1214" s="6" t="str">
        <f t="shared" si="38"/>
        <v/>
      </c>
      <c r="B1214" s="6" t="str">
        <f t="shared" si="39"/>
        <v/>
      </c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1:32">
      <c r="A1215" s="6" t="str">
        <f t="shared" si="38"/>
        <v/>
      </c>
      <c r="B1215" s="6" t="str">
        <f t="shared" si="39"/>
        <v/>
      </c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1:32">
      <c r="A1216" s="6" t="str">
        <f t="shared" si="38"/>
        <v/>
      </c>
      <c r="B1216" s="6" t="str">
        <f t="shared" si="39"/>
        <v/>
      </c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1:32">
      <c r="A1217" s="6" t="str">
        <f t="shared" si="38"/>
        <v/>
      </c>
      <c r="B1217" s="6" t="str">
        <f t="shared" si="39"/>
        <v/>
      </c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1:32">
      <c r="A1218" s="6" t="str">
        <f t="shared" si="38"/>
        <v/>
      </c>
      <c r="B1218" s="6" t="str">
        <f t="shared" si="39"/>
        <v/>
      </c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1:32">
      <c r="A1219" s="6" t="str">
        <f t="shared" si="38"/>
        <v/>
      </c>
      <c r="B1219" s="6" t="str">
        <f t="shared" si="39"/>
        <v/>
      </c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1:32">
      <c r="A1220" s="6" t="str">
        <f t="shared" si="38"/>
        <v/>
      </c>
      <c r="B1220" s="6" t="str">
        <f t="shared" si="39"/>
        <v/>
      </c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1:32">
      <c r="A1221" s="6" t="str">
        <f t="shared" si="38"/>
        <v/>
      </c>
      <c r="B1221" s="6" t="str">
        <f t="shared" si="39"/>
        <v/>
      </c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1:32">
      <c r="A1222" s="6" t="str">
        <f t="shared" si="38"/>
        <v/>
      </c>
      <c r="B1222" s="6" t="str">
        <f t="shared" si="39"/>
        <v/>
      </c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1:32">
      <c r="A1223" s="6" t="str">
        <f t="shared" si="38"/>
        <v/>
      </c>
      <c r="B1223" s="6" t="str">
        <f t="shared" si="39"/>
        <v/>
      </c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1:32">
      <c r="A1224" s="6" t="str">
        <f t="shared" si="38"/>
        <v/>
      </c>
      <c r="B1224" s="6" t="str">
        <f t="shared" si="39"/>
        <v/>
      </c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1:32">
      <c r="A1225" s="6" t="str">
        <f t="shared" si="38"/>
        <v/>
      </c>
      <c r="B1225" s="6" t="str">
        <f t="shared" si="39"/>
        <v/>
      </c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1:32">
      <c r="A1226" s="6" t="str">
        <f t="shared" ref="A1226:A1289" si="40">IFERROR(CONCATENATE(C1226,B1226),"")</f>
        <v/>
      </c>
      <c r="B1226" s="6" t="str">
        <f t="shared" ref="B1226:B1289" si="41">IFERROR(IF(C1226=C1225,B1225+1,IF(C1226="","",1)),"")</f>
        <v/>
      </c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1:32">
      <c r="A1227" s="6" t="str">
        <f t="shared" si="40"/>
        <v/>
      </c>
      <c r="B1227" s="6" t="str">
        <f t="shared" si="41"/>
        <v/>
      </c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1:32">
      <c r="A1228" s="6" t="str">
        <f t="shared" si="40"/>
        <v/>
      </c>
      <c r="B1228" s="6" t="str">
        <f t="shared" si="41"/>
        <v/>
      </c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1:32">
      <c r="A1229" s="6" t="str">
        <f t="shared" si="40"/>
        <v/>
      </c>
      <c r="B1229" s="6" t="str">
        <f t="shared" si="41"/>
        <v/>
      </c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1:32">
      <c r="A1230" s="6" t="str">
        <f t="shared" si="40"/>
        <v/>
      </c>
      <c r="B1230" s="6" t="str">
        <f t="shared" si="41"/>
        <v/>
      </c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1:32">
      <c r="A1231" s="6" t="str">
        <f t="shared" si="40"/>
        <v/>
      </c>
      <c r="B1231" s="6" t="str">
        <f t="shared" si="41"/>
        <v/>
      </c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1:32">
      <c r="A1232" s="6" t="str">
        <f t="shared" si="40"/>
        <v/>
      </c>
      <c r="B1232" s="6" t="str">
        <f t="shared" si="41"/>
        <v/>
      </c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1:32">
      <c r="A1233" s="6" t="str">
        <f t="shared" si="40"/>
        <v/>
      </c>
      <c r="B1233" s="6" t="str">
        <f t="shared" si="41"/>
        <v/>
      </c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1:32">
      <c r="A1234" s="6" t="str">
        <f t="shared" si="40"/>
        <v/>
      </c>
      <c r="B1234" s="6" t="str">
        <f t="shared" si="41"/>
        <v/>
      </c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1:32">
      <c r="A1235" s="6" t="str">
        <f t="shared" si="40"/>
        <v/>
      </c>
      <c r="B1235" s="6" t="str">
        <f t="shared" si="41"/>
        <v/>
      </c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1:32">
      <c r="A1236" s="6" t="str">
        <f t="shared" si="40"/>
        <v/>
      </c>
      <c r="B1236" s="6" t="str">
        <f t="shared" si="41"/>
        <v/>
      </c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1:32">
      <c r="A1237" s="6" t="str">
        <f t="shared" si="40"/>
        <v/>
      </c>
      <c r="B1237" s="6" t="str">
        <f t="shared" si="41"/>
        <v/>
      </c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1:32">
      <c r="A1238" s="6" t="str">
        <f t="shared" si="40"/>
        <v/>
      </c>
      <c r="B1238" s="6" t="str">
        <f t="shared" si="41"/>
        <v/>
      </c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1:32">
      <c r="A1239" s="6" t="str">
        <f t="shared" si="40"/>
        <v/>
      </c>
      <c r="B1239" s="6" t="str">
        <f t="shared" si="41"/>
        <v/>
      </c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1:32">
      <c r="A1240" s="6" t="str">
        <f t="shared" si="40"/>
        <v/>
      </c>
      <c r="B1240" s="6" t="str">
        <f t="shared" si="41"/>
        <v/>
      </c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1:32">
      <c r="A1241" s="6" t="str">
        <f t="shared" si="40"/>
        <v/>
      </c>
      <c r="B1241" s="6" t="str">
        <f t="shared" si="41"/>
        <v/>
      </c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1:32">
      <c r="A1242" s="6" t="str">
        <f t="shared" si="40"/>
        <v/>
      </c>
      <c r="B1242" s="6" t="str">
        <f t="shared" si="41"/>
        <v/>
      </c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1:32">
      <c r="A1243" s="6" t="str">
        <f t="shared" si="40"/>
        <v/>
      </c>
      <c r="B1243" s="6" t="str">
        <f t="shared" si="41"/>
        <v/>
      </c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1:32">
      <c r="A1244" s="6" t="str">
        <f t="shared" si="40"/>
        <v/>
      </c>
      <c r="B1244" s="6" t="str">
        <f t="shared" si="41"/>
        <v/>
      </c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1:32">
      <c r="A1245" s="6" t="str">
        <f t="shared" si="40"/>
        <v/>
      </c>
      <c r="B1245" s="6" t="str">
        <f t="shared" si="41"/>
        <v/>
      </c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1:32">
      <c r="A1246" s="6" t="str">
        <f t="shared" si="40"/>
        <v/>
      </c>
      <c r="B1246" s="6" t="str">
        <f t="shared" si="41"/>
        <v/>
      </c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1:32">
      <c r="A1247" s="6" t="str">
        <f t="shared" si="40"/>
        <v/>
      </c>
      <c r="B1247" s="6" t="str">
        <f t="shared" si="41"/>
        <v/>
      </c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1:32">
      <c r="A1248" s="6" t="str">
        <f t="shared" si="40"/>
        <v/>
      </c>
      <c r="B1248" s="6" t="str">
        <f t="shared" si="41"/>
        <v/>
      </c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1:32">
      <c r="A1249" s="6" t="str">
        <f t="shared" si="40"/>
        <v/>
      </c>
      <c r="B1249" s="6" t="str">
        <f t="shared" si="41"/>
        <v/>
      </c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1:32">
      <c r="A1250" s="6" t="str">
        <f t="shared" si="40"/>
        <v/>
      </c>
      <c r="B1250" s="6" t="str">
        <f t="shared" si="41"/>
        <v/>
      </c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1:32">
      <c r="A1251" s="6" t="str">
        <f t="shared" si="40"/>
        <v/>
      </c>
      <c r="B1251" s="6" t="str">
        <f t="shared" si="41"/>
        <v/>
      </c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1:32">
      <c r="A1252" s="6" t="str">
        <f t="shared" si="40"/>
        <v/>
      </c>
      <c r="B1252" s="6" t="str">
        <f t="shared" si="41"/>
        <v/>
      </c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1:32">
      <c r="A1253" s="6" t="str">
        <f t="shared" si="40"/>
        <v/>
      </c>
      <c r="B1253" s="6" t="str">
        <f t="shared" si="41"/>
        <v/>
      </c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1:32">
      <c r="A1254" s="6" t="str">
        <f t="shared" si="40"/>
        <v/>
      </c>
      <c r="B1254" s="6" t="str">
        <f t="shared" si="41"/>
        <v/>
      </c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1:32">
      <c r="A1255" s="6" t="str">
        <f t="shared" si="40"/>
        <v/>
      </c>
      <c r="B1255" s="6" t="str">
        <f t="shared" si="41"/>
        <v/>
      </c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1:32">
      <c r="A1256" s="6" t="str">
        <f t="shared" si="40"/>
        <v/>
      </c>
      <c r="B1256" s="6" t="str">
        <f t="shared" si="41"/>
        <v/>
      </c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1:32">
      <c r="A1257" s="6" t="str">
        <f t="shared" si="40"/>
        <v/>
      </c>
      <c r="B1257" s="6" t="str">
        <f t="shared" si="41"/>
        <v/>
      </c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1:32">
      <c r="A1258" s="6" t="str">
        <f t="shared" si="40"/>
        <v/>
      </c>
      <c r="B1258" s="6" t="str">
        <f t="shared" si="41"/>
        <v/>
      </c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1:32">
      <c r="A1259" s="6" t="str">
        <f t="shared" si="40"/>
        <v/>
      </c>
      <c r="B1259" s="6" t="str">
        <f t="shared" si="41"/>
        <v/>
      </c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1:32">
      <c r="A1260" s="6" t="str">
        <f t="shared" si="40"/>
        <v/>
      </c>
      <c r="B1260" s="6" t="str">
        <f t="shared" si="41"/>
        <v/>
      </c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1:32">
      <c r="A1261" s="6" t="str">
        <f t="shared" si="40"/>
        <v/>
      </c>
      <c r="B1261" s="6" t="str">
        <f t="shared" si="41"/>
        <v/>
      </c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1:32">
      <c r="A1262" s="6" t="str">
        <f t="shared" si="40"/>
        <v/>
      </c>
      <c r="B1262" s="6" t="str">
        <f t="shared" si="41"/>
        <v/>
      </c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1:32">
      <c r="A1263" s="6" t="str">
        <f t="shared" si="40"/>
        <v/>
      </c>
      <c r="B1263" s="6" t="str">
        <f t="shared" si="41"/>
        <v/>
      </c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1:32">
      <c r="A1264" s="6" t="str">
        <f t="shared" si="40"/>
        <v/>
      </c>
      <c r="B1264" s="6" t="str">
        <f t="shared" si="41"/>
        <v/>
      </c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1:32">
      <c r="A1265" s="6" t="str">
        <f t="shared" si="40"/>
        <v/>
      </c>
      <c r="B1265" s="6" t="str">
        <f t="shared" si="41"/>
        <v/>
      </c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1:32">
      <c r="A1266" s="6" t="str">
        <f t="shared" si="40"/>
        <v/>
      </c>
      <c r="B1266" s="6" t="str">
        <f t="shared" si="41"/>
        <v/>
      </c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1:32">
      <c r="A1267" s="6" t="str">
        <f t="shared" si="40"/>
        <v/>
      </c>
      <c r="B1267" s="6" t="str">
        <f t="shared" si="41"/>
        <v/>
      </c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1:32">
      <c r="A1268" s="6" t="str">
        <f t="shared" si="40"/>
        <v/>
      </c>
      <c r="B1268" s="6" t="str">
        <f t="shared" si="41"/>
        <v/>
      </c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1:32">
      <c r="A1269" s="6" t="str">
        <f t="shared" si="40"/>
        <v/>
      </c>
      <c r="B1269" s="6" t="str">
        <f t="shared" si="41"/>
        <v/>
      </c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1:32">
      <c r="A1270" s="6" t="str">
        <f t="shared" si="40"/>
        <v/>
      </c>
      <c r="B1270" s="6" t="str">
        <f t="shared" si="41"/>
        <v/>
      </c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1:32">
      <c r="A1271" s="6" t="str">
        <f t="shared" si="40"/>
        <v/>
      </c>
      <c r="B1271" s="6" t="str">
        <f t="shared" si="41"/>
        <v/>
      </c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1:32">
      <c r="A1272" s="6" t="str">
        <f t="shared" si="40"/>
        <v/>
      </c>
      <c r="B1272" s="6" t="str">
        <f t="shared" si="41"/>
        <v/>
      </c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1:32">
      <c r="A1273" s="6" t="str">
        <f t="shared" si="40"/>
        <v/>
      </c>
      <c r="B1273" s="6" t="str">
        <f t="shared" si="41"/>
        <v/>
      </c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1:32">
      <c r="A1274" s="6" t="str">
        <f t="shared" si="40"/>
        <v/>
      </c>
      <c r="B1274" s="6" t="str">
        <f t="shared" si="41"/>
        <v/>
      </c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1:32">
      <c r="A1275" s="6" t="str">
        <f t="shared" si="40"/>
        <v/>
      </c>
      <c r="B1275" s="6" t="str">
        <f t="shared" si="41"/>
        <v/>
      </c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1:32">
      <c r="A1276" s="6" t="str">
        <f t="shared" si="40"/>
        <v/>
      </c>
      <c r="B1276" s="6" t="str">
        <f t="shared" si="41"/>
        <v/>
      </c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1:32">
      <c r="A1277" s="6" t="str">
        <f t="shared" si="40"/>
        <v/>
      </c>
      <c r="B1277" s="6" t="str">
        <f t="shared" si="41"/>
        <v/>
      </c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1:32">
      <c r="A1278" s="6" t="str">
        <f t="shared" si="40"/>
        <v/>
      </c>
      <c r="B1278" s="6" t="str">
        <f t="shared" si="41"/>
        <v/>
      </c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1:32">
      <c r="A1279" s="6" t="str">
        <f t="shared" si="40"/>
        <v/>
      </c>
      <c r="B1279" s="6" t="str">
        <f t="shared" si="41"/>
        <v/>
      </c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1:32">
      <c r="A1280" s="6" t="str">
        <f t="shared" si="40"/>
        <v/>
      </c>
      <c r="B1280" s="6" t="str">
        <f t="shared" si="41"/>
        <v/>
      </c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1:32">
      <c r="A1281" s="6" t="str">
        <f t="shared" si="40"/>
        <v/>
      </c>
      <c r="B1281" s="6" t="str">
        <f t="shared" si="41"/>
        <v/>
      </c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1:32">
      <c r="A1282" s="6" t="str">
        <f t="shared" si="40"/>
        <v/>
      </c>
      <c r="B1282" s="6" t="str">
        <f t="shared" si="41"/>
        <v/>
      </c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1:32">
      <c r="A1283" s="6" t="str">
        <f t="shared" si="40"/>
        <v/>
      </c>
      <c r="B1283" s="6" t="str">
        <f t="shared" si="41"/>
        <v/>
      </c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1:32">
      <c r="A1284" s="6" t="str">
        <f t="shared" si="40"/>
        <v/>
      </c>
      <c r="B1284" s="6" t="str">
        <f t="shared" si="41"/>
        <v/>
      </c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1:32">
      <c r="A1285" s="6" t="str">
        <f t="shared" si="40"/>
        <v/>
      </c>
      <c r="B1285" s="6" t="str">
        <f t="shared" si="41"/>
        <v/>
      </c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1:32">
      <c r="A1286" s="6" t="str">
        <f t="shared" si="40"/>
        <v/>
      </c>
      <c r="B1286" s="6" t="str">
        <f t="shared" si="41"/>
        <v/>
      </c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1:32">
      <c r="A1287" s="6" t="str">
        <f t="shared" si="40"/>
        <v/>
      </c>
      <c r="B1287" s="6" t="str">
        <f t="shared" si="41"/>
        <v/>
      </c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1:32">
      <c r="A1288" s="6" t="str">
        <f t="shared" si="40"/>
        <v/>
      </c>
      <c r="B1288" s="6" t="str">
        <f t="shared" si="41"/>
        <v/>
      </c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1:32">
      <c r="A1289" s="6" t="str">
        <f t="shared" si="40"/>
        <v/>
      </c>
      <c r="B1289" s="6" t="str">
        <f t="shared" si="41"/>
        <v/>
      </c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1:32">
      <c r="A1290" s="6" t="str">
        <f t="shared" ref="A1290:A1353" si="42">IFERROR(CONCATENATE(C1290,B1290),"")</f>
        <v/>
      </c>
      <c r="B1290" s="6" t="str">
        <f t="shared" ref="B1290:B1353" si="43">IFERROR(IF(C1290=C1289,B1289+1,IF(C1290="","",1)),"")</f>
        <v/>
      </c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1:32">
      <c r="A1291" s="6" t="str">
        <f t="shared" si="42"/>
        <v/>
      </c>
      <c r="B1291" s="6" t="str">
        <f t="shared" si="43"/>
        <v/>
      </c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1:32">
      <c r="A1292" s="6" t="str">
        <f t="shared" si="42"/>
        <v/>
      </c>
      <c r="B1292" s="6" t="str">
        <f t="shared" si="43"/>
        <v/>
      </c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1:32">
      <c r="A1293" s="6" t="str">
        <f t="shared" si="42"/>
        <v/>
      </c>
      <c r="B1293" s="6" t="str">
        <f t="shared" si="43"/>
        <v/>
      </c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1:32">
      <c r="A1294" s="6" t="str">
        <f t="shared" si="42"/>
        <v/>
      </c>
      <c r="B1294" s="6" t="str">
        <f t="shared" si="43"/>
        <v/>
      </c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1:32">
      <c r="A1295" s="6" t="str">
        <f t="shared" si="42"/>
        <v/>
      </c>
      <c r="B1295" s="6" t="str">
        <f t="shared" si="43"/>
        <v/>
      </c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1:32">
      <c r="A1296" s="6" t="str">
        <f t="shared" si="42"/>
        <v/>
      </c>
      <c r="B1296" s="6" t="str">
        <f t="shared" si="43"/>
        <v/>
      </c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1:32">
      <c r="A1297" s="6" t="str">
        <f t="shared" si="42"/>
        <v/>
      </c>
      <c r="B1297" s="6" t="str">
        <f t="shared" si="43"/>
        <v/>
      </c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1:32">
      <c r="A1298" s="6" t="str">
        <f t="shared" si="42"/>
        <v/>
      </c>
      <c r="B1298" s="6" t="str">
        <f t="shared" si="43"/>
        <v/>
      </c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1:32">
      <c r="A1299" s="6" t="str">
        <f t="shared" si="42"/>
        <v/>
      </c>
      <c r="B1299" s="6" t="str">
        <f t="shared" si="43"/>
        <v/>
      </c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1:32">
      <c r="A1300" s="6" t="str">
        <f t="shared" si="42"/>
        <v/>
      </c>
      <c r="B1300" s="6" t="str">
        <f t="shared" si="43"/>
        <v/>
      </c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1:32">
      <c r="A1301" s="6" t="str">
        <f t="shared" si="42"/>
        <v/>
      </c>
      <c r="B1301" s="6" t="str">
        <f t="shared" si="43"/>
        <v/>
      </c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1:32">
      <c r="A1302" s="6" t="str">
        <f t="shared" si="42"/>
        <v/>
      </c>
      <c r="B1302" s="6" t="str">
        <f t="shared" si="43"/>
        <v/>
      </c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1:32">
      <c r="A1303" s="6" t="str">
        <f t="shared" si="42"/>
        <v/>
      </c>
      <c r="B1303" s="6" t="str">
        <f t="shared" si="43"/>
        <v/>
      </c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1:32">
      <c r="A1304" s="6" t="str">
        <f t="shared" si="42"/>
        <v/>
      </c>
      <c r="B1304" s="6" t="str">
        <f t="shared" si="43"/>
        <v/>
      </c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1:32">
      <c r="A1305" s="6" t="str">
        <f t="shared" si="42"/>
        <v/>
      </c>
      <c r="B1305" s="6" t="str">
        <f t="shared" si="43"/>
        <v/>
      </c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1:32">
      <c r="A1306" s="6" t="str">
        <f t="shared" si="42"/>
        <v/>
      </c>
      <c r="B1306" s="6" t="str">
        <f t="shared" si="43"/>
        <v/>
      </c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1:32">
      <c r="A1307" s="6" t="str">
        <f t="shared" si="42"/>
        <v/>
      </c>
      <c r="B1307" s="6" t="str">
        <f t="shared" si="43"/>
        <v/>
      </c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1:32">
      <c r="A1308" s="6" t="str">
        <f t="shared" si="42"/>
        <v/>
      </c>
      <c r="B1308" s="6" t="str">
        <f t="shared" si="43"/>
        <v/>
      </c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1:32">
      <c r="A1309" s="6" t="str">
        <f t="shared" si="42"/>
        <v/>
      </c>
      <c r="B1309" s="6" t="str">
        <f t="shared" si="43"/>
        <v/>
      </c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1:32">
      <c r="A1310" s="6" t="str">
        <f t="shared" si="42"/>
        <v/>
      </c>
      <c r="B1310" s="6" t="str">
        <f t="shared" si="43"/>
        <v/>
      </c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1:32">
      <c r="A1311" s="6" t="str">
        <f t="shared" si="42"/>
        <v/>
      </c>
      <c r="B1311" s="6" t="str">
        <f t="shared" si="43"/>
        <v/>
      </c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1:32">
      <c r="A1312" s="6" t="str">
        <f t="shared" si="42"/>
        <v/>
      </c>
      <c r="B1312" s="6" t="str">
        <f t="shared" si="43"/>
        <v/>
      </c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1:32">
      <c r="A1313" s="6" t="str">
        <f t="shared" si="42"/>
        <v/>
      </c>
      <c r="B1313" s="6" t="str">
        <f t="shared" si="43"/>
        <v/>
      </c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1:32">
      <c r="A1314" s="6" t="str">
        <f t="shared" si="42"/>
        <v/>
      </c>
      <c r="B1314" s="6" t="str">
        <f t="shared" si="43"/>
        <v/>
      </c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1:32">
      <c r="A1315" s="6" t="str">
        <f t="shared" si="42"/>
        <v/>
      </c>
      <c r="B1315" s="6" t="str">
        <f t="shared" si="43"/>
        <v/>
      </c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1:32">
      <c r="A1316" s="6" t="str">
        <f t="shared" si="42"/>
        <v/>
      </c>
      <c r="B1316" s="6" t="str">
        <f t="shared" si="43"/>
        <v/>
      </c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1:32">
      <c r="A1317" s="6" t="str">
        <f t="shared" si="42"/>
        <v/>
      </c>
      <c r="B1317" s="6" t="str">
        <f t="shared" si="43"/>
        <v/>
      </c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1:32">
      <c r="A1318" s="6" t="str">
        <f t="shared" si="42"/>
        <v/>
      </c>
      <c r="B1318" s="6" t="str">
        <f t="shared" si="43"/>
        <v/>
      </c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1:32">
      <c r="A1319" s="6" t="str">
        <f t="shared" si="42"/>
        <v/>
      </c>
      <c r="B1319" s="6" t="str">
        <f t="shared" si="43"/>
        <v/>
      </c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1:32">
      <c r="A1320" s="6" t="str">
        <f t="shared" si="42"/>
        <v/>
      </c>
      <c r="B1320" s="6" t="str">
        <f t="shared" si="43"/>
        <v/>
      </c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1:32">
      <c r="A1321" s="6" t="str">
        <f t="shared" si="42"/>
        <v/>
      </c>
      <c r="B1321" s="6" t="str">
        <f t="shared" si="43"/>
        <v/>
      </c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1:32">
      <c r="A1322" s="6" t="str">
        <f t="shared" si="42"/>
        <v/>
      </c>
      <c r="B1322" s="6" t="str">
        <f t="shared" si="43"/>
        <v/>
      </c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1:32">
      <c r="A1323" s="6" t="str">
        <f t="shared" si="42"/>
        <v/>
      </c>
      <c r="B1323" s="6" t="str">
        <f t="shared" si="43"/>
        <v/>
      </c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1:32">
      <c r="A1324" s="6" t="str">
        <f t="shared" si="42"/>
        <v/>
      </c>
      <c r="B1324" s="6" t="str">
        <f t="shared" si="43"/>
        <v/>
      </c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1:32">
      <c r="A1325" s="6" t="str">
        <f t="shared" si="42"/>
        <v/>
      </c>
      <c r="B1325" s="6" t="str">
        <f t="shared" si="43"/>
        <v/>
      </c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1:32">
      <c r="A1326" s="6" t="str">
        <f t="shared" si="42"/>
        <v/>
      </c>
      <c r="B1326" s="6" t="str">
        <f t="shared" si="43"/>
        <v/>
      </c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1:32">
      <c r="A1327" s="6" t="str">
        <f t="shared" si="42"/>
        <v/>
      </c>
      <c r="B1327" s="6" t="str">
        <f t="shared" si="43"/>
        <v/>
      </c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1:32">
      <c r="A1328" s="6" t="str">
        <f t="shared" si="42"/>
        <v/>
      </c>
      <c r="B1328" s="6" t="str">
        <f t="shared" si="43"/>
        <v/>
      </c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1:32">
      <c r="A1329" s="6" t="str">
        <f t="shared" si="42"/>
        <v/>
      </c>
      <c r="B1329" s="6" t="str">
        <f t="shared" si="43"/>
        <v/>
      </c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1:32">
      <c r="A1330" s="6" t="str">
        <f t="shared" si="42"/>
        <v/>
      </c>
      <c r="B1330" s="6" t="str">
        <f t="shared" si="43"/>
        <v/>
      </c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1:32">
      <c r="A1331" s="6" t="str">
        <f t="shared" si="42"/>
        <v/>
      </c>
      <c r="B1331" s="6" t="str">
        <f t="shared" si="43"/>
        <v/>
      </c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1:32">
      <c r="A1332" s="6" t="str">
        <f t="shared" si="42"/>
        <v/>
      </c>
      <c r="B1332" s="6" t="str">
        <f t="shared" si="43"/>
        <v/>
      </c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1:32">
      <c r="A1333" s="6" t="str">
        <f t="shared" si="42"/>
        <v/>
      </c>
      <c r="B1333" s="6" t="str">
        <f t="shared" si="43"/>
        <v/>
      </c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1:32">
      <c r="A1334" s="6" t="str">
        <f t="shared" si="42"/>
        <v/>
      </c>
      <c r="B1334" s="6" t="str">
        <f t="shared" si="43"/>
        <v/>
      </c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1:32">
      <c r="A1335" s="6" t="str">
        <f t="shared" si="42"/>
        <v/>
      </c>
      <c r="B1335" s="6" t="str">
        <f t="shared" si="43"/>
        <v/>
      </c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1:32">
      <c r="A1336" s="6" t="str">
        <f t="shared" si="42"/>
        <v/>
      </c>
      <c r="B1336" s="6" t="str">
        <f t="shared" si="43"/>
        <v/>
      </c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1:32">
      <c r="A1337" s="6" t="str">
        <f t="shared" si="42"/>
        <v/>
      </c>
      <c r="B1337" s="6" t="str">
        <f t="shared" si="43"/>
        <v/>
      </c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1:32">
      <c r="A1338" s="6" t="str">
        <f t="shared" si="42"/>
        <v/>
      </c>
      <c r="B1338" s="6" t="str">
        <f t="shared" si="43"/>
        <v/>
      </c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1:32">
      <c r="A1339" s="6" t="str">
        <f t="shared" si="42"/>
        <v/>
      </c>
      <c r="B1339" s="6" t="str">
        <f t="shared" si="43"/>
        <v/>
      </c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  <row r="1340" spans="1:32">
      <c r="A1340" s="6" t="str">
        <f t="shared" si="42"/>
        <v/>
      </c>
      <c r="B1340" s="6" t="str">
        <f t="shared" si="43"/>
        <v/>
      </c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</row>
    <row r="1341" spans="1:32">
      <c r="A1341" s="6" t="str">
        <f t="shared" si="42"/>
        <v/>
      </c>
      <c r="B1341" s="6" t="str">
        <f t="shared" si="43"/>
        <v/>
      </c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</row>
    <row r="1342" spans="1:32">
      <c r="A1342" s="6" t="str">
        <f t="shared" si="42"/>
        <v/>
      </c>
      <c r="B1342" s="6" t="str">
        <f t="shared" si="43"/>
        <v/>
      </c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</row>
    <row r="1343" spans="1:32">
      <c r="A1343" s="6" t="str">
        <f t="shared" si="42"/>
        <v/>
      </c>
      <c r="B1343" s="6" t="str">
        <f t="shared" si="43"/>
        <v/>
      </c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</row>
    <row r="1344" spans="1:32">
      <c r="A1344" s="6" t="str">
        <f t="shared" si="42"/>
        <v/>
      </c>
      <c r="B1344" s="6" t="str">
        <f t="shared" si="43"/>
        <v/>
      </c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</row>
    <row r="1345" spans="1:32">
      <c r="A1345" s="6" t="str">
        <f t="shared" si="42"/>
        <v/>
      </c>
      <c r="B1345" s="6" t="str">
        <f t="shared" si="43"/>
        <v/>
      </c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</row>
    <row r="1346" spans="1:32">
      <c r="A1346" s="6" t="str">
        <f t="shared" si="42"/>
        <v/>
      </c>
      <c r="B1346" s="6" t="str">
        <f t="shared" si="43"/>
        <v/>
      </c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</row>
    <row r="1347" spans="1:32">
      <c r="A1347" s="6" t="str">
        <f t="shared" si="42"/>
        <v/>
      </c>
      <c r="B1347" s="6" t="str">
        <f t="shared" si="43"/>
        <v/>
      </c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</row>
    <row r="1348" spans="1:32">
      <c r="A1348" s="6" t="str">
        <f t="shared" si="42"/>
        <v/>
      </c>
      <c r="B1348" s="6" t="str">
        <f t="shared" si="43"/>
        <v/>
      </c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</row>
    <row r="1349" spans="1:32">
      <c r="A1349" s="6" t="str">
        <f t="shared" si="42"/>
        <v/>
      </c>
      <c r="B1349" s="6" t="str">
        <f t="shared" si="43"/>
        <v/>
      </c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</row>
    <row r="1350" spans="1:32">
      <c r="A1350" s="6" t="str">
        <f t="shared" si="42"/>
        <v/>
      </c>
      <c r="B1350" s="6" t="str">
        <f t="shared" si="43"/>
        <v/>
      </c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</row>
    <row r="1351" spans="1:32">
      <c r="A1351" s="6" t="str">
        <f t="shared" si="42"/>
        <v/>
      </c>
      <c r="B1351" s="6" t="str">
        <f t="shared" si="43"/>
        <v/>
      </c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</row>
    <row r="1352" spans="1:32">
      <c r="A1352" s="6" t="str">
        <f t="shared" si="42"/>
        <v/>
      </c>
      <c r="B1352" s="6" t="str">
        <f t="shared" si="43"/>
        <v/>
      </c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</row>
    <row r="1353" spans="1:32">
      <c r="A1353" s="6" t="str">
        <f t="shared" si="42"/>
        <v/>
      </c>
      <c r="B1353" s="6" t="str">
        <f t="shared" si="43"/>
        <v/>
      </c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</row>
    <row r="1354" spans="1:32">
      <c r="A1354" s="6" t="str">
        <f t="shared" ref="A1354:A1417" si="44">IFERROR(CONCATENATE(C1354,B1354),"")</f>
        <v/>
      </c>
      <c r="B1354" s="6" t="str">
        <f t="shared" ref="B1354:B1417" si="45">IFERROR(IF(C1354=C1353,B1353+1,IF(C1354="","",1)),"")</f>
        <v/>
      </c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</row>
    <row r="1355" spans="1:32">
      <c r="A1355" s="6" t="str">
        <f t="shared" si="44"/>
        <v/>
      </c>
      <c r="B1355" s="6" t="str">
        <f t="shared" si="45"/>
        <v/>
      </c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</row>
    <row r="1356" spans="1:32">
      <c r="A1356" s="6" t="str">
        <f t="shared" si="44"/>
        <v/>
      </c>
      <c r="B1356" s="6" t="str">
        <f t="shared" si="45"/>
        <v/>
      </c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</row>
    <row r="1357" spans="1:32">
      <c r="A1357" s="6" t="str">
        <f t="shared" si="44"/>
        <v/>
      </c>
      <c r="B1357" s="6" t="str">
        <f t="shared" si="45"/>
        <v/>
      </c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</row>
    <row r="1358" spans="1:32">
      <c r="A1358" s="6" t="str">
        <f t="shared" si="44"/>
        <v/>
      </c>
      <c r="B1358" s="6" t="str">
        <f t="shared" si="45"/>
        <v/>
      </c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</row>
    <row r="1359" spans="1:32">
      <c r="A1359" s="6" t="str">
        <f t="shared" si="44"/>
        <v/>
      </c>
      <c r="B1359" s="6" t="str">
        <f t="shared" si="45"/>
        <v/>
      </c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</row>
    <row r="1360" spans="1:32">
      <c r="A1360" s="6" t="str">
        <f t="shared" si="44"/>
        <v/>
      </c>
      <c r="B1360" s="6" t="str">
        <f t="shared" si="45"/>
        <v/>
      </c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</row>
    <row r="1361" spans="1:32">
      <c r="A1361" s="6" t="str">
        <f t="shared" si="44"/>
        <v/>
      </c>
      <c r="B1361" s="6" t="str">
        <f t="shared" si="45"/>
        <v/>
      </c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</row>
    <row r="1362" spans="1:32">
      <c r="A1362" s="6" t="str">
        <f t="shared" si="44"/>
        <v/>
      </c>
      <c r="B1362" s="6" t="str">
        <f t="shared" si="45"/>
        <v/>
      </c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</row>
    <row r="1363" spans="1:32">
      <c r="A1363" s="6" t="str">
        <f t="shared" si="44"/>
        <v/>
      </c>
      <c r="B1363" s="6" t="str">
        <f t="shared" si="45"/>
        <v/>
      </c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</row>
    <row r="1364" spans="1:32">
      <c r="A1364" s="6" t="str">
        <f t="shared" si="44"/>
        <v/>
      </c>
      <c r="B1364" s="6" t="str">
        <f t="shared" si="45"/>
        <v/>
      </c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</row>
    <row r="1365" spans="1:32">
      <c r="A1365" s="6" t="str">
        <f t="shared" si="44"/>
        <v/>
      </c>
      <c r="B1365" s="6" t="str">
        <f t="shared" si="45"/>
        <v/>
      </c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</row>
    <row r="1366" spans="1:32">
      <c r="A1366" s="6" t="str">
        <f t="shared" si="44"/>
        <v/>
      </c>
      <c r="B1366" s="6" t="str">
        <f t="shared" si="45"/>
        <v/>
      </c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</row>
    <row r="1367" spans="1:32">
      <c r="A1367" s="6" t="str">
        <f t="shared" si="44"/>
        <v/>
      </c>
      <c r="B1367" s="6" t="str">
        <f t="shared" si="45"/>
        <v/>
      </c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</row>
    <row r="1368" spans="1:32">
      <c r="A1368" s="6" t="str">
        <f t="shared" si="44"/>
        <v/>
      </c>
      <c r="B1368" s="6" t="str">
        <f t="shared" si="45"/>
        <v/>
      </c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</row>
    <row r="1369" spans="1:32">
      <c r="A1369" s="6" t="str">
        <f t="shared" si="44"/>
        <v/>
      </c>
      <c r="B1369" s="6" t="str">
        <f t="shared" si="45"/>
        <v/>
      </c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</row>
    <row r="1370" spans="1:32">
      <c r="A1370" s="6" t="str">
        <f t="shared" si="44"/>
        <v/>
      </c>
      <c r="B1370" s="6" t="str">
        <f t="shared" si="45"/>
        <v/>
      </c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</row>
    <row r="1371" spans="1:32">
      <c r="A1371" s="6" t="str">
        <f t="shared" si="44"/>
        <v/>
      </c>
      <c r="B1371" s="6" t="str">
        <f t="shared" si="45"/>
        <v/>
      </c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</row>
    <row r="1372" spans="1:32">
      <c r="A1372" s="6" t="str">
        <f t="shared" si="44"/>
        <v/>
      </c>
      <c r="B1372" s="6" t="str">
        <f t="shared" si="45"/>
        <v/>
      </c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</row>
    <row r="1373" spans="1:32">
      <c r="A1373" s="6" t="str">
        <f t="shared" si="44"/>
        <v/>
      </c>
      <c r="B1373" s="6" t="str">
        <f t="shared" si="45"/>
        <v/>
      </c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</row>
    <row r="1374" spans="1:32">
      <c r="A1374" s="6" t="str">
        <f t="shared" si="44"/>
        <v/>
      </c>
      <c r="B1374" s="6" t="str">
        <f t="shared" si="45"/>
        <v/>
      </c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</row>
    <row r="1375" spans="1:32">
      <c r="A1375" s="6" t="str">
        <f t="shared" si="44"/>
        <v/>
      </c>
      <c r="B1375" s="6" t="str">
        <f t="shared" si="45"/>
        <v/>
      </c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</row>
    <row r="1376" spans="1:32">
      <c r="A1376" s="6" t="str">
        <f t="shared" si="44"/>
        <v/>
      </c>
      <c r="B1376" s="6" t="str">
        <f t="shared" si="45"/>
        <v/>
      </c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</row>
    <row r="1377" spans="1:32">
      <c r="A1377" s="6" t="str">
        <f t="shared" si="44"/>
        <v/>
      </c>
      <c r="B1377" s="6" t="str">
        <f t="shared" si="45"/>
        <v/>
      </c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</row>
    <row r="1378" spans="1:32">
      <c r="A1378" s="6" t="str">
        <f t="shared" si="44"/>
        <v/>
      </c>
      <c r="B1378" s="6" t="str">
        <f t="shared" si="45"/>
        <v/>
      </c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</row>
    <row r="1379" spans="1:32">
      <c r="A1379" s="6" t="str">
        <f t="shared" si="44"/>
        <v/>
      </c>
      <c r="B1379" s="6" t="str">
        <f t="shared" si="45"/>
        <v/>
      </c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</row>
    <row r="1380" spans="1:32">
      <c r="A1380" s="6" t="str">
        <f t="shared" si="44"/>
        <v/>
      </c>
      <c r="B1380" s="6" t="str">
        <f t="shared" si="45"/>
        <v/>
      </c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</row>
    <row r="1381" spans="1:32">
      <c r="A1381" s="6" t="str">
        <f t="shared" si="44"/>
        <v/>
      </c>
      <c r="B1381" s="6" t="str">
        <f t="shared" si="45"/>
        <v/>
      </c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</row>
    <row r="1382" spans="1:32">
      <c r="A1382" s="6" t="str">
        <f t="shared" si="44"/>
        <v/>
      </c>
      <c r="B1382" s="6" t="str">
        <f t="shared" si="45"/>
        <v/>
      </c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</row>
    <row r="1383" spans="1:32">
      <c r="A1383" s="6" t="str">
        <f t="shared" si="44"/>
        <v/>
      </c>
      <c r="B1383" s="6" t="str">
        <f t="shared" si="45"/>
        <v/>
      </c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</row>
    <row r="1384" spans="1:32">
      <c r="A1384" s="6" t="str">
        <f t="shared" si="44"/>
        <v/>
      </c>
      <c r="B1384" s="6" t="str">
        <f t="shared" si="45"/>
        <v/>
      </c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</row>
    <row r="1385" spans="1:32">
      <c r="A1385" s="6" t="str">
        <f t="shared" si="44"/>
        <v/>
      </c>
      <c r="B1385" s="6" t="str">
        <f t="shared" si="45"/>
        <v/>
      </c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</row>
    <row r="1386" spans="1:32">
      <c r="A1386" s="6" t="str">
        <f t="shared" si="44"/>
        <v/>
      </c>
      <c r="B1386" s="6" t="str">
        <f t="shared" si="45"/>
        <v/>
      </c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</row>
    <row r="1387" spans="1:32">
      <c r="A1387" s="6" t="str">
        <f t="shared" si="44"/>
        <v/>
      </c>
      <c r="B1387" s="6" t="str">
        <f t="shared" si="45"/>
        <v/>
      </c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</row>
    <row r="1388" spans="1:32">
      <c r="A1388" s="6" t="str">
        <f t="shared" si="44"/>
        <v/>
      </c>
      <c r="B1388" s="6" t="str">
        <f t="shared" si="45"/>
        <v/>
      </c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</row>
    <row r="1389" spans="1:32">
      <c r="A1389" s="6" t="str">
        <f t="shared" si="44"/>
        <v/>
      </c>
      <c r="B1389" s="6" t="str">
        <f t="shared" si="45"/>
        <v/>
      </c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</row>
    <row r="1390" spans="1:32">
      <c r="A1390" s="6" t="str">
        <f t="shared" si="44"/>
        <v/>
      </c>
      <c r="B1390" s="6" t="str">
        <f t="shared" si="45"/>
        <v/>
      </c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</row>
    <row r="1391" spans="1:32">
      <c r="A1391" s="6" t="str">
        <f t="shared" si="44"/>
        <v/>
      </c>
      <c r="B1391" s="6" t="str">
        <f t="shared" si="45"/>
        <v/>
      </c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</row>
    <row r="1392" spans="1:32">
      <c r="A1392" s="6" t="str">
        <f t="shared" si="44"/>
        <v/>
      </c>
      <c r="B1392" s="6" t="str">
        <f t="shared" si="45"/>
        <v/>
      </c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</row>
    <row r="1393" spans="1:32">
      <c r="A1393" s="6" t="str">
        <f t="shared" si="44"/>
        <v/>
      </c>
      <c r="B1393" s="6" t="str">
        <f t="shared" si="45"/>
        <v/>
      </c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</row>
    <row r="1394" spans="1:32">
      <c r="A1394" s="6" t="str">
        <f t="shared" si="44"/>
        <v/>
      </c>
      <c r="B1394" s="6" t="str">
        <f t="shared" si="45"/>
        <v/>
      </c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</row>
    <row r="1395" spans="1:32">
      <c r="A1395" s="6" t="str">
        <f t="shared" si="44"/>
        <v/>
      </c>
      <c r="B1395" s="6" t="str">
        <f t="shared" si="45"/>
        <v/>
      </c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</row>
    <row r="1396" spans="1:32">
      <c r="A1396" s="6" t="str">
        <f t="shared" si="44"/>
        <v/>
      </c>
      <c r="B1396" s="6" t="str">
        <f t="shared" si="45"/>
        <v/>
      </c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</row>
    <row r="1397" spans="1:32">
      <c r="A1397" s="6" t="str">
        <f t="shared" si="44"/>
        <v/>
      </c>
      <c r="B1397" s="6" t="str">
        <f t="shared" si="45"/>
        <v/>
      </c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</row>
    <row r="1398" spans="1:32">
      <c r="A1398" s="6" t="str">
        <f t="shared" si="44"/>
        <v/>
      </c>
      <c r="B1398" s="6" t="str">
        <f t="shared" si="45"/>
        <v/>
      </c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</row>
    <row r="1399" spans="1:32">
      <c r="A1399" s="6" t="str">
        <f t="shared" si="44"/>
        <v/>
      </c>
      <c r="B1399" s="6" t="str">
        <f t="shared" si="45"/>
        <v/>
      </c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</row>
    <row r="1400" spans="1:32">
      <c r="A1400" s="6" t="str">
        <f t="shared" si="44"/>
        <v/>
      </c>
      <c r="B1400" s="6" t="str">
        <f t="shared" si="45"/>
        <v/>
      </c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</row>
    <row r="1401" spans="1:32">
      <c r="A1401" s="6" t="str">
        <f t="shared" si="44"/>
        <v/>
      </c>
      <c r="B1401" s="6" t="str">
        <f t="shared" si="45"/>
        <v/>
      </c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</row>
    <row r="1402" spans="1:32">
      <c r="A1402" s="6" t="str">
        <f t="shared" si="44"/>
        <v/>
      </c>
      <c r="B1402" s="6" t="str">
        <f t="shared" si="45"/>
        <v/>
      </c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</row>
    <row r="1403" spans="1:32">
      <c r="A1403" s="6" t="str">
        <f t="shared" si="44"/>
        <v/>
      </c>
      <c r="B1403" s="6" t="str">
        <f t="shared" si="45"/>
        <v/>
      </c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</row>
    <row r="1404" spans="1:32">
      <c r="A1404" s="6" t="str">
        <f t="shared" si="44"/>
        <v/>
      </c>
      <c r="B1404" s="6" t="str">
        <f t="shared" si="45"/>
        <v/>
      </c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</row>
    <row r="1405" spans="1:32">
      <c r="A1405" s="6" t="str">
        <f t="shared" si="44"/>
        <v/>
      </c>
      <c r="B1405" s="6" t="str">
        <f t="shared" si="45"/>
        <v/>
      </c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</row>
    <row r="1406" spans="1:32">
      <c r="A1406" s="6" t="str">
        <f t="shared" si="44"/>
        <v/>
      </c>
      <c r="B1406" s="6" t="str">
        <f t="shared" si="45"/>
        <v/>
      </c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</row>
    <row r="1407" spans="1:32">
      <c r="A1407" s="6" t="str">
        <f t="shared" si="44"/>
        <v/>
      </c>
      <c r="B1407" s="6" t="str">
        <f t="shared" si="45"/>
        <v/>
      </c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</row>
    <row r="1408" spans="1:32">
      <c r="A1408" s="6" t="str">
        <f t="shared" si="44"/>
        <v/>
      </c>
      <c r="B1408" s="6" t="str">
        <f t="shared" si="45"/>
        <v/>
      </c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</row>
    <row r="1409" spans="1:32">
      <c r="A1409" s="6" t="str">
        <f t="shared" si="44"/>
        <v/>
      </c>
      <c r="B1409" s="6" t="str">
        <f t="shared" si="45"/>
        <v/>
      </c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</row>
    <row r="1410" spans="1:32">
      <c r="A1410" s="6" t="str">
        <f t="shared" si="44"/>
        <v/>
      </c>
      <c r="B1410" s="6" t="str">
        <f t="shared" si="45"/>
        <v/>
      </c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</row>
    <row r="1411" spans="1:32">
      <c r="A1411" s="6" t="str">
        <f t="shared" si="44"/>
        <v/>
      </c>
      <c r="B1411" s="6" t="str">
        <f t="shared" si="45"/>
        <v/>
      </c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</row>
    <row r="1412" spans="1:32">
      <c r="A1412" s="6" t="str">
        <f t="shared" si="44"/>
        <v/>
      </c>
      <c r="B1412" s="6" t="str">
        <f t="shared" si="45"/>
        <v/>
      </c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</row>
    <row r="1413" spans="1:32">
      <c r="A1413" s="6" t="str">
        <f t="shared" si="44"/>
        <v/>
      </c>
      <c r="B1413" s="6" t="str">
        <f t="shared" si="45"/>
        <v/>
      </c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</row>
    <row r="1414" spans="1:32">
      <c r="A1414" s="6" t="str">
        <f t="shared" si="44"/>
        <v/>
      </c>
      <c r="B1414" s="6" t="str">
        <f t="shared" si="45"/>
        <v/>
      </c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</row>
    <row r="1415" spans="1:32">
      <c r="A1415" s="6" t="str">
        <f t="shared" si="44"/>
        <v/>
      </c>
      <c r="B1415" s="6" t="str">
        <f t="shared" si="45"/>
        <v/>
      </c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</row>
    <row r="1416" spans="1:32">
      <c r="A1416" s="6" t="str">
        <f t="shared" si="44"/>
        <v/>
      </c>
      <c r="B1416" s="6" t="str">
        <f t="shared" si="45"/>
        <v/>
      </c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</row>
    <row r="1417" spans="1:32">
      <c r="A1417" s="6" t="str">
        <f t="shared" si="44"/>
        <v/>
      </c>
      <c r="B1417" s="6" t="str">
        <f t="shared" si="45"/>
        <v/>
      </c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</row>
    <row r="1418" spans="1:32">
      <c r="A1418" s="6" t="str">
        <f t="shared" ref="A1418:A1481" si="46">IFERROR(CONCATENATE(C1418,B1418),"")</f>
        <v/>
      </c>
      <c r="B1418" s="6" t="str">
        <f t="shared" ref="B1418:B1481" si="47">IFERROR(IF(C1418=C1417,B1417+1,IF(C1418="","",1)),"")</f>
        <v/>
      </c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</row>
    <row r="1419" spans="1:32">
      <c r="A1419" s="6" t="str">
        <f t="shared" si="46"/>
        <v/>
      </c>
      <c r="B1419" s="6" t="str">
        <f t="shared" si="47"/>
        <v/>
      </c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</row>
    <row r="1420" spans="1:32">
      <c r="A1420" s="6" t="str">
        <f t="shared" si="46"/>
        <v/>
      </c>
      <c r="B1420" s="6" t="str">
        <f t="shared" si="47"/>
        <v/>
      </c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</row>
    <row r="1421" spans="1:32">
      <c r="A1421" s="6" t="str">
        <f t="shared" si="46"/>
        <v/>
      </c>
      <c r="B1421" s="6" t="str">
        <f t="shared" si="47"/>
        <v/>
      </c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</row>
    <row r="1422" spans="1:32">
      <c r="A1422" s="6" t="str">
        <f t="shared" si="46"/>
        <v/>
      </c>
      <c r="B1422" s="6" t="str">
        <f t="shared" si="47"/>
        <v/>
      </c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</row>
    <row r="1423" spans="1:32">
      <c r="A1423" s="6" t="str">
        <f t="shared" si="46"/>
        <v/>
      </c>
      <c r="B1423" s="6" t="str">
        <f t="shared" si="47"/>
        <v/>
      </c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</row>
    <row r="1424" spans="1:32">
      <c r="A1424" s="6" t="str">
        <f t="shared" si="46"/>
        <v/>
      </c>
      <c r="B1424" s="6" t="str">
        <f t="shared" si="47"/>
        <v/>
      </c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</row>
    <row r="1425" spans="1:32">
      <c r="A1425" s="6" t="str">
        <f t="shared" si="46"/>
        <v/>
      </c>
      <c r="B1425" s="6" t="str">
        <f t="shared" si="47"/>
        <v/>
      </c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</row>
    <row r="1426" spans="1:32">
      <c r="A1426" s="6" t="str">
        <f t="shared" si="46"/>
        <v/>
      </c>
      <c r="B1426" s="6" t="str">
        <f t="shared" si="47"/>
        <v/>
      </c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</row>
    <row r="1427" spans="1:32">
      <c r="A1427" s="6" t="str">
        <f t="shared" si="46"/>
        <v/>
      </c>
      <c r="B1427" s="6" t="str">
        <f t="shared" si="47"/>
        <v/>
      </c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</row>
    <row r="1428" spans="1:32">
      <c r="A1428" s="6" t="str">
        <f t="shared" si="46"/>
        <v/>
      </c>
      <c r="B1428" s="6" t="str">
        <f t="shared" si="47"/>
        <v/>
      </c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</row>
    <row r="1429" spans="1:32">
      <c r="A1429" s="6" t="str">
        <f t="shared" si="46"/>
        <v/>
      </c>
      <c r="B1429" s="6" t="str">
        <f t="shared" si="47"/>
        <v/>
      </c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</row>
    <row r="1430" spans="1:32">
      <c r="A1430" s="6" t="str">
        <f t="shared" si="46"/>
        <v/>
      </c>
      <c r="B1430" s="6" t="str">
        <f t="shared" si="47"/>
        <v/>
      </c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</row>
    <row r="1431" spans="1:32">
      <c r="A1431" s="6" t="str">
        <f t="shared" si="46"/>
        <v/>
      </c>
      <c r="B1431" s="6" t="str">
        <f t="shared" si="47"/>
        <v/>
      </c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</row>
    <row r="1432" spans="1:32">
      <c r="A1432" s="6" t="str">
        <f t="shared" si="46"/>
        <v/>
      </c>
      <c r="B1432" s="6" t="str">
        <f t="shared" si="47"/>
        <v/>
      </c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</row>
    <row r="1433" spans="1:32">
      <c r="A1433" s="6" t="str">
        <f t="shared" si="46"/>
        <v/>
      </c>
      <c r="B1433" s="6" t="str">
        <f t="shared" si="47"/>
        <v/>
      </c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</row>
    <row r="1434" spans="1:32">
      <c r="A1434" s="6" t="str">
        <f t="shared" si="46"/>
        <v/>
      </c>
      <c r="B1434" s="6" t="str">
        <f t="shared" si="47"/>
        <v/>
      </c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</row>
    <row r="1435" spans="1:32">
      <c r="A1435" s="6" t="str">
        <f t="shared" si="46"/>
        <v/>
      </c>
      <c r="B1435" s="6" t="str">
        <f t="shared" si="47"/>
        <v/>
      </c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</row>
    <row r="1436" spans="1:32">
      <c r="A1436" s="6" t="str">
        <f t="shared" si="46"/>
        <v/>
      </c>
      <c r="B1436" s="6" t="str">
        <f t="shared" si="47"/>
        <v/>
      </c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</row>
    <row r="1437" spans="1:32">
      <c r="A1437" s="6" t="str">
        <f t="shared" si="46"/>
        <v/>
      </c>
      <c r="B1437" s="6" t="str">
        <f t="shared" si="47"/>
        <v/>
      </c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</row>
    <row r="1438" spans="1:32">
      <c r="A1438" s="6" t="str">
        <f t="shared" si="46"/>
        <v/>
      </c>
      <c r="B1438" s="6" t="str">
        <f t="shared" si="47"/>
        <v/>
      </c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</row>
    <row r="1439" spans="1:32">
      <c r="A1439" s="6" t="str">
        <f t="shared" si="46"/>
        <v/>
      </c>
      <c r="B1439" s="6" t="str">
        <f t="shared" si="47"/>
        <v/>
      </c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</row>
    <row r="1440" spans="1:32">
      <c r="A1440" s="6" t="str">
        <f t="shared" si="46"/>
        <v/>
      </c>
      <c r="B1440" s="6" t="str">
        <f t="shared" si="47"/>
        <v/>
      </c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</row>
    <row r="1441" spans="1:32">
      <c r="A1441" s="6" t="str">
        <f t="shared" si="46"/>
        <v/>
      </c>
      <c r="B1441" s="6" t="str">
        <f t="shared" si="47"/>
        <v/>
      </c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</row>
    <row r="1442" spans="1:32">
      <c r="A1442" s="6" t="str">
        <f t="shared" si="46"/>
        <v/>
      </c>
      <c r="B1442" s="6" t="str">
        <f t="shared" si="47"/>
        <v/>
      </c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</row>
    <row r="1443" spans="1:32">
      <c r="A1443" s="6" t="str">
        <f t="shared" si="46"/>
        <v/>
      </c>
      <c r="B1443" s="6" t="str">
        <f t="shared" si="47"/>
        <v/>
      </c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</row>
    <row r="1444" spans="1:32">
      <c r="A1444" s="6" t="str">
        <f t="shared" si="46"/>
        <v/>
      </c>
      <c r="B1444" s="6" t="str">
        <f t="shared" si="47"/>
        <v/>
      </c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</row>
    <row r="1445" spans="1:32">
      <c r="A1445" s="6" t="str">
        <f t="shared" si="46"/>
        <v/>
      </c>
      <c r="B1445" s="6" t="str">
        <f t="shared" si="47"/>
        <v/>
      </c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</row>
    <row r="1446" spans="1:32">
      <c r="A1446" s="6" t="str">
        <f t="shared" si="46"/>
        <v/>
      </c>
      <c r="B1446" s="6" t="str">
        <f t="shared" si="47"/>
        <v/>
      </c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</row>
    <row r="1447" spans="1:32">
      <c r="A1447" s="6" t="str">
        <f t="shared" si="46"/>
        <v/>
      </c>
      <c r="B1447" s="6" t="str">
        <f t="shared" si="47"/>
        <v/>
      </c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</row>
    <row r="1448" spans="1:32">
      <c r="A1448" s="6" t="str">
        <f t="shared" si="46"/>
        <v/>
      </c>
      <c r="B1448" s="6" t="str">
        <f t="shared" si="47"/>
        <v/>
      </c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</row>
    <row r="1449" spans="1:32">
      <c r="A1449" s="6" t="str">
        <f t="shared" si="46"/>
        <v/>
      </c>
      <c r="B1449" s="6" t="str">
        <f t="shared" si="47"/>
        <v/>
      </c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</row>
    <row r="1450" spans="1:32">
      <c r="A1450" s="6" t="str">
        <f t="shared" si="46"/>
        <v/>
      </c>
      <c r="B1450" s="6" t="str">
        <f t="shared" si="47"/>
        <v/>
      </c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</row>
    <row r="1451" spans="1:32">
      <c r="A1451" s="6" t="str">
        <f t="shared" si="46"/>
        <v/>
      </c>
      <c r="B1451" s="6" t="str">
        <f t="shared" si="47"/>
        <v/>
      </c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</row>
    <row r="1452" spans="1:32">
      <c r="A1452" s="6" t="str">
        <f t="shared" si="46"/>
        <v/>
      </c>
      <c r="B1452" s="6" t="str">
        <f t="shared" si="47"/>
        <v/>
      </c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</row>
    <row r="1453" spans="1:32">
      <c r="A1453" s="6" t="str">
        <f t="shared" si="46"/>
        <v/>
      </c>
      <c r="B1453" s="6" t="str">
        <f t="shared" si="47"/>
        <v/>
      </c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</row>
    <row r="1454" spans="1:32">
      <c r="A1454" s="6" t="str">
        <f t="shared" si="46"/>
        <v/>
      </c>
      <c r="B1454" s="6" t="str">
        <f t="shared" si="47"/>
        <v/>
      </c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</row>
    <row r="1455" spans="1:32">
      <c r="A1455" s="6" t="str">
        <f t="shared" si="46"/>
        <v/>
      </c>
      <c r="B1455" s="6" t="str">
        <f t="shared" si="47"/>
        <v/>
      </c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</row>
    <row r="1456" spans="1:32">
      <c r="A1456" s="6" t="str">
        <f t="shared" si="46"/>
        <v/>
      </c>
      <c r="B1456" s="6" t="str">
        <f t="shared" si="47"/>
        <v/>
      </c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</row>
    <row r="1457" spans="1:32">
      <c r="A1457" s="6" t="str">
        <f t="shared" si="46"/>
        <v/>
      </c>
      <c r="B1457" s="6" t="str">
        <f t="shared" si="47"/>
        <v/>
      </c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</row>
    <row r="1458" spans="1:32">
      <c r="A1458" s="6" t="str">
        <f t="shared" si="46"/>
        <v/>
      </c>
      <c r="B1458" s="6" t="str">
        <f t="shared" si="47"/>
        <v/>
      </c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</row>
    <row r="1459" spans="1:32">
      <c r="A1459" s="6" t="str">
        <f t="shared" si="46"/>
        <v/>
      </c>
      <c r="B1459" s="6" t="str">
        <f t="shared" si="47"/>
        <v/>
      </c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</row>
    <row r="1460" spans="1:32">
      <c r="A1460" s="6" t="str">
        <f t="shared" si="46"/>
        <v/>
      </c>
      <c r="B1460" s="6" t="str">
        <f t="shared" si="47"/>
        <v/>
      </c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</row>
    <row r="1461" spans="1:32">
      <c r="A1461" s="6" t="str">
        <f t="shared" si="46"/>
        <v/>
      </c>
      <c r="B1461" s="6" t="str">
        <f t="shared" si="47"/>
        <v/>
      </c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</row>
    <row r="1462" spans="1:32">
      <c r="A1462" s="6" t="str">
        <f t="shared" si="46"/>
        <v/>
      </c>
      <c r="B1462" s="6" t="str">
        <f t="shared" si="47"/>
        <v/>
      </c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</row>
    <row r="1463" spans="1:32">
      <c r="A1463" s="6" t="str">
        <f t="shared" si="46"/>
        <v/>
      </c>
      <c r="B1463" s="6" t="str">
        <f t="shared" si="47"/>
        <v/>
      </c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</row>
    <row r="1464" spans="1:32">
      <c r="A1464" s="6" t="str">
        <f t="shared" si="46"/>
        <v/>
      </c>
      <c r="B1464" s="6" t="str">
        <f t="shared" si="47"/>
        <v/>
      </c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</row>
    <row r="1465" spans="1:32">
      <c r="A1465" s="6" t="str">
        <f t="shared" si="46"/>
        <v/>
      </c>
      <c r="B1465" s="6" t="str">
        <f t="shared" si="47"/>
        <v/>
      </c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</row>
    <row r="1466" spans="1:32">
      <c r="A1466" s="6" t="str">
        <f t="shared" si="46"/>
        <v/>
      </c>
      <c r="B1466" s="6" t="str">
        <f t="shared" si="47"/>
        <v/>
      </c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</row>
    <row r="1467" spans="1:32">
      <c r="A1467" s="6" t="str">
        <f t="shared" si="46"/>
        <v/>
      </c>
      <c r="B1467" s="6" t="str">
        <f t="shared" si="47"/>
        <v/>
      </c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</row>
    <row r="1468" spans="1:32">
      <c r="A1468" s="6" t="str">
        <f t="shared" si="46"/>
        <v/>
      </c>
      <c r="B1468" s="6" t="str">
        <f t="shared" si="47"/>
        <v/>
      </c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</row>
    <row r="1469" spans="1:32">
      <c r="A1469" s="6" t="str">
        <f t="shared" si="46"/>
        <v/>
      </c>
      <c r="B1469" s="6" t="str">
        <f t="shared" si="47"/>
        <v/>
      </c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</row>
    <row r="1470" spans="1:32">
      <c r="A1470" s="6" t="str">
        <f t="shared" si="46"/>
        <v/>
      </c>
      <c r="B1470" s="6" t="str">
        <f t="shared" si="47"/>
        <v/>
      </c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</row>
    <row r="1471" spans="1:32">
      <c r="A1471" s="6" t="str">
        <f t="shared" si="46"/>
        <v/>
      </c>
      <c r="B1471" s="6" t="str">
        <f t="shared" si="47"/>
        <v/>
      </c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</row>
    <row r="1472" spans="1:32">
      <c r="A1472" s="6" t="str">
        <f t="shared" si="46"/>
        <v/>
      </c>
      <c r="B1472" s="6" t="str">
        <f t="shared" si="47"/>
        <v/>
      </c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</row>
    <row r="1473" spans="1:32">
      <c r="A1473" s="6" t="str">
        <f t="shared" si="46"/>
        <v/>
      </c>
      <c r="B1473" s="6" t="str">
        <f t="shared" si="47"/>
        <v/>
      </c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</row>
    <row r="1474" spans="1:32">
      <c r="A1474" s="6" t="str">
        <f t="shared" si="46"/>
        <v/>
      </c>
      <c r="B1474" s="6" t="str">
        <f t="shared" si="47"/>
        <v/>
      </c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</row>
    <row r="1475" spans="1:32">
      <c r="A1475" s="6" t="str">
        <f t="shared" si="46"/>
        <v/>
      </c>
      <c r="B1475" s="6" t="str">
        <f t="shared" si="47"/>
        <v/>
      </c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</row>
    <row r="1476" spans="1:32">
      <c r="A1476" s="6" t="str">
        <f t="shared" si="46"/>
        <v/>
      </c>
      <c r="B1476" s="6" t="str">
        <f t="shared" si="47"/>
        <v/>
      </c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</row>
    <row r="1477" spans="1:32">
      <c r="A1477" s="6" t="str">
        <f t="shared" si="46"/>
        <v/>
      </c>
      <c r="B1477" s="6" t="str">
        <f t="shared" si="47"/>
        <v/>
      </c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</row>
    <row r="1478" spans="1:32">
      <c r="A1478" s="6" t="str">
        <f t="shared" si="46"/>
        <v/>
      </c>
      <c r="B1478" s="6" t="str">
        <f t="shared" si="47"/>
        <v/>
      </c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</row>
    <row r="1479" spans="1:32">
      <c r="A1479" s="6" t="str">
        <f t="shared" si="46"/>
        <v/>
      </c>
      <c r="B1479" s="6" t="str">
        <f t="shared" si="47"/>
        <v/>
      </c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</row>
    <row r="1480" spans="1:32">
      <c r="A1480" s="6" t="str">
        <f t="shared" si="46"/>
        <v/>
      </c>
      <c r="B1480" s="6" t="str">
        <f t="shared" si="47"/>
        <v/>
      </c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</row>
    <row r="1481" spans="1:32">
      <c r="A1481" s="6" t="str">
        <f t="shared" si="46"/>
        <v/>
      </c>
      <c r="B1481" s="6" t="str">
        <f t="shared" si="47"/>
        <v/>
      </c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</row>
    <row r="1482" spans="1:32">
      <c r="A1482" s="6" t="str">
        <f t="shared" ref="A1482:A1545" si="48">IFERROR(CONCATENATE(C1482,B1482),"")</f>
        <v/>
      </c>
      <c r="B1482" s="6" t="str">
        <f t="shared" ref="B1482:B1545" si="49">IFERROR(IF(C1482=C1481,B1481+1,IF(C1482="","",1)),"")</f>
        <v/>
      </c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</row>
    <row r="1483" spans="1:32">
      <c r="A1483" s="6" t="str">
        <f t="shared" si="48"/>
        <v/>
      </c>
      <c r="B1483" s="6" t="str">
        <f t="shared" si="49"/>
        <v/>
      </c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</row>
    <row r="1484" spans="1:32">
      <c r="A1484" s="6" t="str">
        <f t="shared" si="48"/>
        <v/>
      </c>
      <c r="B1484" s="6" t="str">
        <f t="shared" si="49"/>
        <v/>
      </c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</row>
    <row r="1485" spans="1:32">
      <c r="A1485" s="6" t="str">
        <f t="shared" si="48"/>
        <v/>
      </c>
      <c r="B1485" s="6" t="str">
        <f t="shared" si="49"/>
        <v/>
      </c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</row>
    <row r="1486" spans="1:32">
      <c r="A1486" s="6" t="str">
        <f t="shared" si="48"/>
        <v/>
      </c>
      <c r="B1486" s="6" t="str">
        <f t="shared" si="49"/>
        <v/>
      </c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</row>
    <row r="1487" spans="1:32">
      <c r="A1487" s="6" t="str">
        <f t="shared" si="48"/>
        <v/>
      </c>
      <c r="B1487" s="6" t="str">
        <f t="shared" si="49"/>
        <v/>
      </c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</row>
    <row r="1488" spans="1:32">
      <c r="A1488" s="6" t="str">
        <f t="shared" si="48"/>
        <v/>
      </c>
      <c r="B1488" s="6" t="str">
        <f t="shared" si="49"/>
        <v/>
      </c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</row>
    <row r="1489" spans="1:32">
      <c r="A1489" s="6" t="str">
        <f t="shared" si="48"/>
        <v/>
      </c>
      <c r="B1489" s="6" t="str">
        <f t="shared" si="49"/>
        <v/>
      </c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</row>
    <row r="1490" spans="1:32">
      <c r="A1490" s="6" t="str">
        <f t="shared" si="48"/>
        <v/>
      </c>
      <c r="B1490" s="6" t="str">
        <f t="shared" si="49"/>
        <v/>
      </c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</row>
    <row r="1491" spans="1:32">
      <c r="A1491" s="6" t="str">
        <f t="shared" si="48"/>
        <v/>
      </c>
      <c r="B1491" s="6" t="str">
        <f t="shared" si="49"/>
        <v/>
      </c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</row>
    <row r="1492" spans="1:32">
      <c r="A1492" s="6" t="str">
        <f t="shared" si="48"/>
        <v/>
      </c>
      <c r="B1492" s="6" t="str">
        <f t="shared" si="49"/>
        <v/>
      </c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</row>
    <row r="1493" spans="1:32">
      <c r="A1493" s="6" t="str">
        <f t="shared" si="48"/>
        <v/>
      </c>
      <c r="B1493" s="6" t="str">
        <f t="shared" si="49"/>
        <v/>
      </c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</row>
    <row r="1494" spans="1:32">
      <c r="A1494" s="6" t="str">
        <f t="shared" si="48"/>
        <v/>
      </c>
      <c r="B1494" s="6" t="str">
        <f t="shared" si="49"/>
        <v/>
      </c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</row>
    <row r="1495" spans="1:32">
      <c r="A1495" s="6" t="str">
        <f t="shared" si="48"/>
        <v/>
      </c>
      <c r="B1495" s="6" t="str">
        <f t="shared" si="49"/>
        <v/>
      </c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</row>
    <row r="1496" spans="1:32">
      <c r="A1496" s="6" t="str">
        <f t="shared" si="48"/>
        <v/>
      </c>
      <c r="B1496" s="6" t="str">
        <f t="shared" si="49"/>
        <v/>
      </c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</row>
    <row r="1497" spans="1:32">
      <c r="A1497" s="6" t="str">
        <f t="shared" si="48"/>
        <v/>
      </c>
      <c r="B1497" s="6" t="str">
        <f t="shared" si="49"/>
        <v/>
      </c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</row>
    <row r="1498" spans="1:32">
      <c r="A1498" s="6" t="str">
        <f t="shared" si="48"/>
        <v/>
      </c>
      <c r="B1498" s="6" t="str">
        <f t="shared" si="49"/>
        <v/>
      </c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</row>
    <row r="1499" spans="1:32">
      <c r="A1499" s="6" t="str">
        <f t="shared" si="48"/>
        <v/>
      </c>
      <c r="B1499" s="6" t="str">
        <f t="shared" si="49"/>
        <v/>
      </c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</row>
    <row r="1500" spans="1:32">
      <c r="A1500" s="6" t="str">
        <f t="shared" si="48"/>
        <v/>
      </c>
      <c r="B1500" s="6" t="str">
        <f t="shared" si="49"/>
        <v/>
      </c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</row>
    <row r="1501" spans="1:32">
      <c r="A1501" s="6" t="str">
        <f t="shared" si="48"/>
        <v/>
      </c>
      <c r="B1501" s="6" t="str">
        <f t="shared" si="49"/>
        <v/>
      </c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</row>
    <row r="1502" spans="1:32">
      <c r="A1502" s="6" t="str">
        <f t="shared" si="48"/>
        <v/>
      </c>
      <c r="B1502" s="6" t="str">
        <f t="shared" si="49"/>
        <v/>
      </c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</row>
    <row r="1503" spans="1:32">
      <c r="A1503" s="6" t="str">
        <f t="shared" si="48"/>
        <v/>
      </c>
      <c r="B1503" s="6" t="str">
        <f t="shared" si="49"/>
        <v/>
      </c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</row>
    <row r="1504" spans="1:32">
      <c r="A1504" s="6" t="str">
        <f t="shared" si="48"/>
        <v/>
      </c>
      <c r="B1504" s="6" t="str">
        <f t="shared" si="49"/>
        <v/>
      </c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</row>
    <row r="1505" spans="1:32">
      <c r="A1505" s="6" t="str">
        <f t="shared" si="48"/>
        <v/>
      </c>
      <c r="B1505" s="6" t="str">
        <f t="shared" si="49"/>
        <v/>
      </c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</row>
    <row r="1506" spans="1:32">
      <c r="A1506" s="6" t="str">
        <f t="shared" si="48"/>
        <v/>
      </c>
      <c r="B1506" s="6" t="str">
        <f t="shared" si="49"/>
        <v/>
      </c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</row>
    <row r="1507" spans="1:32">
      <c r="A1507" s="6" t="str">
        <f t="shared" si="48"/>
        <v/>
      </c>
      <c r="B1507" s="6" t="str">
        <f t="shared" si="49"/>
        <v/>
      </c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</row>
    <row r="1508" spans="1:32">
      <c r="A1508" s="6" t="str">
        <f t="shared" si="48"/>
        <v/>
      </c>
      <c r="B1508" s="6" t="str">
        <f t="shared" si="49"/>
        <v/>
      </c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</row>
    <row r="1509" spans="1:32">
      <c r="A1509" s="6" t="str">
        <f t="shared" si="48"/>
        <v/>
      </c>
      <c r="B1509" s="6" t="str">
        <f t="shared" si="49"/>
        <v/>
      </c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</row>
    <row r="1510" spans="1:32">
      <c r="A1510" s="6" t="str">
        <f t="shared" si="48"/>
        <v/>
      </c>
      <c r="B1510" s="6" t="str">
        <f t="shared" si="49"/>
        <v/>
      </c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</row>
    <row r="1511" spans="1:32">
      <c r="A1511" s="6" t="str">
        <f t="shared" si="48"/>
        <v/>
      </c>
      <c r="B1511" s="6" t="str">
        <f t="shared" si="49"/>
        <v/>
      </c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</row>
    <row r="1512" spans="1:32">
      <c r="A1512" s="6" t="str">
        <f t="shared" si="48"/>
        <v/>
      </c>
      <c r="B1512" s="6" t="str">
        <f t="shared" si="49"/>
        <v/>
      </c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</row>
    <row r="1513" spans="1:32">
      <c r="A1513" s="6" t="str">
        <f t="shared" si="48"/>
        <v/>
      </c>
      <c r="B1513" s="6" t="str">
        <f t="shared" si="49"/>
        <v/>
      </c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</row>
    <row r="1514" spans="1:32">
      <c r="A1514" s="6" t="str">
        <f t="shared" si="48"/>
        <v/>
      </c>
      <c r="B1514" s="6" t="str">
        <f t="shared" si="49"/>
        <v/>
      </c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</row>
    <row r="1515" spans="1:32">
      <c r="A1515" s="6" t="str">
        <f t="shared" si="48"/>
        <v/>
      </c>
      <c r="B1515" s="6" t="str">
        <f t="shared" si="49"/>
        <v/>
      </c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</row>
    <row r="1516" spans="1:32">
      <c r="A1516" s="6" t="str">
        <f t="shared" si="48"/>
        <v/>
      </c>
      <c r="B1516" s="6" t="str">
        <f t="shared" si="49"/>
        <v/>
      </c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</row>
    <row r="1517" spans="1:32">
      <c r="A1517" s="6" t="str">
        <f t="shared" si="48"/>
        <v/>
      </c>
      <c r="B1517" s="6" t="str">
        <f t="shared" si="49"/>
        <v/>
      </c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</row>
    <row r="1518" spans="1:32">
      <c r="A1518" s="6" t="str">
        <f t="shared" si="48"/>
        <v/>
      </c>
      <c r="B1518" s="6" t="str">
        <f t="shared" si="49"/>
        <v/>
      </c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</row>
    <row r="1519" spans="1:32">
      <c r="A1519" s="6" t="str">
        <f t="shared" si="48"/>
        <v/>
      </c>
      <c r="B1519" s="6" t="str">
        <f t="shared" si="49"/>
        <v/>
      </c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</row>
    <row r="1520" spans="1:32">
      <c r="A1520" s="6" t="str">
        <f t="shared" si="48"/>
        <v/>
      </c>
      <c r="B1520" s="6" t="str">
        <f t="shared" si="49"/>
        <v/>
      </c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</row>
    <row r="1521" spans="1:32">
      <c r="A1521" s="6" t="str">
        <f t="shared" si="48"/>
        <v/>
      </c>
      <c r="B1521" s="6" t="str">
        <f t="shared" si="49"/>
        <v/>
      </c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</row>
    <row r="1522" spans="1:32">
      <c r="A1522" s="6" t="str">
        <f t="shared" si="48"/>
        <v/>
      </c>
      <c r="B1522" s="6" t="str">
        <f t="shared" si="49"/>
        <v/>
      </c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</row>
    <row r="1523" spans="1:32">
      <c r="A1523" s="6" t="str">
        <f t="shared" si="48"/>
        <v/>
      </c>
      <c r="B1523" s="6" t="str">
        <f t="shared" si="49"/>
        <v/>
      </c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</row>
    <row r="1524" spans="1:32">
      <c r="A1524" s="6" t="str">
        <f t="shared" si="48"/>
        <v/>
      </c>
      <c r="B1524" s="6" t="str">
        <f t="shared" si="49"/>
        <v/>
      </c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</row>
    <row r="1525" spans="1:32">
      <c r="A1525" s="6" t="str">
        <f t="shared" si="48"/>
        <v/>
      </c>
      <c r="B1525" s="6" t="str">
        <f t="shared" si="49"/>
        <v/>
      </c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</row>
    <row r="1526" spans="1:32">
      <c r="A1526" s="6" t="str">
        <f t="shared" si="48"/>
        <v/>
      </c>
      <c r="B1526" s="6" t="str">
        <f t="shared" si="49"/>
        <v/>
      </c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</row>
    <row r="1527" spans="1:32">
      <c r="A1527" s="6" t="str">
        <f t="shared" si="48"/>
        <v/>
      </c>
      <c r="B1527" s="6" t="str">
        <f t="shared" si="49"/>
        <v/>
      </c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</row>
    <row r="1528" spans="1:32">
      <c r="A1528" s="6" t="str">
        <f t="shared" si="48"/>
        <v/>
      </c>
      <c r="B1528" s="6" t="str">
        <f t="shared" si="49"/>
        <v/>
      </c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</row>
    <row r="1529" spans="1:32">
      <c r="A1529" s="6" t="str">
        <f t="shared" si="48"/>
        <v/>
      </c>
      <c r="B1529" s="6" t="str">
        <f t="shared" si="49"/>
        <v/>
      </c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</row>
    <row r="1530" spans="1:32">
      <c r="A1530" s="6" t="str">
        <f t="shared" si="48"/>
        <v/>
      </c>
      <c r="B1530" s="6" t="str">
        <f t="shared" si="49"/>
        <v/>
      </c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</row>
    <row r="1531" spans="1:32">
      <c r="A1531" s="6" t="str">
        <f t="shared" si="48"/>
        <v/>
      </c>
      <c r="B1531" s="6" t="str">
        <f t="shared" si="49"/>
        <v/>
      </c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</row>
    <row r="1532" spans="1:32">
      <c r="A1532" s="6" t="str">
        <f t="shared" si="48"/>
        <v/>
      </c>
      <c r="B1532" s="6" t="str">
        <f t="shared" si="49"/>
        <v/>
      </c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</row>
    <row r="1533" spans="1:32">
      <c r="A1533" s="6" t="str">
        <f t="shared" si="48"/>
        <v/>
      </c>
      <c r="B1533" s="6" t="str">
        <f t="shared" si="49"/>
        <v/>
      </c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</row>
    <row r="1534" spans="1:32">
      <c r="A1534" s="6" t="str">
        <f t="shared" si="48"/>
        <v/>
      </c>
      <c r="B1534" s="6" t="str">
        <f t="shared" si="49"/>
        <v/>
      </c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</row>
    <row r="1535" spans="1:32">
      <c r="A1535" s="6" t="str">
        <f t="shared" si="48"/>
        <v/>
      </c>
      <c r="B1535" s="6" t="str">
        <f t="shared" si="49"/>
        <v/>
      </c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</row>
    <row r="1536" spans="1:32">
      <c r="A1536" s="6" t="str">
        <f t="shared" si="48"/>
        <v/>
      </c>
      <c r="B1536" s="6" t="str">
        <f t="shared" si="49"/>
        <v/>
      </c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</row>
    <row r="1537" spans="1:32">
      <c r="A1537" s="6" t="str">
        <f t="shared" si="48"/>
        <v/>
      </c>
      <c r="B1537" s="6" t="str">
        <f t="shared" si="49"/>
        <v/>
      </c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</row>
    <row r="1538" spans="1:32">
      <c r="A1538" s="6" t="str">
        <f t="shared" si="48"/>
        <v/>
      </c>
      <c r="B1538" s="6" t="str">
        <f t="shared" si="49"/>
        <v/>
      </c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</row>
    <row r="1539" spans="1:32">
      <c r="A1539" s="6" t="str">
        <f t="shared" si="48"/>
        <v/>
      </c>
      <c r="B1539" s="6" t="str">
        <f t="shared" si="49"/>
        <v/>
      </c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</row>
    <row r="1540" spans="1:32">
      <c r="A1540" s="6" t="str">
        <f t="shared" si="48"/>
        <v/>
      </c>
      <c r="B1540" s="6" t="str">
        <f t="shared" si="49"/>
        <v/>
      </c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</row>
    <row r="1541" spans="1:32">
      <c r="A1541" s="6" t="str">
        <f t="shared" si="48"/>
        <v/>
      </c>
      <c r="B1541" s="6" t="str">
        <f t="shared" si="49"/>
        <v/>
      </c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</row>
    <row r="1542" spans="1:32">
      <c r="A1542" s="6" t="str">
        <f t="shared" si="48"/>
        <v/>
      </c>
      <c r="B1542" s="6" t="str">
        <f t="shared" si="49"/>
        <v/>
      </c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</row>
    <row r="1543" spans="1:32">
      <c r="A1543" s="6" t="str">
        <f t="shared" si="48"/>
        <v/>
      </c>
      <c r="B1543" s="6" t="str">
        <f t="shared" si="49"/>
        <v/>
      </c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</row>
    <row r="1544" spans="1:32">
      <c r="A1544" s="6" t="str">
        <f t="shared" si="48"/>
        <v/>
      </c>
      <c r="B1544" s="6" t="str">
        <f t="shared" si="49"/>
        <v/>
      </c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</row>
    <row r="1545" spans="1:32">
      <c r="A1545" s="6" t="str">
        <f t="shared" si="48"/>
        <v/>
      </c>
      <c r="B1545" s="6" t="str">
        <f t="shared" si="49"/>
        <v/>
      </c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</row>
    <row r="1546" spans="1:32">
      <c r="A1546" s="6" t="str">
        <f t="shared" ref="A1546:A1609" si="50">IFERROR(CONCATENATE(C1546,B1546),"")</f>
        <v/>
      </c>
      <c r="B1546" s="6" t="str">
        <f t="shared" ref="B1546:B1609" si="51">IFERROR(IF(C1546=C1545,B1545+1,IF(C1546="","",1)),"")</f>
        <v/>
      </c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</row>
    <row r="1547" spans="1:32">
      <c r="A1547" s="6" t="str">
        <f t="shared" si="50"/>
        <v/>
      </c>
      <c r="B1547" s="6" t="str">
        <f t="shared" si="51"/>
        <v/>
      </c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</row>
    <row r="1548" spans="1:32">
      <c r="A1548" s="6" t="str">
        <f t="shared" si="50"/>
        <v/>
      </c>
      <c r="B1548" s="6" t="str">
        <f t="shared" si="51"/>
        <v/>
      </c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</row>
    <row r="1549" spans="1:32">
      <c r="A1549" s="6" t="str">
        <f t="shared" si="50"/>
        <v/>
      </c>
      <c r="B1549" s="6" t="str">
        <f t="shared" si="51"/>
        <v/>
      </c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</row>
    <row r="1550" spans="1:32">
      <c r="A1550" s="6" t="str">
        <f t="shared" si="50"/>
        <v/>
      </c>
      <c r="B1550" s="6" t="str">
        <f t="shared" si="51"/>
        <v/>
      </c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</row>
    <row r="1551" spans="1:32">
      <c r="A1551" s="6" t="str">
        <f t="shared" si="50"/>
        <v/>
      </c>
      <c r="B1551" s="6" t="str">
        <f t="shared" si="51"/>
        <v/>
      </c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</row>
    <row r="1552" spans="1:32">
      <c r="A1552" s="6" t="str">
        <f t="shared" si="50"/>
        <v/>
      </c>
      <c r="B1552" s="6" t="str">
        <f t="shared" si="51"/>
        <v/>
      </c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</row>
    <row r="1553" spans="1:32">
      <c r="A1553" s="6" t="str">
        <f t="shared" si="50"/>
        <v/>
      </c>
      <c r="B1553" s="6" t="str">
        <f t="shared" si="51"/>
        <v/>
      </c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</row>
    <row r="1554" spans="1:32">
      <c r="A1554" s="6" t="str">
        <f t="shared" si="50"/>
        <v/>
      </c>
      <c r="B1554" s="6" t="str">
        <f t="shared" si="51"/>
        <v/>
      </c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</row>
    <row r="1555" spans="1:32">
      <c r="A1555" s="6" t="str">
        <f t="shared" si="50"/>
        <v/>
      </c>
      <c r="B1555" s="6" t="str">
        <f t="shared" si="51"/>
        <v/>
      </c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</row>
    <row r="1556" spans="1:32">
      <c r="A1556" s="6" t="str">
        <f t="shared" si="50"/>
        <v/>
      </c>
      <c r="B1556" s="6" t="str">
        <f t="shared" si="51"/>
        <v/>
      </c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</row>
    <row r="1557" spans="1:32">
      <c r="A1557" s="6" t="str">
        <f t="shared" si="50"/>
        <v/>
      </c>
      <c r="B1557" s="6" t="str">
        <f t="shared" si="51"/>
        <v/>
      </c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</row>
    <row r="1558" spans="1:32">
      <c r="A1558" s="6" t="str">
        <f t="shared" si="50"/>
        <v/>
      </c>
      <c r="B1558" s="6" t="str">
        <f t="shared" si="51"/>
        <v/>
      </c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</row>
    <row r="1559" spans="1:32">
      <c r="A1559" s="6" t="str">
        <f t="shared" si="50"/>
        <v/>
      </c>
      <c r="B1559" s="6" t="str">
        <f t="shared" si="51"/>
        <v/>
      </c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</row>
    <row r="1560" spans="1:32">
      <c r="A1560" s="6" t="str">
        <f t="shared" si="50"/>
        <v/>
      </c>
      <c r="B1560" s="6" t="str">
        <f t="shared" si="51"/>
        <v/>
      </c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</row>
    <row r="1561" spans="1:32">
      <c r="A1561" s="6" t="str">
        <f t="shared" si="50"/>
        <v/>
      </c>
      <c r="B1561" s="6" t="str">
        <f t="shared" si="51"/>
        <v/>
      </c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</row>
    <row r="1562" spans="1:32">
      <c r="A1562" s="6" t="str">
        <f t="shared" si="50"/>
        <v/>
      </c>
      <c r="B1562" s="6" t="str">
        <f t="shared" si="51"/>
        <v/>
      </c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</row>
    <row r="1563" spans="1:32">
      <c r="A1563" s="6" t="str">
        <f t="shared" si="50"/>
        <v/>
      </c>
      <c r="B1563" s="6" t="str">
        <f t="shared" si="51"/>
        <v/>
      </c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</row>
    <row r="1564" spans="1:32">
      <c r="A1564" s="6" t="str">
        <f t="shared" si="50"/>
        <v/>
      </c>
      <c r="B1564" s="6" t="str">
        <f t="shared" si="51"/>
        <v/>
      </c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</row>
    <row r="1565" spans="1:32">
      <c r="A1565" s="6" t="str">
        <f t="shared" si="50"/>
        <v/>
      </c>
      <c r="B1565" s="6" t="str">
        <f t="shared" si="51"/>
        <v/>
      </c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</row>
    <row r="1566" spans="1:32">
      <c r="A1566" s="6" t="str">
        <f t="shared" si="50"/>
        <v/>
      </c>
      <c r="B1566" s="6" t="str">
        <f t="shared" si="51"/>
        <v/>
      </c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</row>
    <row r="1567" spans="1:32">
      <c r="A1567" s="6" t="str">
        <f t="shared" si="50"/>
        <v/>
      </c>
      <c r="B1567" s="6" t="str">
        <f t="shared" si="51"/>
        <v/>
      </c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</row>
    <row r="1568" spans="1:32">
      <c r="A1568" s="6" t="str">
        <f t="shared" si="50"/>
        <v/>
      </c>
      <c r="B1568" s="6" t="str">
        <f t="shared" si="51"/>
        <v/>
      </c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</row>
    <row r="1569" spans="1:32">
      <c r="A1569" s="6" t="str">
        <f t="shared" si="50"/>
        <v/>
      </c>
      <c r="B1569" s="6" t="str">
        <f t="shared" si="51"/>
        <v/>
      </c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</row>
    <row r="1570" spans="1:32">
      <c r="A1570" s="6" t="str">
        <f t="shared" si="50"/>
        <v/>
      </c>
      <c r="B1570" s="6" t="str">
        <f t="shared" si="51"/>
        <v/>
      </c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</row>
    <row r="1571" spans="1:32">
      <c r="A1571" s="6" t="str">
        <f t="shared" si="50"/>
        <v/>
      </c>
      <c r="B1571" s="6" t="str">
        <f t="shared" si="51"/>
        <v/>
      </c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</row>
    <row r="1572" spans="1:32">
      <c r="A1572" s="6" t="str">
        <f t="shared" si="50"/>
        <v/>
      </c>
      <c r="B1572" s="6" t="str">
        <f t="shared" si="51"/>
        <v/>
      </c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</row>
    <row r="1573" spans="1:32">
      <c r="A1573" s="6" t="str">
        <f t="shared" si="50"/>
        <v/>
      </c>
      <c r="B1573" s="6" t="str">
        <f t="shared" si="51"/>
        <v/>
      </c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</row>
    <row r="1574" spans="1:32">
      <c r="A1574" s="6" t="str">
        <f t="shared" si="50"/>
        <v/>
      </c>
      <c r="B1574" s="6" t="str">
        <f t="shared" si="51"/>
        <v/>
      </c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</row>
    <row r="1575" spans="1:32">
      <c r="A1575" s="6" t="str">
        <f t="shared" si="50"/>
        <v/>
      </c>
      <c r="B1575" s="6" t="str">
        <f t="shared" si="51"/>
        <v/>
      </c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</row>
    <row r="1576" spans="1:32">
      <c r="A1576" s="6" t="str">
        <f t="shared" si="50"/>
        <v/>
      </c>
      <c r="B1576" s="6" t="str">
        <f t="shared" si="51"/>
        <v/>
      </c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</row>
    <row r="1577" spans="1:32">
      <c r="A1577" s="6" t="str">
        <f t="shared" si="50"/>
        <v/>
      </c>
      <c r="B1577" s="6" t="str">
        <f t="shared" si="51"/>
        <v/>
      </c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</row>
    <row r="1578" spans="1:32">
      <c r="A1578" s="6" t="str">
        <f t="shared" si="50"/>
        <v/>
      </c>
      <c r="B1578" s="6" t="str">
        <f t="shared" si="51"/>
        <v/>
      </c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</row>
    <row r="1579" spans="1:32">
      <c r="A1579" s="6" t="str">
        <f t="shared" si="50"/>
        <v/>
      </c>
      <c r="B1579" s="6" t="str">
        <f t="shared" si="51"/>
        <v/>
      </c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</row>
    <row r="1580" spans="1:32">
      <c r="A1580" s="6" t="str">
        <f t="shared" si="50"/>
        <v/>
      </c>
      <c r="B1580" s="6" t="str">
        <f t="shared" si="51"/>
        <v/>
      </c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</row>
    <row r="1581" spans="1:32">
      <c r="A1581" s="6" t="str">
        <f t="shared" si="50"/>
        <v/>
      </c>
      <c r="B1581" s="6" t="str">
        <f t="shared" si="51"/>
        <v/>
      </c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</row>
    <row r="1582" spans="1:32">
      <c r="A1582" s="6" t="str">
        <f t="shared" si="50"/>
        <v/>
      </c>
      <c r="B1582" s="6" t="str">
        <f t="shared" si="51"/>
        <v/>
      </c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</row>
    <row r="1583" spans="1:32">
      <c r="A1583" s="6" t="str">
        <f t="shared" si="50"/>
        <v/>
      </c>
      <c r="B1583" s="6" t="str">
        <f t="shared" si="51"/>
        <v/>
      </c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</row>
    <row r="1584" spans="1:32">
      <c r="A1584" s="6" t="str">
        <f t="shared" si="50"/>
        <v/>
      </c>
      <c r="B1584" s="6" t="str">
        <f t="shared" si="51"/>
        <v/>
      </c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</row>
    <row r="1585" spans="1:32">
      <c r="A1585" s="6" t="str">
        <f t="shared" si="50"/>
        <v/>
      </c>
      <c r="B1585" s="6" t="str">
        <f t="shared" si="51"/>
        <v/>
      </c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</row>
    <row r="1586" spans="1:32">
      <c r="A1586" s="6" t="str">
        <f t="shared" si="50"/>
        <v/>
      </c>
      <c r="B1586" s="6" t="str">
        <f t="shared" si="51"/>
        <v/>
      </c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</row>
    <row r="1587" spans="1:32">
      <c r="A1587" s="6" t="str">
        <f t="shared" si="50"/>
        <v/>
      </c>
      <c r="B1587" s="6" t="str">
        <f t="shared" si="51"/>
        <v/>
      </c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</row>
    <row r="1588" spans="1:32">
      <c r="A1588" s="6" t="str">
        <f t="shared" si="50"/>
        <v/>
      </c>
      <c r="B1588" s="6" t="str">
        <f t="shared" si="51"/>
        <v/>
      </c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</row>
    <row r="1589" spans="1:32">
      <c r="A1589" s="6" t="str">
        <f t="shared" si="50"/>
        <v/>
      </c>
      <c r="B1589" s="6" t="str">
        <f t="shared" si="51"/>
        <v/>
      </c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</row>
    <row r="1590" spans="1:32">
      <c r="A1590" s="6" t="str">
        <f t="shared" si="50"/>
        <v/>
      </c>
      <c r="B1590" s="6" t="str">
        <f t="shared" si="51"/>
        <v/>
      </c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</row>
    <row r="1591" spans="1:32">
      <c r="A1591" s="6" t="str">
        <f t="shared" si="50"/>
        <v/>
      </c>
      <c r="B1591" s="6" t="str">
        <f t="shared" si="51"/>
        <v/>
      </c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</row>
    <row r="1592" spans="1:32">
      <c r="A1592" s="6" t="str">
        <f t="shared" si="50"/>
        <v/>
      </c>
      <c r="B1592" s="6" t="str">
        <f t="shared" si="51"/>
        <v/>
      </c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</row>
    <row r="1593" spans="1:32">
      <c r="A1593" s="6" t="str">
        <f t="shared" si="50"/>
        <v/>
      </c>
      <c r="B1593" s="6" t="str">
        <f t="shared" si="51"/>
        <v/>
      </c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</row>
    <row r="1594" spans="1:32">
      <c r="A1594" s="6" t="str">
        <f t="shared" si="50"/>
        <v/>
      </c>
      <c r="B1594" s="6" t="str">
        <f t="shared" si="51"/>
        <v/>
      </c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</row>
    <row r="1595" spans="1:32">
      <c r="A1595" s="6" t="str">
        <f t="shared" si="50"/>
        <v/>
      </c>
      <c r="B1595" s="6" t="str">
        <f t="shared" si="51"/>
        <v/>
      </c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</row>
    <row r="1596" spans="1:32">
      <c r="A1596" s="6" t="str">
        <f t="shared" si="50"/>
        <v/>
      </c>
      <c r="B1596" s="6" t="str">
        <f t="shared" si="51"/>
        <v/>
      </c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</row>
    <row r="1597" spans="1:32">
      <c r="A1597" s="6" t="str">
        <f t="shared" si="50"/>
        <v/>
      </c>
      <c r="B1597" s="6" t="str">
        <f t="shared" si="51"/>
        <v/>
      </c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</row>
    <row r="1598" spans="1:32">
      <c r="A1598" s="6" t="str">
        <f t="shared" si="50"/>
        <v/>
      </c>
      <c r="B1598" s="6" t="str">
        <f t="shared" si="51"/>
        <v/>
      </c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</row>
    <row r="1599" spans="1:32">
      <c r="A1599" s="6" t="str">
        <f t="shared" si="50"/>
        <v/>
      </c>
      <c r="B1599" s="6" t="str">
        <f t="shared" si="51"/>
        <v/>
      </c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</row>
    <row r="1600" spans="1:32">
      <c r="A1600" s="6" t="str">
        <f t="shared" si="50"/>
        <v/>
      </c>
      <c r="B1600" s="6" t="str">
        <f t="shared" si="51"/>
        <v/>
      </c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</row>
    <row r="1601" spans="1:32">
      <c r="A1601" s="6" t="str">
        <f t="shared" si="50"/>
        <v/>
      </c>
      <c r="B1601" s="6" t="str">
        <f t="shared" si="51"/>
        <v/>
      </c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</row>
    <row r="1602" spans="1:32">
      <c r="A1602" s="6" t="str">
        <f t="shared" si="50"/>
        <v/>
      </c>
      <c r="B1602" s="6" t="str">
        <f t="shared" si="51"/>
        <v/>
      </c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</row>
    <row r="1603" spans="1:32">
      <c r="A1603" s="6" t="str">
        <f t="shared" si="50"/>
        <v/>
      </c>
      <c r="B1603" s="6" t="str">
        <f t="shared" si="51"/>
        <v/>
      </c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</row>
    <row r="1604" spans="1:32">
      <c r="A1604" s="6" t="str">
        <f t="shared" si="50"/>
        <v/>
      </c>
      <c r="B1604" s="6" t="str">
        <f t="shared" si="51"/>
        <v/>
      </c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</row>
    <row r="1605" spans="1:32">
      <c r="A1605" s="6" t="str">
        <f t="shared" si="50"/>
        <v/>
      </c>
      <c r="B1605" s="6" t="str">
        <f t="shared" si="51"/>
        <v/>
      </c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</row>
    <row r="1606" spans="1:32">
      <c r="A1606" s="6" t="str">
        <f t="shared" si="50"/>
        <v/>
      </c>
      <c r="B1606" s="6" t="str">
        <f t="shared" si="51"/>
        <v/>
      </c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</row>
    <row r="1607" spans="1:32">
      <c r="A1607" s="6" t="str">
        <f t="shared" si="50"/>
        <v/>
      </c>
      <c r="B1607" s="6" t="str">
        <f t="shared" si="51"/>
        <v/>
      </c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</row>
    <row r="1608" spans="1:32">
      <c r="A1608" s="6" t="str">
        <f t="shared" si="50"/>
        <v/>
      </c>
      <c r="B1608" s="6" t="str">
        <f t="shared" si="51"/>
        <v/>
      </c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</row>
    <row r="1609" spans="1:32">
      <c r="A1609" s="6" t="str">
        <f t="shared" si="50"/>
        <v/>
      </c>
      <c r="B1609" s="6" t="str">
        <f t="shared" si="51"/>
        <v/>
      </c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</row>
    <row r="1610" spans="1:32">
      <c r="A1610" s="6" t="str">
        <f t="shared" ref="A1610:A1673" si="52">IFERROR(CONCATENATE(C1610,B1610),"")</f>
        <v/>
      </c>
      <c r="B1610" s="6" t="str">
        <f t="shared" ref="B1610:B1673" si="53">IFERROR(IF(C1610=C1609,B1609+1,IF(C1610="","",1)),"")</f>
        <v/>
      </c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</row>
    <row r="1611" spans="1:32">
      <c r="A1611" s="6" t="str">
        <f t="shared" si="52"/>
        <v/>
      </c>
      <c r="B1611" s="6" t="str">
        <f t="shared" si="53"/>
        <v/>
      </c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</row>
    <row r="1612" spans="1:32">
      <c r="A1612" s="6" t="str">
        <f t="shared" si="52"/>
        <v/>
      </c>
      <c r="B1612" s="6" t="str">
        <f t="shared" si="53"/>
        <v/>
      </c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</row>
    <row r="1613" spans="1:32">
      <c r="A1613" s="6" t="str">
        <f t="shared" si="52"/>
        <v/>
      </c>
      <c r="B1613" s="6" t="str">
        <f t="shared" si="53"/>
        <v/>
      </c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</row>
    <row r="1614" spans="1:32">
      <c r="A1614" s="6" t="str">
        <f t="shared" si="52"/>
        <v/>
      </c>
      <c r="B1614" s="6" t="str">
        <f t="shared" si="53"/>
        <v/>
      </c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</row>
    <row r="1615" spans="1:32">
      <c r="A1615" s="6" t="str">
        <f t="shared" si="52"/>
        <v/>
      </c>
      <c r="B1615" s="6" t="str">
        <f t="shared" si="53"/>
        <v/>
      </c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</row>
    <row r="1616" spans="1:32">
      <c r="A1616" s="6" t="str">
        <f t="shared" si="52"/>
        <v/>
      </c>
      <c r="B1616" s="6" t="str">
        <f t="shared" si="53"/>
        <v/>
      </c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</row>
    <row r="1617" spans="1:32">
      <c r="A1617" s="6" t="str">
        <f t="shared" si="52"/>
        <v/>
      </c>
      <c r="B1617" s="6" t="str">
        <f t="shared" si="53"/>
        <v/>
      </c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</row>
    <row r="1618" spans="1:32">
      <c r="A1618" s="6" t="str">
        <f t="shared" si="52"/>
        <v/>
      </c>
      <c r="B1618" s="6" t="str">
        <f t="shared" si="53"/>
        <v/>
      </c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</row>
    <row r="1619" spans="1:32">
      <c r="A1619" s="6" t="str">
        <f t="shared" si="52"/>
        <v/>
      </c>
      <c r="B1619" s="6" t="str">
        <f t="shared" si="53"/>
        <v/>
      </c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</row>
    <row r="1620" spans="1:32">
      <c r="A1620" s="6" t="str">
        <f t="shared" si="52"/>
        <v/>
      </c>
      <c r="B1620" s="6" t="str">
        <f t="shared" si="53"/>
        <v/>
      </c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</row>
    <row r="1621" spans="1:32">
      <c r="A1621" s="6" t="str">
        <f t="shared" si="52"/>
        <v/>
      </c>
      <c r="B1621" s="6" t="str">
        <f t="shared" si="53"/>
        <v/>
      </c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</row>
    <row r="1622" spans="1:32">
      <c r="A1622" s="6" t="str">
        <f t="shared" si="52"/>
        <v/>
      </c>
      <c r="B1622" s="6" t="str">
        <f t="shared" si="53"/>
        <v/>
      </c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</row>
    <row r="1623" spans="1:32">
      <c r="A1623" s="6" t="str">
        <f t="shared" si="52"/>
        <v/>
      </c>
      <c r="B1623" s="6" t="str">
        <f t="shared" si="53"/>
        <v/>
      </c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</row>
    <row r="1624" spans="1:32">
      <c r="A1624" s="6" t="str">
        <f t="shared" si="52"/>
        <v/>
      </c>
      <c r="B1624" s="6" t="str">
        <f t="shared" si="53"/>
        <v/>
      </c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</row>
    <row r="1625" spans="1:32">
      <c r="A1625" s="6" t="str">
        <f t="shared" si="52"/>
        <v/>
      </c>
      <c r="B1625" s="6" t="str">
        <f t="shared" si="53"/>
        <v/>
      </c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</row>
    <row r="1626" spans="1:32">
      <c r="A1626" s="6" t="str">
        <f t="shared" si="52"/>
        <v/>
      </c>
      <c r="B1626" s="6" t="str">
        <f t="shared" si="53"/>
        <v/>
      </c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</row>
    <row r="1627" spans="1:32">
      <c r="A1627" s="6" t="str">
        <f t="shared" si="52"/>
        <v/>
      </c>
      <c r="B1627" s="6" t="str">
        <f t="shared" si="53"/>
        <v/>
      </c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</row>
    <row r="1628" spans="1:32">
      <c r="A1628" s="6" t="str">
        <f t="shared" si="52"/>
        <v/>
      </c>
      <c r="B1628" s="6" t="str">
        <f t="shared" si="53"/>
        <v/>
      </c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</row>
    <row r="1629" spans="1:32">
      <c r="A1629" s="6" t="str">
        <f t="shared" si="52"/>
        <v/>
      </c>
      <c r="B1629" s="6" t="str">
        <f t="shared" si="53"/>
        <v/>
      </c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</row>
    <row r="1630" spans="1:32">
      <c r="A1630" s="6" t="str">
        <f t="shared" si="52"/>
        <v/>
      </c>
      <c r="B1630" s="6" t="str">
        <f t="shared" si="53"/>
        <v/>
      </c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</row>
    <row r="1631" spans="1:32">
      <c r="A1631" s="6" t="str">
        <f t="shared" si="52"/>
        <v/>
      </c>
      <c r="B1631" s="6" t="str">
        <f t="shared" si="53"/>
        <v/>
      </c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</row>
    <row r="1632" spans="1:32">
      <c r="A1632" s="6" t="str">
        <f t="shared" si="52"/>
        <v/>
      </c>
      <c r="B1632" s="6" t="str">
        <f t="shared" si="53"/>
        <v/>
      </c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</row>
    <row r="1633" spans="1:32">
      <c r="A1633" s="6" t="str">
        <f t="shared" si="52"/>
        <v/>
      </c>
      <c r="B1633" s="6" t="str">
        <f t="shared" si="53"/>
        <v/>
      </c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</row>
    <row r="1634" spans="1:32">
      <c r="A1634" s="6" t="str">
        <f t="shared" si="52"/>
        <v/>
      </c>
      <c r="B1634" s="6" t="str">
        <f t="shared" si="53"/>
        <v/>
      </c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</row>
    <row r="1635" spans="1:32">
      <c r="A1635" s="6" t="str">
        <f t="shared" si="52"/>
        <v/>
      </c>
      <c r="B1635" s="6" t="str">
        <f t="shared" si="53"/>
        <v/>
      </c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</row>
    <row r="1636" spans="1:32">
      <c r="A1636" s="6" t="str">
        <f t="shared" si="52"/>
        <v/>
      </c>
      <c r="B1636" s="6" t="str">
        <f t="shared" si="53"/>
        <v/>
      </c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</row>
    <row r="1637" spans="1:32">
      <c r="A1637" s="6" t="str">
        <f t="shared" si="52"/>
        <v/>
      </c>
      <c r="B1637" s="6" t="str">
        <f t="shared" si="53"/>
        <v/>
      </c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</row>
    <row r="1638" spans="1:32">
      <c r="A1638" s="6" t="str">
        <f t="shared" si="52"/>
        <v/>
      </c>
      <c r="B1638" s="6" t="str">
        <f t="shared" si="53"/>
        <v/>
      </c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</row>
    <row r="1639" spans="1:32">
      <c r="A1639" s="6" t="str">
        <f t="shared" si="52"/>
        <v/>
      </c>
      <c r="B1639" s="6" t="str">
        <f t="shared" si="53"/>
        <v/>
      </c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</row>
    <row r="1640" spans="1:32">
      <c r="A1640" s="6" t="str">
        <f t="shared" si="52"/>
        <v/>
      </c>
      <c r="B1640" s="6" t="str">
        <f t="shared" si="53"/>
        <v/>
      </c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</row>
    <row r="1641" spans="1:32">
      <c r="A1641" s="6" t="str">
        <f t="shared" si="52"/>
        <v/>
      </c>
      <c r="B1641" s="6" t="str">
        <f t="shared" si="53"/>
        <v/>
      </c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</row>
    <row r="1642" spans="1:32">
      <c r="A1642" s="6" t="str">
        <f t="shared" si="52"/>
        <v/>
      </c>
      <c r="B1642" s="6" t="str">
        <f t="shared" si="53"/>
        <v/>
      </c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</row>
    <row r="1643" spans="1:32">
      <c r="A1643" s="6" t="str">
        <f t="shared" si="52"/>
        <v/>
      </c>
      <c r="B1643" s="6" t="str">
        <f t="shared" si="53"/>
        <v/>
      </c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</row>
    <row r="1644" spans="1:32">
      <c r="A1644" s="6" t="str">
        <f t="shared" si="52"/>
        <v/>
      </c>
      <c r="B1644" s="6" t="str">
        <f t="shared" si="53"/>
        <v/>
      </c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</row>
    <row r="1645" spans="1:32">
      <c r="A1645" s="6" t="str">
        <f t="shared" si="52"/>
        <v/>
      </c>
      <c r="B1645" s="6" t="str">
        <f t="shared" si="53"/>
        <v/>
      </c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</row>
    <row r="1646" spans="1:32">
      <c r="A1646" s="6" t="str">
        <f t="shared" si="52"/>
        <v/>
      </c>
      <c r="B1646" s="6" t="str">
        <f t="shared" si="53"/>
        <v/>
      </c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</row>
    <row r="1647" spans="1:32">
      <c r="A1647" s="6" t="str">
        <f t="shared" si="52"/>
        <v/>
      </c>
      <c r="B1647" s="6" t="str">
        <f t="shared" si="53"/>
        <v/>
      </c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</row>
    <row r="1648" spans="1:32">
      <c r="A1648" s="6" t="str">
        <f t="shared" si="52"/>
        <v/>
      </c>
      <c r="B1648" s="6" t="str">
        <f t="shared" si="53"/>
        <v/>
      </c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</row>
    <row r="1649" spans="1:32">
      <c r="A1649" s="6" t="str">
        <f t="shared" si="52"/>
        <v/>
      </c>
      <c r="B1649" s="6" t="str">
        <f t="shared" si="53"/>
        <v/>
      </c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</row>
    <row r="1650" spans="1:32">
      <c r="A1650" s="6" t="str">
        <f t="shared" si="52"/>
        <v/>
      </c>
      <c r="B1650" s="6" t="str">
        <f t="shared" si="53"/>
        <v/>
      </c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</row>
    <row r="1651" spans="1:32">
      <c r="A1651" s="6" t="str">
        <f t="shared" si="52"/>
        <v/>
      </c>
      <c r="B1651" s="6" t="str">
        <f t="shared" si="53"/>
        <v/>
      </c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</row>
    <row r="1652" spans="1:32">
      <c r="A1652" s="6" t="str">
        <f t="shared" si="52"/>
        <v/>
      </c>
      <c r="B1652" s="6" t="str">
        <f t="shared" si="53"/>
        <v/>
      </c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</row>
    <row r="1653" spans="1:32">
      <c r="A1653" s="6" t="str">
        <f t="shared" si="52"/>
        <v/>
      </c>
      <c r="B1653" s="6" t="str">
        <f t="shared" si="53"/>
        <v/>
      </c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</row>
    <row r="1654" spans="1:32">
      <c r="A1654" s="6" t="str">
        <f t="shared" si="52"/>
        <v/>
      </c>
      <c r="B1654" s="6" t="str">
        <f t="shared" si="53"/>
        <v/>
      </c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</row>
    <row r="1655" spans="1:32">
      <c r="A1655" s="6" t="str">
        <f t="shared" si="52"/>
        <v/>
      </c>
      <c r="B1655" s="6" t="str">
        <f t="shared" si="53"/>
        <v/>
      </c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</row>
    <row r="1656" spans="1:32">
      <c r="A1656" s="6" t="str">
        <f t="shared" si="52"/>
        <v/>
      </c>
      <c r="B1656" s="6" t="str">
        <f t="shared" si="53"/>
        <v/>
      </c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</row>
    <row r="1657" spans="1:32">
      <c r="A1657" s="6" t="str">
        <f t="shared" si="52"/>
        <v/>
      </c>
      <c r="B1657" s="6" t="str">
        <f t="shared" si="53"/>
        <v/>
      </c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</row>
    <row r="1658" spans="1:32">
      <c r="A1658" s="6" t="str">
        <f t="shared" si="52"/>
        <v/>
      </c>
      <c r="B1658" s="6" t="str">
        <f t="shared" si="53"/>
        <v/>
      </c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</row>
    <row r="1659" spans="1:32">
      <c r="A1659" s="6" t="str">
        <f t="shared" si="52"/>
        <v/>
      </c>
      <c r="B1659" s="6" t="str">
        <f t="shared" si="53"/>
        <v/>
      </c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</row>
    <row r="1660" spans="1:32">
      <c r="A1660" s="6" t="str">
        <f t="shared" si="52"/>
        <v/>
      </c>
      <c r="B1660" s="6" t="str">
        <f t="shared" si="53"/>
        <v/>
      </c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</row>
    <row r="1661" spans="1:32">
      <c r="A1661" s="6" t="str">
        <f t="shared" si="52"/>
        <v/>
      </c>
      <c r="B1661" s="6" t="str">
        <f t="shared" si="53"/>
        <v/>
      </c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</row>
    <row r="1662" spans="1:32">
      <c r="A1662" s="6" t="str">
        <f t="shared" si="52"/>
        <v/>
      </c>
      <c r="B1662" s="6" t="str">
        <f t="shared" si="53"/>
        <v/>
      </c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</row>
    <row r="1663" spans="1:32">
      <c r="A1663" s="6" t="str">
        <f t="shared" si="52"/>
        <v/>
      </c>
      <c r="B1663" s="6" t="str">
        <f t="shared" si="53"/>
        <v/>
      </c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</row>
    <row r="1664" spans="1:32">
      <c r="A1664" s="6" t="str">
        <f t="shared" si="52"/>
        <v/>
      </c>
      <c r="B1664" s="6" t="str">
        <f t="shared" si="53"/>
        <v/>
      </c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</row>
    <row r="1665" spans="1:32">
      <c r="A1665" s="6" t="str">
        <f t="shared" si="52"/>
        <v/>
      </c>
      <c r="B1665" s="6" t="str">
        <f t="shared" si="53"/>
        <v/>
      </c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</row>
    <row r="1666" spans="1:32">
      <c r="A1666" s="6" t="str">
        <f t="shared" si="52"/>
        <v/>
      </c>
      <c r="B1666" s="6" t="str">
        <f t="shared" si="53"/>
        <v/>
      </c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</row>
    <row r="1667" spans="1:32">
      <c r="A1667" s="6" t="str">
        <f t="shared" si="52"/>
        <v/>
      </c>
      <c r="B1667" s="6" t="str">
        <f t="shared" si="53"/>
        <v/>
      </c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</row>
    <row r="1668" spans="1:32">
      <c r="A1668" s="6" t="str">
        <f t="shared" si="52"/>
        <v/>
      </c>
      <c r="B1668" s="6" t="str">
        <f t="shared" si="53"/>
        <v/>
      </c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</row>
    <row r="1669" spans="1:32">
      <c r="A1669" s="6" t="str">
        <f t="shared" si="52"/>
        <v/>
      </c>
      <c r="B1669" s="6" t="str">
        <f t="shared" si="53"/>
        <v/>
      </c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</row>
    <row r="1670" spans="1:32">
      <c r="A1670" s="6" t="str">
        <f t="shared" si="52"/>
        <v/>
      </c>
      <c r="B1670" s="6" t="str">
        <f t="shared" si="53"/>
        <v/>
      </c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</row>
    <row r="1671" spans="1:32">
      <c r="A1671" s="6" t="str">
        <f t="shared" si="52"/>
        <v/>
      </c>
      <c r="B1671" s="6" t="str">
        <f t="shared" si="53"/>
        <v/>
      </c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</row>
    <row r="1672" spans="1:32">
      <c r="A1672" s="6" t="str">
        <f t="shared" si="52"/>
        <v/>
      </c>
      <c r="B1672" s="6" t="str">
        <f t="shared" si="53"/>
        <v/>
      </c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</row>
    <row r="1673" spans="1:32">
      <c r="A1673" s="6" t="str">
        <f t="shared" si="52"/>
        <v/>
      </c>
      <c r="B1673" s="6" t="str">
        <f t="shared" si="53"/>
        <v/>
      </c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</row>
    <row r="1674" spans="1:32">
      <c r="A1674" s="6" t="str">
        <f t="shared" ref="A1674:A1737" si="54">IFERROR(CONCATENATE(C1674,B1674),"")</f>
        <v/>
      </c>
      <c r="B1674" s="6" t="str">
        <f t="shared" ref="B1674:B1737" si="55">IFERROR(IF(C1674=C1673,B1673+1,IF(C1674="","",1)),"")</f>
        <v/>
      </c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</row>
    <row r="1675" spans="1:32">
      <c r="A1675" s="6" t="str">
        <f t="shared" si="54"/>
        <v/>
      </c>
      <c r="B1675" s="6" t="str">
        <f t="shared" si="55"/>
        <v/>
      </c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</row>
    <row r="1676" spans="1:32">
      <c r="A1676" s="6" t="str">
        <f t="shared" si="54"/>
        <v/>
      </c>
      <c r="B1676" s="6" t="str">
        <f t="shared" si="55"/>
        <v/>
      </c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</row>
    <row r="1677" spans="1:32">
      <c r="A1677" s="6" t="str">
        <f t="shared" si="54"/>
        <v/>
      </c>
      <c r="B1677" s="6" t="str">
        <f t="shared" si="55"/>
        <v/>
      </c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</row>
    <row r="1678" spans="1:32">
      <c r="A1678" s="6" t="str">
        <f t="shared" si="54"/>
        <v/>
      </c>
      <c r="B1678" s="6" t="str">
        <f t="shared" si="55"/>
        <v/>
      </c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</row>
    <row r="1679" spans="1:32">
      <c r="A1679" s="6" t="str">
        <f t="shared" si="54"/>
        <v/>
      </c>
      <c r="B1679" s="6" t="str">
        <f t="shared" si="55"/>
        <v/>
      </c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</row>
    <row r="1680" spans="1:32">
      <c r="A1680" s="6" t="str">
        <f t="shared" si="54"/>
        <v/>
      </c>
      <c r="B1680" s="6" t="str">
        <f t="shared" si="55"/>
        <v/>
      </c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</row>
    <row r="1681" spans="1:32">
      <c r="A1681" s="6" t="str">
        <f t="shared" si="54"/>
        <v/>
      </c>
      <c r="B1681" s="6" t="str">
        <f t="shared" si="55"/>
        <v/>
      </c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</row>
    <row r="1682" spans="1:32">
      <c r="A1682" s="6" t="str">
        <f t="shared" si="54"/>
        <v/>
      </c>
      <c r="B1682" s="6" t="str">
        <f t="shared" si="55"/>
        <v/>
      </c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</row>
    <row r="1683" spans="1:32">
      <c r="A1683" s="6" t="str">
        <f t="shared" si="54"/>
        <v/>
      </c>
      <c r="B1683" s="6" t="str">
        <f t="shared" si="55"/>
        <v/>
      </c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</row>
    <row r="1684" spans="1:32">
      <c r="A1684" s="6" t="str">
        <f t="shared" si="54"/>
        <v/>
      </c>
      <c r="B1684" s="6" t="str">
        <f t="shared" si="55"/>
        <v/>
      </c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</row>
    <row r="1685" spans="1:32">
      <c r="A1685" s="6" t="str">
        <f t="shared" si="54"/>
        <v/>
      </c>
      <c r="B1685" s="6" t="str">
        <f t="shared" si="55"/>
        <v/>
      </c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</row>
    <row r="1686" spans="1:32">
      <c r="A1686" s="6" t="str">
        <f t="shared" si="54"/>
        <v/>
      </c>
      <c r="B1686" s="6" t="str">
        <f t="shared" si="55"/>
        <v/>
      </c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</row>
    <row r="1687" spans="1:32">
      <c r="A1687" s="6" t="str">
        <f t="shared" si="54"/>
        <v/>
      </c>
      <c r="B1687" s="6" t="str">
        <f t="shared" si="55"/>
        <v/>
      </c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</row>
    <row r="1688" spans="1:32">
      <c r="A1688" s="6" t="str">
        <f t="shared" si="54"/>
        <v/>
      </c>
      <c r="B1688" s="6" t="str">
        <f t="shared" si="55"/>
        <v/>
      </c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</row>
    <row r="1689" spans="1:32">
      <c r="A1689" s="6" t="str">
        <f t="shared" si="54"/>
        <v/>
      </c>
      <c r="B1689" s="6" t="str">
        <f t="shared" si="55"/>
        <v/>
      </c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</row>
    <row r="1690" spans="1:32">
      <c r="A1690" s="6" t="str">
        <f t="shared" si="54"/>
        <v/>
      </c>
      <c r="B1690" s="6" t="str">
        <f t="shared" si="55"/>
        <v/>
      </c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</row>
    <row r="1691" spans="1:32">
      <c r="A1691" s="6" t="str">
        <f t="shared" si="54"/>
        <v/>
      </c>
      <c r="B1691" s="6" t="str">
        <f t="shared" si="55"/>
        <v/>
      </c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</row>
    <row r="1692" spans="1:32">
      <c r="A1692" s="6" t="str">
        <f t="shared" si="54"/>
        <v/>
      </c>
      <c r="B1692" s="6" t="str">
        <f t="shared" si="55"/>
        <v/>
      </c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</row>
    <row r="1693" spans="1:32">
      <c r="A1693" s="6" t="str">
        <f t="shared" si="54"/>
        <v/>
      </c>
      <c r="B1693" s="6" t="str">
        <f t="shared" si="55"/>
        <v/>
      </c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</row>
    <row r="1694" spans="1:32">
      <c r="A1694" s="6" t="str">
        <f t="shared" si="54"/>
        <v/>
      </c>
      <c r="B1694" s="6" t="str">
        <f t="shared" si="55"/>
        <v/>
      </c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</row>
    <row r="1695" spans="1:32">
      <c r="A1695" s="6" t="str">
        <f t="shared" si="54"/>
        <v/>
      </c>
      <c r="B1695" s="6" t="str">
        <f t="shared" si="55"/>
        <v/>
      </c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</row>
    <row r="1696" spans="1:32">
      <c r="A1696" s="6" t="str">
        <f t="shared" si="54"/>
        <v/>
      </c>
      <c r="B1696" s="6" t="str">
        <f t="shared" si="55"/>
        <v/>
      </c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</row>
    <row r="1697" spans="1:32">
      <c r="A1697" s="6" t="str">
        <f t="shared" si="54"/>
        <v/>
      </c>
      <c r="B1697" s="6" t="str">
        <f t="shared" si="55"/>
        <v/>
      </c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</row>
    <row r="1698" spans="1:32">
      <c r="A1698" s="6" t="str">
        <f t="shared" si="54"/>
        <v/>
      </c>
      <c r="B1698" s="6" t="str">
        <f t="shared" si="55"/>
        <v/>
      </c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</row>
    <row r="1699" spans="1:32">
      <c r="A1699" s="6" t="str">
        <f t="shared" si="54"/>
        <v/>
      </c>
      <c r="B1699" s="6" t="str">
        <f t="shared" si="55"/>
        <v/>
      </c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</row>
    <row r="1700" spans="1:32">
      <c r="A1700" s="6" t="str">
        <f t="shared" si="54"/>
        <v/>
      </c>
      <c r="B1700" s="6" t="str">
        <f t="shared" si="55"/>
        <v/>
      </c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</row>
    <row r="1701" spans="1:32">
      <c r="A1701" s="6" t="str">
        <f t="shared" si="54"/>
        <v/>
      </c>
      <c r="B1701" s="6" t="str">
        <f t="shared" si="55"/>
        <v/>
      </c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</row>
    <row r="1702" spans="1:32">
      <c r="A1702" s="6" t="str">
        <f t="shared" si="54"/>
        <v/>
      </c>
      <c r="B1702" s="6" t="str">
        <f t="shared" si="55"/>
        <v/>
      </c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</row>
    <row r="1703" spans="1:32">
      <c r="A1703" s="6" t="str">
        <f t="shared" si="54"/>
        <v/>
      </c>
      <c r="B1703" s="6" t="str">
        <f t="shared" si="55"/>
        <v/>
      </c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</row>
    <row r="1704" spans="1:32">
      <c r="A1704" s="6" t="str">
        <f t="shared" si="54"/>
        <v/>
      </c>
      <c r="B1704" s="6" t="str">
        <f t="shared" si="55"/>
        <v/>
      </c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</row>
    <row r="1705" spans="1:32">
      <c r="A1705" s="6" t="str">
        <f t="shared" si="54"/>
        <v/>
      </c>
      <c r="B1705" s="6" t="str">
        <f t="shared" si="55"/>
        <v/>
      </c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</row>
    <row r="1706" spans="1:32">
      <c r="A1706" s="6" t="str">
        <f t="shared" si="54"/>
        <v/>
      </c>
      <c r="B1706" s="6" t="str">
        <f t="shared" si="55"/>
        <v/>
      </c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</row>
    <row r="1707" spans="1:32">
      <c r="A1707" s="6" t="str">
        <f t="shared" si="54"/>
        <v/>
      </c>
      <c r="B1707" s="6" t="str">
        <f t="shared" si="55"/>
        <v/>
      </c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</row>
    <row r="1708" spans="1:32">
      <c r="A1708" s="6" t="str">
        <f t="shared" si="54"/>
        <v/>
      </c>
      <c r="B1708" s="6" t="str">
        <f t="shared" si="55"/>
        <v/>
      </c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</row>
    <row r="1709" spans="1:32">
      <c r="A1709" s="6" t="str">
        <f t="shared" si="54"/>
        <v/>
      </c>
      <c r="B1709" s="6" t="str">
        <f t="shared" si="55"/>
        <v/>
      </c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</row>
    <row r="1710" spans="1:32">
      <c r="A1710" s="6" t="str">
        <f t="shared" si="54"/>
        <v/>
      </c>
      <c r="B1710" s="6" t="str">
        <f t="shared" si="55"/>
        <v/>
      </c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</row>
    <row r="1711" spans="1:32">
      <c r="A1711" s="6" t="str">
        <f t="shared" si="54"/>
        <v/>
      </c>
      <c r="B1711" s="6" t="str">
        <f t="shared" si="55"/>
        <v/>
      </c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</row>
    <row r="1712" spans="1:32">
      <c r="A1712" s="6" t="str">
        <f t="shared" si="54"/>
        <v/>
      </c>
      <c r="B1712" s="6" t="str">
        <f t="shared" si="55"/>
        <v/>
      </c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</row>
    <row r="1713" spans="1:32">
      <c r="A1713" s="6" t="str">
        <f t="shared" si="54"/>
        <v/>
      </c>
      <c r="B1713" s="6" t="str">
        <f t="shared" si="55"/>
        <v/>
      </c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</row>
    <row r="1714" spans="1:32">
      <c r="A1714" s="6" t="str">
        <f t="shared" si="54"/>
        <v/>
      </c>
      <c r="B1714" s="6" t="str">
        <f t="shared" si="55"/>
        <v/>
      </c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</row>
    <row r="1715" spans="1:32">
      <c r="A1715" s="6" t="str">
        <f t="shared" si="54"/>
        <v/>
      </c>
      <c r="B1715" s="6" t="str">
        <f t="shared" si="55"/>
        <v/>
      </c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</row>
    <row r="1716" spans="1:32">
      <c r="A1716" s="6" t="str">
        <f t="shared" si="54"/>
        <v/>
      </c>
      <c r="B1716" s="6" t="str">
        <f t="shared" si="55"/>
        <v/>
      </c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</row>
    <row r="1717" spans="1:32">
      <c r="A1717" s="6" t="str">
        <f t="shared" si="54"/>
        <v/>
      </c>
      <c r="B1717" s="6" t="str">
        <f t="shared" si="55"/>
        <v/>
      </c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</row>
    <row r="1718" spans="1:32">
      <c r="A1718" s="6" t="str">
        <f t="shared" si="54"/>
        <v/>
      </c>
      <c r="B1718" s="6" t="str">
        <f t="shared" si="55"/>
        <v/>
      </c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</row>
    <row r="1719" spans="1:32">
      <c r="A1719" s="6" t="str">
        <f t="shared" si="54"/>
        <v/>
      </c>
      <c r="B1719" s="6" t="str">
        <f t="shared" si="55"/>
        <v/>
      </c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</row>
    <row r="1720" spans="1:32">
      <c r="A1720" s="6" t="str">
        <f t="shared" si="54"/>
        <v/>
      </c>
      <c r="B1720" s="6" t="str">
        <f t="shared" si="55"/>
        <v/>
      </c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</row>
    <row r="1721" spans="1:32">
      <c r="A1721" s="6" t="str">
        <f t="shared" si="54"/>
        <v/>
      </c>
      <c r="B1721" s="6" t="str">
        <f t="shared" si="55"/>
        <v/>
      </c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</row>
    <row r="1722" spans="1:32">
      <c r="A1722" s="6" t="str">
        <f t="shared" si="54"/>
        <v/>
      </c>
      <c r="B1722" s="6" t="str">
        <f t="shared" si="55"/>
        <v/>
      </c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</row>
    <row r="1723" spans="1:32">
      <c r="A1723" s="6" t="str">
        <f t="shared" si="54"/>
        <v/>
      </c>
      <c r="B1723" s="6" t="str">
        <f t="shared" si="55"/>
        <v/>
      </c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</row>
    <row r="1724" spans="1:32">
      <c r="A1724" s="6" t="str">
        <f t="shared" si="54"/>
        <v/>
      </c>
      <c r="B1724" s="6" t="str">
        <f t="shared" si="55"/>
        <v/>
      </c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</row>
    <row r="1725" spans="1:32">
      <c r="A1725" s="6" t="str">
        <f t="shared" si="54"/>
        <v/>
      </c>
      <c r="B1725" s="6" t="str">
        <f t="shared" si="55"/>
        <v/>
      </c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</row>
    <row r="1726" spans="1:32">
      <c r="A1726" s="6" t="str">
        <f t="shared" si="54"/>
        <v/>
      </c>
      <c r="B1726" s="6" t="str">
        <f t="shared" si="55"/>
        <v/>
      </c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</row>
    <row r="1727" spans="1:32">
      <c r="A1727" s="6" t="str">
        <f t="shared" si="54"/>
        <v/>
      </c>
      <c r="B1727" s="6" t="str">
        <f t="shared" si="55"/>
        <v/>
      </c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</row>
    <row r="1728" spans="1:32">
      <c r="A1728" s="6" t="str">
        <f t="shared" si="54"/>
        <v/>
      </c>
      <c r="B1728" s="6" t="str">
        <f t="shared" si="55"/>
        <v/>
      </c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</row>
    <row r="1729" spans="1:32">
      <c r="A1729" s="6" t="str">
        <f t="shared" si="54"/>
        <v/>
      </c>
      <c r="B1729" s="6" t="str">
        <f t="shared" si="55"/>
        <v/>
      </c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</row>
    <row r="1730" spans="1:32">
      <c r="A1730" s="6" t="str">
        <f t="shared" si="54"/>
        <v/>
      </c>
      <c r="B1730" s="6" t="str">
        <f t="shared" si="55"/>
        <v/>
      </c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</row>
    <row r="1731" spans="1:32">
      <c r="A1731" s="6" t="str">
        <f t="shared" si="54"/>
        <v/>
      </c>
      <c r="B1731" s="6" t="str">
        <f t="shared" si="55"/>
        <v/>
      </c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</row>
    <row r="1732" spans="1:32">
      <c r="A1732" s="6" t="str">
        <f t="shared" si="54"/>
        <v/>
      </c>
      <c r="B1732" s="6" t="str">
        <f t="shared" si="55"/>
        <v/>
      </c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</row>
    <row r="1733" spans="1:32">
      <c r="A1733" s="6" t="str">
        <f t="shared" si="54"/>
        <v/>
      </c>
      <c r="B1733" s="6" t="str">
        <f t="shared" si="55"/>
        <v/>
      </c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</row>
    <row r="1734" spans="1:32">
      <c r="A1734" s="6" t="str">
        <f t="shared" si="54"/>
        <v/>
      </c>
      <c r="B1734" s="6" t="str">
        <f t="shared" si="55"/>
        <v/>
      </c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</row>
    <row r="1735" spans="1:32">
      <c r="A1735" s="6" t="str">
        <f t="shared" si="54"/>
        <v/>
      </c>
      <c r="B1735" s="6" t="str">
        <f t="shared" si="55"/>
        <v/>
      </c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</row>
    <row r="1736" spans="1:32">
      <c r="A1736" s="6" t="str">
        <f t="shared" si="54"/>
        <v/>
      </c>
      <c r="B1736" s="6" t="str">
        <f t="shared" si="55"/>
        <v/>
      </c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</row>
    <row r="1737" spans="1:32">
      <c r="A1737" s="6" t="str">
        <f t="shared" si="54"/>
        <v/>
      </c>
      <c r="B1737" s="6" t="str">
        <f t="shared" si="55"/>
        <v/>
      </c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</row>
    <row r="1738" spans="1:32">
      <c r="A1738" s="6" t="str">
        <f t="shared" ref="A1738:A1801" si="56">IFERROR(CONCATENATE(C1738,B1738),"")</f>
        <v/>
      </c>
      <c r="B1738" s="6" t="str">
        <f t="shared" ref="B1738:B1801" si="57">IFERROR(IF(C1738=C1737,B1737+1,IF(C1738="","",1)),"")</f>
        <v/>
      </c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</row>
    <row r="1739" spans="1:32">
      <c r="A1739" s="6" t="str">
        <f t="shared" si="56"/>
        <v/>
      </c>
      <c r="B1739" s="6" t="str">
        <f t="shared" si="57"/>
        <v/>
      </c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</row>
    <row r="1740" spans="1:32">
      <c r="A1740" s="6" t="str">
        <f t="shared" si="56"/>
        <v/>
      </c>
      <c r="B1740" s="6" t="str">
        <f t="shared" si="57"/>
        <v/>
      </c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</row>
    <row r="1741" spans="1:32">
      <c r="A1741" s="6" t="str">
        <f t="shared" si="56"/>
        <v/>
      </c>
      <c r="B1741" s="6" t="str">
        <f t="shared" si="57"/>
        <v/>
      </c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</row>
    <row r="1742" spans="1:32">
      <c r="A1742" s="6" t="str">
        <f t="shared" si="56"/>
        <v/>
      </c>
      <c r="B1742" s="6" t="str">
        <f t="shared" si="57"/>
        <v/>
      </c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</row>
    <row r="1743" spans="1:32">
      <c r="A1743" s="6" t="str">
        <f t="shared" si="56"/>
        <v/>
      </c>
      <c r="B1743" s="6" t="str">
        <f t="shared" si="57"/>
        <v/>
      </c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</row>
    <row r="1744" spans="1:32">
      <c r="A1744" s="6" t="str">
        <f t="shared" si="56"/>
        <v/>
      </c>
      <c r="B1744" s="6" t="str">
        <f t="shared" si="57"/>
        <v/>
      </c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</row>
    <row r="1745" spans="1:32">
      <c r="A1745" s="6" t="str">
        <f t="shared" si="56"/>
        <v/>
      </c>
      <c r="B1745" s="6" t="str">
        <f t="shared" si="57"/>
        <v/>
      </c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</row>
    <row r="1746" spans="1:32">
      <c r="A1746" s="6" t="str">
        <f t="shared" si="56"/>
        <v/>
      </c>
      <c r="B1746" s="6" t="str">
        <f t="shared" si="57"/>
        <v/>
      </c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</row>
    <row r="1747" spans="1:32">
      <c r="A1747" s="6" t="str">
        <f t="shared" si="56"/>
        <v/>
      </c>
      <c r="B1747" s="6" t="str">
        <f t="shared" si="57"/>
        <v/>
      </c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</row>
    <row r="1748" spans="1:32">
      <c r="A1748" s="6" t="str">
        <f t="shared" si="56"/>
        <v/>
      </c>
      <c r="B1748" s="6" t="str">
        <f t="shared" si="57"/>
        <v/>
      </c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</row>
    <row r="1749" spans="1:32">
      <c r="A1749" s="6" t="str">
        <f t="shared" si="56"/>
        <v/>
      </c>
      <c r="B1749" s="6" t="str">
        <f t="shared" si="57"/>
        <v/>
      </c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</row>
    <row r="1750" spans="1:32">
      <c r="A1750" s="6" t="str">
        <f t="shared" si="56"/>
        <v/>
      </c>
      <c r="B1750" s="6" t="str">
        <f t="shared" si="57"/>
        <v/>
      </c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</row>
    <row r="1751" spans="1:32">
      <c r="A1751" s="6" t="str">
        <f t="shared" si="56"/>
        <v/>
      </c>
      <c r="B1751" s="6" t="str">
        <f t="shared" si="57"/>
        <v/>
      </c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</row>
    <row r="1752" spans="1:32">
      <c r="A1752" s="6" t="str">
        <f t="shared" si="56"/>
        <v/>
      </c>
      <c r="B1752" s="6" t="str">
        <f t="shared" si="57"/>
        <v/>
      </c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</row>
    <row r="1753" spans="1:32">
      <c r="A1753" s="6" t="str">
        <f t="shared" si="56"/>
        <v/>
      </c>
      <c r="B1753" s="6" t="str">
        <f t="shared" si="57"/>
        <v/>
      </c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</row>
    <row r="1754" spans="1:32">
      <c r="A1754" s="6" t="str">
        <f t="shared" si="56"/>
        <v/>
      </c>
      <c r="B1754" s="6" t="str">
        <f t="shared" si="57"/>
        <v/>
      </c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</row>
    <row r="1755" spans="1:32">
      <c r="A1755" s="6" t="str">
        <f t="shared" si="56"/>
        <v/>
      </c>
      <c r="B1755" s="6" t="str">
        <f t="shared" si="57"/>
        <v/>
      </c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</row>
    <row r="1756" spans="1:32">
      <c r="A1756" s="6" t="str">
        <f t="shared" si="56"/>
        <v/>
      </c>
      <c r="B1756" s="6" t="str">
        <f t="shared" si="57"/>
        <v/>
      </c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</row>
    <row r="1757" spans="1:32">
      <c r="A1757" s="6" t="str">
        <f t="shared" si="56"/>
        <v/>
      </c>
      <c r="B1757" s="6" t="str">
        <f t="shared" si="57"/>
        <v/>
      </c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</row>
    <row r="1758" spans="1:32">
      <c r="A1758" s="6" t="str">
        <f t="shared" si="56"/>
        <v/>
      </c>
      <c r="B1758" s="6" t="str">
        <f t="shared" si="57"/>
        <v/>
      </c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</row>
    <row r="1759" spans="1:32">
      <c r="A1759" s="6" t="str">
        <f t="shared" si="56"/>
        <v/>
      </c>
      <c r="B1759" s="6" t="str">
        <f t="shared" si="57"/>
        <v/>
      </c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</row>
    <row r="1760" spans="1:32">
      <c r="A1760" s="6" t="str">
        <f t="shared" si="56"/>
        <v/>
      </c>
      <c r="B1760" s="6" t="str">
        <f t="shared" si="57"/>
        <v/>
      </c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</row>
    <row r="1761" spans="1:32">
      <c r="A1761" s="6" t="str">
        <f t="shared" si="56"/>
        <v/>
      </c>
      <c r="B1761" s="6" t="str">
        <f t="shared" si="57"/>
        <v/>
      </c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</row>
    <row r="1762" spans="1:32">
      <c r="A1762" s="6" t="str">
        <f t="shared" si="56"/>
        <v/>
      </c>
      <c r="B1762" s="6" t="str">
        <f t="shared" si="57"/>
        <v/>
      </c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</row>
    <row r="1763" spans="1:32">
      <c r="A1763" s="6" t="str">
        <f t="shared" si="56"/>
        <v/>
      </c>
      <c r="B1763" s="6" t="str">
        <f t="shared" si="57"/>
        <v/>
      </c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</row>
    <row r="1764" spans="1:32">
      <c r="A1764" s="6" t="str">
        <f t="shared" si="56"/>
        <v/>
      </c>
      <c r="B1764" s="6" t="str">
        <f t="shared" si="57"/>
        <v/>
      </c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</row>
    <row r="1765" spans="1:32">
      <c r="A1765" s="6" t="str">
        <f t="shared" si="56"/>
        <v/>
      </c>
      <c r="B1765" s="6" t="str">
        <f t="shared" si="57"/>
        <v/>
      </c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</row>
    <row r="1766" spans="1:32">
      <c r="A1766" s="6" t="str">
        <f t="shared" si="56"/>
        <v/>
      </c>
      <c r="B1766" s="6" t="str">
        <f t="shared" si="57"/>
        <v/>
      </c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</row>
    <row r="1767" spans="1:32">
      <c r="A1767" s="6" t="str">
        <f t="shared" si="56"/>
        <v/>
      </c>
      <c r="B1767" s="6" t="str">
        <f t="shared" si="57"/>
        <v/>
      </c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</row>
    <row r="1768" spans="1:32">
      <c r="A1768" s="6" t="str">
        <f t="shared" si="56"/>
        <v/>
      </c>
      <c r="B1768" s="6" t="str">
        <f t="shared" si="57"/>
        <v/>
      </c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</row>
    <row r="1769" spans="1:32">
      <c r="A1769" s="6" t="str">
        <f t="shared" si="56"/>
        <v/>
      </c>
      <c r="B1769" s="6" t="str">
        <f t="shared" si="57"/>
        <v/>
      </c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</row>
    <row r="1770" spans="1:32">
      <c r="A1770" s="6" t="str">
        <f t="shared" si="56"/>
        <v/>
      </c>
      <c r="B1770" s="6" t="str">
        <f t="shared" si="57"/>
        <v/>
      </c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</row>
    <row r="1771" spans="1:32">
      <c r="A1771" s="6" t="str">
        <f t="shared" si="56"/>
        <v/>
      </c>
      <c r="B1771" s="6" t="str">
        <f t="shared" si="57"/>
        <v/>
      </c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</row>
    <row r="1772" spans="1:32">
      <c r="A1772" s="6" t="str">
        <f t="shared" si="56"/>
        <v/>
      </c>
      <c r="B1772" s="6" t="str">
        <f t="shared" si="57"/>
        <v/>
      </c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</row>
    <row r="1773" spans="1:32">
      <c r="A1773" s="6" t="str">
        <f t="shared" si="56"/>
        <v/>
      </c>
      <c r="B1773" s="6" t="str">
        <f t="shared" si="57"/>
        <v/>
      </c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</row>
    <row r="1774" spans="1:32">
      <c r="A1774" s="6" t="str">
        <f t="shared" si="56"/>
        <v/>
      </c>
      <c r="B1774" s="6" t="str">
        <f t="shared" si="57"/>
        <v/>
      </c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</row>
    <row r="1775" spans="1:32">
      <c r="A1775" s="6" t="str">
        <f t="shared" si="56"/>
        <v/>
      </c>
      <c r="B1775" s="6" t="str">
        <f t="shared" si="57"/>
        <v/>
      </c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</row>
    <row r="1776" spans="1:32">
      <c r="A1776" s="6" t="str">
        <f t="shared" si="56"/>
        <v/>
      </c>
      <c r="B1776" s="6" t="str">
        <f t="shared" si="57"/>
        <v/>
      </c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</row>
    <row r="1777" spans="1:32">
      <c r="A1777" s="6" t="str">
        <f t="shared" si="56"/>
        <v/>
      </c>
      <c r="B1777" s="6" t="str">
        <f t="shared" si="57"/>
        <v/>
      </c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</row>
    <row r="1778" spans="1:32">
      <c r="A1778" s="6" t="str">
        <f t="shared" si="56"/>
        <v/>
      </c>
      <c r="B1778" s="6" t="str">
        <f t="shared" si="57"/>
        <v/>
      </c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</row>
    <row r="1779" spans="1:32">
      <c r="A1779" s="6" t="str">
        <f t="shared" si="56"/>
        <v/>
      </c>
      <c r="B1779" s="6" t="str">
        <f t="shared" si="57"/>
        <v/>
      </c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</row>
    <row r="1780" spans="1:32">
      <c r="A1780" s="6" t="str">
        <f t="shared" si="56"/>
        <v/>
      </c>
      <c r="B1780" s="6" t="str">
        <f t="shared" si="57"/>
        <v/>
      </c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</row>
    <row r="1781" spans="1:32">
      <c r="A1781" s="6" t="str">
        <f t="shared" si="56"/>
        <v/>
      </c>
      <c r="B1781" s="6" t="str">
        <f t="shared" si="57"/>
        <v/>
      </c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</row>
    <row r="1782" spans="1:32">
      <c r="A1782" s="6" t="str">
        <f t="shared" si="56"/>
        <v/>
      </c>
      <c r="B1782" s="6" t="str">
        <f t="shared" si="57"/>
        <v/>
      </c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</row>
    <row r="1783" spans="1:32">
      <c r="A1783" s="6" t="str">
        <f t="shared" si="56"/>
        <v/>
      </c>
      <c r="B1783" s="6" t="str">
        <f t="shared" si="57"/>
        <v/>
      </c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</row>
    <row r="1784" spans="1:32">
      <c r="A1784" s="6" t="str">
        <f t="shared" si="56"/>
        <v/>
      </c>
      <c r="B1784" s="6" t="str">
        <f t="shared" si="57"/>
        <v/>
      </c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</row>
    <row r="1785" spans="1:32">
      <c r="A1785" s="6" t="str">
        <f t="shared" si="56"/>
        <v/>
      </c>
      <c r="B1785" s="6" t="str">
        <f t="shared" si="57"/>
        <v/>
      </c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</row>
    <row r="1786" spans="1:32">
      <c r="A1786" s="6" t="str">
        <f t="shared" si="56"/>
        <v/>
      </c>
      <c r="B1786" s="6" t="str">
        <f t="shared" si="57"/>
        <v/>
      </c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</row>
    <row r="1787" spans="1:32">
      <c r="A1787" s="6" t="str">
        <f t="shared" si="56"/>
        <v/>
      </c>
      <c r="B1787" s="6" t="str">
        <f t="shared" si="57"/>
        <v/>
      </c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</row>
    <row r="1788" spans="1:32">
      <c r="A1788" s="6" t="str">
        <f t="shared" si="56"/>
        <v/>
      </c>
      <c r="B1788" s="6" t="str">
        <f t="shared" si="57"/>
        <v/>
      </c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</row>
    <row r="1789" spans="1:32">
      <c r="A1789" s="6" t="str">
        <f t="shared" si="56"/>
        <v/>
      </c>
      <c r="B1789" s="6" t="str">
        <f t="shared" si="57"/>
        <v/>
      </c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</row>
    <row r="1790" spans="1:32">
      <c r="A1790" s="6" t="str">
        <f t="shared" si="56"/>
        <v/>
      </c>
      <c r="B1790" s="6" t="str">
        <f t="shared" si="57"/>
        <v/>
      </c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</row>
    <row r="1791" spans="1:32">
      <c r="A1791" s="6" t="str">
        <f t="shared" si="56"/>
        <v/>
      </c>
      <c r="B1791" s="6" t="str">
        <f t="shared" si="57"/>
        <v/>
      </c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</row>
    <row r="1792" spans="1:32">
      <c r="A1792" s="6" t="str">
        <f t="shared" si="56"/>
        <v/>
      </c>
      <c r="B1792" s="6" t="str">
        <f t="shared" si="57"/>
        <v/>
      </c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</row>
    <row r="1793" spans="1:32">
      <c r="A1793" s="6" t="str">
        <f t="shared" si="56"/>
        <v/>
      </c>
      <c r="B1793" s="6" t="str">
        <f t="shared" si="57"/>
        <v/>
      </c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</row>
    <row r="1794" spans="1:32">
      <c r="A1794" s="6" t="str">
        <f t="shared" si="56"/>
        <v/>
      </c>
      <c r="B1794" s="6" t="str">
        <f t="shared" si="57"/>
        <v/>
      </c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</row>
    <row r="1795" spans="1:32">
      <c r="A1795" s="6" t="str">
        <f t="shared" si="56"/>
        <v/>
      </c>
      <c r="B1795" s="6" t="str">
        <f t="shared" si="57"/>
        <v/>
      </c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</row>
    <row r="1796" spans="1:32">
      <c r="A1796" s="6" t="str">
        <f t="shared" si="56"/>
        <v/>
      </c>
      <c r="B1796" s="6" t="str">
        <f t="shared" si="57"/>
        <v/>
      </c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</row>
    <row r="1797" spans="1:32">
      <c r="A1797" s="6" t="str">
        <f t="shared" si="56"/>
        <v/>
      </c>
      <c r="B1797" s="6" t="str">
        <f t="shared" si="57"/>
        <v/>
      </c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</row>
    <row r="1798" spans="1:32">
      <c r="A1798" s="6" t="str">
        <f t="shared" si="56"/>
        <v/>
      </c>
      <c r="B1798" s="6" t="str">
        <f t="shared" si="57"/>
        <v/>
      </c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</row>
    <row r="1799" spans="1:32">
      <c r="A1799" s="6" t="str">
        <f t="shared" si="56"/>
        <v/>
      </c>
      <c r="B1799" s="6" t="str">
        <f t="shared" si="57"/>
        <v/>
      </c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</row>
    <row r="1800" spans="1:32">
      <c r="A1800" s="6" t="str">
        <f t="shared" si="56"/>
        <v/>
      </c>
      <c r="B1800" s="6" t="str">
        <f t="shared" si="57"/>
        <v/>
      </c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</row>
    <row r="1801" spans="1:32">
      <c r="A1801" s="6" t="str">
        <f t="shared" si="56"/>
        <v/>
      </c>
      <c r="B1801" s="6" t="str">
        <f t="shared" si="57"/>
        <v/>
      </c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</row>
    <row r="1802" spans="1:32">
      <c r="A1802" s="6" t="str">
        <f t="shared" ref="A1802:A1865" si="58">IFERROR(CONCATENATE(C1802,B1802),"")</f>
        <v/>
      </c>
      <c r="B1802" s="6" t="str">
        <f t="shared" ref="B1802:B1865" si="59">IFERROR(IF(C1802=C1801,B1801+1,IF(C1802="","",1)),"")</f>
        <v/>
      </c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</row>
    <row r="1803" spans="1:32">
      <c r="A1803" s="6" t="str">
        <f t="shared" si="58"/>
        <v/>
      </c>
      <c r="B1803" s="6" t="str">
        <f t="shared" si="59"/>
        <v/>
      </c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</row>
    <row r="1804" spans="1:32">
      <c r="A1804" s="6" t="str">
        <f t="shared" si="58"/>
        <v/>
      </c>
      <c r="B1804" s="6" t="str">
        <f t="shared" si="59"/>
        <v/>
      </c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</row>
    <row r="1805" spans="1:32">
      <c r="A1805" s="6" t="str">
        <f t="shared" si="58"/>
        <v/>
      </c>
      <c r="B1805" s="6" t="str">
        <f t="shared" si="59"/>
        <v/>
      </c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</row>
    <row r="1806" spans="1:32">
      <c r="A1806" s="6" t="str">
        <f t="shared" si="58"/>
        <v/>
      </c>
      <c r="B1806" s="6" t="str">
        <f t="shared" si="59"/>
        <v/>
      </c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</row>
    <row r="1807" spans="1:32">
      <c r="A1807" s="6" t="str">
        <f t="shared" si="58"/>
        <v/>
      </c>
      <c r="B1807" s="6" t="str">
        <f t="shared" si="59"/>
        <v/>
      </c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</row>
    <row r="1808" spans="1:32">
      <c r="A1808" s="6" t="str">
        <f t="shared" si="58"/>
        <v/>
      </c>
      <c r="B1808" s="6" t="str">
        <f t="shared" si="59"/>
        <v/>
      </c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</row>
    <row r="1809" spans="1:32">
      <c r="A1809" s="6" t="str">
        <f t="shared" si="58"/>
        <v/>
      </c>
      <c r="B1809" s="6" t="str">
        <f t="shared" si="59"/>
        <v/>
      </c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</row>
    <row r="1810" spans="1:32">
      <c r="A1810" s="6" t="str">
        <f t="shared" si="58"/>
        <v/>
      </c>
      <c r="B1810" s="6" t="str">
        <f t="shared" si="59"/>
        <v/>
      </c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</row>
    <row r="1811" spans="1:32">
      <c r="A1811" s="6" t="str">
        <f t="shared" si="58"/>
        <v/>
      </c>
      <c r="B1811" s="6" t="str">
        <f t="shared" si="59"/>
        <v/>
      </c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</row>
    <row r="1812" spans="1:32">
      <c r="A1812" s="6" t="str">
        <f t="shared" si="58"/>
        <v/>
      </c>
      <c r="B1812" s="6" t="str">
        <f t="shared" si="59"/>
        <v/>
      </c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</row>
    <row r="1813" spans="1:32">
      <c r="A1813" s="6" t="str">
        <f t="shared" si="58"/>
        <v/>
      </c>
      <c r="B1813" s="6" t="str">
        <f t="shared" si="59"/>
        <v/>
      </c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</row>
    <row r="1814" spans="1:32">
      <c r="A1814" s="6" t="str">
        <f t="shared" si="58"/>
        <v/>
      </c>
      <c r="B1814" s="6" t="str">
        <f t="shared" si="59"/>
        <v/>
      </c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</row>
    <row r="1815" spans="1:32">
      <c r="A1815" s="6" t="str">
        <f t="shared" si="58"/>
        <v/>
      </c>
      <c r="B1815" s="6" t="str">
        <f t="shared" si="59"/>
        <v/>
      </c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</row>
    <row r="1816" spans="1:32">
      <c r="A1816" s="6" t="str">
        <f t="shared" si="58"/>
        <v/>
      </c>
      <c r="B1816" s="6" t="str">
        <f t="shared" si="59"/>
        <v/>
      </c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</row>
    <row r="1817" spans="1:32">
      <c r="A1817" s="6" t="str">
        <f t="shared" si="58"/>
        <v/>
      </c>
      <c r="B1817" s="6" t="str">
        <f t="shared" si="59"/>
        <v/>
      </c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</row>
    <row r="1818" spans="1:32">
      <c r="A1818" s="6" t="str">
        <f t="shared" si="58"/>
        <v/>
      </c>
      <c r="B1818" s="6" t="str">
        <f t="shared" si="59"/>
        <v/>
      </c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</row>
    <row r="1819" spans="1:32">
      <c r="A1819" s="6" t="str">
        <f t="shared" si="58"/>
        <v/>
      </c>
      <c r="B1819" s="6" t="str">
        <f t="shared" si="59"/>
        <v/>
      </c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</row>
    <row r="1820" spans="1:32">
      <c r="A1820" s="6" t="str">
        <f t="shared" si="58"/>
        <v/>
      </c>
      <c r="B1820" s="6" t="str">
        <f t="shared" si="59"/>
        <v/>
      </c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</row>
    <row r="1821" spans="1:32">
      <c r="A1821" s="6" t="str">
        <f t="shared" si="58"/>
        <v/>
      </c>
      <c r="B1821" s="6" t="str">
        <f t="shared" si="59"/>
        <v/>
      </c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</row>
    <row r="1822" spans="1:32">
      <c r="A1822" s="6" t="str">
        <f t="shared" si="58"/>
        <v/>
      </c>
      <c r="B1822" s="6" t="str">
        <f t="shared" si="59"/>
        <v/>
      </c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</row>
    <row r="1823" spans="1:32">
      <c r="A1823" s="6" t="str">
        <f t="shared" si="58"/>
        <v/>
      </c>
      <c r="B1823" s="6" t="str">
        <f t="shared" si="59"/>
        <v/>
      </c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</row>
    <row r="1824" spans="1:32">
      <c r="A1824" s="6" t="str">
        <f t="shared" si="58"/>
        <v/>
      </c>
      <c r="B1824" s="6" t="str">
        <f t="shared" si="59"/>
        <v/>
      </c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</row>
    <row r="1825" spans="1:32">
      <c r="A1825" s="6" t="str">
        <f t="shared" si="58"/>
        <v/>
      </c>
      <c r="B1825" s="6" t="str">
        <f t="shared" si="59"/>
        <v/>
      </c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</row>
    <row r="1826" spans="1:32">
      <c r="A1826" s="6" t="str">
        <f t="shared" si="58"/>
        <v/>
      </c>
      <c r="B1826" s="6" t="str">
        <f t="shared" si="59"/>
        <v/>
      </c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</row>
    <row r="1827" spans="1:32">
      <c r="A1827" s="6" t="str">
        <f t="shared" si="58"/>
        <v/>
      </c>
      <c r="B1827" s="6" t="str">
        <f t="shared" si="59"/>
        <v/>
      </c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</row>
    <row r="1828" spans="1:32">
      <c r="A1828" s="6" t="str">
        <f t="shared" si="58"/>
        <v/>
      </c>
      <c r="B1828" s="6" t="str">
        <f t="shared" si="59"/>
        <v/>
      </c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</row>
    <row r="1829" spans="1:32">
      <c r="A1829" s="6" t="str">
        <f t="shared" si="58"/>
        <v/>
      </c>
      <c r="B1829" s="6" t="str">
        <f t="shared" si="59"/>
        <v/>
      </c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</row>
    <row r="1830" spans="1:32">
      <c r="A1830" s="6" t="str">
        <f t="shared" si="58"/>
        <v/>
      </c>
      <c r="B1830" s="6" t="str">
        <f t="shared" si="59"/>
        <v/>
      </c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</row>
    <row r="1831" spans="1:32">
      <c r="A1831" s="6" t="str">
        <f t="shared" si="58"/>
        <v/>
      </c>
      <c r="B1831" s="6" t="str">
        <f t="shared" si="59"/>
        <v/>
      </c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</row>
    <row r="1832" spans="1:32">
      <c r="A1832" s="6" t="str">
        <f t="shared" si="58"/>
        <v/>
      </c>
      <c r="B1832" s="6" t="str">
        <f t="shared" si="59"/>
        <v/>
      </c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</row>
    <row r="1833" spans="1:32">
      <c r="A1833" s="6" t="str">
        <f t="shared" si="58"/>
        <v/>
      </c>
      <c r="B1833" s="6" t="str">
        <f t="shared" si="59"/>
        <v/>
      </c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</row>
    <row r="1834" spans="1:32">
      <c r="A1834" s="6" t="str">
        <f t="shared" si="58"/>
        <v/>
      </c>
      <c r="B1834" s="6" t="str">
        <f t="shared" si="59"/>
        <v/>
      </c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</row>
    <row r="1835" spans="1:32">
      <c r="A1835" s="6" t="str">
        <f t="shared" si="58"/>
        <v/>
      </c>
      <c r="B1835" s="6" t="str">
        <f t="shared" si="59"/>
        <v/>
      </c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</row>
    <row r="1836" spans="1:32">
      <c r="A1836" s="6" t="str">
        <f t="shared" si="58"/>
        <v/>
      </c>
      <c r="B1836" s="6" t="str">
        <f t="shared" si="59"/>
        <v/>
      </c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</row>
    <row r="1837" spans="1:32">
      <c r="A1837" s="6" t="str">
        <f t="shared" si="58"/>
        <v/>
      </c>
      <c r="B1837" s="6" t="str">
        <f t="shared" si="59"/>
        <v/>
      </c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</row>
    <row r="1838" spans="1:32">
      <c r="A1838" s="6" t="str">
        <f t="shared" si="58"/>
        <v/>
      </c>
      <c r="B1838" s="6" t="str">
        <f t="shared" si="59"/>
        <v/>
      </c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</row>
    <row r="1839" spans="1:32">
      <c r="A1839" s="6" t="str">
        <f t="shared" si="58"/>
        <v/>
      </c>
      <c r="B1839" s="6" t="str">
        <f t="shared" si="59"/>
        <v/>
      </c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</row>
    <row r="1840" spans="1:32">
      <c r="A1840" s="6" t="str">
        <f t="shared" si="58"/>
        <v/>
      </c>
      <c r="B1840" s="6" t="str">
        <f t="shared" si="59"/>
        <v/>
      </c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</row>
    <row r="1841" spans="1:32">
      <c r="A1841" s="6" t="str">
        <f t="shared" si="58"/>
        <v/>
      </c>
      <c r="B1841" s="6" t="str">
        <f t="shared" si="59"/>
        <v/>
      </c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</row>
    <row r="1842" spans="1:32">
      <c r="A1842" s="6" t="str">
        <f t="shared" si="58"/>
        <v/>
      </c>
      <c r="B1842" s="6" t="str">
        <f t="shared" si="59"/>
        <v/>
      </c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</row>
    <row r="1843" spans="1:32">
      <c r="A1843" s="6" t="str">
        <f t="shared" si="58"/>
        <v/>
      </c>
      <c r="B1843" s="6" t="str">
        <f t="shared" si="59"/>
        <v/>
      </c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</row>
    <row r="1844" spans="1:32">
      <c r="A1844" s="6" t="str">
        <f t="shared" si="58"/>
        <v/>
      </c>
      <c r="B1844" s="6" t="str">
        <f t="shared" si="59"/>
        <v/>
      </c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</row>
    <row r="1845" spans="1:32">
      <c r="A1845" s="6" t="str">
        <f t="shared" si="58"/>
        <v/>
      </c>
      <c r="B1845" s="6" t="str">
        <f t="shared" si="59"/>
        <v/>
      </c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</row>
    <row r="1846" spans="1:32">
      <c r="A1846" s="6" t="str">
        <f t="shared" si="58"/>
        <v/>
      </c>
      <c r="B1846" s="6" t="str">
        <f t="shared" si="59"/>
        <v/>
      </c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</row>
    <row r="1847" spans="1:32">
      <c r="A1847" s="6" t="str">
        <f t="shared" si="58"/>
        <v/>
      </c>
      <c r="B1847" s="6" t="str">
        <f t="shared" si="59"/>
        <v/>
      </c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</row>
    <row r="1848" spans="1:32">
      <c r="A1848" s="6" t="str">
        <f t="shared" si="58"/>
        <v/>
      </c>
      <c r="B1848" s="6" t="str">
        <f t="shared" si="59"/>
        <v/>
      </c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</row>
    <row r="1849" spans="1:32">
      <c r="A1849" s="6" t="str">
        <f t="shared" si="58"/>
        <v/>
      </c>
      <c r="B1849" s="6" t="str">
        <f t="shared" si="59"/>
        <v/>
      </c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</row>
    <row r="1850" spans="1:32">
      <c r="A1850" s="6" t="str">
        <f t="shared" si="58"/>
        <v/>
      </c>
      <c r="B1850" s="6" t="str">
        <f t="shared" si="59"/>
        <v/>
      </c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</row>
    <row r="1851" spans="1:32">
      <c r="A1851" s="6" t="str">
        <f t="shared" si="58"/>
        <v/>
      </c>
      <c r="B1851" s="6" t="str">
        <f t="shared" si="59"/>
        <v/>
      </c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</row>
    <row r="1852" spans="1:32">
      <c r="A1852" s="6" t="str">
        <f t="shared" si="58"/>
        <v/>
      </c>
      <c r="B1852" s="6" t="str">
        <f t="shared" si="59"/>
        <v/>
      </c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</row>
    <row r="1853" spans="1:32">
      <c r="A1853" s="6" t="str">
        <f t="shared" si="58"/>
        <v/>
      </c>
      <c r="B1853" s="6" t="str">
        <f t="shared" si="59"/>
        <v/>
      </c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</row>
    <row r="1854" spans="1:32">
      <c r="A1854" s="6" t="str">
        <f t="shared" si="58"/>
        <v/>
      </c>
      <c r="B1854" s="6" t="str">
        <f t="shared" si="59"/>
        <v/>
      </c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</row>
    <row r="1855" spans="1:32">
      <c r="A1855" s="6" t="str">
        <f t="shared" si="58"/>
        <v/>
      </c>
      <c r="B1855" s="6" t="str">
        <f t="shared" si="59"/>
        <v/>
      </c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</row>
    <row r="1856" spans="1:32">
      <c r="A1856" s="6" t="str">
        <f t="shared" si="58"/>
        <v/>
      </c>
      <c r="B1856" s="6" t="str">
        <f t="shared" si="59"/>
        <v/>
      </c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</row>
    <row r="1857" spans="1:32">
      <c r="A1857" s="6" t="str">
        <f t="shared" si="58"/>
        <v/>
      </c>
      <c r="B1857" s="6" t="str">
        <f t="shared" si="59"/>
        <v/>
      </c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</row>
    <row r="1858" spans="1:32">
      <c r="A1858" s="6" t="str">
        <f t="shared" si="58"/>
        <v/>
      </c>
      <c r="B1858" s="6" t="str">
        <f t="shared" si="59"/>
        <v/>
      </c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</row>
    <row r="1859" spans="1:32">
      <c r="A1859" s="6" t="str">
        <f t="shared" si="58"/>
        <v/>
      </c>
      <c r="B1859" s="6" t="str">
        <f t="shared" si="59"/>
        <v/>
      </c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</row>
    <row r="1860" spans="1:32">
      <c r="A1860" s="6" t="str">
        <f t="shared" si="58"/>
        <v/>
      </c>
      <c r="B1860" s="6" t="str">
        <f t="shared" si="59"/>
        <v/>
      </c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</row>
    <row r="1861" spans="1:32">
      <c r="A1861" s="6" t="str">
        <f t="shared" si="58"/>
        <v/>
      </c>
      <c r="B1861" s="6" t="str">
        <f t="shared" si="59"/>
        <v/>
      </c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</row>
    <row r="1862" spans="1:32">
      <c r="A1862" s="6" t="str">
        <f t="shared" si="58"/>
        <v/>
      </c>
      <c r="B1862" s="6" t="str">
        <f t="shared" si="59"/>
        <v/>
      </c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</row>
    <row r="1863" spans="1:32">
      <c r="A1863" s="6" t="str">
        <f t="shared" si="58"/>
        <v/>
      </c>
      <c r="B1863" s="6" t="str">
        <f t="shared" si="59"/>
        <v/>
      </c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</row>
    <row r="1864" spans="1:32">
      <c r="A1864" s="6" t="str">
        <f t="shared" si="58"/>
        <v/>
      </c>
      <c r="B1864" s="6" t="str">
        <f t="shared" si="59"/>
        <v/>
      </c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</row>
    <row r="1865" spans="1:32">
      <c r="A1865" s="6" t="str">
        <f t="shared" si="58"/>
        <v/>
      </c>
      <c r="B1865" s="6" t="str">
        <f t="shared" si="59"/>
        <v/>
      </c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</row>
    <row r="1866" spans="1:32">
      <c r="A1866" s="6" t="str">
        <f t="shared" ref="A1866:A1929" si="60">IFERROR(CONCATENATE(C1866,B1866),"")</f>
        <v/>
      </c>
      <c r="B1866" s="6" t="str">
        <f t="shared" ref="B1866:B1929" si="61">IFERROR(IF(C1866=C1865,B1865+1,IF(C1866="","",1)),"")</f>
        <v/>
      </c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</row>
    <row r="1867" spans="1:32">
      <c r="A1867" s="6" t="str">
        <f t="shared" si="60"/>
        <v/>
      </c>
      <c r="B1867" s="6" t="str">
        <f t="shared" si="61"/>
        <v/>
      </c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</row>
    <row r="1868" spans="1:32">
      <c r="A1868" s="6" t="str">
        <f t="shared" si="60"/>
        <v/>
      </c>
      <c r="B1868" s="6" t="str">
        <f t="shared" si="61"/>
        <v/>
      </c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</row>
    <row r="1869" spans="1:32">
      <c r="A1869" s="6" t="str">
        <f t="shared" si="60"/>
        <v/>
      </c>
      <c r="B1869" s="6" t="str">
        <f t="shared" si="61"/>
        <v/>
      </c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</row>
    <row r="1870" spans="1:32">
      <c r="A1870" s="6" t="str">
        <f t="shared" si="60"/>
        <v/>
      </c>
      <c r="B1870" s="6" t="str">
        <f t="shared" si="61"/>
        <v/>
      </c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</row>
    <row r="1871" spans="1:32">
      <c r="A1871" s="6" t="str">
        <f t="shared" si="60"/>
        <v/>
      </c>
      <c r="B1871" s="6" t="str">
        <f t="shared" si="61"/>
        <v/>
      </c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</row>
    <row r="1872" spans="1:32">
      <c r="A1872" s="6" t="str">
        <f t="shared" si="60"/>
        <v/>
      </c>
      <c r="B1872" s="6" t="str">
        <f t="shared" si="61"/>
        <v/>
      </c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</row>
    <row r="1873" spans="1:32">
      <c r="A1873" s="6" t="str">
        <f t="shared" si="60"/>
        <v/>
      </c>
      <c r="B1873" s="6" t="str">
        <f t="shared" si="61"/>
        <v/>
      </c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</row>
    <row r="1874" spans="1:32">
      <c r="A1874" s="6" t="str">
        <f t="shared" si="60"/>
        <v/>
      </c>
      <c r="B1874" s="6" t="str">
        <f t="shared" si="61"/>
        <v/>
      </c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</row>
    <row r="1875" spans="1:32">
      <c r="A1875" s="6" t="str">
        <f t="shared" si="60"/>
        <v/>
      </c>
      <c r="B1875" s="6" t="str">
        <f t="shared" si="61"/>
        <v/>
      </c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</row>
    <row r="1876" spans="1:32">
      <c r="A1876" s="6" t="str">
        <f t="shared" si="60"/>
        <v/>
      </c>
      <c r="B1876" s="6" t="str">
        <f t="shared" si="61"/>
        <v/>
      </c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</row>
    <row r="1877" spans="1:32">
      <c r="A1877" s="6" t="str">
        <f t="shared" si="60"/>
        <v/>
      </c>
      <c r="B1877" s="6" t="str">
        <f t="shared" si="61"/>
        <v/>
      </c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</row>
    <row r="1878" spans="1:32">
      <c r="A1878" s="6" t="str">
        <f t="shared" si="60"/>
        <v/>
      </c>
      <c r="B1878" s="6" t="str">
        <f t="shared" si="61"/>
        <v/>
      </c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</row>
    <row r="1879" spans="1:32">
      <c r="A1879" s="6" t="str">
        <f t="shared" si="60"/>
        <v/>
      </c>
      <c r="B1879" s="6" t="str">
        <f t="shared" si="61"/>
        <v/>
      </c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</row>
    <row r="1880" spans="1:32">
      <c r="A1880" s="6" t="str">
        <f t="shared" si="60"/>
        <v/>
      </c>
      <c r="B1880" s="6" t="str">
        <f t="shared" si="61"/>
        <v/>
      </c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</row>
    <row r="1881" spans="1:32">
      <c r="A1881" s="6" t="str">
        <f t="shared" si="60"/>
        <v/>
      </c>
      <c r="B1881" s="6" t="str">
        <f t="shared" si="61"/>
        <v/>
      </c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</row>
    <row r="1882" spans="1:32">
      <c r="A1882" s="6" t="str">
        <f t="shared" si="60"/>
        <v/>
      </c>
      <c r="B1882" s="6" t="str">
        <f t="shared" si="61"/>
        <v/>
      </c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</row>
    <row r="1883" spans="1:32">
      <c r="A1883" s="6" t="str">
        <f t="shared" si="60"/>
        <v/>
      </c>
      <c r="B1883" s="6" t="str">
        <f t="shared" si="61"/>
        <v/>
      </c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</row>
    <row r="1884" spans="1:32">
      <c r="A1884" s="6" t="str">
        <f t="shared" si="60"/>
        <v/>
      </c>
      <c r="B1884" s="6" t="str">
        <f t="shared" si="61"/>
        <v/>
      </c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</row>
    <row r="1885" spans="1:32">
      <c r="A1885" s="6" t="str">
        <f t="shared" si="60"/>
        <v/>
      </c>
      <c r="B1885" s="6" t="str">
        <f t="shared" si="61"/>
        <v/>
      </c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</row>
    <row r="1886" spans="1:32">
      <c r="A1886" s="6" t="str">
        <f t="shared" si="60"/>
        <v/>
      </c>
      <c r="B1886" s="6" t="str">
        <f t="shared" si="61"/>
        <v/>
      </c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</row>
    <row r="1887" spans="1:32">
      <c r="A1887" s="6" t="str">
        <f t="shared" si="60"/>
        <v/>
      </c>
      <c r="B1887" s="6" t="str">
        <f t="shared" si="61"/>
        <v/>
      </c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</row>
    <row r="1888" spans="1:32">
      <c r="A1888" s="6" t="str">
        <f t="shared" si="60"/>
        <v/>
      </c>
      <c r="B1888" s="6" t="str">
        <f t="shared" si="61"/>
        <v/>
      </c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</row>
    <row r="1889" spans="1:32">
      <c r="A1889" s="6" t="str">
        <f t="shared" si="60"/>
        <v/>
      </c>
      <c r="B1889" s="6" t="str">
        <f t="shared" si="61"/>
        <v/>
      </c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</row>
    <row r="1890" spans="1:32">
      <c r="A1890" s="6" t="str">
        <f t="shared" si="60"/>
        <v/>
      </c>
      <c r="B1890" s="6" t="str">
        <f t="shared" si="61"/>
        <v/>
      </c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</row>
    <row r="1891" spans="1:32">
      <c r="A1891" s="6" t="str">
        <f t="shared" si="60"/>
        <v/>
      </c>
      <c r="B1891" s="6" t="str">
        <f t="shared" si="61"/>
        <v/>
      </c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</row>
    <row r="1892" spans="1:32">
      <c r="A1892" s="6" t="str">
        <f t="shared" si="60"/>
        <v/>
      </c>
      <c r="B1892" s="6" t="str">
        <f t="shared" si="61"/>
        <v/>
      </c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</row>
    <row r="1893" spans="1:32">
      <c r="A1893" s="6" t="str">
        <f t="shared" si="60"/>
        <v/>
      </c>
      <c r="B1893" s="6" t="str">
        <f t="shared" si="61"/>
        <v/>
      </c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</row>
    <row r="1894" spans="1:32">
      <c r="A1894" s="6" t="str">
        <f t="shared" si="60"/>
        <v/>
      </c>
      <c r="B1894" s="6" t="str">
        <f t="shared" si="61"/>
        <v/>
      </c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</row>
    <row r="1895" spans="1:32">
      <c r="A1895" s="6" t="str">
        <f t="shared" si="60"/>
        <v/>
      </c>
      <c r="B1895" s="6" t="str">
        <f t="shared" si="61"/>
        <v/>
      </c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</row>
    <row r="1896" spans="1:32">
      <c r="A1896" s="6" t="str">
        <f t="shared" si="60"/>
        <v/>
      </c>
      <c r="B1896" s="6" t="str">
        <f t="shared" si="61"/>
        <v/>
      </c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</row>
    <row r="1897" spans="1:32">
      <c r="A1897" s="6" t="str">
        <f t="shared" si="60"/>
        <v/>
      </c>
      <c r="B1897" s="6" t="str">
        <f t="shared" si="61"/>
        <v/>
      </c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</row>
    <row r="1898" spans="1:32">
      <c r="A1898" s="6" t="str">
        <f t="shared" si="60"/>
        <v/>
      </c>
      <c r="B1898" s="6" t="str">
        <f t="shared" si="61"/>
        <v/>
      </c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</row>
    <row r="1899" spans="1:32">
      <c r="A1899" s="6" t="str">
        <f t="shared" si="60"/>
        <v/>
      </c>
      <c r="B1899" s="6" t="str">
        <f t="shared" si="61"/>
        <v/>
      </c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</row>
    <row r="1900" spans="1:32">
      <c r="A1900" s="6" t="str">
        <f t="shared" si="60"/>
        <v/>
      </c>
      <c r="B1900" s="6" t="str">
        <f t="shared" si="61"/>
        <v/>
      </c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</row>
    <row r="1901" spans="1:32">
      <c r="A1901" s="6" t="str">
        <f t="shared" si="60"/>
        <v/>
      </c>
      <c r="B1901" s="6" t="str">
        <f t="shared" si="61"/>
        <v/>
      </c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</row>
    <row r="1902" spans="1:32">
      <c r="A1902" s="6" t="str">
        <f t="shared" si="60"/>
        <v/>
      </c>
      <c r="B1902" s="6" t="str">
        <f t="shared" si="61"/>
        <v/>
      </c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</row>
    <row r="1903" spans="1:32">
      <c r="A1903" s="6" t="str">
        <f t="shared" si="60"/>
        <v/>
      </c>
      <c r="B1903" s="6" t="str">
        <f t="shared" si="61"/>
        <v/>
      </c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</row>
    <row r="1904" spans="1:32">
      <c r="A1904" s="6" t="str">
        <f t="shared" si="60"/>
        <v/>
      </c>
      <c r="B1904" s="6" t="str">
        <f t="shared" si="61"/>
        <v/>
      </c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</row>
    <row r="1905" spans="1:32">
      <c r="A1905" s="6" t="str">
        <f t="shared" si="60"/>
        <v/>
      </c>
      <c r="B1905" s="6" t="str">
        <f t="shared" si="61"/>
        <v/>
      </c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</row>
    <row r="1906" spans="1:32">
      <c r="A1906" s="6" t="str">
        <f t="shared" si="60"/>
        <v/>
      </c>
      <c r="B1906" s="6" t="str">
        <f t="shared" si="61"/>
        <v/>
      </c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</row>
    <row r="1907" spans="1:32">
      <c r="A1907" s="6" t="str">
        <f t="shared" si="60"/>
        <v/>
      </c>
      <c r="B1907" s="6" t="str">
        <f t="shared" si="61"/>
        <v/>
      </c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</row>
    <row r="1908" spans="1:32">
      <c r="A1908" s="6" t="str">
        <f t="shared" si="60"/>
        <v/>
      </c>
      <c r="B1908" s="6" t="str">
        <f t="shared" si="61"/>
        <v/>
      </c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</row>
    <row r="1909" spans="1:32">
      <c r="A1909" s="6" t="str">
        <f t="shared" si="60"/>
        <v/>
      </c>
      <c r="B1909" s="6" t="str">
        <f t="shared" si="61"/>
        <v/>
      </c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</row>
    <row r="1910" spans="1:32">
      <c r="A1910" s="6" t="str">
        <f t="shared" si="60"/>
        <v/>
      </c>
      <c r="B1910" s="6" t="str">
        <f t="shared" si="61"/>
        <v/>
      </c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</row>
    <row r="1911" spans="1:32">
      <c r="A1911" s="6" t="str">
        <f t="shared" si="60"/>
        <v/>
      </c>
      <c r="B1911" s="6" t="str">
        <f t="shared" si="61"/>
        <v/>
      </c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</row>
    <row r="1912" spans="1:32">
      <c r="A1912" s="6" t="str">
        <f t="shared" si="60"/>
        <v/>
      </c>
      <c r="B1912" s="6" t="str">
        <f t="shared" si="61"/>
        <v/>
      </c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</row>
    <row r="1913" spans="1:32">
      <c r="A1913" s="6" t="str">
        <f t="shared" si="60"/>
        <v/>
      </c>
      <c r="B1913" s="6" t="str">
        <f t="shared" si="61"/>
        <v/>
      </c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</row>
    <row r="1914" spans="1:32">
      <c r="A1914" s="6" t="str">
        <f t="shared" si="60"/>
        <v/>
      </c>
      <c r="B1914" s="6" t="str">
        <f t="shared" si="61"/>
        <v/>
      </c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</row>
    <row r="1915" spans="1:32">
      <c r="A1915" s="6" t="str">
        <f t="shared" si="60"/>
        <v/>
      </c>
      <c r="B1915" s="6" t="str">
        <f t="shared" si="61"/>
        <v/>
      </c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</row>
    <row r="1916" spans="1:32">
      <c r="A1916" s="6" t="str">
        <f t="shared" si="60"/>
        <v/>
      </c>
      <c r="B1916" s="6" t="str">
        <f t="shared" si="61"/>
        <v/>
      </c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</row>
    <row r="1917" spans="1:32">
      <c r="A1917" s="6" t="str">
        <f t="shared" si="60"/>
        <v/>
      </c>
      <c r="B1917" s="6" t="str">
        <f t="shared" si="61"/>
        <v/>
      </c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</row>
    <row r="1918" spans="1:32">
      <c r="A1918" s="6" t="str">
        <f t="shared" si="60"/>
        <v/>
      </c>
      <c r="B1918" s="6" t="str">
        <f t="shared" si="61"/>
        <v/>
      </c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</row>
    <row r="1919" spans="1:32">
      <c r="A1919" s="6" t="str">
        <f t="shared" si="60"/>
        <v/>
      </c>
      <c r="B1919" s="6" t="str">
        <f t="shared" si="61"/>
        <v/>
      </c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</row>
    <row r="1920" spans="1:32">
      <c r="A1920" s="6" t="str">
        <f t="shared" si="60"/>
        <v/>
      </c>
      <c r="B1920" s="6" t="str">
        <f t="shared" si="61"/>
        <v/>
      </c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</row>
    <row r="1921" spans="1:32">
      <c r="A1921" s="6" t="str">
        <f t="shared" si="60"/>
        <v/>
      </c>
      <c r="B1921" s="6" t="str">
        <f t="shared" si="61"/>
        <v/>
      </c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</row>
    <row r="1922" spans="1:32">
      <c r="A1922" s="6" t="str">
        <f t="shared" si="60"/>
        <v/>
      </c>
      <c r="B1922" s="6" t="str">
        <f t="shared" si="61"/>
        <v/>
      </c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</row>
    <row r="1923" spans="1:32">
      <c r="A1923" s="6" t="str">
        <f t="shared" si="60"/>
        <v/>
      </c>
      <c r="B1923" s="6" t="str">
        <f t="shared" si="61"/>
        <v/>
      </c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</row>
    <row r="1924" spans="1:32">
      <c r="A1924" s="6" t="str">
        <f t="shared" si="60"/>
        <v/>
      </c>
      <c r="B1924" s="6" t="str">
        <f t="shared" si="61"/>
        <v/>
      </c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</row>
    <row r="1925" spans="1:32">
      <c r="A1925" s="6" t="str">
        <f t="shared" si="60"/>
        <v/>
      </c>
      <c r="B1925" s="6" t="str">
        <f t="shared" si="61"/>
        <v/>
      </c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</row>
    <row r="1926" spans="1:32">
      <c r="A1926" s="6" t="str">
        <f t="shared" si="60"/>
        <v/>
      </c>
      <c r="B1926" s="6" t="str">
        <f t="shared" si="61"/>
        <v/>
      </c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</row>
    <row r="1927" spans="1:32">
      <c r="A1927" s="6" t="str">
        <f t="shared" si="60"/>
        <v/>
      </c>
      <c r="B1927" s="6" t="str">
        <f t="shared" si="61"/>
        <v/>
      </c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</row>
    <row r="1928" spans="1:32">
      <c r="A1928" s="6" t="str">
        <f t="shared" si="60"/>
        <v/>
      </c>
      <c r="B1928" s="6" t="str">
        <f t="shared" si="61"/>
        <v/>
      </c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</row>
    <row r="1929" spans="1:32">
      <c r="A1929" s="6" t="str">
        <f t="shared" si="60"/>
        <v/>
      </c>
      <c r="B1929" s="6" t="str">
        <f t="shared" si="61"/>
        <v/>
      </c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</row>
    <row r="1930" spans="1:32">
      <c r="A1930" s="6" t="str">
        <f t="shared" ref="A1930:A1993" si="62">IFERROR(CONCATENATE(C1930,B1930),"")</f>
        <v/>
      </c>
      <c r="B1930" s="6" t="str">
        <f t="shared" ref="B1930:B1993" si="63">IFERROR(IF(C1930=C1929,B1929+1,IF(C1930="","",1)),"")</f>
        <v/>
      </c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</row>
    <row r="1931" spans="1:32">
      <c r="A1931" s="6" t="str">
        <f t="shared" si="62"/>
        <v/>
      </c>
      <c r="B1931" s="6" t="str">
        <f t="shared" si="63"/>
        <v/>
      </c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</row>
    <row r="1932" spans="1:32">
      <c r="A1932" s="6" t="str">
        <f t="shared" si="62"/>
        <v/>
      </c>
      <c r="B1932" s="6" t="str">
        <f t="shared" si="63"/>
        <v/>
      </c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</row>
    <row r="1933" spans="1:32">
      <c r="A1933" s="6" t="str">
        <f t="shared" si="62"/>
        <v/>
      </c>
      <c r="B1933" s="6" t="str">
        <f t="shared" si="63"/>
        <v/>
      </c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</row>
    <row r="1934" spans="1:32">
      <c r="A1934" s="6" t="str">
        <f t="shared" si="62"/>
        <v/>
      </c>
      <c r="B1934" s="6" t="str">
        <f t="shared" si="63"/>
        <v/>
      </c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</row>
    <row r="1935" spans="1:32">
      <c r="A1935" s="6" t="str">
        <f t="shared" si="62"/>
        <v/>
      </c>
      <c r="B1935" s="6" t="str">
        <f t="shared" si="63"/>
        <v/>
      </c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</row>
    <row r="1936" spans="1:32">
      <c r="A1936" s="6" t="str">
        <f t="shared" si="62"/>
        <v/>
      </c>
      <c r="B1936" s="6" t="str">
        <f t="shared" si="63"/>
        <v/>
      </c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</row>
    <row r="1937" spans="1:32">
      <c r="A1937" s="6" t="str">
        <f t="shared" si="62"/>
        <v/>
      </c>
      <c r="B1937" s="6" t="str">
        <f t="shared" si="63"/>
        <v/>
      </c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</row>
    <row r="1938" spans="1:32">
      <c r="A1938" s="6" t="str">
        <f t="shared" si="62"/>
        <v/>
      </c>
      <c r="B1938" s="6" t="str">
        <f t="shared" si="63"/>
        <v/>
      </c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</row>
    <row r="1939" spans="1:32">
      <c r="A1939" s="6" t="str">
        <f t="shared" si="62"/>
        <v/>
      </c>
      <c r="B1939" s="6" t="str">
        <f t="shared" si="63"/>
        <v/>
      </c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</row>
    <row r="1940" spans="1:32">
      <c r="A1940" s="6" t="str">
        <f t="shared" si="62"/>
        <v/>
      </c>
      <c r="B1940" s="6" t="str">
        <f t="shared" si="63"/>
        <v/>
      </c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</row>
    <row r="1941" spans="1:32">
      <c r="A1941" s="6" t="str">
        <f t="shared" si="62"/>
        <v/>
      </c>
      <c r="B1941" s="6" t="str">
        <f t="shared" si="63"/>
        <v/>
      </c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</row>
    <row r="1942" spans="1:32">
      <c r="A1942" s="6" t="str">
        <f t="shared" si="62"/>
        <v/>
      </c>
      <c r="B1942" s="6" t="str">
        <f t="shared" si="63"/>
        <v/>
      </c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</row>
    <row r="1943" spans="1:32">
      <c r="A1943" s="6" t="str">
        <f t="shared" si="62"/>
        <v/>
      </c>
      <c r="B1943" s="6" t="str">
        <f t="shared" si="63"/>
        <v/>
      </c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</row>
    <row r="1944" spans="1:32">
      <c r="A1944" s="6" t="str">
        <f t="shared" si="62"/>
        <v/>
      </c>
      <c r="B1944" s="6" t="str">
        <f t="shared" si="63"/>
        <v/>
      </c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</row>
    <row r="1945" spans="1:32">
      <c r="A1945" s="6" t="str">
        <f t="shared" si="62"/>
        <v/>
      </c>
      <c r="B1945" s="6" t="str">
        <f t="shared" si="63"/>
        <v/>
      </c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</row>
    <row r="1946" spans="1:32">
      <c r="A1946" s="6" t="str">
        <f t="shared" si="62"/>
        <v/>
      </c>
      <c r="B1946" s="6" t="str">
        <f t="shared" si="63"/>
        <v/>
      </c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</row>
    <row r="1947" spans="1:32">
      <c r="A1947" s="6" t="str">
        <f t="shared" si="62"/>
        <v/>
      </c>
      <c r="B1947" s="6" t="str">
        <f t="shared" si="63"/>
        <v/>
      </c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</row>
    <row r="1948" spans="1:32">
      <c r="A1948" s="6" t="str">
        <f t="shared" si="62"/>
        <v/>
      </c>
      <c r="B1948" s="6" t="str">
        <f t="shared" si="63"/>
        <v/>
      </c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</row>
    <row r="1949" spans="1:32">
      <c r="A1949" s="6" t="str">
        <f t="shared" si="62"/>
        <v/>
      </c>
      <c r="B1949" s="6" t="str">
        <f t="shared" si="63"/>
        <v/>
      </c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</row>
    <row r="1950" spans="1:32">
      <c r="A1950" s="6" t="str">
        <f t="shared" si="62"/>
        <v/>
      </c>
      <c r="B1950" s="6" t="str">
        <f t="shared" si="63"/>
        <v/>
      </c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</row>
    <row r="1951" spans="1:32">
      <c r="A1951" s="6" t="str">
        <f t="shared" si="62"/>
        <v/>
      </c>
      <c r="B1951" s="6" t="str">
        <f t="shared" si="63"/>
        <v/>
      </c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</row>
    <row r="1952" spans="1:32">
      <c r="A1952" s="6" t="str">
        <f t="shared" si="62"/>
        <v/>
      </c>
      <c r="B1952" s="6" t="str">
        <f t="shared" si="63"/>
        <v/>
      </c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</row>
    <row r="1953" spans="1:32">
      <c r="A1953" s="6" t="str">
        <f t="shared" si="62"/>
        <v/>
      </c>
      <c r="B1953" s="6" t="str">
        <f t="shared" si="63"/>
        <v/>
      </c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</row>
    <row r="1954" spans="1:32">
      <c r="A1954" s="6" t="str">
        <f t="shared" si="62"/>
        <v/>
      </c>
      <c r="B1954" s="6" t="str">
        <f t="shared" si="63"/>
        <v/>
      </c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</row>
    <row r="1955" spans="1:32">
      <c r="A1955" s="6" t="str">
        <f t="shared" si="62"/>
        <v/>
      </c>
      <c r="B1955" s="6" t="str">
        <f t="shared" si="63"/>
        <v/>
      </c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</row>
    <row r="1956" spans="1:32">
      <c r="A1956" s="6" t="str">
        <f t="shared" si="62"/>
        <v/>
      </c>
      <c r="B1956" s="6" t="str">
        <f t="shared" si="63"/>
        <v/>
      </c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</row>
    <row r="1957" spans="1:32">
      <c r="A1957" s="6" t="str">
        <f t="shared" si="62"/>
        <v/>
      </c>
      <c r="B1957" s="6" t="str">
        <f t="shared" si="63"/>
        <v/>
      </c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</row>
    <row r="1958" spans="1:32">
      <c r="A1958" s="6" t="str">
        <f t="shared" si="62"/>
        <v/>
      </c>
      <c r="B1958" s="6" t="str">
        <f t="shared" si="63"/>
        <v/>
      </c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</row>
    <row r="1959" spans="1:32">
      <c r="A1959" s="6" t="str">
        <f t="shared" si="62"/>
        <v/>
      </c>
      <c r="B1959" s="6" t="str">
        <f t="shared" si="63"/>
        <v/>
      </c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</row>
    <row r="1960" spans="1:32">
      <c r="A1960" s="6" t="str">
        <f t="shared" si="62"/>
        <v/>
      </c>
      <c r="B1960" s="6" t="str">
        <f t="shared" si="63"/>
        <v/>
      </c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</row>
    <row r="1961" spans="1:32">
      <c r="A1961" s="6" t="str">
        <f t="shared" si="62"/>
        <v/>
      </c>
      <c r="B1961" s="6" t="str">
        <f t="shared" si="63"/>
        <v/>
      </c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</row>
    <row r="1962" spans="1:32">
      <c r="A1962" s="6" t="str">
        <f t="shared" si="62"/>
        <v/>
      </c>
      <c r="B1962" s="6" t="str">
        <f t="shared" si="63"/>
        <v/>
      </c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</row>
    <row r="1963" spans="1:32">
      <c r="A1963" s="6" t="str">
        <f t="shared" si="62"/>
        <v/>
      </c>
      <c r="B1963" s="6" t="str">
        <f t="shared" si="63"/>
        <v/>
      </c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</row>
    <row r="1964" spans="1:32">
      <c r="A1964" s="6" t="str">
        <f t="shared" si="62"/>
        <v/>
      </c>
      <c r="B1964" s="6" t="str">
        <f t="shared" si="63"/>
        <v/>
      </c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</row>
    <row r="1965" spans="1:32">
      <c r="A1965" s="6" t="str">
        <f t="shared" si="62"/>
        <v/>
      </c>
      <c r="B1965" s="6" t="str">
        <f t="shared" si="63"/>
        <v/>
      </c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</row>
    <row r="1966" spans="1:32">
      <c r="A1966" s="6" t="str">
        <f t="shared" si="62"/>
        <v/>
      </c>
      <c r="B1966" s="6" t="str">
        <f t="shared" si="63"/>
        <v/>
      </c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</row>
    <row r="1967" spans="1:32">
      <c r="A1967" s="6" t="str">
        <f t="shared" si="62"/>
        <v/>
      </c>
      <c r="B1967" s="6" t="str">
        <f t="shared" si="63"/>
        <v/>
      </c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</row>
    <row r="1968" spans="1:32">
      <c r="A1968" s="6" t="str">
        <f t="shared" si="62"/>
        <v/>
      </c>
      <c r="B1968" s="6" t="str">
        <f t="shared" si="63"/>
        <v/>
      </c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</row>
    <row r="1969" spans="1:32">
      <c r="A1969" s="6" t="str">
        <f t="shared" si="62"/>
        <v/>
      </c>
      <c r="B1969" s="6" t="str">
        <f t="shared" si="63"/>
        <v/>
      </c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</row>
    <row r="1970" spans="1:32">
      <c r="A1970" s="6" t="str">
        <f t="shared" si="62"/>
        <v/>
      </c>
      <c r="B1970" s="6" t="str">
        <f t="shared" si="63"/>
        <v/>
      </c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</row>
    <row r="1971" spans="1:32">
      <c r="A1971" s="6" t="str">
        <f t="shared" si="62"/>
        <v/>
      </c>
      <c r="B1971" s="6" t="str">
        <f t="shared" si="63"/>
        <v/>
      </c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</row>
    <row r="1972" spans="1:32">
      <c r="A1972" s="6" t="str">
        <f t="shared" si="62"/>
        <v/>
      </c>
      <c r="B1972" s="6" t="str">
        <f t="shared" si="63"/>
        <v/>
      </c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</row>
    <row r="1973" spans="1:32">
      <c r="A1973" s="6" t="str">
        <f t="shared" si="62"/>
        <v/>
      </c>
      <c r="B1973" s="6" t="str">
        <f t="shared" si="63"/>
        <v/>
      </c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</row>
    <row r="1974" spans="1:32">
      <c r="A1974" s="6" t="str">
        <f t="shared" si="62"/>
        <v/>
      </c>
      <c r="B1974" s="6" t="str">
        <f t="shared" si="63"/>
        <v/>
      </c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</row>
    <row r="1975" spans="1:32">
      <c r="A1975" s="6" t="str">
        <f t="shared" si="62"/>
        <v/>
      </c>
      <c r="B1975" s="6" t="str">
        <f t="shared" si="63"/>
        <v/>
      </c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</row>
    <row r="1976" spans="1:32">
      <c r="A1976" s="6" t="str">
        <f t="shared" si="62"/>
        <v/>
      </c>
      <c r="B1976" s="6" t="str">
        <f t="shared" si="63"/>
        <v/>
      </c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</row>
    <row r="1977" spans="1:32">
      <c r="A1977" s="6" t="str">
        <f t="shared" si="62"/>
        <v/>
      </c>
      <c r="B1977" s="6" t="str">
        <f t="shared" si="63"/>
        <v/>
      </c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</row>
    <row r="1978" spans="1:32">
      <c r="A1978" s="6" t="str">
        <f t="shared" si="62"/>
        <v/>
      </c>
      <c r="B1978" s="6" t="str">
        <f t="shared" si="63"/>
        <v/>
      </c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</row>
    <row r="1979" spans="1:32">
      <c r="A1979" s="6" t="str">
        <f t="shared" si="62"/>
        <v/>
      </c>
      <c r="B1979" s="6" t="str">
        <f t="shared" si="63"/>
        <v/>
      </c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</row>
    <row r="1980" spans="1:32">
      <c r="A1980" s="6" t="str">
        <f t="shared" si="62"/>
        <v/>
      </c>
      <c r="B1980" s="6" t="str">
        <f t="shared" si="63"/>
        <v/>
      </c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</row>
    <row r="1981" spans="1:32">
      <c r="A1981" s="6" t="str">
        <f t="shared" si="62"/>
        <v/>
      </c>
      <c r="B1981" s="6" t="str">
        <f t="shared" si="63"/>
        <v/>
      </c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</row>
    <row r="1982" spans="1:32">
      <c r="A1982" s="6" t="str">
        <f t="shared" si="62"/>
        <v/>
      </c>
      <c r="B1982" s="6" t="str">
        <f t="shared" si="63"/>
        <v/>
      </c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</row>
    <row r="1983" spans="1:32">
      <c r="A1983" s="6" t="str">
        <f t="shared" si="62"/>
        <v/>
      </c>
      <c r="B1983" s="6" t="str">
        <f t="shared" si="63"/>
        <v/>
      </c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</row>
    <row r="1984" spans="1:32">
      <c r="A1984" s="6" t="str">
        <f t="shared" si="62"/>
        <v/>
      </c>
      <c r="B1984" s="6" t="str">
        <f t="shared" si="63"/>
        <v/>
      </c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</row>
    <row r="1985" spans="1:32">
      <c r="A1985" s="6" t="str">
        <f t="shared" si="62"/>
        <v/>
      </c>
      <c r="B1985" s="6" t="str">
        <f t="shared" si="63"/>
        <v/>
      </c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</row>
    <row r="1986" spans="1:32">
      <c r="A1986" s="6" t="str">
        <f t="shared" si="62"/>
        <v/>
      </c>
      <c r="B1986" s="6" t="str">
        <f t="shared" si="63"/>
        <v/>
      </c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</row>
    <row r="1987" spans="1:32">
      <c r="A1987" s="6" t="str">
        <f t="shared" si="62"/>
        <v/>
      </c>
      <c r="B1987" s="6" t="str">
        <f t="shared" si="63"/>
        <v/>
      </c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</row>
    <row r="1988" spans="1:32">
      <c r="A1988" s="6" t="str">
        <f t="shared" si="62"/>
        <v/>
      </c>
      <c r="B1988" s="6" t="str">
        <f t="shared" si="63"/>
        <v/>
      </c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</row>
    <row r="1989" spans="1:32">
      <c r="A1989" s="6" t="str">
        <f t="shared" si="62"/>
        <v/>
      </c>
      <c r="B1989" s="6" t="str">
        <f t="shared" si="63"/>
        <v/>
      </c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</row>
    <row r="1990" spans="1:32">
      <c r="A1990" s="6" t="str">
        <f t="shared" si="62"/>
        <v/>
      </c>
      <c r="B1990" s="6" t="str">
        <f t="shared" si="63"/>
        <v/>
      </c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</row>
    <row r="1991" spans="1:32">
      <c r="A1991" s="6" t="str">
        <f t="shared" si="62"/>
        <v/>
      </c>
      <c r="B1991" s="6" t="str">
        <f t="shared" si="63"/>
        <v/>
      </c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</row>
    <row r="1992" spans="1:32">
      <c r="A1992" s="6" t="str">
        <f t="shared" si="62"/>
        <v/>
      </c>
      <c r="B1992" s="6" t="str">
        <f t="shared" si="63"/>
        <v/>
      </c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</row>
    <row r="1993" spans="1:32">
      <c r="A1993" s="6" t="str">
        <f t="shared" si="62"/>
        <v/>
      </c>
      <c r="B1993" s="6" t="str">
        <f t="shared" si="63"/>
        <v/>
      </c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</row>
    <row r="1994" spans="1:32">
      <c r="A1994" s="6" t="str">
        <f t="shared" ref="A1994:A2057" si="64">IFERROR(CONCATENATE(C1994,B1994),"")</f>
        <v/>
      </c>
      <c r="B1994" s="6" t="str">
        <f t="shared" ref="B1994:B2057" si="65">IFERROR(IF(C1994=C1993,B1993+1,IF(C1994="","",1)),"")</f>
        <v/>
      </c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</row>
    <row r="1995" spans="1:32">
      <c r="A1995" s="6" t="str">
        <f t="shared" si="64"/>
        <v/>
      </c>
      <c r="B1995" s="6" t="str">
        <f t="shared" si="65"/>
        <v/>
      </c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</row>
    <row r="1996" spans="1:32">
      <c r="A1996" s="6" t="str">
        <f t="shared" si="64"/>
        <v/>
      </c>
      <c r="B1996" s="6" t="str">
        <f t="shared" si="65"/>
        <v/>
      </c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</row>
    <row r="1997" spans="1:32">
      <c r="A1997" s="6" t="str">
        <f t="shared" si="64"/>
        <v/>
      </c>
      <c r="B1997" s="6" t="str">
        <f t="shared" si="65"/>
        <v/>
      </c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</row>
    <row r="1998" spans="1:32">
      <c r="A1998" s="6" t="str">
        <f t="shared" si="64"/>
        <v/>
      </c>
      <c r="B1998" s="6" t="str">
        <f t="shared" si="65"/>
        <v/>
      </c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</row>
    <row r="1999" spans="1:32">
      <c r="A1999" s="6" t="str">
        <f t="shared" si="64"/>
        <v/>
      </c>
      <c r="B1999" s="6" t="str">
        <f t="shared" si="65"/>
        <v/>
      </c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</row>
    <row r="2000" spans="1:32">
      <c r="A2000" s="6" t="str">
        <f t="shared" si="64"/>
        <v/>
      </c>
      <c r="B2000" s="6" t="str">
        <f t="shared" si="65"/>
        <v/>
      </c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</row>
    <row r="2001" spans="1:32">
      <c r="A2001" s="6" t="str">
        <f t="shared" si="64"/>
        <v/>
      </c>
      <c r="B2001" s="6" t="str">
        <f t="shared" si="65"/>
        <v/>
      </c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</row>
    <row r="2002" spans="1:32">
      <c r="A2002" s="6" t="str">
        <f t="shared" si="64"/>
        <v/>
      </c>
      <c r="B2002" s="6" t="str">
        <f t="shared" si="65"/>
        <v/>
      </c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</row>
    <row r="2003" spans="1:32">
      <c r="A2003" s="6" t="str">
        <f t="shared" si="64"/>
        <v/>
      </c>
      <c r="B2003" s="6" t="str">
        <f t="shared" si="65"/>
        <v/>
      </c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</row>
    <row r="2004" spans="1:32">
      <c r="A2004" s="6" t="str">
        <f t="shared" si="64"/>
        <v/>
      </c>
      <c r="B2004" s="6" t="str">
        <f t="shared" si="65"/>
        <v/>
      </c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</row>
    <row r="2005" spans="1:32">
      <c r="A2005" s="6" t="str">
        <f t="shared" si="64"/>
        <v/>
      </c>
      <c r="B2005" s="6" t="str">
        <f t="shared" si="65"/>
        <v/>
      </c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</row>
    <row r="2006" spans="1:32">
      <c r="A2006" s="6" t="str">
        <f t="shared" si="64"/>
        <v/>
      </c>
      <c r="B2006" s="6" t="str">
        <f t="shared" si="65"/>
        <v/>
      </c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</row>
    <row r="2007" spans="1:32">
      <c r="A2007" s="6" t="str">
        <f t="shared" si="64"/>
        <v/>
      </c>
      <c r="B2007" s="6" t="str">
        <f t="shared" si="65"/>
        <v/>
      </c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</row>
    <row r="2008" spans="1:32">
      <c r="A2008" s="6" t="str">
        <f t="shared" si="64"/>
        <v/>
      </c>
      <c r="B2008" s="6" t="str">
        <f t="shared" si="65"/>
        <v/>
      </c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</row>
    <row r="2009" spans="1:32">
      <c r="A2009" s="6" t="str">
        <f t="shared" si="64"/>
        <v/>
      </c>
      <c r="B2009" s="6" t="str">
        <f t="shared" si="65"/>
        <v/>
      </c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</row>
    <row r="2010" spans="1:32">
      <c r="A2010" s="6" t="str">
        <f t="shared" si="64"/>
        <v/>
      </c>
      <c r="B2010" s="6" t="str">
        <f t="shared" si="65"/>
        <v/>
      </c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</row>
    <row r="2011" spans="1:32">
      <c r="A2011" s="6" t="str">
        <f t="shared" si="64"/>
        <v/>
      </c>
      <c r="B2011" s="6" t="str">
        <f t="shared" si="65"/>
        <v/>
      </c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</row>
    <row r="2012" spans="1:32">
      <c r="A2012" s="6" t="str">
        <f t="shared" si="64"/>
        <v/>
      </c>
      <c r="B2012" s="6" t="str">
        <f t="shared" si="65"/>
        <v/>
      </c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</row>
    <row r="2013" spans="1:32">
      <c r="A2013" s="6" t="str">
        <f t="shared" si="64"/>
        <v/>
      </c>
      <c r="B2013" s="6" t="str">
        <f t="shared" si="65"/>
        <v/>
      </c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</row>
    <row r="2014" spans="1:32">
      <c r="A2014" s="6" t="str">
        <f t="shared" si="64"/>
        <v/>
      </c>
      <c r="B2014" s="6" t="str">
        <f t="shared" si="65"/>
        <v/>
      </c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</row>
    <row r="2015" spans="1:32">
      <c r="A2015" s="6" t="str">
        <f t="shared" si="64"/>
        <v/>
      </c>
      <c r="B2015" s="6" t="str">
        <f t="shared" si="65"/>
        <v/>
      </c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</row>
    <row r="2016" spans="1:32">
      <c r="A2016" s="6" t="str">
        <f t="shared" si="64"/>
        <v/>
      </c>
      <c r="B2016" s="6" t="str">
        <f t="shared" si="65"/>
        <v/>
      </c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</row>
    <row r="2017" spans="1:32">
      <c r="A2017" s="6" t="str">
        <f t="shared" si="64"/>
        <v/>
      </c>
      <c r="B2017" s="6" t="str">
        <f t="shared" si="65"/>
        <v/>
      </c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</row>
    <row r="2018" spans="1:32">
      <c r="A2018" s="6" t="str">
        <f t="shared" si="64"/>
        <v/>
      </c>
      <c r="B2018" s="6" t="str">
        <f t="shared" si="65"/>
        <v/>
      </c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</row>
    <row r="2019" spans="1:32">
      <c r="A2019" s="6" t="str">
        <f t="shared" si="64"/>
        <v/>
      </c>
      <c r="B2019" s="6" t="str">
        <f t="shared" si="65"/>
        <v/>
      </c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</row>
    <row r="2020" spans="1:32">
      <c r="A2020" s="6" t="str">
        <f t="shared" si="64"/>
        <v/>
      </c>
      <c r="B2020" s="6" t="str">
        <f t="shared" si="65"/>
        <v/>
      </c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</row>
    <row r="2021" spans="1:32">
      <c r="A2021" s="6" t="str">
        <f t="shared" si="64"/>
        <v/>
      </c>
      <c r="B2021" s="6" t="str">
        <f t="shared" si="65"/>
        <v/>
      </c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</row>
    <row r="2022" spans="1:32">
      <c r="A2022" s="6" t="str">
        <f t="shared" si="64"/>
        <v/>
      </c>
      <c r="B2022" s="6" t="str">
        <f t="shared" si="65"/>
        <v/>
      </c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</row>
    <row r="2023" spans="1:32">
      <c r="A2023" s="6" t="str">
        <f t="shared" si="64"/>
        <v/>
      </c>
      <c r="B2023" s="6" t="str">
        <f t="shared" si="65"/>
        <v/>
      </c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</row>
    <row r="2024" spans="1:32">
      <c r="A2024" s="6" t="str">
        <f t="shared" si="64"/>
        <v/>
      </c>
      <c r="B2024" s="6" t="str">
        <f t="shared" si="65"/>
        <v/>
      </c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</row>
    <row r="2025" spans="1:32">
      <c r="A2025" s="6" t="str">
        <f t="shared" si="64"/>
        <v/>
      </c>
      <c r="B2025" s="6" t="str">
        <f t="shared" si="65"/>
        <v/>
      </c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</row>
    <row r="2026" spans="1:32">
      <c r="A2026" s="6" t="str">
        <f t="shared" si="64"/>
        <v/>
      </c>
      <c r="B2026" s="6" t="str">
        <f t="shared" si="65"/>
        <v/>
      </c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</row>
    <row r="2027" spans="1:32">
      <c r="A2027" s="6" t="str">
        <f t="shared" si="64"/>
        <v/>
      </c>
      <c r="B2027" s="6" t="str">
        <f t="shared" si="65"/>
        <v/>
      </c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</row>
    <row r="2028" spans="1:32">
      <c r="A2028" s="6" t="str">
        <f t="shared" si="64"/>
        <v/>
      </c>
      <c r="B2028" s="6" t="str">
        <f t="shared" si="65"/>
        <v/>
      </c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</row>
    <row r="2029" spans="1:32">
      <c r="A2029" s="6" t="str">
        <f t="shared" si="64"/>
        <v/>
      </c>
      <c r="B2029" s="6" t="str">
        <f t="shared" si="65"/>
        <v/>
      </c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</row>
    <row r="2030" spans="1:32">
      <c r="A2030" s="6" t="str">
        <f t="shared" si="64"/>
        <v/>
      </c>
      <c r="B2030" s="6" t="str">
        <f t="shared" si="65"/>
        <v/>
      </c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</row>
    <row r="2031" spans="1:32">
      <c r="A2031" s="6" t="str">
        <f t="shared" si="64"/>
        <v/>
      </c>
      <c r="B2031" s="6" t="str">
        <f t="shared" si="65"/>
        <v/>
      </c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</row>
    <row r="2032" spans="1:32">
      <c r="A2032" s="6" t="str">
        <f t="shared" si="64"/>
        <v/>
      </c>
      <c r="B2032" s="6" t="str">
        <f t="shared" si="65"/>
        <v/>
      </c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</row>
    <row r="2033" spans="1:32">
      <c r="A2033" s="6" t="str">
        <f t="shared" si="64"/>
        <v/>
      </c>
      <c r="B2033" s="6" t="str">
        <f t="shared" si="65"/>
        <v/>
      </c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</row>
    <row r="2034" spans="1:32">
      <c r="A2034" s="6" t="str">
        <f t="shared" si="64"/>
        <v/>
      </c>
      <c r="B2034" s="6" t="str">
        <f t="shared" si="65"/>
        <v/>
      </c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</row>
    <row r="2035" spans="1:32">
      <c r="A2035" s="6" t="str">
        <f t="shared" si="64"/>
        <v/>
      </c>
      <c r="B2035" s="6" t="str">
        <f t="shared" si="65"/>
        <v/>
      </c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</row>
    <row r="2036" spans="1:32">
      <c r="A2036" s="6" t="str">
        <f t="shared" si="64"/>
        <v/>
      </c>
      <c r="B2036" s="6" t="str">
        <f t="shared" si="65"/>
        <v/>
      </c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</row>
    <row r="2037" spans="1:32">
      <c r="A2037" s="6" t="str">
        <f t="shared" si="64"/>
        <v/>
      </c>
      <c r="B2037" s="6" t="str">
        <f t="shared" si="65"/>
        <v/>
      </c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</row>
    <row r="2038" spans="1:32">
      <c r="A2038" s="6" t="str">
        <f t="shared" si="64"/>
        <v/>
      </c>
      <c r="B2038" s="6" t="str">
        <f t="shared" si="65"/>
        <v/>
      </c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</row>
    <row r="2039" spans="1:32">
      <c r="A2039" s="6" t="str">
        <f t="shared" si="64"/>
        <v/>
      </c>
      <c r="B2039" s="6" t="str">
        <f t="shared" si="65"/>
        <v/>
      </c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</row>
    <row r="2040" spans="1:32">
      <c r="A2040" s="6" t="str">
        <f t="shared" si="64"/>
        <v/>
      </c>
      <c r="B2040" s="6" t="str">
        <f t="shared" si="65"/>
        <v/>
      </c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</row>
    <row r="2041" spans="1:32">
      <c r="A2041" s="6" t="str">
        <f t="shared" si="64"/>
        <v/>
      </c>
      <c r="B2041" s="6" t="str">
        <f t="shared" si="65"/>
        <v/>
      </c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</row>
    <row r="2042" spans="1:32">
      <c r="A2042" s="6" t="str">
        <f t="shared" si="64"/>
        <v/>
      </c>
      <c r="B2042" s="6" t="str">
        <f t="shared" si="65"/>
        <v/>
      </c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</row>
    <row r="2043" spans="1:32">
      <c r="A2043" s="6" t="str">
        <f t="shared" si="64"/>
        <v/>
      </c>
      <c r="B2043" s="6" t="str">
        <f t="shared" si="65"/>
        <v/>
      </c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</row>
    <row r="2044" spans="1:32">
      <c r="A2044" s="6" t="str">
        <f t="shared" si="64"/>
        <v/>
      </c>
      <c r="B2044" s="6" t="str">
        <f t="shared" si="65"/>
        <v/>
      </c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</row>
    <row r="2045" spans="1:32">
      <c r="A2045" s="6" t="str">
        <f t="shared" si="64"/>
        <v/>
      </c>
      <c r="B2045" s="6" t="str">
        <f t="shared" si="65"/>
        <v/>
      </c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</row>
    <row r="2046" spans="1:32">
      <c r="A2046" s="6" t="str">
        <f t="shared" si="64"/>
        <v/>
      </c>
      <c r="B2046" s="6" t="str">
        <f t="shared" si="65"/>
        <v/>
      </c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</row>
    <row r="2047" spans="1:32">
      <c r="A2047" s="6" t="str">
        <f t="shared" si="64"/>
        <v/>
      </c>
      <c r="B2047" s="6" t="str">
        <f t="shared" si="65"/>
        <v/>
      </c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</row>
    <row r="2048" spans="1:32">
      <c r="A2048" s="6" t="str">
        <f t="shared" si="64"/>
        <v/>
      </c>
      <c r="B2048" s="6" t="str">
        <f t="shared" si="65"/>
        <v/>
      </c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</row>
    <row r="2049" spans="1:32">
      <c r="A2049" s="6" t="str">
        <f t="shared" si="64"/>
        <v/>
      </c>
      <c r="B2049" s="6" t="str">
        <f t="shared" si="65"/>
        <v/>
      </c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</row>
    <row r="2050" spans="1:32">
      <c r="A2050" s="6" t="str">
        <f t="shared" si="64"/>
        <v/>
      </c>
      <c r="B2050" s="6" t="str">
        <f t="shared" si="65"/>
        <v/>
      </c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</row>
    <row r="2051" spans="1:32">
      <c r="A2051" s="6" t="str">
        <f t="shared" si="64"/>
        <v/>
      </c>
      <c r="B2051" s="6" t="str">
        <f t="shared" si="65"/>
        <v/>
      </c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</row>
    <row r="2052" spans="1:32">
      <c r="A2052" s="6" t="str">
        <f t="shared" si="64"/>
        <v/>
      </c>
      <c r="B2052" s="6" t="str">
        <f t="shared" si="65"/>
        <v/>
      </c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</row>
    <row r="2053" spans="1:32">
      <c r="A2053" s="6" t="str">
        <f t="shared" si="64"/>
        <v/>
      </c>
      <c r="B2053" s="6" t="str">
        <f t="shared" si="65"/>
        <v/>
      </c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</row>
    <row r="2054" spans="1:32">
      <c r="A2054" s="6" t="str">
        <f t="shared" si="64"/>
        <v/>
      </c>
      <c r="B2054" s="6" t="str">
        <f t="shared" si="65"/>
        <v/>
      </c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</row>
    <row r="2055" spans="1:32">
      <c r="A2055" s="6" t="str">
        <f t="shared" si="64"/>
        <v/>
      </c>
      <c r="B2055" s="6" t="str">
        <f t="shared" si="65"/>
        <v/>
      </c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</row>
    <row r="2056" spans="1:32">
      <c r="A2056" s="6" t="str">
        <f t="shared" si="64"/>
        <v/>
      </c>
      <c r="B2056" s="6" t="str">
        <f t="shared" si="65"/>
        <v/>
      </c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</row>
    <row r="2057" spans="1:32">
      <c r="A2057" s="6" t="str">
        <f t="shared" si="64"/>
        <v/>
      </c>
      <c r="B2057" s="6" t="str">
        <f t="shared" si="65"/>
        <v/>
      </c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</row>
    <row r="2058" spans="1:32">
      <c r="A2058" s="6" t="str">
        <f t="shared" ref="A2058:A2121" si="66">IFERROR(CONCATENATE(C2058,B2058),"")</f>
        <v/>
      </c>
      <c r="B2058" s="6" t="str">
        <f t="shared" ref="B2058:B2121" si="67">IFERROR(IF(C2058=C2057,B2057+1,IF(C2058="","",1)),"")</f>
        <v/>
      </c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</row>
    <row r="2059" spans="1:32">
      <c r="A2059" s="6" t="str">
        <f t="shared" si="66"/>
        <v/>
      </c>
      <c r="B2059" s="6" t="str">
        <f t="shared" si="67"/>
        <v/>
      </c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</row>
    <row r="2060" spans="1:32">
      <c r="A2060" s="6" t="str">
        <f t="shared" si="66"/>
        <v/>
      </c>
      <c r="B2060" s="6" t="str">
        <f t="shared" si="67"/>
        <v/>
      </c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</row>
    <row r="2061" spans="1:32">
      <c r="A2061" s="6" t="str">
        <f t="shared" si="66"/>
        <v/>
      </c>
      <c r="B2061" s="6" t="str">
        <f t="shared" si="67"/>
        <v/>
      </c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</row>
    <row r="2062" spans="1:32">
      <c r="A2062" s="6" t="str">
        <f t="shared" si="66"/>
        <v/>
      </c>
      <c r="B2062" s="6" t="str">
        <f t="shared" si="67"/>
        <v/>
      </c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</row>
    <row r="2063" spans="1:32">
      <c r="A2063" s="6" t="str">
        <f t="shared" si="66"/>
        <v/>
      </c>
      <c r="B2063" s="6" t="str">
        <f t="shared" si="67"/>
        <v/>
      </c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</row>
    <row r="2064" spans="1:32">
      <c r="A2064" s="6" t="str">
        <f t="shared" si="66"/>
        <v/>
      </c>
      <c r="B2064" s="6" t="str">
        <f t="shared" si="67"/>
        <v/>
      </c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</row>
    <row r="2065" spans="1:32">
      <c r="A2065" s="6" t="str">
        <f t="shared" si="66"/>
        <v/>
      </c>
      <c r="B2065" s="6" t="str">
        <f t="shared" si="67"/>
        <v/>
      </c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</row>
    <row r="2066" spans="1:32">
      <c r="A2066" s="6" t="str">
        <f t="shared" si="66"/>
        <v/>
      </c>
      <c r="B2066" s="6" t="str">
        <f t="shared" si="67"/>
        <v/>
      </c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</row>
    <row r="2067" spans="1:32">
      <c r="A2067" s="6" t="str">
        <f t="shared" si="66"/>
        <v/>
      </c>
      <c r="B2067" s="6" t="str">
        <f t="shared" si="67"/>
        <v/>
      </c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</row>
    <row r="2068" spans="1:32">
      <c r="A2068" s="6" t="str">
        <f t="shared" si="66"/>
        <v/>
      </c>
      <c r="B2068" s="6" t="str">
        <f t="shared" si="67"/>
        <v/>
      </c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</row>
    <row r="2069" spans="1:32">
      <c r="A2069" s="6" t="str">
        <f t="shared" si="66"/>
        <v/>
      </c>
      <c r="B2069" s="6" t="str">
        <f t="shared" si="67"/>
        <v/>
      </c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</row>
    <row r="2070" spans="1:32">
      <c r="A2070" s="6" t="str">
        <f t="shared" si="66"/>
        <v/>
      </c>
      <c r="B2070" s="6" t="str">
        <f t="shared" si="67"/>
        <v/>
      </c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</row>
    <row r="2071" spans="1:32">
      <c r="A2071" s="6" t="str">
        <f t="shared" si="66"/>
        <v/>
      </c>
      <c r="B2071" s="6" t="str">
        <f t="shared" si="67"/>
        <v/>
      </c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</row>
    <row r="2072" spans="1:32">
      <c r="A2072" s="6" t="str">
        <f t="shared" si="66"/>
        <v/>
      </c>
      <c r="B2072" s="6" t="str">
        <f t="shared" si="67"/>
        <v/>
      </c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</row>
    <row r="2073" spans="1:32">
      <c r="A2073" s="6" t="str">
        <f t="shared" si="66"/>
        <v/>
      </c>
      <c r="B2073" s="6" t="str">
        <f t="shared" si="67"/>
        <v/>
      </c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</row>
    <row r="2074" spans="1:32">
      <c r="A2074" s="6" t="str">
        <f t="shared" si="66"/>
        <v/>
      </c>
      <c r="B2074" s="6" t="str">
        <f t="shared" si="67"/>
        <v/>
      </c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</row>
    <row r="2075" spans="1:32">
      <c r="A2075" s="6" t="str">
        <f t="shared" si="66"/>
        <v/>
      </c>
      <c r="B2075" s="6" t="str">
        <f t="shared" si="67"/>
        <v/>
      </c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</row>
    <row r="2076" spans="1:32">
      <c r="A2076" s="6" t="str">
        <f t="shared" si="66"/>
        <v/>
      </c>
      <c r="B2076" s="6" t="str">
        <f t="shared" si="67"/>
        <v/>
      </c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</row>
    <row r="2077" spans="1:32">
      <c r="A2077" s="6" t="str">
        <f t="shared" si="66"/>
        <v/>
      </c>
      <c r="B2077" s="6" t="str">
        <f t="shared" si="67"/>
        <v/>
      </c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</row>
    <row r="2078" spans="1:32">
      <c r="A2078" s="6" t="str">
        <f t="shared" si="66"/>
        <v/>
      </c>
      <c r="B2078" s="6" t="str">
        <f t="shared" si="67"/>
        <v/>
      </c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</row>
    <row r="2079" spans="1:32">
      <c r="A2079" s="6" t="str">
        <f t="shared" si="66"/>
        <v/>
      </c>
      <c r="B2079" s="6" t="str">
        <f t="shared" si="67"/>
        <v/>
      </c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</row>
    <row r="2080" spans="1:32">
      <c r="A2080" s="6" t="str">
        <f t="shared" si="66"/>
        <v/>
      </c>
      <c r="B2080" s="6" t="str">
        <f t="shared" si="67"/>
        <v/>
      </c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</row>
    <row r="2081" spans="1:32">
      <c r="A2081" s="6" t="str">
        <f t="shared" si="66"/>
        <v/>
      </c>
      <c r="B2081" s="6" t="str">
        <f t="shared" si="67"/>
        <v/>
      </c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</row>
    <row r="2082" spans="1:32">
      <c r="A2082" s="6" t="str">
        <f t="shared" si="66"/>
        <v/>
      </c>
      <c r="B2082" s="6" t="str">
        <f t="shared" si="67"/>
        <v/>
      </c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</row>
    <row r="2083" spans="1:32">
      <c r="A2083" s="6" t="str">
        <f t="shared" si="66"/>
        <v/>
      </c>
      <c r="B2083" s="6" t="str">
        <f t="shared" si="67"/>
        <v/>
      </c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</row>
    <row r="2084" spans="1:32">
      <c r="A2084" s="6" t="str">
        <f t="shared" si="66"/>
        <v/>
      </c>
      <c r="B2084" s="6" t="str">
        <f t="shared" si="67"/>
        <v/>
      </c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</row>
    <row r="2085" spans="1:32">
      <c r="A2085" s="6" t="str">
        <f t="shared" si="66"/>
        <v/>
      </c>
      <c r="B2085" s="6" t="str">
        <f t="shared" si="67"/>
        <v/>
      </c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</row>
    <row r="2086" spans="1:32">
      <c r="A2086" s="6" t="str">
        <f t="shared" si="66"/>
        <v/>
      </c>
      <c r="B2086" s="6" t="str">
        <f t="shared" si="67"/>
        <v/>
      </c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</row>
    <row r="2087" spans="1:32">
      <c r="A2087" s="6" t="str">
        <f t="shared" si="66"/>
        <v/>
      </c>
      <c r="B2087" s="6" t="str">
        <f t="shared" si="67"/>
        <v/>
      </c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</row>
    <row r="2088" spans="1:32">
      <c r="A2088" s="6" t="str">
        <f t="shared" si="66"/>
        <v/>
      </c>
      <c r="B2088" s="6" t="str">
        <f t="shared" si="67"/>
        <v/>
      </c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</row>
    <row r="2089" spans="1:32">
      <c r="A2089" s="6" t="str">
        <f t="shared" si="66"/>
        <v/>
      </c>
      <c r="B2089" s="6" t="str">
        <f t="shared" si="67"/>
        <v/>
      </c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</row>
    <row r="2090" spans="1:32">
      <c r="A2090" s="6" t="str">
        <f t="shared" si="66"/>
        <v/>
      </c>
      <c r="B2090" s="6" t="str">
        <f t="shared" si="67"/>
        <v/>
      </c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</row>
    <row r="2091" spans="1:32">
      <c r="A2091" s="6" t="str">
        <f t="shared" si="66"/>
        <v/>
      </c>
      <c r="B2091" s="6" t="str">
        <f t="shared" si="67"/>
        <v/>
      </c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</row>
    <row r="2092" spans="1:32">
      <c r="A2092" s="6" t="str">
        <f t="shared" si="66"/>
        <v/>
      </c>
      <c r="B2092" s="6" t="str">
        <f t="shared" si="67"/>
        <v/>
      </c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</row>
    <row r="2093" spans="1:32">
      <c r="A2093" s="6" t="str">
        <f t="shared" si="66"/>
        <v/>
      </c>
      <c r="B2093" s="6" t="str">
        <f t="shared" si="67"/>
        <v/>
      </c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</row>
    <row r="2094" spans="1:32">
      <c r="A2094" s="6" t="str">
        <f t="shared" si="66"/>
        <v/>
      </c>
      <c r="B2094" s="6" t="str">
        <f t="shared" si="67"/>
        <v/>
      </c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</row>
    <row r="2095" spans="1:32">
      <c r="A2095" s="6" t="str">
        <f t="shared" si="66"/>
        <v/>
      </c>
      <c r="B2095" s="6" t="str">
        <f t="shared" si="67"/>
        <v/>
      </c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</row>
    <row r="2096" spans="1:32">
      <c r="A2096" s="6" t="str">
        <f t="shared" si="66"/>
        <v/>
      </c>
      <c r="B2096" s="6" t="str">
        <f t="shared" si="67"/>
        <v/>
      </c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</row>
    <row r="2097" spans="1:32">
      <c r="A2097" s="6" t="str">
        <f t="shared" si="66"/>
        <v/>
      </c>
      <c r="B2097" s="6" t="str">
        <f t="shared" si="67"/>
        <v/>
      </c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</row>
    <row r="2098" spans="1:32">
      <c r="A2098" s="6" t="str">
        <f t="shared" si="66"/>
        <v/>
      </c>
      <c r="B2098" s="6" t="str">
        <f t="shared" si="67"/>
        <v/>
      </c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</row>
    <row r="2099" spans="1:32">
      <c r="A2099" s="6" t="str">
        <f t="shared" si="66"/>
        <v/>
      </c>
      <c r="B2099" s="6" t="str">
        <f t="shared" si="67"/>
        <v/>
      </c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</row>
    <row r="2100" spans="1:32">
      <c r="A2100" s="6" t="str">
        <f t="shared" si="66"/>
        <v/>
      </c>
      <c r="B2100" s="6" t="str">
        <f t="shared" si="67"/>
        <v/>
      </c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</row>
    <row r="2101" spans="1:32">
      <c r="A2101" s="6" t="str">
        <f t="shared" si="66"/>
        <v/>
      </c>
      <c r="B2101" s="6" t="str">
        <f t="shared" si="67"/>
        <v/>
      </c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</row>
    <row r="2102" spans="1:32">
      <c r="A2102" s="6" t="str">
        <f t="shared" si="66"/>
        <v/>
      </c>
      <c r="B2102" s="6" t="str">
        <f t="shared" si="67"/>
        <v/>
      </c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</row>
    <row r="2103" spans="1:32">
      <c r="A2103" s="6" t="str">
        <f t="shared" si="66"/>
        <v/>
      </c>
      <c r="B2103" s="6" t="str">
        <f t="shared" si="67"/>
        <v/>
      </c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</row>
    <row r="2104" spans="1:32">
      <c r="A2104" s="6" t="str">
        <f t="shared" si="66"/>
        <v/>
      </c>
      <c r="B2104" s="6" t="str">
        <f t="shared" si="67"/>
        <v/>
      </c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</row>
    <row r="2105" spans="1:32">
      <c r="A2105" s="6" t="str">
        <f t="shared" si="66"/>
        <v/>
      </c>
      <c r="B2105" s="6" t="str">
        <f t="shared" si="67"/>
        <v/>
      </c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</row>
    <row r="2106" spans="1:32">
      <c r="A2106" s="6" t="str">
        <f t="shared" si="66"/>
        <v/>
      </c>
      <c r="B2106" s="6" t="str">
        <f t="shared" si="67"/>
        <v/>
      </c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</row>
    <row r="2107" spans="1:32">
      <c r="A2107" s="6" t="str">
        <f t="shared" si="66"/>
        <v/>
      </c>
      <c r="B2107" s="6" t="str">
        <f t="shared" si="67"/>
        <v/>
      </c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</row>
    <row r="2108" spans="1:32">
      <c r="A2108" s="6" t="str">
        <f t="shared" si="66"/>
        <v/>
      </c>
      <c r="B2108" s="6" t="str">
        <f t="shared" si="67"/>
        <v/>
      </c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</row>
    <row r="2109" spans="1:32">
      <c r="A2109" s="6" t="str">
        <f t="shared" si="66"/>
        <v/>
      </c>
      <c r="B2109" s="6" t="str">
        <f t="shared" si="67"/>
        <v/>
      </c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</row>
    <row r="2110" spans="1:32">
      <c r="A2110" s="6" t="str">
        <f t="shared" si="66"/>
        <v/>
      </c>
      <c r="B2110" s="6" t="str">
        <f t="shared" si="67"/>
        <v/>
      </c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</row>
    <row r="2111" spans="1:32">
      <c r="A2111" s="6" t="str">
        <f t="shared" si="66"/>
        <v/>
      </c>
      <c r="B2111" s="6" t="str">
        <f t="shared" si="67"/>
        <v/>
      </c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</row>
    <row r="2112" spans="1:32">
      <c r="A2112" s="6" t="str">
        <f t="shared" si="66"/>
        <v/>
      </c>
      <c r="B2112" s="6" t="str">
        <f t="shared" si="67"/>
        <v/>
      </c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</row>
    <row r="2113" spans="1:32">
      <c r="A2113" s="6" t="str">
        <f t="shared" si="66"/>
        <v/>
      </c>
      <c r="B2113" s="6" t="str">
        <f t="shared" si="67"/>
        <v/>
      </c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</row>
    <row r="2114" spans="1:32">
      <c r="A2114" s="6" t="str">
        <f t="shared" si="66"/>
        <v/>
      </c>
      <c r="B2114" s="6" t="str">
        <f t="shared" si="67"/>
        <v/>
      </c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</row>
    <row r="2115" spans="1:32">
      <c r="A2115" s="6" t="str">
        <f t="shared" si="66"/>
        <v/>
      </c>
      <c r="B2115" s="6" t="str">
        <f t="shared" si="67"/>
        <v/>
      </c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</row>
    <row r="2116" spans="1:32">
      <c r="A2116" s="6" t="str">
        <f t="shared" si="66"/>
        <v/>
      </c>
      <c r="B2116" s="6" t="str">
        <f t="shared" si="67"/>
        <v/>
      </c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</row>
    <row r="2117" spans="1:32">
      <c r="A2117" s="6" t="str">
        <f t="shared" si="66"/>
        <v/>
      </c>
      <c r="B2117" s="6" t="str">
        <f t="shared" si="67"/>
        <v/>
      </c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</row>
    <row r="2118" spans="1:32">
      <c r="A2118" s="6" t="str">
        <f t="shared" si="66"/>
        <v/>
      </c>
      <c r="B2118" s="6" t="str">
        <f t="shared" si="67"/>
        <v/>
      </c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</row>
    <row r="2119" spans="1:32">
      <c r="A2119" s="6" t="str">
        <f t="shared" si="66"/>
        <v/>
      </c>
      <c r="B2119" s="6" t="str">
        <f t="shared" si="67"/>
        <v/>
      </c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</row>
    <row r="2120" spans="1:32">
      <c r="A2120" s="6" t="str">
        <f t="shared" si="66"/>
        <v/>
      </c>
      <c r="B2120" s="6" t="str">
        <f t="shared" si="67"/>
        <v/>
      </c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</row>
    <row r="2121" spans="1:32">
      <c r="A2121" s="6" t="str">
        <f t="shared" si="66"/>
        <v/>
      </c>
      <c r="B2121" s="6" t="str">
        <f t="shared" si="67"/>
        <v/>
      </c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</row>
    <row r="2122" spans="1:32">
      <c r="A2122" s="6" t="str">
        <f t="shared" ref="A2122:A2185" si="68">IFERROR(CONCATENATE(C2122,B2122),"")</f>
        <v/>
      </c>
      <c r="B2122" s="6" t="str">
        <f t="shared" ref="B2122:B2185" si="69">IFERROR(IF(C2122=C2121,B2121+1,IF(C2122="","",1)),"")</f>
        <v/>
      </c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</row>
    <row r="2123" spans="1:32">
      <c r="A2123" s="6" t="str">
        <f t="shared" si="68"/>
        <v/>
      </c>
      <c r="B2123" s="6" t="str">
        <f t="shared" si="69"/>
        <v/>
      </c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</row>
    <row r="2124" spans="1:32">
      <c r="A2124" s="6" t="str">
        <f t="shared" si="68"/>
        <v/>
      </c>
      <c r="B2124" s="6" t="str">
        <f t="shared" si="69"/>
        <v/>
      </c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</row>
    <row r="2125" spans="1:32">
      <c r="A2125" s="6" t="str">
        <f t="shared" si="68"/>
        <v/>
      </c>
      <c r="B2125" s="6" t="str">
        <f t="shared" si="69"/>
        <v/>
      </c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</row>
    <row r="2126" spans="1:32">
      <c r="A2126" s="6" t="str">
        <f t="shared" si="68"/>
        <v/>
      </c>
      <c r="B2126" s="6" t="str">
        <f t="shared" si="69"/>
        <v/>
      </c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</row>
    <row r="2127" spans="1:32">
      <c r="A2127" s="6" t="str">
        <f t="shared" si="68"/>
        <v/>
      </c>
      <c r="B2127" s="6" t="str">
        <f t="shared" si="69"/>
        <v/>
      </c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</row>
    <row r="2128" spans="1:32">
      <c r="A2128" s="6" t="str">
        <f t="shared" si="68"/>
        <v/>
      </c>
      <c r="B2128" s="6" t="str">
        <f t="shared" si="69"/>
        <v/>
      </c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</row>
    <row r="2129" spans="1:32">
      <c r="A2129" s="6" t="str">
        <f t="shared" si="68"/>
        <v/>
      </c>
      <c r="B2129" s="6" t="str">
        <f t="shared" si="69"/>
        <v/>
      </c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</row>
    <row r="2130" spans="1:32">
      <c r="A2130" s="6" t="str">
        <f t="shared" si="68"/>
        <v/>
      </c>
      <c r="B2130" s="6" t="str">
        <f t="shared" si="69"/>
        <v/>
      </c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</row>
    <row r="2131" spans="1:32">
      <c r="A2131" s="6" t="str">
        <f t="shared" si="68"/>
        <v/>
      </c>
      <c r="B2131" s="6" t="str">
        <f t="shared" si="69"/>
        <v/>
      </c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</row>
    <row r="2132" spans="1:32">
      <c r="A2132" s="6" t="str">
        <f t="shared" si="68"/>
        <v/>
      </c>
      <c r="B2132" s="6" t="str">
        <f t="shared" si="69"/>
        <v/>
      </c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</row>
    <row r="2133" spans="1:32">
      <c r="A2133" s="6" t="str">
        <f t="shared" si="68"/>
        <v/>
      </c>
      <c r="B2133" s="6" t="str">
        <f t="shared" si="69"/>
        <v/>
      </c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</row>
    <row r="2134" spans="1:32">
      <c r="A2134" s="6" t="str">
        <f t="shared" si="68"/>
        <v/>
      </c>
      <c r="B2134" s="6" t="str">
        <f t="shared" si="69"/>
        <v/>
      </c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</row>
    <row r="2135" spans="1:32">
      <c r="A2135" s="6" t="str">
        <f t="shared" si="68"/>
        <v/>
      </c>
      <c r="B2135" s="6" t="str">
        <f t="shared" si="69"/>
        <v/>
      </c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</row>
    <row r="2136" spans="1:32">
      <c r="A2136" s="6" t="str">
        <f t="shared" si="68"/>
        <v/>
      </c>
      <c r="B2136" s="6" t="str">
        <f t="shared" si="69"/>
        <v/>
      </c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</row>
    <row r="2137" spans="1:32">
      <c r="A2137" s="6" t="str">
        <f t="shared" si="68"/>
        <v/>
      </c>
      <c r="B2137" s="6" t="str">
        <f t="shared" si="69"/>
        <v/>
      </c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</row>
    <row r="2138" spans="1:32">
      <c r="A2138" s="6" t="str">
        <f t="shared" si="68"/>
        <v/>
      </c>
      <c r="B2138" s="6" t="str">
        <f t="shared" si="69"/>
        <v/>
      </c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</row>
    <row r="2139" spans="1:32">
      <c r="A2139" s="6" t="str">
        <f t="shared" si="68"/>
        <v/>
      </c>
      <c r="B2139" s="6" t="str">
        <f t="shared" si="69"/>
        <v/>
      </c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</row>
    <row r="2140" spans="1:32">
      <c r="A2140" s="6" t="str">
        <f t="shared" si="68"/>
        <v/>
      </c>
      <c r="B2140" s="6" t="str">
        <f t="shared" si="69"/>
        <v/>
      </c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</row>
    <row r="2141" spans="1:32">
      <c r="A2141" s="6" t="str">
        <f t="shared" si="68"/>
        <v/>
      </c>
      <c r="B2141" s="6" t="str">
        <f t="shared" si="69"/>
        <v/>
      </c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</row>
    <row r="2142" spans="1:32">
      <c r="A2142" s="6" t="str">
        <f t="shared" si="68"/>
        <v/>
      </c>
      <c r="B2142" s="6" t="str">
        <f t="shared" si="69"/>
        <v/>
      </c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</row>
    <row r="2143" spans="1:32">
      <c r="A2143" s="6" t="str">
        <f t="shared" si="68"/>
        <v/>
      </c>
      <c r="B2143" s="6" t="str">
        <f t="shared" si="69"/>
        <v/>
      </c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</row>
    <row r="2144" spans="1:32">
      <c r="A2144" s="6" t="str">
        <f t="shared" si="68"/>
        <v/>
      </c>
      <c r="B2144" s="6" t="str">
        <f t="shared" si="69"/>
        <v/>
      </c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</row>
    <row r="2145" spans="1:32">
      <c r="A2145" s="6" t="str">
        <f t="shared" si="68"/>
        <v/>
      </c>
      <c r="B2145" s="6" t="str">
        <f t="shared" si="69"/>
        <v/>
      </c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</row>
    <row r="2146" spans="1:32">
      <c r="A2146" s="6" t="str">
        <f t="shared" si="68"/>
        <v/>
      </c>
      <c r="B2146" s="6" t="str">
        <f t="shared" si="69"/>
        <v/>
      </c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</row>
    <row r="2147" spans="1:32">
      <c r="A2147" s="6" t="str">
        <f t="shared" si="68"/>
        <v/>
      </c>
      <c r="B2147" s="6" t="str">
        <f t="shared" si="69"/>
        <v/>
      </c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</row>
    <row r="2148" spans="1:32">
      <c r="A2148" s="6" t="str">
        <f t="shared" si="68"/>
        <v/>
      </c>
      <c r="B2148" s="6" t="str">
        <f t="shared" si="69"/>
        <v/>
      </c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</row>
    <row r="2149" spans="1:32">
      <c r="A2149" s="6" t="str">
        <f t="shared" si="68"/>
        <v/>
      </c>
      <c r="B2149" s="6" t="str">
        <f t="shared" si="69"/>
        <v/>
      </c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</row>
    <row r="2150" spans="1:32">
      <c r="A2150" s="6" t="str">
        <f t="shared" si="68"/>
        <v/>
      </c>
      <c r="B2150" s="6" t="str">
        <f t="shared" si="69"/>
        <v/>
      </c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</row>
    <row r="2151" spans="1:32">
      <c r="A2151" s="6" t="str">
        <f t="shared" si="68"/>
        <v/>
      </c>
      <c r="B2151" s="6" t="str">
        <f t="shared" si="69"/>
        <v/>
      </c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</row>
    <row r="2152" spans="1:32">
      <c r="A2152" s="6" t="str">
        <f t="shared" si="68"/>
        <v/>
      </c>
      <c r="B2152" s="6" t="str">
        <f t="shared" si="69"/>
        <v/>
      </c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</row>
    <row r="2153" spans="1:32">
      <c r="A2153" s="6" t="str">
        <f t="shared" si="68"/>
        <v/>
      </c>
      <c r="B2153" s="6" t="str">
        <f t="shared" si="69"/>
        <v/>
      </c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</row>
    <row r="2154" spans="1:32">
      <c r="A2154" s="6" t="str">
        <f t="shared" si="68"/>
        <v/>
      </c>
      <c r="B2154" s="6" t="str">
        <f t="shared" si="69"/>
        <v/>
      </c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</row>
    <row r="2155" spans="1:32">
      <c r="A2155" s="6" t="str">
        <f t="shared" si="68"/>
        <v/>
      </c>
      <c r="B2155" s="6" t="str">
        <f t="shared" si="69"/>
        <v/>
      </c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</row>
    <row r="2156" spans="1:32">
      <c r="A2156" s="6" t="str">
        <f t="shared" si="68"/>
        <v/>
      </c>
      <c r="B2156" s="6" t="str">
        <f t="shared" si="69"/>
        <v/>
      </c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</row>
    <row r="2157" spans="1:32">
      <c r="A2157" s="6" t="str">
        <f t="shared" si="68"/>
        <v/>
      </c>
      <c r="B2157" s="6" t="str">
        <f t="shared" si="69"/>
        <v/>
      </c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</row>
    <row r="2158" spans="1:32">
      <c r="A2158" s="6" t="str">
        <f t="shared" si="68"/>
        <v/>
      </c>
      <c r="B2158" s="6" t="str">
        <f t="shared" si="69"/>
        <v/>
      </c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</row>
    <row r="2159" spans="1:32">
      <c r="A2159" s="6" t="str">
        <f t="shared" si="68"/>
        <v/>
      </c>
      <c r="B2159" s="6" t="str">
        <f t="shared" si="69"/>
        <v/>
      </c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</row>
    <row r="2160" spans="1:32">
      <c r="A2160" s="6" t="str">
        <f t="shared" si="68"/>
        <v/>
      </c>
      <c r="B2160" s="6" t="str">
        <f t="shared" si="69"/>
        <v/>
      </c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</row>
    <row r="2161" spans="1:32">
      <c r="A2161" s="6" t="str">
        <f t="shared" si="68"/>
        <v/>
      </c>
      <c r="B2161" s="6" t="str">
        <f t="shared" si="69"/>
        <v/>
      </c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</row>
    <row r="2162" spans="1:32">
      <c r="A2162" s="6" t="str">
        <f t="shared" si="68"/>
        <v/>
      </c>
      <c r="B2162" s="6" t="str">
        <f t="shared" si="69"/>
        <v/>
      </c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</row>
    <row r="2163" spans="1:32">
      <c r="A2163" s="6" t="str">
        <f t="shared" si="68"/>
        <v/>
      </c>
      <c r="B2163" s="6" t="str">
        <f t="shared" si="69"/>
        <v/>
      </c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</row>
    <row r="2164" spans="1:32">
      <c r="A2164" s="6" t="str">
        <f t="shared" si="68"/>
        <v/>
      </c>
      <c r="B2164" s="6" t="str">
        <f t="shared" si="69"/>
        <v/>
      </c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</row>
    <row r="2165" spans="1:32">
      <c r="A2165" s="6" t="str">
        <f t="shared" si="68"/>
        <v/>
      </c>
      <c r="B2165" s="6" t="str">
        <f t="shared" si="69"/>
        <v/>
      </c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</row>
    <row r="2166" spans="1:32">
      <c r="A2166" s="6" t="str">
        <f t="shared" si="68"/>
        <v/>
      </c>
      <c r="B2166" s="6" t="str">
        <f t="shared" si="69"/>
        <v/>
      </c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</row>
    <row r="2167" spans="1:32">
      <c r="A2167" s="6" t="str">
        <f t="shared" si="68"/>
        <v/>
      </c>
      <c r="B2167" s="6" t="str">
        <f t="shared" si="69"/>
        <v/>
      </c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</row>
    <row r="2168" spans="1:32">
      <c r="A2168" s="6" t="str">
        <f t="shared" si="68"/>
        <v/>
      </c>
      <c r="B2168" s="6" t="str">
        <f t="shared" si="69"/>
        <v/>
      </c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</row>
    <row r="2169" spans="1:32">
      <c r="A2169" s="6" t="str">
        <f t="shared" si="68"/>
        <v/>
      </c>
      <c r="B2169" s="6" t="str">
        <f t="shared" si="69"/>
        <v/>
      </c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</row>
    <row r="2170" spans="1:32">
      <c r="A2170" s="6" t="str">
        <f t="shared" si="68"/>
        <v/>
      </c>
      <c r="B2170" s="6" t="str">
        <f t="shared" si="69"/>
        <v/>
      </c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</row>
    <row r="2171" spans="1:32">
      <c r="A2171" s="6" t="str">
        <f t="shared" si="68"/>
        <v/>
      </c>
      <c r="B2171" s="6" t="str">
        <f t="shared" si="69"/>
        <v/>
      </c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</row>
    <row r="2172" spans="1:32">
      <c r="A2172" s="6" t="str">
        <f t="shared" si="68"/>
        <v/>
      </c>
      <c r="B2172" s="6" t="str">
        <f t="shared" si="69"/>
        <v/>
      </c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</row>
    <row r="2173" spans="1:32">
      <c r="A2173" s="6" t="str">
        <f t="shared" si="68"/>
        <v/>
      </c>
      <c r="B2173" s="6" t="str">
        <f t="shared" si="69"/>
        <v/>
      </c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</row>
    <row r="2174" spans="1:32">
      <c r="A2174" s="6" t="str">
        <f t="shared" si="68"/>
        <v/>
      </c>
      <c r="B2174" s="6" t="str">
        <f t="shared" si="69"/>
        <v/>
      </c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</row>
    <row r="2175" spans="1:32">
      <c r="A2175" s="6" t="str">
        <f t="shared" si="68"/>
        <v/>
      </c>
      <c r="B2175" s="6" t="str">
        <f t="shared" si="69"/>
        <v/>
      </c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</row>
    <row r="2176" spans="1:32">
      <c r="A2176" s="6" t="str">
        <f t="shared" si="68"/>
        <v/>
      </c>
      <c r="B2176" s="6" t="str">
        <f t="shared" si="69"/>
        <v/>
      </c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</row>
    <row r="2177" spans="1:32">
      <c r="A2177" s="6" t="str">
        <f t="shared" si="68"/>
        <v/>
      </c>
      <c r="B2177" s="6" t="str">
        <f t="shared" si="69"/>
        <v/>
      </c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</row>
    <row r="2178" spans="1:32">
      <c r="A2178" s="6" t="str">
        <f t="shared" si="68"/>
        <v/>
      </c>
      <c r="B2178" s="6" t="str">
        <f t="shared" si="69"/>
        <v/>
      </c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</row>
    <row r="2179" spans="1:32">
      <c r="A2179" s="6" t="str">
        <f t="shared" si="68"/>
        <v/>
      </c>
      <c r="B2179" s="6" t="str">
        <f t="shared" si="69"/>
        <v/>
      </c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</row>
    <row r="2180" spans="1:32">
      <c r="A2180" s="6" t="str">
        <f t="shared" si="68"/>
        <v/>
      </c>
      <c r="B2180" s="6" t="str">
        <f t="shared" si="69"/>
        <v/>
      </c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</row>
    <row r="2181" spans="1:32">
      <c r="A2181" s="6" t="str">
        <f t="shared" si="68"/>
        <v/>
      </c>
      <c r="B2181" s="6" t="str">
        <f t="shared" si="69"/>
        <v/>
      </c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</row>
    <row r="2182" spans="1:32">
      <c r="A2182" s="6" t="str">
        <f t="shared" si="68"/>
        <v/>
      </c>
      <c r="B2182" s="6" t="str">
        <f t="shared" si="69"/>
        <v/>
      </c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</row>
    <row r="2183" spans="1:32">
      <c r="A2183" s="6" t="str">
        <f t="shared" si="68"/>
        <v/>
      </c>
      <c r="B2183" s="6" t="str">
        <f t="shared" si="69"/>
        <v/>
      </c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</row>
    <row r="2184" spans="1:32">
      <c r="A2184" s="6" t="str">
        <f t="shared" si="68"/>
        <v/>
      </c>
      <c r="B2184" s="6" t="str">
        <f t="shared" si="69"/>
        <v/>
      </c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</row>
    <row r="2185" spans="1:32">
      <c r="A2185" s="6" t="str">
        <f t="shared" si="68"/>
        <v/>
      </c>
      <c r="B2185" s="6" t="str">
        <f t="shared" si="69"/>
        <v/>
      </c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</row>
    <row r="2186" spans="1:32">
      <c r="A2186" s="6" t="str">
        <f t="shared" ref="A2186:A2249" si="70">IFERROR(CONCATENATE(C2186,B2186),"")</f>
        <v/>
      </c>
      <c r="B2186" s="6" t="str">
        <f t="shared" ref="B2186:B2249" si="71">IFERROR(IF(C2186=C2185,B2185+1,IF(C2186="","",1)),"")</f>
        <v/>
      </c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</row>
    <row r="2187" spans="1:32">
      <c r="A2187" s="6" t="str">
        <f t="shared" si="70"/>
        <v/>
      </c>
      <c r="B2187" s="6" t="str">
        <f t="shared" si="71"/>
        <v/>
      </c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</row>
    <row r="2188" spans="1:32">
      <c r="A2188" s="6" t="str">
        <f t="shared" si="70"/>
        <v/>
      </c>
      <c r="B2188" s="6" t="str">
        <f t="shared" si="71"/>
        <v/>
      </c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</row>
    <row r="2189" spans="1:32">
      <c r="A2189" s="6" t="str">
        <f t="shared" si="70"/>
        <v/>
      </c>
      <c r="B2189" s="6" t="str">
        <f t="shared" si="71"/>
        <v/>
      </c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</row>
    <row r="2190" spans="1:32">
      <c r="A2190" s="6" t="str">
        <f t="shared" si="70"/>
        <v/>
      </c>
      <c r="B2190" s="6" t="str">
        <f t="shared" si="71"/>
        <v/>
      </c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</row>
    <row r="2191" spans="1:32">
      <c r="A2191" s="6" t="str">
        <f t="shared" si="70"/>
        <v/>
      </c>
      <c r="B2191" s="6" t="str">
        <f t="shared" si="71"/>
        <v/>
      </c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</row>
    <row r="2192" spans="1:32">
      <c r="A2192" s="6" t="str">
        <f t="shared" si="70"/>
        <v/>
      </c>
      <c r="B2192" s="6" t="str">
        <f t="shared" si="71"/>
        <v/>
      </c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</row>
    <row r="2193" spans="1:32">
      <c r="A2193" s="6" t="str">
        <f t="shared" si="70"/>
        <v/>
      </c>
      <c r="B2193" s="6" t="str">
        <f t="shared" si="71"/>
        <v/>
      </c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</row>
    <row r="2194" spans="1:32">
      <c r="A2194" s="6" t="str">
        <f t="shared" si="70"/>
        <v/>
      </c>
      <c r="B2194" s="6" t="str">
        <f t="shared" si="71"/>
        <v/>
      </c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</row>
    <row r="2195" spans="1:32">
      <c r="A2195" s="6" t="str">
        <f t="shared" si="70"/>
        <v/>
      </c>
      <c r="B2195" s="6" t="str">
        <f t="shared" si="71"/>
        <v/>
      </c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</row>
    <row r="2196" spans="1:32">
      <c r="A2196" s="6" t="str">
        <f t="shared" si="70"/>
        <v/>
      </c>
      <c r="B2196" s="6" t="str">
        <f t="shared" si="71"/>
        <v/>
      </c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</row>
    <row r="2197" spans="1:32">
      <c r="A2197" s="6" t="str">
        <f t="shared" si="70"/>
        <v/>
      </c>
      <c r="B2197" s="6" t="str">
        <f t="shared" si="71"/>
        <v/>
      </c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</row>
    <row r="2198" spans="1:32">
      <c r="A2198" s="6" t="str">
        <f t="shared" si="70"/>
        <v/>
      </c>
      <c r="B2198" s="6" t="str">
        <f t="shared" si="71"/>
        <v/>
      </c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</row>
    <row r="2199" spans="1:32">
      <c r="A2199" s="6" t="str">
        <f t="shared" si="70"/>
        <v/>
      </c>
      <c r="B2199" s="6" t="str">
        <f t="shared" si="71"/>
        <v/>
      </c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</row>
    <row r="2200" spans="1:32">
      <c r="A2200" s="6" t="str">
        <f t="shared" si="70"/>
        <v/>
      </c>
      <c r="B2200" s="6" t="str">
        <f t="shared" si="71"/>
        <v/>
      </c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</row>
    <row r="2201" spans="1:32">
      <c r="A2201" s="6" t="str">
        <f t="shared" si="70"/>
        <v/>
      </c>
      <c r="B2201" s="6" t="str">
        <f t="shared" si="71"/>
        <v/>
      </c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</row>
    <row r="2202" spans="1:32">
      <c r="A2202" s="6" t="str">
        <f t="shared" si="70"/>
        <v/>
      </c>
      <c r="B2202" s="6" t="str">
        <f t="shared" si="71"/>
        <v/>
      </c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</row>
    <row r="2203" spans="1:32">
      <c r="A2203" s="6" t="str">
        <f t="shared" si="70"/>
        <v/>
      </c>
      <c r="B2203" s="6" t="str">
        <f t="shared" si="71"/>
        <v/>
      </c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</row>
    <row r="2204" spans="1:32">
      <c r="A2204" s="6" t="str">
        <f t="shared" si="70"/>
        <v/>
      </c>
      <c r="B2204" s="6" t="str">
        <f t="shared" si="71"/>
        <v/>
      </c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</row>
    <row r="2205" spans="1:32">
      <c r="A2205" s="6" t="str">
        <f t="shared" si="70"/>
        <v/>
      </c>
      <c r="B2205" s="6" t="str">
        <f t="shared" si="71"/>
        <v/>
      </c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</row>
    <row r="2206" spans="1:32">
      <c r="A2206" s="6" t="str">
        <f t="shared" si="70"/>
        <v/>
      </c>
      <c r="B2206" s="6" t="str">
        <f t="shared" si="71"/>
        <v/>
      </c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</row>
    <row r="2207" spans="1:32">
      <c r="A2207" s="6" t="str">
        <f t="shared" si="70"/>
        <v/>
      </c>
      <c r="B2207" s="6" t="str">
        <f t="shared" si="71"/>
        <v/>
      </c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</row>
    <row r="2208" spans="1:32">
      <c r="A2208" s="6" t="str">
        <f t="shared" si="70"/>
        <v/>
      </c>
      <c r="B2208" s="6" t="str">
        <f t="shared" si="71"/>
        <v/>
      </c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</row>
    <row r="2209" spans="1:32">
      <c r="A2209" s="6" t="str">
        <f t="shared" si="70"/>
        <v/>
      </c>
      <c r="B2209" s="6" t="str">
        <f t="shared" si="71"/>
        <v/>
      </c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</row>
    <row r="2210" spans="1:32">
      <c r="A2210" s="6" t="str">
        <f t="shared" si="70"/>
        <v/>
      </c>
      <c r="B2210" s="6" t="str">
        <f t="shared" si="71"/>
        <v/>
      </c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</row>
    <row r="2211" spans="1:32">
      <c r="A2211" s="6" t="str">
        <f t="shared" si="70"/>
        <v/>
      </c>
      <c r="B2211" s="6" t="str">
        <f t="shared" si="71"/>
        <v/>
      </c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</row>
    <row r="2212" spans="1:32">
      <c r="A2212" s="6" t="str">
        <f t="shared" si="70"/>
        <v/>
      </c>
      <c r="B2212" s="6" t="str">
        <f t="shared" si="71"/>
        <v/>
      </c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</row>
    <row r="2213" spans="1:32">
      <c r="A2213" s="6" t="str">
        <f t="shared" si="70"/>
        <v/>
      </c>
      <c r="B2213" s="6" t="str">
        <f t="shared" si="71"/>
        <v/>
      </c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</row>
    <row r="2214" spans="1:32">
      <c r="A2214" s="6" t="str">
        <f t="shared" si="70"/>
        <v/>
      </c>
      <c r="B2214" s="6" t="str">
        <f t="shared" si="71"/>
        <v/>
      </c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</row>
    <row r="2215" spans="1:32">
      <c r="A2215" s="6" t="str">
        <f t="shared" si="70"/>
        <v/>
      </c>
      <c r="B2215" s="6" t="str">
        <f t="shared" si="71"/>
        <v/>
      </c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</row>
    <row r="2216" spans="1:32">
      <c r="A2216" s="6" t="str">
        <f t="shared" si="70"/>
        <v/>
      </c>
      <c r="B2216" s="6" t="str">
        <f t="shared" si="71"/>
        <v/>
      </c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</row>
    <row r="2217" spans="1:32">
      <c r="A2217" s="6" t="str">
        <f t="shared" si="70"/>
        <v/>
      </c>
      <c r="B2217" s="6" t="str">
        <f t="shared" si="71"/>
        <v/>
      </c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</row>
    <row r="2218" spans="1:32">
      <c r="A2218" s="6" t="str">
        <f t="shared" si="70"/>
        <v/>
      </c>
      <c r="B2218" s="6" t="str">
        <f t="shared" si="71"/>
        <v/>
      </c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</row>
    <row r="2219" spans="1:32">
      <c r="A2219" s="6" t="str">
        <f t="shared" si="70"/>
        <v/>
      </c>
      <c r="B2219" s="6" t="str">
        <f t="shared" si="71"/>
        <v/>
      </c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</row>
    <row r="2220" spans="1:32">
      <c r="A2220" s="6" t="str">
        <f t="shared" si="70"/>
        <v/>
      </c>
      <c r="B2220" s="6" t="str">
        <f t="shared" si="71"/>
        <v/>
      </c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</row>
    <row r="2221" spans="1:32">
      <c r="A2221" s="6" t="str">
        <f t="shared" si="70"/>
        <v/>
      </c>
      <c r="B2221" s="6" t="str">
        <f t="shared" si="71"/>
        <v/>
      </c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</row>
    <row r="2222" spans="1:32">
      <c r="A2222" s="6" t="str">
        <f t="shared" si="70"/>
        <v/>
      </c>
      <c r="B2222" s="6" t="str">
        <f t="shared" si="71"/>
        <v/>
      </c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</row>
    <row r="2223" spans="1:32">
      <c r="A2223" s="6" t="str">
        <f t="shared" si="70"/>
        <v/>
      </c>
      <c r="B2223" s="6" t="str">
        <f t="shared" si="71"/>
        <v/>
      </c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</row>
    <row r="2224" spans="1:32">
      <c r="A2224" s="6" t="str">
        <f t="shared" si="70"/>
        <v/>
      </c>
      <c r="B2224" s="6" t="str">
        <f t="shared" si="71"/>
        <v/>
      </c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</row>
    <row r="2225" spans="1:32">
      <c r="A2225" s="6" t="str">
        <f t="shared" si="70"/>
        <v/>
      </c>
      <c r="B2225" s="6" t="str">
        <f t="shared" si="71"/>
        <v/>
      </c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</row>
    <row r="2226" spans="1:32">
      <c r="A2226" s="6" t="str">
        <f t="shared" si="70"/>
        <v/>
      </c>
      <c r="B2226" s="6" t="str">
        <f t="shared" si="71"/>
        <v/>
      </c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</row>
    <row r="2227" spans="1:32">
      <c r="A2227" s="6" t="str">
        <f t="shared" si="70"/>
        <v/>
      </c>
      <c r="B2227" s="6" t="str">
        <f t="shared" si="71"/>
        <v/>
      </c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</row>
    <row r="2228" spans="1:32">
      <c r="A2228" s="6" t="str">
        <f t="shared" si="70"/>
        <v/>
      </c>
      <c r="B2228" s="6" t="str">
        <f t="shared" si="71"/>
        <v/>
      </c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</row>
    <row r="2229" spans="1:32">
      <c r="A2229" s="6" t="str">
        <f t="shared" si="70"/>
        <v/>
      </c>
      <c r="B2229" s="6" t="str">
        <f t="shared" si="71"/>
        <v/>
      </c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</row>
    <row r="2230" spans="1:32">
      <c r="A2230" s="6" t="str">
        <f t="shared" si="70"/>
        <v/>
      </c>
      <c r="B2230" s="6" t="str">
        <f t="shared" si="71"/>
        <v/>
      </c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</row>
    <row r="2231" spans="1:32">
      <c r="A2231" s="6" t="str">
        <f t="shared" si="70"/>
        <v/>
      </c>
      <c r="B2231" s="6" t="str">
        <f t="shared" si="71"/>
        <v/>
      </c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</row>
    <row r="2232" spans="1:32">
      <c r="A2232" s="6" t="str">
        <f t="shared" si="70"/>
        <v/>
      </c>
      <c r="B2232" s="6" t="str">
        <f t="shared" si="71"/>
        <v/>
      </c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</row>
    <row r="2233" spans="1:32">
      <c r="A2233" s="6" t="str">
        <f t="shared" si="70"/>
        <v/>
      </c>
      <c r="B2233" s="6" t="str">
        <f t="shared" si="71"/>
        <v/>
      </c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</row>
    <row r="2234" spans="1:32">
      <c r="A2234" s="6" t="str">
        <f t="shared" si="70"/>
        <v/>
      </c>
      <c r="B2234" s="6" t="str">
        <f t="shared" si="71"/>
        <v/>
      </c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</row>
    <row r="2235" spans="1:32">
      <c r="A2235" s="6" t="str">
        <f t="shared" si="70"/>
        <v/>
      </c>
      <c r="B2235" s="6" t="str">
        <f t="shared" si="71"/>
        <v/>
      </c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</row>
    <row r="2236" spans="1:32">
      <c r="A2236" s="6" t="str">
        <f t="shared" si="70"/>
        <v/>
      </c>
      <c r="B2236" s="6" t="str">
        <f t="shared" si="71"/>
        <v/>
      </c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</row>
    <row r="2237" spans="1:32">
      <c r="A2237" s="6" t="str">
        <f t="shared" si="70"/>
        <v/>
      </c>
      <c r="B2237" s="6" t="str">
        <f t="shared" si="71"/>
        <v/>
      </c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</row>
    <row r="2238" spans="1:32">
      <c r="A2238" s="6" t="str">
        <f t="shared" si="70"/>
        <v/>
      </c>
      <c r="B2238" s="6" t="str">
        <f t="shared" si="71"/>
        <v/>
      </c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</row>
    <row r="2239" spans="1:32">
      <c r="A2239" s="6" t="str">
        <f t="shared" si="70"/>
        <v/>
      </c>
      <c r="B2239" s="6" t="str">
        <f t="shared" si="71"/>
        <v/>
      </c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</row>
    <row r="2240" spans="1:32">
      <c r="A2240" s="6" t="str">
        <f t="shared" si="70"/>
        <v/>
      </c>
      <c r="B2240" s="6" t="str">
        <f t="shared" si="71"/>
        <v/>
      </c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</row>
    <row r="2241" spans="1:32">
      <c r="A2241" s="6" t="str">
        <f t="shared" si="70"/>
        <v/>
      </c>
      <c r="B2241" s="6" t="str">
        <f t="shared" si="71"/>
        <v/>
      </c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</row>
    <row r="2242" spans="1:32">
      <c r="A2242" s="6" t="str">
        <f t="shared" si="70"/>
        <v/>
      </c>
      <c r="B2242" s="6" t="str">
        <f t="shared" si="71"/>
        <v/>
      </c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</row>
    <row r="2243" spans="1:32">
      <c r="A2243" s="6" t="str">
        <f t="shared" si="70"/>
        <v/>
      </c>
      <c r="B2243" s="6" t="str">
        <f t="shared" si="71"/>
        <v/>
      </c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</row>
    <row r="2244" spans="1:32">
      <c r="A2244" s="6" t="str">
        <f t="shared" si="70"/>
        <v/>
      </c>
      <c r="B2244" s="6" t="str">
        <f t="shared" si="71"/>
        <v/>
      </c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</row>
    <row r="2245" spans="1:32">
      <c r="A2245" s="6" t="str">
        <f t="shared" si="70"/>
        <v/>
      </c>
      <c r="B2245" s="6" t="str">
        <f t="shared" si="71"/>
        <v/>
      </c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</row>
    <row r="2246" spans="1:32">
      <c r="A2246" s="6" t="str">
        <f t="shared" si="70"/>
        <v/>
      </c>
      <c r="B2246" s="6" t="str">
        <f t="shared" si="71"/>
        <v/>
      </c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</row>
    <row r="2247" spans="1:32">
      <c r="A2247" s="6" t="str">
        <f t="shared" si="70"/>
        <v/>
      </c>
      <c r="B2247" s="6" t="str">
        <f t="shared" si="71"/>
        <v/>
      </c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</row>
    <row r="2248" spans="1:32">
      <c r="A2248" s="6" t="str">
        <f t="shared" si="70"/>
        <v/>
      </c>
      <c r="B2248" s="6" t="str">
        <f t="shared" si="71"/>
        <v/>
      </c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</row>
    <row r="2249" spans="1:32">
      <c r="A2249" s="6" t="str">
        <f t="shared" si="70"/>
        <v/>
      </c>
      <c r="B2249" s="6" t="str">
        <f t="shared" si="71"/>
        <v/>
      </c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</row>
    <row r="2250" spans="1:32">
      <c r="A2250" s="6" t="str">
        <f t="shared" ref="A2250:A2313" si="72">IFERROR(CONCATENATE(C2250,B2250),"")</f>
        <v/>
      </c>
      <c r="B2250" s="6" t="str">
        <f t="shared" ref="B2250:B2313" si="73">IFERROR(IF(C2250=C2249,B2249+1,IF(C2250="","",1)),"")</f>
        <v/>
      </c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</row>
    <row r="2251" spans="1:32">
      <c r="A2251" s="6" t="str">
        <f t="shared" si="72"/>
        <v/>
      </c>
      <c r="B2251" s="6" t="str">
        <f t="shared" si="73"/>
        <v/>
      </c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</row>
    <row r="2252" spans="1:32">
      <c r="A2252" s="6" t="str">
        <f t="shared" si="72"/>
        <v/>
      </c>
      <c r="B2252" s="6" t="str">
        <f t="shared" si="73"/>
        <v/>
      </c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</row>
    <row r="2253" spans="1:32">
      <c r="A2253" s="6" t="str">
        <f t="shared" si="72"/>
        <v/>
      </c>
      <c r="B2253" s="6" t="str">
        <f t="shared" si="73"/>
        <v/>
      </c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</row>
    <row r="2254" spans="1:32">
      <c r="A2254" s="6" t="str">
        <f t="shared" si="72"/>
        <v/>
      </c>
      <c r="B2254" s="6" t="str">
        <f t="shared" si="73"/>
        <v/>
      </c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</row>
    <row r="2255" spans="1:32">
      <c r="A2255" s="6" t="str">
        <f t="shared" si="72"/>
        <v/>
      </c>
      <c r="B2255" s="6" t="str">
        <f t="shared" si="73"/>
        <v/>
      </c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</row>
    <row r="2256" spans="1:32">
      <c r="A2256" s="6" t="str">
        <f t="shared" si="72"/>
        <v/>
      </c>
      <c r="B2256" s="6" t="str">
        <f t="shared" si="73"/>
        <v/>
      </c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</row>
    <row r="2257" spans="1:32">
      <c r="A2257" s="6" t="str">
        <f t="shared" si="72"/>
        <v/>
      </c>
      <c r="B2257" s="6" t="str">
        <f t="shared" si="73"/>
        <v/>
      </c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</row>
    <row r="2258" spans="1:32">
      <c r="A2258" s="6" t="str">
        <f t="shared" si="72"/>
        <v/>
      </c>
      <c r="B2258" s="6" t="str">
        <f t="shared" si="73"/>
        <v/>
      </c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</row>
    <row r="2259" spans="1:32">
      <c r="A2259" s="6" t="str">
        <f t="shared" si="72"/>
        <v/>
      </c>
      <c r="B2259" s="6" t="str">
        <f t="shared" si="73"/>
        <v/>
      </c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</row>
    <row r="2260" spans="1:32">
      <c r="A2260" s="6" t="str">
        <f t="shared" si="72"/>
        <v/>
      </c>
      <c r="B2260" s="6" t="str">
        <f t="shared" si="73"/>
        <v/>
      </c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</row>
    <row r="2261" spans="1:32">
      <c r="A2261" s="6" t="str">
        <f t="shared" si="72"/>
        <v/>
      </c>
      <c r="B2261" s="6" t="str">
        <f t="shared" si="73"/>
        <v/>
      </c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</row>
    <row r="2262" spans="1:32">
      <c r="A2262" s="6" t="str">
        <f t="shared" si="72"/>
        <v/>
      </c>
      <c r="B2262" s="6" t="str">
        <f t="shared" si="73"/>
        <v/>
      </c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</row>
    <row r="2263" spans="1:32">
      <c r="A2263" s="6" t="str">
        <f t="shared" si="72"/>
        <v/>
      </c>
      <c r="B2263" s="6" t="str">
        <f t="shared" si="73"/>
        <v/>
      </c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</row>
    <row r="2264" spans="1:32">
      <c r="A2264" s="6" t="str">
        <f t="shared" si="72"/>
        <v/>
      </c>
      <c r="B2264" s="6" t="str">
        <f t="shared" si="73"/>
        <v/>
      </c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</row>
    <row r="2265" spans="1:32">
      <c r="A2265" s="6" t="str">
        <f t="shared" si="72"/>
        <v/>
      </c>
      <c r="B2265" s="6" t="str">
        <f t="shared" si="73"/>
        <v/>
      </c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</row>
    <row r="2266" spans="1:32">
      <c r="A2266" s="6" t="str">
        <f t="shared" si="72"/>
        <v/>
      </c>
      <c r="B2266" s="6" t="str">
        <f t="shared" si="73"/>
        <v/>
      </c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</row>
    <row r="2267" spans="1:32">
      <c r="A2267" s="6" t="str">
        <f t="shared" si="72"/>
        <v/>
      </c>
      <c r="B2267" s="6" t="str">
        <f t="shared" si="73"/>
        <v/>
      </c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</row>
    <row r="2268" spans="1:32">
      <c r="A2268" s="6" t="str">
        <f t="shared" si="72"/>
        <v/>
      </c>
      <c r="B2268" s="6" t="str">
        <f t="shared" si="73"/>
        <v/>
      </c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</row>
    <row r="2269" spans="1:32">
      <c r="A2269" s="6" t="str">
        <f t="shared" si="72"/>
        <v/>
      </c>
      <c r="B2269" s="6" t="str">
        <f t="shared" si="73"/>
        <v/>
      </c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</row>
    <row r="2270" spans="1:32">
      <c r="A2270" s="6" t="str">
        <f t="shared" si="72"/>
        <v/>
      </c>
      <c r="B2270" s="6" t="str">
        <f t="shared" si="73"/>
        <v/>
      </c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</row>
    <row r="2271" spans="1:32">
      <c r="A2271" s="6" t="str">
        <f t="shared" si="72"/>
        <v/>
      </c>
      <c r="B2271" s="6" t="str">
        <f t="shared" si="73"/>
        <v/>
      </c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</row>
    <row r="2272" spans="1:32">
      <c r="A2272" s="6" t="str">
        <f t="shared" si="72"/>
        <v/>
      </c>
      <c r="B2272" s="6" t="str">
        <f t="shared" si="73"/>
        <v/>
      </c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</row>
    <row r="2273" spans="1:32">
      <c r="A2273" s="6" t="str">
        <f t="shared" si="72"/>
        <v/>
      </c>
      <c r="B2273" s="6" t="str">
        <f t="shared" si="73"/>
        <v/>
      </c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</row>
    <row r="2274" spans="1:32">
      <c r="A2274" s="6" t="str">
        <f t="shared" si="72"/>
        <v/>
      </c>
      <c r="B2274" s="6" t="str">
        <f t="shared" si="73"/>
        <v/>
      </c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</row>
    <row r="2275" spans="1:32">
      <c r="A2275" s="6" t="str">
        <f t="shared" si="72"/>
        <v/>
      </c>
      <c r="B2275" s="6" t="str">
        <f t="shared" si="73"/>
        <v/>
      </c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</row>
    <row r="2276" spans="1:32">
      <c r="A2276" s="6" t="str">
        <f t="shared" si="72"/>
        <v/>
      </c>
      <c r="B2276" s="6" t="str">
        <f t="shared" si="73"/>
        <v/>
      </c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</row>
    <row r="2277" spans="1:32">
      <c r="A2277" s="6" t="str">
        <f t="shared" si="72"/>
        <v/>
      </c>
      <c r="B2277" s="6" t="str">
        <f t="shared" si="73"/>
        <v/>
      </c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</row>
    <row r="2278" spans="1:32">
      <c r="A2278" s="6" t="str">
        <f t="shared" si="72"/>
        <v/>
      </c>
      <c r="B2278" s="6" t="str">
        <f t="shared" si="73"/>
        <v/>
      </c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</row>
    <row r="2279" spans="1:32">
      <c r="A2279" s="6" t="str">
        <f t="shared" si="72"/>
        <v/>
      </c>
      <c r="B2279" s="6" t="str">
        <f t="shared" si="73"/>
        <v/>
      </c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</row>
    <row r="2280" spans="1:32">
      <c r="A2280" s="6" t="str">
        <f t="shared" si="72"/>
        <v/>
      </c>
      <c r="B2280" s="6" t="str">
        <f t="shared" si="73"/>
        <v/>
      </c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</row>
    <row r="2281" spans="1:32">
      <c r="A2281" s="6" t="str">
        <f t="shared" si="72"/>
        <v/>
      </c>
      <c r="B2281" s="6" t="str">
        <f t="shared" si="73"/>
        <v/>
      </c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</row>
    <row r="2282" spans="1:32">
      <c r="A2282" s="6" t="str">
        <f t="shared" si="72"/>
        <v/>
      </c>
      <c r="B2282" s="6" t="str">
        <f t="shared" si="73"/>
        <v/>
      </c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</row>
    <row r="2283" spans="1:32">
      <c r="A2283" s="6" t="str">
        <f t="shared" si="72"/>
        <v/>
      </c>
      <c r="B2283" s="6" t="str">
        <f t="shared" si="73"/>
        <v/>
      </c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</row>
    <row r="2284" spans="1:32">
      <c r="A2284" s="6" t="str">
        <f t="shared" si="72"/>
        <v/>
      </c>
      <c r="B2284" s="6" t="str">
        <f t="shared" si="73"/>
        <v/>
      </c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</row>
    <row r="2285" spans="1:32">
      <c r="A2285" s="6" t="str">
        <f t="shared" si="72"/>
        <v/>
      </c>
      <c r="B2285" s="6" t="str">
        <f t="shared" si="73"/>
        <v/>
      </c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</row>
    <row r="2286" spans="1:32">
      <c r="A2286" s="6" t="str">
        <f t="shared" si="72"/>
        <v/>
      </c>
      <c r="B2286" s="6" t="str">
        <f t="shared" si="73"/>
        <v/>
      </c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</row>
    <row r="2287" spans="1:32">
      <c r="A2287" s="6" t="str">
        <f t="shared" si="72"/>
        <v/>
      </c>
      <c r="B2287" s="6" t="str">
        <f t="shared" si="73"/>
        <v/>
      </c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</row>
    <row r="2288" spans="1:32">
      <c r="A2288" s="6" t="str">
        <f t="shared" si="72"/>
        <v/>
      </c>
      <c r="B2288" s="6" t="str">
        <f t="shared" si="73"/>
        <v/>
      </c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</row>
    <row r="2289" spans="1:32">
      <c r="A2289" s="6" t="str">
        <f t="shared" si="72"/>
        <v/>
      </c>
      <c r="B2289" s="6" t="str">
        <f t="shared" si="73"/>
        <v/>
      </c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</row>
    <row r="2290" spans="1:32">
      <c r="A2290" s="6" t="str">
        <f t="shared" si="72"/>
        <v/>
      </c>
      <c r="B2290" s="6" t="str">
        <f t="shared" si="73"/>
        <v/>
      </c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</row>
    <row r="2291" spans="1:32">
      <c r="A2291" s="6" t="str">
        <f t="shared" si="72"/>
        <v/>
      </c>
      <c r="B2291" s="6" t="str">
        <f t="shared" si="73"/>
        <v/>
      </c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</row>
    <row r="2292" spans="1:32">
      <c r="A2292" s="6" t="str">
        <f t="shared" si="72"/>
        <v/>
      </c>
      <c r="B2292" s="6" t="str">
        <f t="shared" si="73"/>
        <v/>
      </c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</row>
    <row r="2293" spans="1:32">
      <c r="A2293" s="6" t="str">
        <f t="shared" si="72"/>
        <v/>
      </c>
      <c r="B2293" s="6" t="str">
        <f t="shared" si="73"/>
        <v/>
      </c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</row>
    <row r="2294" spans="1:32">
      <c r="A2294" s="6" t="str">
        <f t="shared" si="72"/>
        <v/>
      </c>
      <c r="B2294" s="6" t="str">
        <f t="shared" si="73"/>
        <v/>
      </c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</row>
    <row r="2295" spans="1:32">
      <c r="A2295" s="6" t="str">
        <f t="shared" si="72"/>
        <v/>
      </c>
      <c r="B2295" s="6" t="str">
        <f t="shared" si="73"/>
        <v/>
      </c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</row>
    <row r="2296" spans="1:32">
      <c r="A2296" s="6" t="str">
        <f t="shared" si="72"/>
        <v/>
      </c>
      <c r="B2296" s="6" t="str">
        <f t="shared" si="73"/>
        <v/>
      </c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</row>
    <row r="2297" spans="1:32">
      <c r="A2297" s="6" t="str">
        <f t="shared" si="72"/>
        <v/>
      </c>
      <c r="B2297" s="6" t="str">
        <f t="shared" si="73"/>
        <v/>
      </c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</row>
    <row r="2298" spans="1:32">
      <c r="A2298" s="6" t="str">
        <f t="shared" si="72"/>
        <v/>
      </c>
      <c r="B2298" s="6" t="str">
        <f t="shared" si="73"/>
        <v/>
      </c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</row>
    <row r="2299" spans="1:32">
      <c r="A2299" s="6" t="str">
        <f t="shared" si="72"/>
        <v/>
      </c>
      <c r="B2299" s="6" t="str">
        <f t="shared" si="73"/>
        <v/>
      </c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</row>
    <row r="2300" spans="1:32">
      <c r="A2300" s="6" t="str">
        <f t="shared" si="72"/>
        <v/>
      </c>
      <c r="B2300" s="6" t="str">
        <f t="shared" si="73"/>
        <v/>
      </c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</row>
    <row r="2301" spans="1:32">
      <c r="A2301" s="6" t="str">
        <f t="shared" si="72"/>
        <v/>
      </c>
      <c r="B2301" s="6" t="str">
        <f t="shared" si="73"/>
        <v/>
      </c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</row>
    <row r="2302" spans="1:32">
      <c r="A2302" s="6" t="str">
        <f t="shared" si="72"/>
        <v/>
      </c>
      <c r="B2302" s="6" t="str">
        <f t="shared" si="73"/>
        <v/>
      </c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</row>
    <row r="2303" spans="1:32">
      <c r="A2303" s="6" t="str">
        <f t="shared" si="72"/>
        <v/>
      </c>
      <c r="B2303" s="6" t="str">
        <f t="shared" si="73"/>
        <v/>
      </c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</row>
    <row r="2304" spans="1:32">
      <c r="A2304" s="6" t="str">
        <f t="shared" si="72"/>
        <v/>
      </c>
      <c r="B2304" s="6" t="str">
        <f t="shared" si="73"/>
        <v/>
      </c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</row>
    <row r="2305" spans="1:32">
      <c r="A2305" s="6" t="str">
        <f t="shared" si="72"/>
        <v/>
      </c>
      <c r="B2305" s="6" t="str">
        <f t="shared" si="73"/>
        <v/>
      </c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</row>
    <row r="2306" spans="1:32">
      <c r="A2306" s="6" t="str">
        <f t="shared" si="72"/>
        <v/>
      </c>
      <c r="B2306" s="6" t="str">
        <f t="shared" si="73"/>
        <v/>
      </c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</row>
    <row r="2307" spans="1:32">
      <c r="A2307" s="6" t="str">
        <f t="shared" si="72"/>
        <v/>
      </c>
      <c r="B2307" s="6" t="str">
        <f t="shared" si="73"/>
        <v/>
      </c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</row>
    <row r="2308" spans="1:32">
      <c r="A2308" s="6" t="str">
        <f t="shared" si="72"/>
        <v/>
      </c>
      <c r="B2308" s="6" t="str">
        <f t="shared" si="73"/>
        <v/>
      </c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</row>
    <row r="2309" spans="1:32">
      <c r="A2309" s="6" t="str">
        <f t="shared" si="72"/>
        <v/>
      </c>
      <c r="B2309" s="6" t="str">
        <f t="shared" si="73"/>
        <v/>
      </c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</row>
    <row r="2310" spans="1:32">
      <c r="A2310" s="6" t="str">
        <f t="shared" si="72"/>
        <v/>
      </c>
      <c r="B2310" s="6" t="str">
        <f t="shared" si="73"/>
        <v/>
      </c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</row>
    <row r="2311" spans="1:32">
      <c r="A2311" s="6" t="str">
        <f t="shared" si="72"/>
        <v/>
      </c>
      <c r="B2311" s="6" t="str">
        <f t="shared" si="73"/>
        <v/>
      </c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</row>
    <row r="2312" spans="1:32">
      <c r="A2312" s="6" t="str">
        <f t="shared" si="72"/>
        <v/>
      </c>
      <c r="B2312" s="6" t="str">
        <f t="shared" si="73"/>
        <v/>
      </c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</row>
    <row r="2313" spans="1:32">
      <c r="A2313" s="6" t="str">
        <f t="shared" si="72"/>
        <v/>
      </c>
      <c r="B2313" s="6" t="str">
        <f t="shared" si="73"/>
        <v/>
      </c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</row>
    <row r="2314" spans="1:32">
      <c r="A2314" s="6" t="str">
        <f t="shared" ref="A2314:A2377" si="74">IFERROR(CONCATENATE(C2314,B2314),"")</f>
        <v/>
      </c>
      <c r="B2314" s="6" t="str">
        <f t="shared" ref="B2314:B2377" si="75">IFERROR(IF(C2314=C2313,B2313+1,IF(C2314="","",1)),"")</f>
        <v/>
      </c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</row>
    <row r="2315" spans="1:32">
      <c r="A2315" s="6" t="str">
        <f t="shared" si="74"/>
        <v/>
      </c>
      <c r="B2315" s="6" t="str">
        <f t="shared" si="75"/>
        <v/>
      </c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</row>
    <row r="2316" spans="1:32">
      <c r="A2316" s="6" t="str">
        <f t="shared" si="74"/>
        <v/>
      </c>
      <c r="B2316" s="6" t="str">
        <f t="shared" si="75"/>
        <v/>
      </c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</row>
    <row r="2317" spans="1:32">
      <c r="A2317" s="6" t="str">
        <f t="shared" si="74"/>
        <v/>
      </c>
      <c r="B2317" s="6" t="str">
        <f t="shared" si="75"/>
        <v/>
      </c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</row>
    <row r="2318" spans="1:32">
      <c r="A2318" s="6" t="str">
        <f t="shared" si="74"/>
        <v/>
      </c>
      <c r="B2318" s="6" t="str">
        <f t="shared" si="75"/>
        <v/>
      </c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</row>
    <row r="2319" spans="1:32">
      <c r="A2319" s="6" t="str">
        <f t="shared" si="74"/>
        <v/>
      </c>
      <c r="B2319" s="6" t="str">
        <f t="shared" si="75"/>
        <v/>
      </c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</row>
    <row r="2320" spans="1:32">
      <c r="A2320" s="6" t="str">
        <f t="shared" si="74"/>
        <v/>
      </c>
      <c r="B2320" s="6" t="str">
        <f t="shared" si="75"/>
        <v/>
      </c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</row>
    <row r="2321" spans="1:32">
      <c r="A2321" s="6" t="str">
        <f t="shared" si="74"/>
        <v/>
      </c>
      <c r="B2321" s="6" t="str">
        <f t="shared" si="75"/>
        <v/>
      </c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</row>
    <row r="2322" spans="1:32">
      <c r="A2322" s="6" t="str">
        <f t="shared" si="74"/>
        <v/>
      </c>
      <c r="B2322" s="6" t="str">
        <f t="shared" si="75"/>
        <v/>
      </c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</row>
    <row r="2323" spans="1:32">
      <c r="A2323" s="6" t="str">
        <f t="shared" si="74"/>
        <v/>
      </c>
      <c r="B2323" s="6" t="str">
        <f t="shared" si="75"/>
        <v/>
      </c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</row>
    <row r="2324" spans="1:32">
      <c r="A2324" s="6" t="str">
        <f t="shared" si="74"/>
        <v/>
      </c>
      <c r="B2324" s="6" t="str">
        <f t="shared" si="75"/>
        <v/>
      </c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</row>
    <row r="2325" spans="1:32">
      <c r="A2325" s="6" t="str">
        <f t="shared" si="74"/>
        <v/>
      </c>
      <c r="B2325" s="6" t="str">
        <f t="shared" si="75"/>
        <v/>
      </c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</row>
    <row r="2326" spans="1:32">
      <c r="A2326" s="6" t="str">
        <f t="shared" si="74"/>
        <v/>
      </c>
      <c r="B2326" s="6" t="str">
        <f t="shared" si="75"/>
        <v/>
      </c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</row>
    <row r="2327" spans="1:32">
      <c r="A2327" s="6" t="str">
        <f t="shared" si="74"/>
        <v/>
      </c>
      <c r="B2327" s="6" t="str">
        <f t="shared" si="75"/>
        <v/>
      </c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</row>
    <row r="2328" spans="1:32">
      <c r="A2328" s="6" t="str">
        <f t="shared" si="74"/>
        <v/>
      </c>
      <c r="B2328" s="6" t="str">
        <f t="shared" si="75"/>
        <v/>
      </c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</row>
    <row r="2329" spans="1:32">
      <c r="A2329" s="6" t="str">
        <f t="shared" si="74"/>
        <v/>
      </c>
      <c r="B2329" s="6" t="str">
        <f t="shared" si="75"/>
        <v/>
      </c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</row>
    <row r="2330" spans="1:32">
      <c r="A2330" s="6" t="str">
        <f t="shared" si="74"/>
        <v/>
      </c>
      <c r="B2330" s="6" t="str">
        <f t="shared" si="75"/>
        <v/>
      </c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</row>
    <row r="2331" spans="1:32">
      <c r="A2331" s="6" t="str">
        <f t="shared" si="74"/>
        <v/>
      </c>
      <c r="B2331" s="6" t="str">
        <f t="shared" si="75"/>
        <v/>
      </c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</row>
    <row r="2332" spans="1:32">
      <c r="A2332" s="6" t="str">
        <f t="shared" si="74"/>
        <v/>
      </c>
      <c r="B2332" s="6" t="str">
        <f t="shared" si="75"/>
        <v/>
      </c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</row>
    <row r="2333" spans="1:32">
      <c r="A2333" s="6" t="str">
        <f t="shared" si="74"/>
        <v/>
      </c>
      <c r="B2333" s="6" t="str">
        <f t="shared" si="75"/>
        <v/>
      </c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</row>
    <row r="2334" spans="1:32">
      <c r="A2334" s="6" t="str">
        <f t="shared" si="74"/>
        <v/>
      </c>
      <c r="B2334" s="6" t="str">
        <f t="shared" si="75"/>
        <v/>
      </c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</row>
    <row r="2335" spans="1:32">
      <c r="A2335" s="6" t="str">
        <f t="shared" si="74"/>
        <v/>
      </c>
      <c r="B2335" s="6" t="str">
        <f t="shared" si="75"/>
        <v/>
      </c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</row>
    <row r="2336" spans="1:32">
      <c r="A2336" s="6" t="str">
        <f t="shared" si="74"/>
        <v/>
      </c>
      <c r="B2336" s="6" t="str">
        <f t="shared" si="75"/>
        <v/>
      </c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</row>
    <row r="2337" spans="1:32">
      <c r="A2337" s="6" t="str">
        <f t="shared" si="74"/>
        <v/>
      </c>
      <c r="B2337" s="6" t="str">
        <f t="shared" si="75"/>
        <v/>
      </c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</row>
    <row r="2338" spans="1:32">
      <c r="A2338" s="6" t="str">
        <f t="shared" si="74"/>
        <v/>
      </c>
      <c r="B2338" s="6" t="str">
        <f t="shared" si="75"/>
        <v/>
      </c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</row>
    <row r="2339" spans="1:32">
      <c r="A2339" s="6" t="str">
        <f t="shared" si="74"/>
        <v/>
      </c>
      <c r="B2339" s="6" t="str">
        <f t="shared" si="75"/>
        <v/>
      </c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</row>
    <row r="2340" spans="1:32">
      <c r="A2340" s="6" t="str">
        <f t="shared" si="74"/>
        <v/>
      </c>
      <c r="B2340" s="6" t="str">
        <f t="shared" si="75"/>
        <v/>
      </c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</row>
    <row r="2341" spans="1:32">
      <c r="A2341" s="6" t="str">
        <f t="shared" si="74"/>
        <v/>
      </c>
      <c r="B2341" s="6" t="str">
        <f t="shared" si="75"/>
        <v/>
      </c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</row>
    <row r="2342" spans="1:32">
      <c r="A2342" s="6" t="str">
        <f t="shared" si="74"/>
        <v/>
      </c>
      <c r="B2342" s="6" t="str">
        <f t="shared" si="75"/>
        <v/>
      </c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</row>
    <row r="2343" spans="1:32">
      <c r="A2343" s="6" t="str">
        <f t="shared" si="74"/>
        <v/>
      </c>
      <c r="B2343" s="6" t="str">
        <f t="shared" si="75"/>
        <v/>
      </c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</row>
    <row r="2344" spans="1:32">
      <c r="A2344" s="6" t="str">
        <f t="shared" si="74"/>
        <v/>
      </c>
      <c r="B2344" s="6" t="str">
        <f t="shared" si="75"/>
        <v/>
      </c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</row>
    <row r="2345" spans="1:32">
      <c r="A2345" s="6" t="str">
        <f t="shared" si="74"/>
        <v/>
      </c>
      <c r="B2345" s="6" t="str">
        <f t="shared" si="75"/>
        <v/>
      </c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</row>
    <row r="2346" spans="1:32">
      <c r="A2346" s="6" t="str">
        <f t="shared" si="74"/>
        <v/>
      </c>
      <c r="B2346" s="6" t="str">
        <f t="shared" si="75"/>
        <v/>
      </c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</row>
    <row r="2347" spans="1:32">
      <c r="A2347" s="6" t="str">
        <f t="shared" si="74"/>
        <v/>
      </c>
      <c r="B2347" s="6" t="str">
        <f t="shared" si="75"/>
        <v/>
      </c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</row>
    <row r="2348" spans="1:32">
      <c r="A2348" s="6" t="str">
        <f t="shared" si="74"/>
        <v/>
      </c>
      <c r="B2348" s="6" t="str">
        <f t="shared" si="75"/>
        <v/>
      </c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</row>
    <row r="2349" spans="1:32">
      <c r="A2349" s="6" t="str">
        <f t="shared" si="74"/>
        <v/>
      </c>
      <c r="B2349" s="6" t="str">
        <f t="shared" si="75"/>
        <v/>
      </c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</row>
    <row r="2350" spans="1:32">
      <c r="A2350" s="6" t="str">
        <f t="shared" si="74"/>
        <v/>
      </c>
      <c r="B2350" s="6" t="str">
        <f t="shared" si="75"/>
        <v/>
      </c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</row>
    <row r="2351" spans="1:32">
      <c r="A2351" s="6" t="str">
        <f t="shared" si="74"/>
        <v/>
      </c>
      <c r="B2351" s="6" t="str">
        <f t="shared" si="75"/>
        <v/>
      </c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</row>
    <row r="2352" spans="1:32">
      <c r="A2352" s="6" t="str">
        <f t="shared" si="74"/>
        <v/>
      </c>
      <c r="B2352" s="6" t="str">
        <f t="shared" si="75"/>
        <v/>
      </c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</row>
    <row r="2353" spans="1:32">
      <c r="A2353" s="6" t="str">
        <f t="shared" si="74"/>
        <v/>
      </c>
      <c r="B2353" s="6" t="str">
        <f t="shared" si="75"/>
        <v/>
      </c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</row>
    <row r="2354" spans="1:32">
      <c r="A2354" s="6" t="str">
        <f t="shared" si="74"/>
        <v/>
      </c>
      <c r="B2354" s="6" t="str">
        <f t="shared" si="75"/>
        <v/>
      </c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</row>
    <row r="2355" spans="1:32">
      <c r="A2355" s="6" t="str">
        <f t="shared" si="74"/>
        <v/>
      </c>
      <c r="B2355" s="6" t="str">
        <f t="shared" si="75"/>
        <v/>
      </c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</row>
    <row r="2356" spans="1:32">
      <c r="A2356" s="6" t="str">
        <f t="shared" si="74"/>
        <v/>
      </c>
      <c r="B2356" s="6" t="str">
        <f t="shared" si="75"/>
        <v/>
      </c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</row>
    <row r="2357" spans="1:32">
      <c r="A2357" s="6" t="str">
        <f t="shared" si="74"/>
        <v/>
      </c>
      <c r="B2357" s="6" t="str">
        <f t="shared" si="75"/>
        <v/>
      </c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</row>
    <row r="2358" spans="1:32">
      <c r="A2358" s="6" t="str">
        <f t="shared" si="74"/>
        <v/>
      </c>
      <c r="B2358" s="6" t="str">
        <f t="shared" si="75"/>
        <v/>
      </c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</row>
    <row r="2359" spans="1:32">
      <c r="A2359" s="6" t="str">
        <f t="shared" si="74"/>
        <v/>
      </c>
      <c r="B2359" s="6" t="str">
        <f t="shared" si="75"/>
        <v/>
      </c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</row>
    <row r="2360" spans="1:32">
      <c r="A2360" s="6" t="str">
        <f t="shared" si="74"/>
        <v/>
      </c>
      <c r="B2360" s="6" t="str">
        <f t="shared" si="75"/>
        <v/>
      </c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</row>
    <row r="2361" spans="1:32">
      <c r="A2361" s="6" t="str">
        <f t="shared" si="74"/>
        <v/>
      </c>
      <c r="B2361" s="6" t="str">
        <f t="shared" si="75"/>
        <v/>
      </c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</row>
    <row r="2362" spans="1:32">
      <c r="A2362" s="6" t="str">
        <f t="shared" si="74"/>
        <v/>
      </c>
      <c r="B2362" s="6" t="str">
        <f t="shared" si="75"/>
        <v/>
      </c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</row>
    <row r="2363" spans="1:32">
      <c r="A2363" s="6" t="str">
        <f t="shared" si="74"/>
        <v/>
      </c>
      <c r="B2363" s="6" t="str">
        <f t="shared" si="75"/>
        <v/>
      </c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</row>
    <row r="2364" spans="1:32">
      <c r="A2364" s="6" t="str">
        <f t="shared" si="74"/>
        <v/>
      </c>
      <c r="B2364" s="6" t="str">
        <f t="shared" si="75"/>
        <v/>
      </c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</row>
    <row r="2365" spans="1:32">
      <c r="A2365" s="6" t="str">
        <f t="shared" si="74"/>
        <v/>
      </c>
      <c r="B2365" s="6" t="str">
        <f t="shared" si="75"/>
        <v/>
      </c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</row>
    <row r="2366" spans="1:32">
      <c r="A2366" s="6" t="str">
        <f t="shared" si="74"/>
        <v/>
      </c>
      <c r="B2366" s="6" t="str">
        <f t="shared" si="75"/>
        <v/>
      </c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</row>
    <row r="2367" spans="1:32">
      <c r="A2367" s="6" t="str">
        <f t="shared" si="74"/>
        <v/>
      </c>
      <c r="B2367" s="6" t="str">
        <f t="shared" si="75"/>
        <v/>
      </c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</row>
    <row r="2368" spans="1:32">
      <c r="A2368" s="6" t="str">
        <f t="shared" si="74"/>
        <v/>
      </c>
      <c r="B2368" s="6" t="str">
        <f t="shared" si="75"/>
        <v/>
      </c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</row>
    <row r="2369" spans="1:32">
      <c r="A2369" s="6" t="str">
        <f t="shared" si="74"/>
        <v/>
      </c>
      <c r="B2369" s="6" t="str">
        <f t="shared" si="75"/>
        <v/>
      </c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</row>
    <row r="2370" spans="1:32">
      <c r="A2370" s="6" t="str">
        <f t="shared" si="74"/>
        <v/>
      </c>
      <c r="B2370" s="6" t="str">
        <f t="shared" si="75"/>
        <v/>
      </c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</row>
    <row r="2371" spans="1:32">
      <c r="A2371" s="6" t="str">
        <f t="shared" si="74"/>
        <v/>
      </c>
      <c r="B2371" s="6" t="str">
        <f t="shared" si="75"/>
        <v/>
      </c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</row>
    <row r="2372" spans="1:32">
      <c r="A2372" s="6" t="str">
        <f t="shared" si="74"/>
        <v/>
      </c>
      <c r="B2372" s="6" t="str">
        <f t="shared" si="75"/>
        <v/>
      </c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</row>
    <row r="2373" spans="1:32">
      <c r="A2373" s="6" t="str">
        <f t="shared" si="74"/>
        <v/>
      </c>
      <c r="B2373" s="6" t="str">
        <f t="shared" si="75"/>
        <v/>
      </c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</row>
    <row r="2374" spans="1:32">
      <c r="A2374" s="6" t="str">
        <f t="shared" si="74"/>
        <v/>
      </c>
      <c r="B2374" s="6" t="str">
        <f t="shared" si="75"/>
        <v/>
      </c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</row>
    <row r="2375" spans="1:32">
      <c r="A2375" s="6" t="str">
        <f t="shared" si="74"/>
        <v/>
      </c>
      <c r="B2375" s="6" t="str">
        <f t="shared" si="75"/>
        <v/>
      </c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</row>
    <row r="2376" spans="1:32">
      <c r="A2376" s="6" t="str">
        <f t="shared" si="74"/>
        <v/>
      </c>
      <c r="B2376" s="6" t="str">
        <f t="shared" si="75"/>
        <v/>
      </c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</row>
    <row r="2377" spans="1:32">
      <c r="A2377" s="6" t="str">
        <f t="shared" si="74"/>
        <v/>
      </c>
      <c r="B2377" s="6" t="str">
        <f t="shared" si="75"/>
        <v/>
      </c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</row>
    <row r="2378" spans="1:32">
      <c r="A2378" s="6" t="str">
        <f t="shared" ref="A2378:A2441" si="76">IFERROR(CONCATENATE(C2378,B2378),"")</f>
        <v/>
      </c>
      <c r="B2378" s="6" t="str">
        <f t="shared" ref="B2378:B2441" si="77">IFERROR(IF(C2378=C2377,B2377+1,IF(C2378="","",1)),"")</f>
        <v/>
      </c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</row>
    <row r="2379" spans="1:32">
      <c r="A2379" s="6" t="str">
        <f t="shared" si="76"/>
        <v/>
      </c>
      <c r="B2379" s="6" t="str">
        <f t="shared" si="77"/>
        <v/>
      </c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</row>
    <row r="2380" spans="1:32">
      <c r="A2380" s="6" t="str">
        <f t="shared" si="76"/>
        <v/>
      </c>
      <c r="B2380" s="6" t="str">
        <f t="shared" si="77"/>
        <v/>
      </c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</row>
    <row r="2381" spans="1:32">
      <c r="A2381" s="6" t="str">
        <f t="shared" si="76"/>
        <v/>
      </c>
      <c r="B2381" s="6" t="str">
        <f t="shared" si="77"/>
        <v/>
      </c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</row>
    <row r="2382" spans="1:32">
      <c r="A2382" s="6" t="str">
        <f t="shared" si="76"/>
        <v/>
      </c>
      <c r="B2382" s="6" t="str">
        <f t="shared" si="77"/>
        <v/>
      </c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</row>
    <row r="2383" spans="1:32">
      <c r="A2383" s="6" t="str">
        <f t="shared" si="76"/>
        <v/>
      </c>
      <c r="B2383" s="6" t="str">
        <f t="shared" si="77"/>
        <v/>
      </c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</row>
    <row r="2384" spans="1:32">
      <c r="A2384" s="6" t="str">
        <f t="shared" si="76"/>
        <v/>
      </c>
      <c r="B2384" s="6" t="str">
        <f t="shared" si="77"/>
        <v/>
      </c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</row>
    <row r="2385" spans="1:32">
      <c r="A2385" s="6" t="str">
        <f t="shared" si="76"/>
        <v/>
      </c>
      <c r="B2385" s="6" t="str">
        <f t="shared" si="77"/>
        <v/>
      </c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</row>
    <row r="2386" spans="1:32">
      <c r="A2386" s="6" t="str">
        <f t="shared" si="76"/>
        <v/>
      </c>
      <c r="B2386" s="6" t="str">
        <f t="shared" si="77"/>
        <v/>
      </c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</row>
    <row r="2387" spans="1:32">
      <c r="A2387" s="6" t="str">
        <f t="shared" si="76"/>
        <v/>
      </c>
      <c r="B2387" s="6" t="str">
        <f t="shared" si="77"/>
        <v/>
      </c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</row>
    <row r="2388" spans="1:32">
      <c r="A2388" s="6" t="str">
        <f t="shared" si="76"/>
        <v/>
      </c>
      <c r="B2388" s="6" t="str">
        <f t="shared" si="77"/>
        <v/>
      </c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</row>
    <row r="2389" spans="1:32">
      <c r="A2389" s="6" t="str">
        <f t="shared" si="76"/>
        <v/>
      </c>
      <c r="B2389" s="6" t="str">
        <f t="shared" si="77"/>
        <v/>
      </c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</row>
    <row r="2390" spans="1:32">
      <c r="A2390" s="6" t="str">
        <f t="shared" si="76"/>
        <v/>
      </c>
      <c r="B2390" s="6" t="str">
        <f t="shared" si="77"/>
        <v/>
      </c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</row>
    <row r="2391" spans="1:32">
      <c r="A2391" s="6" t="str">
        <f t="shared" si="76"/>
        <v/>
      </c>
      <c r="B2391" s="6" t="str">
        <f t="shared" si="77"/>
        <v/>
      </c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</row>
    <row r="2392" spans="1:32">
      <c r="A2392" s="6" t="str">
        <f t="shared" si="76"/>
        <v/>
      </c>
      <c r="B2392" s="6" t="str">
        <f t="shared" si="77"/>
        <v/>
      </c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</row>
    <row r="2393" spans="1:32">
      <c r="A2393" s="6" t="str">
        <f t="shared" si="76"/>
        <v/>
      </c>
      <c r="B2393" s="6" t="str">
        <f t="shared" si="77"/>
        <v/>
      </c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</row>
    <row r="2394" spans="1:32">
      <c r="A2394" s="6" t="str">
        <f t="shared" si="76"/>
        <v/>
      </c>
      <c r="B2394" s="6" t="str">
        <f t="shared" si="77"/>
        <v/>
      </c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</row>
    <row r="2395" spans="1:32">
      <c r="A2395" s="6" t="str">
        <f t="shared" si="76"/>
        <v/>
      </c>
      <c r="B2395" s="6" t="str">
        <f t="shared" si="77"/>
        <v/>
      </c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</row>
    <row r="2396" spans="1:32">
      <c r="A2396" s="6" t="str">
        <f t="shared" si="76"/>
        <v/>
      </c>
      <c r="B2396" s="6" t="str">
        <f t="shared" si="77"/>
        <v/>
      </c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</row>
    <row r="2397" spans="1:32">
      <c r="A2397" s="6" t="str">
        <f t="shared" si="76"/>
        <v/>
      </c>
      <c r="B2397" s="6" t="str">
        <f t="shared" si="77"/>
        <v/>
      </c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</row>
    <row r="2398" spans="1:32">
      <c r="A2398" s="6" t="str">
        <f t="shared" si="76"/>
        <v/>
      </c>
      <c r="B2398" s="6" t="str">
        <f t="shared" si="77"/>
        <v/>
      </c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</row>
    <row r="2399" spans="1:32">
      <c r="A2399" s="6" t="str">
        <f t="shared" si="76"/>
        <v/>
      </c>
      <c r="B2399" s="6" t="str">
        <f t="shared" si="77"/>
        <v/>
      </c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</row>
    <row r="2400" spans="1:32">
      <c r="A2400" s="6" t="str">
        <f t="shared" si="76"/>
        <v/>
      </c>
      <c r="B2400" s="6" t="str">
        <f t="shared" si="77"/>
        <v/>
      </c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</row>
    <row r="2401" spans="1:32">
      <c r="A2401" s="6" t="str">
        <f t="shared" si="76"/>
        <v/>
      </c>
      <c r="B2401" s="6" t="str">
        <f t="shared" si="77"/>
        <v/>
      </c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</row>
    <row r="2402" spans="1:32">
      <c r="A2402" s="6" t="str">
        <f t="shared" si="76"/>
        <v/>
      </c>
      <c r="B2402" s="6" t="str">
        <f t="shared" si="77"/>
        <v/>
      </c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</row>
    <row r="2403" spans="1:32">
      <c r="A2403" s="6" t="str">
        <f t="shared" si="76"/>
        <v/>
      </c>
      <c r="B2403" s="6" t="str">
        <f t="shared" si="77"/>
        <v/>
      </c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</row>
    <row r="2404" spans="1:32">
      <c r="A2404" s="6" t="str">
        <f t="shared" si="76"/>
        <v/>
      </c>
      <c r="B2404" s="6" t="str">
        <f t="shared" si="77"/>
        <v/>
      </c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</row>
    <row r="2405" spans="1:32">
      <c r="A2405" s="6" t="str">
        <f t="shared" si="76"/>
        <v/>
      </c>
      <c r="B2405" s="6" t="str">
        <f t="shared" si="77"/>
        <v/>
      </c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</row>
    <row r="2406" spans="1:32">
      <c r="A2406" s="6" t="str">
        <f t="shared" si="76"/>
        <v/>
      </c>
      <c r="B2406" s="6" t="str">
        <f t="shared" si="77"/>
        <v/>
      </c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</row>
    <row r="2407" spans="1:32">
      <c r="A2407" s="6" t="str">
        <f t="shared" si="76"/>
        <v/>
      </c>
      <c r="B2407" s="6" t="str">
        <f t="shared" si="77"/>
        <v/>
      </c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</row>
    <row r="2408" spans="1:32">
      <c r="A2408" s="6" t="str">
        <f t="shared" si="76"/>
        <v/>
      </c>
      <c r="B2408" s="6" t="str">
        <f t="shared" si="77"/>
        <v/>
      </c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</row>
    <row r="2409" spans="1:32">
      <c r="A2409" s="6" t="str">
        <f t="shared" si="76"/>
        <v/>
      </c>
      <c r="B2409" s="6" t="str">
        <f t="shared" si="77"/>
        <v/>
      </c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</row>
    <row r="2410" spans="1:32">
      <c r="A2410" s="6" t="str">
        <f t="shared" si="76"/>
        <v/>
      </c>
      <c r="B2410" s="6" t="str">
        <f t="shared" si="77"/>
        <v/>
      </c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</row>
    <row r="2411" spans="1:32">
      <c r="A2411" s="6" t="str">
        <f t="shared" si="76"/>
        <v/>
      </c>
      <c r="B2411" s="6" t="str">
        <f t="shared" si="77"/>
        <v/>
      </c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</row>
    <row r="2412" spans="1:32">
      <c r="A2412" s="6" t="str">
        <f t="shared" si="76"/>
        <v/>
      </c>
      <c r="B2412" s="6" t="str">
        <f t="shared" si="77"/>
        <v/>
      </c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</row>
    <row r="2413" spans="1:32">
      <c r="A2413" s="6" t="str">
        <f t="shared" si="76"/>
        <v/>
      </c>
      <c r="B2413" s="6" t="str">
        <f t="shared" si="77"/>
        <v/>
      </c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</row>
    <row r="2414" spans="1:32">
      <c r="A2414" s="6" t="str">
        <f t="shared" si="76"/>
        <v/>
      </c>
      <c r="B2414" s="6" t="str">
        <f t="shared" si="77"/>
        <v/>
      </c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</row>
    <row r="2415" spans="1:32">
      <c r="A2415" s="6" t="str">
        <f t="shared" si="76"/>
        <v/>
      </c>
      <c r="B2415" s="6" t="str">
        <f t="shared" si="77"/>
        <v/>
      </c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</row>
    <row r="2416" spans="1:32">
      <c r="A2416" s="6" t="str">
        <f t="shared" si="76"/>
        <v/>
      </c>
      <c r="B2416" s="6" t="str">
        <f t="shared" si="77"/>
        <v/>
      </c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</row>
    <row r="2417" spans="1:32">
      <c r="A2417" s="6" t="str">
        <f t="shared" si="76"/>
        <v/>
      </c>
      <c r="B2417" s="6" t="str">
        <f t="shared" si="77"/>
        <v/>
      </c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</row>
    <row r="2418" spans="1:32">
      <c r="A2418" s="6" t="str">
        <f t="shared" si="76"/>
        <v/>
      </c>
      <c r="B2418" s="6" t="str">
        <f t="shared" si="77"/>
        <v/>
      </c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</row>
    <row r="2419" spans="1:32">
      <c r="A2419" s="6" t="str">
        <f t="shared" si="76"/>
        <v/>
      </c>
      <c r="B2419" s="6" t="str">
        <f t="shared" si="77"/>
        <v/>
      </c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</row>
    <row r="2420" spans="1:32">
      <c r="A2420" s="6" t="str">
        <f t="shared" si="76"/>
        <v/>
      </c>
      <c r="B2420" s="6" t="str">
        <f t="shared" si="77"/>
        <v/>
      </c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</row>
    <row r="2421" spans="1:32">
      <c r="A2421" s="6" t="str">
        <f t="shared" si="76"/>
        <v/>
      </c>
      <c r="B2421" s="6" t="str">
        <f t="shared" si="77"/>
        <v/>
      </c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</row>
    <row r="2422" spans="1:32">
      <c r="A2422" s="6" t="str">
        <f t="shared" si="76"/>
        <v/>
      </c>
      <c r="B2422" s="6" t="str">
        <f t="shared" si="77"/>
        <v/>
      </c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</row>
    <row r="2423" spans="1:32">
      <c r="A2423" s="6" t="str">
        <f t="shared" si="76"/>
        <v/>
      </c>
      <c r="B2423" s="6" t="str">
        <f t="shared" si="77"/>
        <v/>
      </c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</row>
    <row r="2424" spans="1:32">
      <c r="A2424" s="6" t="str">
        <f t="shared" si="76"/>
        <v/>
      </c>
      <c r="B2424" s="6" t="str">
        <f t="shared" si="77"/>
        <v/>
      </c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</row>
    <row r="2425" spans="1:32">
      <c r="A2425" s="6" t="str">
        <f t="shared" si="76"/>
        <v/>
      </c>
      <c r="B2425" s="6" t="str">
        <f t="shared" si="77"/>
        <v/>
      </c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</row>
    <row r="2426" spans="1:32">
      <c r="A2426" s="6" t="str">
        <f t="shared" si="76"/>
        <v/>
      </c>
      <c r="B2426" s="6" t="str">
        <f t="shared" si="77"/>
        <v/>
      </c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</row>
    <row r="2427" spans="1:32">
      <c r="A2427" s="6" t="str">
        <f t="shared" si="76"/>
        <v/>
      </c>
      <c r="B2427" s="6" t="str">
        <f t="shared" si="77"/>
        <v/>
      </c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</row>
    <row r="2428" spans="1:32">
      <c r="A2428" s="6" t="str">
        <f t="shared" si="76"/>
        <v/>
      </c>
      <c r="B2428" s="6" t="str">
        <f t="shared" si="77"/>
        <v/>
      </c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</row>
    <row r="2429" spans="1:32">
      <c r="A2429" s="6" t="str">
        <f t="shared" si="76"/>
        <v/>
      </c>
      <c r="B2429" s="6" t="str">
        <f t="shared" si="77"/>
        <v/>
      </c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</row>
    <row r="2430" spans="1:32">
      <c r="A2430" s="6" t="str">
        <f t="shared" si="76"/>
        <v/>
      </c>
      <c r="B2430" s="6" t="str">
        <f t="shared" si="77"/>
        <v/>
      </c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</row>
    <row r="2431" spans="1:32">
      <c r="A2431" s="6" t="str">
        <f t="shared" si="76"/>
        <v/>
      </c>
      <c r="B2431" s="6" t="str">
        <f t="shared" si="77"/>
        <v/>
      </c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</row>
    <row r="2432" spans="1:32">
      <c r="A2432" s="6" t="str">
        <f t="shared" si="76"/>
        <v/>
      </c>
      <c r="B2432" s="6" t="str">
        <f t="shared" si="77"/>
        <v/>
      </c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</row>
    <row r="2433" spans="1:32">
      <c r="A2433" s="6" t="str">
        <f t="shared" si="76"/>
        <v/>
      </c>
      <c r="B2433" s="6" t="str">
        <f t="shared" si="77"/>
        <v/>
      </c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</row>
    <row r="2434" spans="1:32">
      <c r="A2434" s="6" t="str">
        <f t="shared" si="76"/>
        <v/>
      </c>
      <c r="B2434" s="6" t="str">
        <f t="shared" si="77"/>
        <v/>
      </c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</row>
    <row r="2435" spans="1:32">
      <c r="A2435" s="6" t="str">
        <f t="shared" si="76"/>
        <v/>
      </c>
      <c r="B2435" s="6" t="str">
        <f t="shared" si="77"/>
        <v/>
      </c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</row>
    <row r="2436" spans="1:32">
      <c r="A2436" s="6" t="str">
        <f t="shared" si="76"/>
        <v/>
      </c>
      <c r="B2436" s="6" t="str">
        <f t="shared" si="77"/>
        <v/>
      </c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</row>
    <row r="2437" spans="1:32">
      <c r="A2437" s="6" t="str">
        <f t="shared" si="76"/>
        <v/>
      </c>
      <c r="B2437" s="6" t="str">
        <f t="shared" si="77"/>
        <v/>
      </c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</row>
    <row r="2438" spans="1:32">
      <c r="A2438" s="6" t="str">
        <f t="shared" si="76"/>
        <v/>
      </c>
      <c r="B2438" s="6" t="str">
        <f t="shared" si="77"/>
        <v/>
      </c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</row>
    <row r="2439" spans="1:32">
      <c r="A2439" s="6" t="str">
        <f t="shared" si="76"/>
        <v/>
      </c>
      <c r="B2439" s="6" t="str">
        <f t="shared" si="77"/>
        <v/>
      </c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</row>
    <row r="2440" spans="1:32">
      <c r="A2440" s="6" t="str">
        <f t="shared" si="76"/>
        <v/>
      </c>
      <c r="B2440" s="6" t="str">
        <f t="shared" si="77"/>
        <v/>
      </c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</row>
    <row r="2441" spans="1:32">
      <c r="A2441" s="6" t="str">
        <f t="shared" si="76"/>
        <v/>
      </c>
      <c r="B2441" s="6" t="str">
        <f t="shared" si="77"/>
        <v/>
      </c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</row>
    <row r="2442" spans="1:32">
      <c r="A2442" s="6" t="str">
        <f t="shared" ref="A2442:A2500" si="78">IFERROR(CONCATENATE(C2442,B2442),"")</f>
        <v/>
      </c>
      <c r="B2442" s="6" t="str">
        <f t="shared" ref="B2442:B2500" si="79">IFERROR(IF(C2442=C2441,B2441+1,IF(C2442="","",1)),"")</f>
        <v/>
      </c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</row>
    <row r="2443" spans="1:32">
      <c r="A2443" s="6" t="str">
        <f t="shared" si="78"/>
        <v/>
      </c>
      <c r="B2443" s="6" t="str">
        <f t="shared" si="79"/>
        <v/>
      </c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</row>
    <row r="2444" spans="1:32">
      <c r="A2444" s="6" t="str">
        <f t="shared" si="78"/>
        <v/>
      </c>
      <c r="B2444" s="6" t="str">
        <f t="shared" si="79"/>
        <v/>
      </c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</row>
    <row r="2445" spans="1:32">
      <c r="A2445" s="6" t="str">
        <f t="shared" si="78"/>
        <v/>
      </c>
      <c r="B2445" s="6" t="str">
        <f t="shared" si="79"/>
        <v/>
      </c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</row>
    <row r="2446" spans="1:32">
      <c r="A2446" s="6" t="str">
        <f t="shared" si="78"/>
        <v/>
      </c>
      <c r="B2446" s="6" t="str">
        <f t="shared" si="79"/>
        <v/>
      </c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</row>
    <row r="2447" spans="1:32">
      <c r="A2447" s="6" t="str">
        <f t="shared" si="78"/>
        <v/>
      </c>
      <c r="B2447" s="6" t="str">
        <f t="shared" si="79"/>
        <v/>
      </c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</row>
    <row r="2448" spans="1:32">
      <c r="A2448" s="6" t="str">
        <f t="shared" si="78"/>
        <v/>
      </c>
      <c r="B2448" s="6" t="str">
        <f t="shared" si="79"/>
        <v/>
      </c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</row>
    <row r="2449" spans="1:32">
      <c r="A2449" s="6" t="str">
        <f t="shared" si="78"/>
        <v/>
      </c>
      <c r="B2449" s="6" t="str">
        <f t="shared" si="79"/>
        <v/>
      </c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</row>
    <row r="2450" spans="1:32">
      <c r="A2450" s="6" t="str">
        <f t="shared" si="78"/>
        <v/>
      </c>
      <c r="B2450" s="6" t="str">
        <f t="shared" si="79"/>
        <v/>
      </c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</row>
    <row r="2451" spans="1:32">
      <c r="A2451" s="6" t="str">
        <f t="shared" si="78"/>
        <v/>
      </c>
      <c r="B2451" s="6" t="str">
        <f t="shared" si="79"/>
        <v/>
      </c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</row>
    <row r="2452" spans="1:32">
      <c r="A2452" s="6" t="str">
        <f t="shared" si="78"/>
        <v/>
      </c>
      <c r="B2452" s="6" t="str">
        <f t="shared" si="79"/>
        <v/>
      </c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</row>
    <row r="2453" spans="1:32">
      <c r="A2453" s="6" t="str">
        <f t="shared" si="78"/>
        <v/>
      </c>
      <c r="B2453" s="6" t="str">
        <f t="shared" si="79"/>
        <v/>
      </c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</row>
    <row r="2454" spans="1:32">
      <c r="A2454" s="6" t="str">
        <f t="shared" si="78"/>
        <v/>
      </c>
      <c r="B2454" s="6" t="str">
        <f t="shared" si="79"/>
        <v/>
      </c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</row>
    <row r="2455" spans="1:32">
      <c r="A2455" s="6" t="str">
        <f t="shared" si="78"/>
        <v/>
      </c>
      <c r="B2455" s="6" t="str">
        <f t="shared" si="79"/>
        <v/>
      </c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</row>
    <row r="2456" spans="1:32">
      <c r="A2456" s="6" t="str">
        <f t="shared" si="78"/>
        <v/>
      </c>
      <c r="B2456" s="6" t="str">
        <f t="shared" si="79"/>
        <v/>
      </c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</row>
    <row r="2457" spans="1:32">
      <c r="A2457" s="6" t="str">
        <f t="shared" si="78"/>
        <v/>
      </c>
      <c r="B2457" s="6" t="str">
        <f t="shared" si="79"/>
        <v/>
      </c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</row>
    <row r="2458" spans="1:32">
      <c r="A2458" s="6" t="str">
        <f t="shared" si="78"/>
        <v/>
      </c>
      <c r="B2458" s="6" t="str">
        <f t="shared" si="79"/>
        <v/>
      </c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</row>
    <row r="2459" spans="1:32">
      <c r="A2459" s="6" t="str">
        <f t="shared" si="78"/>
        <v/>
      </c>
      <c r="B2459" s="6" t="str">
        <f t="shared" si="79"/>
        <v/>
      </c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</row>
    <row r="2460" spans="1:32">
      <c r="A2460" s="6" t="str">
        <f t="shared" si="78"/>
        <v/>
      </c>
      <c r="B2460" s="6" t="str">
        <f t="shared" si="79"/>
        <v/>
      </c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</row>
    <row r="2461" spans="1:32">
      <c r="A2461" s="6" t="str">
        <f t="shared" si="78"/>
        <v/>
      </c>
      <c r="B2461" s="6" t="str">
        <f t="shared" si="79"/>
        <v/>
      </c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</row>
    <row r="2462" spans="1:32">
      <c r="A2462" s="6" t="str">
        <f t="shared" si="78"/>
        <v/>
      </c>
      <c r="B2462" s="6" t="str">
        <f t="shared" si="79"/>
        <v/>
      </c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</row>
    <row r="2463" spans="1:32">
      <c r="A2463" s="6" t="str">
        <f t="shared" si="78"/>
        <v/>
      </c>
      <c r="B2463" s="6" t="str">
        <f t="shared" si="79"/>
        <v/>
      </c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</row>
    <row r="2464" spans="1:32">
      <c r="A2464" s="6" t="str">
        <f t="shared" si="78"/>
        <v/>
      </c>
      <c r="B2464" s="6" t="str">
        <f t="shared" si="79"/>
        <v/>
      </c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</row>
    <row r="2465" spans="1:32">
      <c r="A2465" s="6" t="str">
        <f t="shared" si="78"/>
        <v/>
      </c>
      <c r="B2465" s="6" t="str">
        <f t="shared" si="79"/>
        <v/>
      </c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</row>
    <row r="2466" spans="1:32">
      <c r="A2466" s="6" t="str">
        <f t="shared" si="78"/>
        <v/>
      </c>
      <c r="B2466" s="6" t="str">
        <f t="shared" si="79"/>
        <v/>
      </c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</row>
    <row r="2467" spans="1:32">
      <c r="A2467" s="6" t="str">
        <f t="shared" si="78"/>
        <v/>
      </c>
      <c r="B2467" s="6" t="str">
        <f t="shared" si="79"/>
        <v/>
      </c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</row>
    <row r="2468" spans="1:32">
      <c r="A2468" s="6" t="str">
        <f t="shared" si="78"/>
        <v/>
      </c>
      <c r="B2468" s="6" t="str">
        <f t="shared" si="79"/>
        <v/>
      </c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</row>
    <row r="2469" spans="1:32">
      <c r="A2469" s="6" t="str">
        <f t="shared" si="78"/>
        <v/>
      </c>
      <c r="B2469" s="6" t="str">
        <f t="shared" si="79"/>
        <v/>
      </c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</row>
    <row r="2470" spans="1:32">
      <c r="A2470" s="6" t="str">
        <f t="shared" si="78"/>
        <v/>
      </c>
      <c r="B2470" s="6" t="str">
        <f t="shared" si="79"/>
        <v/>
      </c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</row>
    <row r="2471" spans="1:32">
      <c r="A2471" s="6" t="str">
        <f t="shared" si="78"/>
        <v/>
      </c>
      <c r="B2471" s="6" t="str">
        <f t="shared" si="79"/>
        <v/>
      </c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</row>
    <row r="2472" spans="1:32">
      <c r="A2472" s="6" t="str">
        <f t="shared" si="78"/>
        <v/>
      </c>
      <c r="B2472" s="6" t="str">
        <f t="shared" si="79"/>
        <v/>
      </c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</row>
    <row r="2473" spans="1:32">
      <c r="A2473" s="6" t="str">
        <f t="shared" si="78"/>
        <v/>
      </c>
      <c r="B2473" s="6" t="str">
        <f t="shared" si="79"/>
        <v/>
      </c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</row>
    <row r="2474" spans="1:32">
      <c r="A2474" s="6" t="str">
        <f t="shared" si="78"/>
        <v/>
      </c>
      <c r="B2474" s="6" t="str">
        <f t="shared" si="79"/>
        <v/>
      </c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</row>
    <row r="2475" spans="1:32">
      <c r="A2475" s="6" t="str">
        <f t="shared" si="78"/>
        <v/>
      </c>
      <c r="B2475" s="6" t="str">
        <f t="shared" si="79"/>
        <v/>
      </c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</row>
    <row r="2476" spans="1:32">
      <c r="A2476" s="6" t="str">
        <f t="shared" si="78"/>
        <v/>
      </c>
      <c r="B2476" s="6" t="str">
        <f t="shared" si="79"/>
        <v/>
      </c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</row>
    <row r="2477" spans="1:32">
      <c r="A2477" s="6" t="str">
        <f t="shared" si="78"/>
        <v/>
      </c>
      <c r="B2477" s="6" t="str">
        <f t="shared" si="79"/>
        <v/>
      </c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</row>
    <row r="2478" spans="1:32">
      <c r="A2478" s="6" t="str">
        <f t="shared" si="78"/>
        <v/>
      </c>
      <c r="B2478" s="6" t="str">
        <f t="shared" si="79"/>
        <v/>
      </c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</row>
    <row r="2479" spans="1:32">
      <c r="A2479" s="6" t="str">
        <f t="shared" si="78"/>
        <v/>
      </c>
      <c r="B2479" s="6" t="str">
        <f t="shared" si="79"/>
        <v/>
      </c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</row>
    <row r="2480" spans="1:32">
      <c r="A2480" s="6" t="str">
        <f t="shared" si="78"/>
        <v/>
      </c>
      <c r="B2480" s="6" t="str">
        <f t="shared" si="79"/>
        <v/>
      </c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</row>
    <row r="2481" spans="1:32">
      <c r="A2481" s="6" t="str">
        <f t="shared" si="78"/>
        <v/>
      </c>
      <c r="B2481" s="6" t="str">
        <f t="shared" si="79"/>
        <v/>
      </c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</row>
    <row r="2482" spans="1:32">
      <c r="A2482" s="6" t="str">
        <f t="shared" si="78"/>
        <v/>
      </c>
      <c r="B2482" s="6" t="str">
        <f t="shared" si="79"/>
        <v/>
      </c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</row>
    <row r="2483" spans="1:32">
      <c r="A2483" s="6" t="str">
        <f t="shared" si="78"/>
        <v/>
      </c>
      <c r="B2483" s="6" t="str">
        <f t="shared" si="79"/>
        <v/>
      </c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</row>
    <row r="2484" spans="1:32">
      <c r="A2484" s="6" t="str">
        <f t="shared" si="78"/>
        <v/>
      </c>
      <c r="B2484" s="6" t="str">
        <f t="shared" si="79"/>
        <v/>
      </c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</row>
    <row r="2485" spans="1:32">
      <c r="A2485" s="6" t="str">
        <f t="shared" si="78"/>
        <v/>
      </c>
      <c r="B2485" s="6" t="str">
        <f t="shared" si="79"/>
        <v/>
      </c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</row>
    <row r="2486" spans="1:32">
      <c r="A2486" s="6" t="str">
        <f t="shared" si="78"/>
        <v/>
      </c>
      <c r="B2486" s="6" t="str">
        <f t="shared" si="79"/>
        <v/>
      </c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</row>
    <row r="2487" spans="1:32">
      <c r="A2487" s="6" t="str">
        <f t="shared" si="78"/>
        <v/>
      </c>
      <c r="B2487" s="6" t="str">
        <f t="shared" si="79"/>
        <v/>
      </c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</row>
    <row r="2488" spans="1:32">
      <c r="A2488" s="6" t="str">
        <f t="shared" si="78"/>
        <v/>
      </c>
      <c r="B2488" s="6" t="str">
        <f t="shared" si="79"/>
        <v/>
      </c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</row>
    <row r="2489" spans="1:32">
      <c r="A2489" s="6" t="str">
        <f t="shared" si="78"/>
        <v/>
      </c>
      <c r="B2489" s="6" t="str">
        <f t="shared" si="79"/>
        <v/>
      </c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</row>
    <row r="2490" spans="1:32">
      <c r="A2490" s="6" t="str">
        <f t="shared" si="78"/>
        <v/>
      </c>
      <c r="B2490" s="6" t="str">
        <f t="shared" si="79"/>
        <v/>
      </c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</row>
    <row r="2491" spans="1:32">
      <c r="A2491" s="6" t="str">
        <f t="shared" si="78"/>
        <v/>
      </c>
      <c r="B2491" s="6" t="str">
        <f t="shared" si="79"/>
        <v/>
      </c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</row>
    <row r="2492" spans="1:32">
      <c r="A2492" s="6" t="str">
        <f t="shared" si="78"/>
        <v/>
      </c>
      <c r="B2492" s="6" t="str">
        <f t="shared" si="79"/>
        <v/>
      </c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</row>
    <row r="2493" spans="1:32">
      <c r="A2493" s="6" t="str">
        <f t="shared" si="78"/>
        <v/>
      </c>
      <c r="B2493" s="6" t="str">
        <f t="shared" si="79"/>
        <v/>
      </c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</row>
    <row r="2494" spans="1:32">
      <c r="A2494" s="6" t="str">
        <f t="shared" si="78"/>
        <v/>
      </c>
      <c r="B2494" s="6" t="str">
        <f t="shared" si="79"/>
        <v/>
      </c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</row>
    <row r="2495" spans="1:32">
      <c r="A2495" s="6" t="str">
        <f t="shared" si="78"/>
        <v/>
      </c>
      <c r="B2495" s="6" t="str">
        <f t="shared" si="79"/>
        <v/>
      </c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</row>
    <row r="2496" spans="1:32">
      <c r="A2496" s="6" t="str">
        <f t="shared" si="78"/>
        <v/>
      </c>
      <c r="B2496" s="6" t="str">
        <f t="shared" si="79"/>
        <v/>
      </c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</row>
    <row r="2497" spans="1:32">
      <c r="A2497" s="6" t="str">
        <f t="shared" si="78"/>
        <v/>
      </c>
      <c r="B2497" s="6" t="str">
        <f t="shared" si="79"/>
        <v/>
      </c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</row>
    <row r="2498" spans="1:32">
      <c r="A2498" s="6" t="str">
        <f t="shared" si="78"/>
        <v/>
      </c>
      <c r="B2498" s="6" t="str">
        <f t="shared" si="79"/>
        <v/>
      </c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</row>
    <row r="2499" spans="1:32">
      <c r="A2499" s="6" t="str">
        <f t="shared" si="78"/>
        <v/>
      </c>
      <c r="B2499" s="6" t="str">
        <f t="shared" si="79"/>
        <v/>
      </c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</row>
    <row r="2500" spans="1:32">
      <c r="A2500" s="6" t="str">
        <f t="shared" si="78"/>
        <v/>
      </c>
      <c r="B2500" s="6" t="str">
        <f t="shared" si="79"/>
        <v/>
      </c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</row>
    <row r="2501" spans="1:32"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</row>
    <row r="2502" spans="1:32"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</row>
    <row r="2503" spans="1:32"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</row>
    <row r="2504" spans="1:32"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</row>
    <row r="2505" spans="1:32"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</row>
    <row r="2506" spans="1:32"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</row>
    <row r="2507" spans="1:32"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</row>
    <row r="2508" spans="1:32"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</row>
    <row r="2509" spans="1:32"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</row>
    <row r="2510" spans="1:32"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</row>
    <row r="2511" spans="1:32"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</row>
    <row r="2512" spans="1:32"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</row>
    <row r="2513" spans="3:32"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</row>
    <row r="2514" spans="3:32"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</row>
    <row r="2515" spans="3:32"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</row>
    <row r="2516" spans="3:32"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</row>
    <row r="2517" spans="3:32"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</row>
    <row r="2518" spans="3:32"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</row>
    <row r="2519" spans="3:32"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</row>
    <row r="2520" spans="3:32"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</row>
    <row r="2521" spans="3:32"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</row>
    <row r="2522" spans="3:32"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</row>
    <row r="2523" spans="3:32"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</row>
    <row r="2524" spans="3:32"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</row>
    <row r="2525" spans="3:32"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</row>
    <row r="2526" spans="3:32"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</row>
    <row r="2527" spans="3:32"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</row>
    <row r="2528" spans="3:32"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</row>
    <row r="2529" spans="3:32"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</row>
    <row r="2530" spans="3:32"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</row>
    <row r="2531" spans="3:32"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</row>
    <row r="2532" spans="3:32"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</row>
    <row r="2533" spans="3:32"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</row>
    <row r="2534" spans="3:32"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</row>
    <row r="2535" spans="3:32"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</row>
    <row r="2536" spans="3:32"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</row>
    <row r="2537" spans="3:32"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</row>
    <row r="2538" spans="3:32"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</row>
    <row r="2539" spans="3:32"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</row>
    <row r="2540" spans="3:32"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</row>
    <row r="2541" spans="3:32"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</row>
    <row r="2542" spans="3:32"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</row>
    <row r="2543" spans="3:32"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</row>
    <row r="2544" spans="3:32"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</row>
    <row r="2545" spans="3:32"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</row>
    <row r="2546" spans="3:32"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</row>
    <row r="2547" spans="3:32"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</row>
    <row r="2548" spans="3:32"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</row>
    <row r="2549" spans="3:32"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</row>
    <row r="2550" spans="3:32"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</row>
    <row r="2551" spans="3:32"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</row>
    <row r="2552" spans="3:32"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</row>
    <row r="2553" spans="3:32"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</row>
    <row r="2554" spans="3:32"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</row>
    <row r="2555" spans="3:32"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</row>
    <row r="2556" spans="3:32"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</row>
    <row r="2557" spans="3:32"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</row>
    <row r="2558" spans="3:32"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</row>
    <row r="2559" spans="3:32"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</row>
    <row r="2560" spans="3:32"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</row>
    <row r="2561" spans="3:32"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</row>
    <row r="2562" spans="3:32"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</row>
    <row r="2563" spans="3:32"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</row>
    <row r="2564" spans="3:32"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</row>
    <row r="2565" spans="3:32"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</row>
    <row r="2566" spans="3:32"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</row>
    <row r="2567" spans="3:32"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</row>
    <row r="2568" spans="3:32"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</row>
    <row r="2569" spans="3:32"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</row>
    <row r="2570" spans="3:32"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</row>
    <row r="2571" spans="3:32"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</row>
    <row r="2572" spans="3:32"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</row>
    <row r="2573" spans="3:32"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</row>
    <row r="2574" spans="3:32"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</row>
    <row r="2575" spans="3:32"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</row>
    <row r="2576" spans="3:32"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</row>
    <row r="2577" spans="3:32"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</row>
    <row r="2578" spans="3:32"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</row>
    <row r="2579" spans="3:32"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</row>
    <row r="2580" spans="3:32"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</row>
    <row r="2581" spans="3:32"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</row>
    <row r="2582" spans="3:32"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</row>
    <row r="2583" spans="3:32"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</row>
    <row r="2584" spans="3:32"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</row>
    <row r="2585" spans="3:32"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</row>
    <row r="2586" spans="3:32"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</row>
    <row r="2587" spans="3:32"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</row>
    <row r="2588" spans="3:32"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</row>
    <row r="2589" spans="3:32"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</row>
    <row r="2590" spans="3:32"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</row>
    <row r="2591" spans="3:32"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</row>
    <row r="2592" spans="3:32"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</row>
    <row r="2593" spans="3:32"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</row>
    <row r="2594" spans="3:32"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</row>
    <row r="2595" spans="3:32"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</row>
    <row r="2596" spans="3:32"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</row>
    <row r="2597" spans="3:32"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</row>
    <row r="2598" spans="3:32"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</row>
    <row r="2599" spans="3:32"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</row>
    <row r="2600" spans="3:32"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</row>
    <row r="2601" spans="3:32"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</row>
    <row r="2602" spans="3:32"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</row>
    <row r="2603" spans="3:32"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</row>
    <row r="2604" spans="3:32"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</row>
    <row r="2605" spans="3:32"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</row>
    <row r="2606" spans="3:32"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</row>
    <row r="2607" spans="3:32"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</row>
    <row r="2608" spans="3:32"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</row>
    <row r="2609" spans="3:32"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</row>
    <row r="2610" spans="3:32"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</row>
    <row r="2611" spans="3:32"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</row>
    <row r="2612" spans="3:32"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</row>
    <row r="2613" spans="3:32"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</row>
    <row r="2614" spans="3:32"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</row>
    <row r="2615" spans="3:32"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</row>
    <row r="2616" spans="3:32"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</row>
    <row r="2617" spans="3:32"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</row>
    <row r="2618" spans="3:32"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</row>
    <row r="2619" spans="3:32"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</row>
    <row r="2620" spans="3:32"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</row>
    <row r="2621" spans="3:32"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</row>
    <row r="2622" spans="3:32"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</row>
    <row r="2623" spans="3:32"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</row>
    <row r="2624" spans="3:32"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</row>
    <row r="2625" spans="3:32"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</row>
    <row r="2626" spans="3:32"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</row>
    <row r="2627" spans="3:32"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</row>
    <row r="2628" spans="3:32"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</row>
    <row r="2629" spans="3:32"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</row>
    <row r="2630" spans="3:32"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</row>
    <row r="2631" spans="3:32"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</row>
    <row r="2632" spans="3:32"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</row>
    <row r="2633" spans="3:32"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</row>
    <row r="2634" spans="3:32"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</row>
    <row r="2635" spans="3:32"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</row>
    <row r="2636" spans="3:32"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</row>
    <row r="2637" spans="3:32"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</row>
    <row r="2638" spans="3:32"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</row>
    <row r="2639" spans="3:32"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</row>
    <row r="2640" spans="3:32"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</row>
    <row r="2641" spans="3:32"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</row>
    <row r="2642" spans="3:32"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</row>
    <row r="2643" spans="3:32"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</row>
    <row r="2644" spans="3:32"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</row>
    <row r="2645" spans="3:32"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</row>
    <row r="2646" spans="3:32"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</row>
    <row r="2647" spans="3:32"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</row>
    <row r="2648" spans="3:32"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</row>
    <row r="2649" spans="3:32"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</row>
    <row r="2650" spans="3:32"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</row>
    <row r="2651" spans="3:32"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</row>
    <row r="2652" spans="3:32"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</row>
    <row r="2653" spans="3:32"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</row>
    <row r="2654" spans="3:32"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</row>
    <row r="2655" spans="3:32"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</row>
    <row r="2656" spans="3:32"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</row>
    <row r="2657" spans="3:32"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</row>
    <row r="2658" spans="3:32"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</row>
    <row r="2659" spans="3:32"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</row>
    <row r="2660" spans="3:32"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</row>
    <row r="2661" spans="3:32"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</row>
    <row r="2662" spans="3:32"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</row>
    <row r="2663" spans="3:32"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</row>
    <row r="2664" spans="3:32"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</row>
    <row r="2665" spans="3:32"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</row>
    <row r="2666" spans="3:32"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</row>
    <row r="2667" spans="3:32"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</row>
    <row r="2668" spans="3:32"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</row>
    <row r="2669" spans="3:32"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</row>
    <row r="2670" spans="3:32"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</row>
    <row r="2671" spans="3:32"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</row>
    <row r="2672" spans="3:32"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</row>
    <row r="2673" spans="3:32"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</row>
    <row r="2674" spans="3:32"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</row>
    <row r="2675" spans="3:32"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</row>
    <row r="2676" spans="3:32"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</row>
    <row r="2677" spans="3:32"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</row>
    <row r="2678" spans="3:32"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</row>
    <row r="2679" spans="3:32"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</row>
    <row r="2680" spans="3:32"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</row>
    <row r="2681" spans="3:32"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</row>
    <row r="2682" spans="3:32"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</row>
    <row r="2683" spans="3:32"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</row>
    <row r="2684" spans="3:32"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</row>
    <row r="2685" spans="3:32"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</row>
    <row r="2686" spans="3:32"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</row>
    <row r="2687" spans="3:32"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</row>
    <row r="2688" spans="3:32"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</row>
    <row r="2689" spans="3:32"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</row>
    <row r="2690" spans="3:32"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</row>
    <row r="2691" spans="3:32"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</row>
    <row r="2692" spans="3:32"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</row>
    <row r="2693" spans="3:32"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</row>
    <row r="2694" spans="3:32"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</row>
    <row r="2695" spans="3:32"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</row>
    <row r="2696" spans="3:32"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</row>
    <row r="2697" spans="3:32"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</row>
    <row r="2698" spans="3:32"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</row>
    <row r="2699" spans="3:32"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</row>
    <row r="2700" spans="3:32"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</row>
    <row r="2701" spans="3:32"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</row>
    <row r="2702" spans="3:32"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</row>
    <row r="2703" spans="3:32"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</row>
    <row r="2704" spans="3:32"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</row>
    <row r="2705" spans="3:32"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</row>
    <row r="2706" spans="3:32"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</row>
    <row r="2707" spans="3:32"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</row>
    <row r="2708" spans="3:32"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</row>
    <row r="2709" spans="3:32"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</row>
    <row r="2710" spans="3:32"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</row>
    <row r="2711" spans="3:32"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</row>
    <row r="2712" spans="3:32"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</row>
    <row r="2713" spans="3:32"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</row>
    <row r="2714" spans="3:32"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</row>
    <row r="2715" spans="3:32"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</row>
    <row r="2716" spans="3:32"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</row>
    <row r="2717" spans="3:32"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</row>
    <row r="2718" spans="3:32"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</row>
    <row r="2719" spans="3:32"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</row>
    <row r="2720" spans="3:32"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</row>
    <row r="2721" spans="3:32"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</row>
    <row r="2722" spans="3:32"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</row>
    <row r="2723" spans="3:32"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</row>
    <row r="2724" spans="3:32"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</row>
    <row r="2725" spans="3:32"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</row>
    <row r="2726" spans="3:32"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</row>
    <row r="2727" spans="3:32"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</row>
    <row r="2728" spans="3:32"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</row>
    <row r="2729" spans="3:32"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</row>
    <row r="2730" spans="3:32"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</row>
    <row r="2731" spans="3:32"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</row>
    <row r="2732" spans="3:32"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</row>
    <row r="2733" spans="3:32"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</row>
    <row r="2734" spans="3:32"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</row>
    <row r="2735" spans="3:32"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</row>
    <row r="2736" spans="3:32"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</row>
    <row r="2737" spans="3:32"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</row>
    <row r="2738" spans="3:32"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</row>
    <row r="2739" spans="3:32"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</row>
    <row r="2740" spans="3:32"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</row>
    <row r="2741" spans="3:32"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</row>
    <row r="2742" spans="3:32"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</row>
    <row r="2743" spans="3:32"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</row>
    <row r="2744" spans="3:32"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</row>
    <row r="2745" spans="3:32"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</row>
    <row r="2746" spans="3:32"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</row>
    <row r="2747" spans="3:32"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</row>
    <row r="2748" spans="3:32"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</row>
    <row r="2749" spans="3:32"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</row>
    <row r="2750" spans="3:32"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</row>
    <row r="2751" spans="3:32"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</row>
    <row r="2752" spans="3:32"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</row>
    <row r="2753" spans="3:32"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</row>
    <row r="2754" spans="3:32"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</row>
    <row r="2755" spans="3:32"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</row>
    <row r="2756" spans="3:32"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</row>
    <row r="2757" spans="3:32"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</row>
    <row r="2758" spans="3:32"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</row>
    <row r="2759" spans="3:32"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</row>
    <row r="2760" spans="3:32"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</row>
    <row r="2761" spans="3:32"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</row>
    <row r="2762" spans="3:32"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</row>
    <row r="2763" spans="3:32"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</row>
    <row r="2764" spans="3:32"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</row>
    <row r="2765" spans="3:32"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</row>
    <row r="2766" spans="3:32"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</row>
    <row r="2767" spans="3:32"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</row>
    <row r="2768" spans="3:32"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</row>
    <row r="2769" spans="3:32"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</row>
    <row r="2770" spans="3:32"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</row>
    <row r="2771" spans="3:32"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</row>
    <row r="2772" spans="3:32"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</row>
    <row r="2773" spans="3:32"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</row>
    <row r="2774" spans="3:32"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</row>
    <row r="2775" spans="3:32"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</row>
    <row r="2776" spans="3:32"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</row>
    <row r="2777" spans="3:32"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</row>
    <row r="2778" spans="3:32"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</row>
    <row r="2779" spans="3:32"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</row>
    <row r="2780" spans="3:32"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</row>
    <row r="2781" spans="3:32"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</row>
    <row r="2782" spans="3:32"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</row>
    <row r="2783" spans="3:32"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</row>
    <row r="2784" spans="3:32"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</row>
    <row r="2785" spans="3:32"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</row>
    <row r="2786" spans="3:32"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</row>
    <row r="2787" spans="3:32"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</row>
    <row r="2788" spans="3:32"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</row>
    <row r="2789" spans="3:32"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</row>
    <row r="2790" spans="3:32"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</row>
    <row r="2791" spans="3:32"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</row>
    <row r="2792" spans="3:32"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</row>
    <row r="2793" spans="3:32"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</row>
    <row r="2794" spans="3:32"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</row>
    <row r="2795" spans="3:32"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</row>
    <row r="2796" spans="3:32"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</row>
    <row r="2797" spans="3:32"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</row>
    <row r="2798" spans="3:32"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</row>
    <row r="2799" spans="3:32"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</row>
    <row r="2800" spans="3:32"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</row>
    <row r="2801" spans="3:32"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</row>
    <row r="2802" spans="3:32"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</row>
    <row r="2803" spans="3:32"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</row>
    <row r="2804" spans="3:32"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</row>
    <row r="2805" spans="3:32"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</row>
    <row r="2806" spans="3:32"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</row>
    <row r="2807" spans="3:32"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</row>
    <row r="2808" spans="3:32"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</row>
    <row r="2809" spans="3:32"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</row>
    <row r="2810" spans="3:32"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</row>
    <row r="2811" spans="3:32"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</row>
    <row r="2812" spans="3:32"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</row>
    <row r="2813" spans="3:32"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</row>
    <row r="2814" spans="3:32"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</row>
    <row r="2815" spans="3:32"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</row>
    <row r="2816" spans="3:32"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</row>
    <row r="2817" spans="3:32"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</row>
    <row r="2818" spans="3:32"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</row>
    <row r="2819" spans="3:32"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</row>
    <row r="2820" spans="3:32"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</row>
    <row r="2821" spans="3:32"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</row>
    <row r="2822" spans="3:32"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</row>
    <row r="2823" spans="3:32"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</row>
    <row r="2824" spans="3:32"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</row>
    <row r="2825" spans="3:32"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</row>
    <row r="2826" spans="3:32"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</row>
    <row r="2827" spans="3:32"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</row>
    <row r="2828" spans="3:32"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</row>
    <row r="2829" spans="3:32"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</row>
    <row r="2830" spans="3:32"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</row>
    <row r="2831" spans="3:32"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</row>
    <row r="2832" spans="3:32"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</row>
    <row r="2833" spans="3:32"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</row>
    <row r="2834" spans="3:32"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</row>
    <row r="2835" spans="3:32"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</row>
    <row r="2836" spans="3:32"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</row>
    <row r="2837" spans="3:32"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</row>
    <row r="2838" spans="3:32"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</row>
    <row r="2839" spans="3:32"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</row>
    <row r="2840" spans="3:32"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</row>
    <row r="2841" spans="3:32"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</row>
    <row r="2842" spans="3:32"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</row>
    <row r="2843" spans="3:32"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</row>
    <row r="2844" spans="3:32"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</row>
    <row r="2845" spans="3:32"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</row>
    <row r="2846" spans="3:32"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</row>
    <row r="2847" spans="3:32"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</row>
    <row r="2848" spans="3:32"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</row>
    <row r="2849" spans="3:32"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</row>
    <row r="2850" spans="3:32"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</row>
    <row r="2851" spans="3:32"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</row>
    <row r="2852" spans="3:32"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</row>
    <row r="2853" spans="3:32"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</row>
    <row r="2854" spans="3:32"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</row>
    <row r="2855" spans="3:32"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</row>
    <row r="2856" spans="3:32"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</row>
    <row r="2857" spans="3:32"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</row>
    <row r="2858" spans="3:32"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</row>
    <row r="2859" spans="3:32"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</row>
    <row r="2860" spans="3:32"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</row>
    <row r="2861" spans="3:32"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</row>
    <row r="2862" spans="3:32"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</row>
    <row r="2863" spans="3:32"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</row>
    <row r="2864" spans="3:32"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</row>
    <row r="2865" spans="3:32"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</row>
    <row r="2866" spans="3:32"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</row>
    <row r="2867" spans="3:32"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</row>
    <row r="2868" spans="3:32"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</row>
    <row r="2869" spans="3:32"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</row>
    <row r="2870" spans="3:32"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</row>
    <row r="2871" spans="3:32"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</row>
    <row r="2872" spans="3:32"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</row>
    <row r="2873" spans="3:32"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</row>
    <row r="2874" spans="3:32"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</row>
    <row r="2875" spans="3:32"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</row>
    <row r="2876" spans="3:32"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</row>
    <row r="2877" spans="3:32"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</row>
    <row r="2878" spans="3:32"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</row>
    <row r="2879" spans="3:32"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</row>
    <row r="2880" spans="3:32"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</row>
    <row r="2881" spans="3:32"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</row>
    <row r="2882" spans="3:32"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</row>
    <row r="2883" spans="3:32"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</row>
    <row r="2884" spans="3:32"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</row>
    <row r="2885" spans="3:32"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</row>
    <row r="2886" spans="3:32"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</row>
    <row r="2887" spans="3:32"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</row>
    <row r="2888" spans="3:32"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</row>
    <row r="2889" spans="3:32"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</row>
    <row r="2890" spans="3:32"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</row>
    <row r="2891" spans="3:32"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</row>
    <row r="2892" spans="3:32"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</row>
    <row r="2893" spans="3:32"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</row>
    <row r="2894" spans="3:32"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</row>
    <row r="2895" spans="3:32"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</row>
    <row r="2896" spans="3:32"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</row>
    <row r="2897" spans="3:32"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</row>
    <row r="2898" spans="3:32"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</row>
    <row r="2899" spans="3:32"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</row>
    <row r="2900" spans="3:32"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</row>
    <row r="2901" spans="3:32"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</row>
    <row r="2902" spans="3:32"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</row>
    <row r="2903" spans="3:32"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</row>
    <row r="2904" spans="3:32"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</row>
    <row r="2905" spans="3:32"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</row>
    <row r="2906" spans="3:32"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</row>
    <row r="2907" spans="3:32"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</row>
    <row r="2908" spans="3:32"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</row>
    <row r="2909" spans="3:32"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</row>
    <row r="2910" spans="3:32"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</row>
    <row r="2911" spans="3:32"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</row>
    <row r="2912" spans="3:32"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</row>
    <row r="2913" spans="3:32"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</row>
    <row r="2914" spans="3:32"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</row>
    <row r="2915" spans="3:32"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</row>
    <row r="2916" spans="3:32"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</row>
    <row r="2917" spans="3:32"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</row>
    <row r="2918" spans="3:32"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</row>
    <row r="2919" spans="3:32"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</row>
    <row r="2920" spans="3:32"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</row>
    <row r="2921" spans="3:32"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</row>
    <row r="2922" spans="3:32"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</row>
    <row r="2923" spans="3:32"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</row>
    <row r="2924" spans="3:32"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</row>
    <row r="2925" spans="3:32"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</row>
    <row r="2926" spans="3:32"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</row>
    <row r="2927" spans="3:32"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</row>
    <row r="2928" spans="3:32"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</row>
    <row r="2929" spans="3:32"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</row>
    <row r="2930" spans="3:32"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</row>
    <row r="2931" spans="3:32"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</row>
    <row r="2932" spans="3:32"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</row>
    <row r="2933" spans="3:32"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</row>
    <row r="2934" spans="3:32"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</row>
    <row r="2935" spans="3:32"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</row>
    <row r="2936" spans="3:32"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</row>
    <row r="2937" spans="3:32"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</row>
    <row r="2938" spans="3:32"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</row>
    <row r="2939" spans="3:32"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</row>
    <row r="2940" spans="3:32"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</row>
    <row r="2941" spans="3:32"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</row>
    <row r="2942" spans="3:32"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</row>
    <row r="2943" spans="3:32"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</row>
    <row r="2944" spans="3:32"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</row>
    <row r="2945" spans="3:32"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</row>
    <row r="2946" spans="3:32"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</row>
    <row r="2947" spans="3:32"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</row>
    <row r="2948" spans="3:32"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</row>
    <row r="2949" spans="3:32"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</row>
    <row r="2950" spans="3:32"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</row>
    <row r="2951" spans="3:32"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</row>
    <row r="2952" spans="3:32"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</row>
    <row r="2953" spans="3:32"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</row>
    <row r="2954" spans="3:32"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</row>
    <row r="2955" spans="3:32"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</row>
    <row r="2956" spans="3:32"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</row>
    <row r="2957" spans="3:32"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</row>
    <row r="2958" spans="3:32"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</row>
    <row r="2959" spans="3:32"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</row>
    <row r="2960" spans="3:32"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</row>
    <row r="2961" spans="3:32"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</row>
    <row r="2962" spans="3:32"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</row>
    <row r="2963" spans="3:32"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</row>
    <row r="2964" spans="3:32"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</row>
    <row r="2965" spans="3:32"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</row>
    <row r="2966" spans="3:32"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</row>
    <row r="2967" spans="3:32"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</row>
    <row r="2968" spans="3:32"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</row>
    <row r="2969" spans="3:32"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</row>
    <row r="2970" spans="3:32"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</row>
    <row r="2971" spans="3:32"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</row>
    <row r="2972" spans="3:32"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</row>
    <row r="2973" spans="3:32"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</row>
    <row r="2974" spans="3:32"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</row>
    <row r="2975" spans="3:32"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</row>
    <row r="2976" spans="3:32"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</row>
    <row r="2977" spans="3:32"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</row>
    <row r="2978" spans="3:32"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</row>
    <row r="2979" spans="3:32"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</row>
    <row r="2980" spans="3:32"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</row>
    <row r="2981" spans="3:32"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</row>
    <row r="2982" spans="3:32"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</row>
    <row r="2983" spans="3:32"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</row>
    <row r="2984" spans="3:32"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</row>
    <row r="2985" spans="3:32"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</row>
    <row r="2986" spans="3:32"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</row>
    <row r="2987" spans="3:32"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</row>
    <row r="2988" spans="3:32"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</row>
    <row r="2989" spans="3:32"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</row>
    <row r="2990" spans="3:32"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</row>
    <row r="2991" spans="3:32"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</row>
    <row r="2992" spans="3:32"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</row>
    <row r="2993" spans="3:32"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</row>
    <row r="2994" spans="3:32"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</row>
    <row r="2995" spans="3:32"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</row>
    <row r="2996" spans="3:32"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</row>
    <row r="2997" spans="3:32"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</row>
    <row r="2998" spans="3:32"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</row>
    <row r="2999" spans="3:32"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</row>
    <row r="3000" spans="3:32"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3:32"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57860-7D26-634A-A64B-AD4621B70A8B}">
  <sheetPr codeName="Feuil4">
    <tabColor rgb="FFFF0000"/>
  </sheetPr>
  <dimension ref="A1:Z1200"/>
  <sheetViews>
    <sheetView topLeftCell="B1" zoomScale="120" zoomScaleNormal="120" workbookViewId="0">
      <pane ySplit="1" topLeftCell="A3" activePane="bottomLeft" state="frozen"/>
      <selection activeCell="D11" sqref="D11"/>
      <selection pane="bottomLeft" activeCell="D23" sqref="D23"/>
    </sheetView>
  </sheetViews>
  <sheetFormatPr baseColWidth="10" defaultColWidth="11.5" defaultRowHeight="12"/>
  <cols>
    <col min="1" max="1" width="20.83203125" style="1" hidden="1" customWidth="1"/>
    <col min="2" max="2" width="9.33203125" style="1" customWidth="1"/>
    <col min="3" max="3" width="8.83203125" style="1" customWidth="1"/>
    <col min="4" max="4" width="22.83203125" style="8" customWidth="1"/>
    <col min="5" max="5" width="11.33203125" style="1" customWidth="1"/>
    <col min="6" max="6" width="2.5" style="25" customWidth="1"/>
    <col min="7" max="7" width="2.5" style="10" customWidth="1"/>
    <col min="8" max="8" width="2.5" style="26" customWidth="1"/>
    <col min="9" max="12" width="7.83203125" style="18" customWidth="1"/>
    <col min="13" max="14" width="6.83203125" style="20" customWidth="1"/>
    <col min="15" max="15" width="5.1640625" style="18" customWidth="1"/>
    <col min="16" max="16" width="5" style="14" customWidth="1"/>
    <col min="17" max="23" width="5" style="16" customWidth="1"/>
    <col min="24" max="24" width="5" style="12" customWidth="1"/>
    <col min="25" max="25" width="16.5" style="21" customWidth="1"/>
    <col min="26" max="26" width="11.5" style="18" customWidth="1"/>
    <col min="27" max="16384" width="11.5" style="1"/>
  </cols>
  <sheetData>
    <row r="1" spans="1:26" s="9" customFormat="1" ht="32.5" customHeight="1">
      <c r="B1" s="9" t="s">
        <v>0</v>
      </c>
      <c r="C1" s="9" t="s">
        <v>2</v>
      </c>
      <c r="D1" s="9" t="s">
        <v>1389</v>
      </c>
      <c r="E1" s="9" t="s">
        <v>6</v>
      </c>
      <c r="F1" s="22" t="s">
        <v>9</v>
      </c>
      <c r="G1" s="23"/>
      <c r="H1" s="24"/>
      <c r="I1" s="17" t="str">
        <f>CONCATENATE(COUNTIF(I2:I1999,"&gt;&lt;")," ","DISPO")</f>
        <v>357 DISPO</v>
      </c>
      <c r="J1" s="19" t="str">
        <f>CONCATENATE(COUNTIF(J2:J1999,"&gt;&lt;")," ","INDISPO")</f>
        <v>59 INDISPO</v>
      </c>
      <c r="K1" s="19" t="str">
        <f>CONCATENATE(COUNTIF(K2:K1999,"&gt;&lt;")," ","INTERV")</f>
        <v>35 INTERV</v>
      </c>
      <c r="L1" s="19" t="str">
        <f>CONCATENATE(COUNTIF(L2:L1999,"&gt;&lt;")," ","IND CARO")</f>
        <v>5 IND CARO</v>
      </c>
      <c r="M1" s="15" t="s">
        <v>1491</v>
      </c>
      <c r="N1" s="15" t="s">
        <v>1492</v>
      </c>
      <c r="O1" s="15" t="s">
        <v>1493</v>
      </c>
      <c r="P1" s="13" t="s">
        <v>1510</v>
      </c>
      <c r="Q1" s="15" t="s">
        <v>1511</v>
      </c>
      <c r="R1" s="15" t="s">
        <v>4</v>
      </c>
      <c r="S1" s="15" t="s">
        <v>5</v>
      </c>
      <c r="T1" s="15" t="s">
        <v>7</v>
      </c>
      <c r="U1" s="15" t="s">
        <v>8</v>
      </c>
      <c r="V1" s="15" t="s">
        <v>10</v>
      </c>
      <c r="W1" s="15" t="s">
        <v>1388</v>
      </c>
      <c r="X1" s="11" t="s">
        <v>1386</v>
      </c>
      <c r="Y1" s="15" t="s">
        <v>1387</v>
      </c>
      <c r="Z1" s="15" t="s">
        <v>1385</v>
      </c>
    </row>
    <row r="2" spans="1:26">
      <c r="A2" s="1" t="str">
        <f>IFERROR(IF(IMPORT!C2&lt;&gt;"",IMPORT!C2,""),"")</f>
        <v>Arcueil - La Vache Noire</v>
      </c>
      <c r="B2" s="1" t="str">
        <f>IFERROR(VLOOKUP(D2,IMPORT!$1:$1048576,6,FALSE),"")</f>
        <v>FA-008-RV</v>
      </c>
      <c r="C2" s="1" t="str">
        <f>IFERROR(VLOOKUP(B2,IMPORT!$F:$G,2,FALSE),"")</f>
        <v>MEGANE</v>
      </c>
      <c r="D2" s="8" t="str">
        <f>IFERROR(IF(IMPORT!A2&lt;&gt;"",IMPORT!A2,""),"")</f>
        <v>Arcueil - La Vache Noire1</v>
      </c>
      <c r="E2" s="1" t="str">
        <f>IFERROR(VLOOKUP(D2,IMPORT!$1:$1048576,21,FALSE),"")</f>
        <v>Stephen Girault</v>
      </c>
      <c r="F2" s="25" t="str">
        <f>IFERROR(IF(VLOOKUP(B2,IMPORT!$F:$J,4,0)="true","","S"),"")</f>
        <v/>
      </c>
      <c r="G2" s="10" t="str">
        <f>IFERROR(IF(VLOOKUP(B2,IMPORT!$F:$J,5,0)="normal","","B"),"")</f>
        <v/>
      </c>
      <c r="H2" s="26" t="str">
        <f>IFERROR(IF(VLOOKUP(B2,IMPORT!$F:$L,7,0)="true","","P"),"")</f>
        <v>P</v>
      </c>
      <c r="I2" s="18" t="str">
        <f>IF(AND(OR(IMPORT!K2="available",IMPORT!K2="reservation",IMPORT!K2="reservation-late"),OR(A2&lt;&gt;"Z - Garage - Livraison",A2&lt;&gt;"Z - Garage - Livraison")),B2,"")</f>
        <v>FA-008-RV</v>
      </c>
      <c r="J2" s="18" t="str">
        <f>IFERROR(IF(VLOOKUP(B2,IMPORT!$F:$AF,21,FALSE)&lt;&gt;"null",IF(OR(A2="Z - Garage - Livraison",A2="Z - Garage - Restitution"),"",B2),""),"")</f>
        <v/>
      </c>
      <c r="K2" s="18" t="str">
        <f>IF(AND(J2="",OR(IMPORT!K2="intervention",IMPORT!K2="intervention-late")),IF(OR(A2="Z - Garage - Livraison",A2="Z - Garage - Restitution"),"",B2),"")</f>
        <v/>
      </c>
      <c r="L2" s="18" t="str">
        <f>IFERROR(IF(OR(A2="Z - Garage - Livraison",A2="Z - Garage - Restitution"),B2,""),"")</f>
        <v/>
      </c>
      <c r="M2" s="20" t="str">
        <f>IFERROR(INT(IF(OR(IMPORT!K2="intervention",IMPORT!K2="intervention-late",IMPORT!K2="unavailable"),IF(J2&lt;&gt;"",MID(VLOOKUP(B2,IMPORT!$F:$AF,21,0),1,10),MID(VLOOKUP(B2,IMPORT!$F:$AF,19,0),1,10)),"")),"")</f>
        <v/>
      </c>
      <c r="N2" s="20" t="str">
        <f>IFERROR(INT(IF(OR(IMPORT!K2="intervention",IMPORT!K2="intervention-late",IMPORT!K2="unavailable"),IF(J2&lt;&gt;"",MID(VLOOKUP(B2,IMPORT!$F:$AF,22,0),1,10),MID(VLOOKUP(B2,IMPORT!$F:$AF,20,0),1,10)),"")),"")</f>
        <v/>
      </c>
      <c r="O2" s="18" t="str">
        <f ca="1">IF(J2&lt;&gt;"",IF(N2&lt;&gt;"",N2-TODAY()*CONCATENATE("j"),""),"")</f>
        <v/>
      </c>
      <c r="P2" s="14">
        <f>IFERROR(INT(IF(MID(VLOOKUP(B2,IMPORT!$F:$AF,23,FALSE),1,10)&lt;&gt;"null",MID(VLOOKUP(B2,IMPORT!$F:$AF,23,FALSE),1,10),"")),"")</f>
        <v>43505</v>
      </c>
      <c r="Q2" s="16" t="str">
        <f>IFERROR(INT(IF(MID(VLOOKUP(B2,IMPORT!$F:$AF,26,FALSE),1,10)&lt;&gt;"null",MID(VLOOKUP(B2,IMPORT!$F:$AF,26,FALSE),1,10),"")),"")</f>
        <v/>
      </c>
      <c r="R2" s="16" t="str">
        <f>IFERROR(IF(VLOOKUP(B2,IMPORT!$F:$AF,11,FALSE)="true","X",""),"")</f>
        <v/>
      </c>
      <c r="S2" s="16" t="str">
        <f>IFERROR(IF(VLOOKUP(B2,IMPORT!$F:$AF,12,FALSE)="true","X",""),"")</f>
        <v/>
      </c>
      <c r="T2" s="16" t="str">
        <f>IFERROR(IF(VLOOKUP(B2,IMPORT!$F:$AF,9,FALSE)="true","X",""),"")</f>
        <v/>
      </c>
      <c r="U2" s="16" t="str">
        <f>IFERROR(IF(VLOOKUP(B2,IMPORT!$F:$AF,10,FALSE)="true","X",""),"")</f>
        <v/>
      </c>
      <c r="V2" s="16" t="str">
        <f>IFERROR(IF(VLOOKUP(B2,IMPORT!$F:$AF,13,FALSE)="true","X",""),"")</f>
        <v/>
      </c>
      <c r="W2" s="16" t="str">
        <f>IFERROR(IF(VLOOKUP(B2,IMPORT!$F:$AF,14,FALSE)="true","X",""),"")</f>
        <v/>
      </c>
      <c r="X2" s="12" t="str">
        <f>IFERROR(INT(IF(MID(VLOOKUP(B2,IMPORT!$F:$AF,27,FALSE),1,10)&lt;&gt;"null",MID(VLOOKUP(B2,IMPORT!$F:$AF,27,FALSE),1,10),"-")),"")</f>
        <v/>
      </c>
      <c r="Y2" s="21">
        <f>IFERROR(IF(VLOOKUP(B2,IMPORT!$F:$AF,24,FALSE)&lt;&gt;"null",VLOOKUP(B2,IMPORT!$F:$AF,24,FALSE),""),"")</f>
        <v>7.0100118723602202E+17</v>
      </c>
      <c r="Z2" s="18" t="str">
        <f>IFERROR(IF(VLOOKUP(B2,IMPORT!$F:$AF,25,FALSE)&lt;&gt;"null",VLOOKUP(B2,IMPORT!$F:$AF,25,FALSE),""),"")</f>
        <v>Q3S00067488</v>
      </c>
    </row>
    <row r="3" spans="1:26">
      <c r="A3" s="1" t="str">
        <f>IFERROR(IF(IMPORT!C3&lt;&gt;"",IMPORT!C3,""),"")</f>
        <v>Arcueil - La Vache Noire</v>
      </c>
      <c r="B3" s="1" t="str">
        <f>IFERROR(VLOOKUP(D3,IMPORT!$1:$1048576,6,FALSE),"")</f>
        <v>ES-088-VS</v>
      </c>
      <c r="C3" s="1" t="str">
        <f>IFERROR(VLOOKUP(B3,IMPORT!$F:$G,2,FALSE),"")</f>
        <v>TWINGO</v>
      </c>
      <c r="D3" s="8" t="str">
        <f>IFERROR(IF(IMPORT!A3&lt;&gt;"",IMPORT!A3,""),"")</f>
        <v>Arcueil - La Vache Noire2</v>
      </c>
      <c r="E3" s="1" t="str">
        <f>IFERROR(VLOOKUP(D3,IMPORT!$1:$1048576,21,FALSE),"")</f>
        <v>Stephen Girault</v>
      </c>
      <c r="F3" s="25" t="str">
        <f>IFERROR(IF(VLOOKUP(B3,IMPORT!$F:$J,4,0)="true","","S"),"")</f>
        <v/>
      </c>
      <c r="G3" s="10" t="str">
        <f>IFERROR(IF(VLOOKUP(B3,IMPORT!$F:$J,5,0)="normal","","B"),"")</f>
        <v/>
      </c>
      <c r="H3" s="26" t="str">
        <f>IFERROR(IF(VLOOKUP(B3,IMPORT!$F:$L,7,0)="true","","P"),"")</f>
        <v/>
      </c>
      <c r="I3" s="18" t="str">
        <f>IF(AND(OR(IMPORT!K3="available",IMPORT!K3="reservation",IMPORT!K3="reservation-late"),OR(A3&lt;&gt;"Z - Garage - Livraison",A3&lt;&gt;"Z - Garage - Livraison")),B3,"")</f>
        <v>ES-088-VS</v>
      </c>
      <c r="J3" s="18" t="str">
        <f>IFERROR(IF(VLOOKUP(B3,IMPORT!$F:$AF,21,FALSE)&lt;&gt;"null",IF(OR(A3="Z - Garage - Livraison",A3="Z - Garage - Restitution"),"",B3),""),"")</f>
        <v/>
      </c>
      <c r="K3" s="18" t="str">
        <f>IF(AND(J3="",OR(IMPORT!K3="intervention",IMPORT!K3="intervention-late")),IF(OR(A3="Z - Garage - Livraison",A3="Z - Garage - Restitution"),"",B3),"")</f>
        <v/>
      </c>
      <c r="L3" s="18" t="str">
        <f>IFERROR(IF(OR(A3="Z - Garage - Livraison",A3="Z - Garage - Restitution"),B3,""),"")</f>
        <v/>
      </c>
      <c r="M3" s="20" t="str">
        <f>IFERROR(INT(IF(OR(IMPORT!K3="intervention",IMPORT!K3="intervention-late",IMPORT!K3="unavailable"),IF(J3&lt;&gt;"",MID(VLOOKUP(B3,IMPORT!$F:$AF,21,0),1,10),MID(VLOOKUP(B3,IMPORT!$F:$AF,19,0),1,10)),"")),"")</f>
        <v/>
      </c>
      <c r="N3" s="20" t="str">
        <f>IFERROR(INT(IF(OR(IMPORT!K3="intervention",IMPORT!K3="intervention-late",IMPORT!K3="unavailable"),IF(J3&lt;&gt;"",MID(VLOOKUP(B3,IMPORT!$F:$AF,22,0),1,10),MID(VLOOKUP(B3,IMPORT!$F:$AF,20,0),1,10)),"")),"")</f>
        <v/>
      </c>
      <c r="O3" s="18" t="str">
        <f t="shared" ref="O3:O66" ca="1" si="0">IF(J3&lt;&gt;"",IF(N3&lt;&gt;"",N3-TODAY(),""),"")</f>
        <v/>
      </c>
      <c r="P3" s="14" t="str">
        <f>IFERROR(INT(IF(MID(VLOOKUP(B3,IMPORT!$F:$AF,23,FALSE),1,10)&lt;&gt;"null",MID(VLOOKUP(B3,IMPORT!$F:$AF,23,FALSE),1,10),"")),"")</f>
        <v/>
      </c>
      <c r="Q3" s="16" t="str">
        <f>IFERROR(INT(IF(MID(VLOOKUP(B3,IMPORT!$F:$AF,26,FALSE),1,10)&lt;&gt;"null",MID(VLOOKUP(B3,IMPORT!$F:$AF,26,FALSE),1,10),"")),"")</f>
        <v/>
      </c>
      <c r="R3" s="16" t="str">
        <f>IFERROR(IF(VLOOKUP(B3,IMPORT!$F:$AF,11,FALSE)="true","X",""),"")</f>
        <v/>
      </c>
      <c r="S3" s="16" t="str">
        <f>IFERROR(IF(VLOOKUP(B3,IMPORT!$F:$AF,12,FALSE)="true","X",""),"")</f>
        <v/>
      </c>
      <c r="T3" s="16" t="str">
        <f>IFERROR(IF(VLOOKUP(B3,IMPORT!$F:$AF,9,FALSE)="true","X",""),"")</f>
        <v/>
      </c>
      <c r="U3" s="16" t="str">
        <f>IFERROR(IF(VLOOKUP(B3,IMPORT!$F:$AF,10,FALSE)="true","X",""),"")</f>
        <v/>
      </c>
      <c r="V3" s="16" t="str">
        <f>IFERROR(IF(VLOOKUP(B3,IMPORT!$F:$AF,13,FALSE)="true","X",""),"")</f>
        <v/>
      </c>
      <c r="W3" s="16" t="str">
        <f>IFERROR(IF(VLOOKUP(B3,IMPORT!$F:$AF,14,FALSE)="true","X",""),"")</f>
        <v/>
      </c>
      <c r="X3" s="12">
        <f>IFERROR(INT(IF(MID(VLOOKUP(B3,IMPORT!$F:$AF,27,FALSE),1,10)&lt;&gt;"null",MID(VLOOKUP(B3,IMPORT!$F:$AF,27,FALSE),1,10),"-")),"")</f>
        <v>43248</v>
      </c>
      <c r="Y3" s="21">
        <f>IFERROR(IF(VLOOKUP(B3,IMPORT!$F:$AF,24,FALSE)&lt;&gt;"null",VLOOKUP(B3,IMPORT!$F:$AF,24,FALSE),""),"")</f>
        <v>7.0100118723602906E+17</v>
      </c>
      <c r="Z3" s="18" t="str">
        <f>IFERROR(IF(VLOOKUP(B3,IMPORT!$F:$AF,25,FALSE)&lt;&gt;"null",VLOOKUP(B3,IMPORT!$F:$AF,25,FALSE),""),"")</f>
        <v>Q3s00067487</v>
      </c>
    </row>
    <row r="4" spans="1:26">
      <c r="A4" s="1" t="str">
        <f>IFERROR(IF(IMPORT!C4&lt;&gt;"",IMPORT!C4,""),"")</f>
        <v>Arcueil - La Vache Noire</v>
      </c>
      <c r="B4" s="1" t="str">
        <f>IFERROR(VLOOKUP(D4,IMPORT!$1:$1048576,6,FALSE),"")</f>
        <v>EL-818-YQ</v>
      </c>
      <c r="C4" s="1" t="str">
        <f>IFERROR(VLOOKUP(B4,IMPORT!$F:$G,2,FALSE),"")</f>
        <v>TWINGO</v>
      </c>
      <c r="D4" s="8" t="str">
        <f>IFERROR(IF(IMPORT!A4&lt;&gt;"",IMPORT!A4,""),"")</f>
        <v>Arcueil - La Vache Noire3</v>
      </c>
      <c r="E4" s="1" t="str">
        <f>IFERROR(VLOOKUP(D4,IMPORT!$1:$1048576,21,FALSE),"")</f>
        <v>Stephen Girault</v>
      </c>
      <c r="F4" s="25" t="str">
        <f>IFERROR(IF(VLOOKUP(B4,IMPORT!$F:$J,4,0)="true","","S"),"")</f>
        <v/>
      </c>
      <c r="G4" s="10" t="str">
        <f>IFERROR(IF(VLOOKUP(B4,IMPORT!$F:$J,5,0)="normal","","B"),"")</f>
        <v/>
      </c>
      <c r="H4" s="26" t="str">
        <f>IFERROR(IF(VLOOKUP(B4,IMPORT!$F:$L,7,0)="true","","P"),"")</f>
        <v/>
      </c>
      <c r="I4" s="18" t="str">
        <f>IF(AND(OR(IMPORT!K4="available",IMPORT!K4="reservation",IMPORT!K4="reservation-late"),OR(A4&lt;&gt;"Z - Garage - Livraison",A4&lt;&gt;"Z - Garage - Livraison")),B4,"")</f>
        <v>EL-818-YQ</v>
      </c>
      <c r="J4" s="18" t="str">
        <f>IFERROR(IF(VLOOKUP(B4,IMPORT!$F:$AF,21,FALSE)&lt;&gt;"null",IF(OR(A4="Z - Garage - Livraison",A4="Z - Garage - Restitution"),"",B4),""),"")</f>
        <v/>
      </c>
      <c r="K4" s="18" t="str">
        <f>IF(AND(J4="",OR(IMPORT!K4="intervention",IMPORT!K4="intervention-late")),IF(OR(A4="Z - Garage - Livraison",A4="Z - Garage - Restitution"),"",B4),"")</f>
        <v/>
      </c>
      <c r="L4" s="18" t="str">
        <f>IFERROR(IF(OR(A4="Z - Garage - Livraison",A4="Z - Garage - Restitution"),B4,""),"")</f>
        <v/>
      </c>
      <c r="M4" s="20" t="str">
        <f>IFERROR(INT(IF(OR(IMPORT!K4="intervention",IMPORT!K4="intervention-late",IMPORT!K4="unavailable"),IF(J4&lt;&gt;"",MID(VLOOKUP(B4,IMPORT!$F:$AF,21,0),1,10),MID(VLOOKUP(B4,IMPORT!$F:$AF,19,0),1,10)),"")),"")</f>
        <v/>
      </c>
      <c r="N4" s="20" t="str">
        <f>IFERROR(INT(IF(OR(IMPORT!K4="intervention",IMPORT!K4="intervention-late",IMPORT!K4="unavailable"),IF(J4&lt;&gt;"",MID(VLOOKUP(B4,IMPORT!$F:$AF,22,0),1,10),MID(VLOOKUP(B4,IMPORT!$F:$AF,20,0),1,10)),"")),"")</f>
        <v/>
      </c>
      <c r="O4" s="18" t="str">
        <f t="shared" ca="1" si="0"/>
        <v/>
      </c>
      <c r="P4" s="14" t="str">
        <f>IFERROR(INT(IF(MID(VLOOKUP(B4,IMPORT!$F:$AF,23,FALSE),1,10)&lt;&gt;"null",MID(VLOOKUP(B4,IMPORT!$F:$AF,23,FALSE),1,10),"")),"")</f>
        <v/>
      </c>
      <c r="Q4" s="16">
        <f>IFERROR(INT(IF(MID(VLOOKUP(B4,IMPORT!$F:$AF,26,FALSE),1,10)&lt;&gt;"null",MID(VLOOKUP(B4,IMPORT!$F:$AF,26,FALSE),1,10),"")),"")</f>
        <v>43510</v>
      </c>
      <c r="R4" s="16" t="str">
        <f>IFERROR(IF(VLOOKUP(B4,IMPORT!$F:$AF,11,FALSE)="true","X",""),"")</f>
        <v/>
      </c>
      <c r="S4" s="16" t="str">
        <f>IFERROR(IF(VLOOKUP(B4,IMPORT!$F:$AF,12,FALSE)="true","X",""),"")</f>
        <v/>
      </c>
      <c r="T4" s="16" t="str">
        <f>IFERROR(IF(VLOOKUP(B4,IMPORT!$F:$AF,9,FALSE)="true","X",""),"")</f>
        <v/>
      </c>
      <c r="U4" s="16" t="str">
        <f>IFERROR(IF(VLOOKUP(B4,IMPORT!$F:$AF,10,FALSE)="true","X",""),"")</f>
        <v/>
      </c>
      <c r="V4" s="16" t="str">
        <f>IFERROR(IF(VLOOKUP(B4,IMPORT!$F:$AF,13,FALSE)="true","X",""),"")</f>
        <v/>
      </c>
      <c r="W4" s="16" t="str">
        <f>IFERROR(IF(VLOOKUP(B4,IMPORT!$F:$AF,14,FALSE)="true","X",""),"")</f>
        <v/>
      </c>
      <c r="X4" s="12">
        <f>IFERROR(INT(IF(MID(VLOOKUP(B4,IMPORT!$F:$AF,27,FALSE),1,10)&lt;&gt;"null",MID(VLOOKUP(B4,IMPORT!$F:$AF,27,FALSE),1,10),"-")),"")</f>
        <v>43434</v>
      </c>
      <c r="Y4" s="21">
        <f>IFERROR(IF(VLOOKUP(B4,IMPORT!$F:$AF,24,FALSE)&lt;&gt;"null",VLOOKUP(B4,IMPORT!$F:$AF,24,FALSE),""),"")</f>
        <v>7.0100118723605504E+17</v>
      </c>
      <c r="Z4" s="18" t="str">
        <f>IFERROR(IF(VLOOKUP(B4,IMPORT!$F:$AF,25,FALSE)&lt;&gt;"null",VLOOKUP(B4,IMPORT!$F:$AF,25,FALSE),""),"")</f>
        <v>Q3S00067469</v>
      </c>
    </row>
    <row r="5" spans="1:26">
      <c r="A5" s="1" t="str">
        <f>IFERROR(IF(IMPORT!C5&lt;&gt;"",IMPORT!C5,""),"")</f>
        <v>Asnieres sur Seine - Dervaux</v>
      </c>
      <c r="B5" s="1" t="str">
        <f>IFERROR(VLOOKUP(D5,IMPORT!$1:$1048576,6,FALSE),"")</f>
        <v>FB-313-TL</v>
      </c>
      <c r="C5" s="1">
        <f>IFERROR(VLOOKUP(B5,IMPORT!$F:$G,2,FALSE),"")</f>
        <v>500</v>
      </c>
      <c r="D5" s="8" t="str">
        <f>IFERROR(IF(IMPORT!A5&lt;&gt;"",IMPORT!A5,""),"")</f>
        <v>Asnieres sur Seine - Dervaux1</v>
      </c>
      <c r="E5" s="1" t="str">
        <f>IFERROR(VLOOKUP(D5,IMPORT!$1:$1048576,21,FALSE),"")</f>
        <v>Stephen Girault</v>
      </c>
      <c r="F5" s="25" t="str">
        <f>IFERROR(IF(VLOOKUP(B5,IMPORT!$F:$J,4,0)="true","","S"),"")</f>
        <v/>
      </c>
      <c r="G5" s="10" t="str">
        <f>IFERROR(IF(VLOOKUP(B5,IMPORT!$F:$J,5,0)="normal","","B"),"")</f>
        <v/>
      </c>
      <c r="H5" s="26" t="str">
        <f>IFERROR(IF(VLOOKUP(B5,IMPORT!$F:$L,7,0)="true","","P"),"")</f>
        <v/>
      </c>
      <c r="I5" s="18" t="str">
        <f>IF(AND(OR(IMPORT!K5="available",IMPORT!K5="reservation",IMPORT!K5="reservation-late"),OR(A5&lt;&gt;"Z - Garage - Livraison",A5&lt;&gt;"Z - Garage - Livraison")),B5,"")</f>
        <v>FB-313-TL</v>
      </c>
      <c r="J5" s="18" t="str">
        <f>IFERROR(IF(VLOOKUP(B5,IMPORT!$F:$AF,21,FALSE)&lt;&gt;"null",IF(OR(A5="Z - Garage - Livraison",A5="Z - Garage - Restitution"),"",B5),""),"")</f>
        <v/>
      </c>
      <c r="K5" s="18" t="str">
        <f>IF(AND(J5="",OR(IMPORT!K5="intervention",IMPORT!K5="intervention-late")),IF(OR(A5="Z - Garage - Livraison",A5="Z - Garage - Restitution"),"",B5),"")</f>
        <v/>
      </c>
      <c r="L5" s="18" t="str">
        <f>IFERROR(IF(OR(A5="Z - Garage - Livraison",A5="Z - Garage - Restitution"),B5,""),"")</f>
        <v/>
      </c>
      <c r="M5" s="20" t="str">
        <f>IFERROR(INT(IF(OR(IMPORT!K5="intervention",IMPORT!K5="intervention-late",IMPORT!K5="unavailable"),IF(J5&lt;&gt;"",MID(VLOOKUP(B5,IMPORT!$F:$AF,21,0),1,10),MID(VLOOKUP(B5,IMPORT!$F:$AF,19,0),1,10)),"")),"")</f>
        <v/>
      </c>
      <c r="N5" s="20" t="str">
        <f>IFERROR(INT(IF(OR(IMPORT!K5="intervention",IMPORT!K5="intervention-late",IMPORT!K5="unavailable"),IF(J5&lt;&gt;"",MID(VLOOKUP(B5,IMPORT!$F:$AF,22,0),1,10),MID(VLOOKUP(B5,IMPORT!$F:$AF,20,0),1,10)),"")),"")</f>
        <v/>
      </c>
      <c r="O5" s="18" t="str">
        <f t="shared" ca="1" si="0"/>
        <v/>
      </c>
      <c r="P5" s="14" t="str">
        <f>IFERROR(INT(IF(MID(VLOOKUP(B5,IMPORT!$F:$AF,23,FALSE),1,10)&lt;&gt;"null",MID(VLOOKUP(B5,IMPORT!$F:$AF,23,FALSE),1,10),"")),"")</f>
        <v/>
      </c>
      <c r="Q5" s="16" t="str">
        <f>IFERROR(INT(IF(MID(VLOOKUP(B5,IMPORT!$F:$AF,26,FALSE),1,10)&lt;&gt;"null",MID(VLOOKUP(B5,IMPORT!$F:$AF,26,FALSE),1,10),"")),"")</f>
        <v/>
      </c>
      <c r="R5" s="16" t="str">
        <f>IFERROR(IF(VLOOKUP(B5,IMPORT!$F:$AF,11,FALSE)="true","X",""),"")</f>
        <v/>
      </c>
      <c r="S5" s="16" t="str">
        <f>IFERROR(IF(VLOOKUP(B5,IMPORT!$F:$AF,12,FALSE)="true","X",""),"")</f>
        <v/>
      </c>
      <c r="T5" s="16" t="str">
        <f>IFERROR(IF(VLOOKUP(B5,IMPORT!$F:$AF,9,FALSE)="true","X",""),"")</f>
        <v/>
      </c>
      <c r="U5" s="16" t="str">
        <f>IFERROR(IF(VLOOKUP(B5,IMPORT!$F:$AF,10,FALSE)="true","X",""),"")</f>
        <v/>
      </c>
      <c r="V5" s="16" t="str">
        <f>IFERROR(IF(VLOOKUP(B5,IMPORT!$F:$AF,13,FALSE)="true","X",""),"")</f>
        <v/>
      </c>
      <c r="W5" s="16" t="str">
        <f>IFERROR(IF(VLOOKUP(B5,IMPORT!$F:$AF,14,FALSE)="true","X",""),"")</f>
        <v/>
      </c>
      <c r="X5" s="12" t="str">
        <f>IFERROR(INT(IF(MID(VLOOKUP(B5,IMPORT!$F:$AF,27,FALSE),1,10)&lt;&gt;"null",MID(VLOOKUP(B5,IMPORT!$F:$AF,27,FALSE),1,10),"-")),"")</f>
        <v/>
      </c>
      <c r="Y5" s="21">
        <f>IFERROR(IF(VLOOKUP(B5,IMPORT!$F:$AF,24,FALSE)&lt;&gt;"null",VLOOKUP(B5,IMPORT!$F:$AF,24,FALSE),""),"")</f>
        <v>7.0100118723606797E+17</v>
      </c>
      <c r="Z5" s="18" t="str">
        <f>IFERROR(IF(VLOOKUP(B5,IMPORT!$F:$AF,25,FALSE)&lt;&gt;"null",VLOOKUP(B5,IMPORT!$F:$AF,25,FALSE),""),"")</f>
        <v/>
      </c>
    </row>
    <row r="6" spans="1:26">
      <c r="A6" s="1" t="str">
        <f>IFERROR(IF(IMPORT!C6&lt;&gt;"",IMPORT!C6,""),"")</f>
        <v>Asnieres sur Seine - Dervaux</v>
      </c>
      <c r="B6" s="1" t="str">
        <f>IFERROR(VLOOKUP(D6,IMPORT!$1:$1048576,6,FALSE),"")</f>
        <v>FB-701-TM</v>
      </c>
      <c r="C6" s="1">
        <f>IFERROR(VLOOKUP(B6,IMPORT!$F:$G,2,FALSE),"")</f>
        <v>500</v>
      </c>
      <c r="D6" s="8" t="str">
        <f>IFERROR(IF(IMPORT!A6&lt;&gt;"",IMPORT!A6,""),"")</f>
        <v>Asnieres sur Seine - Dervaux2</v>
      </c>
      <c r="E6" s="1" t="str">
        <f>IFERROR(VLOOKUP(D6,IMPORT!$1:$1048576,21,FALSE),"")</f>
        <v>Stephen Girault</v>
      </c>
      <c r="F6" s="25" t="str">
        <f>IFERROR(IF(VLOOKUP(B6,IMPORT!$F:$J,4,0)="true","","S"),"")</f>
        <v/>
      </c>
      <c r="G6" s="10" t="str">
        <f>IFERROR(IF(VLOOKUP(B6,IMPORT!$F:$J,5,0)="normal","","B"),"")</f>
        <v/>
      </c>
      <c r="H6" s="26" t="str">
        <f>IFERROR(IF(VLOOKUP(B6,IMPORT!$F:$L,7,0)="true","","P"),"")</f>
        <v/>
      </c>
      <c r="I6" s="18" t="str">
        <f>IF(AND(OR(IMPORT!K6="available",IMPORT!K6="reservation",IMPORT!K6="reservation-late"),OR(A6&lt;&gt;"Z - Garage - Livraison",A6&lt;&gt;"Z - Garage - Livraison")),B6,"")</f>
        <v>FB-701-TM</v>
      </c>
      <c r="J6" s="18" t="str">
        <f>IFERROR(IF(VLOOKUP(B6,IMPORT!$F:$AF,21,FALSE)&lt;&gt;"null",IF(OR(A6="Z - Garage - Livraison",A6="Z - Garage - Restitution"),"",B6),""),"")</f>
        <v/>
      </c>
      <c r="K6" s="18" t="str">
        <f>IF(AND(J6="",OR(IMPORT!K6="intervention",IMPORT!K6="intervention-late")),IF(OR(A6="Z - Garage - Livraison",A6="Z - Garage - Restitution"),"",B6),"")</f>
        <v/>
      </c>
      <c r="L6" s="18" t="str">
        <f>IFERROR(IF(OR(A6="Z - Garage - Livraison",A6="Z - Garage - Restitution"),B6,""),"")</f>
        <v/>
      </c>
      <c r="M6" s="20" t="str">
        <f>IFERROR(INT(IF(OR(IMPORT!K6="intervention",IMPORT!K6="intervention-late",IMPORT!K6="unavailable"),IF(J6&lt;&gt;"",MID(VLOOKUP(B6,IMPORT!$F:$AF,21,0),1,10),MID(VLOOKUP(B6,IMPORT!$F:$AF,19,0),1,10)),"")),"")</f>
        <v/>
      </c>
      <c r="N6" s="20" t="str">
        <f>IFERROR(INT(IF(OR(IMPORT!K6="intervention",IMPORT!K6="intervention-late",IMPORT!K6="unavailable"),IF(J6&lt;&gt;"",MID(VLOOKUP(B6,IMPORT!$F:$AF,22,0),1,10),MID(VLOOKUP(B6,IMPORT!$F:$AF,20,0),1,10)),"")),"")</f>
        <v/>
      </c>
      <c r="O6" s="18" t="str">
        <f t="shared" ca="1" si="0"/>
        <v/>
      </c>
      <c r="P6" s="14" t="str">
        <f>IFERROR(INT(IF(MID(VLOOKUP(B6,IMPORT!$F:$AF,23,FALSE),1,10)&lt;&gt;"null",MID(VLOOKUP(B6,IMPORT!$F:$AF,23,FALSE),1,10),"")),"")</f>
        <v/>
      </c>
      <c r="Q6" s="16" t="str">
        <f>IFERROR(INT(IF(MID(VLOOKUP(B6,IMPORT!$F:$AF,26,FALSE),1,10)&lt;&gt;"null",MID(VLOOKUP(B6,IMPORT!$F:$AF,26,FALSE),1,10),"")),"")</f>
        <v/>
      </c>
      <c r="R6" s="16" t="str">
        <f>IFERROR(IF(VLOOKUP(B6,IMPORT!$F:$AF,11,FALSE)="true","X",""),"")</f>
        <v/>
      </c>
      <c r="S6" s="16" t="str">
        <f>IFERROR(IF(VLOOKUP(B6,IMPORT!$F:$AF,12,FALSE)="true","X",""),"")</f>
        <v/>
      </c>
      <c r="T6" s="16" t="str">
        <f>IFERROR(IF(VLOOKUP(B6,IMPORT!$F:$AF,9,FALSE)="true","X",""),"")</f>
        <v/>
      </c>
      <c r="U6" s="16" t="str">
        <f>IFERROR(IF(VLOOKUP(B6,IMPORT!$F:$AF,10,FALSE)="true","X",""),"")</f>
        <v/>
      </c>
      <c r="V6" s="16" t="str">
        <f>IFERROR(IF(VLOOKUP(B6,IMPORT!$F:$AF,13,FALSE)="true","X",""),"")</f>
        <v/>
      </c>
      <c r="W6" s="16" t="str">
        <f>IFERROR(IF(VLOOKUP(B6,IMPORT!$F:$AF,14,FALSE)="true","X",""),"")</f>
        <v/>
      </c>
      <c r="X6" s="12" t="str">
        <f>IFERROR(INT(IF(MID(VLOOKUP(B6,IMPORT!$F:$AF,27,FALSE),1,10)&lt;&gt;"null",MID(VLOOKUP(B6,IMPORT!$F:$AF,27,FALSE),1,10),"-")),"")</f>
        <v/>
      </c>
      <c r="Y6" s="21">
        <f>IFERROR(IF(VLOOKUP(B6,IMPORT!$F:$AF,24,FALSE)&lt;&gt;"null",VLOOKUP(B6,IMPORT!$F:$AF,24,FALSE),""),"")</f>
        <v>7.0100118723606797E+17</v>
      </c>
      <c r="Z6" s="18" t="str">
        <f>IFERROR(IF(VLOOKUP(B6,IMPORT!$F:$AF,25,FALSE)&lt;&gt;"null",VLOOKUP(B6,IMPORT!$F:$AF,25,FALSE),""),"")</f>
        <v/>
      </c>
    </row>
    <row r="7" spans="1:26">
      <c r="A7" s="1" t="str">
        <f>IFERROR(IF(IMPORT!C7&lt;&gt;"",IMPORT!C7,""),"")</f>
        <v>Asnieres sur Seine - Dervaux</v>
      </c>
      <c r="B7" s="1" t="str">
        <f>IFERROR(VLOOKUP(D7,IMPORT!$1:$1048576,6,FALSE),"")</f>
        <v>FB-334-TL</v>
      </c>
      <c r="C7" s="1">
        <f>IFERROR(VLOOKUP(B7,IMPORT!$F:$G,2,FALSE),"")</f>
        <v>500</v>
      </c>
      <c r="D7" s="8" t="str">
        <f>IFERROR(IF(IMPORT!A7&lt;&gt;"",IMPORT!A7,""),"")</f>
        <v>Asnieres sur Seine - Dervaux3</v>
      </c>
      <c r="E7" s="1" t="str">
        <f>IFERROR(VLOOKUP(D7,IMPORT!$1:$1048576,21,FALSE),"")</f>
        <v>Stephen Girault</v>
      </c>
      <c r="F7" s="25" t="str">
        <f>IFERROR(IF(VLOOKUP(B7,IMPORT!$F:$J,4,0)="true","","S"),"")</f>
        <v/>
      </c>
      <c r="G7" s="10" t="str">
        <f>IFERROR(IF(VLOOKUP(B7,IMPORT!$F:$J,5,0)="normal","","B"),"")</f>
        <v/>
      </c>
      <c r="H7" s="26" t="str">
        <f>IFERROR(IF(VLOOKUP(B7,IMPORT!$F:$L,7,0)="true","","P"),"")</f>
        <v/>
      </c>
      <c r="I7" s="18" t="str">
        <f>IF(AND(OR(IMPORT!K7="available",IMPORT!K7="reservation",IMPORT!K7="reservation-late"),OR(A7&lt;&gt;"Z - Garage - Livraison",A7&lt;&gt;"Z - Garage - Livraison")),B7,"")</f>
        <v>FB-334-TL</v>
      </c>
      <c r="J7" s="18" t="str">
        <f>IFERROR(IF(VLOOKUP(B7,IMPORT!$F:$AF,21,FALSE)&lt;&gt;"null",IF(OR(A7="Z - Garage - Livraison",A7="Z - Garage - Restitution"),"",B7),""),"")</f>
        <v/>
      </c>
      <c r="K7" s="18" t="str">
        <f>IF(AND(J7="",OR(IMPORT!K7="intervention",IMPORT!K7="intervention-late")),IF(OR(A7="Z - Garage - Livraison",A7="Z - Garage - Restitution"),"",B7),"")</f>
        <v/>
      </c>
      <c r="L7" s="18" t="str">
        <f>IFERROR(IF(OR(A7="Z - Garage - Livraison",A7="Z - Garage - Restitution"),B7,""),"")</f>
        <v/>
      </c>
      <c r="M7" s="20" t="str">
        <f>IFERROR(INT(IF(OR(IMPORT!K7="intervention",IMPORT!K7="intervention-late",IMPORT!K7="unavailable"),IF(J7&lt;&gt;"",MID(VLOOKUP(B7,IMPORT!$F:$AF,21,0),1,10),MID(VLOOKUP(B7,IMPORT!$F:$AF,19,0),1,10)),"")),"")</f>
        <v/>
      </c>
      <c r="N7" s="20" t="str">
        <f>IFERROR(INT(IF(OR(IMPORT!K7="intervention",IMPORT!K7="intervention-late",IMPORT!K7="unavailable"),IF(J7&lt;&gt;"",MID(VLOOKUP(B7,IMPORT!$F:$AF,22,0),1,10),MID(VLOOKUP(B7,IMPORT!$F:$AF,20,0),1,10)),"")),"")</f>
        <v/>
      </c>
      <c r="O7" s="18" t="str">
        <f t="shared" ca="1" si="0"/>
        <v/>
      </c>
      <c r="P7" s="14" t="str">
        <f>IFERROR(INT(IF(MID(VLOOKUP(B7,IMPORT!$F:$AF,23,FALSE),1,10)&lt;&gt;"null",MID(VLOOKUP(B7,IMPORT!$F:$AF,23,FALSE),1,10),"")),"")</f>
        <v/>
      </c>
      <c r="Q7" s="16" t="str">
        <f>IFERROR(INT(IF(MID(VLOOKUP(B7,IMPORT!$F:$AF,26,FALSE),1,10)&lt;&gt;"null",MID(VLOOKUP(B7,IMPORT!$F:$AF,26,FALSE),1,10),"")),"")</f>
        <v/>
      </c>
      <c r="R7" s="16" t="str">
        <f>IFERROR(IF(VLOOKUP(B7,IMPORT!$F:$AF,11,FALSE)="true","X",""),"")</f>
        <v/>
      </c>
      <c r="S7" s="16" t="str">
        <f>IFERROR(IF(VLOOKUP(B7,IMPORT!$F:$AF,12,FALSE)="true","X",""),"")</f>
        <v/>
      </c>
      <c r="T7" s="16" t="str">
        <f>IFERROR(IF(VLOOKUP(B7,IMPORT!$F:$AF,9,FALSE)="true","X",""),"")</f>
        <v/>
      </c>
      <c r="U7" s="16" t="str">
        <f>IFERROR(IF(VLOOKUP(B7,IMPORT!$F:$AF,10,FALSE)="true","X",""),"")</f>
        <v/>
      </c>
      <c r="V7" s="16" t="str">
        <f>IFERROR(IF(VLOOKUP(B7,IMPORT!$F:$AF,13,FALSE)="true","X",""),"")</f>
        <v/>
      </c>
      <c r="W7" s="16" t="str">
        <f>IFERROR(IF(VLOOKUP(B7,IMPORT!$F:$AF,14,FALSE)="true","X",""),"")</f>
        <v/>
      </c>
      <c r="X7" s="12" t="str">
        <f>IFERROR(INT(IF(MID(VLOOKUP(B7,IMPORT!$F:$AF,27,FALSE),1,10)&lt;&gt;"null",MID(VLOOKUP(B7,IMPORT!$F:$AF,27,FALSE),1,10),"-")),"")</f>
        <v/>
      </c>
      <c r="Y7" s="21">
        <f>IFERROR(IF(VLOOKUP(B7,IMPORT!$F:$AF,24,FALSE)&lt;&gt;"null",VLOOKUP(B7,IMPORT!$F:$AF,24,FALSE),""),"")</f>
        <v>7.0100118723606797E+17</v>
      </c>
      <c r="Z7" s="18" t="str">
        <f>IFERROR(IF(VLOOKUP(B7,IMPORT!$F:$AF,25,FALSE)&lt;&gt;"null",VLOOKUP(B7,IMPORT!$F:$AF,25,FALSE),""),"")</f>
        <v/>
      </c>
    </row>
    <row r="8" spans="1:26">
      <c r="A8" s="1" t="str">
        <f>IFERROR(IF(IMPORT!C8&lt;&gt;"",IMPORT!C8,""),"")</f>
        <v>Asnieres sur Seine - Dervaux</v>
      </c>
      <c r="B8" s="1" t="str">
        <f>IFERROR(VLOOKUP(D8,IMPORT!$1:$1048576,6,FALSE),"")</f>
        <v>FB-316-TL</v>
      </c>
      <c r="C8" s="1">
        <f>IFERROR(VLOOKUP(B8,IMPORT!$F:$G,2,FALSE),"")</f>
        <v>500</v>
      </c>
      <c r="D8" s="8" t="str">
        <f>IFERROR(IF(IMPORT!A8&lt;&gt;"",IMPORT!A8,""),"")</f>
        <v>Asnieres sur Seine - Dervaux4</v>
      </c>
      <c r="E8" s="1" t="str">
        <f>IFERROR(VLOOKUP(D8,IMPORT!$1:$1048576,21,FALSE),"")</f>
        <v>Stephen Girault</v>
      </c>
      <c r="F8" s="25" t="str">
        <f>IFERROR(IF(VLOOKUP(B8,IMPORT!$F:$J,4,0)="true","","S"),"")</f>
        <v/>
      </c>
      <c r="G8" s="10" t="str">
        <f>IFERROR(IF(VLOOKUP(B8,IMPORT!$F:$J,5,0)="normal","","B"),"")</f>
        <v/>
      </c>
      <c r="H8" s="26" t="str">
        <f>IFERROR(IF(VLOOKUP(B8,IMPORT!$F:$L,7,0)="true","","P"),"")</f>
        <v/>
      </c>
      <c r="I8" s="18" t="str">
        <f>IF(AND(OR(IMPORT!K8="available",IMPORT!K8="reservation",IMPORT!K8="reservation-late"),OR(A8&lt;&gt;"Z - Garage - Livraison",A8&lt;&gt;"Z - Garage - Livraison")),B8,"")</f>
        <v>FB-316-TL</v>
      </c>
      <c r="J8" s="18" t="str">
        <f>IFERROR(IF(VLOOKUP(B8,IMPORT!$F:$AF,21,FALSE)&lt;&gt;"null",IF(OR(A8="Z - Garage - Livraison",A8="Z - Garage - Restitution"),"",B8),""),"")</f>
        <v/>
      </c>
      <c r="K8" s="18" t="str">
        <f>IF(AND(J8="",OR(IMPORT!K8="intervention",IMPORT!K8="intervention-late")),IF(OR(A8="Z - Garage - Livraison",A8="Z - Garage - Restitution"),"",B8),"")</f>
        <v/>
      </c>
      <c r="L8" s="18" t="str">
        <f>IFERROR(IF(OR(A8="Z - Garage - Livraison",A8="Z - Garage - Restitution"),B8,""),"")</f>
        <v/>
      </c>
      <c r="M8" s="20" t="str">
        <f>IFERROR(INT(IF(OR(IMPORT!K8="intervention",IMPORT!K8="intervention-late",IMPORT!K8="unavailable"),IF(J8&lt;&gt;"",MID(VLOOKUP(B8,IMPORT!$F:$AF,21,0),1,10),MID(VLOOKUP(B8,IMPORT!$F:$AF,19,0),1,10)),"")),"")</f>
        <v/>
      </c>
      <c r="N8" s="20" t="str">
        <f>IFERROR(INT(IF(OR(IMPORT!K8="intervention",IMPORT!K8="intervention-late",IMPORT!K8="unavailable"),IF(J8&lt;&gt;"",MID(VLOOKUP(B8,IMPORT!$F:$AF,22,0),1,10),MID(VLOOKUP(B8,IMPORT!$F:$AF,20,0),1,10)),"")),"")</f>
        <v/>
      </c>
      <c r="O8" s="18" t="str">
        <f t="shared" ca="1" si="0"/>
        <v/>
      </c>
      <c r="P8" s="14" t="str">
        <f>IFERROR(INT(IF(MID(VLOOKUP(B8,IMPORT!$F:$AF,23,FALSE),1,10)&lt;&gt;"null",MID(VLOOKUP(B8,IMPORT!$F:$AF,23,FALSE),1,10),"")),"")</f>
        <v/>
      </c>
      <c r="Q8" s="16" t="str">
        <f>IFERROR(INT(IF(MID(VLOOKUP(B8,IMPORT!$F:$AF,26,FALSE),1,10)&lt;&gt;"null",MID(VLOOKUP(B8,IMPORT!$F:$AF,26,FALSE),1,10),"")),"")</f>
        <v/>
      </c>
      <c r="R8" s="16" t="str">
        <f>IFERROR(IF(VLOOKUP(B8,IMPORT!$F:$AF,11,FALSE)="true","X",""),"")</f>
        <v/>
      </c>
      <c r="S8" s="16" t="str">
        <f>IFERROR(IF(VLOOKUP(B8,IMPORT!$F:$AF,12,FALSE)="true","X",""),"")</f>
        <v/>
      </c>
      <c r="T8" s="16" t="str">
        <f>IFERROR(IF(VLOOKUP(B8,IMPORT!$F:$AF,9,FALSE)="true","X",""),"")</f>
        <v/>
      </c>
      <c r="U8" s="16" t="str">
        <f>IFERROR(IF(VLOOKUP(B8,IMPORT!$F:$AF,10,FALSE)="true","X",""),"")</f>
        <v/>
      </c>
      <c r="V8" s="16" t="str">
        <f>IFERROR(IF(VLOOKUP(B8,IMPORT!$F:$AF,13,FALSE)="true","X",""),"")</f>
        <v/>
      </c>
      <c r="W8" s="16" t="str">
        <f>IFERROR(IF(VLOOKUP(B8,IMPORT!$F:$AF,14,FALSE)="true","X",""),"")</f>
        <v/>
      </c>
      <c r="X8" s="12" t="str">
        <f>IFERROR(INT(IF(MID(VLOOKUP(B8,IMPORT!$F:$AF,27,FALSE),1,10)&lt;&gt;"null",MID(VLOOKUP(B8,IMPORT!$F:$AF,27,FALSE),1,10),"-")),"")</f>
        <v/>
      </c>
      <c r="Y8" s="21">
        <f>IFERROR(IF(VLOOKUP(B8,IMPORT!$F:$AF,24,FALSE)&lt;&gt;"null",VLOOKUP(B8,IMPORT!$F:$AF,24,FALSE),""),"")</f>
        <v>7.0100118723606797E+17</v>
      </c>
      <c r="Z8" s="18" t="str">
        <f>IFERROR(IF(VLOOKUP(B8,IMPORT!$F:$AF,25,FALSE)&lt;&gt;"null",VLOOKUP(B8,IMPORT!$F:$AF,25,FALSE),""),"")</f>
        <v/>
      </c>
    </row>
    <row r="9" spans="1:26">
      <c r="A9" s="1" t="str">
        <f>IFERROR(IF(IMPORT!C9&lt;&gt;"",IMPORT!C9,""),"")</f>
        <v>Asnieres sur Seine - Dervaux</v>
      </c>
      <c r="B9" s="1" t="str">
        <f>IFERROR(VLOOKUP(D9,IMPORT!$1:$1048576,6,FALSE),"")</f>
        <v>FB-353-TL</v>
      </c>
      <c r="C9" s="1">
        <f>IFERROR(VLOOKUP(B9,IMPORT!$F:$G,2,FALSE),"")</f>
        <v>500</v>
      </c>
      <c r="D9" s="8" t="str">
        <f>IFERROR(IF(IMPORT!A9&lt;&gt;"",IMPORT!A9,""),"")</f>
        <v>Asnieres sur Seine - Dervaux5</v>
      </c>
      <c r="E9" s="1" t="str">
        <f>IFERROR(VLOOKUP(D9,IMPORT!$1:$1048576,21,FALSE),"")</f>
        <v>Stephen Girault</v>
      </c>
      <c r="F9" s="25" t="str">
        <f>IFERROR(IF(VLOOKUP(B9,IMPORT!$F:$J,4,0)="true","","S"),"")</f>
        <v/>
      </c>
      <c r="G9" s="10" t="str">
        <f>IFERROR(IF(VLOOKUP(B9,IMPORT!$F:$J,5,0)="normal","","B"),"")</f>
        <v/>
      </c>
      <c r="H9" s="26" t="str">
        <f>IFERROR(IF(VLOOKUP(B9,IMPORT!$F:$L,7,0)="true","","P"),"")</f>
        <v/>
      </c>
      <c r="I9" s="18" t="str">
        <f>IF(AND(OR(IMPORT!K9="available",IMPORT!K9="reservation",IMPORT!K9="reservation-late"),OR(A9&lt;&gt;"Z - Garage - Livraison",A9&lt;&gt;"Z - Garage - Livraison")),B9,"")</f>
        <v>FB-353-TL</v>
      </c>
      <c r="J9" s="18" t="str">
        <f>IFERROR(IF(VLOOKUP(B9,IMPORT!$F:$AF,21,FALSE)&lt;&gt;"null",IF(OR(A9="Z - Garage - Livraison",A9="Z - Garage - Restitution"),"",B9),""),"")</f>
        <v/>
      </c>
      <c r="K9" s="18" t="str">
        <f>IF(AND(J9="",OR(IMPORT!K9="intervention",IMPORT!K9="intervention-late")),IF(OR(A9="Z - Garage - Livraison",A9="Z - Garage - Restitution"),"",B9),"")</f>
        <v/>
      </c>
      <c r="L9" s="18" t="str">
        <f>IFERROR(IF(OR(A9="Z - Garage - Livraison",A9="Z - Garage - Restitution"),B9,""),"")</f>
        <v/>
      </c>
      <c r="M9" s="20" t="str">
        <f>IFERROR(INT(IF(OR(IMPORT!K9="intervention",IMPORT!K9="intervention-late",IMPORT!K9="unavailable"),IF(J9&lt;&gt;"",MID(VLOOKUP(B9,IMPORT!$F:$AF,21,0),1,10),MID(VLOOKUP(B9,IMPORT!$F:$AF,19,0),1,10)),"")),"")</f>
        <v/>
      </c>
      <c r="N9" s="20" t="str">
        <f>IFERROR(INT(IF(OR(IMPORT!K9="intervention",IMPORT!K9="intervention-late",IMPORT!K9="unavailable"),IF(J9&lt;&gt;"",MID(VLOOKUP(B9,IMPORT!$F:$AF,22,0),1,10),MID(VLOOKUP(B9,IMPORT!$F:$AF,20,0),1,10)),"")),"")</f>
        <v/>
      </c>
      <c r="O9" s="18" t="str">
        <f t="shared" ca="1" si="0"/>
        <v/>
      </c>
      <c r="P9" s="14" t="str">
        <f>IFERROR(INT(IF(MID(VLOOKUP(B9,IMPORT!$F:$AF,23,FALSE),1,10)&lt;&gt;"null",MID(VLOOKUP(B9,IMPORT!$F:$AF,23,FALSE),1,10),"")),"")</f>
        <v/>
      </c>
      <c r="Q9" s="16" t="str">
        <f>IFERROR(INT(IF(MID(VLOOKUP(B9,IMPORT!$F:$AF,26,FALSE),1,10)&lt;&gt;"null",MID(VLOOKUP(B9,IMPORT!$F:$AF,26,FALSE),1,10),"")),"")</f>
        <v/>
      </c>
      <c r="R9" s="16" t="str">
        <f>IFERROR(IF(VLOOKUP(B9,IMPORT!$F:$AF,11,FALSE)="true","X",""),"")</f>
        <v/>
      </c>
      <c r="S9" s="16" t="str">
        <f>IFERROR(IF(VLOOKUP(B9,IMPORT!$F:$AF,12,FALSE)="true","X",""),"")</f>
        <v/>
      </c>
      <c r="T9" s="16" t="str">
        <f>IFERROR(IF(VLOOKUP(B9,IMPORT!$F:$AF,9,FALSE)="true","X",""),"")</f>
        <v/>
      </c>
      <c r="U9" s="16" t="str">
        <f>IFERROR(IF(VLOOKUP(B9,IMPORT!$F:$AF,10,FALSE)="true","X",""),"")</f>
        <v/>
      </c>
      <c r="V9" s="16" t="str">
        <f>IFERROR(IF(VLOOKUP(B9,IMPORT!$F:$AF,13,FALSE)="true","X",""),"")</f>
        <v/>
      </c>
      <c r="W9" s="16" t="str">
        <f>IFERROR(IF(VLOOKUP(B9,IMPORT!$F:$AF,14,FALSE)="true","X",""),"")</f>
        <v/>
      </c>
      <c r="X9" s="12" t="str">
        <f>IFERROR(INT(IF(MID(VLOOKUP(B9,IMPORT!$F:$AF,27,FALSE),1,10)&lt;&gt;"null",MID(VLOOKUP(B9,IMPORT!$F:$AF,27,FALSE),1,10),"-")),"")</f>
        <v/>
      </c>
      <c r="Y9" s="21">
        <f>IFERROR(IF(VLOOKUP(B9,IMPORT!$F:$AF,24,FALSE)&lt;&gt;"null",VLOOKUP(B9,IMPORT!$F:$AF,24,FALSE),""),"")</f>
        <v>7.0100118723606797E+17</v>
      </c>
      <c r="Z9" s="18" t="str">
        <f>IFERROR(IF(VLOOKUP(B9,IMPORT!$F:$AF,25,FALSE)&lt;&gt;"null",VLOOKUP(B9,IMPORT!$F:$AF,25,FALSE),""),"")</f>
        <v/>
      </c>
    </row>
    <row r="10" spans="1:26">
      <c r="A10" s="1" t="str">
        <f>IFERROR(IF(IMPORT!C10&lt;&gt;"",IMPORT!C10,""),"")</f>
        <v>Asnieres sur Seine - Hotel de Ville</v>
      </c>
      <c r="B10" s="1" t="str">
        <f>IFERROR(VLOOKUP(D10,IMPORT!$1:$1048576,6,FALSE),"")</f>
        <v>EL-683-ZF</v>
      </c>
      <c r="C10" s="1" t="str">
        <f>IFERROR(VLOOKUP(B10,IMPORT!$F:$G,2,FALSE),"")</f>
        <v>Golf 7</v>
      </c>
      <c r="D10" s="8" t="str">
        <f>IFERROR(IF(IMPORT!A10&lt;&gt;"",IMPORT!A10,""),"")</f>
        <v>Asnieres sur Seine - Hotel de Ville1</v>
      </c>
      <c r="E10" s="1" t="str">
        <f>IFERROR(VLOOKUP(D10,IMPORT!$1:$1048576,21,FALSE),"")</f>
        <v>Stephen Girault</v>
      </c>
      <c r="F10" s="25" t="str">
        <f>IFERROR(IF(VLOOKUP(B10,IMPORT!$F:$J,4,0)="true","","S"),"")</f>
        <v/>
      </c>
      <c r="G10" s="10" t="str">
        <f>IFERROR(IF(VLOOKUP(B10,IMPORT!$F:$J,5,0)="normal","","B"),"")</f>
        <v/>
      </c>
      <c r="H10" s="26" t="str">
        <f>IFERROR(IF(VLOOKUP(B10,IMPORT!$F:$L,7,0)="true","","P"),"")</f>
        <v/>
      </c>
      <c r="I10" s="18" t="str">
        <f>IF(AND(OR(IMPORT!K10="available",IMPORT!K10="reservation",IMPORT!K10="reservation-late"),OR(A10&lt;&gt;"Z - Garage - Livraison",A10&lt;&gt;"Z - Garage - Livraison")),B10,"")</f>
        <v>EL-683-ZF</v>
      </c>
      <c r="J10" s="18" t="str">
        <f>IFERROR(IF(VLOOKUP(B10,IMPORT!$F:$AF,21,FALSE)&lt;&gt;"null",IF(OR(A10="Z - Garage - Livraison",A10="Z - Garage - Restitution"),"",B10),""),"")</f>
        <v/>
      </c>
      <c r="K10" s="18" t="str">
        <f>IF(AND(J10="",OR(IMPORT!K10="intervention",IMPORT!K10="intervention-late")),IF(OR(A10="Z - Garage - Livraison",A10="Z - Garage - Restitution"),"",B10),"")</f>
        <v/>
      </c>
      <c r="L10" s="18" t="str">
        <f>IFERROR(IF(OR(A10="Z - Garage - Livraison",A10="Z - Garage - Restitution"),B10,""),"")</f>
        <v/>
      </c>
      <c r="M10" s="20" t="str">
        <f>IFERROR(INT(IF(OR(IMPORT!K10="intervention",IMPORT!K10="intervention-late",IMPORT!K10="unavailable"),IF(J10&lt;&gt;"",MID(VLOOKUP(B10,IMPORT!$F:$AF,21,0),1,10),MID(VLOOKUP(B10,IMPORT!$F:$AF,19,0),1,10)),"")),"")</f>
        <v/>
      </c>
      <c r="N10" s="20" t="str">
        <f>IFERROR(INT(IF(OR(IMPORT!K10="intervention",IMPORT!K10="intervention-late",IMPORT!K10="unavailable"),IF(J10&lt;&gt;"",MID(VLOOKUP(B10,IMPORT!$F:$AF,22,0),1,10),MID(VLOOKUP(B10,IMPORT!$F:$AF,20,0),1,10)),"")),"")</f>
        <v/>
      </c>
      <c r="O10" s="18" t="str">
        <f t="shared" ca="1" si="0"/>
        <v/>
      </c>
      <c r="P10" s="14" t="str">
        <f>IFERROR(INT(IF(MID(VLOOKUP(B10,IMPORT!$F:$AF,23,FALSE),1,10)&lt;&gt;"null",MID(VLOOKUP(B10,IMPORT!$F:$AF,23,FALSE),1,10),"")),"")</f>
        <v/>
      </c>
      <c r="Q10" s="16">
        <f>IFERROR(INT(IF(MID(VLOOKUP(B10,IMPORT!$F:$AF,26,FALSE),1,10)&lt;&gt;"null",MID(VLOOKUP(B10,IMPORT!$F:$AF,26,FALSE),1,10),"")),"")</f>
        <v>43446</v>
      </c>
      <c r="R10" s="16" t="str">
        <f>IFERROR(IF(VLOOKUP(B10,IMPORT!$F:$AF,11,FALSE)="true","X",""),"")</f>
        <v/>
      </c>
      <c r="S10" s="16" t="str">
        <f>IFERROR(IF(VLOOKUP(B10,IMPORT!$F:$AF,12,FALSE)="true","X",""),"")</f>
        <v/>
      </c>
      <c r="T10" s="16" t="str">
        <f>IFERROR(IF(VLOOKUP(B10,IMPORT!$F:$AF,9,FALSE)="true","X",""),"")</f>
        <v/>
      </c>
      <c r="U10" s="16" t="str">
        <f>IFERROR(IF(VLOOKUP(B10,IMPORT!$F:$AF,10,FALSE)="true","X",""),"")</f>
        <v/>
      </c>
      <c r="V10" s="16" t="str">
        <f>IFERROR(IF(VLOOKUP(B10,IMPORT!$F:$AF,13,FALSE)="true","X",""),"")</f>
        <v/>
      </c>
      <c r="W10" s="16" t="str">
        <f>IFERROR(IF(VLOOKUP(B10,IMPORT!$F:$AF,14,FALSE)="true","X",""),"")</f>
        <v/>
      </c>
      <c r="X10" s="12">
        <f>IFERROR(INT(IF(MID(VLOOKUP(B10,IMPORT!$F:$AF,27,FALSE),1,10)&lt;&gt;"null",MID(VLOOKUP(B10,IMPORT!$F:$AF,27,FALSE),1,10),"-")),"")</f>
        <v>43434</v>
      </c>
      <c r="Y10" s="21">
        <f>IFERROR(IF(VLOOKUP(B10,IMPORT!$F:$AF,24,FALSE)&lt;&gt;"null",VLOOKUP(B10,IMPORT!$F:$AF,24,FALSE),""),"")</f>
        <v>7.0100118723605402E+17</v>
      </c>
      <c r="Z10" s="18">
        <f>IFERROR(IF(VLOOKUP(B10,IMPORT!$F:$AF,25,FALSE)&lt;&gt;"null",VLOOKUP(B10,IMPORT!$F:$AF,25,FALSE),""),"")</f>
        <v>700700912</v>
      </c>
    </row>
    <row r="11" spans="1:26">
      <c r="A11" s="1" t="str">
        <f>IFERROR(IF(IMPORT!C11&lt;&gt;"",IMPORT!C11,""),"")</f>
        <v>Asnieres sur Seine - Hotel de Ville</v>
      </c>
      <c r="B11" s="1" t="str">
        <f>IFERROR(VLOOKUP(D11,IMPORT!$1:$1048576,6,FALSE),"")</f>
        <v>EW-096-KN</v>
      </c>
      <c r="C11" s="1">
        <f>IFERROR(VLOOKUP(B11,IMPORT!$F:$G,2,FALSE),"")</f>
        <v>500</v>
      </c>
      <c r="D11" s="8" t="str">
        <f>IFERROR(IF(IMPORT!A11&lt;&gt;"",IMPORT!A11,""),"")</f>
        <v>Asnieres sur Seine - Hotel de Ville2</v>
      </c>
      <c r="E11" s="1" t="str">
        <f>IFERROR(VLOOKUP(D11,IMPORT!$1:$1048576,21,FALSE),"")</f>
        <v>Stephen Girault</v>
      </c>
      <c r="F11" s="25" t="str">
        <f>IFERROR(IF(VLOOKUP(B11,IMPORT!$F:$J,4,0)="true","","S"),"")</f>
        <v/>
      </c>
      <c r="G11" s="10" t="str">
        <f>IFERROR(IF(VLOOKUP(B11,IMPORT!$F:$J,5,0)="normal","","B"),"")</f>
        <v/>
      </c>
      <c r="H11" s="26" t="str">
        <f>IFERROR(IF(VLOOKUP(B11,IMPORT!$F:$L,7,0)="true","","P"),"")</f>
        <v/>
      </c>
      <c r="I11" s="18" t="str">
        <f>IF(AND(OR(IMPORT!K11="available",IMPORT!K11="reservation",IMPORT!K11="reservation-late"),OR(A11&lt;&gt;"Z - Garage - Livraison",A11&lt;&gt;"Z - Garage - Livraison")),B11,"")</f>
        <v>EW-096-KN</v>
      </c>
      <c r="J11" s="18" t="str">
        <f>IFERROR(IF(VLOOKUP(B11,IMPORT!$F:$AF,21,FALSE)&lt;&gt;"null",IF(OR(A11="Z - Garage - Livraison",A11="Z - Garage - Restitution"),"",B11),""),"")</f>
        <v/>
      </c>
      <c r="K11" s="18" t="str">
        <f>IF(AND(J11="",OR(IMPORT!K11="intervention",IMPORT!K11="intervention-late")),IF(OR(A11="Z - Garage - Livraison",A11="Z - Garage - Restitution"),"",B11),"")</f>
        <v/>
      </c>
      <c r="L11" s="18" t="str">
        <f>IFERROR(IF(OR(A11="Z - Garage - Livraison",A11="Z - Garage - Restitution"),B11,""),"")</f>
        <v/>
      </c>
      <c r="M11" s="20" t="str">
        <f>IFERROR(INT(IF(OR(IMPORT!K11="intervention",IMPORT!K11="intervention-late",IMPORT!K11="unavailable"),IF(J11&lt;&gt;"",MID(VLOOKUP(B11,IMPORT!$F:$AF,21,0),1,10),MID(VLOOKUP(B11,IMPORT!$F:$AF,19,0),1,10)),"")),"")</f>
        <v/>
      </c>
      <c r="N11" s="20" t="str">
        <f>IFERROR(INT(IF(OR(IMPORT!K11="intervention",IMPORT!K11="intervention-late",IMPORT!K11="unavailable"),IF(J11&lt;&gt;"",MID(VLOOKUP(B11,IMPORT!$F:$AF,22,0),1,10),MID(VLOOKUP(B11,IMPORT!$F:$AF,20,0),1,10)),"")),"")</f>
        <v/>
      </c>
      <c r="O11" s="18" t="str">
        <f t="shared" ca="1" si="0"/>
        <v/>
      </c>
      <c r="P11" s="14" t="str">
        <f>IFERROR(INT(IF(MID(VLOOKUP(B11,IMPORT!$F:$AF,23,FALSE),1,10)&lt;&gt;"null",MID(VLOOKUP(B11,IMPORT!$F:$AF,23,FALSE),1,10),"")),"")</f>
        <v/>
      </c>
      <c r="Q11" s="16" t="str">
        <f>IFERROR(INT(IF(MID(VLOOKUP(B11,IMPORT!$F:$AF,26,FALSE),1,10)&lt;&gt;"null",MID(VLOOKUP(B11,IMPORT!$F:$AF,26,FALSE),1,10),"")),"")</f>
        <v/>
      </c>
      <c r="R11" s="16" t="str">
        <f>IFERROR(IF(VLOOKUP(B11,IMPORT!$F:$AF,11,FALSE)="true","X",""),"")</f>
        <v/>
      </c>
      <c r="S11" s="16" t="str">
        <f>IFERROR(IF(VLOOKUP(B11,IMPORT!$F:$AF,12,FALSE)="true","X",""),"")</f>
        <v/>
      </c>
      <c r="T11" s="16" t="str">
        <f>IFERROR(IF(VLOOKUP(B11,IMPORT!$F:$AF,9,FALSE)="true","X",""),"")</f>
        <v/>
      </c>
      <c r="U11" s="16" t="str">
        <f>IFERROR(IF(VLOOKUP(B11,IMPORT!$F:$AF,10,FALSE)="true","X",""),"")</f>
        <v/>
      </c>
      <c r="V11" s="16" t="str">
        <f>IFERROR(IF(VLOOKUP(B11,IMPORT!$F:$AF,13,FALSE)="true","X",""),"")</f>
        <v/>
      </c>
      <c r="W11" s="16" t="str">
        <f>IFERROR(IF(VLOOKUP(B11,IMPORT!$F:$AF,14,FALSE)="true","X",""),"")</f>
        <v/>
      </c>
      <c r="X11" s="12">
        <f>IFERROR(INT(IF(MID(VLOOKUP(B11,IMPORT!$F:$AF,27,FALSE),1,10)&lt;&gt;"null",MID(VLOOKUP(B11,IMPORT!$F:$AF,27,FALSE),1,10),"-")),"")</f>
        <v>43434</v>
      </c>
      <c r="Y11" s="21">
        <f>IFERROR(IF(VLOOKUP(B11,IMPORT!$F:$AF,24,FALSE)&lt;&gt;"null",VLOOKUP(B11,IMPORT!$F:$AF,24,FALSE),""),"")</f>
        <v>7.0100118723603405E+17</v>
      </c>
      <c r="Z11" s="18">
        <f>IFERROR(IF(VLOOKUP(B11,IMPORT!$F:$AF,25,FALSE)&lt;&gt;"null",VLOOKUP(B11,IMPORT!$F:$AF,25,FALSE),""),"")</f>
        <v>700700899</v>
      </c>
    </row>
    <row r="12" spans="1:26">
      <c r="A12" s="1" t="str">
        <f>IFERROR(IF(IMPORT!C12&lt;&gt;"",IMPORT!C12,""),"")</f>
        <v>Boulogne - Cours de l'Ile Seguin</v>
      </c>
      <c r="B12" s="1" t="str">
        <f>IFERROR(VLOOKUP(D12,IMPORT!$1:$1048576,6,FALSE),"")</f>
        <v>EP-014-EK</v>
      </c>
      <c r="C12" s="1" t="str">
        <f>IFERROR(VLOOKUP(B12,IMPORT!$F:$G,2,FALSE),"")</f>
        <v>Touran</v>
      </c>
      <c r="D12" s="8" t="str">
        <f>IFERROR(IF(IMPORT!A12&lt;&gt;"",IMPORT!A12,""),"")</f>
        <v>Boulogne - Cours de l'Ile Seguin1</v>
      </c>
      <c r="E12" s="1" t="str">
        <f>IFERROR(VLOOKUP(D12,IMPORT!$1:$1048576,21,FALSE),"")</f>
        <v>Stephen Girault</v>
      </c>
      <c r="F12" s="25" t="str">
        <f>IFERROR(IF(VLOOKUP(B12,IMPORT!$F:$J,4,0)="true","","S"),"")</f>
        <v/>
      </c>
      <c r="G12" s="10" t="str">
        <f>IFERROR(IF(VLOOKUP(B12,IMPORT!$F:$J,5,0)="normal","","B"),"")</f>
        <v/>
      </c>
      <c r="H12" s="26" t="str">
        <f>IFERROR(IF(VLOOKUP(B12,IMPORT!$F:$L,7,0)="true","","P"),"")</f>
        <v/>
      </c>
      <c r="I12" s="18" t="str">
        <f>IF(AND(OR(IMPORT!K12="available",IMPORT!K12="reservation",IMPORT!K12="reservation-late"),OR(A12&lt;&gt;"Z - Garage - Livraison",A12&lt;&gt;"Z - Garage - Livraison")),B12,"")</f>
        <v>EP-014-EK</v>
      </c>
      <c r="J12" s="18" t="str">
        <f>IFERROR(IF(VLOOKUP(B12,IMPORT!$F:$AF,21,FALSE)&lt;&gt;"null",IF(OR(A12="Z - Garage - Livraison",A12="Z - Garage - Restitution"),"",B12),""),"")</f>
        <v/>
      </c>
      <c r="K12" s="18" t="str">
        <f>IF(AND(J12="",OR(IMPORT!K12="intervention",IMPORT!K12="intervention-late")),IF(OR(A12="Z - Garage - Livraison",A12="Z - Garage - Restitution"),"",B12),"")</f>
        <v/>
      </c>
      <c r="L12" s="18" t="str">
        <f>IFERROR(IF(OR(A12="Z - Garage - Livraison",A12="Z - Garage - Restitution"),B12,""),"")</f>
        <v/>
      </c>
      <c r="M12" s="20" t="str">
        <f>IFERROR(INT(IF(OR(IMPORT!K12="intervention",IMPORT!K12="intervention-late",IMPORT!K12="unavailable"),IF(J12&lt;&gt;"",MID(VLOOKUP(B12,IMPORT!$F:$AF,21,0),1,10),MID(VLOOKUP(B12,IMPORT!$F:$AF,19,0),1,10)),"")),"")</f>
        <v/>
      </c>
      <c r="N12" s="20" t="str">
        <f>IFERROR(INT(IF(OR(IMPORT!K12="intervention",IMPORT!K12="intervention-late",IMPORT!K12="unavailable"),IF(J12&lt;&gt;"",MID(VLOOKUP(B12,IMPORT!$F:$AF,22,0),1,10),MID(VLOOKUP(B12,IMPORT!$F:$AF,20,0),1,10)),"")),"")</f>
        <v/>
      </c>
      <c r="O12" s="18" t="str">
        <f t="shared" ca="1" si="0"/>
        <v/>
      </c>
      <c r="P12" s="14" t="str">
        <f>IFERROR(INT(IF(MID(VLOOKUP(B12,IMPORT!$F:$AF,23,FALSE),1,10)&lt;&gt;"null",MID(VLOOKUP(B12,IMPORT!$F:$AF,23,FALSE),1,10),"")),"")</f>
        <v/>
      </c>
      <c r="Q12" s="16" t="str">
        <f>IFERROR(INT(IF(MID(VLOOKUP(B12,IMPORT!$F:$AF,26,FALSE),1,10)&lt;&gt;"null",MID(VLOOKUP(B12,IMPORT!$F:$AF,26,FALSE),1,10),"")),"")</f>
        <v/>
      </c>
      <c r="R12" s="16" t="str">
        <f>IFERROR(IF(VLOOKUP(B12,IMPORT!$F:$AF,11,FALSE)="true","X",""),"")</f>
        <v/>
      </c>
      <c r="S12" s="16" t="str">
        <f>IFERROR(IF(VLOOKUP(B12,IMPORT!$F:$AF,12,FALSE)="true","X",""),"")</f>
        <v/>
      </c>
      <c r="T12" s="16" t="str">
        <f>IFERROR(IF(VLOOKUP(B12,IMPORT!$F:$AF,9,FALSE)="true","X",""),"")</f>
        <v/>
      </c>
      <c r="U12" s="16" t="str">
        <f>IFERROR(IF(VLOOKUP(B12,IMPORT!$F:$AF,10,FALSE)="true","X",""),"")</f>
        <v/>
      </c>
      <c r="V12" s="16" t="str">
        <f>IFERROR(IF(VLOOKUP(B12,IMPORT!$F:$AF,13,FALSE)="true","X",""),"")</f>
        <v/>
      </c>
      <c r="W12" s="16" t="str">
        <f>IFERROR(IF(VLOOKUP(B12,IMPORT!$F:$AF,14,FALSE)="true","X",""),"")</f>
        <v/>
      </c>
      <c r="X12" s="12">
        <f>IFERROR(INT(IF(MID(VLOOKUP(B12,IMPORT!$F:$AF,27,FALSE),1,10)&lt;&gt;"null",MID(VLOOKUP(B12,IMPORT!$F:$AF,27,FALSE),1,10),"-")),"")</f>
        <v>43434</v>
      </c>
      <c r="Y12" s="21">
        <f>IFERROR(IF(VLOOKUP(B12,IMPORT!$F:$AF,24,FALSE)&lt;&gt;"null",VLOOKUP(B12,IMPORT!$F:$AF,24,FALSE),""),"")</f>
        <v>7.0100118723605402E+17</v>
      </c>
      <c r="Z12" s="18" t="str">
        <f>IFERROR(IF(VLOOKUP(B12,IMPORT!$F:$AF,25,FALSE)&lt;&gt;"null",VLOOKUP(B12,IMPORT!$F:$AF,25,FALSE),""),"")</f>
        <v/>
      </c>
    </row>
    <row r="13" spans="1:26">
      <c r="A13" s="1" t="str">
        <f>IFERROR(IF(IMPORT!C13&lt;&gt;"",IMPORT!C13,""),"")</f>
        <v>Boulogne - Cours de l'Ile Seguin</v>
      </c>
      <c r="B13" s="1" t="str">
        <f>IFERROR(VLOOKUP(D13,IMPORT!$1:$1048576,6,FALSE),"")</f>
        <v>EW-266-KN</v>
      </c>
      <c r="C13" s="1">
        <f>IFERROR(VLOOKUP(B13,IMPORT!$F:$G,2,FALSE),"")</f>
        <v>500</v>
      </c>
      <c r="D13" s="8" t="str">
        <f>IFERROR(IF(IMPORT!A13&lt;&gt;"",IMPORT!A13,""),"")</f>
        <v>Boulogne - Cours de l'Ile Seguin2</v>
      </c>
      <c r="E13" s="1" t="str">
        <f>IFERROR(VLOOKUP(D13,IMPORT!$1:$1048576,21,FALSE),"")</f>
        <v>Stephen Girault</v>
      </c>
      <c r="F13" s="25" t="str">
        <f>IFERROR(IF(VLOOKUP(B13,IMPORT!$F:$J,4,0)="true","","S"),"")</f>
        <v/>
      </c>
      <c r="G13" s="10" t="str">
        <f>IFERROR(IF(VLOOKUP(B13,IMPORT!$F:$J,5,0)="normal","","B"),"")</f>
        <v/>
      </c>
      <c r="H13" s="26" t="str">
        <f>IFERROR(IF(VLOOKUP(B13,IMPORT!$F:$L,7,0)="true","","P"),"")</f>
        <v/>
      </c>
      <c r="I13" s="18" t="str">
        <f>IF(AND(OR(IMPORT!K13="available",IMPORT!K13="reservation",IMPORT!K13="reservation-late"),OR(A13&lt;&gt;"Z - Garage - Livraison",A13&lt;&gt;"Z - Garage - Livraison")),B13,"")</f>
        <v>EW-266-KN</v>
      </c>
      <c r="J13" s="18" t="str">
        <f>IFERROR(IF(VLOOKUP(B13,IMPORT!$F:$AF,21,FALSE)&lt;&gt;"null",IF(OR(A13="Z - Garage - Livraison",A13="Z - Garage - Restitution"),"",B13),""),"")</f>
        <v/>
      </c>
      <c r="K13" s="18" t="str">
        <f>IF(AND(J13="",OR(IMPORT!K13="intervention",IMPORT!K13="intervention-late")),IF(OR(A13="Z - Garage - Livraison",A13="Z - Garage - Restitution"),"",B13),"")</f>
        <v/>
      </c>
      <c r="L13" s="18" t="str">
        <f>IFERROR(IF(OR(A13="Z - Garage - Livraison",A13="Z - Garage - Restitution"),B13,""),"")</f>
        <v/>
      </c>
      <c r="M13" s="20" t="str">
        <f>IFERROR(INT(IF(OR(IMPORT!K13="intervention",IMPORT!K13="intervention-late",IMPORT!K13="unavailable"),IF(J13&lt;&gt;"",MID(VLOOKUP(B13,IMPORT!$F:$AF,21,0),1,10),MID(VLOOKUP(B13,IMPORT!$F:$AF,19,0),1,10)),"")),"")</f>
        <v/>
      </c>
      <c r="N13" s="20" t="str">
        <f>IFERROR(INT(IF(OR(IMPORT!K13="intervention",IMPORT!K13="intervention-late",IMPORT!K13="unavailable"),IF(J13&lt;&gt;"",MID(VLOOKUP(B13,IMPORT!$F:$AF,22,0),1,10),MID(VLOOKUP(B13,IMPORT!$F:$AF,20,0),1,10)),"")),"")</f>
        <v/>
      </c>
      <c r="O13" s="18" t="str">
        <f t="shared" ca="1" si="0"/>
        <v/>
      </c>
      <c r="P13" s="14">
        <f>IFERROR(INT(IF(MID(VLOOKUP(B13,IMPORT!$F:$AF,23,FALSE),1,10)&lt;&gt;"null",MID(VLOOKUP(B13,IMPORT!$F:$AF,23,FALSE),1,10),"")),"")</f>
        <v>43468</v>
      </c>
      <c r="Q13" s="16">
        <f>IFERROR(INT(IF(MID(VLOOKUP(B13,IMPORT!$F:$AF,26,FALSE),1,10)&lt;&gt;"null",MID(VLOOKUP(B13,IMPORT!$F:$AF,26,FALSE),1,10),"")),"")</f>
        <v>43505</v>
      </c>
      <c r="R13" s="16" t="str">
        <f>IFERROR(IF(VLOOKUP(B13,IMPORT!$F:$AF,11,FALSE)="true","X",""),"")</f>
        <v/>
      </c>
      <c r="S13" s="16" t="str">
        <f>IFERROR(IF(VLOOKUP(B13,IMPORT!$F:$AF,12,FALSE)="true","X",""),"")</f>
        <v/>
      </c>
      <c r="T13" s="16" t="str">
        <f>IFERROR(IF(VLOOKUP(B13,IMPORT!$F:$AF,9,FALSE)="true","X",""),"")</f>
        <v/>
      </c>
      <c r="U13" s="16" t="str">
        <f>IFERROR(IF(VLOOKUP(B13,IMPORT!$F:$AF,10,FALSE)="true","X",""),"")</f>
        <v/>
      </c>
      <c r="V13" s="16" t="str">
        <f>IFERROR(IF(VLOOKUP(B13,IMPORT!$F:$AF,13,FALSE)="true","X",""),"")</f>
        <v/>
      </c>
      <c r="W13" s="16" t="str">
        <f>IFERROR(IF(VLOOKUP(B13,IMPORT!$F:$AF,14,FALSE)="true","X",""),"")</f>
        <v/>
      </c>
      <c r="X13" s="12">
        <f>IFERROR(INT(IF(MID(VLOOKUP(B13,IMPORT!$F:$AF,27,FALSE),1,10)&lt;&gt;"null",MID(VLOOKUP(B13,IMPORT!$F:$AF,27,FALSE),1,10),"-")),"")</f>
        <v>43312</v>
      </c>
      <c r="Y13" s="21">
        <f>IFERROR(IF(VLOOKUP(B13,IMPORT!$F:$AF,24,FALSE)&lt;&gt;"null",VLOOKUP(B13,IMPORT!$F:$AF,24,FALSE),""),"")</f>
        <v>7.0100118723605402E+17</v>
      </c>
      <c r="Z13" s="18">
        <f>IFERROR(IF(VLOOKUP(B13,IMPORT!$F:$AF,25,FALSE)&lt;&gt;"null",VLOOKUP(B13,IMPORT!$F:$AF,25,FALSE),""),"")</f>
        <v>978</v>
      </c>
    </row>
    <row r="14" spans="1:26">
      <c r="A14" s="1" t="str">
        <f>IFERROR(IF(IMPORT!C14&lt;&gt;"",IMPORT!C14,""),"")</f>
        <v>Boulogne - Cours de l'Ile Seguin</v>
      </c>
      <c r="B14" s="1" t="str">
        <f>IFERROR(VLOOKUP(D14,IMPORT!$1:$1048576,6,FALSE),"")</f>
        <v>EN-561-GB</v>
      </c>
      <c r="C14" s="1" t="str">
        <f>IFERROR(VLOOKUP(B14,IMPORT!$F:$G,2,FALSE),"")</f>
        <v>Golf 7</v>
      </c>
      <c r="D14" s="8" t="str">
        <f>IFERROR(IF(IMPORT!A14&lt;&gt;"",IMPORT!A14,""),"")</f>
        <v>Boulogne - Cours de l'Ile Seguin3</v>
      </c>
      <c r="E14" s="1" t="str">
        <f>IFERROR(VLOOKUP(D14,IMPORT!$1:$1048576,21,FALSE),"")</f>
        <v>Stephen Girault</v>
      </c>
      <c r="F14" s="25" t="str">
        <f>IFERROR(IF(VLOOKUP(B14,IMPORT!$F:$J,4,0)="true","","S"),"")</f>
        <v/>
      </c>
      <c r="G14" s="10" t="str">
        <f>IFERROR(IF(VLOOKUP(B14,IMPORT!$F:$J,5,0)="normal","","B"),"")</f>
        <v/>
      </c>
      <c r="H14" s="26" t="str">
        <f>IFERROR(IF(VLOOKUP(B14,IMPORT!$F:$L,7,0)="true","","P"),"")</f>
        <v/>
      </c>
      <c r="I14" s="18" t="str">
        <f>IF(AND(OR(IMPORT!K14="available",IMPORT!K14="reservation",IMPORT!K14="reservation-late"),OR(A14&lt;&gt;"Z - Garage - Livraison",A14&lt;&gt;"Z - Garage - Livraison")),B14,"")</f>
        <v>EN-561-GB</v>
      </c>
      <c r="J14" s="18" t="str">
        <f>IFERROR(IF(VLOOKUP(B14,IMPORT!$F:$AF,21,FALSE)&lt;&gt;"null",IF(OR(A14="Z - Garage - Livraison",A14="Z - Garage - Restitution"),"",B14),""),"")</f>
        <v/>
      </c>
      <c r="K14" s="18" t="str">
        <f>IF(AND(J14="",OR(IMPORT!K14="intervention",IMPORT!K14="intervention-late")),IF(OR(A14="Z - Garage - Livraison",A14="Z - Garage - Restitution"),"",B14),"")</f>
        <v/>
      </c>
      <c r="L14" s="18" t="str">
        <f>IFERROR(IF(OR(A14="Z - Garage - Livraison",A14="Z - Garage - Restitution"),B14,""),"")</f>
        <v/>
      </c>
      <c r="M14" s="20" t="str">
        <f>IFERROR(INT(IF(OR(IMPORT!K14="intervention",IMPORT!K14="intervention-late",IMPORT!K14="unavailable"),IF(J14&lt;&gt;"",MID(VLOOKUP(B14,IMPORT!$F:$AF,21,0),1,10),MID(VLOOKUP(B14,IMPORT!$F:$AF,19,0),1,10)),"")),"")</f>
        <v/>
      </c>
      <c r="N14" s="20" t="str">
        <f>IFERROR(INT(IF(OR(IMPORT!K14="intervention",IMPORT!K14="intervention-late",IMPORT!K14="unavailable"),IF(J14&lt;&gt;"",MID(VLOOKUP(B14,IMPORT!$F:$AF,22,0),1,10),MID(VLOOKUP(B14,IMPORT!$F:$AF,20,0),1,10)),"")),"")</f>
        <v/>
      </c>
      <c r="O14" s="18" t="str">
        <f t="shared" ca="1" si="0"/>
        <v/>
      </c>
      <c r="P14" s="14" t="str">
        <f>IFERROR(INT(IF(MID(VLOOKUP(B14,IMPORT!$F:$AF,23,FALSE),1,10)&lt;&gt;"null",MID(VLOOKUP(B14,IMPORT!$F:$AF,23,FALSE),1,10),"")),"")</f>
        <v/>
      </c>
      <c r="Q14" s="16" t="str">
        <f>IFERROR(INT(IF(MID(VLOOKUP(B14,IMPORT!$F:$AF,26,FALSE),1,10)&lt;&gt;"null",MID(VLOOKUP(B14,IMPORT!$F:$AF,26,FALSE),1,10),"")),"")</f>
        <v/>
      </c>
      <c r="R14" s="16" t="str">
        <f>IFERROR(IF(VLOOKUP(B14,IMPORT!$F:$AF,11,FALSE)="true","X",""),"")</f>
        <v/>
      </c>
      <c r="S14" s="16" t="str">
        <f>IFERROR(IF(VLOOKUP(B14,IMPORT!$F:$AF,12,FALSE)="true","X",""),"")</f>
        <v/>
      </c>
      <c r="T14" s="16" t="str">
        <f>IFERROR(IF(VLOOKUP(B14,IMPORT!$F:$AF,9,FALSE)="true","X",""),"")</f>
        <v/>
      </c>
      <c r="U14" s="16" t="str">
        <f>IFERROR(IF(VLOOKUP(B14,IMPORT!$F:$AF,10,FALSE)="true","X",""),"")</f>
        <v>X</v>
      </c>
      <c r="V14" s="16" t="str">
        <f>IFERROR(IF(VLOOKUP(B14,IMPORT!$F:$AF,13,FALSE)="true","X",""),"")</f>
        <v/>
      </c>
      <c r="W14" s="16" t="str">
        <f>IFERROR(IF(VLOOKUP(B14,IMPORT!$F:$AF,14,FALSE)="true","X",""),"")</f>
        <v/>
      </c>
      <c r="X14" s="12">
        <f>IFERROR(INT(IF(MID(VLOOKUP(B14,IMPORT!$F:$AF,27,FALSE),1,10)&lt;&gt;"null",MID(VLOOKUP(B14,IMPORT!$F:$AF,27,FALSE),1,10),"-")),"")</f>
        <v>43214</v>
      </c>
      <c r="Y14" s="21">
        <f>IFERROR(IF(VLOOKUP(B14,IMPORT!$F:$AF,24,FALSE)&lt;&gt;"null",VLOOKUP(B14,IMPORT!$F:$AF,24,FALSE),""),"")</f>
        <v>7.0100118723606195E+17</v>
      </c>
      <c r="Z14" s="18">
        <f>IFERROR(IF(VLOOKUP(B14,IMPORT!$F:$AF,25,FALSE)&lt;&gt;"null",VLOOKUP(B14,IMPORT!$F:$AF,25,FALSE),""),"")</f>
        <v>1176</v>
      </c>
    </row>
    <row r="15" spans="1:26">
      <c r="A15" s="1" t="str">
        <f>IFERROR(IF(IMPORT!C15&lt;&gt;"",IMPORT!C15,""),"")</f>
        <v>Boulogne - Cours de l'Ile Seguin</v>
      </c>
      <c r="B15" s="1" t="str">
        <f>IFERROR(VLOOKUP(D15,IMPORT!$1:$1048576,6,FALSE),"")</f>
        <v>FA-005-JB</v>
      </c>
      <c r="C15" s="1" t="str">
        <f>IFERROR(VLOOKUP(B15,IMPORT!$F:$G,2,FALSE),"")</f>
        <v>MEGANE</v>
      </c>
      <c r="D15" s="8" t="str">
        <f>IFERROR(IF(IMPORT!A15&lt;&gt;"",IMPORT!A15,""),"")</f>
        <v>Boulogne - Cours de l'Ile Seguin4</v>
      </c>
      <c r="E15" s="1" t="str">
        <f>IFERROR(VLOOKUP(D15,IMPORT!$1:$1048576,21,FALSE),"")</f>
        <v>Stephen Girault</v>
      </c>
      <c r="F15" s="25" t="str">
        <f>IFERROR(IF(VLOOKUP(B15,IMPORT!$F:$J,4,0)="true","","S"),"")</f>
        <v/>
      </c>
      <c r="G15" s="10" t="str">
        <f>IFERROR(IF(VLOOKUP(B15,IMPORT!$F:$J,5,0)="normal","","B"),"")</f>
        <v/>
      </c>
      <c r="H15" s="26" t="str">
        <f>IFERROR(IF(VLOOKUP(B15,IMPORT!$F:$L,7,0)="true","","P"),"")</f>
        <v/>
      </c>
      <c r="I15" s="18" t="str">
        <f>IF(AND(OR(IMPORT!K15="available",IMPORT!K15="reservation",IMPORT!K15="reservation-late"),OR(A15&lt;&gt;"Z - Garage - Livraison",A15&lt;&gt;"Z - Garage - Livraison")),B15,"")</f>
        <v>FA-005-JB</v>
      </c>
      <c r="J15" s="18" t="str">
        <f>IFERROR(IF(VLOOKUP(B15,IMPORT!$F:$AF,21,FALSE)&lt;&gt;"null",IF(OR(A15="Z - Garage - Livraison",A15="Z - Garage - Restitution"),"",B15),""),"")</f>
        <v/>
      </c>
      <c r="K15" s="18" t="str">
        <f>IF(AND(J15="",OR(IMPORT!K15="intervention",IMPORT!K15="intervention-late")),IF(OR(A15="Z - Garage - Livraison",A15="Z - Garage - Restitution"),"",B15),"")</f>
        <v/>
      </c>
      <c r="L15" s="18" t="str">
        <f>IFERROR(IF(OR(A15="Z - Garage - Livraison",A15="Z - Garage - Restitution"),B15,""),"")</f>
        <v/>
      </c>
      <c r="M15" s="20" t="str">
        <f>IFERROR(INT(IF(OR(IMPORT!K15="intervention",IMPORT!K15="intervention-late",IMPORT!K15="unavailable"),IF(J15&lt;&gt;"",MID(VLOOKUP(B15,IMPORT!$F:$AF,21,0),1,10),MID(VLOOKUP(B15,IMPORT!$F:$AF,19,0),1,10)),"")),"")</f>
        <v/>
      </c>
      <c r="N15" s="20" t="str">
        <f>IFERROR(INT(IF(OR(IMPORT!K15="intervention",IMPORT!K15="intervention-late",IMPORT!K15="unavailable"),IF(J15&lt;&gt;"",MID(VLOOKUP(B15,IMPORT!$F:$AF,22,0),1,10),MID(VLOOKUP(B15,IMPORT!$F:$AF,20,0),1,10)),"")),"")</f>
        <v/>
      </c>
      <c r="O15" s="18" t="str">
        <f t="shared" ca="1" si="0"/>
        <v/>
      </c>
      <c r="P15" s="14" t="str">
        <f>IFERROR(INT(IF(MID(VLOOKUP(B15,IMPORT!$F:$AF,23,FALSE),1,10)&lt;&gt;"null",MID(VLOOKUP(B15,IMPORT!$F:$AF,23,FALSE),1,10),"")),"")</f>
        <v/>
      </c>
      <c r="Q15" s="16">
        <f>IFERROR(INT(IF(MID(VLOOKUP(B15,IMPORT!$F:$AF,26,FALSE),1,10)&lt;&gt;"null",MID(VLOOKUP(B15,IMPORT!$F:$AF,26,FALSE),1,10),"")),"")</f>
        <v>43380</v>
      </c>
      <c r="R15" s="16" t="str">
        <f>IFERROR(IF(VLOOKUP(B15,IMPORT!$F:$AF,11,FALSE)="true","X",""),"")</f>
        <v/>
      </c>
      <c r="S15" s="16" t="str">
        <f>IFERROR(IF(VLOOKUP(B15,IMPORT!$F:$AF,12,FALSE)="true","X",""),"")</f>
        <v/>
      </c>
      <c r="T15" s="16" t="str">
        <f>IFERROR(IF(VLOOKUP(B15,IMPORT!$F:$AF,9,FALSE)="true","X",""),"")</f>
        <v/>
      </c>
      <c r="U15" s="16" t="str">
        <f>IFERROR(IF(VLOOKUP(B15,IMPORT!$F:$AF,10,FALSE)="true","X",""),"")</f>
        <v/>
      </c>
      <c r="V15" s="16" t="str">
        <f>IFERROR(IF(VLOOKUP(B15,IMPORT!$F:$AF,13,FALSE)="true","X",""),"")</f>
        <v/>
      </c>
      <c r="W15" s="16" t="str">
        <f>IFERROR(IF(VLOOKUP(B15,IMPORT!$F:$AF,14,FALSE)="true","X",""),"")</f>
        <v/>
      </c>
      <c r="X15" s="12" t="str">
        <f>IFERROR(INT(IF(MID(VLOOKUP(B15,IMPORT!$F:$AF,27,FALSE),1,10)&lt;&gt;"null",MID(VLOOKUP(B15,IMPORT!$F:$AF,27,FALSE),1,10),"-")),"")</f>
        <v/>
      </c>
      <c r="Y15" s="21">
        <f>IFERROR(IF(VLOOKUP(B15,IMPORT!$F:$AF,24,FALSE)&lt;&gt;"null",VLOOKUP(B15,IMPORT!$F:$AF,24,FALSE),""),"")</f>
        <v>7.0100118723608499E+17</v>
      </c>
      <c r="Z15" s="18" t="str">
        <f>IFERROR(IF(VLOOKUP(B15,IMPORT!$F:$AF,25,FALSE)&lt;&gt;"null",VLOOKUP(B15,IMPORT!$F:$AF,25,FALSE),""),"")</f>
        <v/>
      </c>
    </row>
    <row r="16" spans="1:26">
      <c r="A16" s="1" t="str">
        <f>IFERROR(IF(IMPORT!C16&lt;&gt;"",IMPORT!C16,""),"")</f>
        <v>Boulogne - Hotel de Ville</v>
      </c>
      <c r="B16" s="1" t="str">
        <f>IFERROR(VLOOKUP(D16,IMPORT!$1:$1048576,6,FALSE),"")</f>
        <v>FA-143-RS</v>
      </c>
      <c r="C16" s="1" t="str">
        <f>IFERROR(VLOOKUP(B16,IMPORT!$F:$G,2,FALSE),"")</f>
        <v>MEGANE</v>
      </c>
      <c r="D16" s="8" t="str">
        <f>IFERROR(IF(IMPORT!A16&lt;&gt;"",IMPORT!A16,""),"")</f>
        <v>Boulogne - Hotel de Ville1</v>
      </c>
      <c r="E16" s="1" t="str">
        <f>IFERROR(VLOOKUP(D16,IMPORT!$1:$1048576,21,FALSE),"")</f>
        <v>Stephen Girault</v>
      </c>
      <c r="F16" s="25" t="str">
        <f>IFERROR(IF(VLOOKUP(B16,IMPORT!$F:$J,4,0)="true","","S"),"")</f>
        <v/>
      </c>
      <c r="G16" s="10" t="str">
        <f>IFERROR(IF(VLOOKUP(B16,IMPORT!$F:$J,5,0)="normal","","B"),"")</f>
        <v/>
      </c>
      <c r="H16" s="26" t="str">
        <f>IFERROR(IF(VLOOKUP(B16,IMPORT!$F:$L,7,0)="true","","P"),"")</f>
        <v/>
      </c>
      <c r="I16" s="18" t="str">
        <f>IF(AND(OR(IMPORT!K16="available",IMPORT!K16="reservation",IMPORT!K16="reservation-late"),OR(A16&lt;&gt;"Z - Garage - Livraison",A16&lt;&gt;"Z - Garage - Livraison")),B16,"")</f>
        <v>FA-143-RS</v>
      </c>
      <c r="J16" s="18" t="str">
        <f>IFERROR(IF(VLOOKUP(B16,IMPORT!$F:$AF,21,FALSE)&lt;&gt;"null",IF(OR(A16="Z - Garage - Livraison",A16="Z - Garage - Restitution"),"",B16),""),"")</f>
        <v/>
      </c>
      <c r="K16" s="18" t="str">
        <f>IF(AND(J16="",OR(IMPORT!K16="intervention",IMPORT!K16="intervention-late")),IF(OR(A16="Z - Garage - Livraison",A16="Z - Garage - Restitution"),"",B16),"")</f>
        <v/>
      </c>
      <c r="L16" s="18" t="str">
        <f>IFERROR(IF(OR(A16="Z - Garage - Livraison",A16="Z - Garage - Restitution"),B16,""),"")</f>
        <v/>
      </c>
      <c r="M16" s="20" t="str">
        <f>IFERROR(INT(IF(OR(IMPORT!K16="intervention",IMPORT!K16="intervention-late",IMPORT!K16="unavailable"),IF(J16&lt;&gt;"",MID(VLOOKUP(B16,IMPORT!$F:$AF,21,0),1,10),MID(VLOOKUP(B16,IMPORT!$F:$AF,19,0),1,10)),"")),"")</f>
        <v/>
      </c>
      <c r="N16" s="20" t="str">
        <f>IFERROR(INT(IF(OR(IMPORT!K16="intervention",IMPORT!K16="intervention-late",IMPORT!K16="unavailable"),IF(J16&lt;&gt;"",MID(VLOOKUP(B16,IMPORT!$F:$AF,22,0),1,10),MID(VLOOKUP(B16,IMPORT!$F:$AF,20,0),1,10)),"")),"")</f>
        <v/>
      </c>
      <c r="O16" s="18" t="str">
        <f t="shared" ca="1" si="0"/>
        <v/>
      </c>
      <c r="P16" s="14">
        <f>IFERROR(INT(IF(MID(VLOOKUP(B16,IMPORT!$F:$AF,23,FALSE),1,10)&lt;&gt;"null",MID(VLOOKUP(B16,IMPORT!$F:$AF,23,FALSE),1,10),"")),"")</f>
        <v>43489</v>
      </c>
      <c r="Q16" s="16" t="str">
        <f>IFERROR(INT(IF(MID(VLOOKUP(B16,IMPORT!$F:$AF,26,FALSE),1,10)&lt;&gt;"null",MID(VLOOKUP(B16,IMPORT!$F:$AF,26,FALSE),1,10),"")),"")</f>
        <v/>
      </c>
      <c r="R16" s="16" t="str">
        <f>IFERROR(IF(VLOOKUP(B16,IMPORT!$F:$AF,11,FALSE)="true","X",""),"")</f>
        <v/>
      </c>
      <c r="S16" s="16" t="str">
        <f>IFERROR(IF(VLOOKUP(B16,IMPORT!$F:$AF,12,FALSE)="true","X",""),"")</f>
        <v/>
      </c>
      <c r="T16" s="16" t="str">
        <f>IFERROR(IF(VLOOKUP(B16,IMPORT!$F:$AF,9,FALSE)="true","X",""),"")</f>
        <v/>
      </c>
      <c r="U16" s="16" t="str">
        <f>IFERROR(IF(VLOOKUP(B16,IMPORT!$F:$AF,10,FALSE)="true","X",""),"")</f>
        <v/>
      </c>
      <c r="V16" s="16" t="str">
        <f>IFERROR(IF(VLOOKUP(B16,IMPORT!$F:$AF,13,FALSE)="true","X",""),"")</f>
        <v/>
      </c>
      <c r="W16" s="16" t="str">
        <f>IFERROR(IF(VLOOKUP(B16,IMPORT!$F:$AF,14,FALSE)="true","X",""),"")</f>
        <v/>
      </c>
      <c r="X16" s="12" t="str">
        <f>IFERROR(INT(IF(MID(VLOOKUP(B16,IMPORT!$F:$AF,27,FALSE),1,10)&lt;&gt;"null",MID(VLOOKUP(B16,IMPORT!$F:$AF,27,FALSE),1,10),"-")),"")</f>
        <v/>
      </c>
      <c r="Y16" s="21">
        <f>IFERROR(IF(VLOOKUP(B16,IMPORT!$F:$AF,24,FALSE)&lt;&gt;"null",VLOOKUP(B16,IMPORT!$F:$AF,24,FALSE),""),"")</f>
        <v>7.0100118723608397E+17</v>
      </c>
      <c r="Z16" s="18" t="str">
        <f>IFERROR(IF(VLOOKUP(B16,IMPORT!$F:$AF,25,FALSE)&lt;&gt;"null",VLOOKUP(B16,IMPORT!$F:$AF,25,FALSE),""),"")</f>
        <v>QP00002390</v>
      </c>
    </row>
    <row r="17" spans="1:26">
      <c r="A17" s="1" t="str">
        <f>IFERROR(IF(IMPORT!C17&lt;&gt;"",IMPORT!C17,""),"")</f>
        <v>Boulogne - Hotel de Ville</v>
      </c>
      <c r="B17" s="1" t="str">
        <f>IFERROR(VLOOKUP(D17,IMPORT!$1:$1048576,6,FALSE),"")</f>
        <v>EJ-346-SA</v>
      </c>
      <c r="C17" s="1" t="str">
        <f>IFERROR(VLOOKUP(B17,IMPORT!$F:$G,2,FALSE),"")</f>
        <v>TWINGO</v>
      </c>
      <c r="D17" s="8" t="str">
        <f>IFERROR(IF(IMPORT!A17&lt;&gt;"",IMPORT!A17,""),"")</f>
        <v>Boulogne - Hotel de Ville2</v>
      </c>
      <c r="E17" s="1" t="str">
        <f>IFERROR(VLOOKUP(D17,IMPORT!$1:$1048576,21,FALSE),"")</f>
        <v>Stephen Girault</v>
      </c>
      <c r="F17" s="25" t="str">
        <f>IFERROR(IF(VLOOKUP(B17,IMPORT!$F:$J,4,0)="true","","S"),"")</f>
        <v/>
      </c>
      <c r="G17" s="10" t="str">
        <f>IFERROR(IF(VLOOKUP(B17,IMPORT!$F:$J,5,0)="normal","","B"),"")</f>
        <v/>
      </c>
      <c r="H17" s="26" t="str">
        <f>IFERROR(IF(VLOOKUP(B17,IMPORT!$F:$L,7,0)="true","","P"),"")</f>
        <v/>
      </c>
      <c r="I17" s="18" t="str">
        <f>IF(AND(OR(IMPORT!K17="available",IMPORT!K17="reservation",IMPORT!K17="reservation-late"),OR(A17&lt;&gt;"Z - Garage - Livraison",A17&lt;&gt;"Z - Garage - Livraison")),B17,"")</f>
        <v>EJ-346-SA</v>
      </c>
      <c r="J17" s="18" t="str">
        <f>IFERROR(IF(VLOOKUP(B17,IMPORT!$F:$AF,21,FALSE)&lt;&gt;"null",IF(OR(A17="Z - Garage - Livraison",A17="Z - Garage - Restitution"),"",B17),""),"")</f>
        <v/>
      </c>
      <c r="K17" s="18" t="str">
        <f>IF(AND(J17="",OR(IMPORT!K17="intervention",IMPORT!K17="intervention-late")),IF(OR(A17="Z - Garage - Livraison",A17="Z - Garage - Restitution"),"",B17),"")</f>
        <v/>
      </c>
      <c r="L17" s="18" t="str">
        <f>IFERROR(IF(OR(A17="Z - Garage - Livraison",A17="Z - Garage - Restitution"),B17,""),"")</f>
        <v/>
      </c>
      <c r="M17" s="20" t="str">
        <f>IFERROR(INT(IF(OR(IMPORT!K17="intervention",IMPORT!K17="intervention-late",IMPORT!K17="unavailable"),IF(J17&lt;&gt;"",MID(VLOOKUP(B17,IMPORT!$F:$AF,21,0),1,10),MID(VLOOKUP(B17,IMPORT!$F:$AF,19,0),1,10)),"")),"")</f>
        <v/>
      </c>
      <c r="N17" s="20" t="str">
        <f>IFERROR(INT(IF(OR(IMPORT!K17="intervention",IMPORT!K17="intervention-late",IMPORT!K17="unavailable"),IF(J17&lt;&gt;"",MID(VLOOKUP(B17,IMPORT!$F:$AF,22,0),1,10),MID(VLOOKUP(B17,IMPORT!$F:$AF,20,0),1,10)),"")),"")</f>
        <v/>
      </c>
      <c r="O17" s="18" t="str">
        <f t="shared" ca="1" si="0"/>
        <v/>
      </c>
      <c r="P17" s="14">
        <f>IFERROR(INT(IF(MID(VLOOKUP(B17,IMPORT!$F:$AF,23,FALSE),1,10)&lt;&gt;"null",MID(VLOOKUP(B17,IMPORT!$F:$AF,23,FALSE),1,10),"")),"")</f>
        <v>43488</v>
      </c>
      <c r="Q17" s="16">
        <f>IFERROR(INT(IF(MID(VLOOKUP(B17,IMPORT!$F:$AF,26,FALSE),1,10)&lt;&gt;"null",MID(VLOOKUP(B17,IMPORT!$F:$AF,26,FALSE),1,10),"")),"")</f>
        <v>43355</v>
      </c>
      <c r="R17" s="16" t="str">
        <f>IFERROR(IF(VLOOKUP(B17,IMPORT!$F:$AF,11,FALSE)="true","X",""),"")</f>
        <v/>
      </c>
      <c r="S17" s="16" t="str">
        <f>IFERROR(IF(VLOOKUP(B17,IMPORT!$F:$AF,12,FALSE)="true","X",""),"")</f>
        <v/>
      </c>
      <c r="T17" s="16" t="str">
        <f>IFERROR(IF(VLOOKUP(B17,IMPORT!$F:$AF,9,FALSE)="true","X",""),"")</f>
        <v/>
      </c>
      <c r="U17" s="16" t="str">
        <f>IFERROR(IF(VLOOKUP(B17,IMPORT!$F:$AF,10,FALSE)="true","X",""),"")</f>
        <v/>
      </c>
      <c r="V17" s="16" t="str">
        <f>IFERROR(IF(VLOOKUP(B17,IMPORT!$F:$AF,13,FALSE)="true","X",""),"")</f>
        <v/>
      </c>
      <c r="W17" s="16" t="str">
        <f>IFERROR(IF(VLOOKUP(B17,IMPORT!$F:$AF,14,FALSE)="true","X",""),"")</f>
        <v/>
      </c>
      <c r="X17" s="12">
        <f>IFERROR(INT(IF(MID(VLOOKUP(B17,IMPORT!$F:$AF,27,FALSE),1,10)&lt;&gt;"null",MID(VLOOKUP(B17,IMPORT!$F:$AF,27,FALSE),1,10),"-")),"")</f>
        <v>43222</v>
      </c>
      <c r="Y17" s="21">
        <f>IFERROR(IF(VLOOKUP(B17,IMPORT!$F:$AF,24,FALSE)&lt;&gt;"null",VLOOKUP(B17,IMPORT!$F:$AF,24,FALSE),""),"")</f>
        <v>7.01001872360876E+16</v>
      </c>
      <c r="Z17" s="18" t="str">
        <f>IFERROR(IF(VLOOKUP(B17,IMPORT!$F:$AF,25,FALSE)&lt;&gt;"null",VLOOKUP(B17,IMPORT!$F:$AF,25,FALSE),""),"")</f>
        <v/>
      </c>
    </row>
    <row r="18" spans="1:26">
      <c r="A18" s="1" t="str">
        <f>IFERROR(IF(IMPORT!C18&lt;&gt;"",IMPORT!C18,""),"")</f>
        <v>Boulogne - Hotel de Ville</v>
      </c>
      <c r="B18" s="1" t="str">
        <f>IFERROR(VLOOKUP(D18,IMPORT!$1:$1048576,6,FALSE),"")</f>
        <v xml:space="preserve">EY-957-NL </v>
      </c>
      <c r="C18" s="1" t="str">
        <f>IFERROR(VLOOKUP(B18,IMPORT!$F:$G,2,FALSE),"")</f>
        <v>Golf 7</v>
      </c>
      <c r="D18" s="8" t="str">
        <f>IFERROR(IF(IMPORT!A18&lt;&gt;"",IMPORT!A18,""),"")</f>
        <v>Boulogne - Hotel de Ville3</v>
      </c>
      <c r="E18" s="1" t="str">
        <f>IFERROR(VLOOKUP(D18,IMPORT!$1:$1048576,21,FALSE),"")</f>
        <v>Stephen Girault</v>
      </c>
      <c r="F18" s="25" t="str">
        <f>IFERROR(IF(VLOOKUP(B18,IMPORT!$F:$J,4,0)="true","","S"),"")</f>
        <v/>
      </c>
      <c r="G18" s="10" t="str">
        <f>IFERROR(IF(VLOOKUP(B18,IMPORT!$F:$J,5,0)="normal","","B"),"")</f>
        <v/>
      </c>
      <c r="H18" s="26" t="str">
        <f>IFERROR(IF(VLOOKUP(B18,IMPORT!$F:$L,7,0)="true","","P"),"")</f>
        <v>P</v>
      </c>
      <c r="I18" s="18" t="str">
        <f>IF(AND(OR(IMPORT!K18="available",IMPORT!K18="reservation",IMPORT!K18="reservation-late"),OR(A18&lt;&gt;"Z - Garage - Livraison",A18&lt;&gt;"Z - Garage - Livraison")),B18,"")</f>
        <v/>
      </c>
      <c r="J18" s="18" t="str">
        <f>IFERROR(IF(VLOOKUP(B18,IMPORT!$F:$AF,21,FALSE)&lt;&gt;"null",IF(OR(A18="Z - Garage - Livraison",A18="Z - Garage - Restitution"),"",B18),""),"")</f>
        <v/>
      </c>
      <c r="K18" s="18" t="str">
        <f>IF(AND(J18="",OR(IMPORT!K18="intervention",IMPORT!K18="intervention-late")),IF(OR(A18="Z - Garage - Livraison",A18="Z - Garage - Restitution"),"",B18),"")</f>
        <v xml:space="preserve">EY-957-NL </v>
      </c>
      <c r="L18" s="18" t="str">
        <f>IFERROR(IF(OR(A18="Z - Garage - Livraison",A18="Z - Garage - Restitution"),B18,""),"")</f>
        <v/>
      </c>
      <c r="M18" s="20">
        <f>IFERROR(INT(IF(OR(IMPORT!K18="intervention",IMPORT!K18="intervention-late",IMPORT!K18="unavailable"),IF(J18&lt;&gt;"",MID(VLOOKUP(B18,IMPORT!$F:$AF,21,0),1,10),MID(VLOOKUP(B18,IMPORT!$F:$AF,19,0),1,10)),"")),"")</f>
        <v>43511</v>
      </c>
      <c r="N18" s="20">
        <f>IFERROR(INT(IF(OR(IMPORT!K18="intervention",IMPORT!K18="intervention-late",IMPORT!K18="unavailable"),IF(J18&lt;&gt;"",MID(VLOOKUP(B18,IMPORT!$F:$AF,22,0),1,10),MID(VLOOKUP(B18,IMPORT!$F:$AF,20,0),1,10)),"")),"")</f>
        <v>43511</v>
      </c>
      <c r="O18" s="18" t="str">
        <f t="shared" ca="1" si="0"/>
        <v/>
      </c>
      <c r="P18" s="14">
        <f>IFERROR(INT(IF(MID(VLOOKUP(B18,IMPORT!$F:$AF,23,FALSE),1,10)&lt;&gt;"null",MID(VLOOKUP(B18,IMPORT!$F:$AF,23,FALSE),1,10),"")),"")</f>
        <v>43505</v>
      </c>
      <c r="Q18" s="16" t="str">
        <f>IFERROR(INT(IF(MID(VLOOKUP(B18,IMPORT!$F:$AF,26,FALSE),1,10)&lt;&gt;"null",MID(VLOOKUP(B18,IMPORT!$F:$AF,26,FALSE),1,10),"")),"")</f>
        <v/>
      </c>
      <c r="R18" s="16" t="str">
        <f>IFERROR(IF(VLOOKUP(B18,IMPORT!$F:$AF,11,FALSE)="true","X",""),"")</f>
        <v/>
      </c>
      <c r="S18" s="16" t="str">
        <f>IFERROR(IF(VLOOKUP(B18,IMPORT!$F:$AF,12,FALSE)="true","X",""),"")</f>
        <v/>
      </c>
      <c r="T18" s="16" t="str">
        <f>IFERROR(IF(VLOOKUP(B18,IMPORT!$F:$AF,9,FALSE)="true","X",""),"")</f>
        <v/>
      </c>
      <c r="U18" s="16" t="str">
        <f>IFERROR(IF(VLOOKUP(B18,IMPORT!$F:$AF,10,FALSE)="true","X",""),"")</f>
        <v/>
      </c>
      <c r="V18" s="16" t="str">
        <f>IFERROR(IF(VLOOKUP(B18,IMPORT!$F:$AF,13,FALSE)="true","X",""),"")</f>
        <v/>
      </c>
      <c r="W18" s="16" t="str">
        <f>IFERROR(IF(VLOOKUP(B18,IMPORT!$F:$AF,14,FALSE)="true","X",""),"")</f>
        <v/>
      </c>
      <c r="X18" s="12">
        <f>IFERROR(INT(IF(MID(VLOOKUP(B18,IMPORT!$F:$AF,27,FALSE),1,10)&lt;&gt;"null",MID(VLOOKUP(B18,IMPORT!$F:$AF,27,FALSE),1,10),"-")),"")</f>
        <v>43381</v>
      </c>
      <c r="Y18" s="21">
        <f>IFERROR(IF(VLOOKUP(B18,IMPORT!$F:$AF,24,FALSE)&lt;&gt;"null",VLOOKUP(B18,IMPORT!$F:$AF,24,FALSE),""),"")</f>
        <v>7.0100118723608397E+17</v>
      </c>
      <c r="Z18" s="18" t="str">
        <f>IFERROR(IF(VLOOKUP(B18,IMPORT!$F:$AF,25,FALSE)&lt;&gt;"null",VLOOKUP(B18,IMPORT!$F:$AF,25,FALSE),""),"")</f>
        <v/>
      </c>
    </row>
    <row r="19" spans="1:26">
      <c r="A19" s="1" t="str">
        <f>IFERROR(IF(IMPORT!C19&lt;&gt;"",IMPORT!C19,""),"")</f>
        <v>Boulogne - Hotel de Ville</v>
      </c>
      <c r="B19" s="1" t="str">
        <f>IFERROR(VLOOKUP(D19,IMPORT!$1:$1048576,6,FALSE),"")</f>
        <v>FA-020-RS</v>
      </c>
      <c r="C19" s="1" t="str">
        <f>IFERROR(VLOOKUP(B19,IMPORT!$F:$G,2,FALSE),"")</f>
        <v>MEGANE</v>
      </c>
      <c r="D19" s="8" t="str">
        <f>IFERROR(IF(IMPORT!A19&lt;&gt;"",IMPORT!A19,""),"")</f>
        <v>Boulogne - Hotel de Ville4</v>
      </c>
      <c r="E19" s="1" t="str">
        <f>IFERROR(VLOOKUP(D19,IMPORT!$1:$1048576,21,FALSE),"")</f>
        <v>Stephen Girault</v>
      </c>
      <c r="F19" s="25" t="str">
        <f>IFERROR(IF(VLOOKUP(B19,IMPORT!$F:$J,4,0)="true","","S"),"")</f>
        <v/>
      </c>
      <c r="G19" s="10" t="str">
        <f>IFERROR(IF(VLOOKUP(B19,IMPORT!$F:$J,5,0)="normal","","B"),"")</f>
        <v/>
      </c>
      <c r="H19" s="26" t="str">
        <f>IFERROR(IF(VLOOKUP(B19,IMPORT!$F:$L,7,0)="true","","P"),"")</f>
        <v/>
      </c>
      <c r="I19" s="18" t="str">
        <f>IF(AND(OR(IMPORT!K19="available",IMPORT!K19="reservation",IMPORT!K19="reservation-late"),OR(A19&lt;&gt;"Z - Garage - Livraison",A19&lt;&gt;"Z - Garage - Livraison")),B19,"")</f>
        <v>FA-020-RS</v>
      </c>
      <c r="J19" s="18" t="str">
        <f>IFERROR(IF(VLOOKUP(B19,IMPORT!$F:$AF,21,FALSE)&lt;&gt;"null",IF(OR(A19="Z - Garage - Livraison",A19="Z - Garage - Restitution"),"",B19),""),"")</f>
        <v/>
      </c>
      <c r="K19" s="18" t="str">
        <f>IF(AND(J19="",OR(IMPORT!K19="intervention",IMPORT!K19="intervention-late")),IF(OR(A19="Z - Garage - Livraison",A19="Z - Garage - Restitution"),"",B19),"")</f>
        <v/>
      </c>
      <c r="L19" s="18" t="str">
        <f>IFERROR(IF(OR(A19="Z - Garage - Livraison",A19="Z - Garage - Restitution"),B19,""),"")</f>
        <v/>
      </c>
      <c r="M19" s="20" t="str">
        <f>IFERROR(INT(IF(OR(IMPORT!K19="intervention",IMPORT!K19="intervention-late",IMPORT!K19="unavailable"),IF(J19&lt;&gt;"",MID(VLOOKUP(B19,IMPORT!$F:$AF,21,0),1,10),MID(VLOOKUP(B19,IMPORT!$F:$AF,19,0),1,10)),"")),"")</f>
        <v/>
      </c>
      <c r="N19" s="20" t="str">
        <f>IFERROR(INT(IF(OR(IMPORT!K19="intervention",IMPORT!K19="intervention-late",IMPORT!K19="unavailable"),IF(J19&lt;&gt;"",MID(VLOOKUP(B19,IMPORT!$F:$AF,22,0),1,10),MID(VLOOKUP(B19,IMPORT!$F:$AF,20,0),1,10)),"")),"")</f>
        <v/>
      </c>
      <c r="O19" s="18" t="str">
        <f t="shared" ca="1" si="0"/>
        <v/>
      </c>
      <c r="P19" s="14" t="str">
        <f>IFERROR(INT(IF(MID(VLOOKUP(B19,IMPORT!$F:$AF,23,FALSE),1,10)&lt;&gt;"null",MID(VLOOKUP(B19,IMPORT!$F:$AF,23,FALSE),1,10),"")),"")</f>
        <v/>
      </c>
      <c r="Q19" s="16">
        <f>IFERROR(INT(IF(MID(VLOOKUP(B19,IMPORT!$F:$AF,26,FALSE),1,10)&lt;&gt;"null",MID(VLOOKUP(B19,IMPORT!$F:$AF,26,FALSE),1,10),"")),"")</f>
        <v>43449</v>
      </c>
      <c r="R19" s="16" t="str">
        <f>IFERROR(IF(VLOOKUP(B19,IMPORT!$F:$AF,11,FALSE)="true","X",""),"")</f>
        <v/>
      </c>
      <c r="S19" s="16" t="str">
        <f>IFERROR(IF(VLOOKUP(B19,IMPORT!$F:$AF,12,FALSE)="true","X",""),"")</f>
        <v/>
      </c>
      <c r="T19" s="16" t="str">
        <f>IFERROR(IF(VLOOKUP(B19,IMPORT!$F:$AF,9,FALSE)="true","X",""),"")</f>
        <v/>
      </c>
      <c r="U19" s="16" t="str">
        <f>IFERROR(IF(VLOOKUP(B19,IMPORT!$F:$AF,10,FALSE)="true","X",""),"")</f>
        <v/>
      </c>
      <c r="V19" s="16" t="str">
        <f>IFERROR(IF(VLOOKUP(B19,IMPORT!$F:$AF,13,FALSE)="true","X",""),"")</f>
        <v/>
      </c>
      <c r="W19" s="16" t="str">
        <f>IFERROR(IF(VLOOKUP(B19,IMPORT!$F:$AF,14,FALSE)="true","X",""),"")</f>
        <v/>
      </c>
      <c r="X19" s="12" t="str">
        <f>IFERROR(INT(IF(MID(VLOOKUP(B19,IMPORT!$F:$AF,27,FALSE),1,10)&lt;&gt;"null",MID(VLOOKUP(B19,IMPORT!$F:$AF,27,FALSE),1,10),"-")),"")</f>
        <v/>
      </c>
      <c r="Y19" s="21">
        <f>IFERROR(IF(VLOOKUP(B19,IMPORT!$F:$AF,24,FALSE)&lt;&gt;"null",VLOOKUP(B19,IMPORT!$F:$AF,24,FALSE),""),"")</f>
        <v>7.0100118723608397E+17</v>
      </c>
      <c r="Z19" s="18" t="str">
        <f>IFERROR(IF(VLOOKUP(B19,IMPORT!$F:$AF,25,FALSE)&lt;&gt;"null",VLOOKUP(B19,IMPORT!$F:$AF,25,FALSE),""),"")</f>
        <v>QP00002389</v>
      </c>
    </row>
    <row r="20" spans="1:26">
      <c r="A20" s="1" t="str">
        <f>IFERROR(IF(IMPORT!C20&lt;&gt;"",IMPORT!C20,""),"")</f>
        <v>Boulogne - Marche</v>
      </c>
      <c r="B20" s="1" t="str">
        <f>IFERROR(VLOOKUP(D20,IMPORT!$1:$1048576,6,FALSE),"")</f>
        <v>EP-648-MR</v>
      </c>
      <c r="C20" s="1" t="str">
        <f>IFERROR(VLOOKUP(B20,IMPORT!$F:$G,2,FALSE),"")</f>
        <v>TWINGO</v>
      </c>
      <c r="D20" s="8" t="str">
        <f>IFERROR(IF(IMPORT!A20&lt;&gt;"",IMPORT!A20,""),"")</f>
        <v>Boulogne - Marche1</v>
      </c>
      <c r="E20" s="1" t="str">
        <f>IFERROR(VLOOKUP(D20,IMPORT!$1:$1048576,21,FALSE),"")</f>
        <v>Stephen Girault</v>
      </c>
      <c r="F20" s="25" t="str">
        <f>IFERROR(IF(VLOOKUP(B20,IMPORT!$F:$J,4,0)="true","","S"),"")</f>
        <v/>
      </c>
      <c r="G20" s="10" t="str">
        <f>IFERROR(IF(VLOOKUP(B20,IMPORT!$F:$J,5,0)="normal","","B"),"")</f>
        <v/>
      </c>
      <c r="H20" s="26" t="str">
        <f>IFERROR(IF(VLOOKUP(B20,IMPORT!$F:$L,7,0)="true","","P"),"")</f>
        <v/>
      </c>
      <c r="I20" s="18" t="str">
        <f>IF(AND(OR(IMPORT!K20="available",IMPORT!K20="reservation",IMPORT!K20="reservation-late"),OR(A20&lt;&gt;"Z - Garage - Livraison",A20&lt;&gt;"Z - Garage - Livraison")),B20,"")</f>
        <v>EP-648-MR</v>
      </c>
      <c r="J20" s="18" t="str">
        <f>IFERROR(IF(VLOOKUP(B20,IMPORT!$F:$AF,21,FALSE)&lt;&gt;"null",IF(OR(A20="Z - Garage - Livraison",A20="Z - Garage - Restitution"),"",B20),""),"")</f>
        <v/>
      </c>
      <c r="K20" s="18" t="str">
        <f>IF(AND(J20="",OR(IMPORT!K20="intervention",IMPORT!K20="intervention-late")),IF(OR(A20="Z - Garage - Livraison",A20="Z - Garage - Restitution"),"",B20),"")</f>
        <v/>
      </c>
      <c r="L20" s="18" t="str">
        <f>IFERROR(IF(OR(A20="Z - Garage - Livraison",A20="Z - Garage - Restitution"),B20,""),"")</f>
        <v/>
      </c>
      <c r="M20" s="20" t="str">
        <f>IFERROR(INT(IF(OR(IMPORT!K20="intervention",IMPORT!K20="intervention-late",IMPORT!K20="unavailable"),IF(J20&lt;&gt;"",MID(VLOOKUP(B20,IMPORT!$F:$AF,21,0),1,10),MID(VLOOKUP(B20,IMPORT!$F:$AF,19,0),1,10)),"")),"")</f>
        <v/>
      </c>
      <c r="N20" s="20" t="str">
        <f>IFERROR(INT(IF(OR(IMPORT!K20="intervention",IMPORT!K20="intervention-late",IMPORT!K20="unavailable"),IF(J20&lt;&gt;"",MID(VLOOKUP(B20,IMPORT!$F:$AF,22,0),1,10),MID(VLOOKUP(B20,IMPORT!$F:$AF,20,0),1,10)),"")),"")</f>
        <v/>
      </c>
      <c r="O20" s="18" t="str">
        <f t="shared" ca="1" si="0"/>
        <v/>
      </c>
      <c r="P20" s="14" t="str">
        <f>IFERROR(INT(IF(MID(VLOOKUP(B20,IMPORT!$F:$AF,23,FALSE),1,10)&lt;&gt;"null",MID(VLOOKUP(B20,IMPORT!$F:$AF,23,FALSE),1,10),"")),"")</f>
        <v/>
      </c>
      <c r="Q20" s="16">
        <f>IFERROR(INT(IF(MID(VLOOKUP(B20,IMPORT!$F:$AF,26,FALSE),1,10)&lt;&gt;"null",MID(VLOOKUP(B20,IMPORT!$F:$AF,26,FALSE),1,10),"")),"")</f>
        <v>43488</v>
      </c>
      <c r="R20" s="16" t="str">
        <f>IFERROR(IF(VLOOKUP(B20,IMPORT!$F:$AF,11,FALSE)="true","X",""),"")</f>
        <v/>
      </c>
      <c r="S20" s="16" t="str">
        <f>IFERROR(IF(VLOOKUP(B20,IMPORT!$F:$AF,12,FALSE)="true","X",""),"")</f>
        <v/>
      </c>
      <c r="T20" s="16" t="str">
        <f>IFERROR(IF(VLOOKUP(B20,IMPORT!$F:$AF,9,FALSE)="true","X",""),"")</f>
        <v/>
      </c>
      <c r="U20" s="16" t="str">
        <f>IFERROR(IF(VLOOKUP(B20,IMPORT!$F:$AF,10,FALSE)="true","X",""),"")</f>
        <v/>
      </c>
      <c r="V20" s="16" t="str">
        <f>IFERROR(IF(VLOOKUP(B20,IMPORT!$F:$AF,13,FALSE)="true","X",""),"")</f>
        <v/>
      </c>
      <c r="W20" s="16" t="str">
        <f>IFERROR(IF(VLOOKUP(B20,IMPORT!$F:$AF,14,FALSE)="true","X",""),"")</f>
        <v/>
      </c>
      <c r="X20" s="12">
        <f>IFERROR(INT(IF(MID(VLOOKUP(B20,IMPORT!$F:$AF,27,FALSE),1,10)&lt;&gt;"null",MID(VLOOKUP(B20,IMPORT!$F:$AF,27,FALSE),1,10),"-")),"")</f>
        <v>43215</v>
      </c>
      <c r="Y20" s="21">
        <f>IFERROR(IF(VLOOKUP(B20,IMPORT!$F:$AF,24,FALSE)&lt;&gt;"null",VLOOKUP(B20,IMPORT!$F:$AF,24,FALSE),""),"")</f>
        <v>7.0100118723605402E+17</v>
      </c>
      <c r="Z20" s="18" t="str">
        <f>IFERROR(IF(VLOOKUP(B20,IMPORT!$F:$AF,25,FALSE)&lt;&gt;"null",VLOOKUP(B20,IMPORT!$F:$AF,25,FALSE),""),"")</f>
        <v/>
      </c>
    </row>
    <row r="21" spans="1:26">
      <c r="A21" s="1" t="str">
        <f>IFERROR(IF(IMPORT!C21&lt;&gt;"",IMPORT!C21,""),"")</f>
        <v>Boulogne - Marche</v>
      </c>
      <c r="B21" s="1" t="str">
        <f>IFERROR(VLOOKUP(D21,IMPORT!$1:$1048576,6,FALSE),"")</f>
        <v>FA-032-JB</v>
      </c>
      <c r="C21" s="1" t="str">
        <f>IFERROR(VLOOKUP(B21,IMPORT!$F:$G,2,FALSE),"")</f>
        <v>MEGANE</v>
      </c>
      <c r="D21" s="8" t="str">
        <f>IFERROR(IF(IMPORT!A21&lt;&gt;"",IMPORT!A21,""),"")</f>
        <v>Boulogne - Marche2</v>
      </c>
      <c r="E21" s="1" t="str">
        <f>IFERROR(VLOOKUP(D21,IMPORT!$1:$1048576,21,FALSE),"")</f>
        <v>Stephen Girault</v>
      </c>
      <c r="F21" s="25" t="str">
        <f>IFERROR(IF(VLOOKUP(B21,IMPORT!$F:$J,4,0)="true","","S"),"")</f>
        <v/>
      </c>
      <c r="G21" s="10" t="str">
        <f>IFERROR(IF(VLOOKUP(B21,IMPORT!$F:$J,5,0)="normal","","B"),"")</f>
        <v/>
      </c>
      <c r="H21" s="26" t="str">
        <f>IFERROR(IF(VLOOKUP(B21,IMPORT!$F:$L,7,0)="true","","P"),"")</f>
        <v/>
      </c>
      <c r="I21" s="18" t="str">
        <f>IF(AND(OR(IMPORT!K21="available",IMPORT!K21="reservation",IMPORT!K21="reservation-late"),OR(A21&lt;&gt;"Z - Garage - Livraison",A21&lt;&gt;"Z - Garage - Livraison")),B21,"")</f>
        <v>FA-032-JB</v>
      </c>
      <c r="J21" s="18" t="str">
        <f>IFERROR(IF(VLOOKUP(B21,IMPORT!$F:$AF,21,FALSE)&lt;&gt;"null",IF(OR(A21="Z - Garage - Livraison",A21="Z - Garage - Restitution"),"",B21),""),"")</f>
        <v/>
      </c>
      <c r="K21" s="18" t="str">
        <f>IF(AND(J21="",OR(IMPORT!K21="intervention",IMPORT!K21="intervention-late")),IF(OR(A21="Z - Garage - Livraison",A21="Z - Garage - Restitution"),"",B21),"")</f>
        <v/>
      </c>
      <c r="L21" s="18" t="str">
        <f>IFERROR(IF(OR(A21="Z - Garage - Livraison",A21="Z - Garage - Restitution"),B21,""),"")</f>
        <v/>
      </c>
      <c r="M21" s="20" t="str">
        <f>IFERROR(INT(IF(OR(IMPORT!K21="intervention",IMPORT!K21="intervention-late",IMPORT!K21="unavailable"),IF(J21&lt;&gt;"",MID(VLOOKUP(B21,IMPORT!$F:$AF,21,0),1,10),MID(VLOOKUP(B21,IMPORT!$F:$AF,19,0),1,10)),"")),"")</f>
        <v/>
      </c>
      <c r="N21" s="20" t="str">
        <f>IFERROR(INT(IF(OR(IMPORT!K21="intervention",IMPORT!K21="intervention-late",IMPORT!K21="unavailable"),IF(J21&lt;&gt;"",MID(VLOOKUP(B21,IMPORT!$F:$AF,22,0),1,10),MID(VLOOKUP(B21,IMPORT!$F:$AF,20,0),1,10)),"")),"")</f>
        <v/>
      </c>
      <c r="O21" s="18" t="str">
        <f t="shared" ca="1" si="0"/>
        <v/>
      </c>
      <c r="P21" s="14" t="str">
        <f>IFERROR(INT(IF(MID(VLOOKUP(B21,IMPORT!$F:$AF,23,FALSE),1,10)&lt;&gt;"null",MID(VLOOKUP(B21,IMPORT!$F:$AF,23,FALSE),1,10),"")),"")</f>
        <v/>
      </c>
      <c r="Q21" s="16" t="str">
        <f>IFERROR(INT(IF(MID(VLOOKUP(B21,IMPORT!$F:$AF,26,FALSE),1,10)&lt;&gt;"null",MID(VLOOKUP(B21,IMPORT!$F:$AF,26,FALSE),1,10),"")),"")</f>
        <v/>
      </c>
      <c r="R21" s="16" t="str">
        <f>IFERROR(IF(VLOOKUP(B21,IMPORT!$F:$AF,11,FALSE)="true","X",""),"")</f>
        <v/>
      </c>
      <c r="S21" s="16" t="str">
        <f>IFERROR(IF(VLOOKUP(B21,IMPORT!$F:$AF,12,FALSE)="true","X",""),"")</f>
        <v/>
      </c>
      <c r="T21" s="16" t="str">
        <f>IFERROR(IF(VLOOKUP(B21,IMPORT!$F:$AF,9,FALSE)="true","X",""),"")</f>
        <v/>
      </c>
      <c r="U21" s="16" t="str">
        <f>IFERROR(IF(VLOOKUP(B21,IMPORT!$F:$AF,10,FALSE)="true","X",""),"")</f>
        <v/>
      </c>
      <c r="V21" s="16" t="str">
        <f>IFERROR(IF(VLOOKUP(B21,IMPORT!$F:$AF,13,FALSE)="true","X",""),"")</f>
        <v/>
      </c>
      <c r="W21" s="16" t="str">
        <f>IFERROR(IF(VLOOKUP(B21,IMPORT!$F:$AF,14,FALSE)="true","X",""),"")</f>
        <v/>
      </c>
      <c r="X21" s="12" t="str">
        <f>IFERROR(INT(IF(MID(VLOOKUP(B21,IMPORT!$F:$AF,27,FALSE),1,10)&lt;&gt;"null",MID(VLOOKUP(B21,IMPORT!$F:$AF,27,FALSE),1,10),"-")),"")</f>
        <v/>
      </c>
      <c r="Y21" s="21">
        <f>IFERROR(IF(VLOOKUP(B21,IMPORT!$F:$AF,24,FALSE)&lt;&gt;"null",VLOOKUP(B21,IMPORT!$F:$AF,24,FALSE),""),"")</f>
        <v>7.0100118723606694E+17</v>
      </c>
      <c r="Z21" s="18" t="str">
        <f>IFERROR(IF(VLOOKUP(B21,IMPORT!$F:$AF,25,FALSE)&lt;&gt;"null",VLOOKUP(B21,IMPORT!$F:$AF,25,FALSE),""),"")</f>
        <v/>
      </c>
    </row>
    <row r="22" spans="1:26">
      <c r="A22" s="1" t="str">
        <f>IFERROR(IF(IMPORT!C22&lt;&gt;"",IMPORT!C22,""),"")</f>
        <v>Boulogne - Marche</v>
      </c>
      <c r="B22" s="1" t="str">
        <f>IFERROR(VLOOKUP(D22,IMPORT!$1:$1048576,6,FALSE),"")</f>
        <v>EP-850-EJ</v>
      </c>
      <c r="C22" s="1" t="str">
        <f>IFERROR(VLOOKUP(B22,IMPORT!$F:$G,2,FALSE),"")</f>
        <v>Touran</v>
      </c>
      <c r="D22" s="8" t="str">
        <f>IFERROR(IF(IMPORT!A22&lt;&gt;"",IMPORT!A22,""),"")</f>
        <v>Boulogne - Marche3</v>
      </c>
      <c r="E22" s="1" t="str">
        <f>IFERROR(VLOOKUP(D22,IMPORT!$1:$1048576,21,FALSE),"")</f>
        <v>Stephen Girault</v>
      </c>
      <c r="F22" s="25" t="str">
        <f>IFERROR(IF(VLOOKUP(B22,IMPORT!$F:$J,4,0)="true","","S"),"")</f>
        <v/>
      </c>
      <c r="G22" s="10" t="str">
        <f>IFERROR(IF(VLOOKUP(B22,IMPORT!$F:$J,5,0)="normal","","B"),"")</f>
        <v>B</v>
      </c>
      <c r="H22" s="26" t="str">
        <f>IFERROR(IF(VLOOKUP(B22,IMPORT!$F:$L,7,0)="true","","P"),"")</f>
        <v/>
      </c>
      <c r="I22" s="18" t="str">
        <f>IF(AND(OR(IMPORT!K22="available",IMPORT!K22="reservation",IMPORT!K22="reservation-late"),OR(A22&lt;&gt;"Z - Garage - Livraison",A22&lt;&gt;"Z - Garage - Livraison")),B22,"")</f>
        <v/>
      </c>
      <c r="J22" s="18" t="str">
        <f>IFERROR(IF(VLOOKUP(B22,IMPORT!$F:$AF,21,FALSE)&lt;&gt;"null",IF(OR(A22="Z - Garage - Livraison",A22="Z - Garage - Restitution"),"",B22),""),"")</f>
        <v>EP-850-EJ</v>
      </c>
      <c r="K22" s="18" t="str">
        <f>IF(AND(J22="",OR(IMPORT!K22="intervention",IMPORT!K22="intervention-late")),IF(OR(A22="Z - Garage - Livraison",A22="Z - Garage - Restitution"),"",B22),"")</f>
        <v/>
      </c>
      <c r="L22" s="18" t="str">
        <f>IFERROR(IF(OR(A22="Z - Garage - Livraison",A22="Z - Garage - Restitution"),B22,""),"")</f>
        <v/>
      </c>
      <c r="M22" s="20">
        <f>IFERROR(INT(IF(OR(IMPORT!K22="intervention",IMPORT!K22="intervention-late",IMPORT!K22="unavailable"),IF(J22&lt;&gt;"",MID(VLOOKUP(B22,IMPORT!$F:$AF,21,0),1,10),MID(VLOOKUP(B22,IMPORT!$F:$AF,19,0),1,10)),"")),"")</f>
        <v>43502</v>
      </c>
      <c r="N22" s="20">
        <f>IFERROR(INT(IF(OR(IMPORT!K22="intervention",IMPORT!K22="intervention-late",IMPORT!K22="unavailable"),IF(J22&lt;&gt;"",MID(VLOOKUP(B22,IMPORT!$F:$AF,22,0),1,10),MID(VLOOKUP(B22,IMPORT!$F:$AF,20,0),1,10)),"")),"")</f>
        <v>43530</v>
      </c>
      <c r="O22" s="18">
        <f t="shared" ca="1" si="0"/>
        <v>17</v>
      </c>
      <c r="P22" s="14" t="str">
        <f>IFERROR(INT(IF(MID(VLOOKUP(B22,IMPORT!$F:$AF,23,FALSE),1,10)&lt;&gt;"null",MID(VLOOKUP(B22,IMPORT!$F:$AF,23,FALSE),1,10),"")),"")</f>
        <v/>
      </c>
      <c r="Q22" s="16" t="str">
        <f>IFERROR(INT(IF(MID(VLOOKUP(B22,IMPORT!$F:$AF,26,FALSE),1,10)&lt;&gt;"null",MID(VLOOKUP(B22,IMPORT!$F:$AF,26,FALSE),1,10),"")),"")</f>
        <v/>
      </c>
      <c r="R22" s="16" t="str">
        <f>IFERROR(IF(VLOOKUP(B22,IMPORT!$F:$AF,11,FALSE)="true","X",""),"")</f>
        <v/>
      </c>
      <c r="S22" s="16" t="str">
        <f>IFERROR(IF(VLOOKUP(B22,IMPORT!$F:$AF,12,FALSE)="true","X",""),"")</f>
        <v/>
      </c>
      <c r="T22" s="16" t="str">
        <f>IFERROR(IF(VLOOKUP(B22,IMPORT!$F:$AF,9,FALSE)="true","X",""),"")</f>
        <v/>
      </c>
      <c r="U22" s="16" t="str">
        <f>IFERROR(IF(VLOOKUP(B22,IMPORT!$F:$AF,10,FALSE)="true","X",""),"")</f>
        <v/>
      </c>
      <c r="V22" s="16" t="str">
        <f>IFERROR(IF(VLOOKUP(B22,IMPORT!$F:$AF,13,FALSE)="true","X",""),"")</f>
        <v/>
      </c>
      <c r="W22" s="16" t="str">
        <f>IFERROR(IF(VLOOKUP(B22,IMPORT!$F:$AF,14,FALSE)="true","X",""),"")</f>
        <v/>
      </c>
      <c r="X22" s="12">
        <f>IFERROR(INT(IF(MID(VLOOKUP(B22,IMPORT!$F:$AF,27,FALSE),1,10)&lt;&gt;"null",MID(VLOOKUP(B22,IMPORT!$F:$AF,27,FALSE),1,10),"-")),"")</f>
        <v>43244</v>
      </c>
      <c r="Y22" s="21">
        <f>IFERROR(IF(VLOOKUP(B22,IMPORT!$F:$AF,24,FALSE)&lt;&gt;"null",VLOOKUP(B22,IMPORT!$F:$AF,24,FALSE),""),"")</f>
        <v>7.0100118723605402E+17</v>
      </c>
      <c r="Z22" s="18" t="str">
        <f>IFERROR(IF(VLOOKUP(B22,IMPORT!$F:$AF,25,FALSE)&lt;&gt;"null",VLOOKUP(B22,IMPORT!$F:$AF,25,FALSE),""),"")</f>
        <v/>
      </c>
    </row>
    <row r="23" spans="1:26">
      <c r="A23" s="1" t="str">
        <f>IFERROR(IF(IMPORT!C23&lt;&gt;"",IMPORT!C23,""),"")</f>
        <v>Courbevoie - Auditorium Carpeaux</v>
      </c>
      <c r="B23" s="1" t="str">
        <f>IFERROR(VLOOKUP(D23,IMPORT!$1:$1048576,6,FALSE),"")</f>
        <v>EW-746-KM</v>
      </c>
      <c r="C23" s="1">
        <f>IFERROR(VLOOKUP(B23,IMPORT!$F:$G,2,FALSE),"")</f>
        <v>500</v>
      </c>
      <c r="D23" s="8" t="str">
        <f>IFERROR(IF(IMPORT!A23&lt;&gt;"",IMPORT!A23,""),"")</f>
        <v>Courbevoie - Auditorium Carpeaux1</v>
      </c>
      <c r="E23" s="1" t="str">
        <f>IFERROR(VLOOKUP(D23,IMPORT!$1:$1048576,21,FALSE),"")</f>
        <v>Stephen Girault</v>
      </c>
      <c r="F23" s="25" t="str">
        <f>IFERROR(IF(VLOOKUP(B23,IMPORT!$F:$J,4,0)="true","","S"),"")</f>
        <v/>
      </c>
      <c r="G23" s="10" t="str">
        <f>IFERROR(IF(VLOOKUP(B23,IMPORT!$F:$J,5,0)="normal","","B"),"")</f>
        <v/>
      </c>
      <c r="H23" s="26" t="str">
        <f>IFERROR(IF(VLOOKUP(B23,IMPORT!$F:$L,7,0)="true","","P"),"")</f>
        <v/>
      </c>
      <c r="I23" s="18" t="str">
        <f>IF(AND(OR(IMPORT!K23="available",IMPORT!K23="reservation",IMPORT!K23="reservation-late"),OR(A23&lt;&gt;"Z - Garage - Livraison",A23&lt;&gt;"Z - Garage - Livraison")),B23,"")</f>
        <v>EW-746-KM</v>
      </c>
      <c r="J23" s="18" t="str">
        <f>IFERROR(IF(VLOOKUP(B23,IMPORT!$F:$AF,21,FALSE)&lt;&gt;"null",IF(OR(A23="Z - Garage - Livraison",A23="Z - Garage - Restitution"),"",B23),""),"")</f>
        <v/>
      </c>
      <c r="K23" s="18" t="str">
        <f>IF(AND(J23="",OR(IMPORT!K23="intervention",IMPORT!K23="intervention-late")),IF(OR(A23="Z - Garage - Livraison",A23="Z - Garage - Restitution"),"",B23),"")</f>
        <v/>
      </c>
      <c r="L23" s="18" t="str">
        <f>IFERROR(IF(OR(A23="Z - Garage - Livraison",A23="Z - Garage - Restitution"),B23,""),"")</f>
        <v/>
      </c>
      <c r="M23" s="20" t="str">
        <f>IFERROR(INT(IF(OR(IMPORT!K23="intervention",IMPORT!K23="intervention-late",IMPORT!K23="unavailable"),IF(J23&lt;&gt;"",MID(VLOOKUP(B23,IMPORT!$F:$AF,21,0),1,10),MID(VLOOKUP(B23,IMPORT!$F:$AF,19,0),1,10)),"")),"")</f>
        <v/>
      </c>
      <c r="N23" s="20" t="str">
        <f>IFERROR(INT(IF(OR(IMPORT!K23="intervention",IMPORT!K23="intervention-late",IMPORT!K23="unavailable"),IF(J23&lt;&gt;"",MID(VLOOKUP(B23,IMPORT!$F:$AF,22,0),1,10),MID(VLOOKUP(B23,IMPORT!$F:$AF,20,0),1,10)),"")),"")</f>
        <v/>
      </c>
      <c r="O23" s="18" t="str">
        <f t="shared" ca="1" si="0"/>
        <v/>
      </c>
      <c r="P23" s="14">
        <f>IFERROR(INT(IF(MID(VLOOKUP(B23,IMPORT!$F:$AF,23,FALSE),1,10)&lt;&gt;"null",MID(VLOOKUP(B23,IMPORT!$F:$AF,23,FALSE),1,10),"")),"")</f>
        <v>43399</v>
      </c>
      <c r="Q23" s="16">
        <f>IFERROR(INT(IF(MID(VLOOKUP(B23,IMPORT!$F:$AF,26,FALSE),1,10)&lt;&gt;"null",MID(VLOOKUP(B23,IMPORT!$F:$AF,26,FALSE),1,10),"")),"")</f>
        <v>43409</v>
      </c>
      <c r="R23" s="16" t="str">
        <f>IFERROR(IF(VLOOKUP(B23,IMPORT!$F:$AF,11,FALSE)="true","X",""),"")</f>
        <v/>
      </c>
      <c r="S23" s="16" t="str">
        <f>IFERROR(IF(VLOOKUP(B23,IMPORT!$F:$AF,12,FALSE)="true","X",""),"")</f>
        <v/>
      </c>
      <c r="T23" s="16" t="str">
        <f>IFERROR(IF(VLOOKUP(B23,IMPORT!$F:$AF,9,FALSE)="true","X",""),"")</f>
        <v/>
      </c>
      <c r="U23" s="16" t="str">
        <f>IFERROR(IF(VLOOKUP(B23,IMPORT!$F:$AF,10,FALSE)="true","X",""),"")</f>
        <v/>
      </c>
      <c r="V23" s="16" t="str">
        <f>IFERROR(IF(VLOOKUP(B23,IMPORT!$F:$AF,13,FALSE)="true","X",""),"")</f>
        <v/>
      </c>
      <c r="W23" s="16" t="str">
        <f>IFERROR(IF(VLOOKUP(B23,IMPORT!$F:$AF,14,FALSE)="true","X",""),"")</f>
        <v/>
      </c>
      <c r="X23" s="12">
        <f>IFERROR(INT(IF(MID(VLOOKUP(B23,IMPORT!$F:$AF,27,FALSE),1,10)&lt;&gt;"null",MID(VLOOKUP(B23,IMPORT!$F:$AF,27,FALSE),1,10),"-")),"")</f>
        <v>43362</v>
      </c>
      <c r="Y23" s="21">
        <f>IFERROR(IF(VLOOKUP(B23,IMPORT!$F:$AF,24,FALSE)&lt;&gt;"null",VLOOKUP(B23,IMPORT!$F:$AF,24,FALSE),""),"")</f>
        <v>7.0100118723603302E+17</v>
      </c>
      <c r="Z23" s="18" t="str">
        <f>IFERROR(IF(VLOOKUP(B23,IMPORT!$F:$AF,25,FALSE)&lt;&gt;"null",VLOOKUP(B23,IMPORT!$F:$AF,25,FALSE),""),"")</f>
        <v/>
      </c>
    </row>
    <row r="24" spans="1:26">
      <c r="A24" s="1" t="str">
        <f>IFERROR(IF(IMPORT!C24&lt;&gt;"",IMPORT!C24,""),"")</f>
        <v>Courbevoie - Auditorium Carpeaux</v>
      </c>
      <c r="B24" s="1" t="str">
        <f>IFERROR(VLOOKUP(D24,IMPORT!$1:$1048576,6,FALSE),"")</f>
        <v>EV-883-SN</v>
      </c>
      <c r="C24" s="1" t="str">
        <f>IFERROR(VLOOKUP(B24,IMPORT!$F:$G,2,FALSE),"")</f>
        <v>MEGANE</v>
      </c>
      <c r="D24" s="8" t="str">
        <f>IFERROR(IF(IMPORT!A24&lt;&gt;"",IMPORT!A24,""),"")</f>
        <v>Courbevoie - Auditorium Carpeaux2</v>
      </c>
      <c r="E24" s="1" t="str">
        <f>IFERROR(VLOOKUP(D24,IMPORT!$1:$1048576,21,FALSE),"")</f>
        <v>Stephen Girault</v>
      </c>
      <c r="F24" s="25" t="str">
        <f>IFERROR(IF(VLOOKUP(B24,IMPORT!$F:$J,4,0)="true","","S"),"")</f>
        <v/>
      </c>
      <c r="G24" s="10" t="str">
        <f>IFERROR(IF(VLOOKUP(B24,IMPORT!$F:$J,5,0)="normal","","B"),"")</f>
        <v/>
      </c>
      <c r="H24" s="26" t="str">
        <f>IFERROR(IF(VLOOKUP(B24,IMPORT!$F:$L,7,0)="true","","P"),"")</f>
        <v>P</v>
      </c>
      <c r="I24" s="18" t="str">
        <f>IF(AND(OR(IMPORT!K24="available",IMPORT!K24="reservation",IMPORT!K24="reservation-late"),OR(A24&lt;&gt;"Z - Garage - Livraison",A24&lt;&gt;"Z - Garage - Livraison")),B24,"")</f>
        <v/>
      </c>
      <c r="J24" s="18" t="str">
        <f>IFERROR(IF(VLOOKUP(B24,IMPORT!$F:$AF,21,FALSE)&lt;&gt;"null",IF(OR(A24="Z - Garage - Livraison",A24="Z - Garage - Restitution"),"",B24),""),"")</f>
        <v>EV-883-SN</v>
      </c>
      <c r="K24" s="18" t="str">
        <f>IF(AND(J24="",OR(IMPORT!K24="intervention",IMPORT!K24="intervention-late")),IF(OR(A24="Z - Garage - Livraison",A24="Z - Garage - Restitution"),"",B24),"")</f>
        <v/>
      </c>
      <c r="L24" s="18" t="str">
        <f>IFERROR(IF(OR(A24="Z - Garage - Livraison",A24="Z - Garage - Restitution"),B24,""),"")</f>
        <v/>
      </c>
      <c r="M24" s="20">
        <f>IFERROR(INT(IF(OR(IMPORT!K24="intervention",IMPORT!K24="intervention-late",IMPORT!K24="unavailable"),IF(J24&lt;&gt;"",MID(VLOOKUP(B24,IMPORT!$F:$AF,21,0),1,10),MID(VLOOKUP(B24,IMPORT!$F:$AF,19,0),1,10)),"")),"")</f>
        <v>43495</v>
      </c>
      <c r="N24" s="20">
        <f>IFERROR(INT(IF(OR(IMPORT!K24="intervention",IMPORT!K24="intervention-late",IMPORT!K24="unavailable"),IF(J24&lt;&gt;"",MID(VLOOKUP(B24,IMPORT!$F:$AF,22,0),1,10),MID(VLOOKUP(B24,IMPORT!$F:$AF,20,0),1,10)),"")),"")</f>
        <v>43523</v>
      </c>
      <c r="O24" s="18">
        <f ca="1">IF(J24&lt;&gt;"",IF(N24&lt;&gt;"",N24-TODAY(),""),"")</f>
        <v>10</v>
      </c>
      <c r="P24" s="14" t="str">
        <f>IFERROR(INT(IF(MID(VLOOKUP(B24,IMPORT!$F:$AF,23,FALSE),1,10)&lt;&gt;"null",MID(VLOOKUP(B24,IMPORT!$F:$AF,23,FALSE),1,10),"")),"")</f>
        <v/>
      </c>
      <c r="Q24" s="16" t="str">
        <f>IFERROR(INT(IF(MID(VLOOKUP(B24,IMPORT!$F:$AF,26,FALSE),1,10)&lt;&gt;"null",MID(VLOOKUP(B24,IMPORT!$F:$AF,26,FALSE),1,10),"")),"")</f>
        <v/>
      </c>
      <c r="R24" s="16" t="str">
        <f>IFERROR(IF(VLOOKUP(B24,IMPORT!$F:$AF,11,FALSE)="true","X",""),"")</f>
        <v/>
      </c>
      <c r="S24" s="16" t="str">
        <f>IFERROR(IF(VLOOKUP(B24,IMPORT!$F:$AF,12,FALSE)="true","X",""),"")</f>
        <v/>
      </c>
      <c r="T24" s="16" t="str">
        <f>IFERROR(IF(VLOOKUP(B24,IMPORT!$F:$AF,9,FALSE)="true","X",""),"")</f>
        <v/>
      </c>
      <c r="U24" s="16" t="str">
        <f>IFERROR(IF(VLOOKUP(B24,IMPORT!$F:$AF,10,FALSE)="true","X",""),"")</f>
        <v/>
      </c>
      <c r="V24" s="16" t="str">
        <f>IFERROR(IF(VLOOKUP(B24,IMPORT!$F:$AF,13,FALSE)="true","X",""),"")</f>
        <v/>
      </c>
      <c r="W24" s="16" t="str">
        <f>IFERROR(IF(VLOOKUP(B24,IMPORT!$F:$AF,14,FALSE)="true","X",""),"")</f>
        <v/>
      </c>
      <c r="X24" s="12">
        <f>IFERROR(INT(IF(MID(VLOOKUP(B24,IMPORT!$F:$AF,27,FALSE),1,10)&lt;&gt;"null",MID(VLOOKUP(B24,IMPORT!$F:$AF,27,FALSE),1,10),"-")),"")</f>
        <v>43362</v>
      </c>
      <c r="Y24" s="21">
        <f>IFERROR(IF(VLOOKUP(B24,IMPORT!$F:$AF,24,FALSE)&lt;&gt;"null",VLOOKUP(B24,IMPORT!$F:$AF,24,FALSE),""),"")</f>
        <v>7.0100118723603699E+17</v>
      </c>
      <c r="Z24" s="18" t="str">
        <f>IFERROR(IF(VLOOKUP(B24,IMPORT!$F:$AF,25,FALSE)&lt;&gt;"null",VLOOKUP(B24,IMPORT!$F:$AF,25,FALSE),""),"")</f>
        <v/>
      </c>
    </row>
    <row r="25" spans="1:26">
      <c r="A25" s="1" t="str">
        <f>IFERROR(IF(IMPORT!C25&lt;&gt;"",IMPORT!C25,""),"")</f>
        <v>Courbevoie - Jacques Cartier</v>
      </c>
      <c r="B25" s="1" t="str">
        <f>IFERROR(VLOOKUP(D25,IMPORT!$1:$1048576,6,FALSE),"")</f>
        <v>EQ-663-EH</v>
      </c>
      <c r="C25" s="1" t="str">
        <f>IFERROR(VLOOKUP(B25,IMPORT!$F:$G,2,FALSE),"")</f>
        <v>MEGANE</v>
      </c>
      <c r="D25" s="8" t="str">
        <f>IFERROR(IF(IMPORT!A25&lt;&gt;"",IMPORT!A25,""),"")</f>
        <v>Courbevoie - Jacques Cartier1</v>
      </c>
      <c r="E25" s="1" t="str">
        <f>IFERROR(VLOOKUP(D25,IMPORT!$1:$1048576,21,FALSE),"")</f>
        <v>Stephen Girault</v>
      </c>
      <c r="F25" s="25" t="str">
        <f>IFERROR(IF(VLOOKUP(B25,IMPORT!$F:$J,4,0)="true","","S"),"")</f>
        <v/>
      </c>
      <c r="G25" s="10" t="str">
        <f>IFERROR(IF(VLOOKUP(B25,IMPORT!$F:$J,5,0)="normal","","B"),"")</f>
        <v/>
      </c>
      <c r="H25" s="26" t="str">
        <f>IFERROR(IF(VLOOKUP(B25,IMPORT!$F:$L,7,0)="true","","P"),"")</f>
        <v/>
      </c>
      <c r="I25" s="18" t="str">
        <f>IF(AND(OR(IMPORT!K25="available",IMPORT!K25="reservation",IMPORT!K25="reservation-late"),OR(A25&lt;&gt;"Z - Garage - Livraison",A25&lt;&gt;"Z - Garage - Livraison")),B25,"")</f>
        <v>EQ-663-EH</v>
      </c>
      <c r="J25" s="18" t="str">
        <f>IFERROR(IF(VLOOKUP(B25,IMPORT!$F:$AF,21,FALSE)&lt;&gt;"null",IF(OR(A25="Z - Garage - Livraison",A25="Z - Garage - Restitution"),"",B25),""),"")</f>
        <v/>
      </c>
      <c r="K25" s="18" t="str">
        <f>IF(AND(J25="",OR(IMPORT!K25="intervention",IMPORT!K25="intervention-late")),IF(OR(A25="Z - Garage - Livraison",A25="Z - Garage - Restitution"),"",B25),"")</f>
        <v/>
      </c>
      <c r="L25" s="18" t="str">
        <f>IFERROR(IF(OR(A25="Z - Garage - Livraison",A25="Z - Garage - Restitution"),B25,""),"")</f>
        <v/>
      </c>
      <c r="M25" s="20" t="str">
        <f>IFERROR(INT(IF(OR(IMPORT!K25="intervention",IMPORT!K25="intervention-late",IMPORT!K25="unavailable"),IF(J25&lt;&gt;"",MID(VLOOKUP(B25,IMPORT!$F:$AF,21,0),1,10),MID(VLOOKUP(B25,IMPORT!$F:$AF,19,0),1,10)),"")),"")</f>
        <v/>
      </c>
      <c r="N25" s="20" t="str">
        <f>IFERROR(INT(IF(OR(IMPORT!K25="intervention",IMPORT!K25="intervention-late",IMPORT!K25="unavailable"),IF(J25&lt;&gt;"",MID(VLOOKUP(B25,IMPORT!$F:$AF,22,0),1,10),MID(VLOOKUP(B25,IMPORT!$F:$AF,20,0),1,10)),"")),"")</f>
        <v/>
      </c>
      <c r="O25" s="18" t="str">
        <f t="shared" ca="1" si="0"/>
        <v/>
      </c>
      <c r="P25" s="14">
        <f>IFERROR(INT(IF(MID(VLOOKUP(B25,IMPORT!$F:$AF,23,FALSE),1,10)&lt;&gt;"null",MID(VLOOKUP(B25,IMPORT!$F:$AF,23,FALSE),1,10),"")),"")</f>
        <v>43498</v>
      </c>
      <c r="Q25" s="16" t="str">
        <f>IFERROR(INT(IF(MID(VLOOKUP(B25,IMPORT!$F:$AF,26,FALSE),1,10)&lt;&gt;"null",MID(VLOOKUP(B25,IMPORT!$F:$AF,26,FALSE),1,10),"")),"")</f>
        <v/>
      </c>
      <c r="R25" s="16" t="str">
        <f>IFERROR(IF(VLOOKUP(B25,IMPORT!$F:$AF,11,FALSE)="true","X",""),"")</f>
        <v/>
      </c>
      <c r="S25" s="16" t="str">
        <f>IFERROR(IF(VLOOKUP(B25,IMPORT!$F:$AF,12,FALSE)="true","X",""),"")</f>
        <v/>
      </c>
      <c r="T25" s="16" t="str">
        <f>IFERROR(IF(VLOOKUP(B25,IMPORT!$F:$AF,9,FALSE)="true","X",""),"")</f>
        <v/>
      </c>
      <c r="U25" s="16" t="str">
        <f>IFERROR(IF(VLOOKUP(B25,IMPORT!$F:$AF,10,FALSE)="true","X",""),"")</f>
        <v/>
      </c>
      <c r="V25" s="16" t="str">
        <f>IFERROR(IF(VLOOKUP(B25,IMPORT!$F:$AF,13,FALSE)="true","X",""),"")</f>
        <v/>
      </c>
      <c r="W25" s="16" t="str">
        <f>IFERROR(IF(VLOOKUP(B25,IMPORT!$F:$AF,14,FALSE)="true","X",""),"")</f>
        <v/>
      </c>
      <c r="X25" s="12">
        <f>IFERROR(INT(IF(MID(VLOOKUP(B25,IMPORT!$F:$AF,27,FALSE),1,10)&lt;&gt;"null",MID(VLOOKUP(B25,IMPORT!$F:$AF,27,FALSE),1,10),"-")),"")</f>
        <v>43362</v>
      </c>
      <c r="Y25" s="21">
        <f>IFERROR(IF(VLOOKUP(B25,IMPORT!$F:$AF,24,FALSE)&lt;&gt;"null",VLOOKUP(B25,IMPORT!$F:$AF,24,FALSE),""),"")</f>
        <v>7.0100118723600998E+17</v>
      </c>
      <c r="Z25" s="18" t="str">
        <f>IFERROR(IF(VLOOKUP(B25,IMPORT!$F:$AF,25,FALSE)&lt;&gt;"null",VLOOKUP(B25,IMPORT!$F:$AF,25,FALSE),""),"")</f>
        <v/>
      </c>
    </row>
    <row r="26" spans="1:26">
      <c r="A26" s="1" t="str">
        <f>IFERROR(IF(IMPORT!C26&lt;&gt;"",IMPORT!C26,""),"")</f>
        <v>Courbevoie - Jacques Cartier</v>
      </c>
      <c r="B26" s="1" t="str">
        <f>IFERROR(VLOOKUP(D26,IMPORT!$1:$1048576,6,FALSE),"")</f>
        <v>EK-157-GX</v>
      </c>
      <c r="C26" s="1" t="str">
        <f>IFERROR(VLOOKUP(B26,IMPORT!$F:$G,2,FALSE),"")</f>
        <v>TWINGO</v>
      </c>
      <c r="D26" s="8" t="str">
        <f>IFERROR(IF(IMPORT!A26&lt;&gt;"",IMPORT!A26,""),"")</f>
        <v>Courbevoie - Jacques Cartier2</v>
      </c>
      <c r="E26" s="1" t="str">
        <f>IFERROR(VLOOKUP(D26,IMPORT!$1:$1048576,21,FALSE),"")</f>
        <v>Stephen Girault</v>
      </c>
      <c r="F26" s="25" t="str">
        <f>IFERROR(IF(VLOOKUP(B26,IMPORT!$F:$J,4,0)="true","","S"),"")</f>
        <v/>
      </c>
      <c r="G26" s="10" t="str">
        <f>IFERROR(IF(VLOOKUP(B26,IMPORT!$F:$J,5,0)="normal","","B"),"")</f>
        <v/>
      </c>
      <c r="H26" s="26" t="str">
        <f>IFERROR(IF(VLOOKUP(B26,IMPORT!$F:$L,7,0)="true","","P"),"")</f>
        <v/>
      </c>
      <c r="I26" s="18" t="str">
        <f>IF(AND(OR(IMPORT!K26="available",IMPORT!K26="reservation",IMPORT!K26="reservation-late"),OR(A26&lt;&gt;"Z - Garage - Livraison",A26&lt;&gt;"Z - Garage - Livraison")),B26,"")</f>
        <v>EK-157-GX</v>
      </c>
      <c r="J26" s="18" t="str">
        <f>IFERROR(IF(VLOOKUP(B26,IMPORT!$F:$AF,21,FALSE)&lt;&gt;"null",IF(OR(A26="Z - Garage - Livraison",A26="Z - Garage - Restitution"),"",B26),""),"")</f>
        <v/>
      </c>
      <c r="K26" s="18" t="str">
        <f>IF(AND(J26="",OR(IMPORT!K26="intervention",IMPORT!K26="intervention-late")),IF(OR(A26="Z - Garage - Livraison",A26="Z - Garage - Restitution"),"",B26),"")</f>
        <v/>
      </c>
      <c r="L26" s="18" t="str">
        <f>IFERROR(IF(OR(A26="Z - Garage - Livraison",A26="Z - Garage - Restitution"),B26,""),"")</f>
        <v/>
      </c>
      <c r="M26" s="20" t="str">
        <f>IFERROR(INT(IF(OR(IMPORT!K26="intervention",IMPORT!K26="intervention-late",IMPORT!K26="unavailable"),IF(J26&lt;&gt;"",MID(VLOOKUP(B26,IMPORT!$F:$AF,21,0),1,10),MID(VLOOKUP(B26,IMPORT!$F:$AF,19,0),1,10)),"")),"")</f>
        <v/>
      </c>
      <c r="N26" s="20" t="str">
        <f>IFERROR(INT(IF(OR(IMPORT!K26="intervention",IMPORT!K26="intervention-late",IMPORT!K26="unavailable"),IF(J26&lt;&gt;"",MID(VLOOKUP(B26,IMPORT!$F:$AF,22,0),1,10),MID(VLOOKUP(B26,IMPORT!$F:$AF,20,0),1,10)),"")),"")</f>
        <v/>
      </c>
      <c r="O26" s="18" t="str">
        <f t="shared" ca="1" si="0"/>
        <v/>
      </c>
      <c r="P26" s="14" t="str">
        <f>IFERROR(INT(IF(MID(VLOOKUP(B26,IMPORT!$F:$AF,23,FALSE),1,10)&lt;&gt;"null",MID(VLOOKUP(B26,IMPORT!$F:$AF,23,FALSE),1,10),"")),"")</f>
        <v/>
      </c>
      <c r="Q26" s="16" t="str">
        <f>IFERROR(INT(IF(MID(VLOOKUP(B26,IMPORT!$F:$AF,26,FALSE),1,10)&lt;&gt;"null",MID(VLOOKUP(B26,IMPORT!$F:$AF,26,FALSE),1,10),"")),"")</f>
        <v/>
      </c>
      <c r="R26" s="16" t="str">
        <f>IFERROR(IF(VLOOKUP(B26,IMPORT!$F:$AF,11,FALSE)="true","X",""),"")</f>
        <v/>
      </c>
      <c r="S26" s="16" t="str">
        <f>IFERROR(IF(VLOOKUP(B26,IMPORT!$F:$AF,12,FALSE)="true","X",""),"")</f>
        <v/>
      </c>
      <c r="T26" s="16" t="str">
        <f>IFERROR(IF(VLOOKUP(B26,IMPORT!$F:$AF,9,FALSE)="true","X",""),"")</f>
        <v/>
      </c>
      <c r="U26" s="16" t="str">
        <f>IFERROR(IF(VLOOKUP(B26,IMPORT!$F:$AF,10,FALSE)="true","X",""),"")</f>
        <v/>
      </c>
      <c r="V26" s="16" t="str">
        <f>IFERROR(IF(VLOOKUP(B26,IMPORT!$F:$AF,13,FALSE)="true","X",""),"")</f>
        <v/>
      </c>
      <c r="W26" s="16" t="str">
        <f>IFERROR(IF(VLOOKUP(B26,IMPORT!$F:$AF,14,FALSE)="true","X",""),"")</f>
        <v/>
      </c>
      <c r="X26" s="12">
        <f>IFERROR(INT(IF(MID(VLOOKUP(B26,IMPORT!$F:$AF,27,FALSE),1,10)&lt;&gt;"null",MID(VLOOKUP(B26,IMPORT!$F:$AF,27,FALSE),1,10),"-")),"")</f>
        <v>43362</v>
      </c>
      <c r="Y26" s="21">
        <f>IFERROR(IF(VLOOKUP(B26,IMPORT!$F:$AF,24,FALSE)&lt;&gt;"null",VLOOKUP(B26,IMPORT!$F:$AF,24,FALSE),""),"")</f>
        <v>7.0100118723605005E+17</v>
      </c>
      <c r="Z26" s="18" t="str">
        <f>IFERROR(IF(VLOOKUP(B26,IMPORT!$F:$AF,25,FALSE)&lt;&gt;"null",VLOOKUP(B26,IMPORT!$F:$AF,25,FALSE),""),"")</f>
        <v/>
      </c>
    </row>
    <row r="27" spans="1:26">
      <c r="A27" s="1" t="str">
        <f>IFERROR(IF(IMPORT!C27&lt;&gt;"",IMPORT!C27,""),"")</f>
        <v>Courbevoie - Jacques Cartier</v>
      </c>
      <c r="B27" s="1" t="str">
        <f>IFERROR(VLOOKUP(D27,IMPORT!$1:$1048576,6,FALSE),"")</f>
        <v>FA-579-HB</v>
      </c>
      <c r="C27" s="1">
        <f>IFERROR(VLOOKUP(B27,IMPORT!$F:$G,2,FALSE),"")</f>
        <v>500</v>
      </c>
      <c r="D27" s="8" t="str">
        <f>IFERROR(IF(IMPORT!A27&lt;&gt;"",IMPORT!A27,""),"")</f>
        <v>Courbevoie - Jacques Cartier3</v>
      </c>
      <c r="E27" s="1" t="str">
        <f>IFERROR(VLOOKUP(D27,IMPORT!$1:$1048576,21,FALSE),"")</f>
        <v>Stephen Girault</v>
      </c>
      <c r="F27" s="25" t="str">
        <f>IFERROR(IF(VLOOKUP(B27,IMPORT!$F:$J,4,0)="true","","S"),"")</f>
        <v/>
      </c>
      <c r="G27" s="10" t="str">
        <f>IFERROR(IF(VLOOKUP(B27,IMPORT!$F:$J,5,0)="normal","","B"),"")</f>
        <v/>
      </c>
      <c r="H27" s="26" t="str">
        <f>IFERROR(IF(VLOOKUP(B27,IMPORT!$F:$L,7,0)="true","","P"),"")</f>
        <v/>
      </c>
      <c r="I27" s="18" t="str">
        <f>IF(AND(OR(IMPORT!K27="available",IMPORT!K27="reservation",IMPORT!K27="reservation-late"),OR(A27&lt;&gt;"Z - Garage - Livraison",A27&lt;&gt;"Z - Garage - Livraison")),B27,"")</f>
        <v/>
      </c>
      <c r="J27" s="18" t="str">
        <f>IFERROR(IF(VLOOKUP(B27,IMPORT!$F:$AF,21,FALSE)&lt;&gt;"null",IF(OR(A27="Z - Garage - Livraison",A27="Z - Garage - Restitution"),"",B27),""),"")</f>
        <v>FA-579-HB</v>
      </c>
      <c r="K27" s="18" t="str">
        <f>IF(AND(J27="",OR(IMPORT!K27="intervention",IMPORT!K27="intervention-late")),IF(OR(A27="Z - Garage - Livraison",A27="Z - Garage - Restitution"),"",B27),"")</f>
        <v/>
      </c>
      <c r="L27" s="18" t="str">
        <f>IFERROR(IF(OR(A27="Z - Garage - Livraison",A27="Z - Garage - Restitution"),B27,""),"")</f>
        <v/>
      </c>
      <c r="M27" s="20">
        <f>IFERROR(INT(IF(OR(IMPORT!K27="intervention",IMPORT!K27="intervention-late",IMPORT!K27="unavailable"),IF(J27&lt;&gt;"",MID(VLOOKUP(B27,IMPORT!$F:$AF,21,0),1,10),MID(VLOOKUP(B27,IMPORT!$F:$AF,19,0),1,10)),"")),"")</f>
        <v>43508</v>
      </c>
      <c r="N27" s="20">
        <f>IFERROR(INT(IF(OR(IMPORT!K27="intervention",IMPORT!K27="intervention-late",IMPORT!K27="unavailable"),IF(J27&lt;&gt;"",MID(VLOOKUP(B27,IMPORT!$F:$AF,22,0),1,10),MID(VLOOKUP(B27,IMPORT!$F:$AF,20,0),1,10)),"")),"")</f>
        <v>43537</v>
      </c>
      <c r="O27" s="18">
        <f t="shared" ca="1" si="0"/>
        <v>24</v>
      </c>
      <c r="P27" s="14">
        <f>IFERROR(INT(IF(MID(VLOOKUP(B27,IMPORT!$F:$AF,23,FALSE),1,10)&lt;&gt;"null",MID(VLOOKUP(B27,IMPORT!$F:$AF,23,FALSE),1,10),"")),"")</f>
        <v>43483</v>
      </c>
      <c r="Q27" s="16" t="str">
        <f>IFERROR(INT(IF(MID(VLOOKUP(B27,IMPORT!$F:$AF,26,FALSE),1,10)&lt;&gt;"null",MID(VLOOKUP(B27,IMPORT!$F:$AF,26,FALSE),1,10),"")),"")</f>
        <v/>
      </c>
      <c r="R27" s="16" t="str">
        <f>IFERROR(IF(VLOOKUP(B27,IMPORT!$F:$AF,11,FALSE)="true","X",""),"")</f>
        <v/>
      </c>
      <c r="S27" s="16" t="str">
        <f>IFERROR(IF(VLOOKUP(B27,IMPORT!$F:$AF,12,FALSE)="true","X",""),"")</f>
        <v/>
      </c>
      <c r="T27" s="16" t="str">
        <f>IFERROR(IF(VLOOKUP(B27,IMPORT!$F:$AF,9,FALSE)="true","X",""),"")</f>
        <v/>
      </c>
      <c r="U27" s="16" t="str">
        <f>IFERROR(IF(VLOOKUP(B27,IMPORT!$F:$AF,10,FALSE)="true","X",""),"")</f>
        <v/>
      </c>
      <c r="V27" s="16" t="str">
        <f>IFERROR(IF(VLOOKUP(B27,IMPORT!$F:$AF,13,FALSE)="true","X",""),"")</f>
        <v/>
      </c>
      <c r="W27" s="16" t="str">
        <f>IFERROR(IF(VLOOKUP(B27,IMPORT!$F:$AF,14,FALSE)="true","X",""),"")</f>
        <v/>
      </c>
      <c r="X27" s="12">
        <f>IFERROR(INT(IF(MID(VLOOKUP(B27,IMPORT!$F:$AF,27,FALSE),1,10)&lt;&gt;"null",MID(VLOOKUP(B27,IMPORT!$F:$AF,27,FALSE),1,10),"-")),"")</f>
        <v>43476</v>
      </c>
      <c r="Y27" s="21">
        <f>IFERROR(IF(VLOOKUP(B27,IMPORT!$F:$AF,24,FALSE)&lt;&gt;"null",VLOOKUP(B27,IMPORT!$F:$AF,24,FALSE),""),"")</f>
        <v>7.0100118723606106E+17</v>
      </c>
      <c r="Z27" s="18" t="str">
        <f>IFERROR(IF(VLOOKUP(B27,IMPORT!$F:$AF,25,FALSE)&lt;&gt;"null",VLOOKUP(B27,IMPORT!$F:$AF,25,FALSE),""),"")</f>
        <v/>
      </c>
    </row>
    <row r="28" spans="1:26">
      <c r="A28" s="1" t="str">
        <f>IFERROR(IF(IMPORT!C28&lt;&gt;"",IMPORT!C28,""),"")</f>
        <v>Courbevoie - Marceau</v>
      </c>
      <c r="B28" s="1" t="str">
        <f>IFERROR(VLOOKUP(D28,IMPORT!$1:$1048576,6,FALSE),"")</f>
        <v>EV-183-SP</v>
      </c>
      <c r="C28" s="1" t="str">
        <f>IFERROR(VLOOKUP(B28,IMPORT!$F:$G,2,FALSE),"")</f>
        <v>MEGANE</v>
      </c>
      <c r="D28" s="8" t="str">
        <f>IFERROR(IF(IMPORT!A28&lt;&gt;"",IMPORT!A28,""),"")</f>
        <v>Courbevoie - Marceau1</v>
      </c>
      <c r="E28" s="1" t="str">
        <f>IFERROR(VLOOKUP(D28,IMPORT!$1:$1048576,21,FALSE),"")</f>
        <v>Stephen Girault</v>
      </c>
      <c r="F28" s="25" t="str">
        <f>IFERROR(IF(VLOOKUP(B28,IMPORT!$F:$J,4,0)="true","","S"),"")</f>
        <v/>
      </c>
      <c r="G28" s="10" t="str">
        <f>IFERROR(IF(VLOOKUP(B28,IMPORT!$F:$J,5,0)="normal","","B"),"")</f>
        <v/>
      </c>
      <c r="H28" s="26" t="str">
        <f>IFERROR(IF(VLOOKUP(B28,IMPORT!$F:$L,7,0)="true","","P"),"")</f>
        <v/>
      </c>
      <c r="I28" s="18" t="str">
        <f>IF(AND(OR(IMPORT!K28="available",IMPORT!K28="reservation",IMPORT!K28="reservation-late"),OR(A28&lt;&gt;"Z - Garage - Livraison",A28&lt;&gt;"Z - Garage - Livraison")),B28,"")</f>
        <v>EV-183-SP</v>
      </c>
      <c r="J28" s="18" t="str">
        <f>IFERROR(IF(VLOOKUP(B28,IMPORT!$F:$AF,21,FALSE)&lt;&gt;"null",IF(OR(A28="Z - Garage - Livraison",A28="Z - Garage - Restitution"),"",B28),""),"")</f>
        <v/>
      </c>
      <c r="K28" s="18" t="str">
        <f>IF(AND(J28="",OR(IMPORT!K28="intervention",IMPORT!K28="intervention-late")),IF(OR(A28="Z - Garage - Livraison",A28="Z - Garage - Restitution"),"",B28),"")</f>
        <v/>
      </c>
      <c r="L28" s="18" t="str">
        <f>IFERROR(IF(OR(A28="Z - Garage - Livraison",A28="Z - Garage - Restitution"),B28,""),"")</f>
        <v/>
      </c>
      <c r="M28" s="20" t="str">
        <f>IFERROR(INT(IF(OR(IMPORT!K28="intervention",IMPORT!K28="intervention-late",IMPORT!K28="unavailable"),IF(J28&lt;&gt;"",MID(VLOOKUP(B28,IMPORT!$F:$AF,21,0),1,10),MID(VLOOKUP(B28,IMPORT!$F:$AF,19,0),1,10)),"")),"")</f>
        <v/>
      </c>
      <c r="N28" s="20" t="str">
        <f>IFERROR(INT(IF(OR(IMPORT!K28="intervention",IMPORT!K28="intervention-late",IMPORT!K28="unavailable"),IF(J28&lt;&gt;"",MID(VLOOKUP(B28,IMPORT!$F:$AF,22,0),1,10),MID(VLOOKUP(B28,IMPORT!$F:$AF,20,0),1,10)),"")),"")</f>
        <v/>
      </c>
      <c r="O28" s="18" t="str">
        <f t="shared" ca="1" si="0"/>
        <v/>
      </c>
      <c r="P28" s="14" t="str">
        <f>IFERROR(INT(IF(MID(VLOOKUP(B28,IMPORT!$F:$AF,23,FALSE),1,10)&lt;&gt;"null",MID(VLOOKUP(B28,IMPORT!$F:$AF,23,FALSE),1,10),"")),"")</f>
        <v/>
      </c>
      <c r="Q28" s="16" t="str">
        <f>IFERROR(INT(IF(MID(VLOOKUP(B28,IMPORT!$F:$AF,26,FALSE),1,10)&lt;&gt;"null",MID(VLOOKUP(B28,IMPORT!$F:$AF,26,FALSE),1,10),"")),"")</f>
        <v/>
      </c>
      <c r="R28" s="16" t="str">
        <f>IFERROR(IF(VLOOKUP(B28,IMPORT!$F:$AF,11,FALSE)="true","X",""),"")</f>
        <v/>
      </c>
      <c r="S28" s="16" t="str">
        <f>IFERROR(IF(VLOOKUP(B28,IMPORT!$F:$AF,12,FALSE)="true","X",""),"")</f>
        <v/>
      </c>
      <c r="T28" s="16" t="str">
        <f>IFERROR(IF(VLOOKUP(B28,IMPORT!$F:$AF,9,FALSE)="true","X",""),"")</f>
        <v/>
      </c>
      <c r="U28" s="16" t="str">
        <f>IFERROR(IF(VLOOKUP(B28,IMPORT!$F:$AF,10,FALSE)="true","X",""),"")</f>
        <v/>
      </c>
      <c r="V28" s="16" t="str">
        <f>IFERROR(IF(VLOOKUP(B28,IMPORT!$F:$AF,13,FALSE)="true","X",""),"")</f>
        <v/>
      </c>
      <c r="W28" s="16" t="str">
        <f>IFERROR(IF(VLOOKUP(B28,IMPORT!$F:$AF,14,FALSE)="true","X",""),"")</f>
        <v/>
      </c>
      <c r="X28" s="12">
        <f>IFERROR(INT(IF(MID(VLOOKUP(B28,IMPORT!$F:$AF,27,FALSE),1,10)&lt;&gt;"null",MID(VLOOKUP(B28,IMPORT!$F:$AF,27,FALSE),1,10),"-")),"")</f>
        <v>43214</v>
      </c>
      <c r="Y28" s="21">
        <f>IFERROR(IF(VLOOKUP(B28,IMPORT!$F:$AF,24,FALSE)&lt;&gt;"null",VLOOKUP(B28,IMPORT!$F:$AF,24,FALSE),""),"")</f>
        <v>7.0100118723603802E+17</v>
      </c>
      <c r="Z28" s="18" t="str">
        <f>IFERROR(IF(VLOOKUP(B28,IMPORT!$F:$AF,25,FALSE)&lt;&gt;"null",VLOOKUP(B28,IMPORT!$F:$AF,25,FALSE),""),"")</f>
        <v/>
      </c>
    </row>
    <row r="29" spans="1:26">
      <c r="A29" s="1" t="str">
        <f>IFERROR(IF(IMPORT!C29&lt;&gt;"",IMPORT!C29,""),"")</f>
        <v>Courbevoie - Marceau</v>
      </c>
      <c r="B29" s="1" t="str">
        <f>IFERROR(VLOOKUP(D29,IMPORT!$1:$1048576,6,FALSE),"")</f>
        <v>EV-393-SP</v>
      </c>
      <c r="C29" s="1" t="str">
        <f>IFERROR(VLOOKUP(B29,IMPORT!$F:$G,2,FALSE),"")</f>
        <v>MEGANE</v>
      </c>
      <c r="D29" s="8" t="str">
        <f>IFERROR(IF(IMPORT!A29&lt;&gt;"",IMPORT!A29,""),"")</f>
        <v>Courbevoie - Marceau2</v>
      </c>
      <c r="E29" s="1" t="str">
        <f>IFERROR(VLOOKUP(D29,IMPORT!$1:$1048576,21,FALSE),"")</f>
        <v>Stephen Girault</v>
      </c>
      <c r="F29" s="25" t="str">
        <f>IFERROR(IF(VLOOKUP(B29,IMPORT!$F:$J,4,0)="true","","S"),"")</f>
        <v/>
      </c>
      <c r="G29" s="10" t="str">
        <f>IFERROR(IF(VLOOKUP(B29,IMPORT!$F:$J,5,0)="normal","","B"),"")</f>
        <v/>
      </c>
      <c r="H29" s="26" t="str">
        <f>IFERROR(IF(VLOOKUP(B29,IMPORT!$F:$L,7,0)="true","","P"),"")</f>
        <v/>
      </c>
      <c r="I29" s="18" t="str">
        <f>IF(AND(OR(IMPORT!K29="available",IMPORT!K29="reservation",IMPORT!K29="reservation-late"),OR(A29&lt;&gt;"Z - Garage - Livraison",A29&lt;&gt;"Z - Garage - Livraison")),B29,"")</f>
        <v>EV-393-SP</v>
      </c>
      <c r="J29" s="18" t="str">
        <f>IFERROR(IF(VLOOKUP(B29,IMPORT!$F:$AF,21,FALSE)&lt;&gt;"null",IF(OR(A29="Z - Garage - Livraison",A29="Z - Garage - Restitution"),"",B29),""),"")</f>
        <v/>
      </c>
      <c r="K29" s="18" t="str">
        <f>IF(AND(J29="",OR(IMPORT!K29="intervention",IMPORT!K29="intervention-late")),IF(OR(A29="Z - Garage - Livraison",A29="Z - Garage - Restitution"),"",B29),"")</f>
        <v/>
      </c>
      <c r="L29" s="18" t="str">
        <f>IFERROR(IF(OR(A29="Z - Garage - Livraison",A29="Z - Garage - Restitution"),B29,""),"")</f>
        <v/>
      </c>
      <c r="M29" s="20" t="str">
        <f>IFERROR(INT(IF(OR(IMPORT!K29="intervention",IMPORT!K29="intervention-late",IMPORT!K29="unavailable"),IF(J29&lt;&gt;"",MID(VLOOKUP(B29,IMPORT!$F:$AF,21,0),1,10),MID(VLOOKUP(B29,IMPORT!$F:$AF,19,0),1,10)),"")),"")</f>
        <v/>
      </c>
      <c r="N29" s="20" t="str">
        <f>IFERROR(INT(IF(OR(IMPORT!K29="intervention",IMPORT!K29="intervention-late",IMPORT!K29="unavailable"),IF(J29&lt;&gt;"",MID(VLOOKUP(B29,IMPORT!$F:$AF,22,0),1,10),MID(VLOOKUP(B29,IMPORT!$F:$AF,20,0),1,10)),"")),"")</f>
        <v/>
      </c>
      <c r="O29" s="18" t="str">
        <f t="shared" ca="1" si="0"/>
        <v/>
      </c>
      <c r="P29" s="14" t="str">
        <f>IFERROR(INT(IF(MID(VLOOKUP(B29,IMPORT!$F:$AF,23,FALSE),1,10)&lt;&gt;"null",MID(VLOOKUP(B29,IMPORT!$F:$AF,23,FALSE),1,10),"")),"")</f>
        <v/>
      </c>
      <c r="Q29" s="16">
        <f>IFERROR(INT(IF(MID(VLOOKUP(B29,IMPORT!$F:$AF,26,FALSE),1,10)&lt;&gt;"null",MID(VLOOKUP(B29,IMPORT!$F:$AF,26,FALSE),1,10),"")),"")</f>
        <v>43397</v>
      </c>
      <c r="R29" s="16" t="str">
        <f>IFERROR(IF(VLOOKUP(B29,IMPORT!$F:$AF,11,FALSE)="true","X",""),"")</f>
        <v/>
      </c>
      <c r="S29" s="16" t="str">
        <f>IFERROR(IF(VLOOKUP(B29,IMPORT!$F:$AF,12,FALSE)="true","X",""),"")</f>
        <v/>
      </c>
      <c r="T29" s="16" t="str">
        <f>IFERROR(IF(VLOOKUP(B29,IMPORT!$F:$AF,9,FALSE)="true","X",""),"")</f>
        <v/>
      </c>
      <c r="U29" s="16" t="str">
        <f>IFERROR(IF(VLOOKUP(B29,IMPORT!$F:$AF,10,FALSE)="true","X",""),"")</f>
        <v/>
      </c>
      <c r="V29" s="16" t="str">
        <f>IFERROR(IF(VLOOKUP(B29,IMPORT!$F:$AF,13,FALSE)="true","X",""),"")</f>
        <v/>
      </c>
      <c r="W29" s="16" t="str">
        <f>IFERROR(IF(VLOOKUP(B29,IMPORT!$F:$AF,14,FALSE)="true","X",""),"")</f>
        <v/>
      </c>
      <c r="X29" s="12">
        <f>IFERROR(INT(IF(MID(VLOOKUP(B29,IMPORT!$F:$AF,27,FALSE),1,10)&lt;&gt;"null",MID(VLOOKUP(B29,IMPORT!$F:$AF,27,FALSE),1,10),"-")),"")</f>
        <v>43364</v>
      </c>
      <c r="Y29" s="21">
        <f>IFERROR(IF(VLOOKUP(B29,IMPORT!$F:$AF,24,FALSE)&lt;&gt;"null",VLOOKUP(B29,IMPORT!$F:$AF,24,FALSE),""),"")</f>
        <v>7.0100118723603699E+17</v>
      </c>
      <c r="Z29" s="18" t="str">
        <f>IFERROR(IF(VLOOKUP(B29,IMPORT!$F:$AF,25,FALSE)&lt;&gt;"null",VLOOKUP(B29,IMPORT!$F:$AF,25,FALSE),""),"")</f>
        <v/>
      </c>
    </row>
    <row r="30" spans="1:26">
      <c r="A30" s="1" t="str">
        <f>IFERROR(IF(IMPORT!C30&lt;&gt;"",IMPORT!C30,""),"")</f>
        <v>Courbevoie - Marceau</v>
      </c>
      <c r="B30" s="1" t="str">
        <f>IFERROR(VLOOKUP(D30,IMPORT!$1:$1048576,6,FALSE),"")</f>
        <v>FC-763-NM</v>
      </c>
      <c r="C30" s="1" t="str">
        <f>IFERROR(VLOOKUP(B30,IMPORT!$F:$G,2,FALSE),"")</f>
        <v>Golf 7</v>
      </c>
      <c r="D30" s="8" t="str">
        <f>IFERROR(IF(IMPORT!A30&lt;&gt;"",IMPORT!A30,""),"")</f>
        <v>Courbevoie - Marceau3</v>
      </c>
      <c r="E30" s="1" t="str">
        <f>IFERROR(VLOOKUP(D30,IMPORT!$1:$1048576,21,FALSE),"")</f>
        <v>Stephen Girault</v>
      </c>
      <c r="F30" s="25" t="str">
        <f>IFERROR(IF(VLOOKUP(B30,IMPORT!$F:$J,4,0)="true","","S"),"")</f>
        <v/>
      </c>
      <c r="G30" s="10" t="str">
        <f>IFERROR(IF(VLOOKUP(B30,IMPORT!$F:$J,5,0)="normal","","B"),"")</f>
        <v/>
      </c>
      <c r="H30" s="26" t="str">
        <f>IFERROR(IF(VLOOKUP(B30,IMPORT!$F:$L,7,0)="true","","P"),"")</f>
        <v>P</v>
      </c>
      <c r="I30" s="18" t="str">
        <f>IF(AND(OR(IMPORT!K30="available",IMPORT!K30="reservation",IMPORT!K30="reservation-late"),OR(A30&lt;&gt;"Z - Garage - Livraison",A30&lt;&gt;"Z - Garage - Livraison")),B30,"")</f>
        <v>FC-763-NM</v>
      </c>
      <c r="J30" s="18" t="str">
        <f>IFERROR(IF(VLOOKUP(B30,IMPORT!$F:$AF,21,FALSE)&lt;&gt;"null",IF(OR(A30="Z - Garage - Livraison",A30="Z - Garage - Restitution"),"",B30),""),"")</f>
        <v/>
      </c>
      <c r="K30" s="18" t="str">
        <f>IF(AND(J30="",OR(IMPORT!K30="intervention",IMPORT!K30="intervention-late")),IF(OR(A30="Z - Garage - Livraison",A30="Z - Garage - Restitution"),"",B30),"")</f>
        <v/>
      </c>
      <c r="L30" s="18" t="str">
        <f>IFERROR(IF(OR(A30="Z - Garage - Livraison",A30="Z - Garage - Restitution"),B30,""),"")</f>
        <v/>
      </c>
      <c r="M30" s="20" t="str">
        <f>IFERROR(INT(IF(OR(IMPORT!K30="intervention",IMPORT!K30="intervention-late",IMPORT!K30="unavailable"),IF(J30&lt;&gt;"",MID(VLOOKUP(B30,IMPORT!$F:$AF,21,0),1,10),MID(VLOOKUP(B30,IMPORT!$F:$AF,19,0),1,10)),"")),"")</f>
        <v/>
      </c>
      <c r="N30" s="20" t="str">
        <f>IFERROR(INT(IF(OR(IMPORT!K30="intervention",IMPORT!K30="intervention-late",IMPORT!K30="unavailable"),IF(J30&lt;&gt;"",MID(VLOOKUP(B30,IMPORT!$F:$AF,22,0),1,10),MID(VLOOKUP(B30,IMPORT!$F:$AF,20,0),1,10)),"")),"")</f>
        <v/>
      </c>
      <c r="O30" s="18" t="str">
        <f t="shared" ca="1" si="0"/>
        <v/>
      </c>
      <c r="P30" s="14" t="str">
        <f>IFERROR(INT(IF(MID(VLOOKUP(B30,IMPORT!$F:$AF,23,FALSE),1,10)&lt;&gt;"null",MID(VLOOKUP(B30,IMPORT!$F:$AF,23,FALSE),1,10),"")),"")</f>
        <v/>
      </c>
      <c r="Q30" s="16" t="str">
        <f>IFERROR(INT(IF(MID(VLOOKUP(B30,IMPORT!$F:$AF,26,FALSE),1,10)&lt;&gt;"null",MID(VLOOKUP(B30,IMPORT!$F:$AF,26,FALSE),1,10),"")),"")</f>
        <v/>
      </c>
      <c r="R30" s="16" t="str">
        <f>IFERROR(IF(VLOOKUP(B30,IMPORT!$F:$AF,11,FALSE)="true","X",""),"")</f>
        <v/>
      </c>
      <c r="S30" s="16" t="str">
        <f>IFERROR(IF(VLOOKUP(B30,IMPORT!$F:$AF,12,FALSE)="true","X",""),"")</f>
        <v/>
      </c>
      <c r="T30" s="16" t="str">
        <f>IFERROR(IF(VLOOKUP(B30,IMPORT!$F:$AF,9,FALSE)="true","X",""),"")</f>
        <v/>
      </c>
      <c r="U30" s="16" t="str">
        <f>IFERROR(IF(VLOOKUP(B30,IMPORT!$F:$AF,10,FALSE)="true","X",""),"")</f>
        <v/>
      </c>
      <c r="V30" s="16" t="str">
        <f>IFERROR(IF(VLOOKUP(B30,IMPORT!$F:$AF,13,FALSE)="true","X",""),"")</f>
        <v/>
      </c>
      <c r="W30" s="16" t="str">
        <f>IFERROR(IF(VLOOKUP(B30,IMPORT!$F:$AF,14,FALSE)="true","X",""),"")</f>
        <v/>
      </c>
      <c r="X30" s="12">
        <f>IFERROR(INT(IF(MID(VLOOKUP(B30,IMPORT!$F:$AF,27,FALSE),1,10)&lt;&gt;"null",MID(VLOOKUP(B30,IMPORT!$F:$AF,27,FALSE),1,10),"-")),"")</f>
        <v>43482</v>
      </c>
      <c r="Y30" s="21">
        <f>IFERROR(IF(VLOOKUP(B30,IMPORT!$F:$AF,24,FALSE)&lt;&gt;"null",VLOOKUP(B30,IMPORT!$F:$AF,24,FALSE),""),"")</f>
        <v>7.0100118723605094E+17</v>
      </c>
      <c r="Z30" s="18">
        <f>IFERROR(IF(VLOOKUP(B30,IMPORT!$F:$AF,25,FALSE)&lt;&gt;"null",VLOOKUP(B30,IMPORT!$F:$AF,25,FALSE),""),"")</f>
        <v>4774</v>
      </c>
    </row>
    <row r="31" spans="1:26">
      <c r="A31" s="1" t="str">
        <f>IFERROR(IF(IMPORT!C31&lt;&gt;"",IMPORT!C31,""),"")</f>
        <v>Courbevoie - Renardieres</v>
      </c>
      <c r="B31" s="1" t="str">
        <f>IFERROR(VLOOKUP(D31,IMPORT!$1:$1048576,6,FALSE),"")</f>
        <v>FC-927-MD</v>
      </c>
      <c r="C31" s="1" t="str">
        <f>IFERROR(VLOOKUP(B31,IMPORT!$F:$G,2,FALSE),"")</f>
        <v>Golf 7</v>
      </c>
      <c r="D31" s="8" t="str">
        <f>IFERROR(IF(IMPORT!A31&lt;&gt;"",IMPORT!A31,""),"")</f>
        <v>Courbevoie - Renardieres1</v>
      </c>
      <c r="E31" s="1" t="str">
        <f>IFERROR(VLOOKUP(D31,IMPORT!$1:$1048576,21,FALSE),"")</f>
        <v>Stephen Girault</v>
      </c>
      <c r="F31" s="25" t="str">
        <f>IFERROR(IF(VLOOKUP(B31,IMPORT!$F:$J,4,0)="true","","S"),"")</f>
        <v/>
      </c>
      <c r="G31" s="10" t="str">
        <f>IFERROR(IF(VLOOKUP(B31,IMPORT!$F:$J,5,0)="normal","","B"),"")</f>
        <v/>
      </c>
      <c r="H31" s="26" t="str">
        <f>IFERROR(IF(VLOOKUP(B31,IMPORT!$F:$L,7,0)="true","","P"),"")</f>
        <v/>
      </c>
      <c r="I31" s="18" t="str">
        <f>IF(AND(OR(IMPORT!K31="available",IMPORT!K31="reservation",IMPORT!K31="reservation-late"),OR(A31&lt;&gt;"Z - Garage - Livraison",A31&lt;&gt;"Z - Garage - Livraison")),B31,"")</f>
        <v>FC-927-MD</v>
      </c>
      <c r="J31" s="18" t="str">
        <f>IFERROR(IF(VLOOKUP(B31,IMPORT!$F:$AF,21,FALSE)&lt;&gt;"null",IF(OR(A31="Z - Garage - Livraison",A31="Z - Garage - Restitution"),"",B31),""),"")</f>
        <v/>
      </c>
      <c r="K31" s="18" t="str">
        <f>IF(AND(J31="",OR(IMPORT!K31="intervention",IMPORT!K31="intervention-late")),IF(OR(A31="Z - Garage - Livraison",A31="Z - Garage - Restitution"),"",B31),"")</f>
        <v/>
      </c>
      <c r="L31" s="18" t="str">
        <f>IFERROR(IF(OR(A31="Z - Garage - Livraison",A31="Z - Garage - Restitution"),B31,""),"")</f>
        <v/>
      </c>
      <c r="M31" s="20" t="str">
        <f>IFERROR(INT(IF(OR(IMPORT!K31="intervention",IMPORT!K31="intervention-late",IMPORT!K31="unavailable"),IF(J31&lt;&gt;"",MID(VLOOKUP(B31,IMPORT!$F:$AF,21,0),1,10),MID(VLOOKUP(B31,IMPORT!$F:$AF,19,0),1,10)),"")),"")</f>
        <v/>
      </c>
      <c r="N31" s="20" t="str">
        <f>IFERROR(INT(IF(OR(IMPORT!K31="intervention",IMPORT!K31="intervention-late",IMPORT!K31="unavailable"),IF(J31&lt;&gt;"",MID(VLOOKUP(B31,IMPORT!$F:$AF,22,0),1,10),MID(VLOOKUP(B31,IMPORT!$F:$AF,20,0),1,10)),"")),"")</f>
        <v/>
      </c>
      <c r="O31" s="18" t="str">
        <f t="shared" ca="1" si="0"/>
        <v/>
      </c>
      <c r="P31" s="14" t="str">
        <f>IFERROR(INT(IF(MID(VLOOKUP(B31,IMPORT!$F:$AF,23,FALSE),1,10)&lt;&gt;"null",MID(VLOOKUP(B31,IMPORT!$F:$AF,23,FALSE),1,10),"")),"")</f>
        <v/>
      </c>
      <c r="Q31" s="16" t="str">
        <f>IFERROR(INT(IF(MID(VLOOKUP(B31,IMPORT!$F:$AF,26,FALSE),1,10)&lt;&gt;"null",MID(VLOOKUP(B31,IMPORT!$F:$AF,26,FALSE),1,10),"")),"")</f>
        <v/>
      </c>
      <c r="R31" s="16" t="str">
        <f>IFERROR(IF(VLOOKUP(B31,IMPORT!$F:$AF,11,FALSE)="true","X",""),"")</f>
        <v/>
      </c>
      <c r="S31" s="16" t="str">
        <f>IFERROR(IF(VLOOKUP(B31,IMPORT!$F:$AF,12,FALSE)="true","X",""),"")</f>
        <v/>
      </c>
      <c r="T31" s="16" t="str">
        <f>IFERROR(IF(VLOOKUP(B31,IMPORT!$F:$AF,9,FALSE)="true","X",""),"")</f>
        <v/>
      </c>
      <c r="U31" s="16" t="str">
        <f>IFERROR(IF(VLOOKUP(B31,IMPORT!$F:$AF,10,FALSE)="true","X",""),"")</f>
        <v/>
      </c>
      <c r="V31" s="16" t="str">
        <f>IFERROR(IF(VLOOKUP(B31,IMPORT!$F:$AF,13,FALSE)="true","X",""),"")</f>
        <v/>
      </c>
      <c r="W31" s="16" t="str">
        <f>IFERROR(IF(VLOOKUP(B31,IMPORT!$F:$AF,14,FALSE)="true","X",""),"")</f>
        <v/>
      </c>
      <c r="X31" s="12">
        <f>IFERROR(INT(IF(MID(VLOOKUP(B31,IMPORT!$F:$AF,27,FALSE),1,10)&lt;&gt;"null",MID(VLOOKUP(B31,IMPORT!$F:$AF,27,FALSE),1,10),"-")),"")</f>
        <v>43482</v>
      </c>
      <c r="Y31" s="21">
        <f>IFERROR(IF(VLOOKUP(B31,IMPORT!$F:$AF,24,FALSE)&lt;&gt;"null",VLOOKUP(B31,IMPORT!$F:$AF,24,FALSE),""),"")</f>
        <v>7.0100118723605094E+17</v>
      </c>
      <c r="Z31" s="18">
        <f>IFERROR(IF(VLOOKUP(B31,IMPORT!$F:$AF,25,FALSE)&lt;&gt;"null",VLOOKUP(B31,IMPORT!$F:$AF,25,FALSE),""),"")</f>
        <v>4775</v>
      </c>
    </row>
    <row r="32" spans="1:26">
      <c r="A32" s="1" t="str">
        <f>IFERROR(IF(IMPORT!C32&lt;&gt;"",IMPORT!C32,""),"")</f>
        <v>Courbevoie - Renardieres</v>
      </c>
      <c r="B32" s="1" t="str">
        <f>IFERROR(VLOOKUP(D32,IMPORT!$1:$1048576,6,FALSE),"")</f>
        <v>EV-113-SN</v>
      </c>
      <c r="C32" s="1" t="str">
        <f>IFERROR(VLOOKUP(B32,IMPORT!$F:$G,2,FALSE),"")</f>
        <v>MEGANE</v>
      </c>
      <c r="D32" s="8" t="str">
        <f>IFERROR(IF(IMPORT!A32&lt;&gt;"",IMPORT!A32,""),"")</f>
        <v>Courbevoie - Renardieres2</v>
      </c>
      <c r="E32" s="1" t="str">
        <f>IFERROR(VLOOKUP(D32,IMPORT!$1:$1048576,21,FALSE),"")</f>
        <v>Stephen Girault</v>
      </c>
      <c r="F32" s="25" t="str">
        <f>IFERROR(IF(VLOOKUP(B32,IMPORT!$F:$J,4,0)="true","","S"),"")</f>
        <v/>
      </c>
      <c r="G32" s="10" t="str">
        <f>IFERROR(IF(VLOOKUP(B32,IMPORT!$F:$J,5,0)="normal","","B"),"")</f>
        <v/>
      </c>
      <c r="H32" s="26" t="str">
        <f>IFERROR(IF(VLOOKUP(B32,IMPORT!$F:$L,7,0)="true","","P"),"")</f>
        <v/>
      </c>
      <c r="I32" s="18" t="str">
        <f>IF(AND(OR(IMPORT!K32="available",IMPORT!K32="reservation",IMPORT!K32="reservation-late"),OR(A32&lt;&gt;"Z - Garage - Livraison",A32&lt;&gt;"Z - Garage - Livraison")),B32,"")</f>
        <v>EV-113-SN</v>
      </c>
      <c r="J32" s="18" t="str">
        <f>IFERROR(IF(VLOOKUP(B32,IMPORT!$F:$AF,21,FALSE)&lt;&gt;"null",IF(OR(A32="Z - Garage - Livraison",A32="Z - Garage - Restitution"),"",B32),""),"")</f>
        <v/>
      </c>
      <c r="K32" s="18" t="str">
        <f>IF(AND(J32="",OR(IMPORT!K32="intervention",IMPORT!K32="intervention-late")),IF(OR(A32="Z - Garage - Livraison",A32="Z - Garage - Restitution"),"",B32),"")</f>
        <v/>
      </c>
      <c r="L32" s="18" t="str">
        <f>IFERROR(IF(OR(A32="Z - Garage - Livraison",A32="Z - Garage - Restitution"),B32,""),"")</f>
        <v/>
      </c>
      <c r="M32" s="20" t="str">
        <f>IFERROR(INT(IF(OR(IMPORT!K32="intervention",IMPORT!K32="intervention-late",IMPORT!K32="unavailable"),IF(J32&lt;&gt;"",MID(VLOOKUP(B32,IMPORT!$F:$AF,21,0),1,10),MID(VLOOKUP(B32,IMPORT!$F:$AF,19,0),1,10)),"")),"")</f>
        <v/>
      </c>
      <c r="N32" s="20" t="str">
        <f>IFERROR(INT(IF(OR(IMPORT!K32="intervention",IMPORT!K32="intervention-late",IMPORT!K32="unavailable"),IF(J32&lt;&gt;"",MID(VLOOKUP(B32,IMPORT!$F:$AF,22,0),1,10),MID(VLOOKUP(B32,IMPORT!$F:$AF,20,0),1,10)),"")),"")</f>
        <v/>
      </c>
      <c r="O32" s="18" t="str">
        <f t="shared" ca="1" si="0"/>
        <v/>
      </c>
      <c r="P32" s="14" t="str">
        <f>IFERROR(INT(IF(MID(VLOOKUP(B32,IMPORT!$F:$AF,23,FALSE),1,10)&lt;&gt;"null",MID(VLOOKUP(B32,IMPORT!$F:$AF,23,FALSE),1,10),"")),"")</f>
        <v/>
      </c>
      <c r="Q32" s="16">
        <f>IFERROR(INT(IF(MID(VLOOKUP(B32,IMPORT!$F:$AF,26,FALSE),1,10)&lt;&gt;"null",MID(VLOOKUP(B32,IMPORT!$F:$AF,26,FALSE),1,10),"")),"")</f>
        <v>43428</v>
      </c>
      <c r="R32" s="16" t="str">
        <f>IFERROR(IF(VLOOKUP(B32,IMPORT!$F:$AF,11,FALSE)="true","X",""),"")</f>
        <v/>
      </c>
      <c r="S32" s="16" t="str">
        <f>IFERROR(IF(VLOOKUP(B32,IMPORT!$F:$AF,12,FALSE)="true","X",""),"")</f>
        <v/>
      </c>
      <c r="T32" s="16" t="str">
        <f>IFERROR(IF(VLOOKUP(B32,IMPORT!$F:$AF,9,FALSE)="true","X",""),"")</f>
        <v/>
      </c>
      <c r="U32" s="16" t="str">
        <f>IFERROR(IF(VLOOKUP(B32,IMPORT!$F:$AF,10,FALSE)="true","X",""),"")</f>
        <v/>
      </c>
      <c r="V32" s="16" t="str">
        <f>IFERROR(IF(VLOOKUP(B32,IMPORT!$F:$AF,13,FALSE)="true","X",""),"")</f>
        <v/>
      </c>
      <c r="W32" s="16" t="str">
        <f>IFERROR(IF(VLOOKUP(B32,IMPORT!$F:$AF,14,FALSE)="true","X",""),"")</f>
        <v/>
      </c>
      <c r="X32" s="12">
        <f>IFERROR(INT(IF(MID(VLOOKUP(B32,IMPORT!$F:$AF,27,FALSE),1,10)&lt;&gt;"null",MID(VLOOKUP(B32,IMPORT!$F:$AF,27,FALSE),1,10),"-")),"")</f>
        <v>43370</v>
      </c>
      <c r="Y32" s="21">
        <f>IFERROR(IF(VLOOKUP(B32,IMPORT!$F:$AF,24,FALSE)&lt;&gt;"null",VLOOKUP(B32,IMPORT!$F:$AF,24,FALSE),""),"")</f>
        <v>7.0100118723603802E+17</v>
      </c>
      <c r="Z32" s="18" t="str">
        <f>IFERROR(IF(VLOOKUP(B32,IMPORT!$F:$AF,25,FALSE)&lt;&gt;"null",VLOOKUP(B32,IMPORT!$F:$AF,25,FALSE),""),"")</f>
        <v/>
      </c>
    </row>
    <row r="33" spans="1:26">
      <c r="A33" s="1" t="str">
        <f>IFERROR(IF(IMPORT!C33&lt;&gt;"",IMPORT!C33,""),"")</f>
        <v>Courbevoie - Renardieres</v>
      </c>
      <c r="B33" s="1" t="str">
        <f>IFERROR(VLOOKUP(D33,IMPORT!$1:$1048576,6,FALSE),"")</f>
        <v>EV-245-SN</v>
      </c>
      <c r="C33" s="1" t="str">
        <f>IFERROR(VLOOKUP(B33,IMPORT!$F:$G,2,FALSE),"")</f>
        <v>MEGANE</v>
      </c>
      <c r="D33" s="8" t="str">
        <f>IFERROR(IF(IMPORT!A33&lt;&gt;"",IMPORT!A33,""),"")</f>
        <v>Courbevoie - Renardieres3</v>
      </c>
      <c r="E33" s="1" t="str">
        <f>IFERROR(VLOOKUP(D33,IMPORT!$1:$1048576,21,FALSE),"")</f>
        <v>Stephen Girault</v>
      </c>
      <c r="F33" s="25" t="str">
        <f>IFERROR(IF(VLOOKUP(B33,IMPORT!$F:$J,4,0)="true","","S"),"")</f>
        <v/>
      </c>
      <c r="G33" s="10" t="str">
        <f>IFERROR(IF(VLOOKUP(B33,IMPORT!$F:$J,5,0)="normal","","B"),"")</f>
        <v/>
      </c>
      <c r="H33" s="26" t="str">
        <f>IFERROR(IF(VLOOKUP(B33,IMPORT!$F:$L,7,0)="true","","P"),"")</f>
        <v/>
      </c>
      <c r="I33" s="18" t="str">
        <f>IF(AND(OR(IMPORT!K33="available",IMPORT!K33="reservation",IMPORT!K33="reservation-late"),OR(A33&lt;&gt;"Z - Garage - Livraison",A33&lt;&gt;"Z - Garage - Livraison")),B33,"")</f>
        <v>EV-245-SN</v>
      </c>
      <c r="J33" s="18" t="str">
        <f>IFERROR(IF(VLOOKUP(B33,IMPORT!$F:$AF,21,FALSE)&lt;&gt;"null",IF(OR(A33="Z - Garage - Livraison",A33="Z - Garage - Restitution"),"",B33),""),"")</f>
        <v/>
      </c>
      <c r="K33" s="18" t="str">
        <f>IF(AND(J33="",OR(IMPORT!K33="intervention",IMPORT!K33="intervention-late")),IF(OR(A33="Z - Garage - Livraison",A33="Z - Garage - Restitution"),"",B33),"")</f>
        <v/>
      </c>
      <c r="L33" s="18" t="str">
        <f>IFERROR(IF(OR(A33="Z - Garage - Livraison",A33="Z - Garage - Restitution"),B33,""),"")</f>
        <v/>
      </c>
      <c r="M33" s="20" t="str">
        <f>IFERROR(INT(IF(OR(IMPORT!K33="intervention",IMPORT!K33="intervention-late",IMPORT!K33="unavailable"),IF(J33&lt;&gt;"",MID(VLOOKUP(B33,IMPORT!$F:$AF,21,0),1,10),MID(VLOOKUP(B33,IMPORT!$F:$AF,19,0),1,10)),"")),"")</f>
        <v/>
      </c>
      <c r="N33" s="20" t="str">
        <f>IFERROR(INT(IF(OR(IMPORT!K33="intervention",IMPORT!K33="intervention-late",IMPORT!K33="unavailable"),IF(J33&lt;&gt;"",MID(VLOOKUP(B33,IMPORT!$F:$AF,22,0),1,10),MID(VLOOKUP(B33,IMPORT!$F:$AF,20,0),1,10)),"")),"")</f>
        <v/>
      </c>
      <c r="O33" s="18" t="str">
        <f t="shared" ca="1" si="0"/>
        <v/>
      </c>
      <c r="P33" s="14" t="str">
        <f>IFERROR(INT(IF(MID(VLOOKUP(B33,IMPORT!$F:$AF,23,FALSE),1,10)&lt;&gt;"null",MID(VLOOKUP(B33,IMPORT!$F:$AF,23,FALSE),1,10),"")),"")</f>
        <v/>
      </c>
      <c r="Q33" s="16">
        <f>IFERROR(INT(IF(MID(VLOOKUP(B33,IMPORT!$F:$AF,26,FALSE),1,10)&lt;&gt;"null",MID(VLOOKUP(B33,IMPORT!$F:$AF,26,FALSE),1,10),"")),"")</f>
        <v>43380</v>
      </c>
      <c r="R33" s="16" t="str">
        <f>IFERROR(IF(VLOOKUP(B33,IMPORT!$F:$AF,11,FALSE)="true","X",""),"")</f>
        <v/>
      </c>
      <c r="S33" s="16" t="str">
        <f>IFERROR(IF(VLOOKUP(B33,IMPORT!$F:$AF,12,FALSE)="true","X",""),"")</f>
        <v/>
      </c>
      <c r="T33" s="16" t="str">
        <f>IFERROR(IF(VLOOKUP(B33,IMPORT!$F:$AF,9,FALSE)="true","X",""),"")</f>
        <v/>
      </c>
      <c r="U33" s="16" t="str">
        <f>IFERROR(IF(VLOOKUP(B33,IMPORT!$F:$AF,10,FALSE)="true","X",""),"")</f>
        <v/>
      </c>
      <c r="V33" s="16" t="str">
        <f>IFERROR(IF(VLOOKUP(B33,IMPORT!$F:$AF,13,FALSE)="true","X",""),"")</f>
        <v/>
      </c>
      <c r="W33" s="16" t="str">
        <f>IFERROR(IF(VLOOKUP(B33,IMPORT!$F:$AF,14,FALSE)="true","X",""),"")</f>
        <v/>
      </c>
      <c r="X33" s="12">
        <f>IFERROR(INT(IF(MID(VLOOKUP(B33,IMPORT!$F:$AF,27,FALSE),1,10)&lt;&gt;"null",MID(VLOOKUP(B33,IMPORT!$F:$AF,27,FALSE),1,10),"-")),"")</f>
        <v>43367</v>
      </c>
      <c r="Y33" s="21">
        <f>IFERROR(IF(VLOOKUP(B33,IMPORT!$F:$AF,24,FALSE)&lt;&gt;"null",VLOOKUP(B33,IMPORT!$F:$AF,24,FALSE),""),"")</f>
        <v>7.0100118723603802E+17</v>
      </c>
      <c r="Z33" s="18" t="str">
        <f>IFERROR(IF(VLOOKUP(B33,IMPORT!$F:$AF,25,FALSE)&lt;&gt;"null",VLOOKUP(B33,IMPORT!$F:$AF,25,FALSE),""),"")</f>
        <v/>
      </c>
    </row>
    <row r="34" spans="1:26">
      <c r="A34" s="1" t="str">
        <f>IFERROR(IF(IMPORT!C34&lt;&gt;"",IMPORT!C34,""),"")</f>
        <v>Gentilly - Eglise</v>
      </c>
      <c r="B34" s="1" t="str">
        <f>IFERROR(VLOOKUP(D34,IMPORT!$1:$1048576,6,FALSE),"")</f>
        <v>FA-279-RR</v>
      </c>
      <c r="C34" s="1" t="str">
        <f>IFERROR(VLOOKUP(B34,IMPORT!$F:$G,2,FALSE),"")</f>
        <v>MEGANE</v>
      </c>
      <c r="D34" s="8" t="str">
        <f>IFERROR(IF(IMPORT!A34&lt;&gt;"",IMPORT!A34,""),"")</f>
        <v>Gentilly - Eglise1</v>
      </c>
      <c r="E34" s="1" t="str">
        <f>IFERROR(VLOOKUP(D34,IMPORT!$1:$1048576,21,FALSE),"")</f>
        <v>Stephen Girault</v>
      </c>
      <c r="F34" s="25" t="str">
        <f>IFERROR(IF(VLOOKUP(B34,IMPORT!$F:$J,4,0)="true","","S"),"")</f>
        <v/>
      </c>
      <c r="G34" s="10" t="str">
        <f>IFERROR(IF(VLOOKUP(B34,IMPORT!$F:$J,5,0)="normal","","B"),"")</f>
        <v/>
      </c>
      <c r="H34" s="26" t="str">
        <f>IFERROR(IF(VLOOKUP(B34,IMPORT!$F:$L,7,0)="true","","P"),"")</f>
        <v/>
      </c>
      <c r="I34" s="18" t="str">
        <f>IF(AND(OR(IMPORT!K34="available",IMPORT!K34="reservation",IMPORT!K34="reservation-late"),OR(A34&lt;&gt;"Z - Garage - Livraison",A34&lt;&gt;"Z - Garage - Livraison")),B34,"")</f>
        <v>FA-279-RR</v>
      </c>
      <c r="J34" s="18" t="str">
        <f>IFERROR(IF(VLOOKUP(B34,IMPORT!$F:$AF,21,FALSE)&lt;&gt;"null",IF(OR(A34="Z - Garage - Livraison",A34="Z - Garage - Restitution"),"",B34),""),"")</f>
        <v/>
      </c>
      <c r="K34" s="18" t="str">
        <f>IF(AND(J34="",OR(IMPORT!K34="intervention",IMPORT!K34="intervention-late")),IF(OR(A34="Z - Garage - Livraison",A34="Z - Garage - Restitution"),"",B34),"")</f>
        <v/>
      </c>
      <c r="L34" s="18" t="str">
        <f>IFERROR(IF(OR(A34="Z - Garage - Livraison",A34="Z - Garage - Restitution"),B34,""),"")</f>
        <v/>
      </c>
      <c r="M34" s="20" t="str">
        <f>IFERROR(INT(IF(OR(IMPORT!K34="intervention",IMPORT!K34="intervention-late",IMPORT!K34="unavailable"),IF(J34&lt;&gt;"",MID(VLOOKUP(B34,IMPORT!$F:$AF,21,0),1,10),MID(VLOOKUP(B34,IMPORT!$F:$AF,19,0),1,10)),"")),"")</f>
        <v/>
      </c>
      <c r="N34" s="20" t="str">
        <f>IFERROR(INT(IF(OR(IMPORT!K34="intervention",IMPORT!K34="intervention-late",IMPORT!K34="unavailable"),IF(J34&lt;&gt;"",MID(VLOOKUP(B34,IMPORT!$F:$AF,22,0),1,10),MID(VLOOKUP(B34,IMPORT!$F:$AF,20,0),1,10)),"")),"")</f>
        <v/>
      </c>
      <c r="O34" s="18" t="str">
        <f t="shared" ca="1" si="0"/>
        <v/>
      </c>
      <c r="P34" s="14" t="str">
        <f>IFERROR(INT(IF(MID(VLOOKUP(B34,IMPORT!$F:$AF,23,FALSE),1,10)&lt;&gt;"null",MID(VLOOKUP(B34,IMPORT!$F:$AF,23,FALSE),1,10),"")),"")</f>
        <v/>
      </c>
      <c r="Q34" s="16" t="str">
        <f>IFERROR(INT(IF(MID(VLOOKUP(B34,IMPORT!$F:$AF,26,FALSE),1,10)&lt;&gt;"null",MID(VLOOKUP(B34,IMPORT!$F:$AF,26,FALSE),1,10),"")),"")</f>
        <v/>
      </c>
      <c r="R34" s="16" t="str">
        <f>IFERROR(IF(VLOOKUP(B34,IMPORT!$F:$AF,11,FALSE)="true","X",""),"")</f>
        <v/>
      </c>
      <c r="S34" s="16" t="str">
        <f>IFERROR(IF(VLOOKUP(B34,IMPORT!$F:$AF,12,FALSE)="true","X",""),"")</f>
        <v/>
      </c>
      <c r="T34" s="16" t="str">
        <f>IFERROR(IF(VLOOKUP(B34,IMPORT!$F:$AF,9,FALSE)="true","X",""),"")</f>
        <v/>
      </c>
      <c r="U34" s="16" t="str">
        <f>IFERROR(IF(VLOOKUP(B34,IMPORT!$F:$AF,10,FALSE)="true","X",""),"")</f>
        <v/>
      </c>
      <c r="V34" s="16" t="str">
        <f>IFERROR(IF(VLOOKUP(B34,IMPORT!$F:$AF,13,FALSE)="true","X",""),"")</f>
        <v/>
      </c>
      <c r="W34" s="16" t="str">
        <f>IFERROR(IF(VLOOKUP(B34,IMPORT!$F:$AF,14,FALSE)="true","X",""),"")</f>
        <v/>
      </c>
      <c r="X34" s="12">
        <f>IFERROR(INT(IF(MID(VLOOKUP(B34,IMPORT!$F:$AF,27,FALSE),1,10)&lt;&gt;"null",MID(VLOOKUP(B34,IMPORT!$F:$AF,27,FALSE),1,10),"-")),"")</f>
        <v>43476</v>
      </c>
      <c r="Y34" s="21">
        <f>IFERROR(IF(VLOOKUP(B34,IMPORT!$F:$AF,24,FALSE)&lt;&gt;"null",VLOOKUP(B34,IMPORT!$F:$AF,24,FALSE),""),"")</f>
        <v>7.0100118723606694E+17</v>
      </c>
      <c r="Z34" s="18">
        <f>IFERROR(IF(VLOOKUP(B34,IMPORT!$F:$AF,25,FALSE)&lt;&gt;"null",VLOOKUP(B34,IMPORT!$F:$AF,25,FALSE),""),"")</f>
        <v>15178</v>
      </c>
    </row>
    <row r="35" spans="1:26">
      <c r="A35" s="1" t="str">
        <f>IFERROR(IF(IMPORT!C35&lt;&gt;"",IMPORT!C35,""),"")</f>
        <v>Gentilly - Eglise</v>
      </c>
      <c r="B35" s="1" t="str">
        <f>IFERROR(VLOOKUP(D35,IMPORT!$1:$1048576,6,FALSE),"")</f>
        <v>EL-426-ZA</v>
      </c>
      <c r="C35" s="1" t="str">
        <f>IFERROR(VLOOKUP(B35,IMPORT!$F:$G,2,FALSE),"")</f>
        <v>Golf 7</v>
      </c>
      <c r="D35" s="8" t="str">
        <f>IFERROR(IF(IMPORT!A35&lt;&gt;"",IMPORT!A35,""),"")</f>
        <v>Gentilly - Eglise2</v>
      </c>
      <c r="E35" s="1" t="str">
        <f>IFERROR(VLOOKUP(D35,IMPORT!$1:$1048576,21,FALSE),"")</f>
        <v>Stephen Girault</v>
      </c>
      <c r="F35" s="25" t="str">
        <f>IFERROR(IF(VLOOKUP(B35,IMPORT!$F:$J,4,0)="true","","S"),"")</f>
        <v/>
      </c>
      <c r="G35" s="10" t="str">
        <f>IFERROR(IF(VLOOKUP(B35,IMPORT!$F:$J,5,0)="normal","","B"),"")</f>
        <v/>
      </c>
      <c r="H35" s="26" t="str">
        <f>IFERROR(IF(VLOOKUP(B35,IMPORT!$F:$L,7,0)="true","","P"),"")</f>
        <v/>
      </c>
      <c r="I35" s="18" t="str">
        <f>IF(AND(OR(IMPORT!K35="available",IMPORT!K35="reservation",IMPORT!K35="reservation-late"),OR(A35&lt;&gt;"Z - Garage - Livraison",A35&lt;&gt;"Z - Garage - Livraison")),B35,"")</f>
        <v>EL-426-ZA</v>
      </c>
      <c r="J35" s="18" t="str">
        <f>IFERROR(IF(VLOOKUP(B35,IMPORT!$F:$AF,21,FALSE)&lt;&gt;"null",IF(OR(A35="Z - Garage - Livraison",A35="Z - Garage - Restitution"),"",B35),""),"")</f>
        <v/>
      </c>
      <c r="K35" s="18" t="str">
        <f>IF(AND(J35="",OR(IMPORT!K35="intervention",IMPORT!K35="intervention-late")),IF(OR(A35="Z - Garage - Livraison",A35="Z - Garage - Restitution"),"",B35),"")</f>
        <v/>
      </c>
      <c r="L35" s="18" t="str">
        <f>IFERROR(IF(OR(A35="Z - Garage - Livraison",A35="Z - Garage - Restitution"),B35,""),"")</f>
        <v/>
      </c>
      <c r="M35" s="20" t="str">
        <f>IFERROR(INT(IF(OR(IMPORT!K35="intervention",IMPORT!K35="intervention-late",IMPORT!K35="unavailable"),IF(J35&lt;&gt;"",MID(VLOOKUP(B35,IMPORT!$F:$AF,21,0),1,10),MID(VLOOKUP(B35,IMPORT!$F:$AF,19,0),1,10)),"")),"")</f>
        <v/>
      </c>
      <c r="N35" s="20" t="str">
        <f>IFERROR(INT(IF(OR(IMPORT!K35="intervention",IMPORT!K35="intervention-late",IMPORT!K35="unavailable"),IF(J35&lt;&gt;"",MID(VLOOKUP(B35,IMPORT!$F:$AF,22,0),1,10),MID(VLOOKUP(B35,IMPORT!$F:$AF,20,0),1,10)),"")),"")</f>
        <v/>
      </c>
      <c r="O35" s="18" t="str">
        <f t="shared" ca="1" si="0"/>
        <v/>
      </c>
      <c r="P35" s="14">
        <f>IFERROR(INT(IF(MID(VLOOKUP(B35,IMPORT!$F:$AF,23,FALSE),1,10)&lt;&gt;"null",MID(VLOOKUP(B35,IMPORT!$F:$AF,23,FALSE),1,10),"")),"")</f>
        <v>43491</v>
      </c>
      <c r="Q35" s="16">
        <f>IFERROR(INT(IF(MID(VLOOKUP(B35,IMPORT!$F:$AF,26,FALSE),1,10)&lt;&gt;"null",MID(VLOOKUP(B35,IMPORT!$F:$AF,26,FALSE),1,10),"")),"")</f>
        <v>43498</v>
      </c>
      <c r="R35" s="16" t="str">
        <f>IFERROR(IF(VLOOKUP(B35,IMPORT!$F:$AF,11,FALSE)="true","X",""),"")</f>
        <v/>
      </c>
      <c r="S35" s="16" t="str">
        <f>IFERROR(IF(VLOOKUP(B35,IMPORT!$F:$AF,12,FALSE)="true","X",""),"")</f>
        <v/>
      </c>
      <c r="T35" s="16" t="str">
        <f>IFERROR(IF(VLOOKUP(B35,IMPORT!$F:$AF,9,FALSE)="true","X",""),"")</f>
        <v/>
      </c>
      <c r="U35" s="16" t="str">
        <f>IFERROR(IF(VLOOKUP(B35,IMPORT!$F:$AF,10,FALSE)="true","X",""),"")</f>
        <v/>
      </c>
      <c r="V35" s="16" t="str">
        <f>IFERROR(IF(VLOOKUP(B35,IMPORT!$F:$AF,13,FALSE)="true","X",""),"")</f>
        <v/>
      </c>
      <c r="W35" s="16" t="str">
        <f>IFERROR(IF(VLOOKUP(B35,IMPORT!$F:$AF,14,FALSE)="true","X",""),"")</f>
        <v/>
      </c>
      <c r="X35" s="12">
        <f>IFERROR(INT(IF(MID(VLOOKUP(B35,IMPORT!$F:$AF,27,FALSE),1,10)&lt;&gt;"null",MID(VLOOKUP(B35,IMPORT!$F:$AF,27,FALSE),1,10),"-")),"")</f>
        <v>43208</v>
      </c>
      <c r="Y35" s="21">
        <f>IFERROR(IF(VLOOKUP(B35,IMPORT!$F:$AF,24,FALSE)&lt;&gt;"null",VLOOKUP(B35,IMPORT!$F:$AF,24,FALSE),""),"")</f>
        <v>7.0100118723608896E+17</v>
      </c>
      <c r="Z35" s="18" t="str">
        <f>IFERROR(IF(VLOOKUP(B35,IMPORT!$F:$AF,25,FALSE)&lt;&gt;"null",VLOOKUP(B35,IMPORT!$F:$AF,25,FALSE),""),"")</f>
        <v/>
      </c>
    </row>
    <row r="36" spans="1:26">
      <c r="A36" s="1" t="str">
        <f>IFERROR(IF(IMPORT!C36&lt;&gt;"",IMPORT!C36,""),"")</f>
        <v>Gentilly - Eglise</v>
      </c>
      <c r="B36" s="1" t="str">
        <f>IFERROR(VLOOKUP(D36,IMPORT!$1:$1048576,6,FALSE),"")</f>
        <v>FA-645-RV</v>
      </c>
      <c r="C36" s="1" t="str">
        <f>IFERROR(VLOOKUP(B36,IMPORT!$F:$G,2,FALSE),"")</f>
        <v>MEGANE</v>
      </c>
      <c r="D36" s="8" t="str">
        <f>IFERROR(IF(IMPORT!A36&lt;&gt;"",IMPORT!A36,""),"")</f>
        <v>Gentilly - Eglise3</v>
      </c>
      <c r="E36" s="1" t="str">
        <f>IFERROR(VLOOKUP(D36,IMPORT!$1:$1048576,21,FALSE),"")</f>
        <v>Stephen Girault</v>
      </c>
      <c r="F36" s="25" t="str">
        <f>IFERROR(IF(VLOOKUP(B36,IMPORT!$F:$J,4,0)="true","","S"),"")</f>
        <v/>
      </c>
      <c r="G36" s="10" t="str">
        <f>IFERROR(IF(VLOOKUP(B36,IMPORT!$F:$J,5,0)="normal","","B"),"")</f>
        <v/>
      </c>
      <c r="H36" s="26" t="str">
        <f>IFERROR(IF(VLOOKUP(B36,IMPORT!$F:$L,7,0)="true","","P"),"")</f>
        <v/>
      </c>
      <c r="I36" s="18" t="str">
        <f>IF(AND(OR(IMPORT!K36="available",IMPORT!K36="reservation",IMPORT!K36="reservation-late"),OR(A36&lt;&gt;"Z - Garage - Livraison",A36&lt;&gt;"Z - Garage - Livraison")),B36,"")</f>
        <v/>
      </c>
      <c r="J36" s="18" t="str">
        <f>IFERROR(IF(VLOOKUP(B36,IMPORT!$F:$AF,21,FALSE)&lt;&gt;"null",IF(OR(A36="Z - Garage - Livraison",A36="Z - Garage - Restitution"),"",B36),""),"")</f>
        <v>FA-645-RV</v>
      </c>
      <c r="K36" s="18" t="str">
        <f>IF(AND(J36="",OR(IMPORT!K36="intervention",IMPORT!K36="intervention-late")),IF(OR(A36="Z - Garage - Livraison",A36="Z - Garage - Restitution"),"",B36),"")</f>
        <v/>
      </c>
      <c r="L36" s="18" t="str">
        <f>IFERROR(IF(OR(A36="Z - Garage - Livraison",A36="Z - Garage - Restitution"),B36,""),"")</f>
        <v/>
      </c>
      <c r="M36" s="20">
        <f>IFERROR(INT(IF(OR(IMPORT!K36="intervention",IMPORT!K36="intervention-late",IMPORT!K36="unavailable"),IF(J36&lt;&gt;"",MID(VLOOKUP(B36,IMPORT!$F:$AF,21,0),1,10),MID(VLOOKUP(B36,IMPORT!$F:$AF,19,0),1,10)),"")),"")</f>
        <v>43494</v>
      </c>
      <c r="N36" s="20">
        <f>IFERROR(INT(IF(OR(IMPORT!K36="intervention",IMPORT!K36="intervention-late",IMPORT!K36="unavailable"),IF(J36&lt;&gt;"",MID(VLOOKUP(B36,IMPORT!$F:$AF,22,0),1,10),MID(VLOOKUP(B36,IMPORT!$F:$AF,20,0),1,10)),"")),"")</f>
        <v>43523</v>
      </c>
      <c r="O36" s="18">
        <f t="shared" ca="1" si="0"/>
        <v>10</v>
      </c>
      <c r="P36" s="14">
        <f>IFERROR(INT(IF(MID(VLOOKUP(B36,IMPORT!$F:$AF,23,FALSE),1,10)&lt;&gt;"null",MID(VLOOKUP(B36,IMPORT!$F:$AF,23,FALSE),1,10),"")),"")</f>
        <v>43491</v>
      </c>
      <c r="Q36" s="16" t="str">
        <f>IFERROR(INT(IF(MID(VLOOKUP(B36,IMPORT!$F:$AF,26,FALSE),1,10)&lt;&gt;"null",MID(VLOOKUP(B36,IMPORT!$F:$AF,26,FALSE),1,10),"")),"")</f>
        <v/>
      </c>
      <c r="R36" s="16" t="str">
        <f>IFERROR(IF(VLOOKUP(B36,IMPORT!$F:$AF,11,FALSE)="true","X",""),"")</f>
        <v/>
      </c>
      <c r="S36" s="16" t="str">
        <f>IFERROR(IF(VLOOKUP(B36,IMPORT!$F:$AF,12,FALSE)="true","X",""),"")</f>
        <v/>
      </c>
      <c r="T36" s="16" t="str">
        <f>IFERROR(IF(VLOOKUP(B36,IMPORT!$F:$AF,9,FALSE)="true","X",""),"")</f>
        <v/>
      </c>
      <c r="U36" s="16" t="str">
        <f>IFERROR(IF(VLOOKUP(B36,IMPORT!$F:$AF,10,FALSE)="true","X",""),"")</f>
        <v/>
      </c>
      <c r="V36" s="16" t="str">
        <f>IFERROR(IF(VLOOKUP(B36,IMPORT!$F:$AF,13,FALSE)="true","X",""),"")</f>
        <v/>
      </c>
      <c r="W36" s="16" t="str">
        <f>IFERROR(IF(VLOOKUP(B36,IMPORT!$F:$AF,14,FALSE)="true","X",""),"")</f>
        <v/>
      </c>
      <c r="X36" s="12">
        <f>IFERROR(INT(IF(MID(VLOOKUP(B36,IMPORT!$F:$AF,27,FALSE),1,10)&lt;&gt;"null",MID(VLOOKUP(B36,IMPORT!$F:$AF,27,FALSE),1,10),"-")),"")</f>
        <v>43509</v>
      </c>
      <c r="Y36" s="21">
        <f>IFERROR(IF(VLOOKUP(B36,IMPORT!$F:$AF,24,FALSE)&lt;&gt;"null",VLOOKUP(B36,IMPORT!$F:$AF,24,FALSE),""),"")</f>
        <v>7.0100118723601997E+17</v>
      </c>
      <c r="Z36" s="18">
        <f>IFERROR(IF(VLOOKUP(B36,IMPORT!$F:$AF,25,FALSE)&lt;&gt;"null",VLOOKUP(B36,IMPORT!$F:$AF,25,FALSE),""),"")</f>
        <v>15177</v>
      </c>
    </row>
    <row r="37" spans="1:26">
      <c r="A37" s="1" t="str">
        <f>IFERROR(IF(IMPORT!C37&lt;&gt;"",IMPORT!C37,""),"")</f>
        <v>Gentilly - Eglise</v>
      </c>
      <c r="B37" s="1" t="str">
        <f>IFERROR(VLOOKUP(D37,IMPORT!$1:$1048576,6,FALSE),"")</f>
        <v>ES-633-GN</v>
      </c>
      <c r="C37" s="1" t="str">
        <f>IFERROR(VLOOKUP(B37,IMPORT!$F:$G,2,FALSE),"")</f>
        <v>TWINGO</v>
      </c>
      <c r="D37" s="8" t="str">
        <f>IFERROR(IF(IMPORT!A37&lt;&gt;"",IMPORT!A37,""),"")</f>
        <v>Gentilly - Eglise4</v>
      </c>
      <c r="E37" s="1" t="str">
        <f>IFERROR(VLOOKUP(D37,IMPORT!$1:$1048576,21,FALSE),"")</f>
        <v>Stephen Girault</v>
      </c>
      <c r="F37" s="25" t="str">
        <f>IFERROR(IF(VLOOKUP(B37,IMPORT!$F:$J,4,0)="true","","S"),"")</f>
        <v/>
      </c>
      <c r="G37" s="10" t="str">
        <f>IFERROR(IF(VLOOKUP(B37,IMPORT!$F:$J,5,0)="normal","","B"),"")</f>
        <v/>
      </c>
      <c r="H37" s="26" t="str">
        <f>IFERROR(IF(VLOOKUP(B37,IMPORT!$F:$L,7,0)="true","","P"),"")</f>
        <v/>
      </c>
      <c r="I37" s="18" t="str">
        <f>IF(AND(OR(IMPORT!K37="available",IMPORT!K37="reservation",IMPORT!K37="reservation-late"),OR(A37&lt;&gt;"Z - Garage - Livraison",A37&lt;&gt;"Z - Garage - Livraison")),B37,"")</f>
        <v/>
      </c>
      <c r="J37" s="18" t="str">
        <f>IFERROR(IF(VLOOKUP(B37,IMPORT!$F:$AF,21,FALSE)&lt;&gt;"null",IF(OR(A37="Z - Garage - Livraison",A37="Z - Garage - Restitution"),"",B37),""),"")</f>
        <v>ES-633-GN</v>
      </c>
      <c r="K37" s="18" t="str">
        <f>IF(AND(J37="",OR(IMPORT!K37="intervention",IMPORT!K37="intervention-late")),IF(OR(A37="Z - Garage - Livraison",A37="Z - Garage - Restitution"),"",B37),"")</f>
        <v/>
      </c>
      <c r="L37" s="18" t="str">
        <f>IFERROR(IF(OR(A37="Z - Garage - Livraison",A37="Z - Garage - Restitution"),B37,""),"")</f>
        <v/>
      </c>
      <c r="M37" s="20">
        <f>IFERROR(INT(IF(OR(IMPORT!K37="intervention",IMPORT!K37="intervention-late",IMPORT!K37="unavailable"),IF(J37&lt;&gt;"",MID(VLOOKUP(B37,IMPORT!$F:$AF,21,0),1,10),MID(VLOOKUP(B37,IMPORT!$F:$AF,19,0),1,10)),"")),"")</f>
        <v>43498</v>
      </c>
      <c r="N37" s="20">
        <f>IFERROR(INT(IF(OR(IMPORT!K37="intervention",IMPORT!K37="intervention-late",IMPORT!K37="unavailable"),IF(J37&lt;&gt;"",MID(VLOOKUP(B37,IMPORT!$F:$AF,22,0),1,10),MID(VLOOKUP(B37,IMPORT!$F:$AF,20,0),1,10)),"")),"")</f>
        <v>43523</v>
      </c>
      <c r="O37" s="18">
        <f t="shared" ca="1" si="0"/>
        <v>10</v>
      </c>
      <c r="P37" s="14" t="str">
        <f>IFERROR(INT(IF(MID(VLOOKUP(B37,IMPORT!$F:$AF,23,FALSE),1,10)&lt;&gt;"null",MID(VLOOKUP(B37,IMPORT!$F:$AF,23,FALSE),1,10),"")),"")</f>
        <v/>
      </c>
      <c r="Q37" s="16">
        <f>IFERROR(INT(IF(MID(VLOOKUP(B37,IMPORT!$F:$AF,26,FALSE),1,10)&lt;&gt;"null",MID(VLOOKUP(B37,IMPORT!$F:$AF,26,FALSE),1,10),"")),"")</f>
        <v>43462</v>
      </c>
      <c r="R37" s="16" t="str">
        <f>IFERROR(IF(VLOOKUP(B37,IMPORT!$F:$AF,11,FALSE)="true","X",""),"")</f>
        <v/>
      </c>
      <c r="S37" s="16" t="str">
        <f>IFERROR(IF(VLOOKUP(B37,IMPORT!$F:$AF,12,FALSE)="true","X",""),"")</f>
        <v/>
      </c>
      <c r="T37" s="16" t="str">
        <f>IFERROR(IF(VLOOKUP(B37,IMPORT!$F:$AF,9,FALSE)="true","X",""),"")</f>
        <v/>
      </c>
      <c r="U37" s="16" t="str">
        <f>IFERROR(IF(VLOOKUP(B37,IMPORT!$F:$AF,10,FALSE)="true","X",""),"")</f>
        <v/>
      </c>
      <c r="V37" s="16" t="str">
        <f>IFERROR(IF(VLOOKUP(B37,IMPORT!$F:$AF,13,FALSE)="true","X",""),"")</f>
        <v/>
      </c>
      <c r="W37" s="16" t="str">
        <f>IFERROR(IF(VLOOKUP(B37,IMPORT!$F:$AF,14,FALSE)="true","X",""),"")</f>
        <v/>
      </c>
      <c r="X37" s="12">
        <f>IFERROR(INT(IF(MID(VLOOKUP(B37,IMPORT!$F:$AF,27,FALSE),1,10)&lt;&gt;"null",MID(VLOOKUP(B37,IMPORT!$F:$AF,27,FALSE),1,10),"-")),"")</f>
        <v>43363</v>
      </c>
      <c r="Y37" s="21">
        <f>IFERROR(IF(VLOOKUP(B37,IMPORT!$F:$AF,24,FALSE)&lt;&gt;"null",VLOOKUP(B37,IMPORT!$F:$AF,24,FALSE),""),"")</f>
        <v>7.0100118723603405E+17</v>
      </c>
      <c r="Z37" s="18" t="str">
        <f>IFERROR(IF(VLOOKUP(B37,IMPORT!$F:$AF,25,FALSE)&lt;&gt;"null",VLOOKUP(B37,IMPORT!$F:$AF,25,FALSE),""),"")</f>
        <v/>
      </c>
    </row>
    <row r="38" spans="1:26">
      <c r="A38" s="1" t="str">
        <f>IFERROR(IF(IMPORT!C38&lt;&gt;"",IMPORT!C38,""),"")</f>
        <v>Issy - Corentin Celton</v>
      </c>
      <c r="B38" s="1" t="str">
        <f>IFERROR(VLOOKUP(D38,IMPORT!$1:$1048576,6,FALSE),"")</f>
        <v>EW-358-KM</v>
      </c>
      <c r="C38" s="1">
        <f>IFERROR(VLOOKUP(B38,IMPORT!$F:$G,2,FALSE),"")</f>
        <v>500</v>
      </c>
      <c r="D38" s="8" t="str">
        <f>IFERROR(IF(IMPORT!A38&lt;&gt;"",IMPORT!A38,""),"")</f>
        <v>Issy - Corentin Celton1</v>
      </c>
      <c r="E38" s="1" t="str">
        <f>IFERROR(VLOOKUP(D38,IMPORT!$1:$1048576,21,FALSE),"")</f>
        <v>Stephen Girault</v>
      </c>
      <c r="F38" s="25" t="str">
        <f>IFERROR(IF(VLOOKUP(B38,IMPORT!$F:$J,4,0)="true","","S"),"")</f>
        <v/>
      </c>
      <c r="G38" s="10" t="str">
        <f>IFERROR(IF(VLOOKUP(B38,IMPORT!$F:$J,5,0)="normal","","B"),"")</f>
        <v/>
      </c>
      <c r="H38" s="26" t="str">
        <f>IFERROR(IF(VLOOKUP(B38,IMPORT!$F:$L,7,0)="true","","P"),"")</f>
        <v/>
      </c>
      <c r="I38" s="18" t="str">
        <f>IF(AND(OR(IMPORT!K38="available",IMPORT!K38="reservation",IMPORT!K38="reservation-late"),OR(A38&lt;&gt;"Z - Garage - Livraison",A38&lt;&gt;"Z - Garage - Livraison")),B38,"")</f>
        <v>EW-358-KM</v>
      </c>
      <c r="J38" s="18" t="str">
        <f>IFERROR(IF(VLOOKUP(B38,IMPORT!$F:$AF,21,FALSE)&lt;&gt;"null",IF(OR(A38="Z - Garage - Livraison",A38="Z - Garage - Restitution"),"",B38),""),"")</f>
        <v/>
      </c>
      <c r="K38" s="18" t="str">
        <f>IF(AND(J38="",OR(IMPORT!K38="intervention",IMPORT!K38="intervention-late")),IF(OR(A38="Z - Garage - Livraison",A38="Z - Garage - Restitution"),"",B38),"")</f>
        <v/>
      </c>
      <c r="L38" s="18" t="str">
        <f>IFERROR(IF(OR(A38="Z - Garage - Livraison",A38="Z - Garage - Restitution"),B38,""),"")</f>
        <v/>
      </c>
      <c r="M38" s="20" t="str">
        <f>IFERROR(INT(IF(OR(IMPORT!K38="intervention",IMPORT!K38="intervention-late",IMPORT!K38="unavailable"),IF(J38&lt;&gt;"",MID(VLOOKUP(B38,IMPORT!$F:$AF,21,0),1,10),MID(VLOOKUP(B38,IMPORT!$F:$AF,19,0),1,10)),"")),"")</f>
        <v/>
      </c>
      <c r="N38" s="20" t="str">
        <f>IFERROR(INT(IF(OR(IMPORT!K38="intervention",IMPORT!K38="intervention-late",IMPORT!K38="unavailable"),IF(J38&lt;&gt;"",MID(VLOOKUP(B38,IMPORT!$F:$AF,22,0),1,10),MID(VLOOKUP(B38,IMPORT!$F:$AF,20,0),1,10)),"")),"")</f>
        <v/>
      </c>
      <c r="O38" s="18" t="str">
        <f t="shared" ca="1" si="0"/>
        <v/>
      </c>
      <c r="P38" s="14" t="str">
        <f>IFERROR(INT(IF(MID(VLOOKUP(B38,IMPORT!$F:$AF,23,FALSE),1,10)&lt;&gt;"null",MID(VLOOKUP(B38,IMPORT!$F:$AF,23,FALSE),1,10),"")),"")</f>
        <v/>
      </c>
      <c r="Q38" s="16" t="str">
        <f>IFERROR(INT(IF(MID(VLOOKUP(B38,IMPORT!$F:$AF,26,FALSE),1,10)&lt;&gt;"null",MID(VLOOKUP(B38,IMPORT!$F:$AF,26,FALSE),1,10),"")),"")</f>
        <v/>
      </c>
      <c r="R38" s="16" t="str">
        <f>IFERROR(IF(VLOOKUP(B38,IMPORT!$F:$AF,11,FALSE)="true","X",""),"")</f>
        <v/>
      </c>
      <c r="S38" s="16" t="str">
        <f>IFERROR(IF(VLOOKUP(B38,IMPORT!$F:$AF,12,FALSE)="true","X",""),"")</f>
        <v/>
      </c>
      <c r="T38" s="16" t="str">
        <f>IFERROR(IF(VLOOKUP(B38,IMPORT!$F:$AF,9,FALSE)="true","X",""),"")</f>
        <v/>
      </c>
      <c r="U38" s="16" t="str">
        <f>IFERROR(IF(VLOOKUP(B38,IMPORT!$F:$AF,10,FALSE)="true","X",""),"")</f>
        <v/>
      </c>
      <c r="V38" s="16" t="str">
        <f>IFERROR(IF(VLOOKUP(B38,IMPORT!$F:$AF,13,FALSE)="true","X",""),"")</f>
        <v/>
      </c>
      <c r="W38" s="16" t="str">
        <f>IFERROR(IF(VLOOKUP(B38,IMPORT!$F:$AF,14,FALSE)="true","X",""),"")</f>
        <v/>
      </c>
      <c r="X38" s="12">
        <f>IFERROR(INT(IF(MID(VLOOKUP(B38,IMPORT!$F:$AF,27,FALSE),1,10)&lt;&gt;"null",MID(VLOOKUP(B38,IMPORT!$F:$AF,27,FALSE),1,10),"-")),"")</f>
        <v>43214</v>
      </c>
      <c r="Y38" s="21">
        <f>IFERROR(IF(VLOOKUP(B38,IMPORT!$F:$AF,24,FALSE)&lt;&gt;"null",VLOOKUP(B38,IMPORT!$F:$AF,24,FALSE),""),"")</f>
        <v>7.0100118723606106E+17</v>
      </c>
      <c r="Z38" s="18" t="str">
        <f>IFERROR(IF(VLOOKUP(B38,IMPORT!$F:$AF,25,FALSE)&lt;&gt;"null",VLOOKUP(B38,IMPORT!$F:$AF,25,FALSE),""),"")</f>
        <v/>
      </c>
    </row>
    <row r="39" spans="1:26">
      <c r="A39" s="1" t="str">
        <f>IFERROR(IF(IMPORT!C39&lt;&gt;"",IMPORT!C39,""),"")</f>
        <v>Issy - Corentin Celton</v>
      </c>
      <c r="B39" s="1" t="str">
        <f>IFERROR(VLOOKUP(D39,IMPORT!$1:$1048576,6,FALSE),"")</f>
        <v>ER-569-PF</v>
      </c>
      <c r="C39" s="1" t="str">
        <f>IFERROR(VLOOKUP(B39,IMPORT!$F:$G,2,FALSE),"")</f>
        <v>Golf 7</v>
      </c>
      <c r="D39" s="8" t="str">
        <f>IFERROR(IF(IMPORT!A39&lt;&gt;"",IMPORT!A39,""),"")</f>
        <v>Issy - Corentin Celton2</v>
      </c>
      <c r="E39" s="1" t="str">
        <f>IFERROR(VLOOKUP(D39,IMPORT!$1:$1048576,21,FALSE),"")</f>
        <v>Stephen Girault</v>
      </c>
      <c r="F39" s="25" t="str">
        <f>IFERROR(IF(VLOOKUP(B39,IMPORT!$F:$J,4,0)="true","","S"),"")</f>
        <v/>
      </c>
      <c r="G39" s="10" t="str">
        <f>IFERROR(IF(VLOOKUP(B39,IMPORT!$F:$J,5,0)="normal","","B"),"")</f>
        <v/>
      </c>
      <c r="H39" s="26" t="str">
        <f>IFERROR(IF(VLOOKUP(B39,IMPORT!$F:$L,7,0)="true","","P"),"")</f>
        <v>P</v>
      </c>
      <c r="I39" s="18" t="str">
        <f>IF(AND(OR(IMPORT!K39="available",IMPORT!K39="reservation",IMPORT!K39="reservation-late"),OR(A39&lt;&gt;"Z - Garage - Livraison",A39&lt;&gt;"Z - Garage - Livraison")),B39,"")</f>
        <v>ER-569-PF</v>
      </c>
      <c r="J39" s="18" t="str">
        <f>IFERROR(IF(VLOOKUP(B39,IMPORT!$F:$AF,21,FALSE)&lt;&gt;"null",IF(OR(A39="Z - Garage - Livraison",A39="Z - Garage - Restitution"),"",B39),""),"")</f>
        <v/>
      </c>
      <c r="K39" s="18" t="str">
        <f>IF(AND(J39="",OR(IMPORT!K39="intervention",IMPORT!K39="intervention-late")),IF(OR(A39="Z - Garage - Livraison",A39="Z - Garage - Restitution"),"",B39),"")</f>
        <v/>
      </c>
      <c r="L39" s="18" t="str">
        <f>IFERROR(IF(OR(A39="Z - Garage - Livraison",A39="Z - Garage - Restitution"),B39,""),"")</f>
        <v/>
      </c>
      <c r="M39" s="20" t="str">
        <f>IFERROR(INT(IF(OR(IMPORT!K39="intervention",IMPORT!K39="intervention-late",IMPORT!K39="unavailable"),IF(J39&lt;&gt;"",MID(VLOOKUP(B39,IMPORT!$F:$AF,21,0),1,10),MID(VLOOKUP(B39,IMPORT!$F:$AF,19,0),1,10)),"")),"")</f>
        <v/>
      </c>
      <c r="N39" s="20" t="str">
        <f>IFERROR(INT(IF(OR(IMPORT!K39="intervention",IMPORT!K39="intervention-late",IMPORT!K39="unavailable"),IF(J39&lt;&gt;"",MID(VLOOKUP(B39,IMPORT!$F:$AF,22,0),1,10),MID(VLOOKUP(B39,IMPORT!$F:$AF,20,0),1,10)),"")),"")</f>
        <v/>
      </c>
      <c r="O39" s="18" t="str">
        <f t="shared" ca="1" si="0"/>
        <v/>
      </c>
      <c r="P39" s="14">
        <f>IFERROR(INT(IF(MID(VLOOKUP(B39,IMPORT!$F:$AF,23,FALSE),1,10)&lt;&gt;"null",MID(VLOOKUP(B39,IMPORT!$F:$AF,23,FALSE),1,10),"")),"")</f>
        <v>43473</v>
      </c>
      <c r="Q39" s="16">
        <f>IFERROR(INT(IF(MID(VLOOKUP(B39,IMPORT!$F:$AF,26,FALSE),1,10)&lt;&gt;"null",MID(VLOOKUP(B39,IMPORT!$F:$AF,26,FALSE),1,10),"")),"")</f>
        <v>43366</v>
      </c>
      <c r="R39" s="16" t="str">
        <f>IFERROR(IF(VLOOKUP(B39,IMPORT!$F:$AF,11,FALSE)="true","X",""),"")</f>
        <v/>
      </c>
      <c r="S39" s="16" t="str">
        <f>IFERROR(IF(VLOOKUP(B39,IMPORT!$F:$AF,12,FALSE)="true","X",""),"")</f>
        <v/>
      </c>
      <c r="T39" s="16" t="str">
        <f>IFERROR(IF(VLOOKUP(B39,IMPORT!$F:$AF,9,FALSE)="true","X",""),"")</f>
        <v/>
      </c>
      <c r="U39" s="16" t="str">
        <f>IFERROR(IF(VLOOKUP(B39,IMPORT!$F:$AF,10,FALSE)="true","X",""),"")</f>
        <v/>
      </c>
      <c r="V39" s="16" t="str">
        <f>IFERROR(IF(VLOOKUP(B39,IMPORT!$F:$AF,13,FALSE)="true","X",""),"")</f>
        <v/>
      </c>
      <c r="W39" s="16" t="str">
        <f>IFERROR(IF(VLOOKUP(B39,IMPORT!$F:$AF,14,FALSE)="true","X",""),"")</f>
        <v/>
      </c>
      <c r="X39" s="12">
        <f>IFERROR(INT(IF(MID(VLOOKUP(B39,IMPORT!$F:$AF,27,FALSE),1,10)&lt;&gt;"null",MID(VLOOKUP(B39,IMPORT!$F:$AF,27,FALSE),1,10),"-")),"")</f>
        <v>43264</v>
      </c>
      <c r="Y39" s="21">
        <f>IFERROR(IF(VLOOKUP(B39,IMPORT!$F:$AF,24,FALSE)&lt;&gt;"null",VLOOKUP(B39,IMPORT!$F:$AF,24,FALSE),""),"")</f>
        <v>7.0100118723602304E+17</v>
      </c>
      <c r="Z39" s="18" t="str">
        <f>IFERROR(IF(VLOOKUP(B39,IMPORT!$F:$AF,25,FALSE)&lt;&gt;"null",VLOOKUP(B39,IMPORT!$F:$AF,25,FALSE),""),"")</f>
        <v/>
      </c>
    </row>
    <row r="40" spans="1:26">
      <c r="A40" s="1" t="str">
        <f>IFERROR(IF(IMPORT!C40&lt;&gt;"",IMPORT!C40,""),"")</f>
        <v>Issy - Corentin Celton</v>
      </c>
      <c r="B40" s="1" t="str">
        <f>IFERROR(VLOOKUP(D40,IMPORT!$1:$1048576,6,FALSE),"")</f>
        <v>FC-655-SL</v>
      </c>
      <c r="C40" s="1" t="str">
        <f>IFERROR(VLOOKUP(B40,IMPORT!$F:$G,2,FALSE),"")</f>
        <v>MEGANE</v>
      </c>
      <c r="D40" s="8" t="str">
        <f>IFERROR(IF(IMPORT!A40&lt;&gt;"",IMPORT!A40,""),"")</f>
        <v>Issy - Corentin Celton3</v>
      </c>
      <c r="E40" s="1" t="str">
        <f>IFERROR(VLOOKUP(D40,IMPORT!$1:$1048576,21,FALSE),"")</f>
        <v>Stephen Girault</v>
      </c>
      <c r="F40" s="25" t="str">
        <f>IFERROR(IF(VLOOKUP(B40,IMPORT!$F:$J,4,0)="true","","S"),"")</f>
        <v/>
      </c>
      <c r="G40" s="10" t="str">
        <f>IFERROR(IF(VLOOKUP(B40,IMPORT!$F:$J,5,0)="normal","","B"),"")</f>
        <v/>
      </c>
      <c r="H40" s="26" t="str">
        <f>IFERROR(IF(VLOOKUP(B40,IMPORT!$F:$L,7,0)="true","","P"),"")</f>
        <v/>
      </c>
      <c r="I40" s="18" t="str">
        <f>IF(AND(OR(IMPORT!K40="available",IMPORT!K40="reservation",IMPORT!K40="reservation-late"),OR(A40&lt;&gt;"Z - Garage - Livraison",A40&lt;&gt;"Z - Garage - Livraison")),B40,"")</f>
        <v>FC-655-SL</v>
      </c>
      <c r="J40" s="18" t="str">
        <f>IFERROR(IF(VLOOKUP(B40,IMPORT!$F:$AF,21,FALSE)&lt;&gt;"null",IF(OR(A40="Z - Garage - Livraison",A40="Z - Garage - Restitution"),"",B40),""),"")</f>
        <v/>
      </c>
      <c r="K40" s="18" t="str">
        <f>IF(AND(J40="",OR(IMPORT!K40="intervention",IMPORT!K40="intervention-late")),IF(OR(A40="Z - Garage - Livraison",A40="Z - Garage - Restitution"),"",B40),"")</f>
        <v/>
      </c>
      <c r="L40" s="18" t="str">
        <f>IFERROR(IF(OR(A40="Z - Garage - Livraison",A40="Z - Garage - Restitution"),B40,""),"")</f>
        <v/>
      </c>
      <c r="M40" s="20" t="str">
        <f>IFERROR(INT(IF(OR(IMPORT!K40="intervention",IMPORT!K40="intervention-late",IMPORT!K40="unavailable"),IF(J40&lt;&gt;"",MID(VLOOKUP(B40,IMPORT!$F:$AF,21,0),1,10),MID(VLOOKUP(B40,IMPORT!$F:$AF,19,0),1,10)),"")),"")</f>
        <v/>
      </c>
      <c r="N40" s="20" t="str">
        <f>IFERROR(INT(IF(OR(IMPORT!K40="intervention",IMPORT!K40="intervention-late",IMPORT!K40="unavailable"),IF(J40&lt;&gt;"",MID(VLOOKUP(B40,IMPORT!$F:$AF,22,0),1,10),MID(VLOOKUP(B40,IMPORT!$F:$AF,20,0),1,10)),"")),"")</f>
        <v/>
      </c>
      <c r="O40" s="18" t="str">
        <f t="shared" ca="1" si="0"/>
        <v/>
      </c>
      <c r="P40" s="14" t="str">
        <f>IFERROR(INT(IF(MID(VLOOKUP(B40,IMPORT!$F:$AF,23,FALSE),1,10)&lt;&gt;"null",MID(VLOOKUP(B40,IMPORT!$F:$AF,23,FALSE),1,10),"")),"")</f>
        <v/>
      </c>
      <c r="Q40" s="16" t="str">
        <f>IFERROR(INT(IF(MID(VLOOKUP(B40,IMPORT!$F:$AF,26,FALSE),1,10)&lt;&gt;"null",MID(VLOOKUP(B40,IMPORT!$F:$AF,26,FALSE),1,10),"")),"")</f>
        <v/>
      </c>
      <c r="R40" s="16" t="str">
        <f>IFERROR(IF(VLOOKUP(B40,IMPORT!$F:$AF,11,FALSE)="true","X",""),"")</f>
        <v/>
      </c>
      <c r="S40" s="16" t="str">
        <f>IFERROR(IF(VLOOKUP(B40,IMPORT!$F:$AF,12,FALSE)="true","X",""),"")</f>
        <v/>
      </c>
      <c r="T40" s="16" t="str">
        <f>IFERROR(IF(VLOOKUP(B40,IMPORT!$F:$AF,9,FALSE)="true","X",""),"")</f>
        <v/>
      </c>
      <c r="U40" s="16" t="str">
        <f>IFERROR(IF(VLOOKUP(B40,IMPORT!$F:$AF,10,FALSE)="true","X",""),"")</f>
        <v/>
      </c>
      <c r="V40" s="16" t="str">
        <f>IFERROR(IF(VLOOKUP(B40,IMPORT!$F:$AF,13,FALSE)="true","X",""),"")</f>
        <v/>
      </c>
      <c r="W40" s="16" t="str">
        <f>IFERROR(IF(VLOOKUP(B40,IMPORT!$F:$AF,14,FALSE)="true","X",""),"")</f>
        <v/>
      </c>
      <c r="X40" s="12">
        <f>IFERROR(INT(IF(MID(VLOOKUP(B40,IMPORT!$F:$AF,27,FALSE),1,10)&lt;&gt;"null",MID(VLOOKUP(B40,IMPORT!$F:$AF,27,FALSE),1,10),"-")),"")</f>
        <v>43482</v>
      </c>
      <c r="Y40" s="21">
        <f>IFERROR(IF(VLOOKUP(B40,IMPORT!$F:$AF,24,FALSE)&lt;&gt;"null",VLOOKUP(B40,IMPORT!$F:$AF,24,FALSE),""),"")</f>
        <v>7.0100118723608602E+17</v>
      </c>
      <c r="Z40" s="18">
        <f>IFERROR(IF(VLOOKUP(B40,IMPORT!$F:$AF,25,FALSE)&lt;&gt;"null",VLOOKUP(B40,IMPORT!$F:$AF,25,FALSE),""),"")</f>
        <v>347</v>
      </c>
    </row>
    <row r="41" spans="1:26">
      <c r="A41" s="1" t="str">
        <f>IFERROR(IF(IMPORT!C41&lt;&gt;"",IMPORT!C41,""),"")</f>
        <v>Issy - Corentin Celton</v>
      </c>
      <c r="B41" s="1" t="str">
        <f>IFERROR(VLOOKUP(D41,IMPORT!$1:$1048576,6,FALSE),"")</f>
        <v>FA-123-WF</v>
      </c>
      <c r="C41" s="1">
        <f>IFERROR(VLOOKUP(B41,IMPORT!$F:$G,2,FALSE),"")</f>
        <v>500</v>
      </c>
      <c r="D41" s="8" t="str">
        <f>IFERROR(IF(IMPORT!A41&lt;&gt;"",IMPORT!A41,""),"")</f>
        <v>Issy - Corentin Celton4</v>
      </c>
      <c r="E41" s="1" t="str">
        <f>IFERROR(VLOOKUP(D41,IMPORT!$1:$1048576,21,FALSE),"")</f>
        <v>Stephen Girault</v>
      </c>
      <c r="F41" s="25" t="str">
        <f>IFERROR(IF(VLOOKUP(B41,IMPORT!$F:$J,4,0)="true","","S"),"")</f>
        <v/>
      </c>
      <c r="G41" s="10" t="str">
        <f>IFERROR(IF(VLOOKUP(B41,IMPORT!$F:$J,5,0)="normal","","B"),"")</f>
        <v/>
      </c>
      <c r="H41" s="26" t="str">
        <f>IFERROR(IF(VLOOKUP(B41,IMPORT!$F:$L,7,0)="true","","P"),"")</f>
        <v/>
      </c>
      <c r="I41" s="18" t="str">
        <f>IF(AND(OR(IMPORT!K41="available",IMPORT!K41="reservation",IMPORT!K41="reservation-late"),OR(A41&lt;&gt;"Z - Garage - Livraison",A41&lt;&gt;"Z - Garage - Livraison")),B41,"")</f>
        <v>FA-123-WF</v>
      </c>
      <c r="J41" s="18" t="str">
        <f>IFERROR(IF(VLOOKUP(B41,IMPORT!$F:$AF,21,FALSE)&lt;&gt;"null",IF(OR(A41="Z - Garage - Livraison",A41="Z - Garage - Restitution"),"",B41),""),"")</f>
        <v/>
      </c>
      <c r="K41" s="18" t="str">
        <f>IF(AND(J41="",OR(IMPORT!K41="intervention",IMPORT!K41="intervention-late")),IF(OR(A41="Z - Garage - Livraison",A41="Z - Garage - Restitution"),"",B41),"")</f>
        <v/>
      </c>
      <c r="L41" s="18" t="str">
        <f>IFERROR(IF(OR(A41="Z - Garage - Livraison",A41="Z - Garage - Restitution"),B41,""),"")</f>
        <v/>
      </c>
      <c r="M41" s="20" t="str">
        <f>IFERROR(INT(IF(OR(IMPORT!K41="intervention",IMPORT!K41="intervention-late",IMPORT!K41="unavailable"),IF(J41&lt;&gt;"",MID(VLOOKUP(B41,IMPORT!$F:$AF,21,0),1,10),MID(VLOOKUP(B41,IMPORT!$F:$AF,19,0),1,10)),"")),"")</f>
        <v/>
      </c>
      <c r="N41" s="20" t="str">
        <f>IFERROR(INT(IF(OR(IMPORT!K41="intervention",IMPORT!K41="intervention-late",IMPORT!K41="unavailable"),IF(J41&lt;&gt;"",MID(VLOOKUP(B41,IMPORT!$F:$AF,22,0),1,10),MID(VLOOKUP(B41,IMPORT!$F:$AF,20,0),1,10)),"")),"")</f>
        <v/>
      </c>
      <c r="O41" s="18" t="str">
        <f t="shared" ca="1" si="0"/>
        <v/>
      </c>
      <c r="P41" s="14" t="str">
        <f>IFERROR(INT(IF(MID(VLOOKUP(B41,IMPORT!$F:$AF,23,FALSE),1,10)&lt;&gt;"null",MID(VLOOKUP(B41,IMPORT!$F:$AF,23,FALSE),1,10),"")),"")</f>
        <v/>
      </c>
      <c r="Q41" s="16">
        <f>IFERROR(INT(IF(MID(VLOOKUP(B41,IMPORT!$F:$AF,26,FALSE),1,10)&lt;&gt;"null",MID(VLOOKUP(B41,IMPORT!$F:$AF,26,FALSE),1,10),"")),"")</f>
        <v>43502</v>
      </c>
      <c r="R41" s="16" t="str">
        <f>IFERROR(IF(VLOOKUP(B41,IMPORT!$F:$AF,11,FALSE)="true","X",""),"")</f>
        <v/>
      </c>
      <c r="S41" s="16" t="str">
        <f>IFERROR(IF(VLOOKUP(B41,IMPORT!$F:$AF,12,FALSE)="true","X",""),"")</f>
        <v/>
      </c>
      <c r="T41" s="16" t="str">
        <f>IFERROR(IF(VLOOKUP(B41,IMPORT!$F:$AF,9,FALSE)="true","X",""),"")</f>
        <v/>
      </c>
      <c r="U41" s="16" t="str">
        <f>IFERROR(IF(VLOOKUP(B41,IMPORT!$F:$AF,10,FALSE)="true","X",""),"")</f>
        <v/>
      </c>
      <c r="V41" s="16" t="str">
        <f>IFERROR(IF(VLOOKUP(B41,IMPORT!$F:$AF,13,FALSE)="true","X",""),"")</f>
        <v/>
      </c>
      <c r="W41" s="16" t="str">
        <f>IFERROR(IF(VLOOKUP(B41,IMPORT!$F:$AF,14,FALSE)="true","X",""),"")</f>
        <v/>
      </c>
      <c r="X41" s="12">
        <f>IFERROR(INT(IF(MID(VLOOKUP(B41,IMPORT!$F:$AF,27,FALSE),1,10)&lt;&gt;"null",MID(VLOOKUP(B41,IMPORT!$F:$AF,27,FALSE),1,10),"-")),"")</f>
        <v>43490</v>
      </c>
      <c r="Y41" s="21">
        <f>IFERROR(IF(VLOOKUP(B41,IMPORT!$F:$AF,24,FALSE)&lt;&gt;"null",VLOOKUP(B41,IMPORT!$F:$AF,24,FALSE),""),"")</f>
        <v>7.0100118723601805E+17</v>
      </c>
      <c r="Z41" s="18" t="str">
        <f>IFERROR(IF(VLOOKUP(B41,IMPORT!$F:$AF,25,FALSE)&lt;&gt;"null",VLOOKUP(B41,IMPORT!$F:$AF,25,FALSE),""),"")</f>
        <v/>
      </c>
    </row>
    <row r="42" spans="1:26">
      <c r="A42" s="1" t="str">
        <f>IFERROR(IF(IMPORT!C42&lt;&gt;"",IMPORT!C42,""),"")</f>
        <v>Issy - Corentin Celton</v>
      </c>
      <c r="B42" s="1" t="str">
        <f>IFERROR(VLOOKUP(D42,IMPORT!$1:$1048576,6,FALSE),"")</f>
        <v>FC-806-MD</v>
      </c>
      <c r="C42" s="1" t="str">
        <f>IFERROR(VLOOKUP(B42,IMPORT!$F:$G,2,FALSE),"")</f>
        <v>Golf 7</v>
      </c>
      <c r="D42" s="8" t="str">
        <f>IFERROR(IF(IMPORT!A42&lt;&gt;"",IMPORT!A42,""),"")</f>
        <v>Issy - Corentin Celton5</v>
      </c>
      <c r="E42" s="1" t="str">
        <f>IFERROR(VLOOKUP(D42,IMPORT!$1:$1048576,21,FALSE),"")</f>
        <v>Stephen Girault</v>
      </c>
      <c r="F42" s="25" t="str">
        <f>IFERROR(IF(VLOOKUP(B42,IMPORT!$F:$J,4,0)="true","","S"),"")</f>
        <v/>
      </c>
      <c r="G42" s="10" t="str">
        <f>IFERROR(IF(VLOOKUP(B42,IMPORT!$F:$J,5,0)="normal","","B"),"")</f>
        <v/>
      </c>
      <c r="H42" s="26" t="str">
        <f>IFERROR(IF(VLOOKUP(B42,IMPORT!$F:$L,7,0)="true","","P"),"")</f>
        <v/>
      </c>
      <c r="I42" s="18" t="str">
        <f>IF(AND(OR(IMPORT!K42="available",IMPORT!K42="reservation",IMPORT!K42="reservation-late"),OR(A42&lt;&gt;"Z - Garage - Livraison",A42&lt;&gt;"Z - Garage - Livraison")),B42,"")</f>
        <v>FC-806-MD</v>
      </c>
      <c r="J42" s="18" t="str">
        <f>IFERROR(IF(VLOOKUP(B42,IMPORT!$F:$AF,21,FALSE)&lt;&gt;"null",IF(OR(A42="Z - Garage - Livraison",A42="Z - Garage - Restitution"),"",B42),""),"")</f>
        <v/>
      </c>
      <c r="K42" s="18" t="str">
        <f>IF(AND(J42="",OR(IMPORT!K42="intervention",IMPORT!K42="intervention-late")),IF(OR(A42="Z - Garage - Livraison",A42="Z - Garage - Restitution"),"",B42),"")</f>
        <v/>
      </c>
      <c r="L42" s="18" t="str">
        <f>IFERROR(IF(OR(A42="Z - Garage - Livraison",A42="Z - Garage - Restitution"),B42,""),"")</f>
        <v/>
      </c>
      <c r="M42" s="20" t="str">
        <f>IFERROR(INT(IF(OR(IMPORT!K42="intervention",IMPORT!K42="intervention-late",IMPORT!K42="unavailable"),IF(J42&lt;&gt;"",MID(VLOOKUP(B42,IMPORT!$F:$AF,21,0),1,10),MID(VLOOKUP(B42,IMPORT!$F:$AF,19,0),1,10)),"")),"")</f>
        <v/>
      </c>
      <c r="N42" s="20" t="str">
        <f>IFERROR(INT(IF(OR(IMPORT!K42="intervention",IMPORT!K42="intervention-late",IMPORT!K42="unavailable"),IF(J42&lt;&gt;"",MID(VLOOKUP(B42,IMPORT!$F:$AF,22,0),1,10),MID(VLOOKUP(B42,IMPORT!$F:$AF,20,0),1,10)),"")),"")</f>
        <v/>
      </c>
      <c r="O42" s="18" t="str">
        <f t="shared" ca="1" si="0"/>
        <v/>
      </c>
      <c r="P42" s="14" t="str">
        <f>IFERROR(INT(IF(MID(VLOOKUP(B42,IMPORT!$F:$AF,23,FALSE),1,10)&lt;&gt;"null",MID(VLOOKUP(B42,IMPORT!$F:$AF,23,FALSE),1,10),"")),"")</f>
        <v/>
      </c>
      <c r="Q42" s="16" t="str">
        <f>IFERROR(INT(IF(MID(VLOOKUP(B42,IMPORT!$F:$AF,26,FALSE),1,10)&lt;&gt;"null",MID(VLOOKUP(B42,IMPORT!$F:$AF,26,FALSE),1,10),"")),"")</f>
        <v/>
      </c>
      <c r="R42" s="16" t="str">
        <f>IFERROR(IF(VLOOKUP(B42,IMPORT!$F:$AF,11,FALSE)="true","X",""),"")</f>
        <v/>
      </c>
      <c r="S42" s="16" t="str">
        <f>IFERROR(IF(VLOOKUP(B42,IMPORT!$F:$AF,12,FALSE)="true","X",""),"")</f>
        <v/>
      </c>
      <c r="T42" s="16" t="str">
        <f>IFERROR(IF(VLOOKUP(B42,IMPORT!$F:$AF,9,FALSE)="true","X",""),"")</f>
        <v/>
      </c>
      <c r="U42" s="16" t="str">
        <f>IFERROR(IF(VLOOKUP(B42,IMPORT!$F:$AF,10,FALSE)="true","X",""),"")</f>
        <v/>
      </c>
      <c r="V42" s="16" t="str">
        <f>IFERROR(IF(VLOOKUP(B42,IMPORT!$F:$AF,13,FALSE)="true","X",""),"")</f>
        <v/>
      </c>
      <c r="W42" s="16" t="str">
        <f>IFERROR(IF(VLOOKUP(B42,IMPORT!$F:$AF,14,FALSE)="true","X",""),"")</f>
        <v/>
      </c>
      <c r="X42" s="12">
        <f>IFERROR(INT(IF(MID(VLOOKUP(B42,IMPORT!$F:$AF,27,FALSE),1,10)&lt;&gt;"null",MID(VLOOKUP(B42,IMPORT!$F:$AF,27,FALSE),1,10),"-")),"")</f>
        <v>43482</v>
      </c>
      <c r="Y42" s="21">
        <f>IFERROR(IF(VLOOKUP(B42,IMPORT!$F:$AF,24,FALSE)&lt;&gt;"null",VLOOKUP(B42,IMPORT!$F:$AF,24,FALSE),""),"")</f>
        <v>7.0100118723605094E+17</v>
      </c>
      <c r="Z42" s="18">
        <f>IFERROR(IF(VLOOKUP(B42,IMPORT!$F:$AF,25,FALSE)&lt;&gt;"null",VLOOKUP(B42,IMPORT!$F:$AF,25,FALSE),""),"")</f>
        <v>346</v>
      </c>
    </row>
    <row r="43" spans="1:26">
      <c r="A43" s="1" t="str">
        <f>IFERROR(IF(IMPORT!C43&lt;&gt;"",IMPORT!C43,""),"")</f>
        <v>Issy - Corentin Celton</v>
      </c>
      <c r="B43" s="1" t="str">
        <f>IFERROR(VLOOKUP(D43,IMPORT!$1:$1048576,6,FALSE),"")</f>
        <v>EL-186-YP</v>
      </c>
      <c r="C43" s="1" t="str">
        <f>IFERROR(VLOOKUP(B43,IMPORT!$F:$G,2,FALSE),"")</f>
        <v>TWINGO</v>
      </c>
      <c r="D43" s="8" t="str">
        <f>IFERROR(IF(IMPORT!A43&lt;&gt;"",IMPORT!A43,""),"")</f>
        <v>Issy - Corentin Celton6</v>
      </c>
      <c r="E43" s="1" t="str">
        <f>IFERROR(VLOOKUP(D43,IMPORT!$1:$1048576,21,FALSE),"")</f>
        <v>Stephen Girault</v>
      </c>
      <c r="F43" s="25" t="str">
        <f>IFERROR(IF(VLOOKUP(B43,IMPORT!$F:$J,4,0)="true","","S"),"")</f>
        <v/>
      </c>
      <c r="G43" s="10" t="str">
        <f>IFERROR(IF(VLOOKUP(B43,IMPORT!$F:$J,5,0)="normal","","B"),"")</f>
        <v/>
      </c>
      <c r="H43" s="26" t="str">
        <f>IFERROR(IF(VLOOKUP(B43,IMPORT!$F:$L,7,0)="true","","P"),"")</f>
        <v/>
      </c>
      <c r="I43" s="18" t="str">
        <f>IF(AND(OR(IMPORT!K43="available",IMPORT!K43="reservation",IMPORT!K43="reservation-late"),OR(A43&lt;&gt;"Z - Garage - Livraison",A43&lt;&gt;"Z - Garage - Livraison")),B43,"")</f>
        <v>EL-186-YP</v>
      </c>
      <c r="J43" s="18" t="str">
        <f>IFERROR(IF(VLOOKUP(B43,IMPORT!$F:$AF,21,FALSE)&lt;&gt;"null",IF(OR(A43="Z - Garage - Livraison",A43="Z - Garage - Restitution"),"",B43),""),"")</f>
        <v/>
      </c>
      <c r="K43" s="18" t="str">
        <f>IF(AND(J43="",OR(IMPORT!K43="intervention",IMPORT!K43="intervention-late")),IF(OR(A43="Z - Garage - Livraison",A43="Z - Garage - Restitution"),"",B43),"")</f>
        <v/>
      </c>
      <c r="L43" s="18" t="str">
        <f>IFERROR(IF(OR(A43="Z - Garage - Livraison",A43="Z - Garage - Restitution"),B43,""),"")</f>
        <v/>
      </c>
      <c r="M43" s="20" t="str">
        <f>IFERROR(INT(IF(OR(IMPORT!K43="intervention",IMPORT!K43="intervention-late",IMPORT!K43="unavailable"),IF(J43&lt;&gt;"",MID(VLOOKUP(B43,IMPORT!$F:$AF,21,0),1,10),MID(VLOOKUP(B43,IMPORT!$F:$AF,19,0),1,10)),"")),"")</f>
        <v/>
      </c>
      <c r="N43" s="20" t="str">
        <f>IFERROR(INT(IF(OR(IMPORT!K43="intervention",IMPORT!K43="intervention-late",IMPORT!K43="unavailable"),IF(J43&lt;&gt;"",MID(VLOOKUP(B43,IMPORT!$F:$AF,22,0),1,10),MID(VLOOKUP(B43,IMPORT!$F:$AF,20,0),1,10)),"")),"")</f>
        <v/>
      </c>
      <c r="O43" s="18" t="str">
        <f t="shared" ca="1" si="0"/>
        <v/>
      </c>
      <c r="P43" s="14">
        <f>IFERROR(INT(IF(MID(VLOOKUP(B43,IMPORT!$F:$AF,23,FALSE),1,10)&lt;&gt;"null",MID(VLOOKUP(B43,IMPORT!$F:$AF,23,FALSE),1,10),"")),"")</f>
        <v>43498</v>
      </c>
      <c r="Q43" s="16">
        <f>IFERROR(INT(IF(MID(VLOOKUP(B43,IMPORT!$F:$AF,26,FALSE),1,10)&lt;&gt;"null",MID(VLOOKUP(B43,IMPORT!$F:$AF,26,FALSE),1,10),"")),"")</f>
        <v>43478</v>
      </c>
      <c r="R43" s="16" t="str">
        <f>IFERROR(IF(VLOOKUP(B43,IMPORT!$F:$AF,11,FALSE)="true","X",""),"")</f>
        <v/>
      </c>
      <c r="S43" s="16" t="str">
        <f>IFERROR(IF(VLOOKUP(B43,IMPORT!$F:$AF,12,FALSE)="true","X",""),"")</f>
        <v/>
      </c>
      <c r="T43" s="16" t="str">
        <f>IFERROR(IF(VLOOKUP(B43,IMPORT!$F:$AF,9,FALSE)="true","X",""),"")</f>
        <v/>
      </c>
      <c r="U43" s="16" t="str">
        <f>IFERROR(IF(VLOOKUP(B43,IMPORT!$F:$AF,10,FALSE)="true","X",""),"")</f>
        <v/>
      </c>
      <c r="V43" s="16" t="str">
        <f>IFERROR(IF(VLOOKUP(B43,IMPORT!$F:$AF,13,FALSE)="true","X",""),"")</f>
        <v/>
      </c>
      <c r="W43" s="16" t="str">
        <f>IFERROR(IF(VLOOKUP(B43,IMPORT!$F:$AF,14,FALSE)="true","X",""),"")</f>
        <v/>
      </c>
      <c r="X43" s="12">
        <f>IFERROR(INT(IF(MID(VLOOKUP(B43,IMPORT!$F:$AF,27,FALSE),1,10)&lt;&gt;"null",MID(VLOOKUP(B43,IMPORT!$F:$AF,27,FALSE),1,10),"-")),"")</f>
        <v>43307</v>
      </c>
      <c r="Y43" s="21">
        <f>IFERROR(IF(VLOOKUP(B43,IMPORT!$F:$AF,24,FALSE)&lt;&gt;"null",VLOOKUP(B43,IMPORT!$F:$AF,24,FALSE),""),"")</f>
        <v>7.0100118723608499E+17</v>
      </c>
      <c r="Z43" s="18" t="str">
        <f>IFERROR(IF(VLOOKUP(B43,IMPORT!$F:$AF,25,FALSE)&lt;&gt;"null",VLOOKUP(B43,IMPORT!$F:$AF,25,FALSE),""),"")</f>
        <v/>
      </c>
    </row>
    <row r="44" spans="1:26">
      <c r="A44" s="1" t="str">
        <f>IFERROR(IF(IMPORT!C44&lt;&gt;"",IMPORT!C44,""),"")</f>
        <v>Issy - Val-de-Seine</v>
      </c>
      <c r="B44" s="1" t="str">
        <f>IFERROR(VLOOKUP(D44,IMPORT!$1:$1048576,6,FALSE),"")</f>
        <v>EL-306-SA</v>
      </c>
      <c r="C44" s="1" t="str">
        <f>IFERROR(VLOOKUP(B44,IMPORT!$F:$G,2,FALSE),"")</f>
        <v>TWINGO</v>
      </c>
      <c r="D44" s="8" t="str">
        <f>IFERROR(IF(IMPORT!A44&lt;&gt;"",IMPORT!A44,""),"")</f>
        <v>Issy - Val-de-Seine1</v>
      </c>
      <c r="E44" s="1" t="str">
        <f>IFERROR(VLOOKUP(D44,IMPORT!$1:$1048576,21,FALSE),"")</f>
        <v>Stephen Girault</v>
      </c>
      <c r="F44" s="25" t="str">
        <f>IFERROR(IF(VLOOKUP(B44,IMPORT!$F:$J,4,0)="true","","S"),"")</f>
        <v/>
      </c>
      <c r="G44" s="10" t="str">
        <f>IFERROR(IF(VLOOKUP(B44,IMPORT!$F:$J,5,0)="normal","","B"),"")</f>
        <v/>
      </c>
      <c r="H44" s="26" t="str">
        <f>IFERROR(IF(VLOOKUP(B44,IMPORT!$F:$L,7,0)="true","","P"),"")</f>
        <v>P</v>
      </c>
      <c r="I44" s="18" t="str">
        <f>IF(AND(OR(IMPORT!K44="available",IMPORT!K44="reservation",IMPORT!K44="reservation-late"),OR(A44&lt;&gt;"Z - Garage - Livraison",A44&lt;&gt;"Z - Garage - Livraison")),B44,"")</f>
        <v>EL-306-SA</v>
      </c>
      <c r="J44" s="18" t="str">
        <f>IFERROR(IF(VLOOKUP(B44,IMPORT!$F:$AF,21,FALSE)&lt;&gt;"null",IF(OR(A44="Z - Garage - Livraison",A44="Z - Garage - Restitution"),"",B44),""),"")</f>
        <v/>
      </c>
      <c r="K44" s="18" t="str">
        <f>IF(AND(J44="",OR(IMPORT!K44="intervention",IMPORT!K44="intervention-late")),IF(OR(A44="Z - Garage - Livraison",A44="Z - Garage - Restitution"),"",B44),"")</f>
        <v/>
      </c>
      <c r="L44" s="18" t="str">
        <f>IFERROR(IF(OR(A44="Z - Garage - Livraison",A44="Z - Garage - Restitution"),B44,""),"")</f>
        <v/>
      </c>
      <c r="M44" s="20" t="str">
        <f>IFERROR(INT(IF(OR(IMPORT!K44="intervention",IMPORT!K44="intervention-late",IMPORT!K44="unavailable"),IF(J44&lt;&gt;"",MID(VLOOKUP(B44,IMPORT!$F:$AF,21,0),1,10),MID(VLOOKUP(B44,IMPORT!$F:$AF,19,0),1,10)),"")),"")</f>
        <v/>
      </c>
      <c r="N44" s="20" t="str">
        <f>IFERROR(INT(IF(OR(IMPORT!K44="intervention",IMPORT!K44="intervention-late",IMPORT!K44="unavailable"),IF(J44&lt;&gt;"",MID(VLOOKUP(B44,IMPORT!$F:$AF,22,0),1,10),MID(VLOOKUP(B44,IMPORT!$F:$AF,20,0),1,10)),"")),"")</f>
        <v/>
      </c>
      <c r="O44" s="18" t="str">
        <f t="shared" ca="1" si="0"/>
        <v/>
      </c>
      <c r="P44" s="14" t="str">
        <f>IFERROR(INT(IF(MID(VLOOKUP(B44,IMPORT!$F:$AF,23,FALSE),1,10)&lt;&gt;"null",MID(VLOOKUP(B44,IMPORT!$F:$AF,23,FALSE),1,10),"")),"")</f>
        <v/>
      </c>
      <c r="Q44" s="16">
        <f>IFERROR(INT(IF(MID(VLOOKUP(B44,IMPORT!$F:$AF,26,FALSE),1,10)&lt;&gt;"null",MID(VLOOKUP(B44,IMPORT!$F:$AF,26,FALSE),1,10),"")),"")</f>
        <v>43444</v>
      </c>
      <c r="R44" s="16" t="str">
        <f>IFERROR(IF(VLOOKUP(B44,IMPORT!$F:$AF,11,FALSE)="true","X",""),"")</f>
        <v/>
      </c>
      <c r="S44" s="16" t="str">
        <f>IFERROR(IF(VLOOKUP(B44,IMPORT!$F:$AF,12,FALSE)="true","X",""),"")</f>
        <v/>
      </c>
      <c r="T44" s="16" t="str">
        <f>IFERROR(IF(VLOOKUP(B44,IMPORT!$F:$AF,9,FALSE)="true","X",""),"")</f>
        <v/>
      </c>
      <c r="U44" s="16" t="str">
        <f>IFERROR(IF(VLOOKUP(B44,IMPORT!$F:$AF,10,FALSE)="true","X",""),"")</f>
        <v/>
      </c>
      <c r="V44" s="16" t="str">
        <f>IFERROR(IF(VLOOKUP(B44,IMPORT!$F:$AF,13,FALSE)="true","X",""),"")</f>
        <v/>
      </c>
      <c r="W44" s="16" t="str">
        <f>IFERROR(IF(VLOOKUP(B44,IMPORT!$F:$AF,14,FALSE)="true","X",""),"")</f>
        <v/>
      </c>
      <c r="X44" s="12">
        <f>IFERROR(INT(IF(MID(VLOOKUP(B44,IMPORT!$F:$AF,27,FALSE),1,10)&lt;&gt;"null",MID(VLOOKUP(B44,IMPORT!$F:$AF,27,FALSE),1,10),"-")),"")</f>
        <v>43215</v>
      </c>
      <c r="Y44" s="21">
        <f>IFERROR(IF(VLOOKUP(B44,IMPORT!$F:$AF,24,FALSE)&lt;&gt;"null",VLOOKUP(B44,IMPORT!$F:$AF,24,FALSE),""),"")</f>
        <v>7.0100118723602598E+17</v>
      </c>
      <c r="Z44" s="18" t="str">
        <f>IFERROR(IF(VLOOKUP(B44,IMPORT!$F:$AF,25,FALSE)&lt;&gt;"null",VLOOKUP(B44,IMPORT!$F:$AF,25,FALSE),""),"")</f>
        <v/>
      </c>
    </row>
    <row r="45" spans="1:26">
      <c r="A45" s="1" t="str">
        <f>IFERROR(IF(IMPORT!C45&lt;&gt;"",IMPORT!C45,""),"")</f>
        <v>Issy - Val-de-Seine</v>
      </c>
      <c r="B45" s="1" t="str">
        <f>IFERROR(VLOOKUP(D45,IMPORT!$1:$1048576,6,FALSE),"")</f>
        <v>EL-419-FN</v>
      </c>
      <c r="C45" s="1" t="str">
        <f>IFERROR(VLOOKUP(B45,IMPORT!$F:$G,2,FALSE),"")</f>
        <v>Golf 7</v>
      </c>
      <c r="D45" s="8" t="str">
        <f>IFERROR(IF(IMPORT!A45&lt;&gt;"",IMPORT!A45,""),"")</f>
        <v>Issy - Val-de-Seine2</v>
      </c>
      <c r="E45" s="1" t="str">
        <f>IFERROR(VLOOKUP(D45,IMPORT!$1:$1048576,21,FALSE),"")</f>
        <v>Stephen Girault</v>
      </c>
      <c r="F45" s="25" t="str">
        <f>IFERROR(IF(VLOOKUP(B45,IMPORT!$F:$J,4,0)="true","","S"),"")</f>
        <v/>
      </c>
      <c r="G45" s="10" t="str">
        <f>IFERROR(IF(VLOOKUP(B45,IMPORT!$F:$J,5,0)="normal","","B"),"")</f>
        <v/>
      </c>
      <c r="H45" s="26" t="str">
        <f>IFERROR(IF(VLOOKUP(B45,IMPORT!$F:$L,7,0)="true","","P"),"")</f>
        <v/>
      </c>
      <c r="I45" s="18" t="str">
        <f>IF(AND(OR(IMPORT!K45="available",IMPORT!K45="reservation",IMPORT!K45="reservation-late"),OR(A45&lt;&gt;"Z - Garage - Livraison",A45&lt;&gt;"Z - Garage - Livraison")),B45,"")</f>
        <v>EL-419-FN</v>
      </c>
      <c r="J45" s="18" t="str">
        <f>IFERROR(IF(VLOOKUP(B45,IMPORT!$F:$AF,21,FALSE)&lt;&gt;"null",IF(OR(A45="Z - Garage - Livraison",A45="Z - Garage - Restitution"),"",B45),""),"")</f>
        <v/>
      </c>
      <c r="K45" s="18" t="str">
        <f>IF(AND(J45="",OR(IMPORT!K45="intervention",IMPORT!K45="intervention-late")),IF(OR(A45="Z - Garage - Livraison",A45="Z - Garage - Restitution"),"",B45),"")</f>
        <v/>
      </c>
      <c r="L45" s="18" t="str">
        <f>IFERROR(IF(OR(A45="Z - Garage - Livraison",A45="Z - Garage - Restitution"),B45,""),"")</f>
        <v/>
      </c>
      <c r="M45" s="20" t="str">
        <f>IFERROR(INT(IF(OR(IMPORT!K45="intervention",IMPORT!K45="intervention-late",IMPORT!K45="unavailable"),IF(J45&lt;&gt;"",MID(VLOOKUP(B45,IMPORT!$F:$AF,21,0),1,10),MID(VLOOKUP(B45,IMPORT!$F:$AF,19,0),1,10)),"")),"")</f>
        <v/>
      </c>
      <c r="N45" s="20" t="str">
        <f>IFERROR(INT(IF(OR(IMPORT!K45="intervention",IMPORT!K45="intervention-late",IMPORT!K45="unavailable"),IF(J45&lt;&gt;"",MID(VLOOKUP(B45,IMPORT!$F:$AF,22,0),1,10),MID(VLOOKUP(B45,IMPORT!$F:$AF,20,0),1,10)),"")),"")</f>
        <v/>
      </c>
      <c r="O45" s="18" t="str">
        <f t="shared" ca="1" si="0"/>
        <v/>
      </c>
      <c r="P45" s="14">
        <f>IFERROR(INT(IF(MID(VLOOKUP(B45,IMPORT!$F:$AF,23,FALSE),1,10)&lt;&gt;"null",MID(VLOOKUP(B45,IMPORT!$F:$AF,23,FALSE),1,10),"")),"")</f>
        <v>43477</v>
      </c>
      <c r="Q45" s="16" t="str">
        <f>IFERROR(INT(IF(MID(VLOOKUP(B45,IMPORT!$F:$AF,26,FALSE),1,10)&lt;&gt;"null",MID(VLOOKUP(B45,IMPORT!$F:$AF,26,FALSE),1,10),"")),"")</f>
        <v/>
      </c>
      <c r="R45" s="16" t="str">
        <f>IFERROR(IF(VLOOKUP(B45,IMPORT!$F:$AF,11,FALSE)="true","X",""),"")</f>
        <v/>
      </c>
      <c r="S45" s="16" t="str">
        <f>IFERROR(IF(VLOOKUP(B45,IMPORT!$F:$AF,12,FALSE)="true","X",""),"")</f>
        <v/>
      </c>
      <c r="T45" s="16" t="str">
        <f>IFERROR(IF(VLOOKUP(B45,IMPORT!$F:$AF,9,FALSE)="true","X",""),"")</f>
        <v/>
      </c>
      <c r="U45" s="16" t="str">
        <f>IFERROR(IF(VLOOKUP(B45,IMPORT!$F:$AF,10,FALSE)="true","X",""),"")</f>
        <v/>
      </c>
      <c r="V45" s="16" t="str">
        <f>IFERROR(IF(VLOOKUP(B45,IMPORT!$F:$AF,13,FALSE)="true","X",""),"")</f>
        <v/>
      </c>
      <c r="W45" s="16" t="str">
        <f>IFERROR(IF(VLOOKUP(B45,IMPORT!$F:$AF,14,FALSE)="true","X",""),"")</f>
        <v/>
      </c>
      <c r="X45" s="12">
        <f>IFERROR(INT(IF(MID(VLOOKUP(B45,IMPORT!$F:$AF,27,FALSE),1,10)&lt;&gt;"null",MID(VLOOKUP(B45,IMPORT!$F:$AF,27,FALSE),1,10),"-")),"")</f>
        <v>43222</v>
      </c>
      <c r="Y45" s="21">
        <f>IFERROR(IF(VLOOKUP(B45,IMPORT!$F:$AF,24,FALSE)&lt;&gt;"null",VLOOKUP(B45,IMPORT!$F:$AF,24,FALSE),""),"")</f>
        <v>7.0100118723606106E+17</v>
      </c>
      <c r="Z45" s="18" t="str">
        <f>IFERROR(IF(VLOOKUP(B45,IMPORT!$F:$AF,25,FALSE)&lt;&gt;"null",VLOOKUP(B45,IMPORT!$F:$AF,25,FALSE),""),"")</f>
        <v/>
      </c>
    </row>
    <row r="46" spans="1:26">
      <c r="A46" s="1" t="str">
        <f>IFERROR(IF(IMPORT!C46&lt;&gt;"",IMPORT!C46,""),"")</f>
        <v>Kremlin Bicetre - Porte d'Italie</v>
      </c>
      <c r="B46" s="1" t="str">
        <f>IFERROR(VLOOKUP(D46,IMPORT!$1:$1048576,6,FALSE),"")</f>
        <v>FC-585-SK</v>
      </c>
      <c r="C46" s="1" t="str">
        <f>IFERROR(VLOOKUP(B46,IMPORT!$F:$G,2,FALSE),"")</f>
        <v>MEGANE</v>
      </c>
      <c r="D46" s="8" t="str">
        <f>IFERROR(IF(IMPORT!A46&lt;&gt;"",IMPORT!A46,""),"")</f>
        <v>Kremlin Bicetre - Porte d'Italie1</v>
      </c>
      <c r="E46" s="1" t="str">
        <f>IFERROR(VLOOKUP(D46,IMPORT!$1:$1048576,21,FALSE),"")</f>
        <v>null</v>
      </c>
      <c r="F46" s="25" t="str">
        <f>IFERROR(IF(VLOOKUP(B46,IMPORT!$F:$J,4,0)="true","","S"),"")</f>
        <v/>
      </c>
      <c r="G46" s="10" t="str">
        <f>IFERROR(IF(VLOOKUP(B46,IMPORT!$F:$J,5,0)="normal","","B"),"")</f>
        <v/>
      </c>
      <c r="H46" s="26" t="str">
        <f>IFERROR(IF(VLOOKUP(B46,IMPORT!$F:$L,7,0)="true","","P"),"")</f>
        <v/>
      </c>
      <c r="I46" s="18" t="str">
        <f>IF(AND(OR(IMPORT!K46="available",IMPORT!K46="reservation",IMPORT!K46="reservation-late"),OR(A46&lt;&gt;"Z - Garage - Livraison",A46&lt;&gt;"Z - Garage - Livraison")),B46,"")</f>
        <v>FC-585-SK</v>
      </c>
      <c r="J46" s="18" t="str">
        <f>IFERROR(IF(VLOOKUP(B46,IMPORT!$F:$AF,21,FALSE)&lt;&gt;"null",IF(OR(A46="Z - Garage - Livraison",A46="Z - Garage - Restitution"),"",B46),""),"")</f>
        <v/>
      </c>
      <c r="K46" s="18" t="str">
        <f>IF(AND(J46="",OR(IMPORT!K46="intervention",IMPORT!K46="intervention-late")),IF(OR(A46="Z - Garage - Livraison",A46="Z - Garage - Restitution"),"",B46),"")</f>
        <v/>
      </c>
      <c r="L46" s="18" t="str">
        <f>IFERROR(IF(OR(A46="Z - Garage - Livraison",A46="Z - Garage - Restitution"),B46,""),"")</f>
        <v/>
      </c>
      <c r="M46" s="20" t="str">
        <f>IFERROR(INT(IF(OR(IMPORT!K46="intervention",IMPORT!K46="intervention-late",IMPORT!K46="unavailable"),IF(J46&lt;&gt;"",MID(VLOOKUP(B46,IMPORT!$F:$AF,21,0),1,10),MID(VLOOKUP(B46,IMPORT!$F:$AF,19,0),1,10)),"")),"")</f>
        <v/>
      </c>
      <c r="N46" s="20" t="str">
        <f>IFERROR(INT(IF(OR(IMPORT!K46="intervention",IMPORT!K46="intervention-late",IMPORT!K46="unavailable"),IF(J46&lt;&gt;"",MID(VLOOKUP(B46,IMPORT!$F:$AF,22,0),1,10),MID(VLOOKUP(B46,IMPORT!$F:$AF,20,0),1,10)),"")),"")</f>
        <v/>
      </c>
      <c r="O46" s="18" t="str">
        <f t="shared" ca="1" si="0"/>
        <v/>
      </c>
      <c r="P46" s="14" t="str">
        <f>IFERROR(INT(IF(MID(VLOOKUP(B46,IMPORT!$F:$AF,23,FALSE),1,10)&lt;&gt;"null",MID(VLOOKUP(B46,IMPORT!$F:$AF,23,FALSE),1,10),"")),"")</f>
        <v/>
      </c>
      <c r="Q46" s="16" t="str">
        <f>IFERROR(INT(IF(MID(VLOOKUP(B46,IMPORT!$F:$AF,26,FALSE),1,10)&lt;&gt;"null",MID(VLOOKUP(B46,IMPORT!$F:$AF,26,FALSE),1,10),"")),"")</f>
        <v/>
      </c>
      <c r="R46" s="16" t="str">
        <f>IFERROR(IF(VLOOKUP(B46,IMPORT!$F:$AF,11,FALSE)="true","X",""),"")</f>
        <v/>
      </c>
      <c r="S46" s="16" t="str">
        <f>IFERROR(IF(VLOOKUP(B46,IMPORT!$F:$AF,12,FALSE)="true","X",""),"")</f>
        <v/>
      </c>
      <c r="T46" s="16" t="str">
        <f>IFERROR(IF(VLOOKUP(B46,IMPORT!$F:$AF,9,FALSE)="true","X",""),"")</f>
        <v/>
      </c>
      <c r="U46" s="16" t="str">
        <f>IFERROR(IF(VLOOKUP(B46,IMPORT!$F:$AF,10,FALSE)="true","X",""),"")</f>
        <v/>
      </c>
      <c r="V46" s="16" t="str">
        <f>IFERROR(IF(VLOOKUP(B46,IMPORT!$F:$AF,13,FALSE)="true","X",""),"")</f>
        <v/>
      </c>
      <c r="W46" s="16" t="str">
        <f>IFERROR(IF(VLOOKUP(B46,IMPORT!$F:$AF,14,FALSE)="true","X",""),"")</f>
        <v/>
      </c>
      <c r="X46" s="12">
        <f>IFERROR(INT(IF(MID(VLOOKUP(B46,IMPORT!$F:$AF,27,FALSE),1,10)&lt;&gt;"null",MID(VLOOKUP(B46,IMPORT!$F:$AF,27,FALSE),1,10),"-")),"")</f>
        <v>43483</v>
      </c>
      <c r="Y46" s="21">
        <f>IFERROR(IF(VLOOKUP(B46,IMPORT!$F:$AF,24,FALSE)&lt;&gt;"null",VLOOKUP(B46,IMPORT!$F:$AF,24,FALSE),""),"")</f>
        <v>7.0100118723608704E+17</v>
      </c>
      <c r="Z46" s="18" t="str">
        <f>IFERROR(IF(VLOOKUP(B46,IMPORT!$F:$AF,25,FALSE)&lt;&gt;"null",VLOOKUP(B46,IMPORT!$F:$AF,25,FALSE),""),"")</f>
        <v/>
      </c>
    </row>
    <row r="47" spans="1:26">
      <c r="A47" s="1" t="str">
        <f>IFERROR(IF(IMPORT!C47&lt;&gt;"",IMPORT!C47,""),"")</f>
        <v>Kremlin Bicetre - Porte d'Italie</v>
      </c>
      <c r="B47" s="1" t="str">
        <f>IFERROR(VLOOKUP(D47,IMPORT!$1:$1048576,6,FALSE),"")</f>
        <v>FC-933-SK</v>
      </c>
      <c r="C47" s="1" t="str">
        <f>IFERROR(VLOOKUP(B47,IMPORT!$F:$G,2,FALSE),"")</f>
        <v>MEGANE</v>
      </c>
      <c r="D47" s="8" t="str">
        <f>IFERROR(IF(IMPORT!A47&lt;&gt;"",IMPORT!A47,""),"")</f>
        <v>Kremlin Bicetre - Porte d'Italie2</v>
      </c>
      <c r="E47" s="1" t="str">
        <f>IFERROR(VLOOKUP(D47,IMPORT!$1:$1048576,21,FALSE),"")</f>
        <v>null</v>
      </c>
      <c r="F47" s="25" t="str">
        <f>IFERROR(IF(VLOOKUP(B47,IMPORT!$F:$J,4,0)="true","","S"),"")</f>
        <v/>
      </c>
      <c r="G47" s="10" t="str">
        <f>IFERROR(IF(VLOOKUP(B47,IMPORT!$F:$J,5,0)="normal","","B"),"")</f>
        <v/>
      </c>
      <c r="H47" s="26" t="str">
        <f>IFERROR(IF(VLOOKUP(B47,IMPORT!$F:$L,7,0)="true","","P"),"")</f>
        <v/>
      </c>
      <c r="I47" s="18" t="str">
        <f>IF(AND(OR(IMPORT!K47="available",IMPORT!K47="reservation",IMPORT!K47="reservation-late"),OR(A47&lt;&gt;"Z - Garage - Livraison",A47&lt;&gt;"Z - Garage - Livraison")),B47,"")</f>
        <v>FC-933-SK</v>
      </c>
      <c r="J47" s="18" t="str">
        <f>IFERROR(IF(VLOOKUP(B47,IMPORT!$F:$AF,21,FALSE)&lt;&gt;"null",IF(OR(A47="Z - Garage - Livraison",A47="Z - Garage - Restitution"),"",B47),""),"")</f>
        <v/>
      </c>
      <c r="K47" s="18" t="str">
        <f>IF(AND(J47="",OR(IMPORT!K47="intervention",IMPORT!K47="intervention-late")),IF(OR(A47="Z - Garage - Livraison",A47="Z - Garage - Restitution"),"",B47),"")</f>
        <v/>
      </c>
      <c r="L47" s="18" t="str">
        <f>IFERROR(IF(OR(A47="Z - Garage - Livraison",A47="Z - Garage - Restitution"),B47,""),"")</f>
        <v/>
      </c>
      <c r="M47" s="20" t="str">
        <f>IFERROR(INT(IF(OR(IMPORT!K47="intervention",IMPORT!K47="intervention-late",IMPORT!K47="unavailable"),IF(J47&lt;&gt;"",MID(VLOOKUP(B47,IMPORT!$F:$AF,21,0),1,10),MID(VLOOKUP(B47,IMPORT!$F:$AF,19,0),1,10)),"")),"")</f>
        <v/>
      </c>
      <c r="N47" s="20" t="str">
        <f>IFERROR(INT(IF(OR(IMPORT!K47="intervention",IMPORT!K47="intervention-late",IMPORT!K47="unavailable"),IF(J47&lt;&gt;"",MID(VLOOKUP(B47,IMPORT!$F:$AF,22,0),1,10),MID(VLOOKUP(B47,IMPORT!$F:$AF,20,0),1,10)),"")),"")</f>
        <v/>
      </c>
      <c r="O47" s="18" t="str">
        <f t="shared" ca="1" si="0"/>
        <v/>
      </c>
      <c r="P47" s="14" t="str">
        <f>IFERROR(INT(IF(MID(VLOOKUP(B47,IMPORT!$F:$AF,23,FALSE),1,10)&lt;&gt;"null",MID(VLOOKUP(B47,IMPORT!$F:$AF,23,FALSE),1,10),"")),"")</f>
        <v/>
      </c>
      <c r="Q47" s="16" t="str">
        <f>IFERROR(INT(IF(MID(VLOOKUP(B47,IMPORT!$F:$AF,26,FALSE),1,10)&lt;&gt;"null",MID(VLOOKUP(B47,IMPORT!$F:$AF,26,FALSE),1,10),"")),"")</f>
        <v/>
      </c>
      <c r="R47" s="16" t="str">
        <f>IFERROR(IF(VLOOKUP(B47,IMPORT!$F:$AF,11,FALSE)="true","X",""),"")</f>
        <v/>
      </c>
      <c r="S47" s="16" t="str">
        <f>IFERROR(IF(VLOOKUP(B47,IMPORT!$F:$AF,12,FALSE)="true","X",""),"")</f>
        <v/>
      </c>
      <c r="T47" s="16" t="str">
        <f>IFERROR(IF(VLOOKUP(B47,IMPORT!$F:$AF,9,FALSE)="true","X",""),"")</f>
        <v/>
      </c>
      <c r="U47" s="16" t="str">
        <f>IFERROR(IF(VLOOKUP(B47,IMPORT!$F:$AF,10,FALSE)="true","X",""),"")</f>
        <v/>
      </c>
      <c r="V47" s="16" t="str">
        <f>IFERROR(IF(VLOOKUP(B47,IMPORT!$F:$AF,13,FALSE)="true","X",""),"")</f>
        <v/>
      </c>
      <c r="W47" s="16" t="str">
        <f>IFERROR(IF(VLOOKUP(B47,IMPORT!$F:$AF,14,FALSE)="true","X",""),"")</f>
        <v/>
      </c>
      <c r="X47" s="12">
        <f>IFERROR(INT(IF(MID(VLOOKUP(B47,IMPORT!$F:$AF,27,FALSE),1,10)&lt;&gt;"null",MID(VLOOKUP(B47,IMPORT!$F:$AF,27,FALSE),1,10),"-")),"")</f>
        <v>43483</v>
      </c>
      <c r="Y47" s="21">
        <f>IFERROR(IF(VLOOKUP(B47,IMPORT!$F:$AF,24,FALSE)&lt;&gt;"null",VLOOKUP(B47,IMPORT!$F:$AF,24,FALSE),""),"")</f>
        <v>7.0100118723608704E+17</v>
      </c>
      <c r="Z47" s="18" t="str">
        <f>IFERROR(IF(VLOOKUP(B47,IMPORT!$F:$AF,25,FALSE)&lt;&gt;"null",VLOOKUP(B47,IMPORT!$F:$AF,25,FALSE),""),"")</f>
        <v/>
      </c>
    </row>
    <row r="48" spans="1:26">
      <c r="A48" s="1" t="str">
        <f>IFERROR(IF(IMPORT!C48&lt;&gt;"",IMPORT!C48,""),"")</f>
        <v>Kremlin Bicetre - Porte d'Italie</v>
      </c>
      <c r="B48" s="1" t="str">
        <f>IFERROR(VLOOKUP(D48,IMPORT!$1:$1048576,6,FALSE),"")</f>
        <v>FC-283-SL</v>
      </c>
      <c r="C48" s="1" t="str">
        <f>IFERROR(VLOOKUP(B48,IMPORT!$F:$G,2,FALSE),"")</f>
        <v>MEGANE</v>
      </c>
      <c r="D48" s="8" t="str">
        <f>IFERROR(IF(IMPORT!A48&lt;&gt;"",IMPORT!A48,""),"")</f>
        <v>Kremlin Bicetre - Porte d'Italie3</v>
      </c>
      <c r="E48" s="1" t="str">
        <f>IFERROR(VLOOKUP(D48,IMPORT!$1:$1048576,21,FALSE),"")</f>
        <v>null</v>
      </c>
      <c r="F48" s="25" t="str">
        <f>IFERROR(IF(VLOOKUP(B48,IMPORT!$F:$J,4,0)="true","","S"),"")</f>
        <v/>
      </c>
      <c r="G48" s="10" t="str">
        <f>IFERROR(IF(VLOOKUP(B48,IMPORT!$F:$J,5,0)="normal","","B"),"")</f>
        <v/>
      </c>
      <c r="H48" s="26" t="str">
        <f>IFERROR(IF(VLOOKUP(B48,IMPORT!$F:$L,7,0)="true","","P"),"")</f>
        <v/>
      </c>
      <c r="I48" s="18" t="str">
        <f>IF(AND(OR(IMPORT!K48="available",IMPORT!K48="reservation",IMPORT!K48="reservation-late"),OR(A48&lt;&gt;"Z - Garage - Livraison",A48&lt;&gt;"Z - Garage - Livraison")),B48,"")</f>
        <v>FC-283-SL</v>
      </c>
      <c r="J48" s="18" t="str">
        <f>IFERROR(IF(VLOOKUP(B48,IMPORT!$F:$AF,21,FALSE)&lt;&gt;"null",IF(OR(A48="Z - Garage - Livraison",A48="Z - Garage - Restitution"),"",B48),""),"")</f>
        <v/>
      </c>
      <c r="K48" s="18" t="str">
        <f>IF(AND(J48="",OR(IMPORT!K48="intervention",IMPORT!K48="intervention-late")),IF(OR(A48="Z - Garage - Livraison",A48="Z - Garage - Restitution"),"",B48),"")</f>
        <v/>
      </c>
      <c r="L48" s="18" t="str">
        <f>IFERROR(IF(OR(A48="Z - Garage - Livraison",A48="Z - Garage - Restitution"),B48,""),"")</f>
        <v/>
      </c>
      <c r="M48" s="20" t="str">
        <f>IFERROR(INT(IF(OR(IMPORT!K48="intervention",IMPORT!K48="intervention-late",IMPORT!K48="unavailable"),IF(J48&lt;&gt;"",MID(VLOOKUP(B48,IMPORT!$F:$AF,21,0),1,10),MID(VLOOKUP(B48,IMPORT!$F:$AF,19,0),1,10)),"")),"")</f>
        <v/>
      </c>
      <c r="N48" s="20" t="str">
        <f>IFERROR(INT(IF(OR(IMPORT!K48="intervention",IMPORT!K48="intervention-late",IMPORT!K48="unavailable"),IF(J48&lt;&gt;"",MID(VLOOKUP(B48,IMPORT!$F:$AF,22,0),1,10),MID(VLOOKUP(B48,IMPORT!$F:$AF,20,0),1,10)),"")),"")</f>
        <v/>
      </c>
      <c r="O48" s="18" t="str">
        <f t="shared" ca="1" si="0"/>
        <v/>
      </c>
      <c r="P48" s="14" t="str">
        <f>IFERROR(INT(IF(MID(VLOOKUP(B48,IMPORT!$F:$AF,23,FALSE),1,10)&lt;&gt;"null",MID(VLOOKUP(B48,IMPORT!$F:$AF,23,FALSE),1,10),"")),"")</f>
        <v/>
      </c>
      <c r="Q48" s="16" t="str">
        <f>IFERROR(INT(IF(MID(VLOOKUP(B48,IMPORT!$F:$AF,26,FALSE),1,10)&lt;&gt;"null",MID(VLOOKUP(B48,IMPORT!$F:$AF,26,FALSE),1,10),"")),"")</f>
        <v/>
      </c>
      <c r="R48" s="16" t="str">
        <f>IFERROR(IF(VLOOKUP(B48,IMPORT!$F:$AF,11,FALSE)="true","X",""),"")</f>
        <v/>
      </c>
      <c r="S48" s="16" t="str">
        <f>IFERROR(IF(VLOOKUP(B48,IMPORT!$F:$AF,12,FALSE)="true","X",""),"")</f>
        <v/>
      </c>
      <c r="T48" s="16" t="str">
        <f>IFERROR(IF(VLOOKUP(B48,IMPORT!$F:$AF,9,FALSE)="true","X",""),"")</f>
        <v/>
      </c>
      <c r="U48" s="16" t="str">
        <f>IFERROR(IF(VLOOKUP(B48,IMPORT!$F:$AF,10,FALSE)="true","X",""),"")</f>
        <v/>
      </c>
      <c r="V48" s="16" t="str">
        <f>IFERROR(IF(VLOOKUP(B48,IMPORT!$F:$AF,13,FALSE)="true","X",""),"")</f>
        <v/>
      </c>
      <c r="W48" s="16" t="str">
        <f>IFERROR(IF(VLOOKUP(B48,IMPORT!$F:$AF,14,FALSE)="true","X",""),"")</f>
        <v/>
      </c>
      <c r="X48" s="12">
        <f>IFERROR(INT(IF(MID(VLOOKUP(B48,IMPORT!$F:$AF,27,FALSE),1,10)&lt;&gt;"null",MID(VLOOKUP(B48,IMPORT!$F:$AF,27,FALSE),1,10),"-")),"")</f>
        <v>43483</v>
      </c>
      <c r="Y48" s="21">
        <f>IFERROR(IF(VLOOKUP(B48,IMPORT!$F:$AF,24,FALSE)&lt;&gt;"null",VLOOKUP(B48,IMPORT!$F:$AF,24,FALSE),""),"")</f>
        <v>7.0100118723608602E+17</v>
      </c>
      <c r="Z48" s="18" t="str">
        <f>IFERROR(IF(VLOOKUP(B48,IMPORT!$F:$AF,25,FALSE)&lt;&gt;"null",VLOOKUP(B48,IMPORT!$F:$AF,25,FALSE),""),"")</f>
        <v/>
      </c>
    </row>
    <row r="49" spans="1:26">
      <c r="A49" s="1" t="str">
        <f>IFERROR(IF(IMPORT!C49&lt;&gt;"",IMPORT!C49,""),"")</f>
        <v>Kremlin Bicetre - Porte d'Italie</v>
      </c>
      <c r="B49" s="1" t="str">
        <f>IFERROR(VLOOKUP(D49,IMPORT!$1:$1048576,6,FALSE),"")</f>
        <v>FC-140-SL</v>
      </c>
      <c r="C49" s="1" t="str">
        <f>IFERROR(VLOOKUP(B49,IMPORT!$F:$G,2,FALSE),"")</f>
        <v>MEGANE</v>
      </c>
      <c r="D49" s="8" t="str">
        <f>IFERROR(IF(IMPORT!A49&lt;&gt;"",IMPORT!A49,""),"")</f>
        <v>Kremlin Bicetre - Porte d'Italie4</v>
      </c>
      <c r="E49" s="1" t="str">
        <f>IFERROR(VLOOKUP(D49,IMPORT!$1:$1048576,21,FALSE),"")</f>
        <v>null</v>
      </c>
      <c r="F49" s="25" t="str">
        <f>IFERROR(IF(VLOOKUP(B49,IMPORT!$F:$J,4,0)="true","","S"),"")</f>
        <v/>
      </c>
      <c r="G49" s="10" t="str">
        <f>IFERROR(IF(VLOOKUP(B49,IMPORT!$F:$J,5,0)="normal","","B"),"")</f>
        <v/>
      </c>
      <c r="H49" s="26" t="str">
        <f>IFERROR(IF(VLOOKUP(B49,IMPORT!$F:$L,7,0)="true","","P"),"")</f>
        <v/>
      </c>
      <c r="I49" s="18" t="str">
        <f>IF(AND(OR(IMPORT!K49="available",IMPORT!K49="reservation",IMPORT!K49="reservation-late"),OR(A49&lt;&gt;"Z - Garage - Livraison",A49&lt;&gt;"Z - Garage - Livraison")),B49,"")</f>
        <v>FC-140-SL</v>
      </c>
      <c r="J49" s="18" t="str">
        <f>IFERROR(IF(VLOOKUP(B49,IMPORT!$F:$AF,21,FALSE)&lt;&gt;"null",IF(OR(A49="Z - Garage - Livraison",A49="Z - Garage - Restitution"),"",B49),""),"")</f>
        <v/>
      </c>
      <c r="K49" s="18" t="str">
        <f>IF(AND(J49="",OR(IMPORT!K49="intervention",IMPORT!K49="intervention-late")),IF(OR(A49="Z - Garage - Livraison",A49="Z - Garage - Restitution"),"",B49),"")</f>
        <v/>
      </c>
      <c r="L49" s="18" t="str">
        <f>IFERROR(IF(OR(A49="Z - Garage - Livraison",A49="Z - Garage - Restitution"),B49,""),"")</f>
        <v/>
      </c>
      <c r="M49" s="20" t="str">
        <f>IFERROR(INT(IF(OR(IMPORT!K49="intervention",IMPORT!K49="intervention-late",IMPORT!K49="unavailable"),IF(J49&lt;&gt;"",MID(VLOOKUP(B49,IMPORT!$F:$AF,21,0),1,10),MID(VLOOKUP(B49,IMPORT!$F:$AF,19,0),1,10)),"")),"")</f>
        <v/>
      </c>
      <c r="N49" s="20" t="str">
        <f>IFERROR(INT(IF(OR(IMPORT!K49="intervention",IMPORT!K49="intervention-late",IMPORT!K49="unavailable"),IF(J49&lt;&gt;"",MID(VLOOKUP(B49,IMPORT!$F:$AF,22,0),1,10),MID(VLOOKUP(B49,IMPORT!$F:$AF,20,0),1,10)),"")),"")</f>
        <v/>
      </c>
      <c r="O49" s="18" t="str">
        <f t="shared" ca="1" si="0"/>
        <v/>
      </c>
      <c r="P49" s="14" t="str">
        <f>IFERROR(INT(IF(MID(VLOOKUP(B49,IMPORT!$F:$AF,23,FALSE),1,10)&lt;&gt;"null",MID(VLOOKUP(B49,IMPORT!$F:$AF,23,FALSE),1,10),"")),"")</f>
        <v/>
      </c>
      <c r="Q49" s="16" t="str">
        <f>IFERROR(INT(IF(MID(VLOOKUP(B49,IMPORT!$F:$AF,26,FALSE),1,10)&lt;&gt;"null",MID(VLOOKUP(B49,IMPORT!$F:$AF,26,FALSE),1,10),"")),"")</f>
        <v/>
      </c>
      <c r="R49" s="16" t="str">
        <f>IFERROR(IF(VLOOKUP(B49,IMPORT!$F:$AF,11,FALSE)="true","X",""),"")</f>
        <v/>
      </c>
      <c r="S49" s="16" t="str">
        <f>IFERROR(IF(VLOOKUP(B49,IMPORT!$F:$AF,12,FALSE)="true","X",""),"")</f>
        <v/>
      </c>
      <c r="T49" s="16" t="str">
        <f>IFERROR(IF(VLOOKUP(B49,IMPORT!$F:$AF,9,FALSE)="true","X",""),"")</f>
        <v/>
      </c>
      <c r="U49" s="16" t="str">
        <f>IFERROR(IF(VLOOKUP(B49,IMPORT!$F:$AF,10,FALSE)="true","X",""),"")</f>
        <v/>
      </c>
      <c r="V49" s="16" t="str">
        <f>IFERROR(IF(VLOOKUP(B49,IMPORT!$F:$AF,13,FALSE)="true","X",""),"")</f>
        <v/>
      </c>
      <c r="W49" s="16" t="str">
        <f>IFERROR(IF(VLOOKUP(B49,IMPORT!$F:$AF,14,FALSE)="true","X",""),"")</f>
        <v/>
      </c>
      <c r="X49" s="12">
        <f>IFERROR(INT(IF(MID(VLOOKUP(B49,IMPORT!$F:$AF,27,FALSE),1,10)&lt;&gt;"null",MID(VLOOKUP(B49,IMPORT!$F:$AF,27,FALSE),1,10),"-")),"")</f>
        <v>43483</v>
      </c>
      <c r="Y49" s="21">
        <f>IFERROR(IF(VLOOKUP(B49,IMPORT!$F:$AF,24,FALSE)&lt;&gt;"null",VLOOKUP(B49,IMPORT!$F:$AF,24,FALSE),""),"")</f>
        <v>7.0100118723608602E+17</v>
      </c>
      <c r="Z49" s="18" t="str">
        <f>IFERROR(IF(VLOOKUP(B49,IMPORT!$F:$AF,25,FALSE)&lt;&gt;"null",VLOOKUP(B49,IMPORT!$F:$AF,25,FALSE),""),"")</f>
        <v/>
      </c>
    </row>
    <row r="50" spans="1:26">
      <c r="A50" s="1" t="str">
        <f>IFERROR(IF(IMPORT!C50&lt;&gt;"",IMPORT!C50,""),"")</f>
        <v>La Defense - Centre Grande Arche</v>
      </c>
      <c r="B50" s="1" t="str">
        <f>IFERROR(VLOOKUP(D50,IMPORT!$1:$1048576,6,FALSE),"")</f>
        <v>EW-665-KM</v>
      </c>
      <c r="C50" s="1">
        <f>IFERROR(VLOOKUP(B50,IMPORT!$F:$G,2,FALSE),"")</f>
        <v>500</v>
      </c>
      <c r="D50" s="8" t="str">
        <f>IFERROR(IF(IMPORT!A50&lt;&gt;"",IMPORT!A50,""),"")</f>
        <v>La Defense - Centre Grande Arche1</v>
      </c>
      <c r="E50" s="1" t="str">
        <f>IFERROR(VLOOKUP(D50,IMPORT!$1:$1048576,21,FALSE),"")</f>
        <v>Stephen Girault</v>
      </c>
      <c r="F50" s="25" t="str">
        <f>IFERROR(IF(VLOOKUP(B50,IMPORT!$F:$J,4,0)="true","","S"),"")</f>
        <v>S</v>
      </c>
      <c r="G50" s="10" t="str">
        <f>IFERROR(IF(VLOOKUP(B50,IMPORT!$F:$J,5,0)="normal","","B"),"")</f>
        <v/>
      </c>
      <c r="H50" s="26" t="str">
        <f>IFERROR(IF(VLOOKUP(B50,IMPORT!$F:$L,7,0)="true","","P"),"")</f>
        <v/>
      </c>
      <c r="I50" s="18" t="str">
        <f>IF(AND(OR(IMPORT!K50="available",IMPORT!K50="reservation",IMPORT!K50="reservation-late"),OR(A50&lt;&gt;"Z - Garage - Livraison",A50&lt;&gt;"Z - Garage - Livraison")),B50,"")</f>
        <v/>
      </c>
      <c r="J50" s="18" t="str">
        <f>IFERROR(IF(VLOOKUP(B50,IMPORT!$F:$AF,21,FALSE)&lt;&gt;"null",IF(OR(A50="Z - Garage - Livraison",A50="Z - Garage - Restitution"),"",B50),""),"")</f>
        <v>EW-665-KM</v>
      </c>
      <c r="K50" s="18" t="str">
        <f>IF(AND(J50="",OR(IMPORT!K50="intervention",IMPORT!K50="intervention-late")),IF(OR(A50="Z - Garage - Livraison",A50="Z - Garage - Restitution"),"",B50),"")</f>
        <v/>
      </c>
      <c r="L50" s="18" t="str">
        <f>IFERROR(IF(OR(A50="Z - Garage - Livraison",A50="Z - Garage - Restitution"),B50,""),"")</f>
        <v/>
      </c>
      <c r="M50" s="20">
        <f>IFERROR(INT(IF(OR(IMPORT!K50="intervention",IMPORT!K50="intervention-late",IMPORT!K50="unavailable"),IF(J50&lt;&gt;"",MID(VLOOKUP(B50,IMPORT!$F:$AF,21,0),1,10),MID(VLOOKUP(B50,IMPORT!$F:$AF,19,0),1,10)),"")),"")</f>
        <v>43448</v>
      </c>
      <c r="N50" s="20">
        <f>IFERROR(INT(IF(OR(IMPORT!K50="intervention",IMPORT!K50="intervention-late",IMPORT!K50="unavailable"),IF(J50&lt;&gt;"",MID(VLOOKUP(B50,IMPORT!$F:$AF,22,0),1,10),MID(VLOOKUP(B50,IMPORT!$F:$AF,20,0),1,10)),"")),"")</f>
        <v>43523</v>
      </c>
      <c r="O50" s="18">
        <f t="shared" ca="1" si="0"/>
        <v>10</v>
      </c>
      <c r="P50" s="14" t="str">
        <f>IFERROR(INT(IF(MID(VLOOKUP(B50,IMPORT!$F:$AF,23,FALSE),1,10)&lt;&gt;"null",MID(VLOOKUP(B50,IMPORT!$F:$AF,23,FALSE),1,10),"")),"")</f>
        <v/>
      </c>
      <c r="Q50" s="16" t="str">
        <f>IFERROR(INT(IF(MID(VLOOKUP(B50,IMPORT!$F:$AF,26,FALSE),1,10)&lt;&gt;"null",MID(VLOOKUP(B50,IMPORT!$F:$AF,26,FALSE),1,10),"")),"")</f>
        <v/>
      </c>
      <c r="R50" s="16" t="str">
        <f>IFERROR(IF(VLOOKUP(B50,IMPORT!$F:$AF,11,FALSE)="true","X",""),"")</f>
        <v/>
      </c>
      <c r="S50" s="16" t="str">
        <f>IFERROR(IF(VLOOKUP(B50,IMPORT!$F:$AF,12,FALSE)="true","X",""),"")</f>
        <v/>
      </c>
      <c r="T50" s="16" t="str">
        <f>IFERROR(IF(VLOOKUP(B50,IMPORT!$F:$AF,9,FALSE)="true","X",""),"")</f>
        <v/>
      </c>
      <c r="U50" s="16" t="str">
        <f>IFERROR(IF(VLOOKUP(B50,IMPORT!$F:$AF,10,FALSE)="true","X",""),"")</f>
        <v/>
      </c>
      <c r="V50" s="16" t="str">
        <f>IFERROR(IF(VLOOKUP(B50,IMPORT!$F:$AF,13,FALSE)="true","X",""),"")</f>
        <v/>
      </c>
      <c r="W50" s="16" t="str">
        <f>IFERROR(IF(VLOOKUP(B50,IMPORT!$F:$AF,14,FALSE)="true","X",""),"")</f>
        <v/>
      </c>
      <c r="X50" s="12">
        <f>IFERROR(INT(IF(MID(VLOOKUP(B50,IMPORT!$F:$AF,27,FALSE),1,10)&lt;&gt;"null",MID(VLOOKUP(B50,IMPORT!$F:$AF,27,FALSE),1,10),"-")),"")</f>
        <v>43370</v>
      </c>
      <c r="Y50" s="21">
        <f>IFERROR(IF(VLOOKUP(B50,IMPORT!$F:$AF,24,FALSE)&lt;&gt;"null",VLOOKUP(B50,IMPORT!$F:$AF,24,FALSE),""),"")</f>
        <v>7.0100118723603405E+17</v>
      </c>
      <c r="Z50" s="18" t="str">
        <f>IFERROR(IF(VLOOKUP(B50,IMPORT!$F:$AF,25,FALSE)&lt;&gt;"null",VLOOKUP(B50,IMPORT!$F:$AF,25,FALSE),""),"")</f>
        <v/>
      </c>
    </row>
    <row r="51" spans="1:26">
      <c r="A51" s="1" t="str">
        <f>IFERROR(IF(IMPORT!C51&lt;&gt;"",IMPORT!C51,""),"")</f>
        <v>La Defense - Centre Grande Arche</v>
      </c>
      <c r="B51" s="1" t="str">
        <f>IFERROR(VLOOKUP(D51,IMPORT!$1:$1048576,6,FALSE),"")</f>
        <v>EW-654-KM</v>
      </c>
      <c r="C51" s="1">
        <f>IFERROR(VLOOKUP(B51,IMPORT!$F:$G,2,FALSE),"")</f>
        <v>500</v>
      </c>
      <c r="D51" s="8" t="str">
        <f>IFERROR(IF(IMPORT!A51&lt;&gt;"",IMPORT!A51,""),"")</f>
        <v>La Defense - Centre Grande Arche2</v>
      </c>
      <c r="E51" s="1" t="str">
        <f>IFERROR(VLOOKUP(D51,IMPORT!$1:$1048576,21,FALSE),"")</f>
        <v>Stephen Girault</v>
      </c>
      <c r="F51" s="25" t="str">
        <f>IFERROR(IF(VLOOKUP(B51,IMPORT!$F:$J,4,0)="true","","S"),"")</f>
        <v/>
      </c>
      <c r="G51" s="10" t="str">
        <f>IFERROR(IF(VLOOKUP(B51,IMPORT!$F:$J,5,0)="normal","","B"),"")</f>
        <v/>
      </c>
      <c r="H51" s="26" t="str">
        <f>IFERROR(IF(VLOOKUP(B51,IMPORT!$F:$L,7,0)="true","","P"),"")</f>
        <v/>
      </c>
      <c r="I51" s="18" t="str">
        <f>IF(AND(OR(IMPORT!K51="available",IMPORT!K51="reservation",IMPORT!K51="reservation-late"),OR(A51&lt;&gt;"Z - Garage - Livraison",A51&lt;&gt;"Z - Garage - Livraison")),B51,"")</f>
        <v>EW-654-KM</v>
      </c>
      <c r="J51" s="18" t="str">
        <f>IFERROR(IF(VLOOKUP(B51,IMPORT!$F:$AF,21,FALSE)&lt;&gt;"null",IF(OR(A51="Z - Garage - Livraison",A51="Z - Garage - Restitution"),"",B51),""),"")</f>
        <v/>
      </c>
      <c r="K51" s="18" t="str">
        <f>IF(AND(J51="",OR(IMPORT!K51="intervention",IMPORT!K51="intervention-late")),IF(OR(A51="Z - Garage - Livraison",A51="Z - Garage - Restitution"),"",B51),"")</f>
        <v/>
      </c>
      <c r="L51" s="18" t="str">
        <f>IFERROR(IF(OR(A51="Z - Garage - Livraison",A51="Z - Garage - Restitution"),B51,""),"")</f>
        <v/>
      </c>
      <c r="M51" s="20" t="str">
        <f>IFERROR(INT(IF(OR(IMPORT!K51="intervention",IMPORT!K51="intervention-late",IMPORT!K51="unavailable"),IF(J51&lt;&gt;"",MID(VLOOKUP(B51,IMPORT!$F:$AF,21,0),1,10),MID(VLOOKUP(B51,IMPORT!$F:$AF,19,0),1,10)),"")),"")</f>
        <v/>
      </c>
      <c r="N51" s="20" t="str">
        <f>IFERROR(INT(IF(OR(IMPORT!K51="intervention",IMPORT!K51="intervention-late",IMPORT!K51="unavailable"),IF(J51&lt;&gt;"",MID(VLOOKUP(B51,IMPORT!$F:$AF,22,0),1,10),MID(VLOOKUP(B51,IMPORT!$F:$AF,20,0),1,10)),"")),"")</f>
        <v/>
      </c>
      <c r="O51" s="18" t="str">
        <f t="shared" ca="1" si="0"/>
        <v/>
      </c>
      <c r="P51" s="14" t="str">
        <f>IFERROR(INT(IF(MID(VLOOKUP(B51,IMPORT!$F:$AF,23,FALSE),1,10)&lt;&gt;"null",MID(VLOOKUP(B51,IMPORT!$F:$AF,23,FALSE),1,10),"")),"")</f>
        <v/>
      </c>
      <c r="Q51" s="16" t="str">
        <f>IFERROR(INT(IF(MID(VLOOKUP(B51,IMPORT!$F:$AF,26,FALSE),1,10)&lt;&gt;"null",MID(VLOOKUP(B51,IMPORT!$F:$AF,26,FALSE),1,10),"")),"")</f>
        <v/>
      </c>
      <c r="R51" s="16" t="str">
        <f>IFERROR(IF(VLOOKUP(B51,IMPORT!$F:$AF,11,FALSE)="true","X",""),"")</f>
        <v/>
      </c>
      <c r="S51" s="16" t="str">
        <f>IFERROR(IF(VLOOKUP(B51,IMPORT!$F:$AF,12,FALSE)="true","X",""),"")</f>
        <v/>
      </c>
      <c r="T51" s="16" t="str">
        <f>IFERROR(IF(VLOOKUP(B51,IMPORT!$F:$AF,9,FALSE)="true","X",""),"")</f>
        <v/>
      </c>
      <c r="U51" s="16" t="str">
        <f>IFERROR(IF(VLOOKUP(B51,IMPORT!$F:$AF,10,FALSE)="true","X",""),"")</f>
        <v/>
      </c>
      <c r="V51" s="16" t="str">
        <f>IFERROR(IF(VLOOKUP(B51,IMPORT!$F:$AF,13,FALSE)="true","X",""),"")</f>
        <v/>
      </c>
      <c r="W51" s="16" t="str">
        <f>IFERROR(IF(VLOOKUP(B51,IMPORT!$F:$AF,14,FALSE)="true","X",""),"")</f>
        <v/>
      </c>
      <c r="X51" s="12">
        <f>IFERROR(INT(IF(MID(VLOOKUP(B51,IMPORT!$F:$AF,27,FALSE),1,10)&lt;&gt;"null",MID(VLOOKUP(B51,IMPORT!$F:$AF,27,FALSE),1,10),"-")),"")</f>
        <v>43370</v>
      </c>
      <c r="Y51" s="21">
        <f>IFERROR(IF(VLOOKUP(B51,IMPORT!$F:$AF,24,FALSE)&lt;&gt;"null",VLOOKUP(B51,IMPORT!$F:$AF,24,FALSE),""),"")</f>
        <v>7.01001187236032E+17</v>
      </c>
      <c r="Z51" s="18" t="str">
        <f>IFERROR(IF(VLOOKUP(B51,IMPORT!$F:$AF,25,FALSE)&lt;&gt;"null",VLOOKUP(B51,IMPORT!$F:$AF,25,FALSE),""),"")</f>
        <v/>
      </c>
    </row>
    <row r="52" spans="1:26">
      <c r="A52" s="1" t="str">
        <f>IFERROR(IF(IMPORT!C52&lt;&gt;"",IMPORT!C52,""),"")</f>
        <v>La Defense - Centre Grande Arche</v>
      </c>
      <c r="B52" s="1" t="str">
        <f>IFERROR(VLOOKUP(D52,IMPORT!$1:$1048576,6,FALSE),"")</f>
        <v>FC-280-SL</v>
      </c>
      <c r="C52" s="1" t="str">
        <f>IFERROR(VLOOKUP(B52,IMPORT!$F:$G,2,FALSE),"")</f>
        <v>MEGANE</v>
      </c>
      <c r="D52" s="8" t="str">
        <f>IFERROR(IF(IMPORT!A52&lt;&gt;"",IMPORT!A52,""),"")</f>
        <v>La Defense - Centre Grande Arche3</v>
      </c>
      <c r="E52" s="1" t="str">
        <f>IFERROR(VLOOKUP(D52,IMPORT!$1:$1048576,21,FALSE),"")</f>
        <v>Stephen Girault</v>
      </c>
      <c r="F52" s="25" t="str">
        <f>IFERROR(IF(VLOOKUP(B52,IMPORT!$F:$J,4,0)="true","","S"),"")</f>
        <v/>
      </c>
      <c r="G52" s="10" t="str">
        <f>IFERROR(IF(VLOOKUP(B52,IMPORT!$F:$J,5,0)="normal","","B"),"")</f>
        <v/>
      </c>
      <c r="H52" s="26" t="str">
        <f>IFERROR(IF(VLOOKUP(B52,IMPORT!$F:$L,7,0)="true","","P"),"")</f>
        <v/>
      </c>
      <c r="I52" s="18" t="str">
        <f>IF(AND(OR(IMPORT!K52="available",IMPORT!K52="reservation",IMPORT!K52="reservation-late"),OR(A52&lt;&gt;"Z - Garage - Livraison",A52&lt;&gt;"Z - Garage - Livraison")),B52,"")</f>
        <v>FC-280-SL</v>
      </c>
      <c r="J52" s="18" t="str">
        <f>IFERROR(IF(VLOOKUP(B52,IMPORT!$F:$AF,21,FALSE)&lt;&gt;"null",IF(OR(A52="Z - Garage - Livraison",A52="Z - Garage - Restitution"),"",B52),""),"")</f>
        <v/>
      </c>
      <c r="K52" s="18" t="str">
        <f>IF(AND(J52="",OR(IMPORT!K52="intervention",IMPORT!K52="intervention-late")),IF(OR(A52="Z - Garage - Livraison",A52="Z - Garage - Restitution"),"",B52),"")</f>
        <v/>
      </c>
      <c r="L52" s="18" t="str">
        <f>IFERROR(IF(OR(A52="Z - Garage - Livraison",A52="Z - Garage - Restitution"),B52,""),"")</f>
        <v/>
      </c>
      <c r="M52" s="20" t="str">
        <f>IFERROR(INT(IF(OR(IMPORT!K52="intervention",IMPORT!K52="intervention-late",IMPORT!K52="unavailable"),IF(J52&lt;&gt;"",MID(VLOOKUP(B52,IMPORT!$F:$AF,21,0),1,10),MID(VLOOKUP(B52,IMPORT!$F:$AF,19,0),1,10)),"")),"")</f>
        <v/>
      </c>
      <c r="N52" s="20" t="str">
        <f>IFERROR(INT(IF(OR(IMPORT!K52="intervention",IMPORT!K52="intervention-late",IMPORT!K52="unavailable"),IF(J52&lt;&gt;"",MID(VLOOKUP(B52,IMPORT!$F:$AF,22,0),1,10),MID(VLOOKUP(B52,IMPORT!$F:$AF,20,0),1,10)),"")),"")</f>
        <v/>
      </c>
      <c r="O52" s="18" t="str">
        <f t="shared" ca="1" si="0"/>
        <v/>
      </c>
      <c r="P52" s="14" t="str">
        <f>IFERROR(INT(IF(MID(VLOOKUP(B52,IMPORT!$F:$AF,23,FALSE),1,10)&lt;&gt;"null",MID(VLOOKUP(B52,IMPORT!$F:$AF,23,FALSE),1,10),"")),"")</f>
        <v/>
      </c>
      <c r="Q52" s="16" t="str">
        <f>IFERROR(INT(IF(MID(VLOOKUP(B52,IMPORT!$F:$AF,26,FALSE),1,10)&lt;&gt;"null",MID(VLOOKUP(B52,IMPORT!$F:$AF,26,FALSE),1,10),"")),"")</f>
        <v/>
      </c>
      <c r="R52" s="16" t="str">
        <f>IFERROR(IF(VLOOKUP(B52,IMPORT!$F:$AF,11,FALSE)="true","X",""),"")</f>
        <v/>
      </c>
      <c r="S52" s="16" t="str">
        <f>IFERROR(IF(VLOOKUP(B52,IMPORT!$F:$AF,12,FALSE)="true","X",""),"")</f>
        <v/>
      </c>
      <c r="T52" s="16" t="str">
        <f>IFERROR(IF(VLOOKUP(B52,IMPORT!$F:$AF,9,FALSE)="true","X",""),"")</f>
        <v/>
      </c>
      <c r="U52" s="16" t="str">
        <f>IFERROR(IF(VLOOKUP(B52,IMPORT!$F:$AF,10,FALSE)="true","X",""),"")</f>
        <v/>
      </c>
      <c r="V52" s="16" t="str">
        <f>IFERROR(IF(VLOOKUP(B52,IMPORT!$F:$AF,13,FALSE)="true","X",""),"")</f>
        <v/>
      </c>
      <c r="W52" s="16" t="str">
        <f>IFERROR(IF(VLOOKUP(B52,IMPORT!$F:$AF,14,FALSE)="true","X",""),"")</f>
        <v/>
      </c>
      <c r="X52" s="12">
        <f>IFERROR(INT(IF(MID(VLOOKUP(B52,IMPORT!$F:$AF,27,FALSE),1,10)&lt;&gt;"null",MID(VLOOKUP(B52,IMPORT!$F:$AF,27,FALSE),1,10),"-")),"")</f>
        <v>43482</v>
      </c>
      <c r="Y52" s="21">
        <f>IFERROR(IF(VLOOKUP(B52,IMPORT!$F:$AF,24,FALSE)&lt;&gt;"null",VLOOKUP(B52,IMPORT!$F:$AF,24,FALSE),""),"")</f>
        <v>7.0100118723608896E+17</v>
      </c>
      <c r="Z52" s="18">
        <f>IFERROR(IF(VLOOKUP(B52,IMPORT!$F:$AF,25,FALSE)&lt;&gt;"null",VLOOKUP(B52,IMPORT!$F:$AF,25,FALSE),""),"")</f>
        <v>105343</v>
      </c>
    </row>
    <row r="53" spans="1:26">
      <c r="A53" s="1" t="str">
        <f>IFERROR(IF(IMPORT!C53&lt;&gt;"",IMPORT!C53,""),"")</f>
        <v>La Defense - Centre Grande Arche</v>
      </c>
      <c r="B53" s="1" t="str">
        <f>IFERROR(VLOOKUP(D53,IMPORT!$1:$1048576,6,FALSE),"")</f>
        <v>EV-334-SP</v>
      </c>
      <c r="C53" s="1" t="str">
        <f>IFERROR(VLOOKUP(B53,IMPORT!$F:$G,2,FALSE),"")</f>
        <v>MEGANE</v>
      </c>
      <c r="D53" s="8" t="str">
        <f>IFERROR(IF(IMPORT!A53&lt;&gt;"",IMPORT!A53,""),"")</f>
        <v>La Defense - Centre Grande Arche4</v>
      </c>
      <c r="E53" s="1" t="str">
        <f>IFERROR(VLOOKUP(D53,IMPORT!$1:$1048576,21,FALSE),"")</f>
        <v>Stephen Girault</v>
      </c>
      <c r="F53" s="25" t="str">
        <f>IFERROR(IF(VLOOKUP(B53,IMPORT!$F:$J,4,0)="true","","S"),"")</f>
        <v/>
      </c>
      <c r="G53" s="10" t="str">
        <f>IFERROR(IF(VLOOKUP(B53,IMPORT!$F:$J,5,0)="normal","","B"),"")</f>
        <v/>
      </c>
      <c r="H53" s="26" t="str">
        <f>IFERROR(IF(VLOOKUP(B53,IMPORT!$F:$L,7,0)="true","","P"),"")</f>
        <v/>
      </c>
      <c r="I53" s="18" t="str">
        <f>IF(AND(OR(IMPORT!K53="available",IMPORT!K53="reservation",IMPORT!K53="reservation-late"),OR(A53&lt;&gt;"Z - Garage - Livraison",A53&lt;&gt;"Z - Garage - Livraison")),B53,"")</f>
        <v/>
      </c>
      <c r="J53" s="18" t="str">
        <f>IFERROR(IF(VLOOKUP(B53,IMPORT!$F:$AF,21,FALSE)&lt;&gt;"null",IF(OR(A53="Z - Garage - Livraison",A53="Z - Garage - Restitution"),"",B53),""),"")</f>
        <v/>
      </c>
      <c r="K53" s="18" t="str">
        <f>IF(AND(J53="",OR(IMPORT!K53="intervention",IMPORT!K53="intervention-late")),IF(OR(A53="Z - Garage - Livraison",A53="Z - Garage - Restitution"),"",B53),"")</f>
        <v>EV-334-SP</v>
      </c>
      <c r="L53" s="18" t="str">
        <f>IFERROR(IF(OR(A53="Z - Garage - Livraison",A53="Z - Garage - Restitution"),B53,""),"")</f>
        <v/>
      </c>
      <c r="M53" s="20">
        <f>IFERROR(INT(IF(OR(IMPORT!K53="intervention",IMPORT!K53="intervention-late",IMPORT!K53="unavailable"),IF(J53&lt;&gt;"",MID(VLOOKUP(B53,IMPORT!$F:$AF,21,0),1,10),MID(VLOOKUP(B53,IMPORT!$F:$AF,19,0),1,10)),"")),"")</f>
        <v>43511</v>
      </c>
      <c r="N53" s="20">
        <f>IFERROR(INT(IF(OR(IMPORT!K53="intervention",IMPORT!K53="intervention-late",IMPORT!K53="unavailable"),IF(J53&lt;&gt;"",MID(VLOOKUP(B53,IMPORT!$F:$AF,22,0),1,10),MID(VLOOKUP(B53,IMPORT!$F:$AF,20,0),1,10)),"")),"")</f>
        <v>43511</v>
      </c>
      <c r="O53" s="18" t="str">
        <f t="shared" ca="1" si="0"/>
        <v/>
      </c>
      <c r="P53" s="14" t="str">
        <f>IFERROR(INT(IF(MID(VLOOKUP(B53,IMPORT!$F:$AF,23,FALSE),1,10)&lt;&gt;"null",MID(VLOOKUP(B53,IMPORT!$F:$AF,23,FALSE),1,10),"")),"")</f>
        <v/>
      </c>
      <c r="Q53" s="16" t="str">
        <f>IFERROR(INT(IF(MID(VLOOKUP(B53,IMPORT!$F:$AF,26,FALSE),1,10)&lt;&gt;"null",MID(VLOOKUP(B53,IMPORT!$F:$AF,26,FALSE),1,10),"")),"")</f>
        <v/>
      </c>
      <c r="R53" s="16" t="str">
        <f>IFERROR(IF(VLOOKUP(B53,IMPORT!$F:$AF,11,FALSE)="true","X",""),"")</f>
        <v/>
      </c>
      <c r="S53" s="16" t="str">
        <f>IFERROR(IF(VLOOKUP(B53,IMPORT!$F:$AF,12,FALSE)="true","X",""),"")</f>
        <v/>
      </c>
      <c r="T53" s="16" t="str">
        <f>IFERROR(IF(VLOOKUP(B53,IMPORT!$F:$AF,9,FALSE)="true","X",""),"")</f>
        <v/>
      </c>
      <c r="U53" s="16" t="str">
        <f>IFERROR(IF(VLOOKUP(B53,IMPORT!$F:$AF,10,FALSE)="true","X",""),"")</f>
        <v/>
      </c>
      <c r="V53" s="16" t="str">
        <f>IFERROR(IF(VLOOKUP(B53,IMPORT!$F:$AF,13,FALSE)="true","X",""),"")</f>
        <v/>
      </c>
      <c r="W53" s="16" t="str">
        <f>IFERROR(IF(VLOOKUP(B53,IMPORT!$F:$AF,14,FALSE)="true","X",""),"")</f>
        <v/>
      </c>
      <c r="X53" s="12">
        <f>IFERROR(INT(IF(MID(VLOOKUP(B53,IMPORT!$F:$AF,27,FALSE),1,10)&lt;&gt;"null",MID(VLOOKUP(B53,IMPORT!$F:$AF,27,FALSE),1,10),"-")),"")</f>
        <v>43370</v>
      </c>
      <c r="Y53" s="21">
        <f>IFERROR(IF(VLOOKUP(B53,IMPORT!$F:$AF,24,FALSE)&lt;&gt;"null",VLOOKUP(B53,IMPORT!$F:$AF,24,FALSE),""),"")</f>
        <v>7.0100118723606106E+17</v>
      </c>
      <c r="Z53" s="18" t="str">
        <f>IFERROR(IF(VLOOKUP(B53,IMPORT!$F:$AF,25,FALSE)&lt;&gt;"null",VLOOKUP(B53,IMPORT!$F:$AF,25,FALSE),""),"")</f>
        <v/>
      </c>
    </row>
    <row r="54" spans="1:26">
      <c r="A54" s="1" t="str">
        <f>IFERROR(IF(IMPORT!C54&lt;&gt;"",IMPORT!C54,""),"")</f>
        <v>La Defense - Centre Grande Arche</v>
      </c>
      <c r="B54" s="1" t="str">
        <f>IFERROR(VLOOKUP(D54,IMPORT!$1:$1048576,6,FALSE),"")</f>
        <v>EJ-268-SA</v>
      </c>
      <c r="C54" s="1" t="str">
        <f>IFERROR(VLOOKUP(B54,IMPORT!$F:$G,2,FALSE),"")</f>
        <v>TWINGO</v>
      </c>
      <c r="D54" s="8" t="str">
        <f>IFERROR(IF(IMPORT!A54&lt;&gt;"",IMPORT!A54,""),"")</f>
        <v>La Defense - Centre Grande Arche5</v>
      </c>
      <c r="E54" s="1" t="str">
        <f>IFERROR(VLOOKUP(D54,IMPORT!$1:$1048576,21,FALSE),"")</f>
        <v>Stephen Girault</v>
      </c>
      <c r="F54" s="25" t="str">
        <f>IFERROR(IF(VLOOKUP(B54,IMPORT!$F:$J,4,0)="true","","S"),"")</f>
        <v/>
      </c>
      <c r="G54" s="10" t="str">
        <f>IFERROR(IF(VLOOKUP(B54,IMPORT!$F:$J,5,0)="normal","","B"),"")</f>
        <v/>
      </c>
      <c r="H54" s="26" t="str">
        <f>IFERROR(IF(VLOOKUP(B54,IMPORT!$F:$L,7,0)="true","","P"),"")</f>
        <v/>
      </c>
      <c r="I54" s="18" t="str">
        <f>IF(AND(OR(IMPORT!K54="available",IMPORT!K54="reservation",IMPORT!K54="reservation-late"),OR(A54&lt;&gt;"Z - Garage - Livraison",A54&lt;&gt;"Z - Garage - Livraison")),B54,"")</f>
        <v/>
      </c>
      <c r="J54" s="18" t="str">
        <f>IFERROR(IF(VLOOKUP(B54,IMPORT!$F:$AF,21,FALSE)&lt;&gt;"null",IF(OR(A54="Z - Garage - Livraison",A54="Z - Garage - Restitution"),"",B54),""),"")</f>
        <v>EJ-268-SA</v>
      </c>
      <c r="K54" s="18" t="str">
        <f>IF(AND(J54="",OR(IMPORT!K54="intervention",IMPORT!K54="intervention-late")),IF(OR(A54="Z - Garage - Livraison",A54="Z - Garage - Restitution"),"",B54),"")</f>
        <v/>
      </c>
      <c r="L54" s="18" t="str">
        <f>IFERROR(IF(OR(A54="Z - Garage - Livraison",A54="Z - Garage - Restitution"),B54,""),"")</f>
        <v/>
      </c>
      <c r="M54" s="20">
        <f>IFERROR(INT(IF(OR(IMPORT!K54="intervention",IMPORT!K54="intervention-late",IMPORT!K54="unavailable"),IF(J54&lt;&gt;"",MID(VLOOKUP(B54,IMPORT!$F:$AF,21,0),1,10),MID(VLOOKUP(B54,IMPORT!$F:$AF,19,0),1,10)),"")),"")</f>
        <v>43508</v>
      </c>
      <c r="N54" s="20">
        <f>IFERROR(INT(IF(OR(IMPORT!K54="intervention",IMPORT!K54="intervention-late",IMPORT!K54="unavailable"),IF(J54&lt;&gt;"",MID(VLOOKUP(B54,IMPORT!$F:$AF,22,0),1,10),MID(VLOOKUP(B54,IMPORT!$F:$AF,20,0),1,10)),"")),"")</f>
        <v>43531</v>
      </c>
      <c r="O54" s="18">
        <f t="shared" ca="1" si="0"/>
        <v>18</v>
      </c>
      <c r="P54" s="14" t="str">
        <f>IFERROR(INT(IF(MID(VLOOKUP(B54,IMPORT!$F:$AF,23,FALSE),1,10)&lt;&gt;"null",MID(VLOOKUP(B54,IMPORT!$F:$AF,23,FALSE),1,10),"")),"")</f>
        <v/>
      </c>
      <c r="Q54" s="16" t="str">
        <f>IFERROR(INT(IF(MID(VLOOKUP(B54,IMPORT!$F:$AF,26,FALSE),1,10)&lt;&gt;"null",MID(VLOOKUP(B54,IMPORT!$F:$AF,26,FALSE),1,10),"")),"")</f>
        <v/>
      </c>
      <c r="R54" s="16" t="str">
        <f>IFERROR(IF(VLOOKUP(B54,IMPORT!$F:$AF,11,FALSE)="true","X",""),"")</f>
        <v/>
      </c>
      <c r="S54" s="16" t="str">
        <f>IFERROR(IF(VLOOKUP(B54,IMPORT!$F:$AF,12,FALSE)="true","X",""),"")</f>
        <v/>
      </c>
      <c r="T54" s="16" t="str">
        <f>IFERROR(IF(VLOOKUP(B54,IMPORT!$F:$AF,9,FALSE)="true","X",""),"")</f>
        <v/>
      </c>
      <c r="U54" s="16" t="str">
        <f>IFERROR(IF(VLOOKUP(B54,IMPORT!$F:$AF,10,FALSE)="true","X",""),"")</f>
        <v/>
      </c>
      <c r="V54" s="16" t="str">
        <f>IFERROR(IF(VLOOKUP(B54,IMPORT!$F:$AF,13,FALSE)="true","X",""),"")</f>
        <v/>
      </c>
      <c r="W54" s="16" t="str">
        <f>IFERROR(IF(VLOOKUP(B54,IMPORT!$F:$AF,14,FALSE)="true","X",""),"")</f>
        <v/>
      </c>
      <c r="X54" s="12">
        <f>IFERROR(INT(IF(MID(VLOOKUP(B54,IMPORT!$F:$AF,27,FALSE),1,10)&lt;&gt;"null",MID(VLOOKUP(B54,IMPORT!$F:$AF,27,FALSE),1,10),"-")),"")</f>
        <v>43370</v>
      </c>
      <c r="Y54" s="21">
        <f>IFERROR(IF(VLOOKUP(B54,IMPORT!$F:$AF,24,FALSE)&lt;&gt;"null",VLOOKUP(B54,IMPORT!$F:$AF,24,FALSE),""),"")</f>
        <v>7.0100120039401101E+17</v>
      </c>
      <c r="Z54" s="18" t="str">
        <f>IFERROR(IF(VLOOKUP(B54,IMPORT!$F:$AF,25,FALSE)&lt;&gt;"null",VLOOKUP(B54,IMPORT!$F:$AF,25,FALSE),""),"")</f>
        <v/>
      </c>
    </row>
    <row r="55" spans="1:26">
      <c r="A55" s="1" t="str">
        <f>IFERROR(IF(IMPORT!C55&lt;&gt;"",IMPORT!C55,""),"")</f>
        <v>La Defense - Centre Grande Arche</v>
      </c>
      <c r="B55" s="1" t="str">
        <f>IFERROR(VLOOKUP(D55,IMPORT!$1:$1048576,6,FALSE),"")</f>
        <v>EP-944-EL</v>
      </c>
      <c r="C55" s="1" t="str">
        <f>IFERROR(VLOOKUP(B55,IMPORT!$F:$G,2,FALSE),"")</f>
        <v>Touran</v>
      </c>
      <c r="D55" s="8" t="str">
        <f>IFERROR(IF(IMPORT!A55&lt;&gt;"",IMPORT!A55,""),"")</f>
        <v>La Defense - Centre Grande Arche6</v>
      </c>
      <c r="E55" s="1" t="str">
        <f>IFERROR(VLOOKUP(D55,IMPORT!$1:$1048576,21,FALSE),"")</f>
        <v>Stephen Girault</v>
      </c>
      <c r="F55" s="25" t="str">
        <f>IFERROR(IF(VLOOKUP(B55,IMPORT!$F:$J,4,0)="true","","S"),"")</f>
        <v/>
      </c>
      <c r="G55" s="10" t="str">
        <f>IFERROR(IF(VLOOKUP(B55,IMPORT!$F:$J,5,0)="normal","","B"),"")</f>
        <v/>
      </c>
      <c r="H55" s="26" t="str">
        <f>IFERROR(IF(VLOOKUP(B55,IMPORT!$F:$L,7,0)="true","","P"),"")</f>
        <v>P</v>
      </c>
      <c r="I55" s="18" t="str">
        <f>IF(AND(OR(IMPORT!K55="available",IMPORT!K55="reservation",IMPORT!K55="reservation-late"),OR(A55&lt;&gt;"Z - Garage - Livraison",A55&lt;&gt;"Z - Garage - Livraison")),B55,"")</f>
        <v/>
      </c>
      <c r="J55" s="18" t="str">
        <f>IFERROR(IF(VLOOKUP(B55,IMPORT!$F:$AF,21,FALSE)&lt;&gt;"null",IF(OR(A55="Z - Garage - Livraison",A55="Z - Garage - Restitution"),"",B55),""),"")</f>
        <v/>
      </c>
      <c r="K55" s="18" t="str">
        <f>IF(AND(J55="",OR(IMPORT!K55="intervention",IMPORT!K55="intervention-late")),IF(OR(A55="Z - Garage - Livraison",A55="Z - Garage - Restitution"),"",B55),"")</f>
        <v>EP-944-EL</v>
      </c>
      <c r="L55" s="18" t="str">
        <f>IFERROR(IF(OR(A55="Z - Garage - Livraison",A55="Z - Garage - Restitution"),B55,""),"")</f>
        <v/>
      </c>
      <c r="M55" s="20">
        <f>IFERROR(INT(IF(OR(IMPORT!K55="intervention",IMPORT!K55="intervention-late",IMPORT!K55="unavailable"),IF(J55&lt;&gt;"",MID(VLOOKUP(B55,IMPORT!$F:$AF,21,0),1,10),MID(VLOOKUP(B55,IMPORT!$F:$AF,19,0),1,10)),"")),"")</f>
        <v>43503</v>
      </c>
      <c r="N55" s="20">
        <f>IFERROR(INT(IF(OR(IMPORT!K55="intervention",IMPORT!K55="intervention-late",IMPORT!K55="unavailable"),IF(J55&lt;&gt;"",MID(VLOOKUP(B55,IMPORT!$F:$AF,22,0),1,10),MID(VLOOKUP(B55,IMPORT!$F:$AF,20,0),1,10)),"")),"")</f>
        <v>43524</v>
      </c>
      <c r="O55" s="18" t="str">
        <f t="shared" ca="1" si="0"/>
        <v/>
      </c>
      <c r="P55" s="14" t="str">
        <f>IFERROR(INT(IF(MID(VLOOKUP(B55,IMPORT!$F:$AF,23,FALSE),1,10)&lt;&gt;"null",MID(VLOOKUP(B55,IMPORT!$F:$AF,23,FALSE),1,10),"")),"")</f>
        <v/>
      </c>
      <c r="Q55" s="16" t="str">
        <f>IFERROR(INT(IF(MID(VLOOKUP(B55,IMPORT!$F:$AF,26,FALSE),1,10)&lt;&gt;"null",MID(VLOOKUP(B55,IMPORT!$F:$AF,26,FALSE),1,10),"")),"")</f>
        <v/>
      </c>
      <c r="R55" s="16" t="str">
        <f>IFERROR(IF(VLOOKUP(B55,IMPORT!$F:$AF,11,FALSE)="true","X",""),"")</f>
        <v/>
      </c>
      <c r="S55" s="16" t="str">
        <f>IFERROR(IF(VLOOKUP(B55,IMPORT!$F:$AF,12,FALSE)="true","X",""),"")</f>
        <v/>
      </c>
      <c r="T55" s="16" t="str">
        <f>IFERROR(IF(VLOOKUP(B55,IMPORT!$F:$AF,9,FALSE)="true","X",""),"")</f>
        <v/>
      </c>
      <c r="U55" s="16" t="str">
        <f>IFERROR(IF(VLOOKUP(B55,IMPORT!$F:$AF,10,FALSE)="true","X",""),"")</f>
        <v/>
      </c>
      <c r="V55" s="16" t="str">
        <f>IFERROR(IF(VLOOKUP(B55,IMPORT!$F:$AF,13,FALSE)="true","X",""),"")</f>
        <v/>
      </c>
      <c r="W55" s="16" t="str">
        <f>IFERROR(IF(VLOOKUP(B55,IMPORT!$F:$AF,14,FALSE)="true","X",""),"")</f>
        <v/>
      </c>
      <c r="X55" s="12">
        <f>IFERROR(INT(IF(MID(VLOOKUP(B55,IMPORT!$F:$AF,27,FALSE),1,10)&lt;&gt;"null",MID(VLOOKUP(B55,IMPORT!$F:$AF,27,FALSE),1,10),"-")),"")</f>
        <v>43208</v>
      </c>
      <c r="Y55" s="21">
        <f>IFERROR(IF(VLOOKUP(B55,IMPORT!$F:$AF,24,FALSE)&lt;&gt;"null",VLOOKUP(B55,IMPORT!$F:$AF,24,FALSE),""),"")</f>
        <v>7.0100118723601306E+17</v>
      </c>
      <c r="Z55" s="18">
        <f>IFERROR(IF(VLOOKUP(B55,IMPORT!$F:$AF,25,FALSE)&lt;&gt;"null",VLOOKUP(B55,IMPORT!$F:$AF,25,FALSE),""),"")</f>
        <v>105344</v>
      </c>
    </row>
    <row r="56" spans="1:26">
      <c r="A56" s="1" t="str">
        <f>IFERROR(IF(IMPORT!C56&lt;&gt;"",IMPORT!C56,""),"")</f>
        <v xml:space="preserve">Levallois - Jules Verne </v>
      </c>
      <c r="B56" s="1" t="str">
        <f>IFERROR(VLOOKUP(D56,IMPORT!$1:$1048576,6,FALSE),"")</f>
        <v>EV-233-SN</v>
      </c>
      <c r="C56" s="1" t="str">
        <f>IFERROR(VLOOKUP(B56,IMPORT!$F:$G,2,FALSE),"")</f>
        <v>MEGANE</v>
      </c>
      <c r="D56" s="8" t="str">
        <f>IFERROR(IF(IMPORT!A56&lt;&gt;"",IMPORT!A56,""),"")</f>
        <v>Levallois - Jules Verne 1</v>
      </c>
      <c r="E56" s="1" t="str">
        <f>IFERROR(VLOOKUP(D56,IMPORT!$1:$1048576,21,FALSE),"")</f>
        <v>Stephen Girault</v>
      </c>
      <c r="F56" s="25" t="str">
        <f>IFERROR(IF(VLOOKUP(B56,IMPORT!$F:$J,4,0)="true","","S"),"")</f>
        <v/>
      </c>
      <c r="G56" s="10" t="str">
        <f>IFERROR(IF(VLOOKUP(B56,IMPORT!$F:$J,5,0)="normal","","B"),"")</f>
        <v/>
      </c>
      <c r="H56" s="26" t="str">
        <f>IFERROR(IF(VLOOKUP(B56,IMPORT!$F:$L,7,0)="true","","P"),"")</f>
        <v/>
      </c>
      <c r="I56" s="18" t="str">
        <f>IF(AND(OR(IMPORT!K56="available",IMPORT!K56="reservation",IMPORT!K56="reservation-late"),OR(A56&lt;&gt;"Z - Garage - Livraison",A56&lt;&gt;"Z - Garage - Livraison")),B56,"")</f>
        <v>EV-233-SN</v>
      </c>
      <c r="J56" s="18" t="str">
        <f>IFERROR(IF(VLOOKUP(B56,IMPORT!$F:$AF,21,FALSE)&lt;&gt;"null",IF(OR(A56="Z - Garage - Livraison",A56="Z - Garage - Restitution"),"",B56),""),"")</f>
        <v/>
      </c>
      <c r="K56" s="18" t="str">
        <f>IF(AND(J56="",OR(IMPORT!K56="intervention",IMPORT!K56="intervention-late")),IF(OR(A56="Z - Garage - Livraison",A56="Z - Garage - Restitution"),"",B56),"")</f>
        <v/>
      </c>
      <c r="L56" s="18" t="str">
        <f>IFERROR(IF(OR(A56="Z - Garage - Livraison",A56="Z - Garage - Restitution"),B56,""),"")</f>
        <v/>
      </c>
      <c r="M56" s="20" t="str">
        <f>IFERROR(INT(IF(OR(IMPORT!K56="intervention",IMPORT!K56="intervention-late",IMPORT!K56="unavailable"),IF(J56&lt;&gt;"",MID(VLOOKUP(B56,IMPORT!$F:$AF,21,0),1,10),MID(VLOOKUP(B56,IMPORT!$F:$AF,19,0),1,10)),"")),"")</f>
        <v/>
      </c>
      <c r="N56" s="20" t="str">
        <f>IFERROR(INT(IF(OR(IMPORT!K56="intervention",IMPORT!K56="intervention-late",IMPORT!K56="unavailable"),IF(J56&lt;&gt;"",MID(VLOOKUP(B56,IMPORT!$F:$AF,22,0),1,10),MID(VLOOKUP(B56,IMPORT!$F:$AF,20,0),1,10)),"")),"")</f>
        <v/>
      </c>
      <c r="O56" s="18" t="str">
        <f t="shared" ca="1" si="0"/>
        <v/>
      </c>
      <c r="P56" s="14">
        <f>IFERROR(INT(IF(MID(VLOOKUP(B56,IMPORT!$F:$AF,23,FALSE),1,10)&lt;&gt;"null",MID(VLOOKUP(B56,IMPORT!$F:$AF,23,FALSE),1,10),"")),"")</f>
        <v>43350</v>
      </c>
      <c r="Q56" s="16">
        <f>IFERROR(INT(IF(MID(VLOOKUP(B56,IMPORT!$F:$AF,26,FALSE),1,10)&lt;&gt;"null",MID(VLOOKUP(B56,IMPORT!$F:$AF,26,FALSE),1,10),"")),"")</f>
        <v>43474</v>
      </c>
      <c r="R56" s="16" t="str">
        <f>IFERROR(IF(VLOOKUP(B56,IMPORT!$F:$AF,11,FALSE)="true","X",""),"")</f>
        <v/>
      </c>
      <c r="S56" s="16" t="str">
        <f>IFERROR(IF(VLOOKUP(B56,IMPORT!$F:$AF,12,FALSE)="true","X",""),"")</f>
        <v/>
      </c>
      <c r="T56" s="16" t="str">
        <f>IFERROR(IF(VLOOKUP(B56,IMPORT!$F:$AF,9,FALSE)="true","X",""),"")</f>
        <v/>
      </c>
      <c r="U56" s="16" t="str">
        <f>IFERROR(IF(VLOOKUP(B56,IMPORT!$F:$AF,10,FALSE)="true","X",""),"")</f>
        <v/>
      </c>
      <c r="V56" s="16" t="str">
        <f>IFERROR(IF(VLOOKUP(B56,IMPORT!$F:$AF,13,FALSE)="true","X",""),"")</f>
        <v/>
      </c>
      <c r="W56" s="16" t="str">
        <f>IFERROR(IF(VLOOKUP(B56,IMPORT!$F:$AF,14,FALSE)="true","X",""),"")</f>
        <v/>
      </c>
      <c r="X56" s="12">
        <f>IFERROR(INT(IF(MID(VLOOKUP(B56,IMPORT!$F:$AF,27,FALSE),1,10)&lt;&gt;"null",MID(VLOOKUP(B56,IMPORT!$F:$AF,27,FALSE),1,10),"-")),"")</f>
        <v>43214</v>
      </c>
      <c r="Y56" s="21">
        <f>IFERROR(IF(VLOOKUP(B56,IMPORT!$F:$AF,24,FALSE)&lt;&gt;"null",VLOOKUP(B56,IMPORT!$F:$AF,24,FALSE),""),"")</f>
        <v>1001187236044200</v>
      </c>
      <c r="Z56" s="18" t="str">
        <f>IFERROR(IF(VLOOKUP(B56,IMPORT!$F:$AF,25,FALSE)&lt;&gt;"null",VLOOKUP(B56,IMPORT!$F:$AF,25,FALSE),""),"")</f>
        <v/>
      </c>
    </row>
    <row r="57" spans="1:26">
      <c r="A57" s="1" t="str">
        <f>IFERROR(IF(IMPORT!C57&lt;&gt;"",IMPORT!C57,""),"")</f>
        <v xml:space="preserve">Levallois - Jules Verne </v>
      </c>
      <c r="B57" s="1" t="str">
        <f>IFERROR(VLOOKUP(D57,IMPORT!$1:$1048576,6,FALSE),"")</f>
        <v>EW-351-KM</v>
      </c>
      <c r="C57" s="1">
        <f>IFERROR(VLOOKUP(B57,IMPORT!$F:$G,2,FALSE),"")</f>
        <v>500</v>
      </c>
      <c r="D57" s="8" t="str">
        <f>IFERROR(IF(IMPORT!A57&lt;&gt;"",IMPORT!A57,""),"")</f>
        <v>Levallois - Jules Verne 2</v>
      </c>
      <c r="E57" s="1" t="str">
        <f>IFERROR(VLOOKUP(D57,IMPORT!$1:$1048576,21,FALSE),"")</f>
        <v>Stephen Girault</v>
      </c>
      <c r="F57" s="25" t="str">
        <f>IFERROR(IF(VLOOKUP(B57,IMPORT!$F:$J,4,0)="true","","S"),"")</f>
        <v/>
      </c>
      <c r="G57" s="10" t="str">
        <f>IFERROR(IF(VLOOKUP(B57,IMPORT!$F:$J,5,0)="normal","","B"),"")</f>
        <v/>
      </c>
      <c r="H57" s="26" t="str">
        <f>IFERROR(IF(VLOOKUP(B57,IMPORT!$F:$L,7,0)="true","","P"),"")</f>
        <v/>
      </c>
      <c r="I57" s="18" t="str">
        <f>IF(AND(OR(IMPORT!K57="available",IMPORT!K57="reservation",IMPORT!K57="reservation-late"),OR(A57&lt;&gt;"Z - Garage - Livraison",A57&lt;&gt;"Z - Garage - Livraison")),B57,"")</f>
        <v>EW-351-KM</v>
      </c>
      <c r="J57" s="18" t="str">
        <f>IFERROR(IF(VLOOKUP(B57,IMPORT!$F:$AF,21,FALSE)&lt;&gt;"null",IF(OR(A57="Z - Garage - Livraison",A57="Z - Garage - Restitution"),"",B57),""),"")</f>
        <v/>
      </c>
      <c r="K57" s="18" t="str">
        <f>IF(AND(J57="",OR(IMPORT!K57="intervention",IMPORT!K57="intervention-late")),IF(OR(A57="Z - Garage - Livraison",A57="Z - Garage - Restitution"),"",B57),"")</f>
        <v/>
      </c>
      <c r="L57" s="18" t="str">
        <f>IFERROR(IF(OR(A57="Z - Garage - Livraison",A57="Z - Garage - Restitution"),B57,""),"")</f>
        <v/>
      </c>
      <c r="M57" s="20" t="str">
        <f>IFERROR(INT(IF(OR(IMPORT!K57="intervention",IMPORT!K57="intervention-late",IMPORT!K57="unavailable"),IF(J57&lt;&gt;"",MID(VLOOKUP(B57,IMPORT!$F:$AF,21,0),1,10),MID(VLOOKUP(B57,IMPORT!$F:$AF,19,0),1,10)),"")),"")</f>
        <v/>
      </c>
      <c r="N57" s="20" t="str">
        <f>IFERROR(INT(IF(OR(IMPORT!K57="intervention",IMPORT!K57="intervention-late",IMPORT!K57="unavailable"),IF(J57&lt;&gt;"",MID(VLOOKUP(B57,IMPORT!$F:$AF,22,0),1,10),MID(VLOOKUP(B57,IMPORT!$F:$AF,20,0),1,10)),"")),"")</f>
        <v/>
      </c>
      <c r="O57" s="18" t="str">
        <f t="shared" ca="1" si="0"/>
        <v/>
      </c>
      <c r="P57" s="14" t="str">
        <f>IFERROR(INT(IF(MID(VLOOKUP(B57,IMPORT!$F:$AF,23,FALSE),1,10)&lt;&gt;"null",MID(VLOOKUP(B57,IMPORT!$F:$AF,23,FALSE),1,10),"")),"")</f>
        <v/>
      </c>
      <c r="Q57" s="16">
        <f>IFERROR(INT(IF(MID(VLOOKUP(B57,IMPORT!$F:$AF,26,FALSE),1,10)&lt;&gt;"null",MID(VLOOKUP(B57,IMPORT!$F:$AF,26,FALSE),1,10),"")),"")</f>
        <v>43442</v>
      </c>
      <c r="R57" s="16" t="str">
        <f>IFERROR(IF(VLOOKUP(B57,IMPORT!$F:$AF,11,FALSE)="true","X",""),"")</f>
        <v/>
      </c>
      <c r="S57" s="16" t="str">
        <f>IFERROR(IF(VLOOKUP(B57,IMPORT!$F:$AF,12,FALSE)="true","X",""),"")</f>
        <v/>
      </c>
      <c r="T57" s="16" t="str">
        <f>IFERROR(IF(VLOOKUP(B57,IMPORT!$F:$AF,9,FALSE)="true","X",""),"")</f>
        <v/>
      </c>
      <c r="U57" s="16" t="str">
        <f>IFERROR(IF(VLOOKUP(B57,IMPORT!$F:$AF,10,FALSE)="true","X",""),"")</f>
        <v/>
      </c>
      <c r="V57" s="16" t="str">
        <f>IFERROR(IF(VLOOKUP(B57,IMPORT!$F:$AF,13,FALSE)="true","X",""),"")</f>
        <v/>
      </c>
      <c r="W57" s="16" t="str">
        <f>IFERROR(IF(VLOOKUP(B57,IMPORT!$F:$AF,14,FALSE)="true","X",""),"")</f>
        <v/>
      </c>
      <c r="X57" s="12">
        <f>IFERROR(INT(IF(MID(VLOOKUP(B57,IMPORT!$F:$AF,27,FALSE),1,10)&lt;&gt;"null",MID(VLOOKUP(B57,IMPORT!$F:$AF,27,FALSE),1,10),"-")),"")</f>
        <v>43320</v>
      </c>
      <c r="Y57" s="21">
        <f>IFERROR(IF(VLOOKUP(B57,IMPORT!$F:$AF,24,FALSE)&lt;&gt;"null",VLOOKUP(B57,IMPORT!$F:$AF,24,FALSE),""),"")</f>
        <v>7.0100118723603302E+17</v>
      </c>
      <c r="Z57" s="18" t="str">
        <f>IFERROR(IF(VLOOKUP(B57,IMPORT!$F:$AF,25,FALSE)&lt;&gt;"null",VLOOKUP(B57,IMPORT!$F:$AF,25,FALSE),""),"")</f>
        <v/>
      </c>
    </row>
    <row r="58" spans="1:26">
      <c r="A58" s="1" t="str">
        <f>IFERROR(IF(IMPORT!C58&lt;&gt;"",IMPORT!C58,""),"")</f>
        <v>Malakoff - Plateau de Vanves</v>
      </c>
      <c r="B58" s="1" t="str">
        <f>IFERROR(VLOOKUP(D58,IMPORT!$1:$1048576,6,FALSE),"")</f>
        <v>EQ-796-EH</v>
      </c>
      <c r="C58" s="1" t="str">
        <f>IFERROR(VLOOKUP(B58,IMPORT!$F:$G,2,FALSE),"")</f>
        <v>MEGANE</v>
      </c>
      <c r="D58" s="8" t="str">
        <f>IFERROR(IF(IMPORT!A58&lt;&gt;"",IMPORT!A58,""),"")</f>
        <v>Malakoff - Plateau de Vanves1</v>
      </c>
      <c r="E58" s="1" t="str">
        <f>IFERROR(VLOOKUP(D58,IMPORT!$1:$1048576,21,FALSE),"")</f>
        <v>Stephen Girault</v>
      </c>
      <c r="F58" s="25" t="str">
        <f>IFERROR(IF(VLOOKUP(B58,IMPORT!$F:$J,4,0)="true","","S"),"")</f>
        <v/>
      </c>
      <c r="G58" s="10" t="str">
        <f>IFERROR(IF(VLOOKUP(B58,IMPORT!$F:$J,5,0)="normal","","B"),"")</f>
        <v/>
      </c>
      <c r="H58" s="26" t="str">
        <f>IFERROR(IF(VLOOKUP(B58,IMPORT!$F:$L,7,0)="true","","P"),"")</f>
        <v/>
      </c>
      <c r="I58" s="18" t="str">
        <f>IF(AND(OR(IMPORT!K58="available",IMPORT!K58="reservation",IMPORT!K58="reservation-late"),OR(A58&lt;&gt;"Z - Garage - Livraison",A58&lt;&gt;"Z - Garage - Livraison")),B58,"")</f>
        <v>EQ-796-EH</v>
      </c>
      <c r="J58" s="18" t="str">
        <f>IFERROR(IF(VLOOKUP(B58,IMPORT!$F:$AF,21,FALSE)&lt;&gt;"null",IF(OR(A58="Z - Garage - Livraison",A58="Z - Garage - Restitution"),"",B58),""),"")</f>
        <v/>
      </c>
      <c r="K58" s="18" t="str">
        <f>IF(AND(J58="",OR(IMPORT!K58="intervention",IMPORT!K58="intervention-late")),IF(OR(A58="Z - Garage - Livraison",A58="Z - Garage - Restitution"),"",B58),"")</f>
        <v/>
      </c>
      <c r="L58" s="18" t="str">
        <f>IFERROR(IF(OR(A58="Z - Garage - Livraison",A58="Z - Garage - Restitution"),B58,""),"")</f>
        <v/>
      </c>
      <c r="M58" s="20" t="str">
        <f>IFERROR(INT(IF(OR(IMPORT!K58="intervention",IMPORT!K58="intervention-late",IMPORT!K58="unavailable"),IF(J58&lt;&gt;"",MID(VLOOKUP(B58,IMPORT!$F:$AF,21,0),1,10),MID(VLOOKUP(B58,IMPORT!$F:$AF,19,0),1,10)),"")),"")</f>
        <v/>
      </c>
      <c r="N58" s="20" t="str">
        <f>IFERROR(INT(IF(OR(IMPORT!K58="intervention",IMPORT!K58="intervention-late",IMPORT!K58="unavailable"),IF(J58&lt;&gt;"",MID(VLOOKUP(B58,IMPORT!$F:$AF,22,0),1,10),MID(VLOOKUP(B58,IMPORT!$F:$AF,20,0),1,10)),"")),"")</f>
        <v/>
      </c>
      <c r="O58" s="18" t="str">
        <f t="shared" ca="1" si="0"/>
        <v/>
      </c>
      <c r="P58" s="14">
        <f>IFERROR(INT(IF(MID(VLOOKUP(B58,IMPORT!$F:$AF,23,FALSE),1,10)&lt;&gt;"null",MID(VLOOKUP(B58,IMPORT!$F:$AF,23,FALSE),1,10),"")),"")</f>
        <v>43495</v>
      </c>
      <c r="Q58" s="16">
        <f>IFERROR(INT(IF(MID(VLOOKUP(B58,IMPORT!$F:$AF,26,FALSE),1,10)&lt;&gt;"null",MID(VLOOKUP(B58,IMPORT!$F:$AF,26,FALSE),1,10),"")),"")</f>
        <v>43439</v>
      </c>
      <c r="R58" s="16" t="str">
        <f>IFERROR(IF(VLOOKUP(B58,IMPORT!$F:$AF,11,FALSE)="true","X",""),"")</f>
        <v/>
      </c>
      <c r="S58" s="16" t="str">
        <f>IFERROR(IF(VLOOKUP(B58,IMPORT!$F:$AF,12,FALSE)="true","X",""),"")</f>
        <v/>
      </c>
      <c r="T58" s="16" t="str">
        <f>IFERROR(IF(VLOOKUP(B58,IMPORT!$F:$AF,9,FALSE)="true","X",""),"")</f>
        <v/>
      </c>
      <c r="U58" s="16" t="str">
        <f>IFERROR(IF(VLOOKUP(B58,IMPORT!$F:$AF,10,FALSE)="true","X",""),"")</f>
        <v/>
      </c>
      <c r="V58" s="16" t="str">
        <f>IFERROR(IF(VLOOKUP(B58,IMPORT!$F:$AF,13,FALSE)="true","X",""),"")</f>
        <v/>
      </c>
      <c r="W58" s="16" t="str">
        <f>IFERROR(IF(VLOOKUP(B58,IMPORT!$F:$AF,14,FALSE)="true","X",""),"")</f>
        <v/>
      </c>
      <c r="X58" s="12">
        <f>IFERROR(INT(IF(MID(VLOOKUP(B58,IMPORT!$F:$AF,27,FALSE),1,10)&lt;&gt;"null",MID(VLOOKUP(B58,IMPORT!$F:$AF,27,FALSE),1,10),"-")),"")</f>
        <v>43364</v>
      </c>
      <c r="Y58" s="21">
        <f>IFERROR(IF(VLOOKUP(B58,IMPORT!$F:$AF,24,FALSE)&lt;&gt;"null",VLOOKUP(B58,IMPORT!$F:$AF,24,FALSE),""),"")</f>
        <v>7.0100118723602598E+17</v>
      </c>
      <c r="Z58" s="18" t="str">
        <f>IFERROR(IF(VLOOKUP(B58,IMPORT!$F:$AF,25,FALSE)&lt;&gt;"null",VLOOKUP(B58,IMPORT!$F:$AF,25,FALSE),""),"")</f>
        <v/>
      </c>
    </row>
    <row r="59" spans="1:26">
      <c r="A59" s="1" t="str">
        <f>IFERROR(IF(IMPORT!C59&lt;&gt;"",IMPORT!C59,""),"")</f>
        <v>Malakoff - Plateau de Vanves</v>
      </c>
      <c r="B59" s="1" t="str">
        <f>IFERROR(VLOOKUP(D59,IMPORT!$1:$1048576,6,FALSE),"")</f>
        <v>EM-769-EL</v>
      </c>
      <c r="C59" s="1" t="str">
        <f>IFERROR(VLOOKUP(B59,IMPORT!$F:$G,2,FALSE),"")</f>
        <v>TWINGO</v>
      </c>
      <c r="D59" s="8" t="str">
        <f>IFERROR(IF(IMPORT!A59&lt;&gt;"",IMPORT!A59,""),"")</f>
        <v>Malakoff - Plateau de Vanves2</v>
      </c>
      <c r="E59" s="1" t="str">
        <f>IFERROR(VLOOKUP(D59,IMPORT!$1:$1048576,21,FALSE),"")</f>
        <v>Stephen Girault</v>
      </c>
      <c r="F59" s="25" t="str">
        <f>IFERROR(IF(VLOOKUP(B59,IMPORT!$F:$J,4,0)="true","","S"),"")</f>
        <v/>
      </c>
      <c r="G59" s="10" t="str">
        <f>IFERROR(IF(VLOOKUP(B59,IMPORT!$F:$J,5,0)="normal","","B"),"")</f>
        <v/>
      </c>
      <c r="H59" s="26" t="str">
        <f>IFERROR(IF(VLOOKUP(B59,IMPORT!$F:$L,7,0)="true","","P"),"")</f>
        <v/>
      </c>
      <c r="I59" s="18" t="str">
        <f>IF(AND(OR(IMPORT!K59="available",IMPORT!K59="reservation",IMPORT!K59="reservation-late"),OR(A59&lt;&gt;"Z - Garage - Livraison",A59&lt;&gt;"Z - Garage - Livraison")),B59,"")</f>
        <v>EM-769-EL</v>
      </c>
      <c r="J59" s="18" t="str">
        <f>IFERROR(IF(VLOOKUP(B59,IMPORT!$F:$AF,21,FALSE)&lt;&gt;"null",IF(OR(A59="Z - Garage - Livraison",A59="Z - Garage - Restitution"),"",B59),""),"")</f>
        <v/>
      </c>
      <c r="K59" s="18" t="str">
        <f>IF(AND(J59="",OR(IMPORT!K59="intervention",IMPORT!K59="intervention-late")),IF(OR(A59="Z - Garage - Livraison",A59="Z - Garage - Restitution"),"",B59),"")</f>
        <v/>
      </c>
      <c r="L59" s="18" t="str">
        <f>IFERROR(IF(OR(A59="Z - Garage - Livraison",A59="Z - Garage - Restitution"),B59,""),"")</f>
        <v/>
      </c>
      <c r="M59" s="20" t="str">
        <f>IFERROR(INT(IF(OR(IMPORT!K59="intervention",IMPORT!K59="intervention-late",IMPORT!K59="unavailable"),IF(J59&lt;&gt;"",MID(VLOOKUP(B59,IMPORT!$F:$AF,21,0),1,10),MID(VLOOKUP(B59,IMPORT!$F:$AF,19,0),1,10)),"")),"")</f>
        <v/>
      </c>
      <c r="N59" s="20" t="str">
        <f>IFERROR(INT(IF(OR(IMPORT!K59="intervention",IMPORT!K59="intervention-late",IMPORT!K59="unavailable"),IF(J59&lt;&gt;"",MID(VLOOKUP(B59,IMPORT!$F:$AF,22,0),1,10),MID(VLOOKUP(B59,IMPORT!$F:$AF,20,0),1,10)),"")),"")</f>
        <v/>
      </c>
      <c r="O59" s="18" t="str">
        <f t="shared" ca="1" si="0"/>
        <v/>
      </c>
      <c r="P59" s="14">
        <f>IFERROR(INT(IF(MID(VLOOKUP(B59,IMPORT!$F:$AF,23,FALSE),1,10)&lt;&gt;"null",MID(VLOOKUP(B59,IMPORT!$F:$AF,23,FALSE),1,10),"")),"")</f>
        <v>43508</v>
      </c>
      <c r="Q59" s="16">
        <f>IFERROR(INT(IF(MID(VLOOKUP(B59,IMPORT!$F:$AF,26,FALSE),1,10)&lt;&gt;"null",MID(VLOOKUP(B59,IMPORT!$F:$AF,26,FALSE),1,10),"")),"")</f>
        <v>43314</v>
      </c>
      <c r="R59" s="16" t="str">
        <f>IFERROR(IF(VLOOKUP(B59,IMPORT!$F:$AF,11,FALSE)="true","X",""),"")</f>
        <v/>
      </c>
      <c r="S59" s="16" t="str">
        <f>IFERROR(IF(VLOOKUP(B59,IMPORT!$F:$AF,12,FALSE)="true","X",""),"")</f>
        <v/>
      </c>
      <c r="T59" s="16" t="str">
        <f>IFERROR(IF(VLOOKUP(B59,IMPORT!$F:$AF,9,FALSE)="true","X",""),"")</f>
        <v/>
      </c>
      <c r="U59" s="16" t="str">
        <f>IFERROR(IF(VLOOKUP(B59,IMPORT!$F:$AF,10,FALSE)="true","X",""),"")</f>
        <v/>
      </c>
      <c r="V59" s="16" t="str">
        <f>IFERROR(IF(VLOOKUP(B59,IMPORT!$F:$AF,13,FALSE)="true","X",""),"")</f>
        <v/>
      </c>
      <c r="W59" s="16" t="str">
        <f>IFERROR(IF(VLOOKUP(B59,IMPORT!$F:$AF,14,FALSE)="true","X",""),"")</f>
        <v/>
      </c>
      <c r="X59" s="12">
        <f>IFERROR(INT(IF(MID(VLOOKUP(B59,IMPORT!$F:$AF,27,FALSE),1,10)&lt;&gt;"null",MID(VLOOKUP(B59,IMPORT!$F:$AF,27,FALSE),1,10),"-")),"")</f>
        <v>43418</v>
      </c>
      <c r="Y59" s="21">
        <f>IFERROR(IF(VLOOKUP(B59,IMPORT!$F:$AF,24,FALSE)&lt;&gt;"null",VLOOKUP(B59,IMPORT!$F:$AF,24,FALSE),""),"")</f>
        <v>7.0100118723602598E+17</v>
      </c>
      <c r="Z59" s="18" t="str">
        <f>IFERROR(IF(VLOOKUP(B59,IMPORT!$F:$AF,25,FALSE)&lt;&gt;"null",VLOOKUP(B59,IMPORT!$F:$AF,25,FALSE),""),"")</f>
        <v/>
      </c>
    </row>
    <row r="60" spans="1:26">
      <c r="A60" s="1" t="str">
        <f>IFERROR(IF(IMPORT!C60&lt;&gt;"",IMPORT!C60,""),"")</f>
        <v>Neuilly - Avenue de Madrid</v>
      </c>
      <c r="B60" s="1" t="str">
        <f>IFERROR(VLOOKUP(D60,IMPORT!$1:$1048576,6,FALSE),"")</f>
        <v>FC-929-SK</v>
      </c>
      <c r="C60" s="1" t="str">
        <f>IFERROR(VLOOKUP(B60,IMPORT!$F:$G,2,FALSE),"")</f>
        <v>MEGANE</v>
      </c>
      <c r="D60" s="8" t="str">
        <f>IFERROR(IF(IMPORT!A60&lt;&gt;"",IMPORT!A60,""),"")</f>
        <v>Neuilly - Avenue de Madrid1</v>
      </c>
      <c r="E60" s="1" t="str">
        <f>IFERROR(VLOOKUP(D60,IMPORT!$1:$1048576,21,FALSE),"")</f>
        <v>Stephen Girault</v>
      </c>
      <c r="F60" s="25" t="str">
        <f>IFERROR(IF(VLOOKUP(B60,IMPORT!$F:$J,4,0)="true","","S"),"")</f>
        <v/>
      </c>
      <c r="G60" s="10" t="str">
        <f>IFERROR(IF(VLOOKUP(B60,IMPORT!$F:$J,5,0)="normal","","B"),"")</f>
        <v/>
      </c>
      <c r="H60" s="26" t="str">
        <f>IFERROR(IF(VLOOKUP(B60,IMPORT!$F:$L,7,0)="true","","P"),"")</f>
        <v/>
      </c>
      <c r="I60" s="18" t="str">
        <f>IF(AND(OR(IMPORT!K60="available",IMPORT!K60="reservation",IMPORT!K60="reservation-late"),OR(A60&lt;&gt;"Z - Garage - Livraison",A60&lt;&gt;"Z - Garage - Livraison")),B60,"")</f>
        <v>FC-929-SK</v>
      </c>
      <c r="J60" s="18" t="str">
        <f>IFERROR(IF(VLOOKUP(B60,IMPORT!$F:$AF,21,FALSE)&lt;&gt;"null",IF(OR(A60="Z - Garage - Livraison",A60="Z - Garage - Restitution"),"",B60),""),"")</f>
        <v/>
      </c>
      <c r="K60" s="18" t="str">
        <f>IF(AND(J60="",OR(IMPORT!K60="intervention",IMPORT!K60="intervention-late")),IF(OR(A60="Z - Garage - Livraison",A60="Z - Garage - Restitution"),"",B60),"")</f>
        <v/>
      </c>
      <c r="L60" s="18" t="str">
        <f>IFERROR(IF(OR(A60="Z - Garage - Livraison",A60="Z - Garage - Restitution"),B60,""),"")</f>
        <v/>
      </c>
      <c r="M60" s="20" t="str">
        <f>IFERROR(INT(IF(OR(IMPORT!K60="intervention",IMPORT!K60="intervention-late",IMPORT!K60="unavailable"),IF(J60&lt;&gt;"",MID(VLOOKUP(B60,IMPORT!$F:$AF,21,0),1,10),MID(VLOOKUP(B60,IMPORT!$F:$AF,19,0),1,10)),"")),"")</f>
        <v/>
      </c>
      <c r="N60" s="20" t="str">
        <f>IFERROR(INT(IF(OR(IMPORT!K60="intervention",IMPORT!K60="intervention-late",IMPORT!K60="unavailable"),IF(J60&lt;&gt;"",MID(VLOOKUP(B60,IMPORT!$F:$AF,22,0),1,10),MID(VLOOKUP(B60,IMPORT!$F:$AF,20,0),1,10)),"")),"")</f>
        <v/>
      </c>
      <c r="O60" s="18" t="str">
        <f t="shared" ca="1" si="0"/>
        <v/>
      </c>
      <c r="P60" s="14" t="str">
        <f>IFERROR(INT(IF(MID(VLOOKUP(B60,IMPORT!$F:$AF,23,FALSE),1,10)&lt;&gt;"null",MID(VLOOKUP(B60,IMPORT!$F:$AF,23,FALSE),1,10),"")),"")</f>
        <v/>
      </c>
      <c r="Q60" s="16" t="str">
        <f>IFERROR(INT(IF(MID(VLOOKUP(B60,IMPORT!$F:$AF,26,FALSE),1,10)&lt;&gt;"null",MID(VLOOKUP(B60,IMPORT!$F:$AF,26,FALSE),1,10),"")),"")</f>
        <v/>
      </c>
      <c r="R60" s="16" t="str">
        <f>IFERROR(IF(VLOOKUP(B60,IMPORT!$F:$AF,11,FALSE)="true","X",""),"")</f>
        <v/>
      </c>
      <c r="S60" s="16" t="str">
        <f>IFERROR(IF(VLOOKUP(B60,IMPORT!$F:$AF,12,FALSE)="true","X",""),"")</f>
        <v/>
      </c>
      <c r="T60" s="16" t="str">
        <f>IFERROR(IF(VLOOKUP(B60,IMPORT!$F:$AF,9,FALSE)="true","X",""),"")</f>
        <v/>
      </c>
      <c r="U60" s="16" t="str">
        <f>IFERROR(IF(VLOOKUP(B60,IMPORT!$F:$AF,10,FALSE)="true","X",""),"")</f>
        <v/>
      </c>
      <c r="V60" s="16" t="str">
        <f>IFERROR(IF(VLOOKUP(B60,IMPORT!$F:$AF,13,FALSE)="true","X",""),"")</f>
        <v/>
      </c>
      <c r="W60" s="16" t="str">
        <f>IFERROR(IF(VLOOKUP(B60,IMPORT!$F:$AF,14,FALSE)="true","X",""),"")</f>
        <v/>
      </c>
      <c r="X60" s="12">
        <f>IFERROR(INT(IF(MID(VLOOKUP(B60,IMPORT!$F:$AF,27,FALSE),1,10)&lt;&gt;"null",MID(VLOOKUP(B60,IMPORT!$F:$AF,27,FALSE),1,10),"-")),"")</f>
        <v>43482</v>
      </c>
      <c r="Y60" s="21">
        <f>IFERROR(IF(VLOOKUP(B60,IMPORT!$F:$AF,24,FALSE)&lt;&gt;"null",VLOOKUP(B60,IMPORT!$F:$AF,24,FALSE),""),"")</f>
        <v>7.0100118723608896E+17</v>
      </c>
      <c r="Z60" s="18">
        <f>IFERROR(IF(VLOOKUP(B60,IMPORT!$F:$AF,25,FALSE)&lt;&gt;"null",VLOOKUP(B60,IMPORT!$F:$AF,25,FALSE),""),"")</f>
        <v>245</v>
      </c>
    </row>
    <row r="61" spans="1:26">
      <c r="A61" s="1" t="str">
        <f>IFERROR(IF(IMPORT!C61&lt;&gt;"",IMPORT!C61,""),"")</f>
        <v>Neuilly - Avenue de Madrid</v>
      </c>
      <c r="B61" s="1" t="str">
        <f>IFERROR(VLOOKUP(D61,IMPORT!$1:$1048576,6,FALSE),"")</f>
        <v>EW-706-KM</v>
      </c>
      <c r="C61" s="1">
        <f>IFERROR(VLOOKUP(B61,IMPORT!$F:$G,2,FALSE),"")</f>
        <v>500</v>
      </c>
      <c r="D61" s="8" t="str">
        <f>IFERROR(IF(IMPORT!A61&lt;&gt;"",IMPORT!A61,""),"")</f>
        <v>Neuilly - Avenue de Madrid2</v>
      </c>
      <c r="E61" s="1" t="str">
        <f>IFERROR(VLOOKUP(D61,IMPORT!$1:$1048576,21,FALSE),"")</f>
        <v>Stephen Girault</v>
      </c>
      <c r="F61" s="25" t="str">
        <f>IFERROR(IF(VLOOKUP(B61,IMPORT!$F:$J,4,0)="true","","S"),"")</f>
        <v/>
      </c>
      <c r="G61" s="10" t="str">
        <f>IFERROR(IF(VLOOKUP(B61,IMPORT!$F:$J,5,0)="normal","","B"),"")</f>
        <v/>
      </c>
      <c r="H61" s="26" t="str">
        <f>IFERROR(IF(VLOOKUP(B61,IMPORT!$F:$L,7,0)="true","","P"),"")</f>
        <v/>
      </c>
      <c r="I61" s="18" t="str">
        <f>IF(AND(OR(IMPORT!K61="available",IMPORT!K61="reservation",IMPORT!K61="reservation-late"),OR(A61&lt;&gt;"Z - Garage - Livraison",A61&lt;&gt;"Z - Garage - Livraison")),B61,"")</f>
        <v>EW-706-KM</v>
      </c>
      <c r="J61" s="18" t="str">
        <f>IFERROR(IF(VLOOKUP(B61,IMPORT!$F:$AF,21,FALSE)&lt;&gt;"null",IF(OR(A61="Z - Garage - Livraison",A61="Z - Garage - Restitution"),"",B61),""),"")</f>
        <v/>
      </c>
      <c r="K61" s="18" t="str">
        <f>IF(AND(J61="",OR(IMPORT!K61="intervention",IMPORT!K61="intervention-late")),IF(OR(A61="Z - Garage - Livraison",A61="Z - Garage - Restitution"),"",B61),"")</f>
        <v/>
      </c>
      <c r="L61" s="18" t="str">
        <f>IFERROR(IF(OR(A61="Z - Garage - Livraison",A61="Z - Garage - Restitution"),B61,""),"")</f>
        <v/>
      </c>
      <c r="M61" s="20" t="str">
        <f>IFERROR(INT(IF(OR(IMPORT!K61="intervention",IMPORT!K61="intervention-late",IMPORT!K61="unavailable"),IF(J61&lt;&gt;"",MID(VLOOKUP(B61,IMPORT!$F:$AF,21,0),1,10),MID(VLOOKUP(B61,IMPORT!$F:$AF,19,0),1,10)),"")),"")</f>
        <v/>
      </c>
      <c r="N61" s="20" t="str">
        <f>IFERROR(INT(IF(OR(IMPORT!K61="intervention",IMPORT!K61="intervention-late",IMPORT!K61="unavailable"),IF(J61&lt;&gt;"",MID(VLOOKUP(B61,IMPORT!$F:$AF,22,0),1,10),MID(VLOOKUP(B61,IMPORT!$F:$AF,20,0),1,10)),"")),"")</f>
        <v/>
      </c>
      <c r="O61" s="18" t="str">
        <f t="shared" ca="1" si="0"/>
        <v/>
      </c>
      <c r="P61" s="14" t="str">
        <f>IFERROR(INT(IF(MID(VLOOKUP(B61,IMPORT!$F:$AF,23,FALSE),1,10)&lt;&gt;"null",MID(VLOOKUP(B61,IMPORT!$F:$AF,23,FALSE),1,10),"")),"")</f>
        <v/>
      </c>
      <c r="Q61" s="16" t="str">
        <f>IFERROR(INT(IF(MID(VLOOKUP(B61,IMPORT!$F:$AF,26,FALSE),1,10)&lt;&gt;"null",MID(VLOOKUP(B61,IMPORT!$F:$AF,26,FALSE),1,10),"")),"")</f>
        <v/>
      </c>
      <c r="R61" s="16" t="str">
        <f>IFERROR(IF(VLOOKUP(B61,IMPORT!$F:$AF,11,FALSE)="true","X",""),"")</f>
        <v/>
      </c>
      <c r="S61" s="16" t="str">
        <f>IFERROR(IF(VLOOKUP(B61,IMPORT!$F:$AF,12,FALSE)="true","X",""),"")</f>
        <v/>
      </c>
      <c r="T61" s="16" t="str">
        <f>IFERROR(IF(VLOOKUP(B61,IMPORT!$F:$AF,9,FALSE)="true","X",""),"")</f>
        <v/>
      </c>
      <c r="U61" s="16" t="str">
        <f>IFERROR(IF(VLOOKUP(B61,IMPORT!$F:$AF,10,FALSE)="true","X",""),"")</f>
        <v/>
      </c>
      <c r="V61" s="16" t="str">
        <f>IFERROR(IF(VLOOKUP(B61,IMPORT!$F:$AF,13,FALSE)="true","X",""),"")</f>
        <v/>
      </c>
      <c r="W61" s="16" t="str">
        <f>IFERROR(IF(VLOOKUP(B61,IMPORT!$F:$AF,14,FALSE)="true","X",""),"")</f>
        <v/>
      </c>
      <c r="X61" s="12">
        <f>IFERROR(INT(IF(MID(VLOOKUP(B61,IMPORT!$F:$AF,27,FALSE),1,10)&lt;&gt;"null",MID(VLOOKUP(B61,IMPORT!$F:$AF,27,FALSE),1,10),"-")),"")</f>
        <v>43370</v>
      </c>
      <c r="Y61" s="21">
        <f>IFERROR(IF(VLOOKUP(B61,IMPORT!$F:$AF,24,FALSE)&lt;&gt;"null",VLOOKUP(B61,IMPORT!$F:$AF,24,FALSE),""),"")</f>
        <v>7.0100118723603098E+17</v>
      </c>
      <c r="Z61" s="18" t="str">
        <f>IFERROR(IF(VLOOKUP(B61,IMPORT!$F:$AF,25,FALSE)&lt;&gt;"null",VLOOKUP(B61,IMPORT!$F:$AF,25,FALSE),""),"")</f>
        <v/>
      </c>
    </row>
    <row r="62" spans="1:26">
      <c r="A62" s="1" t="str">
        <f>IFERROR(IF(IMPORT!C62&lt;&gt;"",IMPORT!C62,""),"")</f>
        <v>Neuilly - Avenue de Madrid</v>
      </c>
      <c r="B62" s="1" t="str">
        <f>IFERROR(VLOOKUP(D62,IMPORT!$1:$1048576,6,FALSE),"")</f>
        <v>EL-296-FP</v>
      </c>
      <c r="C62" s="1" t="str">
        <f>IFERROR(VLOOKUP(B62,IMPORT!$F:$G,2,FALSE),"")</f>
        <v>Golf 7</v>
      </c>
      <c r="D62" s="8" t="str">
        <f>IFERROR(IF(IMPORT!A62&lt;&gt;"",IMPORT!A62,""),"")</f>
        <v>Neuilly - Avenue de Madrid3</v>
      </c>
      <c r="E62" s="1" t="str">
        <f>IFERROR(VLOOKUP(D62,IMPORT!$1:$1048576,21,FALSE),"")</f>
        <v>Stephen Girault</v>
      </c>
      <c r="F62" s="25" t="str">
        <f>IFERROR(IF(VLOOKUP(B62,IMPORT!$F:$J,4,0)="true","","S"),"")</f>
        <v>S</v>
      </c>
      <c r="G62" s="10" t="str">
        <f>IFERROR(IF(VLOOKUP(B62,IMPORT!$F:$J,5,0)="normal","","B"),"")</f>
        <v>B</v>
      </c>
      <c r="H62" s="26" t="str">
        <f>IFERROR(IF(VLOOKUP(B62,IMPORT!$F:$L,7,0)="true","","P"),"")</f>
        <v/>
      </c>
      <c r="I62" s="18" t="str">
        <f>IF(AND(OR(IMPORT!K62="available",IMPORT!K62="reservation",IMPORT!K62="reservation-late"),OR(A62&lt;&gt;"Z - Garage - Livraison",A62&lt;&gt;"Z - Garage - Livraison")),B62,"")</f>
        <v/>
      </c>
      <c r="J62" s="18" t="str">
        <f>IFERROR(IF(VLOOKUP(B62,IMPORT!$F:$AF,21,FALSE)&lt;&gt;"null",IF(OR(A62="Z - Garage - Livraison",A62="Z - Garage - Restitution"),"",B62),""),"")</f>
        <v>EL-296-FP</v>
      </c>
      <c r="K62" s="18" t="str">
        <f>IF(AND(J62="",OR(IMPORT!K62="intervention",IMPORT!K62="intervention-late")),IF(OR(A62="Z - Garage - Livraison",A62="Z - Garage - Restitution"),"",B62),"")</f>
        <v/>
      </c>
      <c r="L62" s="18" t="str">
        <f>IFERROR(IF(OR(A62="Z - Garage - Livraison",A62="Z - Garage - Restitution"),B62,""),"")</f>
        <v/>
      </c>
      <c r="M62" s="20">
        <f>IFERROR(INT(IF(OR(IMPORT!K62="intervention",IMPORT!K62="intervention-late",IMPORT!K62="unavailable"),IF(J62&lt;&gt;"",MID(VLOOKUP(B62,IMPORT!$F:$AF,21,0),1,10),MID(VLOOKUP(B62,IMPORT!$F:$AF,19,0),1,10)),"")),"")</f>
        <v>43463</v>
      </c>
      <c r="N62" s="20">
        <f>IFERROR(INT(IF(OR(IMPORT!K62="intervention",IMPORT!K62="intervention-late",IMPORT!K62="unavailable"),IF(J62&lt;&gt;"",MID(VLOOKUP(B62,IMPORT!$F:$AF,22,0),1,10),MID(VLOOKUP(B62,IMPORT!$F:$AF,20,0),1,10)),"")),"")</f>
        <v>43523</v>
      </c>
      <c r="O62" s="18">
        <f t="shared" ca="1" si="0"/>
        <v>10</v>
      </c>
      <c r="P62" s="14" t="str">
        <f>IFERROR(INT(IF(MID(VLOOKUP(B62,IMPORT!$F:$AF,23,FALSE),1,10)&lt;&gt;"null",MID(VLOOKUP(B62,IMPORT!$F:$AF,23,FALSE),1,10),"")),"")</f>
        <v/>
      </c>
      <c r="Q62" s="16" t="str">
        <f>IFERROR(INT(IF(MID(VLOOKUP(B62,IMPORT!$F:$AF,26,FALSE),1,10)&lt;&gt;"null",MID(VLOOKUP(B62,IMPORT!$F:$AF,26,FALSE),1,10),"")),"")</f>
        <v/>
      </c>
      <c r="R62" s="16" t="str">
        <f>IFERROR(IF(VLOOKUP(B62,IMPORT!$F:$AF,11,FALSE)="true","X",""),"")</f>
        <v/>
      </c>
      <c r="S62" s="16" t="str">
        <f>IFERROR(IF(VLOOKUP(B62,IMPORT!$F:$AF,12,FALSE)="true","X",""),"")</f>
        <v/>
      </c>
      <c r="T62" s="16" t="str">
        <f>IFERROR(IF(VLOOKUP(B62,IMPORT!$F:$AF,9,FALSE)="true","X",""),"")</f>
        <v/>
      </c>
      <c r="U62" s="16" t="str">
        <f>IFERROR(IF(VLOOKUP(B62,IMPORT!$F:$AF,10,FALSE)="true","X",""),"")</f>
        <v/>
      </c>
      <c r="V62" s="16" t="str">
        <f>IFERROR(IF(VLOOKUP(B62,IMPORT!$F:$AF,13,FALSE)="true","X",""),"")</f>
        <v/>
      </c>
      <c r="W62" s="16" t="str">
        <f>IFERROR(IF(VLOOKUP(B62,IMPORT!$F:$AF,14,FALSE)="true","X",""),"")</f>
        <v/>
      </c>
      <c r="X62" s="12">
        <f>IFERROR(INT(IF(MID(VLOOKUP(B62,IMPORT!$F:$AF,27,FALSE),1,10)&lt;&gt;"null",MID(VLOOKUP(B62,IMPORT!$F:$AF,27,FALSE),1,10),"-")),"")</f>
        <v>43370</v>
      </c>
      <c r="Y62" s="21">
        <f>IFERROR(IF(VLOOKUP(B62,IMPORT!$F:$AF,24,FALSE)&lt;&gt;"null",VLOOKUP(B62,IMPORT!$F:$AF,24,FALSE),""),"")</f>
        <v>7.0100118723604096E+17</v>
      </c>
      <c r="Z62" s="18" t="str">
        <f>IFERROR(IF(VLOOKUP(B62,IMPORT!$F:$AF,25,FALSE)&lt;&gt;"null",VLOOKUP(B62,IMPORT!$F:$AF,25,FALSE),""),"")</f>
        <v/>
      </c>
    </row>
    <row r="63" spans="1:26">
      <c r="A63" s="1" t="str">
        <f>IFERROR(IF(IMPORT!C63&lt;&gt;"",IMPORT!C63,""),"")</f>
        <v>Neuilly - Avenue de Madrid</v>
      </c>
      <c r="B63" s="1" t="str">
        <f>IFERROR(VLOOKUP(D63,IMPORT!$1:$1048576,6,FALSE),"")</f>
        <v>FC-694-WD</v>
      </c>
      <c r="C63" s="1" t="str">
        <f>IFERROR(VLOOKUP(B63,IMPORT!$F:$G,2,FALSE),"")</f>
        <v>MEGANE</v>
      </c>
      <c r="D63" s="8" t="str">
        <f>IFERROR(IF(IMPORT!A63&lt;&gt;"",IMPORT!A63,""),"")</f>
        <v>Neuilly - Avenue de Madrid4</v>
      </c>
      <c r="E63" s="1" t="str">
        <f>IFERROR(VLOOKUP(D63,IMPORT!$1:$1048576,21,FALSE),"")</f>
        <v>Stephen Girault</v>
      </c>
      <c r="F63" s="25" t="str">
        <f>IFERROR(IF(VLOOKUP(B63,IMPORT!$F:$J,4,0)="true","","S"),"")</f>
        <v/>
      </c>
      <c r="G63" s="10" t="str">
        <f>IFERROR(IF(VLOOKUP(B63,IMPORT!$F:$J,5,0)="normal","","B"),"")</f>
        <v/>
      </c>
      <c r="H63" s="26" t="str">
        <f>IFERROR(IF(VLOOKUP(B63,IMPORT!$F:$L,7,0)="true","","P"),"")</f>
        <v/>
      </c>
      <c r="I63" s="18" t="str">
        <f>IF(AND(OR(IMPORT!K63="available",IMPORT!K63="reservation",IMPORT!K63="reservation-late"),OR(A63&lt;&gt;"Z - Garage - Livraison",A63&lt;&gt;"Z - Garage - Livraison")),B63,"")</f>
        <v>FC-694-WD</v>
      </c>
      <c r="J63" s="18" t="str">
        <f>IFERROR(IF(VLOOKUP(B63,IMPORT!$F:$AF,21,FALSE)&lt;&gt;"null",IF(OR(A63="Z - Garage - Livraison",A63="Z - Garage - Restitution"),"",B63),""),"")</f>
        <v/>
      </c>
      <c r="K63" s="18" t="str">
        <f>IF(AND(J63="",OR(IMPORT!K63="intervention",IMPORT!K63="intervention-late")),IF(OR(A63="Z - Garage - Livraison",A63="Z - Garage - Restitution"),"",B63),"")</f>
        <v/>
      </c>
      <c r="L63" s="18" t="str">
        <f>IFERROR(IF(OR(A63="Z - Garage - Livraison",A63="Z - Garage - Restitution"),B63,""),"")</f>
        <v/>
      </c>
      <c r="M63" s="20" t="str">
        <f>IFERROR(INT(IF(OR(IMPORT!K63="intervention",IMPORT!K63="intervention-late",IMPORT!K63="unavailable"),IF(J63&lt;&gt;"",MID(VLOOKUP(B63,IMPORT!$F:$AF,21,0),1,10),MID(VLOOKUP(B63,IMPORT!$F:$AF,19,0),1,10)),"")),"")</f>
        <v/>
      </c>
      <c r="N63" s="20" t="str">
        <f>IFERROR(INT(IF(OR(IMPORT!K63="intervention",IMPORT!K63="intervention-late",IMPORT!K63="unavailable"),IF(J63&lt;&gt;"",MID(VLOOKUP(B63,IMPORT!$F:$AF,22,0),1,10),MID(VLOOKUP(B63,IMPORT!$F:$AF,20,0),1,10)),"")),"")</f>
        <v/>
      </c>
      <c r="O63" s="18" t="str">
        <f t="shared" ca="1" si="0"/>
        <v/>
      </c>
      <c r="P63" s="14" t="str">
        <f>IFERROR(INT(IF(MID(VLOOKUP(B63,IMPORT!$F:$AF,23,FALSE),1,10)&lt;&gt;"null",MID(VLOOKUP(B63,IMPORT!$F:$AF,23,FALSE),1,10),"")),"")</f>
        <v/>
      </c>
      <c r="Q63" s="16" t="str">
        <f>IFERROR(INT(IF(MID(VLOOKUP(B63,IMPORT!$F:$AF,26,FALSE),1,10)&lt;&gt;"null",MID(VLOOKUP(B63,IMPORT!$F:$AF,26,FALSE),1,10),"")),"")</f>
        <v/>
      </c>
      <c r="R63" s="16" t="str">
        <f>IFERROR(IF(VLOOKUP(B63,IMPORT!$F:$AF,11,FALSE)="true","X",""),"")</f>
        <v/>
      </c>
      <c r="S63" s="16" t="str">
        <f>IFERROR(IF(VLOOKUP(B63,IMPORT!$F:$AF,12,FALSE)="true","X",""),"")</f>
        <v/>
      </c>
      <c r="T63" s="16" t="str">
        <f>IFERROR(IF(VLOOKUP(B63,IMPORT!$F:$AF,9,FALSE)="true","X",""),"")</f>
        <v/>
      </c>
      <c r="U63" s="16" t="str">
        <f>IFERROR(IF(VLOOKUP(B63,IMPORT!$F:$AF,10,FALSE)="true","X",""),"")</f>
        <v/>
      </c>
      <c r="V63" s="16" t="str">
        <f>IFERROR(IF(VLOOKUP(B63,IMPORT!$F:$AF,13,FALSE)="true","X",""),"")</f>
        <v/>
      </c>
      <c r="W63" s="16" t="str">
        <f>IFERROR(IF(VLOOKUP(B63,IMPORT!$F:$AF,14,FALSE)="true","X",""),"")</f>
        <v/>
      </c>
      <c r="X63" s="12">
        <f>IFERROR(INT(IF(MID(VLOOKUP(B63,IMPORT!$F:$AF,27,FALSE),1,10)&lt;&gt;"null",MID(VLOOKUP(B63,IMPORT!$F:$AF,27,FALSE),1,10),"-")),"")</f>
        <v>43502</v>
      </c>
      <c r="Y63" s="21">
        <f>IFERROR(IF(VLOOKUP(B63,IMPORT!$F:$AF,24,FALSE)&lt;&gt;"null",VLOOKUP(B63,IMPORT!$F:$AF,24,FALSE),""),"")</f>
        <v>7.0100118723608896E+17</v>
      </c>
      <c r="Z63" s="18">
        <f>IFERROR(IF(VLOOKUP(B63,IMPORT!$F:$AF,25,FALSE)&lt;&gt;"null",VLOOKUP(B63,IMPORT!$F:$AF,25,FALSE),""),"")</f>
        <v>246</v>
      </c>
    </row>
    <row r="64" spans="1:26">
      <c r="A64" s="1" t="str">
        <f>IFERROR(IF(IMPORT!C64&lt;&gt;"",IMPORT!C64,""),"")</f>
        <v>Neuilly - Avenue du Roule</v>
      </c>
      <c r="B64" s="1" t="str">
        <f>IFERROR(VLOOKUP(D64,IMPORT!$1:$1048576,6,FALSE),"")</f>
        <v>EW-487-KM</v>
      </c>
      <c r="C64" s="1">
        <f>IFERROR(VLOOKUP(B64,IMPORT!$F:$G,2,FALSE),"")</f>
        <v>500</v>
      </c>
      <c r="D64" s="8" t="str">
        <f>IFERROR(IF(IMPORT!A64&lt;&gt;"",IMPORT!A64,""),"")</f>
        <v>Neuilly - Avenue du Roule1</v>
      </c>
      <c r="E64" s="1" t="str">
        <f>IFERROR(VLOOKUP(D64,IMPORT!$1:$1048576,21,FALSE),"")</f>
        <v>Stephen Girault</v>
      </c>
      <c r="F64" s="25" t="str">
        <f>IFERROR(IF(VLOOKUP(B64,IMPORT!$F:$J,4,0)="true","","S"),"")</f>
        <v/>
      </c>
      <c r="G64" s="10" t="str">
        <f>IFERROR(IF(VLOOKUP(B64,IMPORT!$F:$J,5,0)="normal","","B"),"")</f>
        <v/>
      </c>
      <c r="H64" s="26" t="str">
        <f>IFERROR(IF(VLOOKUP(B64,IMPORT!$F:$L,7,0)="true","","P"),"")</f>
        <v/>
      </c>
      <c r="I64" s="18" t="str">
        <f>IF(AND(OR(IMPORT!K64="available",IMPORT!K64="reservation",IMPORT!K64="reservation-late"),OR(A64&lt;&gt;"Z - Garage - Livraison",A64&lt;&gt;"Z - Garage - Livraison")),B64,"")</f>
        <v>EW-487-KM</v>
      </c>
      <c r="J64" s="18" t="str">
        <f>IFERROR(IF(VLOOKUP(B64,IMPORT!$F:$AF,21,FALSE)&lt;&gt;"null",IF(OR(A64="Z - Garage - Livraison",A64="Z - Garage - Restitution"),"",B64),""),"")</f>
        <v/>
      </c>
      <c r="K64" s="18" t="str">
        <f>IF(AND(J64="",OR(IMPORT!K64="intervention",IMPORT!K64="intervention-late")),IF(OR(A64="Z - Garage - Livraison",A64="Z - Garage - Restitution"),"",B64),"")</f>
        <v/>
      </c>
      <c r="L64" s="18" t="str">
        <f>IFERROR(IF(OR(A64="Z - Garage - Livraison",A64="Z - Garage - Restitution"),B64,""),"")</f>
        <v/>
      </c>
      <c r="M64" s="20" t="str">
        <f>IFERROR(INT(IF(OR(IMPORT!K64="intervention",IMPORT!K64="intervention-late",IMPORT!K64="unavailable"),IF(J64&lt;&gt;"",MID(VLOOKUP(B64,IMPORT!$F:$AF,21,0),1,10),MID(VLOOKUP(B64,IMPORT!$F:$AF,19,0),1,10)),"")),"")</f>
        <v/>
      </c>
      <c r="N64" s="20" t="str">
        <f>IFERROR(INT(IF(OR(IMPORT!K64="intervention",IMPORT!K64="intervention-late",IMPORT!K64="unavailable"),IF(J64&lt;&gt;"",MID(VLOOKUP(B64,IMPORT!$F:$AF,22,0),1,10),MID(VLOOKUP(B64,IMPORT!$F:$AF,20,0),1,10)),"")),"")</f>
        <v/>
      </c>
      <c r="O64" s="18" t="str">
        <f t="shared" ca="1" si="0"/>
        <v/>
      </c>
      <c r="P64" s="14">
        <f>IFERROR(INT(IF(MID(VLOOKUP(B64,IMPORT!$F:$AF,23,FALSE),1,10)&lt;&gt;"null",MID(VLOOKUP(B64,IMPORT!$F:$AF,23,FALSE),1,10),"")),"")</f>
        <v>43477</v>
      </c>
      <c r="Q64" s="16" t="str">
        <f>IFERROR(INT(IF(MID(VLOOKUP(B64,IMPORT!$F:$AF,26,FALSE),1,10)&lt;&gt;"null",MID(VLOOKUP(B64,IMPORT!$F:$AF,26,FALSE),1,10),"")),"")</f>
        <v/>
      </c>
      <c r="R64" s="16" t="str">
        <f>IFERROR(IF(VLOOKUP(B64,IMPORT!$F:$AF,11,FALSE)="true","X",""),"")</f>
        <v/>
      </c>
      <c r="S64" s="16" t="str">
        <f>IFERROR(IF(VLOOKUP(B64,IMPORT!$F:$AF,12,FALSE)="true","X",""),"")</f>
        <v/>
      </c>
      <c r="T64" s="16" t="str">
        <f>IFERROR(IF(VLOOKUP(B64,IMPORT!$F:$AF,9,FALSE)="true","X",""),"")</f>
        <v/>
      </c>
      <c r="U64" s="16" t="str">
        <f>IFERROR(IF(VLOOKUP(B64,IMPORT!$F:$AF,10,FALSE)="true","X",""),"")</f>
        <v/>
      </c>
      <c r="V64" s="16" t="str">
        <f>IFERROR(IF(VLOOKUP(B64,IMPORT!$F:$AF,13,FALSE)="true","X",""),"")</f>
        <v/>
      </c>
      <c r="W64" s="16" t="str">
        <f>IFERROR(IF(VLOOKUP(B64,IMPORT!$F:$AF,14,FALSE)="true","X",""),"")</f>
        <v/>
      </c>
      <c r="X64" s="12">
        <f>IFERROR(INT(IF(MID(VLOOKUP(B64,IMPORT!$F:$AF,27,FALSE),1,10)&lt;&gt;"null",MID(VLOOKUP(B64,IMPORT!$F:$AF,27,FALSE),1,10),"-")),"")</f>
        <v>43417</v>
      </c>
      <c r="Y64" s="21">
        <f>IFERROR(IF(VLOOKUP(B64,IMPORT!$F:$AF,24,FALSE)&lt;&gt;"null",VLOOKUP(B64,IMPORT!$F:$AF,24,FALSE),""),"")</f>
        <v>7.0100118723602598E+17</v>
      </c>
      <c r="Z64" s="18" t="str">
        <f>IFERROR(IF(VLOOKUP(B64,IMPORT!$F:$AF,25,FALSE)&lt;&gt;"null",VLOOKUP(B64,IMPORT!$F:$AF,25,FALSE),""),"")</f>
        <v/>
      </c>
    </row>
    <row r="65" spans="1:26">
      <c r="A65" s="1" t="str">
        <f>IFERROR(IF(IMPORT!C65&lt;&gt;"",IMPORT!C65,""),"")</f>
        <v>Neuilly - Avenue du Roule</v>
      </c>
      <c r="B65" s="1" t="str">
        <f>IFERROR(VLOOKUP(D65,IMPORT!$1:$1048576,6,FALSE),"")</f>
        <v>FC-558-NM</v>
      </c>
      <c r="C65" s="1" t="str">
        <f>IFERROR(VLOOKUP(B65,IMPORT!$F:$G,2,FALSE),"")</f>
        <v>Golf 7</v>
      </c>
      <c r="D65" s="8" t="str">
        <f>IFERROR(IF(IMPORT!A65&lt;&gt;"",IMPORT!A65,""),"")</f>
        <v>Neuilly - Avenue du Roule2</v>
      </c>
      <c r="E65" s="1" t="str">
        <f>IFERROR(VLOOKUP(D65,IMPORT!$1:$1048576,21,FALSE),"")</f>
        <v>Stephen Girault</v>
      </c>
      <c r="F65" s="25" t="str">
        <f>IFERROR(IF(VLOOKUP(B65,IMPORT!$F:$J,4,0)="true","","S"),"")</f>
        <v/>
      </c>
      <c r="G65" s="10" t="str">
        <f>IFERROR(IF(VLOOKUP(B65,IMPORT!$F:$J,5,0)="normal","","B"),"")</f>
        <v/>
      </c>
      <c r="H65" s="26" t="str">
        <f>IFERROR(IF(VLOOKUP(B65,IMPORT!$F:$L,7,0)="true","","P"),"")</f>
        <v/>
      </c>
      <c r="I65" s="18" t="str">
        <f>IF(AND(OR(IMPORT!K65="available",IMPORT!K65="reservation",IMPORT!K65="reservation-late"),OR(A65&lt;&gt;"Z - Garage - Livraison",A65&lt;&gt;"Z - Garage - Livraison")),B65,"")</f>
        <v>FC-558-NM</v>
      </c>
      <c r="J65" s="18" t="str">
        <f>IFERROR(IF(VLOOKUP(B65,IMPORT!$F:$AF,21,FALSE)&lt;&gt;"null",IF(OR(A65="Z - Garage - Livraison",A65="Z - Garage - Restitution"),"",B65),""),"")</f>
        <v/>
      </c>
      <c r="K65" s="18" t="str">
        <f>IF(AND(J65="",OR(IMPORT!K65="intervention",IMPORT!K65="intervention-late")),IF(OR(A65="Z - Garage - Livraison",A65="Z - Garage - Restitution"),"",B65),"")</f>
        <v/>
      </c>
      <c r="L65" s="18" t="str">
        <f>IFERROR(IF(OR(A65="Z - Garage - Livraison",A65="Z - Garage - Restitution"),B65,""),"")</f>
        <v/>
      </c>
      <c r="M65" s="20" t="str">
        <f>IFERROR(INT(IF(OR(IMPORT!K65="intervention",IMPORT!K65="intervention-late",IMPORT!K65="unavailable"),IF(J65&lt;&gt;"",MID(VLOOKUP(B65,IMPORT!$F:$AF,21,0),1,10),MID(VLOOKUP(B65,IMPORT!$F:$AF,19,0),1,10)),"")),"")</f>
        <v/>
      </c>
      <c r="N65" s="20" t="str">
        <f>IFERROR(INT(IF(OR(IMPORT!K65="intervention",IMPORT!K65="intervention-late",IMPORT!K65="unavailable"),IF(J65&lt;&gt;"",MID(VLOOKUP(B65,IMPORT!$F:$AF,22,0),1,10),MID(VLOOKUP(B65,IMPORT!$F:$AF,20,0),1,10)),"")),"")</f>
        <v/>
      </c>
      <c r="O65" s="18" t="str">
        <f t="shared" ca="1" si="0"/>
        <v/>
      </c>
      <c r="P65" s="14" t="str">
        <f>IFERROR(INT(IF(MID(VLOOKUP(B65,IMPORT!$F:$AF,23,FALSE),1,10)&lt;&gt;"null",MID(VLOOKUP(B65,IMPORT!$F:$AF,23,FALSE),1,10),"")),"")</f>
        <v/>
      </c>
      <c r="Q65" s="16" t="str">
        <f>IFERROR(INT(IF(MID(VLOOKUP(B65,IMPORT!$F:$AF,26,FALSE),1,10)&lt;&gt;"null",MID(VLOOKUP(B65,IMPORT!$F:$AF,26,FALSE),1,10),"")),"")</f>
        <v/>
      </c>
      <c r="R65" s="16" t="str">
        <f>IFERROR(IF(VLOOKUP(B65,IMPORT!$F:$AF,11,FALSE)="true","X",""),"")</f>
        <v/>
      </c>
      <c r="S65" s="16" t="str">
        <f>IFERROR(IF(VLOOKUP(B65,IMPORT!$F:$AF,12,FALSE)="true","X",""),"")</f>
        <v/>
      </c>
      <c r="T65" s="16" t="str">
        <f>IFERROR(IF(VLOOKUP(B65,IMPORT!$F:$AF,9,FALSE)="true","X",""),"")</f>
        <v/>
      </c>
      <c r="U65" s="16" t="str">
        <f>IFERROR(IF(VLOOKUP(B65,IMPORT!$F:$AF,10,FALSE)="true","X",""),"")</f>
        <v/>
      </c>
      <c r="V65" s="16" t="str">
        <f>IFERROR(IF(VLOOKUP(B65,IMPORT!$F:$AF,13,FALSE)="true","X",""),"")</f>
        <v/>
      </c>
      <c r="W65" s="16" t="str">
        <f>IFERROR(IF(VLOOKUP(B65,IMPORT!$F:$AF,14,FALSE)="true","X",""),"")</f>
        <v/>
      </c>
      <c r="X65" s="12">
        <f>IFERROR(INT(IF(MID(VLOOKUP(B65,IMPORT!$F:$AF,27,FALSE),1,10)&lt;&gt;"null",MID(VLOOKUP(B65,IMPORT!$F:$AF,27,FALSE),1,10),"-")),"")</f>
        <v>43482</v>
      </c>
      <c r="Y65" s="21">
        <f>IFERROR(IF(VLOOKUP(B65,IMPORT!$F:$AF,24,FALSE)&lt;&gt;"null",VLOOKUP(B65,IMPORT!$F:$AF,24,FALSE),""),"")</f>
        <v>7.0100118723605094E+17</v>
      </c>
      <c r="Z65" s="18">
        <f>IFERROR(IF(VLOOKUP(B65,IMPORT!$F:$AF,25,FALSE)&lt;&gt;"null",VLOOKUP(B65,IMPORT!$F:$AF,25,FALSE),""),"")</f>
        <v>1452</v>
      </c>
    </row>
    <row r="66" spans="1:26">
      <c r="A66" s="1" t="str">
        <f>IFERROR(IF(IMPORT!C66&lt;&gt;"",IMPORT!C66,""),"")</f>
        <v>Neuilly - Avenue du Roule</v>
      </c>
      <c r="B66" s="1" t="str">
        <f>IFERROR(VLOOKUP(D66,IMPORT!$1:$1048576,6,FALSE),"")</f>
        <v>EL-551-ZB</v>
      </c>
      <c r="C66" s="1" t="str">
        <f>IFERROR(VLOOKUP(B66,IMPORT!$F:$G,2,FALSE),"")</f>
        <v>Golf 7</v>
      </c>
      <c r="D66" s="8" t="str">
        <f>IFERROR(IF(IMPORT!A66&lt;&gt;"",IMPORT!A66,""),"")</f>
        <v>Neuilly - Avenue du Roule3</v>
      </c>
      <c r="E66" s="1" t="str">
        <f>IFERROR(VLOOKUP(D66,IMPORT!$1:$1048576,21,FALSE),"")</f>
        <v>Stephen Girault</v>
      </c>
      <c r="F66" s="25" t="str">
        <f>IFERROR(IF(VLOOKUP(B66,IMPORT!$F:$J,4,0)="true","","S"),"")</f>
        <v/>
      </c>
      <c r="G66" s="10" t="str">
        <f>IFERROR(IF(VLOOKUP(B66,IMPORT!$F:$J,5,0)="normal","","B"),"")</f>
        <v/>
      </c>
      <c r="H66" s="26" t="str">
        <f>IFERROR(IF(VLOOKUP(B66,IMPORT!$F:$L,7,0)="true","","P"),"")</f>
        <v/>
      </c>
      <c r="I66" s="18" t="str">
        <f>IF(AND(OR(IMPORT!K66="available",IMPORT!K66="reservation",IMPORT!K66="reservation-late"),OR(A66&lt;&gt;"Z - Garage - Livraison",A66&lt;&gt;"Z - Garage - Livraison")),B66,"")</f>
        <v>EL-551-ZB</v>
      </c>
      <c r="J66" s="18" t="str">
        <f>IFERROR(IF(VLOOKUP(B66,IMPORT!$F:$AF,21,FALSE)&lt;&gt;"null",IF(OR(A66="Z - Garage - Livraison",A66="Z - Garage - Restitution"),"",B66),""),"")</f>
        <v/>
      </c>
      <c r="K66" s="18" t="str">
        <f>IF(AND(J66="",OR(IMPORT!K66="intervention",IMPORT!K66="intervention-late")),IF(OR(A66="Z - Garage - Livraison",A66="Z - Garage - Restitution"),"",B66),"")</f>
        <v/>
      </c>
      <c r="L66" s="18" t="str">
        <f>IFERROR(IF(OR(A66="Z - Garage - Livraison",A66="Z - Garage - Restitution"),B66,""),"")</f>
        <v/>
      </c>
      <c r="M66" s="20" t="str">
        <f>IFERROR(INT(IF(OR(IMPORT!K66="intervention",IMPORT!K66="intervention-late",IMPORT!K66="unavailable"),IF(J66&lt;&gt;"",MID(VLOOKUP(B66,IMPORT!$F:$AF,21,0),1,10),MID(VLOOKUP(B66,IMPORT!$F:$AF,19,0),1,10)),"")),"")</f>
        <v/>
      </c>
      <c r="N66" s="20" t="str">
        <f>IFERROR(INT(IF(OR(IMPORT!K66="intervention",IMPORT!K66="intervention-late",IMPORT!K66="unavailable"),IF(J66&lt;&gt;"",MID(VLOOKUP(B66,IMPORT!$F:$AF,22,0),1,10),MID(VLOOKUP(B66,IMPORT!$F:$AF,20,0),1,10)),"")),"")</f>
        <v/>
      </c>
      <c r="O66" s="18" t="str">
        <f t="shared" ca="1" si="0"/>
        <v/>
      </c>
      <c r="P66" s="14" t="str">
        <f>IFERROR(INT(IF(MID(VLOOKUP(B66,IMPORT!$F:$AF,23,FALSE),1,10)&lt;&gt;"null",MID(VLOOKUP(B66,IMPORT!$F:$AF,23,FALSE),1,10),"")),"")</f>
        <v/>
      </c>
      <c r="Q66" s="16" t="str">
        <f>IFERROR(INT(IF(MID(VLOOKUP(B66,IMPORT!$F:$AF,26,FALSE),1,10)&lt;&gt;"null",MID(VLOOKUP(B66,IMPORT!$F:$AF,26,FALSE),1,10),"")),"")</f>
        <v/>
      </c>
      <c r="R66" s="16" t="str">
        <f>IFERROR(IF(VLOOKUP(B66,IMPORT!$F:$AF,11,FALSE)="true","X",""),"")</f>
        <v/>
      </c>
      <c r="S66" s="16" t="str">
        <f>IFERROR(IF(VLOOKUP(B66,IMPORT!$F:$AF,12,FALSE)="true","X",""),"")</f>
        <v/>
      </c>
      <c r="T66" s="16" t="str">
        <f>IFERROR(IF(VLOOKUP(B66,IMPORT!$F:$AF,9,FALSE)="true","X",""),"")</f>
        <v/>
      </c>
      <c r="U66" s="16" t="str">
        <f>IFERROR(IF(VLOOKUP(B66,IMPORT!$F:$AF,10,FALSE)="true","X",""),"")</f>
        <v/>
      </c>
      <c r="V66" s="16" t="str">
        <f>IFERROR(IF(VLOOKUP(B66,IMPORT!$F:$AF,13,FALSE)="true","X",""),"")</f>
        <v/>
      </c>
      <c r="W66" s="16" t="str">
        <f>IFERROR(IF(VLOOKUP(B66,IMPORT!$F:$AF,14,FALSE)="true","X",""),"")</f>
        <v/>
      </c>
      <c r="X66" s="12">
        <f>IFERROR(INT(IF(MID(VLOOKUP(B66,IMPORT!$F:$AF,27,FALSE),1,10)&lt;&gt;"null",MID(VLOOKUP(B66,IMPORT!$F:$AF,27,FALSE),1,10),"-")),"")</f>
        <v>43370</v>
      </c>
      <c r="Y66" s="21">
        <f>IFERROR(IF(VLOOKUP(B66,IMPORT!$F:$AF,24,FALSE)&lt;&gt;"null",VLOOKUP(B66,IMPORT!$F:$AF,24,FALSE),""),"")</f>
        <v>7.0100118723602202E+17</v>
      </c>
      <c r="Z66" s="18" t="str">
        <f>IFERROR(IF(VLOOKUP(B66,IMPORT!$F:$AF,25,FALSE)&lt;&gt;"null",VLOOKUP(B66,IMPORT!$F:$AF,25,FALSE),""),"")</f>
        <v/>
      </c>
    </row>
    <row r="67" spans="1:26">
      <c r="A67" s="1" t="str">
        <f>IFERROR(IF(IMPORT!C67&lt;&gt;"",IMPORT!C67,""),"")</f>
        <v>Neuilly - Avenue du Roule</v>
      </c>
      <c r="B67" s="1" t="str">
        <f>IFERROR(VLOOKUP(D67,IMPORT!$1:$1048576,6,FALSE),"")</f>
        <v>EL-186-SA</v>
      </c>
      <c r="C67" s="1" t="str">
        <f>IFERROR(VLOOKUP(B67,IMPORT!$F:$G,2,FALSE),"")</f>
        <v>TWINGO</v>
      </c>
      <c r="D67" s="8" t="str">
        <f>IFERROR(IF(IMPORT!A67&lt;&gt;"",IMPORT!A67,""),"")</f>
        <v>Neuilly - Avenue du Roule4</v>
      </c>
      <c r="E67" s="1" t="str">
        <f>IFERROR(VLOOKUP(D67,IMPORT!$1:$1048576,21,FALSE),"")</f>
        <v>Stephen Girault</v>
      </c>
      <c r="F67" s="25" t="str">
        <f>IFERROR(IF(VLOOKUP(B67,IMPORT!$F:$J,4,0)="true","","S"),"")</f>
        <v/>
      </c>
      <c r="G67" s="10" t="str">
        <f>IFERROR(IF(VLOOKUP(B67,IMPORT!$F:$J,5,0)="normal","","B"),"")</f>
        <v/>
      </c>
      <c r="H67" s="26" t="str">
        <f>IFERROR(IF(VLOOKUP(B67,IMPORT!$F:$L,7,0)="true","","P"),"")</f>
        <v/>
      </c>
      <c r="I67" s="18" t="str">
        <f>IF(AND(OR(IMPORT!K67="available",IMPORT!K67="reservation",IMPORT!K67="reservation-late"),OR(A67&lt;&gt;"Z - Garage - Livraison",A67&lt;&gt;"Z - Garage - Livraison")),B67,"")</f>
        <v/>
      </c>
      <c r="J67" s="18" t="str">
        <f>IFERROR(IF(VLOOKUP(B67,IMPORT!$F:$AF,21,FALSE)&lt;&gt;"null",IF(OR(A67="Z - Garage - Livraison",A67="Z - Garage - Restitution"),"",B67),""),"")</f>
        <v/>
      </c>
      <c r="K67" s="18" t="str">
        <f>IF(AND(J67="",OR(IMPORT!K67="intervention",IMPORT!K67="intervention-late")),IF(OR(A67="Z - Garage - Livraison",A67="Z - Garage - Restitution"),"",B67),"")</f>
        <v>EL-186-SA</v>
      </c>
      <c r="L67" s="18" t="str">
        <f>IFERROR(IF(OR(A67="Z - Garage - Livraison",A67="Z - Garage - Restitution"),B67,""),"")</f>
        <v/>
      </c>
      <c r="M67" s="20">
        <f>IFERROR(INT(IF(OR(IMPORT!K67="intervention",IMPORT!K67="intervention-late",IMPORT!K67="unavailable"),IF(J67&lt;&gt;"",MID(VLOOKUP(B67,IMPORT!$F:$AF,21,0),1,10),MID(VLOOKUP(B67,IMPORT!$F:$AF,19,0),1,10)),"")),"")</f>
        <v>43511</v>
      </c>
      <c r="N67" s="20">
        <f>IFERROR(INT(IF(OR(IMPORT!K67="intervention",IMPORT!K67="intervention-late",IMPORT!K67="unavailable"),IF(J67&lt;&gt;"",MID(VLOOKUP(B67,IMPORT!$F:$AF,22,0),1,10),MID(VLOOKUP(B67,IMPORT!$F:$AF,20,0),1,10)),"")),"")</f>
        <v>43511</v>
      </c>
      <c r="O67" s="18" t="str">
        <f t="shared" ref="O67:O130" ca="1" si="1">IF(J67&lt;&gt;"",IF(N67&lt;&gt;"",N67-TODAY(),""),"")</f>
        <v/>
      </c>
      <c r="P67" s="14">
        <f>IFERROR(INT(IF(MID(VLOOKUP(B67,IMPORT!$F:$AF,23,FALSE),1,10)&lt;&gt;"null",MID(VLOOKUP(B67,IMPORT!$F:$AF,23,FALSE),1,10),"")),"")</f>
        <v>43498</v>
      </c>
      <c r="Q67" s="16">
        <f>IFERROR(INT(IF(MID(VLOOKUP(B67,IMPORT!$F:$AF,26,FALSE),1,10)&lt;&gt;"null",MID(VLOOKUP(B67,IMPORT!$F:$AF,26,FALSE),1,10),"")),"")</f>
        <v>43429</v>
      </c>
      <c r="R67" s="16" t="str">
        <f>IFERROR(IF(VLOOKUP(B67,IMPORT!$F:$AF,11,FALSE)="true","X",""),"")</f>
        <v/>
      </c>
      <c r="S67" s="16" t="str">
        <f>IFERROR(IF(VLOOKUP(B67,IMPORT!$F:$AF,12,FALSE)="true","X",""),"")</f>
        <v/>
      </c>
      <c r="T67" s="16" t="str">
        <f>IFERROR(IF(VLOOKUP(B67,IMPORT!$F:$AF,9,FALSE)="true","X",""),"")</f>
        <v/>
      </c>
      <c r="U67" s="16" t="str">
        <f>IFERROR(IF(VLOOKUP(B67,IMPORT!$F:$AF,10,FALSE)="true","X",""),"")</f>
        <v/>
      </c>
      <c r="V67" s="16" t="str">
        <f>IFERROR(IF(VLOOKUP(B67,IMPORT!$F:$AF,13,FALSE)="true","X",""),"")</f>
        <v/>
      </c>
      <c r="W67" s="16" t="str">
        <f>IFERROR(IF(VLOOKUP(B67,IMPORT!$F:$AF,14,FALSE)="true","X",""),"")</f>
        <v/>
      </c>
      <c r="X67" s="12">
        <f>IFERROR(INT(IF(MID(VLOOKUP(B67,IMPORT!$F:$AF,27,FALSE),1,10)&lt;&gt;"null",MID(VLOOKUP(B67,IMPORT!$F:$AF,27,FALSE),1,10),"-")),"")</f>
        <v>43320</v>
      </c>
      <c r="Y67" s="21">
        <f>IFERROR(IF(VLOOKUP(B67,IMPORT!$F:$AF,24,FALSE)&lt;&gt;"null",VLOOKUP(B67,IMPORT!$F:$AF,24,FALSE),""),"")</f>
        <v>7.0100118723608499E+17</v>
      </c>
      <c r="Z67" s="18" t="str">
        <f>IFERROR(IF(VLOOKUP(B67,IMPORT!$F:$AF,25,FALSE)&lt;&gt;"null",VLOOKUP(B67,IMPORT!$F:$AF,25,FALSE),""),"")</f>
        <v/>
      </c>
    </row>
    <row r="68" spans="1:26">
      <c r="A68" s="1" t="str">
        <f>IFERROR(IF(IMPORT!C68&lt;&gt;"",IMPORT!C68,""),"")</f>
        <v>Neuilly - Saint Jean-Baptiste (CDG)</v>
      </c>
      <c r="B68" s="1" t="str">
        <f>IFERROR(VLOOKUP(D68,IMPORT!$1:$1048576,6,FALSE),"")</f>
        <v>EW-271-KM</v>
      </c>
      <c r="C68" s="1">
        <f>IFERROR(VLOOKUP(B68,IMPORT!$F:$G,2,FALSE),"")</f>
        <v>500</v>
      </c>
      <c r="D68" s="8" t="str">
        <f>IFERROR(IF(IMPORT!A68&lt;&gt;"",IMPORT!A68,""),"")</f>
        <v>Neuilly - Saint Jean-Baptiste (CDG)1</v>
      </c>
      <c r="E68" s="1" t="str">
        <f>IFERROR(VLOOKUP(D68,IMPORT!$1:$1048576,21,FALSE),"")</f>
        <v>Stephen Girault</v>
      </c>
      <c r="F68" s="25" t="str">
        <f>IFERROR(IF(VLOOKUP(B68,IMPORT!$F:$J,4,0)="true","","S"),"")</f>
        <v/>
      </c>
      <c r="G68" s="10" t="str">
        <f>IFERROR(IF(VLOOKUP(B68,IMPORT!$F:$J,5,0)="normal","","B"),"")</f>
        <v/>
      </c>
      <c r="H68" s="26" t="str">
        <f>IFERROR(IF(VLOOKUP(B68,IMPORT!$F:$L,7,0)="true","","P"),"")</f>
        <v/>
      </c>
      <c r="I68" s="18" t="str">
        <f>IF(AND(OR(IMPORT!K68="available",IMPORT!K68="reservation",IMPORT!K68="reservation-late"),OR(A68&lt;&gt;"Z - Garage - Livraison",A68&lt;&gt;"Z - Garage - Livraison")),B68,"")</f>
        <v>EW-271-KM</v>
      </c>
      <c r="J68" s="18" t="str">
        <f>IFERROR(IF(VLOOKUP(B68,IMPORT!$F:$AF,21,FALSE)&lt;&gt;"null",IF(OR(A68="Z - Garage - Livraison",A68="Z - Garage - Restitution"),"",B68),""),"")</f>
        <v/>
      </c>
      <c r="K68" s="18" t="str">
        <f>IF(AND(J68="",OR(IMPORT!K68="intervention",IMPORT!K68="intervention-late")),IF(OR(A68="Z - Garage - Livraison",A68="Z - Garage - Restitution"),"",B68),"")</f>
        <v/>
      </c>
      <c r="L68" s="18" t="str">
        <f>IFERROR(IF(OR(A68="Z - Garage - Livraison",A68="Z - Garage - Restitution"),B68,""),"")</f>
        <v/>
      </c>
      <c r="M68" s="20" t="str">
        <f>IFERROR(INT(IF(OR(IMPORT!K68="intervention",IMPORT!K68="intervention-late",IMPORT!K68="unavailable"),IF(J68&lt;&gt;"",MID(VLOOKUP(B68,IMPORT!$F:$AF,21,0),1,10),MID(VLOOKUP(B68,IMPORT!$F:$AF,19,0),1,10)),"")),"")</f>
        <v/>
      </c>
      <c r="N68" s="20" t="str">
        <f>IFERROR(INT(IF(OR(IMPORT!K68="intervention",IMPORT!K68="intervention-late",IMPORT!K68="unavailable"),IF(J68&lt;&gt;"",MID(VLOOKUP(B68,IMPORT!$F:$AF,22,0),1,10),MID(VLOOKUP(B68,IMPORT!$F:$AF,20,0),1,10)),"")),"")</f>
        <v/>
      </c>
      <c r="O68" s="18" t="str">
        <f t="shared" ca="1" si="1"/>
        <v/>
      </c>
      <c r="P68" s="14" t="str">
        <f>IFERROR(INT(IF(MID(VLOOKUP(B68,IMPORT!$F:$AF,23,FALSE),1,10)&lt;&gt;"null",MID(VLOOKUP(B68,IMPORT!$F:$AF,23,FALSE),1,10),"")),"")</f>
        <v/>
      </c>
      <c r="Q68" s="16">
        <f>IFERROR(INT(IF(MID(VLOOKUP(B68,IMPORT!$F:$AF,26,FALSE),1,10)&lt;&gt;"null",MID(VLOOKUP(B68,IMPORT!$F:$AF,26,FALSE),1,10),"")),"")</f>
        <v>43410</v>
      </c>
      <c r="R68" s="16" t="str">
        <f>IFERROR(IF(VLOOKUP(B68,IMPORT!$F:$AF,11,FALSE)="true","X",""),"")</f>
        <v/>
      </c>
      <c r="S68" s="16" t="str">
        <f>IFERROR(IF(VLOOKUP(B68,IMPORT!$F:$AF,12,FALSE)="true","X",""),"")</f>
        <v/>
      </c>
      <c r="T68" s="16" t="str">
        <f>IFERROR(IF(VLOOKUP(B68,IMPORT!$F:$AF,9,FALSE)="true","X",""),"")</f>
        <v/>
      </c>
      <c r="U68" s="16" t="str">
        <f>IFERROR(IF(VLOOKUP(B68,IMPORT!$F:$AF,10,FALSE)="true","X",""),"")</f>
        <v/>
      </c>
      <c r="V68" s="16" t="str">
        <f>IFERROR(IF(VLOOKUP(B68,IMPORT!$F:$AF,13,FALSE)="true","X",""),"")</f>
        <v/>
      </c>
      <c r="W68" s="16" t="str">
        <f>IFERROR(IF(VLOOKUP(B68,IMPORT!$F:$AF,14,FALSE)="true","X",""),"")</f>
        <v/>
      </c>
      <c r="X68" s="12">
        <f>IFERROR(INT(IF(MID(VLOOKUP(B68,IMPORT!$F:$AF,27,FALSE),1,10)&lt;&gt;"null",MID(VLOOKUP(B68,IMPORT!$F:$AF,27,FALSE),1,10),"-")),"")</f>
        <v>43370</v>
      </c>
      <c r="Y68" s="21">
        <f>IFERROR(IF(VLOOKUP(B68,IMPORT!$F:$AF,24,FALSE)&lt;&gt;"null",VLOOKUP(B68,IMPORT!$F:$AF,24,FALSE),""),"")</f>
        <v>7.01001187236032E+17</v>
      </c>
      <c r="Z68" s="18">
        <f>IFERROR(IF(VLOOKUP(B68,IMPORT!$F:$AF,25,FALSE)&lt;&gt;"null",VLOOKUP(B68,IMPORT!$F:$AF,25,FALSE),""),"")</f>
        <v>814</v>
      </c>
    </row>
    <row r="69" spans="1:26">
      <c r="A69" s="1" t="str">
        <f>IFERROR(IF(IMPORT!C69&lt;&gt;"",IMPORT!C69,""),"")</f>
        <v>Neuilly - Saint Jean-Baptiste (CDG)</v>
      </c>
      <c r="B69" s="1" t="str">
        <f>IFERROR(VLOOKUP(D69,IMPORT!$1:$1048576,6,FALSE),"")</f>
        <v>EQ-673-FQ</v>
      </c>
      <c r="C69" s="1" t="str">
        <f>IFERROR(VLOOKUP(B69,IMPORT!$F:$G,2,FALSE),"")</f>
        <v>Golf 7</v>
      </c>
      <c r="D69" s="8" t="str">
        <f>IFERROR(IF(IMPORT!A69&lt;&gt;"",IMPORT!A69,""),"")</f>
        <v>Neuilly - Saint Jean-Baptiste (CDG)2</v>
      </c>
      <c r="E69" s="1" t="str">
        <f>IFERROR(VLOOKUP(D69,IMPORT!$1:$1048576,21,FALSE),"")</f>
        <v>Stephen Girault</v>
      </c>
      <c r="F69" s="25" t="str">
        <f>IFERROR(IF(VLOOKUP(B69,IMPORT!$F:$J,4,0)="true","","S"),"")</f>
        <v/>
      </c>
      <c r="G69" s="10" t="str">
        <f>IFERROR(IF(VLOOKUP(B69,IMPORT!$F:$J,5,0)="normal","","B"),"")</f>
        <v/>
      </c>
      <c r="H69" s="26" t="str">
        <f>IFERROR(IF(VLOOKUP(B69,IMPORT!$F:$L,7,0)="true","","P"),"")</f>
        <v/>
      </c>
      <c r="I69" s="18" t="str">
        <f>IF(AND(OR(IMPORT!K69="available",IMPORT!K69="reservation",IMPORT!K69="reservation-late"),OR(A69&lt;&gt;"Z - Garage - Livraison",A69&lt;&gt;"Z - Garage - Livraison")),B69,"")</f>
        <v>EQ-673-FQ</v>
      </c>
      <c r="J69" s="18" t="str">
        <f>IFERROR(IF(VLOOKUP(B69,IMPORT!$F:$AF,21,FALSE)&lt;&gt;"null",IF(OR(A69="Z - Garage - Livraison",A69="Z - Garage - Restitution"),"",B69),""),"")</f>
        <v/>
      </c>
      <c r="K69" s="18" t="str">
        <f>IF(AND(J69="",OR(IMPORT!K69="intervention",IMPORT!K69="intervention-late")),IF(OR(A69="Z - Garage - Livraison",A69="Z - Garage - Restitution"),"",B69),"")</f>
        <v/>
      </c>
      <c r="L69" s="18" t="str">
        <f>IFERROR(IF(OR(A69="Z - Garage - Livraison",A69="Z - Garage - Restitution"),B69,""),"")</f>
        <v/>
      </c>
      <c r="M69" s="20" t="str">
        <f>IFERROR(INT(IF(OR(IMPORT!K69="intervention",IMPORT!K69="intervention-late",IMPORT!K69="unavailable"),IF(J69&lt;&gt;"",MID(VLOOKUP(B69,IMPORT!$F:$AF,21,0),1,10),MID(VLOOKUP(B69,IMPORT!$F:$AF,19,0),1,10)),"")),"")</f>
        <v/>
      </c>
      <c r="N69" s="20" t="str">
        <f>IFERROR(INT(IF(OR(IMPORT!K69="intervention",IMPORT!K69="intervention-late",IMPORT!K69="unavailable"),IF(J69&lt;&gt;"",MID(VLOOKUP(B69,IMPORT!$F:$AF,22,0),1,10),MID(VLOOKUP(B69,IMPORT!$F:$AF,20,0),1,10)),"")),"")</f>
        <v/>
      </c>
      <c r="O69" s="18" t="str">
        <f t="shared" ca="1" si="1"/>
        <v/>
      </c>
      <c r="P69" s="14" t="str">
        <f>IFERROR(INT(IF(MID(VLOOKUP(B69,IMPORT!$F:$AF,23,FALSE),1,10)&lt;&gt;"null",MID(VLOOKUP(B69,IMPORT!$F:$AF,23,FALSE),1,10),"")),"")</f>
        <v/>
      </c>
      <c r="Q69" s="16" t="str">
        <f>IFERROR(INT(IF(MID(VLOOKUP(B69,IMPORT!$F:$AF,26,FALSE),1,10)&lt;&gt;"null",MID(VLOOKUP(B69,IMPORT!$F:$AF,26,FALSE),1,10),"")),"")</f>
        <v/>
      </c>
      <c r="R69" s="16" t="str">
        <f>IFERROR(IF(VLOOKUP(B69,IMPORT!$F:$AF,11,FALSE)="true","X",""),"")</f>
        <v/>
      </c>
      <c r="S69" s="16" t="str">
        <f>IFERROR(IF(VLOOKUP(B69,IMPORT!$F:$AF,12,FALSE)="true","X",""),"")</f>
        <v/>
      </c>
      <c r="T69" s="16" t="str">
        <f>IFERROR(IF(VLOOKUP(B69,IMPORT!$F:$AF,9,FALSE)="true","X",""),"")</f>
        <v/>
      </c>
      <c r="U69" s="16" t="str">
        <f>IFERROR(IF(VLOOKUP(B69,IMPORT!$F:$AF,10,FALSE)="true","X",""),"")</f>
        <v/>
      </c>
      <c r="V69" s="16" t="str">
        <f>IFERROR(IF(VLOOKUP(B69,IMPORT!$F:$AF,13,FALSE)="true","X",""),"")</f>
        <v/>
      </c>
      <c r="W69" s="16" t="str">
        <f>IFERROR(IF(VLOOKUP(B69,IMPORT!$F:$AF,14,FALSE)="true","X",""),"")</f>
        <v/>
      </c>
      <c r="X69" s="12">
        <f>IFERROR(INT(IF(MID(VLOOKUP(B69,IMPORT!$F:$AF,27,FALSE),1,10)&lt;&gt;"null",MID(VLOOKUP(B69,IMPORT!$F:$AF,27,FALSE),1,10),"-")),"")</f>
        <v>43370</v>
      </c>
      <c r="Y69" s="21">
        <f>IFERROR(IF(VLOOKUP(B69,IMPORT!$F:$AF,24,FALSE)&lt;&gt;"null",VLOOKUP(B69,IMPORT!$F:$AF,24,FALSE),""),"")</f>
        <v>7.0100118723601101E+17</v>
      </c>
      <c r="Z69" s="18" t="str">
        <f>IFERROR(IF(VLOOKUP(B69,IMPORT!$F:$AF,25,FALSE)&lt;&gt;"null",VLOOKUP(B69,IMPORT!$F:$AF,25,FALSE),""),"")</f>
        <v/>
      </c>
    </row>
    <row r="70" spans="1:26">
      <c r="A70" s="1" t="str">
        <f>IFERROR(IF(IMPORT!C70&lt;&gt;"",IMPORT!C70,""),"")</f>
        <v>Neuilly - Saint Jean-Baptiste (CDG)</v>
      </c>
      <c r="B70" s="1" t="str">
        <f>IFERROR(VLOOKUP(D70,IMPORT!$1:$1048576,6,FALSE),"")</f>
        <v>EP-836-YQ</v>
      </c>
      <c r="C70" s="1" t="str">
        <f>IFERROR(VLOOKUP(B70,IMPORT!$F:$G,2,FALSE),"")</f>
        <v>TWINGO</v>
      </c>
      <c r="D70" s="8" t="str">
        <f>IFERROR(IF(IMPORT!A70&lt;&gt;"",IMPORT!A70,""),"")</f>
        <v>Neuilly - Saint Jean-Baptiste (CDG)3</v>
      </c>
      <c r="E70" s="1" t="str">
        <f>IFERROR(VLOOKUP(D70,IMPORT!$1:$1048576,21,FALSE),"")</f>
        <v>Stephen Girault</v>
      </c>
      <c r="F70" s="25" t="str">
        <f>IFERROR(IF(VLOOKUP(B70,IMPORT!$F:$J,4,0)="true","","S"),"")</f>
        <v/>
      </c>
      <c r="G70" s="10" t="str">
        <f>IFERROR(IF(VLOOKUP(B70,IMPORT!$F:$J,5,0)="normal","","B"),"")</f>
        <v/>
      </c>
      <c r="H70" s="26" t="str">
        <f>IFERROR(IF(VLOOKUP(B70,IMPORT!$F:$L,7,0)="true","","P"),"")</f>
        <v/>
      </c>
      <c r="I70" s="18" t="str">
        <f>IF(AND(OR(IMPORT!K70="available",IMPORT!K70="reservation",IMPORT!K70="reservation-late"),OR(A70&lt;&gt;"Z - Garage - Livraison",A70&lt;&gt;"Z - Garage - Livraison")),B70,"")</f>
        <v>EP-836-YQ</v>
      </c>
      <c r="J70" s="18" t="str">
        <f>IFERROR(IF(VLOOKUP(B70,IMPORT!$F:$AF,21,FALSE)&lt;&gt;"null",IF(OR(A70="Z - Garage - Livraison",A70="Z - Garage - Restitution"),"",B70),""),"")</f>
        <v/>
      </c>
      <c r="K70" s="18" t="str">
        <f>IF(AND(J70="",OR(IMPORT!K70="intervention",IMPORT!K70="intervention-late")),IF(OR(A70="Z - Garage - Livraison",A70="Z - Garage - Restitution"),"",B70),"")</f>
        <v/>
      </c>
      <c r="L70" s="18" t="str">
        <f>IFERROR(IF(OR(A70="Z - Garage - Livraison",A70="Z - Garage - Restitution"),B70,""),"")</f>
        <v/>
      </c>
      <c r="M70" s="20" t="str">
        <f>IFERROR(INT(IF(OR(IMPORT!K70="intervention",IMPORT!K70="intervention-late",IMPORT!K70="unavailable"),IF(J70&lt;&gt;"",MID(VLOOKUP(B70,IMPORT!$F:$AF,21,0),1,10),MID(VLOOKUP(B70,IMPORT!$F:$AF,19,0),1,10)),"")),"")</f>
        <v/>
      </c>
      <c r="N70" s="20" t="str">
        <f>IFERROR(INT(IF(OR(IMPORT!K70="intervention",IMPORT!K70="intervention-late",IMPORT!K70="unavailable"),IF(J70&lt;&gt;"",MID(VLOOKUP(B70,IMPORT!$F:$AF,22,0),1,10),MID(VLOOKUP(B70,IMPORT!$F:$AF,20,0),1,10)),"")),"")</f>
        <v/>
      </c>
      <c r="O70" s="18" t="str">
        <f t="shared" ca="1" si="1"/>
        <v/>
      </c>
      <c r="P70" s="14" t="str">
        <f>IFERROR(INT(IF(MID(VLOOKUP(B70,IMPORT!$F:$AF,23,FALSE),1,10)&lt;&gt;"null",MID(VLOOKUP(B70,IMPORT!$F:$AF,23,FALSE),1,10),"")),"")</f>
        <v/>
      </c>
      <c r="Q70" s="16" t="str">
        <f>IFERROR(INT(IF(MID(VLOOKUP(B70,IMPORT!$F:$AF,26,FALSE),1,10)&lt;&gt;"null",MID(VLOOKUP(B70,IMPORT!$F:$AF,26,FALSE),1,10),"")),"")</f>
        <v/>
      </c>
      <c r="R70" s="16" t="str">
        <f>IFERROR(IF(VLOOKUP(B70,IMPORT!$F:$AF,11,FALSE)="true","X",""),"")</f>
        <v/>
      </c>
      <c r="S70" s="16" t="str">
        <f>IFERROR(IF(VLOOKUP(B70,IMPORT!$F:$AF,12,FALSE)="true","X",""),"")</f>
        <v/>
      </c>
      <c r="T70" s="16" t="str">
        <f>IFERROR(IF(VLOOKUP(B70,IMPORT!$F:$AF,9,FALSE)="true","X",""),"")</f>
        <v/>
      </c>
      <c r="U70" s="16" t="str">
        <f>IFERROR(IF(VLOOKUP(B70,IMPORT!$F:$AF,10,FALSE)="true","X",""),"")</f>
        <v/>
      </c>
      <c r="V70" s="16" t="str">
        <f>IFERROR(IF(VLOOKUP(B70,IMPORT!$F:$AF,13,FALSE)="true","X",""),"")</f>
        <v/>
      </c>
      <c r="W70" s="16" t="str">
        <f>IFERROR(IF(VLOOKUP(B70,IMPORT!$F:$AF,14,FALSE)="true","X",""),"")</f>
        <v/>
      </c>
      <c r="X70" s="12">
        <f>IFERROR(INT(IF(MID(VLOOKUP(B70,IMPORT!$F:$AF,27,FALSE),1,10)&lt;&gt;"null",MID(VLOOKUP(B70,IMPORT!$F:$AF,27,FALSE),1,10),"-")),"")</f>
        <v>43370</v>
      </c>
      <c r="Y70" s="21">
        <f>IFERROR(IF(VLOOKUP(B70,IMPORT!$F:$AF,24,FALSE)&lt;&gt;"null",VLOOKUP(B70,IMPORT!$F:$AF,24,FALSE),""),"")</f>
        <v>7.0100118723606106E+17</v>
      </c>
      <c r="Z70" s="18" t="str">
        <f>IFERROR(IF(VLOOKUP(B70,IMPORT!$F:$AF,25,FALSE)&lt;&gt;"null",VLOOKUP(B70,IMPORT!$F:$AF,25,FALSE),""),"")</f>
        <v/>
      </c>
    </row>
    <row r="71" spans="1:26">
      <c r="A71" s="1" t="str">
        <f>IFERROR(IF(IMPORT!C71&lt;&gt;"",IMPORT!C71,""),"")</f>
        <v>Neuilly - Saint Jean-Baptiste (CDG)</v>
      </c>
      <c r="B71" s="1" t="str">
        <f>IFERROR(VLOOKUP(D71,IMPORT!$1:$1048576,6,FALSE),"")</f>
        <v>EV-302-SN</v>
      </c>
      <c r="C71" s="1" t="str">
        <f>IFERROR(VLOOKUP(B71,IMPORT!$F:$G,2,FALSE),"")</f>
        <v>MEGANE</v>
      </c>
      <c r="D71" s="8" t="str">
        <f>IFERROR(IF(IMPORT!A71&lt;&gt;"",IMPORT!A71,""),"")</f>
        <v>Neuilly - Saint Jean-Baptiste (CDG)4</v>
      </c>
      <c r="E71" s="1" t="str">
        <f>IFERROR(VLOOKUP(D71,IMPORT!$1:$1048576,21,FALSE),"")</f>
        <v>Stephen Girault</v>
      </c>
      <c r="F71" s="25" t="str">
        <f>IFERROR(IF(VLOOKUP(B71,IMPORT!$F:$J,4,0)="true","","S"),"")</f>
        <v/>
      </c>
      <c r="G71" s="10" t="str">
        <f>IFERROR(IF(VLOOKUP(B71,IMPORT!$F:$J,5,0)="normal","","B"),"")</f>
        <v/>
      </c>
      <c r="H71" s="26" t="str">
        <f>IFERROR(IF(VLOOKUP(B71,IMPORT!$F:$L,7,0)="true","","P"),"")</f>
        <v/>
      </c>
      <c r="I71" s="18" t="str">
        <f>IF(AND(OR(IMPORT!K71="available",IMPORT!K71="reservation",IMPORT!K71="reservation-late"),OR(A71&lt;&gt;"Z - Garage - Livraison",A71&lt;&gt;"Z - Garage - Livraison")),B71,"")</f>
        <v>EV-302-SN</v>
      </c>
      <c r="J71" s="18" t="str">
        <f>IFERROR(IF(VLOOKUP(B71,IMPORT!$F:$AF,21,FALSE)&lt;&gt;"null",IF(OR(A71="Z - Garage - Livraison",A71="Z - Garage - Restitution"),"",B71),""),"")</f>
        <v/>
      </c>
      <c r="K71" s="18" t="str">
        <f>IF(AND(J71="",OR(IMPORT!K71="intervention",IMPORT!K71="intervention-late")),IF(OR(A71="Z - Garage - Livraison",A71="Z - Garage - Restitution"),"",B71),"")</f>
        <v/>
      </c>
      <c r="L71" s="18" t="str">
        <f>IFERROR(IF(OR(A71="Z - Garage - Livraison",A71="Z - Garage - Restitution"),B71,""),"")</f>
        <v/>
      </c>
      <c r="M71" s="20" t="str">
        <f>IFERROR(INT(IF(OR(IMPORT!K71="intervention",IMPORT!K71="intervention-late",IMPORT!K71="unavailable"),IF(J71&lt;&gt;"",MID(VLOOKUP(B71,IMPORT!$F:$AF,21,0),1,10),MID(VLOOKUP(B71,IMPORT!$F:$AF,19,0),1,10)),"")),"")</f>
        <v/>
      </c>
      <c r="N71" s="20" t="str">
        <f>IFERROR(INT(IF(OR(IMPORT!K71="intervention",IMPORT!K71="intervention-late",IMPORT!K71="unavailable"),IF(J71&lt;&gt;"",MID(VLOOKUP(B71,IMPORT!$F:$AF,22,0),1,10),MID(VLOOKUP(B71,IMPORT!$F:$AF,20,0),1,10)),"")),"")</f>
        <v/>
      </c>
      <c r="O71" s="18" t="str">
        <f t="shared" ca="1" si="1"/>
        <v/>
      </c>
      <c r="P71" s="14" t="str">
        <f>IFERROR(INT(IF(MID(VLOOKUP(B71,IMPORT!$F:$AF,23,FALSE),1,10)&lt;&gt;"null",MID(VLOOKUP(B71,IMPORT!$F:$AF,23,FALSE),1,10),"")),"")</f>
        <v/>
      </c>
      <c r="Q71" s="16" t="str">
        <f>IFERROR(INT(IF(MID(VLOOKUP(B71,IMPORT!$F:$AF,26,FALSE),1,10)&lt;&gt;"null",MID(VLOOKUP(B71,IMPORT!$F:$AF,26,FALSE),1,10),"")),"")</f>
        <v/>
      </c>
      <c r="R71" s="16" t="str">
        <f>IFERROR(IF(VLOOKUP(B71,IMPORT!$F:$AF,11,FALSE)="true","X",""),"")</f>
        <v/>
      </c>
      <c r="S71" s="16" t="str">
        <f>IFERROR(IF(VLOOKUP(B71,IMPORT!$F:$AF,12,FALSE)="true","X",""),"")</f>
        <v/>
      </c>
      <c r="T71" s="16" t="str">
        <f>IFERROR(IF(VLOOKUP(B71,IMPORT!$F:$AF,9,FALSE)="true","X",""),"")</f>
        <v/>
      </c>
      <c r="U71" s="16" t="str">
        <f>IFERROR(IF(VLOOKUP(B71,IMPORT!$F:$AF,10,FALSE)="true","X",""),"")</f>
        <v/>
      </c>
      <c r="V71" s="16" t="str">
        <f>IFERROR(IF(VLOOKUP(B71,IMPORT!$F:$AF,13,FALSE)="true","X",""),"")</f>
        <v/>
      </c>
      <c r="W71" s="16" t="str">
        <f>IFERROR(IF(VLOOKUP(B71,IMPORT!$F:$AF,14,FALSE)="true","X",""),"")</f>
        <v/>
      </c>
      <c r="X71" s="12">
        <f>IFERROR(INT(IF(MID(VLOOKUP(B71,IMPORT!$F:$AF,27,FALSE),1,10)&lt;&gt;"null",MID(VLOOKUP(B71,IMPORT!$F:$AF,27,FALSE),1,10),"-")),"")</f>
        <v>43216</v>
      </c>
      <c r="Y71" s="21">
        <f>IFERROR(IF(VLOOKUP(B71,IMPORT!$F:$AF,24,FALSE)&lt;&gt;"null",VLOOKUP(B71,IMPORT!$F:$AF,24,FALSE),""),"")</f>
        <v>7.0100118723603597E+17</v>
      </c>
      <c r="Z71" s="18">
        <f>IFERROR(IF(VLOOKUP(B71,IMPORT!$F:$AF,25,FALSE)&lt;&gt;"null",VLOOKUP(B71,IMPORT!$F:$AF,25,FALSE),""),"")</f>
        <v>974</v>
      </c>
    </row>
    <row r="72" spans="1:26">
      <c r="A72" s="1" t="str">
        <f>IFERROR(IF(IMPORT!C72&lt;&gt;"",IMPORT!C72,""),"")</f>
        <v>Paris 01 - Carrousel du Louvre</v>
      </c>
      <c r="B72" s="1" t="str">
        <f>IFERROR(VLOOKUP(D72,IMPORT!$1:$1048576,6,FALSE),"")</f>
        <v>EQ-660-CE</v>
      </c>
      <c r="C72" s="1" t="str">
        <f>IFERROR(VLOOKUP(B72,IMPORT!$F:$G,2,FALSE),"")</f>
        <v>MEGANE</v>
      </c>
      <c r="D72" s="8" t="str">
        <f>IFERROR(IF(IMPORT!A72&lt;&gt;"",IMPORT!A72,""),"")</f>
        <v>Paris 01 - Carrousel du Louvre1</v>
      </c>
      <c r="E72" s="1" t="str">
        <f>IFERROR(VLOOKUP(D72,IMPORT!$1:$1048576,21,FALSE),"")</f>
        <v>Azize Aouzal</v>
      </c>
      <c r="F72" s="25" t="str">
        <f>IFERROR(IF(VLOOKUP(B72,IMPORT!$F:$J,4,0)="true","","S"),"")</f>
        <v/>
      </c>
      <c r="G72" s="10" t="str">
        <f>IFERROR(IF(VLOOKUP(B72,IMPORT!$F:$J,5,0)="normal","","B"),"")</f>
        <v/>
      </c>
      <c r="H72" s="26" t="str">
        <f>IFERROR(IF(VLOOKUP(B72,IMPORT!$F:$L,7,0)="true","","P"),"")</f>
        <v/>
      </c>
      <c r="I72" s="18" t="str">
        <f>IF(AND(OR(IMPORT!K72="available",IMPORT!K72="reservation",IMPORT!K72="reservation-late"),OR(A72&lt;&gt;"Z - Garage - Livraison",A72&lt;&gt;"Z - Garage - Livraison")),B72,"")</f>
        <v>EQ-660-CE</v>
      </c>
      <c r="J72" s="18" t="str">
        <f>IFERROR(IF(VLOOKUP(B72,IMPORT!$F:$AF,21,FALSE)&lt;&gt;"null",IF(OR(A72="Z - Garage - Livraison",A72="Z - Garage - Restitution"),"",B72),""),"")</f>
        <v/>
      </c>
      <c r="K72" s="18" t="str">
        <f>IF(AND(J72="",OR(IMPORT!K72="intervention",IMPORT!K72="intervention-late")),IF(OR(A72="Z - Garage - Livraison",A72="Z - Garage - Restitution"),"",B72),"")</f>
        <v/>
      </c>
      <c r="L72" s="18" t="str">
        <f>IFERROR(IF(OR(A72="Z - Garage - Livraison",A72="Z - Garage - Restitution"),B72,""),"")</f>
        <v/>
      </c>
      <c r="M72" s="20" t="str">
        <f>IFERROR(INT(IF(OR(IMPORT!K72="intervention",IMPORT!K72="intervention-late",IMPORT!K72="unavailable"),IF(J72&lt;&gt;"",MID(VLOOKUP(B72,IMPORT!$F:$AF,21,0),1,10),MID(VLOOKUP(B72,IMPORT!$F:$AF,19,0),1,10)),"")),"")</f>
        <v/>
      </c>
      <c r="N72" s="20" t="str">
        <f>IFERROR(INT(IF(OR(IMPORT!K72="intervention",IMPORT!K72="intervention-late",IMPORT!K72="unavailable"),IF(J72&lt;&gt;"",MID(VLOOKUP(B72,IMPORT!$F:$AF,22,0),1,10),MID(VLOOKUP(B72,IMPORT!$F:$AF,20,0),1,10)),"")),"")</f>
        <v/>
      </c>
      <c r="O72" s="18" t="str">
        <f t="shared" ca="1" si="1"/>
        <v/>
      </c>
      <c r="P72" s="14">
        <f>IFERROR(INT(IF(MID(VLOOKUP(B72,IMPORT!$F:$AF,23,FALSE),1,10)&lt;&gt;"null",MID(VLOOKUP(B72,IMPORT!$F:$AF,23,FALSE),1,10),"")),"")</f>
        <v>43507</v>
      </c>
      <c r="Q72" s="16">
        <f>IFERROR(INT(IF(MID(VLOOKUP(B72,IMPORT!$F:$AF,26,FALSE),1,10)&lt;&gt;"null",MID(VLOOKUP(B72,IMPORT!$F:$AF,26,FALSE),1,10),"")),"")</f>
        <v>43490</v>
      </c>
      <c r="R72" s="16" t="str">
        <f>IFERROR(IF(VLOOKUP(B72,IMPORT!$F:$AF,11,FALSE)="true","X",""),"")</f>
        <v/>
      </c>
      <c r="S72" s="16" t="str">
        <f>IFERROR(IF(VLOOKUP(B72,IMPORT!$F:$AF,12,FALSE)="true","X",""),"")</f>
        <v/>
      </c>
      <c r="T72" s="16" t="str">
        <f>IFERROR(IF(VLOOKUP(B72,IMPORT!$F:$AF,9,FALSE)="true","X",""),"")</f>
        <v/>
      </c>
      <c r="U72" s="16" t="str">
        <f>IFERROR(IF(VLOOKUP(B72,IMPORT!$F:$AF,10,FALSE)="true","X",""),"")</f>
        <v/>
      </c>
      <c r="V72" s="16" t="str">
        <f>IFERROR(IF(VLOOKUP(B72,IMPORT!$F:$AF,13,FALSE)="true","X",""),"")</f>
        <v/>
      </c>
      <c r="W72" s="16" t="str">
        <f>IFERROR(IF(VLOOKUP(B72,IMPORT!$F:$AF,14,FALSE)="true","X",""),"")</f>
        <v/>
      </c>
      <c r="X72" s="12">
        <f>IFERROR(INT(IF(MID(VLOOKUP(B72,IMPORT!$F:$AF,27,FALSE),1,10)&lt;&gt;"null",MID(VLOOKUP(B72,IMPORT!$F:$AF,27,FALSE),1,10),"-")),"")</f>
        <v>43439</v>
      </c>
      <c r="Y72" s="21">
        <f>IFERROR(IF(VLOOKUP(B72,IMPORT!$F:$AF,24,FALSE)&lt;&gt;"null",VLOOKUP(B72,IMPORT!$F:$AF,24,FALSE),""),"")</f>
        <v>7.0100118723602598E+17</v>
      </c>
      <c r="Z72" s="18" t="str">
        <f>IFERROR(IF(VLOOKUP(B72,IMPORT!$F:$AF,25,FALSE)&lt;&gt;"null",VLOOKUP(B72,IMPORT!$F:$AF,25,FALSE),""),"")</f>
        <v/>
      </c>
    </row>
    <row r="73" spans="1:26">
      <c r="A73" s="1" t="str">
        <f>IFERROR(IF(IMPORT!C73&lt;&gt;"",IMPORT!C73,""),"")</f>
        <v>Paris 01 - Les Halles Saint Eustache</v>
      </c>
      <c r="B73" s="1" t="str">
        <f>IFERROR(VLOOKUP(D73,IMPORT!$1:$1048576,6,FALSE),"")</f>
        <v>FC-092-SL</v>
      </c>
      <c r="C73" s="1" t="str">
        <f>IFERROR(VLOOKUP(B73,IMPORT!$F:$G,2,FALSE),"")</f>
        <v>MEGANE</v>
      </c>
      <c r="D73" s="8" t="str">
        <f>IFERROR(IF(IMPORT!A73&lt;&gt;"",IMPORT!A73,""),"")</f>
        <v>Paris 01 - Les Halles Saint Eustache1</v>
      </c>
      <c r="E73" s="1" t="str">
        <f>IFERROR(VLOOKUP(D73,IMPORT!$1:$1048576,21,FALSE),"")</f>
        <v>Azize Aouzal</v>
      </c>
      <c r="F73" s="25" t="str">
        <f>IFERROR(IF(VLOOKUP(B73,IMPORT!$F:$J,4,0)="true","","S"),"")</f>
        <v/>
      </c>
      <c r="G73" s="10" t="str">
        <f>IFERROR(IF(VLOOKUP(B73,IMPORT!$F:$J,5,0)="normal","","B"),"")</f>
        <v/>
      </c>
      <c r="H73" s="26" t="str">
        <f>IFERROR(IF(VLOOKUP(B73,IMPORT!$F:$L,7,0)="true","","P"),"")</f>
        <v/>
      </c>
      <c r="I73" s="18" t="str">
        <f>IF(AND(OR(IMPORT!K73="available",IMPORT!K73="reservation",IMPORT!K73="reservation-late"),OR(A73&lt;&gt;"Z - Garage - Livraison",A73&lt;&gt;"Z - Garage - Livraison")),B73,"")</f>
        <v>FC-092-SL</v>
      </c>
      <c r="J73" s="18" t="str">
        <f>IFERROR(IF(VLOOKUP(B73,IMPORT!$F:$AF,21,FALSE)&lt;&gt;"null",IF(OR(A73="Z - Garage - Livraison",A73="Z - Garage - Restitution"),"",B73),""),"")</f>
        <v/>
      </c>
      <c r="K73" s="18" t="str">
        <f>IF(AND(J73="",OR(IMPORT!K73="intervention",IMPORT!K73="intervention-late")),IF(OR(A73="Z - Garage - Livraison",A73="Z - Garage - Restitution"),"",B73),"")</f>
        <v/>
      </c>
      <c r="L73" s="18" t="str">
        <f>IFERROR(IF(OR(A73="Z - Garage - Livraison",A73="Z - Garage - Restitution"),B73,""),"")</f>
        <v/>
      </c>
      <c r="M73" s="20" t="str">
        <f>IFERROR(INT(IF(OR(IMPORT!K73="intervention",IMPORT!K73="intervention-late",IMPORT!K73="unavailable"),IF(J73&lt;&gt;"",MID(VLOOKUP(B73,IMPORT!$F:$AF,21,0),1,10),MID(VLOOKUP(B73,IMPORT!$F:$AF,19,0),1,10)),"")),"")</f>
        <v/>
      </c>
      <c r="N73" s="20" t="str">
        <f>IFERROR(INT(IF(OR(IMPORT!K73="intervention",IMPORT!K73="intervention-late",IMPORT!K73="unavailable"),IF(J73&lt;&gt;"",MID(VLOOKUP(B73,IMPORT!$F:$AF,22,0),1,10),MID(VLOOKUP(B73,IMPORT!$F:$AF,20,0),1,10)),"")),"")</f>
        <v/>
      </c>
      <c r="O73" s="18" t="str">
        <f t="shared" ca="1" si="1"/>
        <v/>
      </c>
      <c r="P73" s="14" t="str">
        <f>IFERROR(INT(IF(MID(VLOOKUP(B73,IMPORT!$F:$AF,23,FALSE),1,10)&lt;&gt;"null",MID(VLOOKUP(B73,IMPORT!$F:$AF,23,FALSE),1,10),"")),"")</f>
        <v/>
      </c>
      <c r="Q73" s="16" t="str">
        <f>IFERROR(INT(IF(MID(VLOOKUP(B73,IMPORT!$F:$AF,26,FALSE),1,10)&lt;&gt;"null",MID(VLOOKUP(B73,IMPORT!$F:$AF,26,FALSE),1,10),"")),"")</f>
        <v/>
      </c>
      <c r="R73" s="16" t="str">
        <f>IFERROR(IF(VLOOKUP(B73,IMPORT!$F:$AF,11,FALSE)="true","X",""),"")</f>
        <v/>
      </c>
      <c r="S73" s="16" t="str">
        <f>IFERROR(IF(VLOOKUP(B73,IMPORT!$F:$AF,12,FALSE)="true","X",""),"")</f>
        <v/>
      </c>
      <c r="T73" s="16" t="str">
        <f>IFERROR(IF(VLOOKUP(B73,IMPORT!$F:$AF,9,FALSE)="true","X",""),"")</f>
        <v/>
      </c>
      <c r="U73" s="16" t="str">
        <f>IFERROR(IF(VLOOKUP(B73,IMPORT!$F:$AF,10,FALSE)="true","X",""),"")</f>
        <v/>
      </c>
      <c r="V73" s="16" t="str">
        <f>IFERROR(IF(VLOOKUP(B73,IMPORT!$F:$AF,13,FALSE)="true","X",""),"")</f>
        <v/>
      </c>
      <c r="W73" s="16" t="str">
        <f>IFERROR(IF(VLOOKUP(B73,IMPORT!$F:$AF,14,FALSE)="true","X",""),"")</f>
        <v/>
      </c>
      <c r="X73" s="12">
        <f>IFERROR(INT(IF(MID(VLOOKUP(B73,IMPORT!$F:$AF,27,FALSE),1,10)&lt;&gt;"null",MID(VLOOKUP(B73,IMPORT!$F:$AF,27,FALSE),1,10),"-")),"")</f>
        <v>43502</v>
      </c>
      <c r="Y73" s="21">
        <f>IFERROR(IF(VLOOKUP(B73,IMPORT!$F:$AF,24,FALSE)&lt;&gt;"null",VLOOKUP(B73,IMPORT!$F:$AF,24,FALSE),""),"")</f>
        <v>7.0100118723608602E+17</v>
      </c>
      <c r="Z73" s="18">
        <f>IFERROR(IF(VLOOKUP(B73,IMPORT!$F:$AF,25,FALSE)&lt;&gt;"null",VLOOKUP(B73,IMPORT!$F:$AF,25,FALSE),""),"")</f>
        <v>8013</v>
      </c>
    </row>
    <row r="74" spans="1:26">
      <c r="A74" s="1" t="str">
        <f>IFERROR(IF(IMPORT!C74&lt;&gt;"",IMPORT!C74,""),"")</f>
        <v>Paris 01 - Les Halles Saint Eustache</v>
      </c>
      <c r="B74" s="1" t="str">
        <f>IFERROR(VLOOKUP(D74,IMPORT!$1:$1048576,6,FALSE),"")</f>
        <v>EK-331-GX</v>
      </c>
      <c r="C74" s="1" t="str">
        <f>IFERROR(VLOOKUP(B74,IMPORT!$F:$G,2,FALSE),"")</f>
        <v>TWINGO</v>
      </c>
      <c r="D74" s="8" t="str">
        <f>IFERROR(IF(IMPORT!A74&lt;&gt;"",IMPORT!A74,""),"")</f>
        <v>Paris 01 - Les Halles Saint Eustache2</v>
      </c>
      <c r="E74" s="1" t="str">
        <f>IFERROR(VLOOKUP(D74,IMPORT!$1:$1048576,21,FALSE),"")</f>
        <v>Azize Aouzal</v>
      </c>
      <c r="F74" s="25" t="str">
        <f>IFERROR(IF(VLOOKUP(B74,IMPORT!$F:$J,4,0)="true","","S"),"")</f>
        <v/>
      </c>
      <c r="G74" s="10" t="str">
        <f>IFERROR(IF(VLOOKUP(B74,IMPORT!$F:$J,5,0)="normal","","B"),"")</f>
        <v>B</v>
      </c>
      <c r="H74" s="26" t="str">
        <f>IFERROR(IF(VLOOKUP(B74,IMPORT!$F:$L,7,0)="true","","P"),"")</f>
        <v/>
      </c>
      <c r="I74" s="18" t="str">
        <f>IF(AND(OR(IMPORT!K74="available",IMPORT!K74="reservation",IMPORT!K74="reservation-late"),OR(A74&lt;&gt;"Z - Garage - Livraison",A74&lt;&gt;"Z - Garage - Livraison")),B74,"")</f>
        <v>EK-331-GX</v>
      </c>
      <c r="J74" s="18" t="str">
        <f>IFERROR(IF(VLOOKUP(B74,IMPORT!$F:$AF,21,FALSE)&lt;&gt;"null",IF(OR(A74="Z - Garage - Livraison",A74="Z - Garage - Restitution"),"",B74),""),"")</f>
        <v/>
      </c>
      <c r="K74" s="18" t="str">
        <f>IF(AND(J74="",OR(IMPORT!K74="intervention",IMPORT!K74="intervention-late")),IF(OR(A74="Z - Garage - Livraison",A74="Z - Garage - Restitution"),"",B74),"")</f>
        <v/>
      </c>
      <c r="L74" s="18" t="str">
        <f>IFERROR(IF(OR(A74="Z - Garage - Livraison",A74="Z - Garage - Restitution"),B74,""),"")</f>
        <v/>
      </c>
      <c r="M74" s="20" t="str">
        <f>IFERROR(INT(IF(OR(IMPORT!K74="intervention",IMPORT!K74="intervention-late",IMPORT!K74="unavailable"),IF(J74&lt;&gt;"",MID(VLOOKUP(B74,IMPORT!$F:$AF,21,0),1,10),MID(VLOOKUP(B74,IMPORT!$F:$AF,19,0),1,10)),"")),"")</f>
        <v/>
      </c>
      <c r="N74" s="20" t="str">
        <f>IFERROR(INT(IF(OR(IMPORT!K74="intervention",IMPORT!K74="intervention-late",IMPORT!K74="unavailable"),IF(J74&lt;&gt;"",MID(VLOOKUP(B74,IMPORT!$F:$AF,22,0),1,10),MID(VLOOKUP(B74,IMPORT!$F:$AF,20,0),1,10)),"")),"")</f>
        <v/>
      </c>
      <c r="O74" s="18" t="str">
        <f t="shared" ca="1" si="1"/>
        <v/>
      </c>
      <c r="P74" s="14" t="str">
        <f>IFERROR(INT(IF(MID(VLOOKUP(B74,IMPORT!$F:$AF,23,FALSE),1,10)&lt;&gt;"null",MID(VLOOKUP(B74,IMPORT!$F:$AF,23,FALSE),1,10),"")),"")</f>
        <v/>
      </c>
      <c r="Q74" s="16" t="str">
        <f>IFERROR(INT(IF(MID(VLOOKUP(B74,IMPORT!$F:$AF,26,FALSE),1,10)&lt;&gt;"null",MID(VLOOKUP(B74,IMPORT!$F:$AF,26,FALSE),1,10),"")),"")</f>
        <v/>
      </c>
      <c r="R74" s="16" t="str">
        <f>IFERROR(IF(VLOOKUP(B74,IMPORT!$F:$AF,11,FALSE)="true","X",""),"")</f>
        <v/>
      </c>
      <c r="S74" s="16" t="str">
        <f>IFERROR(IF(VLOOKUP(B74,IMPORT!$F:$AF,12,FALSE)="true","X",""),"")</f>
        <v/>
      </c>
      <c r="T74" s="16" t="str">
        <f>IFERROR(IF(VLOOKUP(B74,IMPORT!$F:$AF,9,FALSE)="true","X",""),"")</f>
        <v/>
      </c>
      <c r="U74" s="16" t="str">
        <f>IFERROR(IF(VLOOKUP(B74,IMPORT!$F:$AF,10,FALSE)="true","X",""),"")</f>
        <v/>
      </c>
      <c r="V74" s="16" t="str">
        <f>IFERROR(IF(VLOOKUP(B74,IMPORT!$F:$AF,13,FALSE)="true","X",""),"")</f>
        <v/>
      </c>
      <c r="W74" s="16" t="str">
        <f>IFERROR(IF(VLOOKUP(B74,IMPORT!$F:$AF,14,FALSE)="true","X",""),"")</f>
        <v/>
      </c>
      <c r="X74" s="12">
        <f>IFERROR(INT(IF(MID(VLOOKUP(B74,IMPORT!$F:$AF,27,FALSE),1,10)&lt;&gt;"null",MID(VLOOKUP(B74,IMPORT!$F:$AF,27,FALSE),1,10),"-")),"")</f>
        <v>43438</v>
      </c>
      <c r="Y74" s="21">
        <f>IFERROR(IF(VLOOKUP(B74,IMPORT!$F:$AF,24,FALSE)&lt;&gt;"null",VLOOKUP(B74,IMPORT!$F:$AF,24,FALSE),""),"")</f>
        <v>7.0100120039401498E+17</v>
      </c>
      <c r="Z74" s="18" t="str">
        <f>IFERROR(IF(VLOOKUP(B74,IMPORT!$F:$AF,25,FALSE)&lt;&gt;"null",VLOOKUP(B74,IMPORT!$F:$AF,25,FALSE),""),"")</f>
        <v/>
      </c>
    </row>
    <row r="75" spans="1:26">
      <c r="A75" s="1" t="str">
        <f>IFERROR(IF(IMPORT!C75&lt;&gt;"",IMPORT!C75,""),"")</f>
        <v>Paris 01 - Les Halles Saint Eustache</v>
      </c>
      <c r="B75" s="1" t="str">
        <f>IFERROR(VLOOKUP(D75,IMPORT!$1:$1048576,6,FALSE),"")</f>
        <v>EQ-099-CF</v>
      </c>
      <c r="C75" s="1" t="str">
        <f>IFERROR(VLOOKUP(B75,IMPORT!$F:$G,2,FALSE),"")</f>
        <v>TWINGO</v>
      </c>
      <c r="D75" s="8" t="str">
        <f>IFERROR(IF(IMPORT!A75&lt;&gt;"",IMPORT!A75,""),"")</f>
        <v>Paris 01 - Les Halles Saint Eustache3</v>
      </c>
      <c r="E75" s="1" t="str">
        <f>IFERROR(VLOOKUP(D75,IMPORT!$1:$1048576,21,FALSE),"")</f>
        <v>Azize Aouzal</v>
      </c>
      <c r="F75" s="25" t="str">
        <f>IFERROR(IF(VLOOKUP(B75,IMPORT!$F:$J,4,0)="true","","S"),"")</f>
        <v/>
      </c>
      <c r="G75" s="10" t="str">
        <f>IFERROR(IF(VLOOKUP(B75,IMPORT!$F:$J,5,0)="normal","","B"),"")</f>
        <v/>
      </c>
      <c r="H75" s="26" t="str">
        <f>IFERROR(IF(VLOOKUP(B75,IMPORT!$F:$L,7,0)="true","","P"),"")</f>
        <v/>
      </c>
      <c r="I75" s="18" t="str">
        <f>IF(AND(OR(IMPORT!K75="available",IMPORT!K75="reservation",IMPORT!K75="reservation-late"),OR(A75&lt;&gt;"Z - Garage - Livraison",A75&lt;&gt;"Z - Garage - Livraison")),B75,"")</f>
        <v>EQ-099-CF</v>
      </c>
      <c r="J75" s="18" t="str">
        <f>IFERROR(IF(VLOOKUP(B75,IMPORT!$F:$AF,21,FALSE)&lt;&gt;"null",IF(OR(A75="Z - Garage - Livraison",A75="Z - Garage - Restitution"),"",B75),""),"")</f>
        <v/>
      </c>
      <c r="K75" s="18" t="str">
        <f>IF(AND(J75="",OR(IMPORT!K75="intervention",IMPORT!K75="intervention-late")),IF(OR(A75="Z - Garage - Livraison",A75="Z - Garage - Restitution"),"",B75),"")</f>
        <v/>
      </c>
      <c r="L75" s="18" t="str">
        <f>IFERROR(IF(OR(A75="Z - Garage - Livraison",A75="Z - Garage - Restitution"),B75,""),"")</f>
        <v/>
      </c>
      <c r="M75" s="20" t="str">
        <f>IFERROR(INT(IF(OR(IMPORT!K75="intervention",IMPORT!K75="intervention-late",IMPORT!K75="unavailable"),IF(J75&lt;&gt;"",MID(VLOOKUP(B75,IMPORT!$F:$AF,21,0),1,10),MID(VLOOKUP(B75,IMPORT!$F:$AF,19,0),1,10)),"")),"")</f>
        <v/>
      </c>
      <c r="N75" s="20" t="str">
        <f>IFERROR(INT(IF(OR(IMPORT!K75="intervention",IMPORT!K75="intervention-late",IMPORT!K75="unavailable"),IF(J75&lt;&gt;"",MID(VLOOKUP(B75,IMPORT!$F:$AF,22,0),1,10),MID(VLOOKUP(B75,IMPORT!$F:$AF,20,0),1,10)),"")),"")</f>
        <v/>
      </c>
      <c r="O75" s="18" t="str">
        <f t="shared" ca="1" si="1"/>
        <v/>
      </c>
      <c r="P75" s="14" t="str">
        <f>IFERROR(INT(IF(MID(VLOOKUP(B75,IMPORT!$F:$AF,23,FALSE),1,10)&lt;&gt;"null",MID(VLOOKUP(B75,IMPORT!$F:$AF,23,FALSE),1,10),"")),"")</f>
        <v/>
      </c>
      <c r="Q75" s="16" t="str">
        <f>IFERROR(INT(IF(MID(VLOOKUP(B75,IMPORT!$F:$AF,26,FALSE),1,10)&lt;&gt;"null",MID(VLOOKUP(B75,IMPORT!$F:$AF,26,FALSE),1,10),"")),"")</f>
        <v/>
      </c>
      <c r="R75" s="16" t="str">
        <f>IFERROR(IF(VLOOKUP(B75,IMPORT!$F:$AF,11,FALSE)="true","X",""),"")</f>
        <v/>
      </c>
      <c r="S75" s="16" t="str">
        <f>IFERROR(IF(VLOOKUP(B75,IMPORT!$F:$AF,12,FALSE)="true","X",""),"")</f>
        <v/>
      </c>
      <c r="T75" s="16" t="str">
        <f>IFERROR(IF(VLOOKUP(B75,IMPORT!$F:$AF,9,FALSE)="true","X",""),"")</f>
        <v/>
      </c>
      <c r="U75" s="16" t="str">
        <f>IFERROR(IF(VLOOKUP(B75,IMPORT!$F:$AF,10,FALSE)="true","X",""),"")</f>
        <v/>
      </c>
      <c r="V75" s="16" t="str">
        <f>IFERROR(IF(VLOOKUP(B75,IMPORT!$F:$AF,13,FALSE)="true","X",""),"")</f>
        <v/>
      </c>
      <c r="W75" s="16" t="str">
        <f>IFERROR(IF(VLOOKUP(B75,IMPORT!$F:$AF,14,FALSE)="true","X",""),"")</f>
        <v/>
      </c>
      <c r="X75" s="12">
        <f>IFERROR(INT(IF(MID(VLOOKUP(B75,IMPORT!$F:$AF,27,FALSE),1,10)&lt;&gt;"null",MID(VLOOKUP(B75,IMPORT!$F:$AF,27,FALSE),1,10),"-")),"")</f>
        <v>43439</v>
      </c>
      <c r="Y75" s="21">
        <f>IFERROR(IF(VLOOKUP(B75,IMPORT!$F:$AF,24,FALSE)&lt;&gt;"null",VLOOKUP(B75,IMPORT!$F:$AF,24,FALSE),""),"")</f>
        <v>7.0100118723601805E+17</v>
      </c>
      <c r="Z75" s="18" t="str">
        <f>IFERROR(IF(VLOOKUP(B75,IMPORT!$F:$AF,25,FALSE)&lt;&gt;"null",VLOOKUP(B75,IMPORT!$F:$AF,25,FALSE),""),"")</f>
        <v/>
      </c>
    </row>
    <row r="76" spans="1:26">
      <c r="A76" s="1" t="str">
        <f>IFERROR(IF(IMPORT!C76&lt;&gt;"",IMPORT!C76,""),"")</f>
        <v>Paris 01 - Les Halles Saint Eustache</v>
      </c>
      <c r="B76" s="1" t="str">
        <f>IFERROR(VLOOKUP(D76,IMPORT!$1:$1048576,6,FALSE),"")</f>
        <v>EZ-352-GF</v>
      </c>
      <c r="C76" s="1" t="str">
        <f>IFERROR(VLOOKUP(B76,IMPORT!$F:$G,2,FALSE),"")</f>
        <v>Yaris</v>
      </c>
      <c r="D76" s="8" t="str">
        <f>IFERROR(IF(IMPORT!A76&lt;&gt;"",IMPORT!A76,""),"")</f>
        <v>Paris 01 - Les Halles Saint Eustache4</v>
      </c>
      <c r="E76" s="1" t="str">
        <f>IFERROR(VLOOKUP(D76,IMPORT!$1:$1048576,21,FALSE),"")</f>
        <v>Azize Aouzal</v>
      </c>
      <c r="F76" s="25" t="str">
        <f>IFERROR(IF(VLOOKUP(B76,IMPORT!$F:$J,4,0)="true","","S"),"")</f>
        <v/>
      </c>
      <c r="G76" s="10" t="str">
        <f>IFERROR(IF(VLOOKUP(B76,IMPORT!$F:$J,5,0)="normal","","B"),"")</f>
        <v/>
      </c>
      <c r="H76" s="26" t="str">
        <f>IFERROR(IF(VLOOKUP(B76,IMPORT!$F:$L,7,0)="true","","P"),"")</f>
        <v/>
      </c>
      <c r="I76" s="18" t="str">
        <f>IF(AND(OR(IMPORT!K76="available",IMPORT!K76="reservation",IMPORT!K76="reservation-late"),OR(A76&lt;&gt;"Z - Garage - Livraison",A76&lt;&gt;"Z - Garage - Livraison")),B76,"")</f>
        <v/>
      </c>
      <c r="J76" s="18" t="str">
        <f>IFERROR(IF(VLOOKUP(B76,IMPORT!$F:$AF,21,FALSE)&lt;&gt;"null",IF(OR(A76="Z - Garage - Livraison",A76="Z - Garage - Restitution"),"",B76),""),"")</f>
        <v>EZ-352-GF</v>
      </c>
      <c r="K76" s="18" t="str">
        <f>IF(AND(J76="",OR(IMPORT!K76="intervention",IMPORT!K76="intervention-late")),IF(OR(A76="Z - Garage - Livraison",A76="Z - Garage - Restitution"),"",B76),"")</f>
        <v/>
      </c>
      <c r="L76" s="18" t="str">
        <f>IFERROR(IF(OR(A76="Z - Garage - Livraison",A76="Z - Garage - Restitution"),B76,""),"")</f>
        <v/>
      </c>
      <c r="M76" s="20">
        <f>IFERROR(INT(IF(OR(IMPORT!K76="intervention",IMPORT!K76="intervention-late",IMPORT!K76="unavailable"),IF(J76&lt;&gt;"",MID(VLOOKUP(B76,IMPORT!$F:$AF,21,0),1,10),MID(VLOOKUP(B76,IMPORT!$F:$AF,19,0),1,10)),"")),"")</f>
        <v>43477</v>
      </c>
      <c r="N76" s="20">
        <f>IFERROR(INT(IF(OR(IMPORT!K76="intervention",IMPORT!K76="intervention-late",IMPORT!K76="unavailable"),IF(J76&lt;&gt;"",MID(VLOOKUP(B76,IMPORT!$F:$AF,22,0),1,10),MID(VLOOKUP(B76,IMPORT!$F:$AF,20,0),1,10)),"")),"")</f>
        <v>43523</v>
      </c>
      <c r="O76" s="18">
        <f t="shared" ca="1" si="1"/>
        <v>10</v>
      </c>
      <c r="P76" s="14" t="str">
        <f>IFERROR(INT(IF(MID(VLOOKUP(B76,IMPORT!$F:$AF,23,FALSE),1,10)&lt;&gt;"null",MID(VLOOKUP(B76,IMPORT!$F:$AF,23,FALSE),1,10),"")),"")</f>
        <v/>
      </c>
      <c r="Q76" s="16" t="str">
        <f>IFERROR(INT(IF(MID(VLOOKUP(B76,IMPORT!$F:$AF,26,FALSE),1,10)&lt;&gt;"null",MID(VLOOKUP(B76,IMPORT!$F:$AF,26,FALSE),1,10),"")),"")</f>
        <v/>
      </c>
      <c r="R76" s="16" t="str">
        <f>IFERROR(IF(VLOOKUP(B76,IMPORT!$F:$AF,11,FALSE)="true","X",""),"")</f>
        <v/>
      </c>
      <c r="S76" s="16" t="str">
        <f>IFERROR(IF(VLOOKUP(B76,IMPORT!$F:$AF,12,FALSE)="true","X",""),"")</f>
        <v/>
      </c>
      <c r="T76" s="16" t="str">
        <f>IFERROR(IF(VLOOKUP(B76,IMPORT!$F:$AF,9,FALSE)="true","X",""),"")</f>
        <v/>
      </c>
      <c r="U76" s="16" t="str">
        <f>IFERROR(IF(VLOOKUP(B76,IMPORT!$F:$AF,10,FALSE)="true","X",""),"")</f>
        <v/>
      </c>
      <c r="V76" s="16" t="str">
        <f>IFERROR(IF(VLOOKUP(B76,IMPORT!$F:$AF,13,FALSE)="true","X",""),"")</f>
        <v/>
      </c>
      <c r="W76" s="16" t="str">
        <f>IFERROR(IF(VLOOKUP(B76,IMPORT!$F:$AF,14,FALSE)="true","X",""),"")</f>
        <v/>
      </c>
      <c r="X76" s="12">
        <f>IFERROR(INT(IF(MID(VLOOKUP(B76,IMPORT!$F:$AF,27,FALSE),1,10)&lt;&gt;"null",MID(VLOOKUP(B76,IMPORT!$F:$AF,27,FALSE),1,10),"-")),"")</f>
        <v>43510</v>
      </c>
      <c r="Y76" s="21">
        <f>IFERROR(IF(VLOOKUP(B76,IMPORT!$F:$AF,24,FALSE)&lt;&gt;"null",VLOOKUP(B76,IMPORT!$F:$AF,24,FALSE),""),"")</f>
        <v>7.0100118723604595E+17</v>
      </c>
      <c r="Z76" s="18" t="str">
        <f>IFERROR(IF(VLOOKUP(B76,IMPORT!$F:$AF,25,FALSE)&lt;&gt;"null",VLOOKUP(B76,IMPORT!$F:$AF,25,FALSE),""),"")</f>
        <v/>
      </c>
    </row>
    <row r="77" spans="1:26">
      <c r="A77" s="1" t="str">
        <f>IFERROR(IF(IMPORT!C77&lt;&gt;"",IMPORT!C77,""),"")</f>
        <v>Paris 01 - Les Halles Saint Eustache</v>
      </c>
      <c r="B77" s="1" t="str">
        <f>IFERROR(VLOOKUP(D77,IMPORT!$1:$1048576,6,FALSE),"")</f>
        <v>EQ-010-HS</v>
      </c>
      <c r="C77" s="1" t="str">
        <f>IFERROR(VLOOKUP(B77,IMPORT!$F:$G,2,FALSE),"")</f>
        <v>MEGANE</v>
      </c>
      <c r="D77" s="8" t="str">
        <f>IFERROR(IF(IMPORT!A77&lt;&gt;"",IMPORT!A77,""),"")</f>
        <v>Paris 01 - Les Halles Saint Eustache5</v>
      </c>
      <c r="E77" s="1" t="str">
        <f>IFERROR(VLOOKUP(D77,IMPORT!$1:$1048576,21,FALSE),"")</f>
        <v>Azize Aouzal</v>
      </c>
      <c r="F77" s="25" t="str">
        <f>IFERROR(IF(VLOOKUP(B77,IMPORT!$F:$J,4,0)="true","","S"),"")</f>
        <v/>
      </c>
      <c r="G77" s="10" t="str">
        <f>IFERROR(IF(VLOOKUP(B77,IMPORT!$F:$J,5,0)="normal","","B"),"")</f>
        <v>B</v>
      </c>
      <c r="H77" s="26" t="str">
        <f>IFERROR(IF(VLOOKUP(B77,IMPORT!$F:$L,7,0)="true","","P"),"")</f>
        <v/>
      </c>
      <c r="I77" s="18" t="str">
        <f>IF(AND(OR(IMPORT!K77="available",IMPORT!K77="reservation",IMPORT!K77="reservation-late"),OR(A77&lt;&gt;"Z - Garage - Livraison",A77&lt;&gt;"Z - Garage - Livraison")),B77,"")</f>
        <v>EQ-010-HS</v>
      </c>
      <c r="J77" s="18" t="str">
        <f>IFERROR(IF(VLOOKUP(B77,IMPORT!$F:$AF,21,FALSE)&lt;&gt;"null",IF(OR(A77="Z - Garage - Livraison",A77="Z - Garage - Restitution"),"",B77),""),"")</f>
        <v/>
      </c>
      <c r="K77" s="18" t="str">
        <f>IF(AND(J77="",OR(IMPORT!K77="intervention",IMPORT!K77="intervention-late")),IF(OR(A77="Z - Garage - Livraison",A77="Z - Garage - Restitution"),"",B77),"")</f>
        <v/>
      </c>
      <c r="L77" s="18" t="str">
        <f>IFERROR(IF(OR(A77="Z - Garage - Livraison",A77="Z - Garage - Restitution"),B77,""),"")</f>
        <v/>
      </c>
      <c r="M77" s="20" t="str">
        <f>IFERROR(INT(IF(OR(IMPORT!K77="intervention",IMPORT!K77="intervention-late",IMPORT!K77="unavailable"),IF(J77&lt;&gt;"",MID(VLOOKUP(B77,IMPORT!$F:$AF,21,0),1,10),MID(VLOOKUP(B77,IMPORT!$F:$AF,19,0),1,10)),"")),"")</f>
        <v/>
      </c>
      <c r="N77" s="20" t="str">
        <f>IFERROR(INT(IF(OR(IMPORT!K77="intervention",IMPORT!K77="intervention-late",IMPORT!K77="unavailable"),IF(J77&lt;&gt;"",MID(VLOOKUP(B77,IMPORT!$F:$AF,22,0),1,10),MID(VLOOKUP(B77,IMPORT!$F:$AF,20,0),1,10)),"")),"")</f>
        <v/>
      </c>
      <c r="O77" s="18" t="str">
        <f t="shared" ca="1" si="1"/>
        <v/>
      </c>
      <c r="P77" s="14" t="str">
        <f>IFERROR(INT(IF(MID(VLOOKUP(B77,IMPORT!$F:$AF,23,FALSE),1,10)&lt;&gt;"null",MID(VLOOKUP(B77,IMPORT!$F:$AF,23,FALSE),1,10),"")),"")</f>
        <v/>
      </c>
      <c r="Q77" s="16" t="str">
        <f>IFERROR(INT(IF(MID(VLOOKUP(B77,IMPORT!$F:$AF,26,FALSE),1,10)&lt;&gt;"null",MID(VLOOKUP(B77,IMPORT!$F:$AF,26,FALSE),1,10),"")),"")</f>
        <v/>
      </c>
      <c r="R77" s="16" t="str">
        <f>IFERROR(IF(VLOOKUP(B77,IMPORT!$F:$AF,11,FALSE)="true","X",""),"")</f>
        <v/>
      </c>
      <c r="S77" s="16" t="str">
        <f>IFERROR(IF(VLOOKUP(B77,IMPORT!$F:$AF,12,FALSE)="true","X",""),"")</f>
        <v/>
      </c>
      <c r="T77" s="16" t="str">
        <f>IFERROR(IF(VLOOKUP(B77,IMPORT!$F:$AF,9,FALSE)="true","X",""),"")</f>
        <v/>
      </c>
      <c r="U77" s="16" t="str">
        <f>IFERROR(IF(VLOOKUP(B77,IMPORT!$F:$AF,10,FALSE)="true","X",""),"")</f>
        <v/>
      </c>
      <c r="V77" s="16" t="str">
        <f>IFERROR(IF(VLOOKUP(B77,IMPORT!$F:$AF,13,FALSE)="true","X",""),"")</f>
        <v/>
      </c>
      <c r="W77" s="16" t="str">
        <f>IFERROR(IF(VLOOKUP(B77,IMPORT!$F:$AF,14,FALSE)="true","X",""),"")</f>
        <v/>
      </c>
      <c r="X77" s="12">
        <f>IFERROR(INT(IF(MID(VLOOKUP(B77,IMPORT!$F:$AF,27,FALSE),1,10)&lt;&gt;"null",MID(VLOOKUP(B77,IMPORT!$F:$AF,27,FALSE),1,10),"-")),"")</f>
        <v>43439</v>
      </c>
      <c r="Y77" s="21">
        <f>IFERROR(IF(VLOOKUP(B77,IMPORT!$F:$AF,24,FALSE)&lt;&gt;"null",VLOOKUP(B77,IMPORT!$F:$AF,24,FALSE),""),"")</f>
        <v>7.0100118723606694E+17</v>
      </c>
      <c r="Z77" s="18" t="str">
        <f>IFERROR(IF(VLOOKUP(B77,IMPORT!$F:$AF,25,FALSE)&lt;&gt;"null",VLOOKUP(B77,IMPORT!$F:$AF,25,FALSE),""),"")</f>
        <v/>
      </c>
    </row>
    <row r="78" spans="1:26">
      <c r="A78" s="1" t="str">
        <f>IFERROR(IF(IMPORT!C78&lt;&gt;"",IMPORT!C78,""),"")</f>
        <v>Paris 01 - Les Halles Saint Eustache</v>
      </c>
      <c r="B78" s="1" t="str">
        <f>IFERROR(VLOOKUP(D78,IMPORT!$1:$1048576,6,FALSE),"")</f>
        <v>FC-724-WD</v>
      </c>
      <c r="C78" s="1" t="str">
        <f>IFERROR(VLOOKUP(B78,IMPORT!$F:$G,2,FALSE),"")</f>
        <v>MEGANE</v>
      </c>
      <c r="D78" s="8" t="str">
        <f>IFERROR(IF(IMPORT!A78&lt;&gt;"",IMPORT!A78,""),"")</f>
        <v>Paris 01 - Les Halles Saint Eustache6</v>
      </c>
      <c r="E78" s="1" t="str">
        <f>IFERROR(VLOOKUP(D78,IMPORT!$1:$1048576,21,FALSE),"")</f>
        <v>Azize Aouzal</v>
      </c>
      <c r="F78" s="25" t="str">
        <f>IFERROR(IF(VLOOKUP(B78,IMPORT!$F:$J,4,0)="true","","S"),"")</f>
        <v/>
      </c>
      <c r="G78" s="10" t="str">
        <f>IFERROR(IF(VLOOKUP(B78,IMPORT!$F:$J,5,0)="normal","","B"),"")</f>
        <v/>
      </c>
      <c r="H78" s="26" t="str">
        <f>IFERROR(IF(VLOOKUP(B78,IMPORT!$F:$L,7,0)="true","","P"),"")</f>
        <v/>
      </c>
      <c r="I78" s="18" t="str">
        <f>IF(AND(OR(IMPORT!K78="available",IMPORT!K78="reservation",IMPORT!K78="reservation-late"),OR(A78&lt;&gt;"Z - Garage - Livraison",A78&lt;&gt;"Z - Garage - Livraison")),B78,"")</f>
        <v>FC-724-WD</v>
      </c>
      <c r="J78" s="18" t="str">
        <f>IFERROR(IF(VLOOKUP(B78,IMPORT!$F:$AF,21,FALSE)&lt;&gt;"null",IF(OR(A78="Z - Garage - Livraison",A78="Z - Garage - Restitution"),"",B78),""),"")</f>
        <v/>
      </c>
      <c r="K78" s="18" t="str">
        <f>IF(AND(J78="",OR(IMPORT!K78="intervention",IMPORT!K78="intervention-late")),IF(OR(A78="Z - Garage - Livraison",A78="Z - Garage - Restitution"),"",B78),"")</f>
        <v/>
      </c>
      <c r="L78" s="18" t="str">
        <f>IFERROR(IF(OR(A78="Z - Garage - Livraison",A78="Z - Garage - Restitution"),B78,""),"")</f>
        <v/>
      </c>
      <c r="M78" s="20" t="str">
        <f>IFERROR(INT(IF(OR(IMPORT!K78="intervention",IMPORT!K78="intervention-late",IMPORT!K78="unavailable"),IF(J78&lt;&gt;"",MID(VLOOKUP(B78,IMPORT!$F:$AF,21,0),1,10),MID(VLOOKUP(B78,IMPORT!$F:$AF,19,0),1,10)),"")),"")</f>
        <v/>
      </c>
      <c r="N78" s="20" t="str">
        <f>IFERROR(INT(IF(OR(IMPORT!K78="intervention",IMPORT!K78="intervention-late",IMPORT!K78="unavailable"),IF(J78&lt;&gt;"",MID(VLOOKUP(B78,IMPORT!$F:$AF,22,0),1,10),MID(VLOOKUP(B78,IMPORT!$F:$AF,20,0),1,10)),"")),"")</f>
        <v/>
      </c>
      <c r="O78" s="18" t="str">
        <f t="shared" ca="1" si="1"/>
        <v/>
      </c>
      <c r="P78" s="14" t="str">
        <f>IFERROR(INT(IF(MID(VLOOKUP(B78,IMPORT!$F:$AF,23,FALSE),1,10)&lt;&gt;"null",MID(VLOOKUP(B78,IMPORT!$F:$AF,23,FALSE),1,10),"")),"")</f>
        <v/>
      </c>
      <c r="Q78" s="16" t="str">
        <f>IFERROR(INT(IF(MID(VLOOKUP(B78,IMPORT!$F:$AF,26,FALSE),1,10)&lt;&gt;"null",MID(VLOOKUP(B78,IMPORT!$F:$AF,26,FALSE),1,10),"")),"")</f>
        <v/>
      </c>
      <c r="R78" s="16" t="str">
        <f>IFERROR(IF(VLOOKUP(B78,IMPORT!$F:$AF,11,FALSE)="true","X",""),"")</f>
        <v/>
      </c>
      <c r="S78" s="16" t="str">
        <f>IFERROR(IF(VLOOKUP(B78,IMPORT!$F:$AF,12,FALSE)="true","X",""),"")</f>
        <v/>
      </c>
      <c r="T78" s="16" t="str">
        <f>IFERROR(IF(VLOOKUP(B78,IMPORT!$F:$AF,9,FALSE)="true","X",""),"")</f>
        <v/>
      </c>
      <c r="U78" s="16" t="str">
        <f>IFERROR(IF(VLOOKUP(B78,IMPORT!$F:$AF,10,FALSE)="true","X",""),"")</f>
        <v/>
      </c>
      <c r="V78" s="16" t="str">
        <f>IFERROR(IF(VLOOKUP(B78,IMPORT!$F:$AF,13,FALSE)="true","X",""),"")</f>
        <v/>
      </c>
      <c r="W78" s="16" t="str">
        <f>IFERROR(IF(VLOOKUP(B78,IMPORT!$F:$AF,14,FALSE)="true","X",""),"")</f>
        <v/>
      </c>
      <c r="X78" s="12">
        <f>IFERROR(INT(IF(MID(VLOOKUP(B78,IMPORT!$F:$AF,27,FALSE),1,10)&lt;&gt;"null",MID(VLOOKUP(B78,IMPORT!$F:$AF,27,FALSE),1,10),"-")),"")</f>
        <v>43482</v>
      </c>
      <c r="Y78" s="21">
        <f>IFERROR(IF(VLOOKUP(B78,IMPORT!$F:$AF,24,FALSE)&lt;&gt;"null",VLOOKUP(B78,IMPORT!$F:$AF,24,FALSE),""),"")</f>
        <v>7.0100118723608704E+17</v>
      </c>
      <c r="Z78" s="18">
        <f>IFERROR(IF(VLOOKUP(B78,IMPORT!$F:$AF,25,FALSE)&lt;&gt;"null",VLOOKUP(B78,IMPORT!$F:$AF,25,FALSE),""),"")</f>
        <v>8005</v>
      </c>
    </row>
    <row r="79" spans="1:26">
      <c r="A79" s="1" t="str">
        <f>IFERROR(IF(IMPORT!C79&lt;&gt;"",IMPORT!C79,""),"")</f>
        <v>Paris 01 - Les Halles Saint Eustache</v>
      </c>
      <c r="B79" s="1" t="str">
        <f>IFERROR(VLOOKUP(D79,IMPORT!$1:$1048576,6,FALSE),"")</f>
        <v>FC-505-MD</v>
      </c>
      <c r="C79" s="1" t="str">
        <f>IFERROR(VLOOKUP(B79,IMPORT!$F:$G,2,FALSE),"")</f>
        <v>Golf 7</v>
      </c>
      <c r="D79" s="8" t="str">
        <f>IFERROR(IF(IMPORT!A79&lt;&gt;"",IMPORT!A79,""),"")</f>
        <v>Paris 01 - Les Halles Saint Eustache7</v>
      </c>
      <c r="E79" s="1" t="str">
        <f>IFERROR(VLOOKUP(D79,IMPORT!$1:$1048576,21,FALSE),"")</f>
        <v>Azize Aouzal</v>
      </c>
      <c r="F79" s="25" t="str">
        <f>IFERROR(IF(VLOOKUP(B79,IMPORT!$F:$J,4,0)="true","","S"),"")</f>
        <v/>
      </c>
      <c r="G79" s="10" t="str">
        <f>IFERROR(IF(VLOOKUP(B79,IMPORT!$F:$J,5,0)="normal","","B"),"")</f>
        <v/>
      </c>
      <c r="H79" s="26" t="str">
        <f>IFERROR(IF(VLOOKUP(B79,IMPORT!$F:$L,7,0)="true","","P"),"")</f>
        <v/>
      </c>
      <c r="I79" s="18" t="str">
        <f>IF(AND(OR(IMPORT!K79="available",IMPORT!K79="reservation",IMPORT!K79="reservation-late"),OR(A79&lt;&gt;"Z - Garage - Livraison",A79&lt;&gt;"Z - Garage - Livraison")),B79,"")</f>
        <v/>
      </c>
      <c r="J79" s="18" t="str">
        <f>IFERROR(IF(VLOOKUP(B79,IMPORT!$F:$AF,21,FALSE)&lt;&gt;"null",IF(OR(A79="Z - Garage - Livraison",A79="Z - Garage - Restitution"),"",B79),""),"")</f>
        <v/>
      </c>
      <c r="K79" s="18" t="str">
        <f>IF(AND(J79="",OR(IMPORT!K79="intervention",IMPORT!K79="intervention-late")),IF(OR(A79="Z - Garage - Livraison",A79="Z - Garage - Restitution"),"",B79),"")</f>
        <v>FC-505-MD</v>
      </c>
      <c r="L79" s="18" t="str">
        <f>IFERROR(IF(OR(A79="Z - Garage - Livraison",A79="Z - Garage - Restitution"),B79,""),"")</f>
        <v/>
      </c>
      <c r="M79" s="20" t="str">
        <f>IFERROR(INT(IF(OR(IMPORT!K79="intervention",IMPORT!K79="intervention-late",IMPORT!K79="unavailable"),IF(J79&lt;&gt;"",MID(VLOOKUP(B79,IMPORT!$F:$AF,21,0),1,10),MID(VLOOKUP(B79,IMPORT!$F:$AF,19,0),1,10)),"")),"")</f>
        <v/>
      </c>
      <c r="N79" s="20" t="str">
        <f>IFERROR(INT(IF(OR(IMPORT!K79="intervention",IMPORT!K79="intervention-late",IMPORT!K79="unavailable"),IF(J79&lt;&gt;"",MID(VLOOKUP(B79,IMPORT!$F:$AF,22,0),1,10),MID(VLOOKUP(B79,IMPORT!$F:$AF,20,0),1,10)),"")),"")</f>
        <v/>
      </c>
      <c r="O79" s="18" t="str">
        <f t="shared" ca="1" si="1"/>
        <v/>
      </c>
      <c r="P79" s="14" t="str">
        <f>IFERROR(INT(IF(MID(VLOOKUP(B79,IMPORT!$F:$AF,23,FALSE),1,10)&lt;&gt;"null",MID(VLOOKUP(B79,IMPORT!$F:$AF,23,FALSE),1,10),"")),"")</f>
        <v/>
      </c>
      <c r="Q79" s="16" t="str">
        <f>IFERROR(INT(IF(MID(VLOOKUP(B79,IMPORT!$F:$AF,26,FALSE),1,10)&lt;&gt;"null",MID(VLOOKUP(B79,IMPORT!$F:$AF,26,FALSE),1,10),"")),"")</f>
        <v/>
      </c>
      <c r="R79" s="16" t="str">
        <f>IFERROR(IF(VLOOKUP(B79,IMPORT!$F:$AF,11,FALSE)="true","X",""),"")</f>
        <v/>
      </c>
      <c r="S79" s="16" t="str">
        <f>IFERROR(IF(VLOOKUP(B79,IMPORT!$F:$AF,12,FALSE)="true","X",""),"")</f>
        <v/>
      </c>
      <c r="T79" s="16" t="str">
        <f>IFERROR(IF(VLOOKUP(B79,IMPORT!$F:$AF,9,FALSE)="true","X",""),"")</f>
        <v/>
      </c>
      <c r="U79" s="16" t="str">
        <f>IFERROR(IF(VLOOKUP(B79,IMPORT!$F:$AF,10,FALSE)="true","X",""),"")</f>
        <v/>
      </c>
      <c r="V79" s="16" t="str">
        <f>IFERROR(IF(VLOOKUP(B79,IMPORT!$F:$AF,13,FALSE)="true","X",""),"")</f>
        <v/>
      </c>
      <c r="W79" s="16" t="str">
        <f>IFERROR(IF(VLOOKUP(B79,IMPORT!$F:$AF,14,FALSE)="true","X",""),"")</f>
        <v/>
      </c>
      <c r="X79" s="12" t="str">
        <f>IFERROR(INT(IF(MID(VLOOKUP(B79,IMPORT!$F:$AF,27,FALSE),1,10)&lt;&gt;"null",MID(VLOOKUP(B79,IMPORT!$F:$AF,27,FALSE),1,10),"-")),"")</f>
        <v/>
      </c>
      <c r="Y79" s="21">
        <f>IFERROR(IF(VLOOKUP(B79,IMPORT!$F:$AF,24,FALSE)&lt;&gt;"null",VLOOKUP(B79,IMPORT!$F:$AF,24,FALSE),""),"")</f>
        <v>7.0100118723605094E+17</v>
      </c>
      <c r="Z79" s="18" t="str">
        <f>IFERROR(IF(VLOOKUP(B79,IMPORT!$F:$AF,25,FALSE)&lt;&gt;"null",VLOOKUP(B79,IMPORT!$F:$AF,25,FALSE),""),"")</f>
        <v/>
      </c>
    </row>
    <row r="80" spans="1:26">
      <c r="A80" s="1" t="str">
        <f>IFERROR(IF(IMPORT!C80&lt;&gt;"",IMPORT!C80,""),"")</f>
        <v>Paris 01 - Rivoli Pont-Neuf</v>
      </c>
      <c r="B80" s="1" t="str">
        <f>IFERROR(VLOOKUP(D80,IMPORT!$1:$1048576,6,FALSE),"")</f>
        <v>EW-789-KM</v>
      </c>
      <c r="C80" s="1">
        <f>IFERROR(VLOOKUP(B80,IMPORT!$F:$G,2,FALSE),"")</f>
        <v>500</v>
      </c>
      <c r="D80" s="8" t="str">
        <f>IFERROR(IF(IMPORT!A80&lt;&gt;"",IMPORT!A80,""),"")</f>
        <v>Paris 01 - Rivoli Pont-Neuf1</v>
      </c>
      <c r="E80" s="1" t="str">
        <f>IFERROR(VLOOKUP(D80,IMPORT!$1:$1048576,21,FALSE),"")</f>
        <v>Azize Aouzal</v>
      </c>
      <c r="F80" s="25" t="str">
        <f>IFERROR(IF(VLOOKUP(B80,IMPORT!$F:$J,4,0)="true","","S"),"")</f>
        <v/>
      </c>
      <c r="G80" s="10" t="str">
        <f>IFERROR(IF(VLOOKUP(B80,IMPORT!$F:$J,5,0)="normal","","B"),"")</f>
        <v/>
      </c>
      <c r="H80" s="26" t="str">
        <f>IFERROR(IF(VLOOKUP(B80,IMPORT!$F:$L,7,0)="true","","P"),"")</f>
        <v/>
      </c>
      <c r="I80" s="18" t="str">
        <f>IF(AND(OR(IMPORT!K80="available",IMPORT!K80="reservation",IMPORT!K80="reservation-late"),OR(A80&lt;&gt;"Z - Garage - Livraison",A80&lt;&gt;"Z - Garage - Livraison")),B80,"")</f>
        <v>EW-789-KM</v>
      </c>
      <c r="J80" s="18" t="str">
        <f>IFERROR(IF(VLOOKUP(B80,IMPORT!$F:$AF,21,FALSE)&lt;&gt;"null",IF(OR(A80="Z - Garage - Livraison",A80="Z - Garage - Restitution"),"",B80),""),"")</f>
        <v/>
      </c>
      <c r="K80" s="18" t="str">
        <f>IF(AND(J80="",OR(IMPORT!K80="intervention",IMPORT!K80="intervention-late")),IF(OR(A80="Z - Garage - Livraison",A80="Z - Garage - Restitution"),"",B80),"")</f>
        <v/>
      </c>
      <c r="L80" s="18" t="str">
        <f>IFERROR(IF(OR(A80="Z - Garage - Livraison",A80="Z - Garage - Restitution"),B80,""),"")</f>
        <v/>
      </c>
      <c r="M80" s="20" t="str">
        <f>IFERROR(INT(IF(OR(IMPORT!K80="intervention",IMPORT!K80="intervention-late",IMPORT!K80="unavailable"),IF(J80&lt;&gt;"",MID(VLOOKUP(B80,IMPORT!$F:$AF,21,0),1,10),MID(VLOOKUP(B80,IMPORT!$F:$AF,19,0),1,10)),"")),"")</f>
        <v/>
      </c>
      <c r="N80" s="20" t="str">
        <f>IFERROR(INT(IF(OR(IMPORT!K80="intervention",IMPORT!K80="intervention-late",IMPORT!K80="unavailable"),IF(J80&lt;&gt;"",MID(VLOOKUP(B80,IMPORT!$F:$AF,22,0),1,10),MID(VLOOKUP(B80,IMPORT!$F:$AF,20,0),1,10)),"")),"")</f>
        <v/>
      </c>
      <c r="O80" s="18" t="str">
        <f t="shared" ca="1" si="1"/>
        <v/>
      </c>
      <c r="P80" s="14" t="str">
        <f>IFERROR(INT(IF(MID(VLOOKUP(B80,IMPORT!$F:$AF,23,FALSE),1,10)&lt;&gt;"null",MID(VLOOKUP(B80,IMPORT!$F:$AF,23,FALSE),1,10),"")),"")</f>
        <v/>
      </c>
      <c r="Q80" s="16">
        <f>IFERROR(INT(IF(MID(VLOOKUP(B80,IMPORT!$F:$AF,26,FALSE),1,10)&lt;&gt;"null",MID(VLOOKUP(B80,IMPORT!$F:$AF,26,FALSE),1,10),"")),"")</f>
        <v>43506</v>
      </c>
      <c r="R80" s="16" t="str">
        <f>IFERROR(IF(VLOOKUP(B80,IMPORT!$F:$AF,11,FALSE)="true","X",""),"")</f>
        <v/>
      </c>
      <c r="S80" s="16" t="str">
        <f>IFERROR(IF(VLOOKUP(B80,IMPORT!$F:$AF,12,FALSE)="true","X",""),"")</f>
        <v/>
      </c>
      <c r="T80" s="16" t="str">
        <f>IFERROR(IF(VLOOKUP(B80,IMPORT!$F:$AF,9,FALSE)="true","X",""),"")</f>
        <v/>
      </c>
      <c r="U80" s="16" t="str">
        <f>IFERROR(IF(VLOOKUP(B80,IMPORT!$F:$AF,10,FALSE)="true","X",""),"")</f>
        <v/>
      </c>
      <c r="V80" s="16" t="str">
        <f>IFERROR(IF(VLOOKUP(B80,IMPORT!$F:$AF,13,FALSE)="true","X",""),"")</f>
        <v/>
      </c>
      <c r="W80" s="16" t="str">
        <f>IFERROR(IF(VLOOKUP(B80,IMPORT!$F:$AF,14,FALSE)="true","X",""),"")</f>
        <v/>
      </c>
      <c r="X80" s="12">
        <f>IFERROR(INT(IF(MID(VLOOKUP(B80,IMPORT!$F:$AF,27,FALSE),1,10)&lt;&gt;"null",MID(VLOOKUP(B80,IMPORT!$F:$AF,27,FALSE),1,10),"-")),"")</f>
        <v>43439</v>
      </c>
      <c r="Y80" s="21">
        <f>IFERROR(IF(VLOOKUP(B80,IMPORT!$F:$AF,24,FALSE)&lt;&gt;"null",VLOOKUP(B80,IMPORT!$F:$AF,24,FALSE),""),"")</f>
        <v>7.01001187236032E+17</v>
      </c>
      <c r="Z80" s="18" t="str">
        <f>IFERROR(IF(VLOOKUP(B80,IMPORT!$F:$AF,25,FALSE)&lt;&gt;"null",VLOOKUP(B80,IMPORT!$F:$AF,25,FALSE),""),"")</f>
        <v/>
      </c>
    </row>
    <row r="81" spans="1:26">
      <c r="A81" s="1" t="str">
        <f>IFERROR(IF(IMPORT!C81&lt;&gt;"",IMPORT!C81,""),"")</f>
        <v>Paris 01 - Rivoli Pont-Neuf</v>
      </c>
      <c r="B81" s="1" t="str">
        <f>IFERROR(VLOOKUP(D81,IMPORT!$1:$1048576,6,FALSE),"")</f>
        <v>EP-834-YQ</v>
      </c>
      <c r="C81" s="1" t="str">
        <f>IFERROR(VLOOKUP(B81,IMPORT!$F:$G,2,FALSE),"")</f>
        <v>TWINGO</v>
      </c>
      <c r="D81" s="8" t="str">
        <f>IFERROR(IF(IMPORT!A81&lt;&gt;"",IMPORT!A81,""),"")</f>
        <v>Paris 01 - Rivoli Pont-Neuf2</v>
      </c>
      <c r="E81" s="1" t="str">
        <f>IFERROR(VLOOKUP(D81,IMPORT!$1:$1048576,21,FALSE),"")</f>
        <v>Azize Aouzal</v>
      </c>
      <c r="F81" s="25" t="str">
        <f>IFERROR(IF(VLOOKUP(B81,IMPORT!$F:$J,4,0)="true","","S"),"")</f>
        <v/>
      </c>
      <c r="G81" s="10" t="str">
        <f>IFERROR(IF(VLOOKUP(B81,IMPORT!$F:$J,5,0)="normal","","B"),"")</f>
        <v/>
      </c>
      <c r="H81" s="26" t="str">
        <f>IFERROR(IF(VLOOKUP(B81,IMPORT!$F:$L,7,0)="true","","P"),"")</f>
        <v/>
      </c>
      <c r="I81" s="18" t="str">
        <f>IF(AND(OR(IMPORT!K81="available",IMPORT!K81="reservation",IMPORT!K81="reservation-late"),OR(A81&lt;&gt;"Z - Garage - Livraison",A81&lt;&gt;"Z - Garage - Livraison")),B81,"")</f>
        <v>EP-834-YQ</v>
      </c>
      <c r="J81" s="18" t="str">
        <f>IFERROR(IF(VLOOKUP(B81,IMPORT!$F:$AF,21,FALSE)&lt;&gt;"null",IF(OR(A81="Z - Garage - Livraison",A81="Z - Garage - Restitution"),"",B81),""),"")</f>
        <v/>
      </c>
      <c r="K81" s="18" t="str">
        <f>IF(AND(J81="",OR(IMPORT!K81="intervention",IMPORT!K81="intervention-late")),IF(OR(A81="Z - Garage - Livraison",A81="Z - Garage - Restitution"),"",B81),"")</f>
        <v/>
      </c>
      <c r="L81" s="18" t="str">
        <f>IFERROR(IF(OR(A81="Z - Garage - Livraison",A81="Z - Garage - Restitution"),B81,""),"")</f>
        <v/>
      </c>
      <c r="M81" s="20" t="str">
        <f>IFERROR(INT(IF(OR(IMPORT!K81="intervention",IMPORT!K81="intervention-late",IMPORT!K81="unavailable"),IF(J81&lt;&gt;"",MID(VLOOKUP(B81,IMPORT!$F:$AF,21,0),1,10),MID(VLOOKUP(B81,IMPORT!$F:$AF,19,0),1,10)),"")),"")</f>
        <v/>
      </c>
      <c r="N81" s="20" t="str">
        <f>IFERROR(INT(IF(OR(IMPORT!K81="intervention",IMPORT!K81="intervention-late",IMPORT!K81="unavailable"),IF(J81&lt;&gt;"",MID(VLOOKUP(B81,IMPORT!$F:$AF,22,0),1,10),MID(VLOOKUP(B81,IMPORT!$F:$AF,20,0),1,10)),"")),"")</f>
        <v/>
      </c>
      <c r="O81" s="18" t="str">
        <f t="shared" ca="1" si="1"/>
        <v/>
      </c>
      <c r="P81" s="14" t="str">
        <f>IFERROR(INT(IF(MID(VLOOKUP(B81,IMPORT!$F:$AF,23,FALSE),1,10)&lt;&gt;"null",MID(VLOOKUP(B81,IMPORT!$F:$AF,23,FALSE),1,10),"")),"")</f>
        <v/>
      </c>
      <c r="Q81" s="16">
        <f>IFERROR(INT(IF(MID(VLOOKUP(B81,IMPORT!$F:$AF,26,FALSE),1,10)&lt;&gt;"null",MID(VLOOKUP(B81,IMPORT!$F:$AF,26,FALSE),1,10),"")),"")</f>
        <v>43450</v>
      </c>
      <c r="R81" s="16" t="str">
        <f>IFERROR(IF(VLOOKUP(B81,IMPORT!$F:$AF,11,FALSE)="true","X",""),"")</f>
        <v/>
      </c>
      <c r="S81" s="16" t="str">
        <f>IFERROR(IF(VLOOKUP(B81,IMPORT!$F:$AF,12,FALSE)="true","X",""),"")</f>
        <v/>
      </c>
      <c r="T81" s="16" t="str">
        <f>IFERROR(IF(VLOOKUP(B81,IMPORT!$F:$AF,9,FALSE)="true","X",""),"")</f>
        <v/>
      </c>
      <c r="U81" s="16" t="str">
        <f>IFERROR(IF(VLOOKUP(B81,IMPORT!$F:$AF,10,FALSE)="true","X",""),"")</f>
        <v/>
      </c>
      <c r="V81" s="16" t="str">
        <f>IFERROR(IF(VLOOKUP(B81,IMPORT!$F:$AF,13,FALSE)="true","X",""),"")</f>
        <v/>
      </c>
      <c r="W81" s="16" t="str">
        <f>IFERROR(IF(VLOOKUP(B81,IMPORT!$F:$AF,14,FALSE)="true","X",""),"")</f>
        <v/>
      </c>
      <c r="X81" s="12">
        <f>IFERROR(INT(IF(MID(VLOOKUP(B81,IMPORT!$F:$AF,27,FALSE),1,10)&lt;&gt;"null",MID(VLOOKUP(B81,IMPORT!$F:$AF,27,FALSE),1,10),"-")),"")</f>
        <v>43439</v>
      </c>
      <c r="Y81" s="21">
        <f>IFERROR(IF(VLOOKUP(B81,IMPORT!$F:$AF,24,FALSE)&lt;&gt;"null",VLOOKUP(B81,IMPORT!$F:$AF,24,FALSE),""),"")</f>
        <v>7.0100118723606605E+17</v>
      </c>
      <c r="Z81" s="18" t="str">
        <f>IFERROR(IF(VLOOKUP(B81,IMPORT!$F:$AF,25,FALSE)&lt;&gt;"null",VLOOKUP(B81,IMPORT!$F:$AF,25,FALSE),""),"")</f>
        <v/>
      </c>
    </row>
    <row r="82" spans="1:26">
      <c r="A82" s="1" t="str">
        <f>IFERROR(IF(IMPORT!C82&lt;&gt;"",IMPORT!C82,""),"")</f>
        <v>Paris 01 - Rivoli Pont-Neuf</v>
      </c>
      <c r="B82" s="1" t="str">
        <f>IFERROR(VLOOKUP(D82,IMPORT!$1:$1048576,6,FALSE),"")</f>
        <v>EQ-083-FR</v>
      </c>
      <c r="C82" s="1" t="str">
        <f>IFERROR(VLOOKUP(B82,IMPORT!$F:$G,2,FALSE),"")</f>
        <v>Golf 7</v>
      </c>
      <c r="D82" s="8" t="str">
        <f>IFERROR(IF(IMPORT!A82&lt;&gt;"",IMPORT!A82,""),"")</f>
        <v>Paris 01 - Rivoli Pont-Neuf3</v>
      </c>
      <c r="E82" s="1" t="str">
        <f>IFERROR(VLOOKUP(D82,IMPORT!$1:$1048576,21,FALSE),"")</f>
        <v>Azize Aouzal</v>
      </c>
      <c r="F82" s="25" t="str">
        <f>IFERROR(IF(VLOOKUP(B82,IMPORT!$F:$J,4,0)="true","","S"),"")</f>
        <v/>
      </c>
      <c r="G82" s="10" t="str">
        <f>IFERROR(IF(VLOOKUP(B82,IMPORT!$F:$J,5,0)="normal","","B"),"")</f>
        <v/>
      </c>
      <c r="H82" s="26" t="str">
        <f>IFERROR(IF(VLOOKUP(B82,IMPORT!$F:$L,7,0)="true","","P"),"")</f>
        <v/>
      </c>
      <c r="I82" s="18" t="str">
        <f>IF(AND(OR(IMPORT!K82="available",IMPORT!K82="reservation",IMPORT!K82="reservation-late"),OR(A82&lt;&gt;"Z - Garage - Livraison",A82&lt;&gt;"Z - Garage - Livraison")),B82,"")</f>
        <v>EQ-083-FR</v>
      </c>
      <c r="J82" s="18" t="str">
        <f>IFERROR(IF(VLOOKUP(B82,IMPORT!$F:$AF,21,FALSE)&lt;&gt;"null",IF(OR(A82="Z - Garage - Livraison",A82="Z - Garage - Restitution"),"",B82),""),"")</f>
        <v/>
      </c>
      <c r="K82" s="18" t="str">
        <f>IF(AND(J82="",OR(IMPORT!K82="intervention",IMPORT!K82="intervention-late")),IF(OR(A82="Z - Garage - Livraison",A82="Z - Garage - Restitution"),"",B82),"")</f>
        <v/>
      </c>
      <c r="L82" s="18" t="str">
        <f>IFERROR(IF(OR(A82="Z - Garage - Livraison",A82="Z - Garage - Restitution"),B82,""),"")</f>
        <v/>
      </c>
      <c r="M82" s="20" t="str">
        <f>IFERROR(INT(IF(OR(IMPORT!K82="intervention",IMPORT!K82="intervention-late",IMPORT!K82="unavailable"),IF(J82&lt;&gt;"",MID(VLOOKUP(B82,IMPORT!$F:$AF,21,0),1,10),MID(VLOOKUP(B82,IMPORT!$F:$AF,19,0),1,10)),"")),"")</f>
        <v/>
      </c>
      <c r="N82" s="20" t="str">
        <f>IFERROR(INT(IF(OR(IMPORT!K82="intervention",IMPORT!K82="intervention-late",IMPORT!K82="unavailable"),IF(J82&lt;&gt;"",MID(VLOOKUP(B82,IMPORT!$F:$AF,22,0),1,10),MID(VLOOKUP(B82,IMPORT!$F:$AF,20,0),1,10)),"")),"")</f>
        <v/>
      </c>
      <c r="O82" s="18" t="str">
        <f t="shared" ca="1" si="1"/>
        <v/>
      </c>
      <c r="P82" s="14">
        <f>IFERROR(INT(IF(MID(VLOOKUP(B82,IMPORT!$F:$AF,23,FALSE),1,10)&lt;&gt;"null",MID(VLOOKUP(B82,IMPORT!$F:$AF,23,FALSE),1,10),"")),"")</f>
        <v>43476</v>
      </c>
      <c r="Q82" s="16" t="str">
        <f>IFERROR(INT(IF(MID(VLOOKUP(B82,IMPORT!$F:$AF,26,FALSE),1,10)&lt;&gt;"null",MID(VLOOKUP(B82,IMPORT!$F:$AF,26,FALSE),1,10),"")),"")</f>
        <v/>
      </c>
      <c r="R82" s="16" t="str">
        <f>IFERROR(IF(VLOOKUP(B82,IMPORT!$F:$AF,11,FALSE)="true","X",""),"")</f>
        <v/>
      </c>
      <c r="S82" s="16" t="str">
        <f>IFERROR(IF(VLOOKUP(B82,IMPORT!$F:$AF,12,FALSE)="true","X",""),"")</f>
        <v/>
      </c>
      <c r="T82" s="16" t="str">
        <f>IFERROR(IF(VLOOKUP(B82,IMPORT!$F:$AF,9,FALSE)="true","X",""),"")</f>
        <v/>
      </c>
      <c r="U82" s="16" t="str">
        <f>IFERROR(IF(VLOOKUP(B82,IMPORT!$F:$AF,10,FALSE)="true","X",""),"")</f>
        <v/>
      </c>
      <c r="V82" s="16" t="str">
        <f>IFERROR(IF(VLOOKUP(B82,IMPORT!$F:$AF,13,FALSE)="true","X",""),"")</f>
        <v/>
      </c>
      <c r="W82" s="16" t="str">
        <f>IFERROR(IF(VLOOKUP(B82,IMPORT!$F:$AF,14,FALSE)="true","X",""),"")</f>
        <v/>
      </c>
      <c r="X82" s="12">
        <f>IFERROR(INT(IF(MID(VLOOKUP(B82,IMPORT!$F:$AF,27,FALSE),1,10)&lt;&gt;"null",MID(VLOOKUP(B82,IMPORT!$F:$AF,27,FALSE),1,10),"-")),"")</f>
        <v>43439</v>
      </c>
      <c r="Y82" s="21">
        <f>IFERROR(IF(VLOOKUP(B82,IMPORT!$F:$AF,24,FALSE)&lt;&gt;"null",VLOOKUP(B82,IMPORT!$F:$AF,24,FALSE),""),"")</f>
        <v>7.0100118723601101E+17</v>
      </c>
      <c r="Z82" s="18" t="str">
        <f>IFERROR(IF(VLOOKUP(B82,IMPORT!$F:$AF,25,FALSE)&lt;&gt;"null",VLOOKUP(B82,IMPORT!$F:$AF,25,FALSE),""),"")</f>
        <v/>
      </c>
    </row>
    <row r="83" spans="1:26">
      <c r="A83" s="1" t="str">
        <f>IFERROR(IF(IMPORT!C83&lt;&gt;"",IMPORT!C83,""),"")</f>
        <v>Paris 03 - Rue Caffarelli</v>
      </c>
      <c r="B83" s="1" t="str">
        <f>IFERROR(VLOOKUP(D83,IMPORT!$1:$1048576,6,FALSE),"")</f>
        <v>EV-968-SN</v>
      </c>
      <c r="C83" s="1" t="str">
        <f>IFERROR(VLOOKUP(B83,IMPORT!$F:$G,2,FALSE),"")</f>
        <v>MEGANE</v>
      </c>
      <c r="D83" s="8" t="str">
        <f>IFERROR(IF(IMPORT!A83&lt;&gt;"",IMPORT!A83,""),"")</f>
        <v>Paris 03 - Rue Caffarelli1</v>
      </c>
      <c r="E83" s="1" t="str">
        <f>IFERROR(VLOOKUP(D83,IMPORT!$1:$1048576,21,FALSE),"")</f>
        <v>Azize Aouzal</v>
      </c>
      <c r="F83" s="25" t="str">
        <f>IFERROR(IF(VLOOKUP(B83,IMPORT!$F:$J,4,0)="true","","S"),"")</f>
        <v/>
      </c>
      <c r="G83" s="10" t="str">
        <f>IFERROR(IF(VLOOKUP(B83,IMPORT!$F:$J,5,0)="normal","","B"),"")</f>
        <v/>
      </c>
      <c r="H83" s="26" t="str">
        <f>IFERROR(IF(VLOOKUP(B83,IMPORT!$F:$L,7,0)="true","","P"),"")</f>
        <v>P</v>
      </c>
      <c r="I83" s="18" t="str">
        <f>IF(AND(OR(IMPORT!K83="available",IMPORT!K83="reservation",IMPORT!K83="reservation-late"),OR(A83&lt;&gt;"Z - Garage - Livraison",A83&lt;&gt;"Z - Garage - Livraison")),B83,"")</f>
        <v>EV-968-SN</v>
      </c>
      <c r="J83" s="18" t="str">
        <f>IFERROR(IF(VLOOKUP(B83,IMPORT!$F:$AF,21,FALSE)&lt;&gt;"null",IF(OR(A83="Z - Garage - Livraison",A83="Z - Garage - Restitution"),"",B83),""),"")</f>
        <v/>
      </c>
      <c r="K83" s="18" t="str">
        <f>IF(AND(J83="",OR(IMPORT!K83="intervention",IMPORT!K83="intervention-late")),IF(OR(A83="Z - Garage - Livraison",A83="Z - Garage - Restitution"),"",B83),"")</f>
        <v/>
      </c>
      <c r="L83" s="18" t="str">
        <f>IFERROR(IF(OR(A83="Z - Garage - Livraison",A83="Z - Garage - Restitution"),B83,""),"")</f>
        <v/>
      </c>
      <c r="M83" s="20" t="str">
        <f>IFERROR(INT(IF(OR(IMPORT!K83="intervention",IMPORT!K83="intervention-late",IMPORT!K83="unavailable"),IF(J83&lt;&gt;"",MID(VLOOKUP(B83,IMPORT!$F:$AF,21,0),1,10),MID(VLOOKUP(B83,IMPORT!$F:$AF,19,0),1,10)),"")),"")</f>
        <v/>
      </c>
      <c r="N83" s="20" t="str">
        <f>IFERROR(INT(IF(OR(IMPORT!K83="intervention",IMPORT!K83="intervention-late",IMPORT!K83="unavailable"),IF(J83&lt;&gt;"",MID(VLOOKUP(B83,IMPORT!$F:$AF,22,0),1,10),MID(VLOOKUP(B83,IMPORT!$F:$AF,20,0),1,10)),"")),"")</f>
        <v/>
      </c>
      <c r="O83" s="18" t="str">
        <f t="shared" ca="1" si="1"/>
        <v/>
      </c>
      <c r="P83" s="14" t="str">
        <f>IFERROR(INT(IF(MID(VLOOKUP(B83,IMPORT!$F:$AF,23,FALSE),1,10)&lt;&gt;"null",MID(VLOOKUP(B83,IMPORT!$F:$AF,23,FALSE),1,10),"")),"")</f>
        <v/>
      </c>
      <c r="Q83" s="16" t="str">
        <f>IFERROR(INT(IF(MID(VLOOKUP(B83,IMPORT!$F:$AF,26,FALSE),1,10)&lt;&gt;"null",MID(VLOOKUP(B83,IMPORT!$F:$AF,26,FALSE),1,10),"")),"")</f>
        <v/>
      </c>
      <c r="R83" s="16" t="str">
        <f>IFERROR(IF(VLOOKUP(B83,IMPORT!$F:$AF,11,FALSE)="true","X",""),"")</f>
        <v/>
      </c>
      <c r="S83" s="16" t="str">
        <f>IFERROR(IF(VLOOKUP(B83,IMPORT!$F:$AF,12,FALSE)="true","X",""),"")</f>
        <v/>
      </c>
      <c r="T83" s="16" t="str">
        <f>IFERROR(IF(VLOOKUP(B83,IMPORT!$F:$AF,9,FALSE)="true","X",""),"")</f>
        <v/>
      </c>
      <c r="U83" s="16" t="str">
        <f>IFERROR(IF(VLOOKUP(B83,IMPORT!$F:$AF,10,FALSE)="true","X",""),"")</f>
        <v/>
      </c>
      <c r="V83" s="16" t="str">
        <f>IFERROR(IF(VLOOKUP(B83,IMPORT!$F:$AF,13,FALSE)="true","X",""),"")</f>
        <v/>
      </c>
      <c r="W83" s="16" t="str">
        <f>IFERROR(IF(VLOOKUP(B83,IMPORT!$F:$AF,14,FALSE)="true","X",""),"")</f>
        <v/>
      </c>
      <c r="X83" s="12">
        <f>IFERROR(INT(IF(MID(VLOOKUP(B83,IMPORT!$F:$AF,27,FALSE),1,10)&lt;&gt;"null",MID(VLOOKUP(B83,IMPORT!$F:$AF,27,FALSE),1,10),"-")),"")</f>
        <v>43439</v>
      </c>
      <c r="Y83" s="21">
        <f>IFERROR(IF(VLOOKUP(B83,IMPORT!$F:$AF,24,FALSE)&lt;&gt;"null",VLOOKUP(B83,IMPORT!$F:$AF,24,FALSE),""),"")</f>
        <v>7.0100118723603699E+17</v>
      </c>
      <c r="Z83" s="18" t="str">
        <f>IFERROR(IF(VLOOKUP(B83,IMPORT!$F:$AF,25,FALSE)&lt;&gt;"null",VLOOKUP(B83,IMPORT!$F:$AF,25,FALSE),""),"")</f>
        <v/>
      </c>
    </row>
    <row r="84" spans="1:26">
      <c r="A84" s="1" t="str">
        <f>IFERROR(IF(IMPORT!C84&lt;&gt;"",IMPORT!C84,""),"")</f>
        <v>Paris 03 - Rue Caffarelli</v>
      </c>
      <c r="B84" s="1" t="str">
        <f>IFERROR(VLOOKUP(D84,IMPORT!$1:$1048576,6,FALSE),"")</f>
        <v>FA 469 FF</v>
      </c>
      <c r="C84" s="1" t="str">
        <f>IFERROR(VLOOKUP(B84,IMPORT!$F:$G,2,FALSE),"")</f>
        <v xml:space="preserve">Transporter </v>
      </c>
      <c r="D84" s="8" t="str">
        <f>IFERROR(IF(IMPORT!A84&lt;&gt;"",IMPORT!A84,""),"")</f>
        <v>Paris 03 - Rue Caffarelli2</v>
      </c>
      <c r="E84" s="1" t="str">
        <f>IFERROR(VLOOKUP(D84,IMPORT!$1:$1048576,21,FALSE),"")</f>
        <v>Azize Aouzal</v>
      </c>
      <c r="F84" s="25" t="str">
        <f>IFERROR(IF(VLOOKUP(B84,IMPORT!$F:$J,4,0)="true","","S"),"")</f>
        <v/>
      </c>
      <c r="G84" s="10" t="str">
        <f>IFERROR(IF(VLOOKUP(B84,IMPORT!$F:$J,5,0)="normal","","B"),"")</f>
        <v>B</v>
      </c>
      <c r="H84" s="26" t="str">
        <f>IFERROR(IF(VLOOKUP(B84,IMPORT!$F:$L,7,0)="true","","P"),"")</f>
        <v/>
      </c>
      <c r="I84" s="18" t="str">
        <f>IF(AND(OR(IMPORT!K84="available",IMPORT!K84="reservation",IMPORT!K84="reservation-late"),OR(A84&lt;&gt;"Z - Garage - Livraison",A84&lt;&gt;"Z - Garage - Livraison")),B84,"")</f>
        <v/>
      </c>
      <c r="J84" s="18" t="str">
        <f>IFERROR(IF(VLOOKUP(B84,IMPORT!$F:$AF,21,FALSE)&lt;&gt;"null",IF(OR(A84="Z - Garage - Livraison",A84="Z - Garage - Restitution"),"",B84),""),"")</f>
        <v>FA 469 FF</v>
      </c>
      <c r="K84" s="18" t="str">
        <f>IF(AND(J84="",OR(IMPORT!K84="intervention",IMPORT!K84="intervention-late")),IF(OR(A84="Z - Garage - Livraison",A84="Z - Garage - Restitution"),"",B84),"")</f>
        <v/>
      </c>
      <c r="L84" s="18" t="str">
        <f>IFERROR(IF(OR(A84="Z - Garage - Livraison",A84="Z - Garage - Restitution"),B84,""),"")</f>
        <v/>
      </c>
      <c r="M84" s="20">
        <f>IFERROR(INT(IF(OR(IMPORT!K84="intervention",IMPORT!K84="intervention-late",IMPORT!K84="unavailable"),IF(J84&lt;&gt;"",MID(VLOOKUP(B84,IMPORT!$F:$AF,21,0),1,10),MID(VLOOKUP(B84,IMPORT!$F:$AF,19,0),1,10)),"")),"")</f>
        <v>43490</v>
      </c>
      <c r="N84" s="20">
        <f>IFERROR(INT(IF(OR(IMPORT!K84="intervention",IMPORT!K84="intervention-late",IMPORT!K84="unavailable"),IF(J84&lt;&gt;"",MID(VLOOKUP(B84,IMPORT!$F:$AF,22,0),1,10),MID(VLOOKUP(B84,IMPORT!$F:$AF,20,0),1,10)),"")),"")</f>
        <v>43523</v>
      </c>
      <c r="O84" s="18">
        <f t="shared" ca="1" si="1"/>
        <v>10</v>
      </c>
      <c r="P84" s="14">
        <f>IFERROR(INT(IF(MID(VLOOKUP(B84,IMPORT!$F:$AF,23,FALSE),1,10)&lt;&gt;"null",MID(VLOOKUP(B84,IMPORT!$F:$AF,23,FALSE),1,10),"")),"")</f>
        <v>43486</v>
      </c>
      <c r="Q84" s="16" t="str">
        <f>IFERROR(INT(IF(MID(VLOOKUP(B84,IMPORT!$F:$AF,26,FALSE),1,10)&lt;&gt;"null",MID(VLOOKUP(B84,IMPORT!$F:$AF,26,FALSE),1,10),"")),"")</f>
        <v/>
      </c>
      <c r="R84" s="16" t="str">
        <f>IFERROR(IF(VLOOKUP(B84,IMPORT!$F:$AF,11,FALSE)="true","X",""),"")</f>
        <v/>
      </c>
      <c r="S84" s="16" t="str">
        <f>IFERROR(IF(VLOOKUP(B84,IMPORT!$F:$AF,12,FALSE)="true","X",""),"")</f>
        <v/>
      </c>
      <c r="T84" s="16" t="str">
        <f>IFERROR(IF(VLOOKUP(B84,IMPORT!$F:$AF,9,FALSE)="true","X",""),"")</f>
        <v/>
      </c>
      <c r="U84" s="16" t="str">
        <f>IFERROR(IF(VLOOKUP(B84,IMPORT!$F:$AF,10,FALSE)="true","X",""),"")</f>
        <v/>
      </c>
      <c r="V84" s="16" t="str">
        <f>IFERROR(IF(VLOOKUP(B84,IMPORT!$F:$AF,13,FALSE)="true","X",""),"")</f>
        <v/>
      </c>
      <c r="W84" s="16" t="str">
        <f>IFERROR(IF(VLOOKUP(B84,IMPORT!$F:$AF,14,FALSE)="true","X",""),"")</f>
        <v/>
      </c>
      <c r="X84" s="12" t="str">
        <f>IFERROR(INT(IF(MID(VLOOKUP(B84,IMPORT!$F:$AF,27,FALSE),1,10)&lt;&gt;"null",MID(VLOOKUP(B84,IMPORT!$F:$AF,27,FALSE),1,10),"-")),"")</f>
        <v/>
      </c>
      <c r="Y84" s="21" t="str">
        <f>IFERROR(IF(VLOOKUP(B84,IMPORT!$F:$AF,24,FALSE)&lt;&gt;"null",VLOOKUP(B84,IMPORT!$F:$AF,24,FALSE),""),"")</f>
        <v>701001187236046402 KO</v>
      </c>
      <c r="Z84" s="18" t="str">
        <f>IFERROR(IF(VLOOKUP(B84,IMPORT!$F:$AF,25,FALSE)&lt;&gt;"null",VLOOKUP(B84,IMPORT!$F:$AF,25,FALSE),""),"")</f>
        <v>voirie</v>
      </c>
    </row>
    <row r="85" spans="1:26">
      <c r="A85" s="1" t="str">
        <f>IFERROR(IF(IMPORT!C85&lt;&gt;"",IMPORT!C85,""),"")</f>
        <v>Paris 03 - Rue du Temple</v>
      </c>
      <c r="B85" s="1" t="str">
        <f>IFERROR(VLOOKUP(D85,IMPORT!$1:$1048576,6,FALSE),"")</f>
        <v>EQ-974-HR</v>
      </c>
      <c r="C85" s="1" t="str">
        <f>IFERROR(VLOOKUP(B85,IMPORT!$F:$G,2,FALSE),"")</f>
        <v>MEGANE</v>
      </c>
      <c r="D85" s="8" t="str">
        <f>IFERROR(IF(IMPORT!A85&lt;&gt;"",IMPORT!A85,""),"")</f>
        <v>Paris 03 - Rue du Temple1</v>
      </c>
      <c r="E85" s="1" t="str">
        <f>IFERROR(VLOOKUP(D85,IMPORT!$1:$1048576,21,FALSE),"")</f>
        <v>Azize Aouzal</v>
      </c>
      <c r="F85" s="25" t="str">
        <f>IFERROR(IF(VLOOKUP(B85,IMPORT!$F:$J,4,0)="true","","S"),"")</f>
        <v>S</v>
      </c>
      <c r="G85" s="10" t="str">
        <f>IFERROR(IF(VLOOKUP(B85,IMPORT!$F:$J,5,0)="normal","","B"),"")</f>
        <v>B</v>
      </c>
      <c r="H85" s="26" t="str">
        <f>IFERROR(IF(VLOOKUP(B85,IMPORT!$F:$L,7,0)="true","","P"),"")</f>
        <v>P</v>
      </c>
      <c r="I85" s="18" t="str">
        <f>IF(AND(OR(IMPORT!K85="available",IMPORT!K85="reservation",IMPORT!K85="reservation-late"),OR(A85&lt;&gt;"Z - Garage - Livraison",A85&lt;&gt;"Z - Garage - Livraison")),B85,"")</f>
        <v/>
      </c>
      <c r="J85" s="18" t="str">
        <f>IFERROR(IF(VLOOKUP(B85,IMPORT!$F:$AF,21,FALSE)&lt;&gt;"null",IF(OR(A85="Z - Garage - Livraison",A85="Z - Garage - Restitution"),"",B85),""),"")</f>
        <v/>
      </c>
      <c r="K85" s="18" t="str">
        <f>IF(AND(J85="",OR(IMPORT!K85="intervention",IMPORT!K85="intervention-late")),IF(OR(A85="Z - Garage - Livraison",A85="Z - Garage - Restitution"),"",B85),"")</f>
        <v>EQ-974-HR</v>
      </c>
      <c r="L85" s="18" t="str">
        <f>IFERROR(IF(OR(A85="Z - Garage - Livraison",A85="Z - Garage - Restitution"),B85,""),"")</f>
        <v/>
      </c>
      <c r="M85" s="20">
        <f>IFERROR(INT(IF(OR(IMPORT!K85="intervention",IMPORT!K85="intervention-late",IMPORT!K85="unavailable"),IF(J85&lt;&gt;"",MID(VLOOKUP(B85,IMPORT!$F:$AF,21,0),1,10),MID(VLOOKUP(B85,IMPORT!$F:$AF,19,0),1,10)),"")),"")</f>
        <v>43510</v>
      </c>
      <c r="N85" s="20">
        <f>IFERROR(INT(IF(OR(IMPORT!K85="intervention",IMPORT!K85="intervention-late",IMPORT!K85="unavailable"),IF(J85&lt;&gt;"",MID(VLOOKUP(B85,IMPORT!$F:$AF,22,0),1,10),MID(VLOOKUP(B85,IMPORT!$F:$AF,20,0),1,10)),"")),"")</f>
        <v>43511</v>
      </c>
      <c r="O85" s="18" t="str">
        <f t="shared" ca="1" si="1"/>
        <v/>
      </c>
      <c r="P85" s="14">
        <f>IFERROR(INT(IF(MID(VLOOKUP(B85,IMPORT!$F:$AF,23,FALSE),1,10)&lt;&gt;"null",MID(VLOOKUP(B85,IMPORT!$F:$AF,23,FALSE),1,10),"")),"")</f>
        <v>43458</v>
      </c>
      <c r="Q85" s="16">
        <f>IFERROR(INT(IF(MID(VLOOKUP(B85,IMPORT!$F:$AF,26,FALSE),1,10)&lt;&gt;"null",MID(VLOOKUP(B85,IMPORT!$F:$AF,26,FALSE),1,10),"")),"")</f>
        <v>43456</v>
      </c>
      <c r="R85" s="16" t="str">
        <f>IFERROR(IF(VLOOKUP(B85,IMPORT!$F:$AF,11,FALSE)="true","X",""),"")</f>
        <v/>
      </c>
      <c r="S85" s="16" t="str">
        <f>IFERROR(IF(VLOOKUP(B85,IMPORT!$F:$AF,12,FALSE)="true","X",""),"")</f>
        <v/>
      </c>
      <c r="T85" s="16" t="str">
        <f>IFERROR(IF(VLOOKUP(B85,IMPORT!$F:$AF,9,FALSE)="true","X",""),"")</f>
        <v/>
      </c>
      <c r="U85" s="16" t="str">
        <f>IFERROR(IF(VLOOKUP(B85,IMPORT!$F:$AF,10,FALSE)="true","X",""),"")</f>
        <v/>
      </c>
      <c r="V85" s="16" t="str">
        <f>IFERROR(IF(VLOOKUP(B85,IMPORT!$F:$AF,13,FALSE)="true","X",""),"")</f>
        <v/>
      </c>
      <c r="W85" s="16" t="str">
        <f>IFERROR(IF(VLOOKUP(B85,IMPORT!$F:$AF,14,FALSE)="true","X",""),"")</f>
        <v/>
      </c>
      <c r="X85" s="12">
        <f>IFERROR(INT(IF(MID(VLOOKUP(B85,IMPORT!$F:$AF,27,FALSE),1,10)&lt;&gt;"null",MID(VLOOKUP(B85,IMPORT!$F:$AF,27,FALSE),1,10),"-")),"")</f>
        <v>43439</v>
      </c>
      <c r="Y85" s="21">
        <f>IFERROR(IF(VLOOKUP(B85,IMPORT!$F:$AF,24,FALSE)&lt;&gt;"null",VLOOKUP(B85,IMPORT!$F:$AF,24,FALSE),""),"")</f>
        <v>7.0100118723601997E+17</v>
      </c>
      <c r="Z85" s="18" t="str">
        <f>IFERROR(IF(VLOOKUP(B85,IMPORT!$F:$AF,25,FALSE)&lt;&gt;"null",VLOOKUP(B85,IMPORT!$F:$AF,25,FALSE),""),"")</f>
        <v/>
      </c>
    </row>
    <row r="86" spans="1:26">
      <c r="A86" s="1" t="str">
        <f>IFERROR(IF(IMPORT!C86&lt;&gt;"",IMPORT!C86,""),"")</f>
        <v>Paris 03 - Rue du Temple</v>
      </c>
      <c r="B86" s="1" t="str">
        <f>IFERROR(VLOOKUP(D86,IMPORT!$1:$1048576,6,FALSE),"")</f>
        <v>FC-153-MD</v>
      </c>
      <c r="C86" s="1" t="str">
        <f>IFERROR(VLOOKUP(B86,IMPORT!$F:$G,2,FALSE),"")</f>
        <v>Golf 7</v>
      </c>
      <c r="D86" s="8" t="str">
        <f>IFERROR(IF(IMPORT!A86&lt;&gt;"",IMPORT!A86,""),"")</f>
        <v>Paris 03 - Rue du Temple2</v>
      </c>
      <c r="E86" s="1" t="str">
        <f>IFERROR(VLOOKUP(D86,IMPORT!$1:$1048576,21,FALSE),"")</f>
        <v>Azize Aouzal</v>
      </c>
      <c r="F86" s="25" t="str">
        <f>IFERROR(IF(VLOOKUP(B86,IMPORT!$F:$J,4,0)="true","","S"),"")</f>
        <v/>
      </c>
      <c r="G86" s="10" t="str">
        <f>IFERROR(IF(VLOOKUP(B86,IMPORT!$F:$J,5,0)="normal","","B"),"")</f>
        <v/>
      </c>
      <c r="H86" s="26" t="str">
        <f>IFERROR(IF(VLOOKUP(B86,IMPORT!$F:$L,7,0)="true","","P"),"")</f>
        <v>P</v>
      </c>
      <c r="I86" s="18" t="str">
        <f>IF(AND(OR(IMPORT!K86="available",IMPORT!K86="reservation",IMPORT!K86="reservation-late"),OR(A86&lt;&gt;"Z - Garage - Livraison",A86&lt;&gt;"Z - Garage - Livraison")),B86,"")</f>
        <v/>
      </c>
      <c r="J86" s="18" t="str">
        <f>IFERROR(IF(VLOOKUP(B86,IMPORT!$F:$AF,21,FALSE)&lt;&gt;"null",IF(OR(A86="Z - Garage - Livraison",A86="Z - Garage - Restitution"),"",B86),""),"")</f>
        <v>FC-153-MD</v>
      </c>
      <c r="K86" s="18" t="str">
        <f>IF(AND(J86="",OR(IMPORT!K86="intervention",IMPORT!K86="intervention-late")),IF(OR(A86="Z - Garage - Livraison",A86="Z - Garage - Restitution"),"",B86),"")</f>
        <v/>
      </c>
      <c r="L86" s="18" t="str">
        <f>IFERROR(IF(OR(A86="Z - Garage - Livraison",A86="Z - Garage - Restitution"),B86,""),"")</f>
        <v/>
      </c>
      <c r="M86" s="20">
        <f>IFERROR(INT(IF(OR(IMPORT!K86="intervention",IMPORT!K86="intervention-late",IMPORT!K86="unavailable"),IF(J86&lt;&gt;"",MID(VLOOKUP(B86,IMPORT!$F:$AF,21,0),1,10),MID(VLOOKUP(B86,IMPORT!$F:$AF,19,0),1,10)),"")),"")</f>
        <v>43487</v>
      </c>
      <c r="N86" s="20">
        <f>IFERROR(INT(IF(OR(IMPORT!K86="intervention",IMPORT!K86="intervention-late",IMPORT!K86="unavailable"),IF(J86&lt;&gt;"",MID(VLOOKUP(B86,IMPORT!$F:$AF,22,0),1,10),MID(VLOOKUP(B86,IMPORT!$F:$AF,20,0),1,10)),"")),"")</f>
        <v>43523</v>
      </c>
      <c r="O86" s="18">
        <f t="shared" ca="1" si="1"/>
        <v>10</v>
      </c>
      <c r="P86" s="14" t="str">
        <f>IFERROR(INT(IF(MID(VLOOKUP(B86,IMPORT!$F:$AF,23,FALSE),1,10)&lt;&gt;"null",MID(VLOOKUP(B86,IMPORT!$F:$AF,23,FALSE),1,10),"")),"")</f>
        <v/>
      </c>
      <c r="Q86" s="16" t="str">
        <f>IFERROR(INT(IF(MID(VLOOKUP(B86,IMPORT!$F:$AF,26,FALSE),1,10)&lt;&gt;"null",MID(VLOOKUP(B86,IMPORT!$F:$AF,26,FALSE),1,10),"")),"")</f>
        <v/>
      </c>
      <c r="R86" s="16" t="str">
        <f>IFERROR(IF(VLOOKUP(B86,IMPORT!$F:$AF,11,FALSE)="true","X",""),"")</f>
        <v/>
      </c>
      <c r="S86" s="16" t="str">
        <f>IFERROR(IF(VLOOKUP(B86,IMPORT!$F:$AF,12,FALSE)="true","X",""),"")</f>
        <v/>
      </c>
      <c r="T86" s="16" t="str">
        <f>IFERROR(IF(VLOOKUP(B86,IMPORT!$F:$AF,9,FALSE)="true","X",""),"")</f>
        <v/>
      </c>
      <c r="U86" s="16" t="str">
        <f>IFERROR(IF(VLOOKUP(B86,IMPORT!$F:$AF,10,FALSE)="true","X",""),"")</f>
        <v/>
      </c>
      <c r="V86" s="16" t="str">
        <f>IFERROR(IF(VLOOKUP(B86,IMPORT!$F:$AF,13,FALSE)="true","X",""),"")</f>
        <v/>
      </c>
      <c r="W86" s="16" t="str">
        <f>IFERROR(IF(VLOOKUP(B86,IMPORT!$F:$AF,14,FALSE)="true","X",""),"")</f>
        <v/>
      </c>
      <c r="X86" s="12">
        <f>IFERROR(INT(IF(MID(VLOOKUP(B86,IMPORT!$F:$AF,27,FALSE),1,10)&lt;&gt;"null",MID(VLOOKUP(B86,IMPORT!$F:$AF,27,FALSE),1,10),"-")),"")</f>
        <v>43482</v>
      </c>
      <c r="Y86" s="21">
        <f>IFERROR(IF(VLOOKUP(B86,IMPORT!$F:$AF,24,FALSE)&lt;&gt;"null",VLOOKUP(B86,IMPORT!$F:$AF,24,FALSE),""),"")</f>
        <v>7.0100118723605197E+17</v>
      </c>
      <c r="Z86" s="18">
        <f>IFERROR(IF(VLOOKUP(B86,IMPORT!$F:$AF,25,FALSE)&lt;&gt;"null",VLOOKUP(B86,IMPORT!$F:$AF,25,FALSE),""),"")</f>
        <v>127128</v>
      </c>
    </row>
    <row r="87" spans="1:26">
      <c r="A87" s="1" t="str">
        <f>IFERROR(IF(IMPORT!C87&lt;&gt;"",IMPORT!C87,""),"")</f>
        <v>Paris 03 - Rue du Temple</v>
      </c>
      <c r="B87" s="1" t="str">
        <f>IFERROR(VLOOKUP(D87,IMPORT!$1:$1048576,6,FALSE),"")</f>
        <v>EL-386-SA</v>
      </c>
      <c r="C87" s="1" t="str">
        <f>IFERROR(VLOOKUP(B87,IMPORT!$F:$G,2,FALSE),"")</f>
        <v>TWINGO</v>
      </c>
      <c r="D87" s="8" t="str">
        <f>IFERROR(IF(IMPORT!A87&lt;&gt;"",IMPORT!A87,""),"")</f>
        <v>Paris 03 - Rue du Temple3</v>
      </c>
      <c r="E87" s="1" t="str">
        <f>IFERROR(VLOOKUP(D87,IMPORT!$1:$1048576,21,FALSE),"")</f>
        <v>Azize Aouzal</v>
      </c>
      <c r="F87" s="25" t="str">
        <f>IFERROR(IF(VLOOKUP(B87,IMPORT!$F:$J,4,0)="true","","S"),"")</f>
        <v/>
      </c>
      <c r="G87" s="10" t="str">
        <f>IFERROR(IF(VLOOKUP(B87,IMPORT!$F:$J,5,0)="normal","","B"),"")</f>
        <v/>
      </c>
      <c r="H87" s="26" t="str">
        <f>IFERROR(IF(VLOOKUP(B87,IMPORT!$F:$L,7,0)="true","","P"),"")</f>
        <v/>
      </c>
      <c r="I87" s="18" t="str">
        <f>IF(AND(OR(IMPORT!K87="available",IMPORT!K87="reservation",IMPORT!K87="reservation-late"),OR(A87&lt;&gt;"Z - Garage - Livraison",A87&lt;&gt;"Z - Garage - Livraison")),B87,"")</f>
        <v>EL-386-SA</v>
      </c>
      <c r="J87" s="18" t="str">
        <f>IFERROR(IF(VLOOKUP(B87,IMPORT!$F:$AF,21,FALSE)&lt;&gt;"null",IF(OR(A87="Z - Garage - Livraison",A87="Z - Garage - Restitution"),"",B87),""),"")</f>
        <v/>
      </c>
      <c r="K87" s="18" t="str">
        <f>IF(AND(J87="",OR(IMPORT!K87="intervention",IMPORT!K87="intervention-late")),IF(OR(A87="Z - Garage - Livraison",A87="Z - Garage - Restitution"),"",B87),"")</f>
        <v/>
      </c>
      <c r="L87" s="18" t="str">
        <f>IFERROR(IF(OR(A87="Z - Garage - Livraison",A87="Z - Garage - Restitution"),B87,""),"")</f>
        <v/>
      </c>
      <c r="M87" s="20" t="str">
        <f>IFERROR(INT(IF(OR(IMPORT!K87="intervention",IMPORT!K87="intervention-late",IMPORT!K87="unavailable"),IF(J87&lt;&gt;"",MID(VLOOKUP(B87,IMPORT!$F:$AF,21,0),1,10),MID(VLOOKUP(B87,IMPORT!$F:$AF,19,0),1,10)),"")),"")</f>
        <v/>
      </c>
      <c r="N87" s="20" t="str">
        <f>IFERROR(INT(IF(OR(IMPORT!K87="intervention",IMPORT!K87="intervention-late",IMPORT!K87="unavailable"),IF(J87&lt;&gt;"",MID(VLOOKUP(B87,IMPORT!$F:$AF,22,0),1,10),MID(VLOOKUP(B87,IMPORT!$F:$AF,20,0),1,10)),"")),"")</f>
        <v/>
      </c>
      <c r="O87" s="18" t="str">
        <f t="shared" ca="1" si="1"/>
        <v/>
      </c>
      <c r="P87" s="14" t="str">
        <f>IFERROR(INT(IF(MID(VLOOKUP(B87,IMPORT!$F:$AF,23,FALSE),1,10)&lt;&gt;"null",MID(VLOOKUP(B87,IMPORT!$F:$AF,23,FALSE),1,10),"")),"")</f>
        <v/>
      </c>
      <c r="Q87" s="16" t="str">
        <f>IFERROR(INT(IF(MID(VLOOKUP(B87,IMPORT!$F:$AF,26,FALSE),1,10)&lt;&gt;"null",MID(VLOOKUP(B87,IMPORT!$F:$AF,26,FALSE),1,10),"")),"")</f>
        <v/>
      </c>
      <c r="R87" s="16" t="str">
        <f>IFERROR(IF(VLOOKUP(B87,IMPORT!$F:$AF,11,FALSE)="true","X",""),"")</f>
        <v/>
      </c>
      <c r="S87" s="16" t="str">
        <f>IFERROR(IF(VLOOKUP(B87,IMPORT!$F:$AF,12,FALSE)="true","X",""),"")</f>
        <v/>
      </c>
      <c r="T87" s="16" t="str">
        <f>IFERROR(IF(VLOOKUP(B87,IMPORT!$F:$AF,9,FALSE)="true","X",""),"")</f>
        <v/>
      </c>
      <c r="U87" s="16" t="str">
        <f>IFERROR(IF(VLOOKUP(B87,IMPORT!$F:$AF,10,FALSE)="true","X",""),"")</f>
        <v/>
      </c>
      <c r="V87" s="16" t="str">
        <f>IFERROR(IF(VLOOKUP(B87,IMPORT!$F:$AF,13,FALSE)="true","X",""),"")</f>
        <v/>
      </c>
      <c r="W87" s="16" t="str">
        <f>IFERROR(IF(VLOOKUP(B87,IMPORT!$F:$AF,14,FALSE)="true","X",""),"")</f>
        <v/>
      </c>
      <c r="X87" s="12">
        <f>IFERROR(INT(IF(MID(VLOOKUP(B87,IMPORT!$F:$AF,27,FALSE),1,10)&lt;&gt;"null",MID(VLOOKUP(B87,IMPORT!$F:$AF,27,FALSE),1,10),"-")),"")</f>
        <v>43439</v>
      </c>
      <c r="Y87" s="21">
        <f>IFERROR(IF(VLOOKUP(B87,IMPORT!$F:$AF,24,FALSE)&lt;&gt;"null",VLOOKUP(B87,IMPORT!$F:$AF,24,FALSE),""),"")</f>
        <v>7.0100118723606605E+17</v>
      </c>
      <c r="Z87" s="18">
        <f>IFERROR(IF(VLOOKUP(B87,IMPORT!$F:$AF,25,FALSE)&lt;&gt;"null",VLOOKUP(B87,IMPORT!$F:$AF,25,FALSE),""),"")</f>
        <v>135077</v>
      </c>
    </row>
    <row r="88" spans="1:26">
      <c r="A88" s="1" t="str">
        <f>IFERROR(IF(IMPORT!C88&lt;&gt;"",IMPORT!C88,""),"")</f>
        <v>Paris 03 - Rue du Temple</v>
      </c>
      <c r="B88" s="1" t="str">
        <f>IFERROR(VLOOKUP(D88,IMPORT!$1:$1048576,6,FALSE),"")</f>
        <v>EN-268-GC</v>
      </c>
      <c r="C88" s="1" t="str">
        <f>IFERROR(VLOOKUP(B88,IMPORT!$F:$G,2,FALSE),"")</f>
        <v>Golf 7</v>
      </c>
      <c r="D88" s="8" t="str">
        <f>IFERROR(IF(IMPORT!A88&lt;&gt;"",IMPORT!A88,""),"")</f>
        <v>Paris 03 - Rue du Temple4</v>
      </c>
      <c r="E88" s="1" t="str">
        <f>IFERROR(VLOOKUP(D88,IMPORT!$1:$1048576,21,FALSE),"")</f>
        <v>Azize Aouzal</v>
      </c>
      <c r="F88" s="25" t="str">
        <f>IFERROR(IF(VLOOKUP(B88,IMPORT!$F:$J,4,0)="true","","S"),"")</f>
        <v/>
      </c>
      <c r="G88" s="10" t="str">
        <f>IFERROR(IF(VLOOKUP(B88,IMPORT!$F:$J,5,0)="normal","","B"),"")</f>
        <v/>
      </c>
      <c r="H88" s="26" t="str">
        <f>IFERROR(IF(VLOOKUP(B88,IMPORT!$F:$L,7,0)="true","","P"),"")</f>
        <v/>
      </c>
      <c r="I88" s="18" t="str">
        <f>IF(AND(OR(IMPORT!K88="available",IMPORT!K88="reservation",IMPORT!K88="reservation-late"),OR(A88&lt;&gt;"Z - Garage - Livraison",A88&lt;&gt;"Z - Garage - Livraison")),B88,"")</f>
        <v/>
      </c>
      <c r="J88" s="18" t="str">
        <f>IFERROR(IF(VLOOKUP(B88,IMPORT!$F:$AF,21,FALSE)&lt;&gt;"null",IF(OR(A88="Z - Garage - Livraison",A88="Z - Garage - Restitution"),"",B88),""),"")</f>
        <v/>
      </c>
      <c r="K88" s="18" t="str">
        <f>IF(AND(J88="",OR(IMPORT!K88="intervention",IMPORT!K88="intervention-late")),IF(OR(A88="Z - Garage - Livraison",A88="Z - Garage - Restitution"),"",B88),"")</f>
        <v>EN-268-GC</v>
      </c>
      <c r="L88" s="18" t="str">
        <f>IFERROR(IF(OR(A88="Z - Garage - Livraison",A88="Z - Garage - Restitution"),B88,""),"")</f>
        <v/>
      </c>
      <c r="M88" s="20">
        <f>IFERROR(INT(IF(OR(IMPORT!K88="intervention",IMPORT!K88="intervention-late",IMPORT!K88="unavailable"),IF(J88&lt;&gt;"",MID(VLOOKUP(B88,IMPORT!$F:$AF,21,0),1,10),MID(VLOOKUP(B88,IMPORT!$F:$AF,19,0),1,10)),"")),"")</f>
        <v>43511</v>
      </c>
      <c r="N88" s="20">
        <f>IFERROR(INT(IF(OR(IMPORT!K88="intervention",IMPORT!K88="intervention-late",IMPORT!K88="unavailable"),IF(J88&lt;&gt;"",MID(VLOOKUP(B88,IMPORT!$F:$AF,22,0),1,10),MID(VLOOKUP(B88,IMPORT!$F:$AF,20,0),1,10)),"")),"")</f>
        <v>43511</v>
      </c>
      <c r="O88" s="18" t="str">
        <f t="shared" ca="1" si="1"/>
        <v/>
      </c>
      <c r="P88" s="14">
        <f>IFERROR(INT(IF(MID(VLOOKUP(B88,IMPORT!$F:$AF,23,FALSE),1,10)&lt;&gt;"null",MID(VLOOKUP(B88,IMPORT!$F:$AF,23,FALSE),1,10),"")),"")</f>
        <v>43494</v>
      </c>
      <c r="Q88" s="16" t="str">
        <f>IFERROR(INT(IF(MID(VLOOKUP(B88,IMPORT!$F:$AF,26,FALSE),1,10)&lt;&gt;"null",MID(VLOOKUP(B88,IMPORT!$F:$AF,26,FALSE),1,10),"")),"")</f>
        <v/>
      </c>
      <c r="R88" s="16" t="str">
        <f>IFERROR(IF(VLOOKUP(B88,IMPORT!$F:$AF,11,FALSE)="true","X",""),"")</f>
        <v/>
      </c>
      <c r="S88" s="16" t="str">
        <f>IFERROR(IF(VLOOKUP(B88,IMPORT!$F:$AF,12,FALSE)="true","X",""),"")</f>
        <v/>
      </c>
      <c r="T88" s="16" t="str">
        <f>IFERROR(IF(VLOOKUP(B88,IMPORT!$F:$AF,9,FALSE)="true","X",""),"")</f>
        <v/>
      </c>
      <c r="U88" s="16" t="str">
        <f>IFERROR(IF(VLOOKUP(B88,IMPORT!$F:$AF,10,FALSE)="true","X",""),"")</f>
        <v/>
      </c>
      <c r="V88" s="16" t="str">
        <f>IFERROR(IF(VLOOKUP(B88,IMPORT!$F:$AF,13,FALSE)="true","X",""),"")</f>
        <v/>
      </c>
      <c r="W88" s="16" t="str">
        <f>IFERROR(IF(VLOOKUP(B88,IMPORT!$F:$AF,14,FALSE)="true","X",""),"")</f>
        <v/>
      </c>
      <c r="X88" s="12">
        <f>IFERROR(INT(IF(MID(VLOOKUP(B88,IMPORT!$F:$AF,27,FALSE),1,10)&lt;&gt;"null",MID(VLOOKUP(B88,IMPORT!$F:$AF,27,FALSE),1,10),"-")),"")</f>
        <v>43207</v>
      </c>
      <c r="Y88" s="21">
        <f>IFERROR(IF(VLOOKUP(B88,IMPORT!$F:$AF,24,FALSE)&lt;&gt;"null",VLOOKUP(B88,IMPORT!$F:$AF,24,FALSE),""),"")</f>
        <v>7.0100118723600794E+17</v>
      </c>
      <c r="Z88" s="18">
        <f>IFERROR(IF(VLOOKUP(B88,IMPORT!$F:$AF,25,FALSE)&lt;&gt;"null",VLOOKUP(B88,IMPORT!$F:$AF,25,FALSE),""),"")</f>
        <v>135078</v>
      </c>
    </row>
    <row r="89" spans="1:26">
      <c r="A89" s="1" t="str">
        <f>IFERROR(IF(IMPORT!C89&lt;&gt;"",IMPORT!C89,""),"")</f>
        <v>Paris 03 - Rue du Temple</v>
      </c>
      <c r="B89" s="1" t="str">
        <f>IFERROR(VLOOKUP(D89,IMPORT!$1:$1048576,6,FALSE),"")</f>
        <v>FB-522-TM</v>
      </c>
      <c r="C89" s="1">
        <f>IFERROR(VLOOKUP(B89,IMPORT!$F:$G,2,FALSE),"")</f>
        <v>500</v>
      </c>
      <c r="D89" s="8" t="str">
        <f>IFERROR(IF(IMPORT!A89&lt;&gt;"",IMPORT!A89,""),"")</f>
        <v>Paris 03 - Rue du Temple5</v>
      </c>
      <c r="E89" s="1" t="str">
        <f>IFERROR(VLOOKUP(D89,IMPORT!$1:$1048576,21,FALSE),"")</f>
        <v>Azize Aouzal</v>
      </c>
      <c r="F89" s="25" t="str">
        <f>IFERROR(IF(VLOOKUP(B89,IMPORT!$F:$J,4,0)="true","","S"),"")</f>
        <v/>
      </c>
      <c r="G89" s="10" t="str">
        <f>IFERROR(IF(VLOOKUP(B89,IMPORT!$F:$J,5,0)="normal","","B"),"")</f>
        <v/>
      </c>
      <c r="H89" s="26" t="str">
        <f>IFERROR(IF(VLOOKUP(B89,IMPORT!$F:$L,7,0)="true","","P"),"")</f>
        <v/>
      </c>
      <c r="I89" s="18" t="str">
        <f>IF(AND(OR(IMPORT!K89="available",IMPORT!K89="reservation",IMPORT!K89="reservation-late"),OR(A89&lt;&gt;"Z - Garage - Livraison",A89&lt;&gt;"Z - Garage - Livraison")),B89,"")</f>
        <v>FB-522-TM</v>
      </c>
      <c r="J89" s="18" t="str">
        <f>IFERROR(IF(VLOOKUP(B89,IMPORT!$F:$AF,21,FALSE)&lt;&gt;"null",IF(OR(A89="Z - Garage - Livraison",A89="Z - Garage - Restitution"),"",B89),""),"")</f>
        <v/>
      </c>
      <c r="K89" s="18" t="str">
        <f>IF(AND(J89="",OR(IMPORT!K89="intervention",IMPORT!K89="intervention-late")),IF(OR(A89="Z - Garage - Livraison",A89="Z - Garage - Restitution"),"",B89),"")</f>
        <v/>
      </c>
      <c r="L89" s="18" t="str">
        <f>IFERROR(IF(OR(A89="Z - Garage - Livraison",A89="Z - Garage - Restitution"),B89,""),"")</f>
        <v/>
      </c>
      <c r="M89" s="20" t="str">
        <f>IFERROR(INT(IF(OR(IMPORT!K89="intervention",IMPORT!K89="intervention-late",IMPORT!K89="unavailable"),IF(J89&lt;&gt;"",MID(VLOOKUP(B89,IMPORT!$F:$AF,21,0),1,10),MID(VLOOKUP(B89,IMPORT!$F:$AF,19,0),1,10)),"")),"")</f>
        <v/>
      </c>
      <c r="N89" s="20" t="str">
        <f>IFERROR(INT(IF(OR(IMPORT!K89="intervention",IMPORT!K89="intervention-late",IMPORT!K89="unavailable"),IF(J89&lt;&gt;"",MID(VLOOKUP(B89,IMPORT!$F:$AF,22,0),1,10),MID(VLOOKUP(B89,IMPORT!$F:$AF,20,0),1,10)),"")),"")</f>
        <v/>
      </c>
      <c r="O89" s="18" t="str">
        <f t="shared" ca="1" si="1"/>
        <v/>
      </c>
      <c r="P89" s="14" t="str">
        <f>IFERROR(INT(IF(MID(VLOOKUP(B89,IMPORT!$F:$AF,23,FALSE),1,10)&lt;&gt;"null",MID(VLOOKUP(B89,IMPORT!$F:$AF,23,FALSE),1,10),"")),"")</f>
        <v/>
      </c>
      <c r="Q89" s="16" t="str">
        <f>IFERROR(INT(IF(MID(VLOOKUP(B89,IMPORT!$F:$AF,26,FALSE),1,10)&lt;&gt;"null",MID(VLOOKUP(B89,IMPORT!$F:$AF,26,FALSE),1,10),"")),"")</f>
        <v/>
      </c>
      <c r="R89" s="16" t="str">
        <f>IFERROR(IF(VLOOKUP(B89,IMPORT!$F:$AF,11,FALSE)="true","X",""),"")</f>
        <v/>
      </c>
      <c r="S89" s="16" t="str">
        <f>IFERROR(IF(VLOOKUP(B89,IMPORT!$F:$AF,12,FALSE)="true","X",""),"")</f>
        <v/>
      </c>
      <c r="T89" s="16" t="str">
        <f>IFERROR(IF(VLOOKUP(B89,IMPORT!$F:$AF,9,FALSE)="true","X",""),"")</f>
        <v/>
      </c>
      <c r="U89" s="16" t="str">
        <f>IFERROR(IF(VLOOKUP(B89,IMPORT!$F:$AF,10,FALSE)="true","X",""),"")</f>
        <v/>
      </c>
      <c r="V89" s="16" t="str">
        <f>IFERROR(IF(VLOOKUP(B89,IMPORT!$F:$AF,13,FALSE)="true","X",""),"")</f>
        <v/>
      </c>
      <c r="W89" s="16" t="str">
        <f>IFERROR(IF(VLOOKUP(B89,IMPORT!$F:$AF,14,FALSE)="true","X",""),"")</f>
        <v/>
      </c>
      <c r="X89" s="12" t="str">
        <f>IFERROR(INT(IF(MID(VLOOKUP(B89,IMPORT!$F:$AF,27,FALSE),1,10)&lt;&gt;"null",MID(VLOOKUP(B89,IMPORT!$F:$AF,27,FALSE),1,10),"-")),"")</f>
        <v/>
      </c>
      <c r="Y89" s="21">
        <f>IFERROR(IF(VLOOKUP(B89,IMPORT!$F:$AF,24,FALSE)&lt;&gt;"null",VLOOKUP(B89,IMPORT!$F:$AF,24,FALSE),""),"")</f>
        <v>7.0100118723606899E+17</v>
      </c>
      <c r="Z89" s="18">
        <f>IFERROR(IF(VLOOKUP(B89,IMPORT!$F:$AF,25,FALSE)&lt;&gt;"null",VLOOKUP(B89,IMPORT!$F:$AF,25,FALSE),""),"")</f>
        <v>135075</v>
      </c>
    </row>
    <row r="90" spans="1:26">
      <c r="A90" s="1" t="str">
        <f>IFERROR(IF(IMPORT!C90&lt;&gt;"",IMPORT!C90,""),"")</f>
        <v>Paris 03 - Rue du Temple</v>
      </c>
      <c r="B90" s="1" t="str">
        <f>IFERROR(VLOOKUP(D90,IMPORT!$1:$1048576,6,FALSE),"")</f>
        <v>EZ-165-XF</v>
      </c>
      <c r="C90" s="1" t="str">
        <f>IFERROR(VLOOKUP(B90,IMPORT!$F:$G,2,FALSE),"")</f>
        <v>C-HR</v>
      </c>
      <c r="D90" s="8" t="str">
        <f>IFERROR(IF(IMPORT!A90&lt;&gt;"",IMPORT!A90,""),"")</f>
        <v>Paris 03 - Rue du Temple6</v>
      </c>
      <c r="E90" s="1" t="str">
        <f>IFERROR(VLOOKUP(D90,IMPORT!$1:$1048576,21,FALSE),"")</f>
        <v>Azize Aouzal</v>
      </c>
      <c r="F90" s="25" t="str">
        <f>IFERROR(IF(VLOOKUP(B90,IMPORT!$F:$J,4,0)="true","","S"),"")</f>
        <v/>
      </c>
      <c r="G90" s="10" t="str">
        <f>IFERROR(IF(VLOOKUP(B90,IMPORT!$F:$J,5,0)="normal","","B"),"")</f>
        <v/>
      </c>
      <c r="H90" s="26" t="str">
        <f>IFERROR(IF(VLOOKUP(B90,IMPORT!$F:$L,7,0)="true","","P"),"")</f>
        <v>P</v>
      </c>
      <c r="I90" s="18" t="str">
        <f>IF(AND(OR(IMPORT!K90="available",IMPORT!K90="reservation",IMPORT!K90="reservation-late"),OR(A90&lt;&gt;"Z - Garage - Livraison",A90&lt;&gt;"Z - Garage - Livraison")),B90,"")</f>
        <v/>
      </c>
      <c r="J90" s="18" t="str">
        <f>IFERROR(IF(VLOOKUP(B90,IMPORT!$F:$AF,21,FALSE)&lt;&gt;"null",IF(OR(A90="Z - Garage - Livraison",A90="Z - Garage - Restitution"),"",B90),""),"")</f>
        <v>EZ-165-XF</v>
      </c>
      <c r="K90" s="18" t="str">
        <f>IF(AND(J90="",OR(IMPORT!K90="intervention",IMPORT!K90="intervention-late")),IF(OR(A90="Z - Garage - Livraison",A90="Z - Garage - Restitution"),"",B90),"")</f>
        <v/>
      </c>
      <c r="L90" s="18" t="str">
        <f>IFERROR(IF(OR(A90="Z - Garage - Livraison",A90="Z - Garage - Restitution"),B90,""),"")</f>
        <v/>
      </c>
      <c r="M90" s="20">
        <f>IFERROR(INT(IF(OR(IMPORT!K90="intervention",IMPORT!K90="intervention-late",IMPORT!K90="unavailable"),IF(J90&lt;&gt;"",MID(VLOOKUP(B90,IMPORT!$F:$AF,21,0),1,10),MID(VLOOKUP(B90,IMPORT!$F:$AF,19,0),1,10)),"")),"")</f>
        <v>43491</v>
      </c>
      <c r="N90" s="20">
        <f>IFERROR(INT(IF(OR(IMPORT!K90="intervention",IMPORT!K90="intervention-late",IMPORT!K90="unavailable"),IF(J90&lt;&gt;"",MID(VLOOKUP(B90,IMPORT!$F:$AF,22,0),1,10),MID(VLOOKUP(B90,IMPORT!$F:$AF,20,0),1,10)),"")),"")</f>
        <v>43523</v>
      </c>
      <c r="O90" s="18">
        <f t="shared" ca="1" si="1"/>
        <v>10</v>
      </c>
      <c r="P90" s="14" t="str">
        <f>IFERROR(INT(IF(MID(VLOOKUP(B90,IMPORT!$F:$AF,23,FALSE),1,10)&lt;&gt;"null",MID(VLOOKUP(B90,IMPORT!$F:$AF,23,FALSE),1,10),"")),"")</f>
        <v/>
      </c>
      <c r="Q90" s="16">
        <f>IFERROR(INT(IF(MID(VLOOKUP(B90,IMPORT!$F:$AF,26,FALSE),1,10)&lt;&gt;"null",MID(VLOOKUP(B90,IMPORT!$F:$AF,26,FALSE),1,10),"")),"")</f>
        <v>43478</v>
      </c>
      <c r="R90" s="16" t="str">
        <f>IFERROR(IF(VLOOKUP(B90,IMPORT!$F:$AF,11,FALSE)="true","X",""),"")</f>
        <v/>
      </c>
      <c r="S90" s="16" t="str">
        <f>IFERROR(IF(VLOOKUP(B90,IMPORT!$F:$AF,12,FALSE)="true","X",""),"")</f>
        <v/>
      </c>
      <c r="T90" s="16" t="str">
        <f>IFERROR(IF(VLOOKUP(B90,IMPORT!$F:$AF,9,FALSE)="true","X",""),"")</f>
        <v/>
      </c>
      <c r="U90" s="16" t="str">
        <f>IFERROR(IF(VLOOKUP(B90,IMPORT!$F:$AF,10,FALSE)="true","X",""),"")</f>
        <v/>
      </c>
      <c r="V90" s="16" t="str">
        <f>IFERROR(IF(VLOOKUP(B90,IMPORT!$F:$AF,13,FALSE)="true","X",""),"")</f>
        <v/>
      </c>
      <c r="W90" s="16" t="str">
        <f>IFERROR(IF(VLOOKUP(B90,IMPORT!$F:$AF,14,FALSE)="true","X",""),"")</f>
        <v/>
      </c>
      <c r="X90" s="12" t="str">
        <f>IFERROR(INT(IF(MID(VLOOKUP(B90,IMPORT!$F:$AF,27,FALSE),1,10)&lt;&gt;"null",MID(VLOOKUP(B90,IMPORT!$F:$AF,27,FALSE),1,10),"-")),"")</f>
        <v/>
      </c>
      <c r="Y90" s="21">
        <f>IFERROR(IF(VLOOKUP(B90,IMPORT!$F:$AF,24,FALSE)&lt;&gt;"null",VLOOKUP(B90,IMPORT!$F:$AF,24,FALSE),""),"")</f>
        <v>7.0100118723604595E+17</v>
      </c>
      <c r="Z90" s="18">
        <f>IFERROR(IF(VLOOKUP(B90,IMPORT!$F:$AF,25,FALSE)&lt;&gt;"null",VLOOKUP(B90,IMPORT!$F:$AF,25,FALSE),""),"")</f>
        <v>135076</v>
      </c>
    </row>
    <row r="91" spans="1:26">
      <c r="A91" s="1" t="str">
        <f>IFERROR(IF(IMPORT!C91&lt;&gt;"",IMPORT!C91,""),"")</f>
        <v>Paris 04 - Henri IV</v>
      </c>
      <c r="B91" s="1" t="str">
        <f>IFERROR(VLOOKUP(D91,IMPORT!$1:$1048576,6,FALSE),"")</f>
        <v>EZ-078-XF</v>
      </c>
      <c r="C91" s="1" t="str">
        <f>IFERROR(VLOOKUP(B91,IMPORT!$F:$G,2,FALSE),"")</f>
        <v>C-HR</v>
      </c>
      <c r="D91" s="8" t="str">
        <f>IFERROR(IF(IMPORT!A91&lt;&gt;"",IMPORT!A91,""),"")</f>
        <v>Paris 04 - Henri IV1</v>
      </c>
      <c r="E91" s="1" t="str">
        <f>IFERROR(VLOOKUP(D91,IMPORT!$1:$1048576,21,FALSE),"")</f>
        <v>Azize Aouzal</v>
      </c>
      <c r="F91" s="25" t="str">
        <f>IFERROR(IF(VLOOKUP(B91,IMPORT!$F:$J,4,0)="true","","S"),"")</f>
        <v/>
      </c>
      <c r="G91" s="10" t="str">
        <f>IFERROR(IF(VLOOKUP(B91,IMPORT!$F:$J,5,0)="normal","","B"),"")</f>
        <v/>
      </c>
      <c r="H91" s="26" t="str">
        <f>IFERROR(IF(VLOOKUP(B91,IMPORT!$F:$L,7,0)="true","","P"),"")</f>
        <v/>
      </c>
      <c r="I91" s="18" t="str">
        <f>IF(AND(OR(IMPORT!K91="available",IMPORT!K91="reservation",IMPORT!K91="reservation-late"),OR(A91&lt;&gt;"Z - Garage - Livraison",A91&lt;&gt;"Z - Garage - Livraison")),B91,"")</f>
        <v>EZ-078-XF</v>
      </c>
      <c r="J91" s="18" t="str">
        <f>IFERROR(IF(VLOOKUP(B91,IMPORT!$F:$AF,21,FALSE)&lt;&gt;"null",IF(OR(A91="Z - Garage - Livraison",A91="Z - Garage - Restitution"),"",B91),""),"")</f>
        <v/>
      </c>
      <c r="K91" s="18" t="str">
        <f>IF(AND(J91="",OR(IMPORT!K91="intervention",IMPORT!K91="intervention-late")),IF(OR(A91="Z - Garage - Livraison",A91="Z - Garage - Restitution"),"",B91),"")</f>
        <v/>
      </c>
      <c r="L91" s="18" t="str">
        <f>IFERROR(IF(OR(A91="Z - Garage - Livraison",A91="Z - Garage - Restitution"),B91,""),"")</f>
        <v/>
      </c>
      <c r="M91" s="20" t="str">
        <f>IFERROR(INT(IF(OR(IMPORT!K91="intervention",IMPORT!K91="intervention-late",IMPORT!K91="unavailable"),IF(J91&lt;&gt;"",MID(VLOOKUP(B91,IMPORT!$F:$AF,21,0),1,10),MID(VLOOKUP(B91,IMPORT!$F:$AF,19,0),1,10)),"")),"")</f>
        <v/>
      </c>
      <c r="N91" s="20" t="str">
        <f>IFERROR(INT(IF(OR(IMPORT!K91="intervention",IMPORT!K91="intervention-late",IMPORT!K91="unavailable"),IF(J91&lt;&gt;"",MID(VLOOKUP(B91,IMPORT!$F:$AF,22,0),1,10),MID(VLOOKUP(B91,IMPORT!$F:$AF,20,0),1,10)),"")),"")</f>
        <v/>
      </c>
      <c r="O91" s="18" t="str">
        <f t="shared" ca="1" si="1"/>
        <v/>
      </c>
      <c r="P91" s="14" t="str">
        <f>IFERROR(INT(IF(MID(VLOOKUP(B91,IMPORT!$F:$AF,23,FALSE),1,10)&lt;&gt;"null",MID(VLOOKUP(B91,IMPORT!$F:$AF,23,FALSE),1,10),"")),"")</f>
        <v/>
      </c>
      <c r="Q91" s="16" t="str">
        <f>IFERROR(INT(IF(MID(VLOOKUP(B91,IMPORT!$F:$AF,26,FALSE),1,10)&lt;&gt;"null",MID(VLOOKUP(B91,IMPORT!$F:$AF,26,FALSE),1,10),"")),"")</f>
        <v/>
      </c>
      <c r="R91" s="16" t="str">
        <f>IFERROR(IF(VLOOKUP(B91,IMPORT!$F:$AF,11,FALSE)="true","X",""),"")</f>
        <v/>
      </c>
      <c r="S91" s="16" t="str">
        <f>IFERROR(IF(VLOOKUP(B91,IMPORT!$F:$AF,12,FALSE)="true","X",""),"")</f>
        <v/>
      </c>
      <c r="T91" s="16" t="str">
        <f>IFERROR(IF(VLOOKUP(B91,IMPORT!$F:$AF,9,FALSE)="true","X",""),"")</f>
        <v/>
      </c>
      <c r="U91" s="16" t="str">
        <f>IFERROR(IF(VLOOKUP(B91,IMPORT!$F:$AF,10,FALSE)="true","X",""),"")</f>
        <v/>
      </c>
      <c r="V91" s="16" t="str">
        <f>IFERROR(IF(VLOOKUP(B91,IMPORT!$F:$AF,13,FALSE)="true","X",""),"")</f>
        <v/>
      </c>
      <c r="W91" s="16" t="str">
        <f>IFERROR(IF(VLOOKUP(B91,IMPORT!$F:$AF,14,FALSE)="true","X",""),"")</f>
        <v/>
      </c>
      <c r="X91" s="12" t="str">
        <f>IFERROR(INT(IF(MID(VLOOKUP(B91,IMPORT!$F:$AF,27,FALSE),1,10)&lt;&gt;"null",MID(VLOOKUP(B91,IMPORT!$F:$AF,27,FALSE),1,10),"-")),"")</f>
        <v/>
      </c>
      <c r="Y91" s="21">
        <f>IFERROR(IF(VLOOKUP(B91,IMPORT!$F:$AF,24,FALSE)&lt;&gt;"null",VLOOKUP(B91,IMPORT!$F:$AF,24,FALSE),""),"")</f>
        <v>7.0100118723604698E+17</v>
      </c>
      <c r="Z91" s="18" t="str">
        <f>IFERROR(IF(VLOOKUP(B91,IMPORT!$F:$AF,25,FALSE)&lt;&gt;"null",VLOOKUP(B91,IMPORT!$F:$AF,25,FALSE),""),"")</f>
        <v/>
      </c>
    </row>
    <row r="92" spans="1:26">
      <c r="A92" s="1" t="str">
        <f>IFERROR(IF(IMPORT!C92&lt;&gt;"",IMPORT!C92,""),"")</f>
        <v>Paris 04 - Henri IV</v>
      </c>
      <c r="B92" s="1" t="str">
        <f>IFERROR(VLOOKUP(D92,IMPORT!$1:$1048576,6,FALSE),"")</f>
        <v>EP-843-YQ</v>
      </c>
      <c r="C92" s="1" t="str">
        <f>IFERROR(VLOOKUP(B92,IMPORT!$F:$G,2,FALSE),"")</f>
        <v>TWINGO</v>
      </c>
      <c r="D92" s="8" t="str">
        <f>IFERROR(IF(IMPORT!A92&lt;&gt;"",IMPORT!A92,""),"")</f>
        <v>Paris 04 - Henri IV2</v>
      </c>
      <c r="E92" s="1" t="str">
        <f>IFERROR(VLOOKUP(D92,IMPORT!$1:$1048576,21,FALSE),"")</f>
        <v>Azize Aouzal</v>
      </c>
      <c r="F92" s="25" t="str">
        <f>IFERROR(IF(VLOOKUP(B92,IMPORT!$F:$J,4,0)="true","","S"),"")</f>
        <v/>
      </c>
      <c r="G92" s="10" t="str">
        <f>IFERROR(IF(VLOOKUP(B92,IMPORT!$F:$J,5,0)="normal","","B"),"")</f>
        <v/>
      </c>
      <c r="H92" s="26" t="str">
        <f>IFERROR(IF(VLOOKUP(B92,IMPORT!$F:$L,7,0)="true","","P"),"")</f>
        <v/>
      </c>
      <c r="I92" s="18" t="str">
        <f>IF(AND(OR(IMPORT!K92="available",IMPORT!K92="reservation",IMPORT!K92="reservation-late"),OR(A92&lt;&gt;"Z - Garage - Livraison",A92&lt;&gt;"Z - Garage - Livraison")),B92,"")</f>
        <v/>
      </c>
      <c r="J92" s="18" t="str">
        <f>IFERROR(IF(VLOOKUP(B92,IMPORT!$F:$AF,21,FALSE)&lt;&gt;"null",IF(OR(A92="Z - Garage - Livraison",A92="Z - Garage - Restitution"),"",B92),""),"")</f>
        <v>EP-843-YQ</v>
      </c>
      <c r="K92" s="18" t="str">
        <f>IF(AND(J92="",OR(IMPORT!K92="intervention",IMPORT!K92="intervention-late")),IF(OR(A92="Z - Garage - Livraison",A92="Z - Garage - Restitution"),"",B92),"")</f>
        <v/>
      </c>
      <c r="L92" s="18" t="str">
        <f>IFERROR(IF(OR(A92="Z - Garage - Livraison",A92="Z - Garage - Restitution"),B92,""),"")</f>
        <v/>
      </c>
      <c r="M92" s="20">
        <f>IFERROR(INT(IF(OR(IMPORT!K92="intervention",IMPORT!K92="intervention-late",IMPORT!K92="unavailable"),IF(J92&lt;&gt;"",MID(VLOOKUP(B92,IMPORT!$F:$AF,21,0),1,10),MID(VLOOKUP(B92,IMPORT!$F:$AF,19,0),1,10)),"")),"")</f>
        <v>43507</v>
      </c>
      <c r="N92" s="20">
        <f>IFERROR(INT(IF(OR(IMPORT!K92="intervention",IMPORT!K92="intervention-late",IMPORT!K92="unavailable"),IF(J92&lt;&gt;"",MID(VLOOKUP(B92,IMPORT!$F:$AF,22,0),1,10),MID(VLOOKUP(B92,IMPORT!$F:$AF,20,0),1,10)),"")),"")</f>
        <v>43535</v>
      </c>
      <c r="O92" s="18">
        <f t="shared" ca="1" si="1"/>
        <v>22</v>
      </c>
      <c r="P92" s="14">
        <f>IFERROR(INT(IF(MID(VLOOKUP(B92,IMPORT!$F:$AF,23,FALSE),1,10)&lt;&gt;"null",MID(VLOOKUP(B92,IMPORT!$F:$AF,23,FALSE),1,10),"")),"")</f>
        <v>43460</v>
      </c>
      <c r="Q92" s="16" t="str">
        <f>IFERROR(INT(IF(MID(VLOOKUP(B92,IMPORT!$F:$AF,26,FALSE),1,10)&lt;&gt;"null",MID(VLOOKUP(B92,IMPORT!$F:$AF,26,FALSE),1,10),"")),"")</f>
        <v/>
      </c>
      <c r="R92" s="16" t="str">
        <f>IFERROR(IF(VLOOKUP(B92,IMPORT!$F:$AF,11,FALSE)="true","X",""),"")</f>
        <v/>
      </c>
      <c r="S92" s="16" t="str">
        <f>IFERROR(IF(VLOOKUP(B92,IMPORT!$F:$AF,12,FALSE)="true","X",""),"")</f>
        <v/>
      </c>
      <c r="T92" s="16" t="str">
        <f>IFERROR(IF(VLOOKUP(B92,IMPORT!$F:$AF,9,FALSE)="true","X",""),"")</f>
        <v/>
      </c>
      <c r="U92" s="16" t="str">
        <f>IFERROR(IF(VLOOKUP(B92,IMPORT!$F:$AF,10,FALSE)="true","X",""),"")</f>
        <v/>
      </c>
      <c r="V92" s="16" t="str">
        <f>IFERROR(IF(VLOOKUP(B92,IMPORT!$F:$AF,13,FALSE)="true","X",""),"")</f>
        <v/>
      </c>
      <c r="W92" s="16" t="str">
        <f>IFERROR(IF(VLOOKUP(B92,IMPORT!$F:$AF,14,FALSE)="true","X",""),"")</f>
        <v/>
      </c>
      <c r="X92" s="12">
        <f>IFERROR(INT(IF(MID(VLOOKUP(B92,IMPORT!$F:$AF,27,FALSE),1,10)&lt;&gt;"null",MID(VLOOKUP(B92,IMPORT!$F:$AF,27,FALSE),1,10),"-")),"")</f>
        <v>43439</v>
      </c>
      <c r="Y92" s="21">
        <f>IFERROR(IF(VLOOKUP(B92,IMPORT!$F:$AF,24,FALSE)&lt;&gt;"null",VLOOKUP(B92,IMPORT!$F:$AF,24,FALSE),""),"")</f>
        <v>7.0100118723601702E+17</v>
      </c>
      <c r="Z92" s="18" t="str">
        <f>IFERROR(IF(VLOOKUP(B92,IMPORT!$F:$AF,25,FALSE)&lt;&gt;"null",VLOOKUP(B92,IMPORT!$F:$AF,25,FALSE),""),"")</f>
        <v/>
      </c>
    </row>
    <row r="93" spans="1:26">
      <c r="A93" s="1" t="str">
        <f>IFERROR(IF(IMPORT!C93&lt;&gt;"",IMPORT!C93,""),"")</f>
        <v>Paris 04 - Pont Marie</v>
      </c>
      <c r="B93" s="1" t="str">
        <f>IFERROR(VLOOKUP(D93,IMPORT!$1:$1048576,6,FALSE),"")</f>
        <v>FC-103-WD</v>
      </c>
      <c r="C93" s="1" t="str">
        <f>IFERROR(VLOOKUP(B93,IMPORT!$F:$G,2,FALSE),"")</f>
        <v>MEGANE</v>
      </c>
      <c r="D93" s="8" t="str">
        <f>IFERROR(IF(IMPORT!A93&lt;&gt;"",IMPORT!A93,""),"")</f>
        <v>Paris 04 - Pont Marie1</v>
      </c>
      <c r="E93" s="1" t="str">
        <f>IFERROR(VLOOKUP(D93,IMPORT!$1:$1048576,21,FALSE),"")</f>
        <v>Azize Aouzal</v>
      </c>
      <c r="F93" s="25" t="str">
        <f>IFERROR(IF(VLOOKUP(B93,IMPORT!$F:$J,4,0)="true","","S"),"")</f>
        <v/>
      </c>
      <c r="G93" s="10" t="str">
        <f>IFERROR(IF(VLOOKUP(B93,IMPORT!$F:$J,5,0)="normal","","B"),"")</f>
        <v/>
      </c>
      <c r="H93" s="26" t="str">
        <f>IFERROR(IF(VLOOKUP(B93,IMPORT!$F:$L,7,0)="true","","P"),"")</f>
        <v/>
      </c>
      <c r="I93" s="18" t="str">
        <f>IF(AND(OR(IMPORT!K93="available",IMPORT!K93="reservation",IMPORT!K93="reservation-late"),OR(A93&lt;&gt;"Z - Garage - Livraison",A93&lt;&gt;"Z - Garage - Livraison")),B93,"")</f>
        <v>FC-103-WD</v>
      </c>
      <c r="J93" s="18" t="str">
        <f>IFERROR(IF(VLOOKUP(B93,IMPORT!$F:$AF,21,FALSE)&lt;&gt;"null",IF(OR(A93="Z - Garage - Livraison",A93="Z - Garage - Restitution"),"",B93),""),"")</f>
        <v/>
      </c>
      <c r="K93" s="18" t="str">
        <f>IF(AND(J93="",OR(IMPORT!K93="intervention",IMPORT!K93="intervention-late")),IF(OR(A93="Z - Garage - Livraison",A93="Z - Garage - Restitution"),"",B93),"")</f>
        <v/>
      </c>
      <c r="L93" s="18" t="str">
        <f>IFERROR(IF(OR(A93="Z - Garage - Livraison",A93="Z - Garage - Restitution"),B93,""),"")</f>
        <v/>
      </c>
      <c r="M93" s="20" t="str">
        <f>IFERROR(INT(IF(OR(IMPORT!K93="intervention",IMPORT!K93="intervention-late",IMPORT!K93="unavailable"),IF(J93&lt;&gt;"",MID(VLOOKUP(B93,IMPORT!$F:$AF,21,0),1,10),MID(VLOOKUP(B93,IMPORT!$F:$AF,19,0),1,10)),"")),"")</f>
        <v/>
      </c>
      <c r="N93" s="20" t="str">
        <f>IFERROR(INT(IF(OR(IMPORT!K93="intervention",IMPORT!K93="intervention-late",IMPORT!K93="unavailable"),IF(J93&lt;&gt;"",MID(VLOOKUP(B93,IMPORT!$F:$AF,22,0),1,10),MID(VLOOKUP(B93,IMPORT!$F:$AF,20,0),1,10)),"")),"")</f>
        <v/>
      </c>
      <c r="O93" s="18" t="str">
        <f t="shared" ca="1" si="1"/>
        <v/>
      </c>
      <c r="P93" s="14" t="str">
        <f>IFERROR(INT(IF(MID(VLOOKUP(B93,IMPORT!$F:$AF,23,FALSE),1,10)&lt;&gt;"null",MID(VLOOKUP(B93,IMPORT!$F:$AF,23,FALSE),1,10),"")),"")</f>
        <v/>
      </c>
      <c r="Q93" s="16">
        <f>IFERROR(INT(IF(MID(VLOOKUP(B93,IMPORT!$F:$AF,26,FALSE),1,10)&lt;&gt;"null",MID(VLOOKUP(B93,IMPORT!$F:$AF,26,FALSE),1,10),"")),"")</f>
        <v>43506</v>
      </c>
      <c r="R93" s="16" t="str">
        <f>IFERROR(IF(VLOOKUP(B93,IMPORT!$F:$AF,11,FALSE)="true","X",""),"")</f>
        <v/>
      </c>
      <c r="S93" s="16" t="str">
        <f>IFERROR(IF(VLOOKUP(B93,IMPORT!$F:$AF,12,FALSE)="true","X",""),"")</f>
        <v/>
      </c>
      <c r="T93" s="16" t="str">
        <f>IFERROR(IF(VLOOKUP(B93,IMPORT!$F:$AF,9,FALSE)="true","X",""),"")</f>
        <v/>
      </c>
      <c r="U93" s="16" t="str">
        <f>IFERROR(IF(VLOOKUP(B93,IMPORT!$F:$AF,10,FALSE)="true","X",""),"")</f>
        <v/>
      </c>
      <c r="V93" s="16" t="str">
        <f>IFERROR(IF(VLOOKUP(B93,IMPORT!$F:$AF,13,FALSE)="true","X",""),"")</f>
        <v/>
      </c>
      <c r="W93" s="16" t="str">
        <f>IFERROR(IF(VLOOKUP(B93,IMPORT!$F:$AF,14,FALSE)="true","X",""),"")</f>
        <v/>
      </c>
      <c r="X93" s="12">
        <f>IFERROR(INT(IF(MID(VLOOKUP(B93,IMPORT!$F:$AF,27,FALSE),1,10)&lt;&gt;"null",MID(VLOOKUP(B93,IMPORT!$F:$AF,27,FALSE),1,10),"-")),"")</f>
        <v>43502</v>
      </c>
      <c r="Y93" s="21">
        <f>IFERROR(IF(VLOOKUP(B93,IMPORT!$F:$AF,24,FALSE)&lt;&gt;"null",VLOOKUP(B93,IMPORT!$F:$AF,24,FALSE),""),"")</f>
        <v>7.0100118723608602E+17</v>
      </c>
      <c r="Z93" s="18" t="str">
        <f>IFERROR(IF(VLOOKUP(B93,IMPORT!$F:$AF,25,FALSE)&lt;&gt;"null",VLOOKUP(B93,IMPORT!$F:$AF,25,FALSE),""),"")</f>
        <v/>
      </c>
    </row>
    <row r="94" spans="1:26">
      <c r="A94" s="1" t="str">
        <f>IFERROR(IF(IMPORT!C94&lt;&gt;"",IMPORT!C94,""),"")</f>
        <v>Paris 04 - Pont Marie</v>
      </c>
      <c r="B94" s="1" t="str">
        <f>IFERROR(VLOOKUP(D94,IMPORT!$1:$1048576,6,FALSE),"")</f>
        <v>EZ-277-GF</v>
      </c>
      <c r="C94" s="1" t="str">
        <f>IFERROR(VLOOKUP(B94,IMPORT!$F:$G,2,FALSE),"")</f>
        <v>Yaris</v>
      </c>
      <c r="D94" s="8" t="str">
        <f>IFERROR(IF(IMPORT!A94&lt;&gt;"",IMPORT!A94,""),"")</f>
        <v>Paris 04 - Pont Marie2</v>
      </c>
      <c r="E94" s="1" t="str">
        <f>IFERROR(VLOOKUP(D94,IMPORT!$1:$1048576,21,FALSE),"")</f>
        <v>Azize Aouzal</v>
      </c>
      <c r="F94" s="25" t="str">
        <f>IFERROR(IF(VLOOKUP(B94,IMPORT!$F:$J,4,0)="true","","S"),"")</f>
        <v/>
      </c>
      <c r="G94" s="10" t="str">
        <f>IFERROR(IF(VLOOKUP(B94,IMPORT!$F:$J,5,0)="normal","","B"),"")</f>
        <v/>
      </c>
      <c r="H94" s="26" t="str">
        <f>IFERROR(IF(VLOOKUP(B94,IMPORT!$F:$L,7,0)="true","","P"),"")</f>
        <v/>
      </c>
      <c r="I94" s="18" t="str">
        <f>IF(AND(OR(IMPORT!K94="available",IMPORT!K94="reservation",IMPORT!K94="reservation-late"),OR(A94&lt;&gt;"Z - Garage - Livraison",A94&lt;&gt;"Z - Garage - Livraison")),B94,"")</f>
        <v>EZ-277-GF</v>
      </c>
      <c r="J94" s="18" t="str">
        <f>IFERROR(IF(VLOOKUP(B94,IMPORT!$F:$AF,21,FALSE)&lt;&gt;"null",IF(OR(A94="Z - Garage - Livraison",A94="Z - Garage - Restitution"),"",B94),""),"")</f>
        <v/>
      </c>
      <c r="K94" s="18" t="str">
        <f>IF(AND(J94="",OR(IMPORT!K94="intervention",IMPORT!K94="intervention-late")),IF(OR(A94="Z - Garage - Livraison",A94="Z - Garage - Restitution"),"",B94),"")</f>
        <v/>
      </c>
      <c r="L94" s="18" t="str">
        <f>IFERROR(IF(OR(A94="Z - Garage - Livraison",A94="Z - Garage - Restitution"),B94,""),"")</f>
        <v/>
      </c>
      <c r="M94" s="20" t="str">
        <f>IFERROR(INT(IF(OR(IMPORT!K94="intervention",IMPORT!K94="intervention-late",IMPORT!K94="unavailable"),IF(J94&lt;&gt;"",MID(VLOOKUP(B94,IMPORT!$F:$AF,21,0),1,10),MID(VLOOKUP(B94,IMPORT!$F:$AF,19,0),1,10)),"")),"")</f>
        <v/>
      </c>
      <c r="N94" s="20" t="str">
        <f>IFERROR(INT(IF(OR(IMPORT!K94="intervention",IMPORT!K94="intervention-late",IMPORT!K94="unavailable"),IF(J94&lt;&gt;"",MID(VLOOKUP(B94,IMPORT!$F:$AF,22,0),1,10),MID(VLOOKUP(B94,IMPORT!$F:$AF,20,0),1,10)),"")),"")</f>
        <v/>
      </c>
      <c r="O94" s="18" t="str">
        <f t="shared" ca="1" si="1"/>
        <v/>
      </c>
      <c r="P94" s="14" t="str">
        <f>IFERROR(INT(IF(MID(VLOOKUP(B94,IMPORT!$F:$AF,23,FALSE),1,10)&lt;&gt;"null",MID(VLOOKUP(B94,IMPORT!$F:$AF,23,FALSE),1,10),"")),"")</f>
        <v/>
      </c>
      <c r="Q94" s="16">
        <f>IFERROR(INT(IF(MID(VLOOKUP(B94,IMPORT!$F:$AF,26,FALSE),1,10)&lt;&gt;"null",MID(VLOOKUP(B94,IMPORT!$F:$AF,26,FALSE),1,10),"")),"")</f>
        <v>43436</v>
      </c>
      <c r="R94" s="16" t="str">
        <f>IFERROR(IF(VLOOKUP(B94,IMPORT!$F:$AF,11,FALSE)="true","X",""),"")</f>
        <v/>
      </c>
      <c r="S94" s="16" t="str">
        <f>IFERROR(IF(VLOOKUP(B94,IMPORT!$F:$AF,12,FALSE)="true","X",""),"")</f>
        <v/>
      </c>
      <c r="T94" s="16" t="str">
        <f>IFERROR(IF(VLOOKUP(B94,IMPORT!$F:$AF,9,FALSE)="true","X",""),"")</f>
        <v/>
      </c>
      <c r="U94" s="16" t="str">
        <f>IFERROR(IF(VLOOKUP(B94,IMPORT!$F:$AF,10,FALSE)="true","X",""),"")</f>
        <v/>
      </c>
      <c r="V94" s="16" t="str">
        <f>IFERROR(IF(VLOOKUP(B94,IMPORT!$F:$AF,13,FALSE)="true","X",""),"")</f>
        <v/>
      </c>
      <c r="W94" s="16" t="str">
        <f>IFERROR(IF(VLOOKUP(B94,IMPORT!$F:$AF,14,FALSE)="true","X",""),"")</f>
        <v/>
      </c>
      <c r="X94" s="12">
        <f>IFERROR(INT(IF(MID(VLOOKUP(B94,IMPORT!$F:$AF,27,FALSE),1,10)&lt;&gt;"null",MID(VLOOKUP(B94,IMPORT!$F:$AF,27,FALSE),1,10),"-")),"")</f>
        <v>43439</v>
      </c>
      <c r="Y94" s="21">
        <f>IFERROR(IF(VLOOKUP(B94,IMPORT!$F:$AF,24,FALSE)&lt;&gt;"null",VLOOKUP(B94,IMPORT!$F:$AF,24,FALSE),""),"")</f>
        <v>7.0100118723604595E+17</v>
      </c>
      <c r="Z94" s="18">
        <f>IFERROR(IF(VLOOKUP(B94,IMPORT!$F:$AF,25,FALSE)&lt;&gt;"null",VLOOKUP(B94,IMPORT!$F:$AF,25,FALSE),""),"")</f>
        <v>956</v>
      </c>
    </row>
    <row r="95" spans="1:26">
      <c r="A95" s="1" t="str">
        <f>IFERROR(IF(IMPORT!C95&lt;&gt;"",IMPORT!C95,""),"")</f>
        <v>Paris 04 - Pont Marie</v>
      </c>
      <c r="B95" s="1" t="str">
        <f>IFERROR(VLOOKUP(D95,IMPORT!$1:$1048576,6,FALSE),"")</f>
        <v>ER-755-PG</v>
      </c>
      <c r="C95" s="1" t="str">
        <f>IFERROR(VLOOKUP(B95,IMPORT!$F:$G,2,FALSE),"")</f>
        <v>Golf 7</v>
      </c>
      <c r="D95" s="8" t="str">
        <f>IFERROR(IF(IMPORT!A95&lt;&gt;"",IMPORT!A95,""),"")</f>
        <v>Paris 04 - Pont Marie3</v>
      </c>
      <c r="E95" s="1" t="str">
        <f>IFERROR(VLOOKUP(D95,IMPORT!$1:$1048576,21,FALSE),"")</f>
        <v>Azize Aouzal</v>
      </c>
      <c r="F95" s="25" t="str">
        <f>IFERROR(IF(VLOOKUP(B95,IMPORT!$F:$J,4,0)="true","","S"),"")</f>
        <v/>
      </c>
      <c r="G95" s="10" t="str">
        <f>IFERROR(IF(VLOOKUP(B95,IMPORT!$F:$J,5,0)="normal","","B"),"")</f>
        <v/>
      </c>
      <c r="H95" s="26" t="str">
        <f>IFERROR(IF(VLOOKUP(B95,IMPORT!$F:$L,7,0)="true","","P"),"")</f>
        <v/>
      </c>
      <c r="I95" s="18" t="str">
        <f>IF(AND(OR(IMPORT!K95="available",IMPORT!K95="reservation",IMPORT!K95="reservation-late"),OR(A95&lt;&gt;"Z - Garage - Livraison",A95&lt;&gt;"Z - Garage - Livraison")),B95,"")</f>
        <v>ER-755-PG</v>
      </c>
      <c r="J95" s="18" t="str">
        <f>IFERROR(IF(VLOOKUP(B95,IMPORT!$F:$AF,21,FALSE)&lt;&gt;"null",IF(OR(A95="Z - Garage - Livraison",A95="Z - Garage - Restitution"),"",B95),""),"")</f>
        <v/>
      </c>
      <c r="K95" s="18" t="str">
        <f>IF(AND(J95="",OR(IMPORT!K95="intervention",IMPORT!K95="intervention-late")),IF(OR(A95="Z - Garage - Livraison",A95="Z - Garage - Restitution"),"",B95),"")</f>
        <v/>
      </c>
      <c r="L95" s="18" t="str">
        <f>IFERROR(IF(OR(A95="Z - Garage - Livraison",A95="Z - Garage - Restitution"),B95,""),"")</f>
        <v/>
      </c>
      <c r="M95" s="20" t="str">
        <f>IFERROR(INT(IF(OR(IMPORT!K95="intervention",IMPORT!K95="intervention-late",IMPORT!K95="unavailable"),IF(J95&lt;&gt;"",MID(VLOOKUP(B95,IMPORT!$F:$AF,21,0),1,10),MID(VLOOKUP(B95,IMPORT!$F:$AF,19,0),1,10)),"")),"")</f>
        <v/>
      </c>
      <c r="N95" s="20" t="str">
        <f>IFERROR(INT(IF(OR(IMPORT!K95="intervention",IMPORT!K95="intervention-late",IMPORT!K95="unavailable"),IF(J95&lt;&gt;"",MID(VLOOKUP(B95,IMPORT!$F:$AF,22,0),1,10),MID(VLOOKUP(B95,IMPORT!$F:$AF,20,0),1,10)),"")),"")</f>
        <v/>
      </c>
      <c r="O95" s="18" t="str">
        <f t="shared" ca="1" si="1"/>
        <v/>
      </c>
      <c r="P95" s="14" t="str">
        <f>IFERROR(INT(IF(MID(VLOOKUP(B95,IMPORT!$F:$AF,23,FALSE),1,10)&lt;&gt;"null",MID(VLOOKUP(B95,IMPORT!$F:$AF,23,FALSE),1,10),"")),"")</f>
        <v/>
      </c>
      <c r="Q95" s="16" t="str">
        <f>IFERROR(INT(IF(MID(VLOOKUP(B95,IMPORT!$F:$AF,26,FALSE),1,10)&lt;&gt;"null",MID(VLOOKUP(B95,IMPORT!$F:$AF,26,FALSE),1,10),"")),"")</f>
        <v/>
      </c>
      <c r="R95" s="16" t="str">
        <f>IFERROR(IF(VLOOKUP(B95,IMPORT!$F:$AF,11,FALSE)="true","X",""),"")</f>
        <v/>
      </c>
      <c r="S95" s="16" t="str">
        <f>IFERROR(IF(VLOOKUP(B95,IMPORT!$F:$AF,12,FALSE)="true","X",""),"")</f>
        <v/>
      </c>
      <c r="T95" s="16" t="str">
        <f>IFERROR(IF(VLOOKUP(B95,IMPORT!$F:$AF,9,FALSE)="true","X",""),"")</f>
        <v/>
      </c>
      <c r="U95" s="16" t="str">
        <f>IFERROR(IF(VLOOKUP(B95,IMPORT!$F:$AF,10,FALSE)="true","X",""),"")</f>
        <v/>
      </c>
      <c r="V95" s="16" t="str">
        <f>IFERROR(IF(VLOOKUP(B95,IMPORT!$F:$AF,13,FALSE)="true","X",""),"")</f>
        <v/>
      </c>
      <c r="W95" s="16" t="str">
        <f>IFERROR(IF(VLOOKUP(B95,IMPORT!$F:$AF,14,FALSE)="true","X",""),"")</f>
        <v/>
      </c>
      <c r="X95" s="12">
        <f>IFERROR(INT(IF(MID(VLOOKUP(B95,IMPORT!$F:$AF,27,FALSE),1,10)&lt;&gt;"null",MID(VLOOKUP(B95,IMPORT!$F:$AF,27,FALSE),1,10),"-")),"")</f>
        <v>43439</v>
      </c>
      <c r="Y95" s="21">
        <f>IFERROR(IF(VLOOKUP(B95,IMPORT!$F:$AF,24,FALSE)&lt;&gt;"null",VLOOKUP(B95,IMPORT!$F:$AF,24,FALSE),""),"")</f>
        <v>7.0100118723602598E+17</v>
      </c>
      <c r="Z95" s="18" t="str">
        <f>IFERROR(IF(VLOOKUP(B95,IMPORT!$F:$AF,25,FALSE)&lt;&gt;"null",VLOOKUP(B95,IMPORT!$F:$AF,25,FALSE),""),"")</f>
        <v/>
      </c>
    </row>
    <row r="96" spans="1:26">
      <c r="A96" s="1" t="str">
        <f>IFERROR(IF(IMPORT!C96&lt;&gt;"",IMPORT!C96,""),"")</f>
        <v>Paris 04 - Pont Marie</v>
      </c>
      <c r="B96" s="1" t="str">
        <f>IFERROR(VLOOKUP(D96,IMPORT!$1:$1048576,6,FALSE),"")</f>
        <v>FC-449-SK</v>
      </c>
      <c r="C96" s="1" t="str">
        <f>IFERROR(VLOOKUP(B96,IMPORT!$F:$G,2,FALSE),"")</f>
        <v>MEGANE</v>
      </c>
      <c r="D96" s="8" t="str">
        <f>IFERROR(IF(IMPORT!A96&lt;&gt;"",IMPORT!A96,""),"")</f>
        <v>Paris 04 - Pont Marie4</v>
      </c>
      <c r="E96" s="1" t="str">
        <f>IFERROR(VLOOKUP(D96,IMPORT!$1:$1048576,21,FALSE),"")</f>
        <v>Azize Aouzal</v>
      </c>
      <c r="F96" s="25" t="str">
        <f>IFERROR(IF(VLOOKUP(B96,IMPORT!$F:$J,4,0)="true","","S"),"")</f>
        <v/>
      </c>
      <c r="G96" s="10" t="str">
        <f>IFERROR(IF(VLOOKUP(B96,IMPORT!$F:$J,5,0)="normal","","B"),"")</f>
        <v/>
      </c>
      <c r="H96" s="26" t="str">
        <f>IFERROR(IF(VLOOKUP(B96,IMPORT!$F:$L,7,0)="true","","P"),"")</f>
        <v/>
      </c>
      <c r="I96" s="18" t="str">
        <f>IF(AND(OR(IMPORT!K96="available",IMPORT!K96="reservation",IMPORT!K96="reservation-late"),OR(A96&lt;&gt;"Z - Garage - Livraison",A96&lt;&gt;"Z - Garage - Livraison")),B96,"")</f>
        <v>FC-449-SK</v>
      </c>
      <c r="J96" s="18" t="str">
        <f>IFERROR(IF(VLOOKUP(B96,IMPORT!$F:$AF,21,FALSE)&lt;&gt;"null",IF(OR(A96="Z - Garage - Livraison",A96="Z - Garage - Restitution"),"",B96),""),"")</f>
        <v/>
      </c>
      <c r="K96" s="18" t="str">
        <f>IF(AND(J96="",OR(IMPORT!K96="intervention",IMPORT!K96="intervention-late")),IF(OR(A96="Z - Garage - Livraison",A96="Z - Garage - Restitution"),"",B96),"")</f>
        <v/>
      </c>
      <c r="L96" s="18" t="str">
        <f>IFERROR(IF(OR(A96="Z - Garage - Livraison",A96="Z - Garage - Restitution"),B96,""),"")</f>
        <v/>
      </c>
      <c r="M96" s="20" t="str">
        <f>IFERROR(INT(IF(OR(IMPORT!K96="intervention",IMPORT!K96="intervention-late",IMPORT!K96="unavailable"),IF(J96&lt;&gt;"",MID(VLOOKUP(B96,IMPORT!$F:$AF,21,0),1,10),MID(VLOOKUP(B96,IMPORT!$F:$AF,19,0),1,10)),"")),"")</f>
        <v/>
      </c>
      <c r="N96" s="20" t="str">
        <f>IFERROR(INT(IF(OR(IMPORT!K96="intervention",IMPORT!K96="intervention-late",IMPORT!K96="unavailable"),IF(J96&lt;&gt;"",MID(VLOOKUP(B96,IMPORT!$F:$AF,22,0),1,10),MID(VLOOKUP(B96,IMPORT!$F:$AF,20,0),1,10)),"")),"")</f>
        <v/>
      </c>
      <c r="O96" s="18" t="str">
        <f t="shared" ca="1" si="1"/>
        <v/>
      </c>
      <c r="P96" s="14" t="str">
        <f>IFERROR(INT(IF(MID(VLOOKUP(B96,IMPORT!$F:$AF,23,FALSE),1,10)&lt;&gt;"null",MID(VLOOKUP(B96,IMPORT!$F:$AF,23,FALSE),1,10),"")),"")</f>
        <v/>
      </c>
      <c r="Q96" s="16" t="str">
        <f>IFERROR(INT(IF(MID(VLOOKUP(B96,IMPORT!$F:$AF,26,FALSE),1,10)&lt;&gt;"null",MID(VLOOKUP(B96,IMPORT!$F:$AF,26,FALSE),1,10),"")),"")</f>
        <v/>
      </c>
      <c r="R96" s="16" t="str">
        <f>IFERROR(IF(VLOOKUP(B96,IMPORT!$F:$AF,11,FALSE)="true","X",""),"")</f>
        <v/>
      </c>
      <c r="S96" s="16" t="str">
        <f>IFERROR(IF(VLOOKUP(B96,IMPORT!$F:$AF,12,FALSE)="true","X",""),"")</f>
        <v/>
      </c>
      <c r="T96" s="16" t="str">
        <f>IFERROR(IF(VLOOKUP(B96,IMPORT!$F:$AF,9,FALSE)="true","X",""),"")</f>
        <v/>
      </c>
      <c r="U96" s="16" t="str">
        <f>IFERROR(IF(VLOOKUP(B96,IMPORT!$F:$AF,10,FALSE)="true","X",""),"")</f>
        <v/>
      </c>
      <c r="V96" s="16" t="str">
        <f>IFERROR(IF(VLOOKUP(B96,IMPORT!$F:$AF,13,FALSE)="true","X",""),"")</f>
        <v/>
      </c>
      <c r="W96" s="16" t="str">
        <f>IFERROR(IF(VLOOKUP(B96,IMPORT!$F:$AF,14,FALSE)="true","X",""),"")</f>
        <v/>
      </c>
      <c r="X96" s="12">
        <f>IFERROR(INT(IF(MID(VLOOKUP(B96,IMPORT!$F:$AF,27,FALSE),1,10)&lt;&gt;"null",MID(VLOOKUP(B96,IMPORT!$F:$AF,27,FALSE),1,10),"-")),"")</f>
        <v>43483</v>
      </c>
      <c r="Y96" s="21">
        <f>IFERROR(IF(VLOOKUP(B96,IMPORT!$F:$AF,24,FALSE)&lt;&gt;"null",VLOOKUP(B96,IMPORT!$F:$AF,24,FALSE),""),"")</f>
        <v>7.0100118723608704E+17</v>
      </c>
      <c r="Z96" s="18" t="str">
        <f>IFERROR(IF(VLOOKUP(B96,IMPORT!$F:$AF,25,FALSE)&lt;&gt;"null",VLOOKUP(B96,IMPORT!$F:$AF,25,FALSE),""),"")</f>
        <v/>
      </c>
    </row>
    <row r="97" spans="1:26">
      <c r="A97" s="1" t="str">
        <f>IFERROR(IF(IMPORT!C97&lt;&gt;"",IMPORT!C97,""),"")</f>
        <v>Paris 04 - Pont Marie</v>
      </c>
      <c r="B97" s="1" t="str">
        <f>IFERROR(VLOOKUP(D97,IMPORT!$1:$1048576,6,FALSE),"")</f>
        <v>FA-177-WF</v>
      </c>
      <c r="C97" s="1">
        <f>IFERROR(VLOOKUP(B97,IMPORT!$F:$G,2,FALSE),"")</f>
        <v>500</v>
      </c>
      <c r="D97" s="8" t="str">
        <f>IFERROR(IF(IMPORT!A97&lt;&gt;"",IMPORT!A97,""),"")</f>
        <v>Paris 04 - Pont Marie5</v>
      </c>
      <c r="E97" s="1" t="str">
        <f>IFERROR(VLOOKUP(D97,IMPORT!$1:$1048576,21,FALSE),"")</f>
        <v>Azize Aouzal</v>
      </c>
      <c r="F97" s="25" t="str">
        <f>IFERROR(IF(VLOOKUP(B97,IMPORT!$F:$J,4,0)="true","","S"),"")</f>
        <v/>
      </c>
      <c r="G97" s="10" t="str">
        <f>IFERROR(IF(VLOOKUP(B97,IMPORT!$F:$J,5,0)="normal","","B"),"")</f>
        <v/>
      </c>
      <c r="H97" s="26" t="str">
        <f>IFERROR(IF(VLOOKUP(B97,IMPORT!$F:$L,7,0)="true","","P"),"")</f>
        <v/>
      </c>
      <c r="I97" s="18" t="str">
        <f>IF(AND(OR(IMPORT!K97="available",IMPORT!K97="reservation",IMPORT!K97="reservation-late"),OR(A97&lt;&gt;"Z - Garage - Livraison",A97&lt;&gt;"Z - Garage - Livraison")),B97,"")</f>
        <v>FA-177-WF</v>
      </c>
      <c r="J97" s="18" t="str">
        <f>IFERROR(IF(VLOOKUP(B97,IMPORT!$F:$AF,21,FALSE)&lt;&gt;"null",IF(OR(A97="Z - Garage - Livraison",A97="Z - Garage - Restitution"),"",B97),""),"")</f>
        <v/>
      </c>
      <c r="K97" s="18" t="str">
        <f>IF(AND(J97="",OR(IMPORT!K97="intervention",IMPORT!K97="intervention-late")),IF(OR(A97="Z - Garage - Livraison",A97="Z - Garage - Restitution"),"",B97),"")</f>
        <v/>
      </c>
      <c r="L97" s="18" t="str">
        <f>IFERROR(IF(OR(A97="Z - Garage - Livraison",A97="Z - Garage - Restitution"),B97,""),"")</f>
        <v/>
      </c>
      <c r="M97" s="20" t="str">
        <f>IFERROR(INT(IF(OR(IMPORT!K97="intervention",IMPORT!K97="intervention-late",IMPORT!K97="unavailable"),IF(J97&lt;&gt;"",MID(VLOOKUP(B97,IMPORT!$F:$AF,21,0),1,10),MID(VLOOKUP(B97,IMPORT!$F:$AF,19,0),1,10)),"")),"")</f>
        <v/>
      </c>
      <c r="N97" s="20" t="str">
        <f>IFERROR(INT(IF(OR(IMPORT!K97="intervention",IMPORT!K97="intervention-late",IMPORT!K97="unavailable"),IF(J97&lt;&gt;"",MID(VLOOKUP(B97,IMPORT!$F:$AF,22,0),1,10),MID(VLOOKUP(B97,IMPORT!$F:$AF,20,0),1,10)),"")),"")</f>
        <v/>
      </c>
      <c r="O97" s="18" t="str">
        <f t="shared" ca="1" si="1"/>
        <v/>
      </c>
      <c r="P97" s="14">
        <f>IFERROR(INT(IF(MID(VLOOKUP(B97,IMPORT!$F:$AF,23,FALSE),1,10)&lt;&gt;"null",MID(VLOOKUP(B97,IMPORT!$F:$AF,23,FALSE),1,10),"")),"")</f>
        <v>43477</v>
      </c>
      <c r="Q97" s="16">
        <f>IFERROR(INT(IF(MID(VLOOKUP(B97,IMPORT!$F:$AF,26,FALSE),1,10)&lt;&gt;"null",MID(VLOOKUP(B97,IMPORT!$F:$AF,26,FALSE),1,10),"")),"")</f>
        <v>43486</v>
      </c>
      <c r="R97" s="16" t="str">
        <f>IFERROR(IF(VLOOKUP(B97,IMPORT!$F:$AF,11,FALSE)="true","X",""),"")</f>
        <v/>
      </c>
      <c r="S97" s="16" t="str">
        <f>IFERROR(IF(VLOOKUP(B97,IMPORT!$F:$AF,12,FALSE)="true","X",""),"")</f>
        <v/>
      </c>
      <c r="T97" s="16" t="str">
        <f>IFERROR(IF(VLOOKUP(B97,IMPORT!$F:$AF,9,FALSE)="true","X",""),"")</f>
        <v/>
      </c>
      <c r="U97" s="16" t="str">
        <f>IFERROR(IF(VLOOKUP(B97,IMPORT!$F:$AF,10,FALSE)="true","X",""),"")</f>
        <v/>
      </c>
      <c r="V97" s="16" t="str">
        <f>IFERROR(IF(VLOOKUP(B97,IMPORT!$F:$AF,13,FALSE)="true","X",""),"")</f>
        <v/>
      </c>
      <c r="W97" s="16" t="str">
        <f>IFERROR(IF(VLOOKUP(B97,IMPORT!$F:$AF,14,FALSE)="true","X",""),"")</f>
        <v/>
      </c>
      <c r="X97" s="12" t="str">
        <f>IFERROR(INT(IF(MID(VLOOKUP(B97,IMPORT!$F:$AF,27,FALSE),1,10)&lt;&gt;"null",MID(VLOOKUP(B97,IMPORT!$F:$AF,27,FALSE),1,10),"-")),"")</f>
        <v/>
      </c>
      <c r="Y97" s="21">
        <f>IFERROR(IF(VLOOKUP(B97,IMPORT!$F:$AF,24,FALSE)&lt;&gt;"null",VLOOKUP(B97,IMPORT!$F:$AF,24,FALSE),""),"")</f>
        <v>7.0100118723602304E+17</v>
      </c>
      <c r="Z97" s="18">
        <f>IFERROR(IF(VLOOKUP(B97,IMPORT!$F:$AF,25,FALSE)&lt;&gt;"null",VLOOKUP(B97,IMPORT!$F:$AF,25,FALSE),""),"")</f>
        <v>434</v>
      </c>
    </row>
    <row r="98" spans="1:26">
      <c r="A98" s="1" t="str">
        <f>IFERROR(IF(IMPORT!C98&lt;&gt;"",IMPORT!C98,""),"")</f>
        <v>Paris 04 - Sully Morland</v>
      </c>
      <c r="B98" s="1" t="str">
        <f>IFERROR(VLOOKUP(D98,IMPORT!$1:$1048576,6,FALSE),"")</f>
        <v>EK-678-GW</v>
      </c>
      <c r="C98" s="1" t="str">
        <f>IFERROR(VLOOKUP(B98,IMPORT!$F:$G,2,FALSE),"")</f>
        <v>TWINGO</v>
      </c>
      <c r="D98" s="8" t="str">
        <f>IFERROR(IF(IMPORT!A98&lt;&gt;"",IMPORT!A98,""),"")</f>
        <v>Paris 04 - Sully Morland1</v>
      </c>
      <c r="E98" s="1" t="str">
        <f>IFERROR(VLOOKUP(D98,IMPORT!$1:$1048576,21,FALSE),"")</f>
        <v>Azize Aouzal</v>
      </c>
      <c r="F98" s="25" t="str">
        <f>IFERROR(IF(VLOOKUP(B98,IMPORT!$F:$J,4,0)="true","","S"),"")</f>
        <v/>
      </c>
      <c r="G98" s="10" t="str">
        <f>IFERROR(IF(VLOOKUP(B98,IMPORT!$F:$J,5,0)="normal","","B"),"")</f>
        <v/>
      </c>
      <c r="H98" s="26" t="str">
        <f>IFERROR(IF(VLOOKUP(B98,IMPORT!$F:$L,7,0)="true","","P"),"")</f>
        <v/>
      </c>
      <c r="I98" s="18" t="str">
        <f>IF(AND(OR(IMPORT!K98="available",IMPORT!K98="reservation",IMPORT!K98="reservation-late"),OR(A98&lt;&gt;"Z - Garage - Livraison",A98&lt;&gt;"Z - Garage - Livraison")),B98,"")</f>
        <v>EK-678-GW</v>
      </c>
      <c r="J98" s="18" t="str">
        <f>IFERROR(IF(VLOOKUP(B98,IMPORT!$F:$AF,21,FALSE)&lt;&gt;"null",IF(OR(A98="Z - Garage - Livraison",A98="Z - Garage - Restitution"),"",B98),""),"")</f>
        <v/>
      </c>
      <c r="K98" s="18" t="str">
        <f>IF(AND(J98="",OR(IMPORT!K98="intervention",IMPORT!K98="intervention-late")),IF(OR(A98="Z - Garage - Livraison",A98="Z - Garage - Restitution"),"",B98),"")</f>
        <v/>
      </c>
      <c r="L98" s="18" t="str">
        <f>IFERROR(IF(OR(A98="Z - Garage - Livraison",A98="Z - Garage - Restitution"),B98,""),"")</f>
        <v/>
      </c>
      <c r="M98" s="20" t="str">
        <f>IFERROR(INT(IF(OR(IMPORT!K98="intervention",IMPORT!K98="intervention-late",IMPORT!K98="unavailable"),IF(J98&lt;&gt;"",MID(VLOOKUP(B98,IMPORT!$F:$AF,21,0),1,10),MID(VLOOKUP(B98,IMPORT!$F:$AF,19,0),1,10)),"")),"")</f>
        <v/>
      </c>
      <c r="N98" s="20" t="str">
        <f>IFERROR(INT(IF(OR(IMPORT!K98="intervention",IMPORT!K98="intervention-late",IMPORT!K98="unavailable"),IF(J98&lt;&gt;"",MID(VLOOKUP(B98,IMPORT!$F:$AF,22,0),1,10),MID(VLOOKUP(B98,IMPORT!$F:$AF,20,0),1,10)),"")),"")</f>
        <v/>
      </c>
      <c r="O98" s="18" t="str">
        <f t="shared" ca="1" si="1"/>
        <v/>
      </c>
      <c r="P98" s="14" t="str">
        <f>IFERROR(INT(IF(MID(VLOOKUP(B98,IMPORT!$F:$AF,23,FALSE),1,10)&lt;&gt;"null",MID(VLOOKUP(B98,IMPORT!$F:$AF,23,FALSE),1,10),"")),"")</f>
        <v/>
      </c>
      <c r="Q98" s="16" t="str">
        <f>IFERROR(INT(IF(MID(VLOOKUP(B98,IMPORT!$F:$AF,26,FALSE),1,10)&lt;&gt;"null",MID(VLOOKUP(B98,IMPORT!$F:$AF,26,FALSE),1,10),"")),"")</f>
        <v/>
      </c>
      <c r="R98" s="16" t="str">
        <f>IFERROR(IF(VLOOKUP(B98,IMPORT!$F:$AF,11,FALSE)="true","X",""),"")</f>
        <v/>
      </c>
      <c r="S98" s="16" t="str">
        <f>IFERROR(IF(VLOOKUP(B98,IMPORT!$F:$AF,12,FALSE)="true","X",""),"")</f>
        <v/>
      </c>
      <c r="T98" s="16" t="str">
        <f>IFERROR(IF(VLOOKUP(B98,IMPORT!$F:$AF,9,FALSE)="true","X",""),"")</f>
        <v/>
      </c>
      <c r="U98" s="16" t="str">
        <f>IFERROR(IF(VLOOKUP(B98,IMPORT!$F:$AF,10,FALSE)="true","X",""),"")</f>
        <v/>
      </c>
      <c r="V98" s="16" t="str">
        <f>IFERROR(IF(VLOOKUP(B98,IMPORT!$F:$AF,13,FALSE)="true","X",""),"")</f>
        <v/>
      </c>
      <c r="W98" s="16" t="str">
        <f>IFERROR(IF(VLOOKUP(B98,IMPORT!$F:$AF,14,FALSE)="true","X",""),"")</f>
        <v/>
      </c>
      <c r="X98" s="12">
        <f>IFERROR(INT(IF(MID(VLOOKUP(B98,IMPORT!$F:$AF,27,FALSE),1,10)&lt;&gt;"null",MID(VLOOKUP(B98,IMPORT!$F:$AF,27,FALSE),1,10),"-")),"")</f>
        <v>43439</v>
      </c>
      <c r="Y98" s="21">
        <f>IFERROR(IF(VLOOKUP(B98,IMPORT!$F:$AF,24,FALSE)&lt;&gt;"null",VLOOKUP(B98,IMPORT!$F:$AF,24,FALSE),""),"")</f>
        <v>7.0100120039401498E+17</v>
      </c>
      <c r="Z98" s="18" t="str">
        <f>IFERROR(IF(VLOOKUP(B98,IMPORT!$F:$AF,25,FALSE)&lt;&gt;"null",VLOOKUP(B98,IMPORT!$F:$AF,25,FALSE),""),"")</f>
        <v/>
      </c>
    </row>
    <row r="99" spans="1:26">
      <c r="A99" s="1" t="str">
        <f>IFERROR(IF(IMPORT!C99&lt;&gt;"",IMPORT!C99,""),"")</f>
        <v>Paris 04 - Sully Morland</v>
      </c>
      <c r="B99" s="1" t="str">
        <f>IFERROR(VLOOKUP(D99,IMPORT!$1:$1048576,6,FALSE),"")</f>
        <v>ES-615-FR</v>
      </c>
      <c r="C99" s="1" t="str">
        <f>IFERROR(VLOOKUP(B99,IMPORT!$F:$G,2,FALSE),"")</f>
        <v>MEGANE</v>
      </c>
      <c r="D99" s="8" t="str">
        <f>IFERROR(IF(IMPORT!A99&lt;&gt;"",IMPORT!A99,""),"")</f>
        <v>Paris 04 - Sully Morland2</v>
      </c>
      <c r="E99" s="1" t="str">
        <f>IFERROR(VLOOKUP(D99,IMPORT!$1:$1048576,21,FALSE),"")</f>
        <v>Azize Aouzal</v>
      </c>
      <c r="F99" s="25" t="str">
        <f>IFERROR(IF(VLOOKUP(B99,IMPORT!$F:$J,4,0)="true","","S"),"")</f>
        <v/>
      </c>
      <c r="G99" s="10" t="str">
        <f>IFERROR(IF(VLOOKUP(B99,IMPORT!$F:$J,5,0)="normal","","B"),"")</f>
        <v/>
      </c>
      <c r="H99" s="26" t="str">
        <f>IFERROR(IF(VLOOKUP(B99,IMPORT!$F:$L,7,0)="true","","P"),"")</f>
        <v/>
      </c>
      <c r="I99" s="18" t="str">
        <f>IF(AND(OR(IMPORT!K99="available",IMPORT!K99="reservation",IMPORT!K99="reservation-late"),OR(A99&lt;&gt;"Z - Garage - Livraison",A99&lt;&gt;"Z - Garage - Livraison")),B99,"")</f>
        <v>ES-615-FR</v>
      </c>
      <c r="J99" s="18" t="str">
        <f>IFERROR(IF(VLOOKUP(B99,IMPORT!$F:$AF,21,FALSE)&lt;&gt;"null",IF(OR(A99="Z - Garage - Livraison",A99="Z - Garage - Restitution"),"",B99),""),"")</f>
        <v/>
      </c>
      <c r="K99" s="18" t="str">
        <f>IF(AND(J99="",OR(IMPORT!K99="intervention",IMPORT!K99="intervention-late")),IF(OR(A99="Z - Garage - Livraison",A99="Z - Garage - Restitution"),"",B99),"")</f>
        <v/>
      </c>
      <c r="L99" s="18" t="str">
        <f>IFERROR(IF(OR(A99="Z - Garage - Livraison",A99="Z - Garage - Restitution"),B99,""),"")</f>
        <v/>
      </c>
      <c r="M99" s="20" t="str">
        <f>IFERROR(INT(IF(OR(IMPORT!K99="intervention",IMPORT!K99="intervention-late",IMPORT!K99="unavailable"),IF(J99&lt;&gt;"",MID(VLOOKUP(B99,IMPORT!$F:$AF,21,0),1,10),MID(VLOOKUP(B99,IMPORT!$F:$AF,19,0),1,10)),"")),"")</f>
        <v/>
      </c>
      <c r="N99" s="20" t="str">
        <f>IFERROR(INT(IF(OR(IMPORT!K99="intervention",IMPORT!K99="intervention-late",IMPORT!K99="unavailable"),IF(J99&lt;&gt;"",MID(VLOOKUP(B99,IMPORT!$F:$AF,22,0),1,10),MID(VLOOKUP(B99,IMPORT!$F:$AF,20,0),1,10)),"")),"")</f>
        <v/>
      </c>
      <c r="O99" s="18" t="str">
        <f t="shared" ca="1" si="1"/>
        <v/>
      </c>
      <c r="P99" s="14">
        <f>IFERROR(INT(IF(MID(VLOOKUP(B99,IMPORT!$F:$AF,23,FALSE),1,10)&lt;&gt;"null",MID(VLOOKUP(B99,IMPORT!$F:$AF,23,FALSE),1,10),"")),"")</f>
        <v>43503</v>
      </c>
      <c r="Q99" s="16" t="str">
        <f>IFERROR(INT(IF(MID(VLOOKUP(B99,IMPORT!$F:$AF,26,FALSE),1,10)&lt;&gt;"null",MID(VLOOKUP(B99,IMPORT!$F:$AF,26,FALSE),1,10),"")),"")</f>
        <v/>
      </c>
      <c r="R99" s="16" t="str">
        <f>IFERROR(IF(VLOOKUP(B99,IMPORT!$F:$AF,11,FALSE)="true","X",""),"")</f>
        <v/>
      </c>
      <c r="S99" s="16" t="str">
        <f>IFERROR(IF(VLOOKUP(B99,IMPORT!$F:$AF,12,FALSE)="true","X",""),"")</f>
        <v/>
      </c>
      <c r="T99" s="16" t="str">
        <f>IFERROR(IF(VLOOKUP(B99,IMPORT!$F:$AF,9,FALSE)="true","X",""),"")</f>
        <v/>
      </c>
      <c r="U99" s="16" t="str">
        <f>IFERROR(IF(VLOOKUP(B99,IMPORT!$F:$AF,10,FALSE)="true","X",""),"")</f>
        <v/>
      </c>
      <c r="V99" s="16" t="str">
        <f>IFERROR(IF(VLOOKUP(B99,IMPORT!$F:$AF,13,FALSE)="true","X",""),"")</f>
        <v/>
      </c>
      <c r="W99" s="16" t="str">
        <f>IFERROR(IF(VLOOKUP(B99,IMPORT!$F:$AF,14,FALSE)="true","X",""),"")</f>
        <v/>
      </c>
      <c r="X99" s="12">
        <f>IFERROR(INT(IF(MID(VLOOKUP(B99,IMPORT!$F:$AF,27,FALSE),1,10)&lt;&gt;"null",MID(VLOOKUP(B99,IMPORT!$F:$AF,27,FALSE),1,10),"-")),"")</f>
        <v>43215</v>
      </c>
      <c r="Y99" s="21">
        <f>IFERROR(IF(VLOOKUP(B99,IMPORT!$F:$AF,24,FALSE)&lt;&gt;"null",VLOOKUP(B99,IMPORT!$F:$AF,24,FALSE),""),"")</f>
        <v>7.0100118723603597E+17</v>
      </c>
      <c r="Z99" s="18" t="str">
        <f>IFERROR(IF(VLOOKUP(B99,IMPORT!$F:$AF,25,FALSE)&lt;&gt;"null",VLOOKUP(B99,IMPORT!$F:$AF,25,FALSE),""),"")</f>
        <v/>
      </c>
    </row>
    <row r="100" spans="1:26">
      <c r="A100" s="1" t="str">
        <f>IFERROR(IF(IMPORT!C100&lt;&gt;"",IMPORT!C100,""),"")</f>
        <v>Paris 04 - Sully Morland</v>
      </c>
      <c r="B100" s="1" t="str">
        <f>IFERROR(VLOOKUP(D100,IMPORT!$1:$1048576,6,FALSE),"")</f>
        <v>EL-499-FP</v>
      </c>
      <c r="C100" s="1" t="str">
        <f>IFERROR(VLOOKUP(B100,IMPORT!$F:$G,2,FALSE),"")</f>
        <v>Golf 7</v>
      </c>
      <c r="D100" s="8" t="str">
        <f>IFERROR(IF(IMPORT!A100&lt;&gt;"",IMPORT!A100,""),"")</f>
        <v>Paris 04 - Sully Morland3</v>
      </c>
      <c r="E100" s="1" t="str">
        <f>IFERROR(VLOOKUP(D100,IMPORT!$1:$1048576,21,FALSE),"")</f>
        <v>Azize Aouzal</v>
      </c>
      <c r="F100" s="25" t="str">
        <f>IFERROR(IF(VLOOKUP(B100,IMPORT!$F:$J,4,0)="true","","S"),"")</f>
        <v/>
      </c>
      <c r="G100" s="10" t="str">
        <f>IFERROR(IF(VLOOKUP(B100,IMPORT!$F:$J,5,0)="normal","","B"),"")</f>
        <v/>
      </c>
      <c r="H100" s="26" t="str">
        <f>IFERROR(IF(VLOOKUP(B100,IMPORT!$F:$L,7,0)="true","","P"),"")</f>
        <v/>
      </c>
      <c r="I100" s="18" t="str">
        <f>IF(AND(OR(IMPORT!K100="available",IMPORT!K100="reservation",IMPORT!K100="reservation-late"),OR(A100&lt;&gt;"Z - Garage - Livraison",A100&lt;&gt;"Z - Garage - Livraison")),B100,"")</f>
        <v>EL-499-FP</v>
      </c>
      <c r="J100" s="18" t="str">
        <f>IFERROR(IF(VLOOKUP(B100,IMPORT!$F:$AF,21,FALSE)&lt;&gt;"null",IF(OR(A100="Z - Garage - Livraison",A100="Z - Garage - Restitution"),"",B100),""),"")</f>
        <v/>
      </c>
      <c r="K100" s="18" t="str">
        <f>IF(AND(J100="",OR(IMPORT!K100="intervention",IMPORT!K100="intervention-late")),IF(OR(A100="Z - Garage - Livraison",A100="Z - Garage - Restitution"),"",B100),"")</f>
        <v/>
      </c>
      <c r="L100" s="18" t="str">
        <f>IFERROR(IF(OR(A100="Z - Garage - Livraison",A100="Z - Garage - Restitution"),B100,""),"")</f>
        <v/>
      </c>
      <c r="M100" s="20" t="str">
        <f>IFERROR(INT(IF(OR(IMPORT!K100="intervention",IMPORT!K100="intervention-late",IMPORT!K100="unavailable"),IF(J100&lt;&gt;"",MID(VLOOKUP(B100,IMPORT!$F:$AF,21,0),1,10),MID(VLOOKUP(B100,IMPORT!$F:$AF,19,0),1,10)),"")),"")</f>
        <v/>
      </c>
      <c r="N100" s="20" t="str">
        <f>IFERROR(INT(IF(OR(IMPORT!K100="intervention",IMPORT!K100="intervention-late",IMPORT!K100="unavailable"),IF(J100&lt;&gt;"",MID(VLOOKUP(B100,IMPORT!$F:$AF,22,0),1,10),MID(VLOOKUP(B100,IMPORT!$F:$AF,20,0),1,10)),"")),"")</f>
        <v/>
      </c>
      <c r="O100" s="18" t="str">
        <f t="shared" ca="1" si="1"/>
        <v/>
      </c>
      <c r="P100" s="14" t="str">
        <f>IFERROR(INT(IF(MID(VLOOKUP(B100,IMPORT!$F:$AF,23,FALSE),1,10)&lt;&gt;"null",MID(VLOOKUP(B100,IMPORT!$F:$AF,23,FALSE),1,10),"")),"")</f>
        <v/>
      </c>
      <c r="Q100" s="16" t="str">
        <f>IFERROR(INT(IF(MID(VLOOKUP(B100,IMPORT!$F:$AF,26,FALSE),1,10)&lt;&gt;"null",MID(VLOOKUP(B100,IMPORT!$F:$AF,26,FALSE),1,10),"")),"")</f>
        <v/>
      </c>
      <c r="R100" s="16" t="str">
        <f>IFERROR(IF(VLOOKUP(B100,IMPORT!$F:$AF,11,FALSE)="true","X",""),"")</f>
        <v/>
      </c>
      <c r="S100" s="16" t="str">
        <f>IFERROR(IF(VLOOKUP(B100,IMPORT!$F:$AF,12,FALSE)="true","X",""),"")</f>
        <v/>
      </c>
      <c r="T100" s="16" t="str">
        <f>IFERROR(IF(VLOOKUP(B100,IMPORT!$F:$AF,9,FALSE)="true","X",""),"")</f>
        <v/>
      </c>
      <c r="U100" s="16" t="str">
        <f>IFERROR(IF(VLOOKUP(B100,IMPORT!$F:$AF,10,FALSE)="true","X",""),"")</f>
        <v/>
      </c>
      <c r="V100" s="16" t="str">
        <f>IFERROR(IF(VLOOKUP(B100,IMPORT!$F:$AF,13,FALSE)="true","X",""),"")</f>
        <v/>
      </c>
      <c r="W100" s="16" t="str">
        <f>IFERROR(IF(VLOOKUP(B100,IMPORT!$F:$AF,14,FALSE)="true","X",""),"")</f>
        <v/>
      </c>
      <c r="X100" s="12">
        <f>IFERROR(INT(IF(MID(VLOOKUP(B100,IMPORT!$F:$AF,27,FALSE),1,10)&lt;&gt;"null",MID(VLOOKUP(B100,IMPORT!$F:$AF,27,FALSE),1,10),"-")),"")</f>
        <v>43439</v>
      </c>
      <c r="Y100" s="21">
        <f>IFERROR(IF(VLOOKUP(B100,IMPORT!$F:$AF,24,FALSE)&lt;&gt;"null",VLOOKUP(B100,IMPORT!$F:$AF,24,FALSE),""),"")</f>
        <v>7.0100118723606605E+17</v>
      </c>
      <c r="Z100" s="18" t="str">
        <f>IFERROR(IF(VLOOKUP(B100,IMPORT!$F:$AF,25,FALSE)&lt;&gt;"null",VLOOKUP(B100,IMPORT!$F:$AF,25,FALSE),""),"")</f>
        <v/>
      </c>
    </row>
    <row r="101" spans="1:26">
      <c r="A101" s="1" t="str">
        <f>IFERROR(IF(IMPORT!C101&lt;&gt;"",IMPORT!C101,""),"")</f>
        <v xml:space="preserve">Paris 05 - Jardin des plantes </v>
      </c>
      <c r="B101" s="1" t="str">
        <f>IFERROR(VLOOKUP(D101,IMPORT!$1:$1048576,6,FALSE),"")</f>
        <v>EL-710-FN</v>
      </c>
      <c r="C101" s="1" t="str">
        <f>IFERROR(VLOOKUP(B101,IMPORT!$F:$G,2,FALSE),"")</f>
        <v>Golf 7</v>
      </c>
      <c r="D101" s="8" t="str">
        <f>IFERROR(IF(IMPORT!A101&lt;&gt;"",IMPORT!A101,""),"")</f>
        <v>Paris 05 - Jardin des plantes 1</v>
      </c>
      <c r="E101" s="1" t="str">
        <f>IFERROR(VLOOKUP(D101,IMPORT!$1:$1048576,21,FALSE),"")</f>
        <v>Azize Aouzal</v>
      </c>
      <c r="F101" s="25" t="str">
        <f>IFERROR(IF(VLOOKUP(B101,IMPORT!$F:$J,4,0)="true","","S"),"")</f>
        <v>S</v>
      </c>
      <c r="G101" s="10" t="str">
        <f>IFERROR(IF(VLOOKUP(B101,IMPORT!$F:$J,5,0)="normal","","B"),"")</f>
        <v>B</v>
      </c>
      <c r="H101" s="26" t="str">
        <f>IFERROR(IF(VLOOKUP(B101,IMPORT!$F:$L,7,0)="true","","P"),"")</f>
        <v/>
      </c>
      <c r="I101" s="18" t="str">
        <f>IF(AND(OR(IMPORT!K101="available",IMPORT!K101="reservation",IMPORT!K101="reservation-late"),OR(A101&lt;&gt;"Z - Garage - Livraison",A101&lt;&gt;"Z - Garage - Livraison")),B101,"")</f>
        <v/>
      </c>
      <c r="J101" s="18" t="str">
        <f>IFERROR(IF(VLOOKUP(B101,IMPORT!$F:$AF,21,FALSE)&lt;&gt;"null",IF(OR(A101="Z - Garage - Livraison",A101="Z - Garage - Restitution"),"",B101),""),"")</f>
        <v>EL-710-FN</v>
      </c>
      <c r="K101" s="18" t="str">
        <f>IF(AND(J101="",OR(IMPORT!K101="intervention",IMPORT!K101="intervention-late")),IF(OR(A101="Z - Garage - Livraison",A101="Z - Garage - Restitution"),"",B101),"")</f>
        <v/>
      </c>
      <c r="L101" s="18" t="str">
        <f>IFERROR(IF(OR(A101="Z - Garage - Livraison",A101="Z - Garage - Restitution"),B101,""),"")</f>
        <v/>
      </c>
      <c r="M101" s="20">
        <f>IFERROR(INT(IF(OR(IMPORT!K101="intervention",IMPORT!K101="intervention-late",IMPORT!K101="unavailable"),IF(J101&lt;&gt;"",MID(VLOOKUP(B101,IMPORT!$F:$AF,21,0),1,10),MID(VLOOKUP(B101,IMPORT!$F:$AF,19,0),1,10)),"")),"")</f>
        <v>43480</v>
      </c>
      <c r="N101" s="20">
        <f>IFERROR(INT(IF(OR(IMPORT!K101="intervention",IMPORT!K101="intervention-late",IMPORT!K101="unavailable"),IF(J101&lt;&gt;"",MID(VLOOKUP(B101,IMPORT!$F:$AF,22,0),1,10),MID(VLOOKUP(B101,IMPORT!$F:$AF,20,0),1,10)),"")),"")</f>
        <v>43523</v>
      </c>
      <c r="O101" s="18">
        <f t="shared" ca="1" si="1"/>
        <v>10</v>
      </c>
      <c r="P101" s="14">
        <f>IFERROR(INT(IF(MID(VLOOKUP(B101,IMPORT!$F:$AF,23,FALSE),1,10)&lt;&gt;"null",MID(VLOOKUP(B101,IMPORT!$F:$AF,23,FALSE),1,10),"")),"")</f>
        <v>43457</v>
      </c>
      <c r="Q101" s="16" t="str">
        <f>IFERROR(INT(IF(MID(VLOOKUP(B101,IMPORT!$F:$AF,26,FALSE),1,10)&lt;&gt;"null",MID(VLOOKUP(B101,IMPORT!$F:$AF,26,FALSE),1,10),"")),"")</f>
        <v/>
      </c>
      <c r="R101" s="16" t="str">
        <f>IFERROR(IF(VLOOKUP(B101,IMPORT!$F:$AF,11,FALSE)="true","X",""),"")</f>
        <v/>
      </c>
      <c r="S101" s="16" t="str">
        <f>IFERROR(IF(VLOOKUP(B101,IMPORT!$F:$AF,12,FALSE)="true","X",""),"")</f>
        <v/>
      </c>
      <c r="T101" s="16" t="str">
        <f>IFERROR(IF(VLOOKUP(B101,IMPORT!$F:$AF,9,FALSE)="true","X",""),"")</f>
        <v/>
      </c>
      <c r="U101" s="16" t="str">
        <f>IFERROR(IF(VLOOKUP(B101,IMPORT!$F:$AF,10,FALSE)="true","X",""),"")</f>
        <v/>
      </c>
      <c r="V101" s="16" t="str">
        <f>IFERROR(IF(VLOOKUP(B101,IMPORT!$F:$AF,13,FALSE)="true","X",""),"")</f>
        <v/>
      </c>
      <c r="W101" s="16" t="str">
        <f>IFERROR(IF(VLOOKUP(B101,IMPORT!$F:$AF,14,FALSE)="true","X",""),"")</f>
        <v/>
      </c>
      <c r="X101" s="12">
        <f>IFERROR(INT(IF(MID(VLOOKUP(B101,IMPORT!$F:$AF,27,FALSE),1,10)&lt;&gt;"null",MID(VLOOKUP(B101,IMPORT!$F:$AF,27,FALSE),1,10),"-")),"")</f>
        <v>43208</v>
      </c>
      <c r="Y101" s="21">
        <f>IFERROR(IF(VLOOKUP(B101,IMPORT!$F:$AF,24,FALSE)&lt;&gt;"null",VLOOKUP(B101,IMPORT!$F:$AF,24,FALSE),""),"")</f>
        <v>7.0100118723600704E+17</v>
      </c>
      <c r="Z101" s="18" t="str">
        <f>IFERROR(IF(VLOOKUP(B101,IMPORT!$F:$AF,25,FALSE)&lt;&gt;"null",VLOOKUP(B101,IMPORT!$F:$AF,25,FALSE),""),"")</f>
        <v/>
      </c>
    </row>
    <row r="102" spans="1:26">
      <c r="A102" s="1" t="str">
        <f>IFERROR(IF(IMPORT!C102&lt;&gt;"",IMPORT!C102,""),"")</f>
        <v xml:space="preserve">Paris 05 - Jardin des plantes </v>
      </c>
      <c r="B102" s="1" t="str">
        <f>IFERROR(VLOOKUP(D102,IMPORT!$1:$1048576,6,FALSE),"")</f>
        <v>EX-118-EX</v>
      </c>
      <c r="C102" s="1">
        <f>IFERROR(VLOOKUP(B102,IMPORT!$F:$G,2,FALSE),"")</f>
        <v>500</v>
      </c>
      <c r="D102" s="8" t="str">
        <f>IFERROR(IF(IMPORT!A102&lt;&gt;"",IMPORT!A102,""),"")</f>
        <v>Paris 05 - Jardin des plantes 2</v>
      </c>
      <c r="E102" s="1" t="str">
        <f>IFERROR(VLOOKUP(D102,IMPORT!$1:$1048576,21,FALSE),"")</f>
        <v>Azize Aouzal</v>
      </c>
      <c r="F102" s="25" t="str">
        <f>IFERROR(IF(VLOOKUP(B102,IMPORT!$F:$J,4,0)="true","","S"),"")</f>
        <v>S</v>
      </c>
      <c r="G102" s="10" t="str">
        <f>IFERROR(IF(VLOOKUP(B102,IMPORT!$F:$J,5,0)="normal","","B"),"")</f>
        <v>B</v>
      </c>
      <c r="H102" s="26" t="str">
        <f>IFERROR(IF(VLOOKUP(B102,IMPORT!$F:$L,7,0)="true","","P"),"")</f>
        <v/>
      </c>
      <c r="I102" s="18" t="str">
        <f>IF(AND(OR(IMPORT!K102="available",IMPORT!K102="reservation",IMPORT!K102="reservation-late"),OR(A102&lt;&gt;"Z - Garage - Livraison",A102&lt;&gt;"Z - Garage - Livraison")),B102,"")</f>
        <v>EX-118-EX</v>
      </c>
      <c r="J102" s="18" t="str">
        <f>IFERROR(IF(VLOOKUP(B102,IMPORT!$F:$AF,21,FALSE)&lt;&gt;"null",IF(OR(A102="Z - Garage - Livraison",A102="Z - Garage - Restitution"),"",B102),""),"")</f>
        <v/>
      </c>
      <c r="K102" s="18" t="str">
        <f>IF(AND(J102="",OR(IMPORT!K102="intervention",IMPORT!K102="intervention-late")),IF(OR(A102="Z - Garage - Livraison",A102="Z - Garage - Restitution"),"",B102),"")</f>
        <v/>
      </c>
      <c r="L102" s="18" t="str">
        <f>IFERROR(IF(OR(A102="Z - Garage - Livraison",A102="Z - Garage - Restitution"),B102,""),"")</f>
        <v/>
      </c>
      <c r="M102" s="20" t="str">
        <f>IFERROR(INT(IF(OR(IMPORT!K102="intervention",IMPORT!K102="intervention-late",IMPORT!K102="unavailable"),IF(J102&lt;&gt;"",MID(VLOOKUP(B102,IMPORT!$F:$AF,21,0),1,10),MID(VLOOKUP(B102,IMPORT!$F:$AF,19,0),1,10)),"")),"")</f>
        <v/>
      </c>
      <c r="N102" s="20" t="str">
        <f>IFERROR(INT(IF(OR(IMPORT!K102="intervention",IMPORT!K102="intervention-late",IMPORT!K102="unavailable"),IF(J102&lt;&gt;"",MID(VLOOKUP(B102,IMPORT!$F:$AF,22,0),1,10),MID(VLOOKUP(B102,IMPORT!$F:$AF,20,0),1,10)),"")),"")</f>
        <v/>
      </c>
      <c r="O102" s="18" t="str">
        <f t="shared" ca="1" si="1"/>
        <v/>
      </c>
      <c r="P102" s="14" t="str">
        <f>IFERROR(INT(IF(MID(VLOOKUP(B102,IMPORT!$F:$AF,23,FALSE),1,10)&lt;&gt;"null",MID(VLOOKUP(B102,IMPORT!$F:$AF,23,FALSE),1,10),"")),"")</f>
        <v/>
      </c>
      <c r="Q102" s="16">
        <f>IFERROR(INT(IF(MID(VLOOKUP(B102,IMPORT!$F:$AF,26,FALSE),1,10)&lt;&gt;"null",MID(VLOOKUP(B102,IMPORT!$F:$AF,26,FALSE),1,10),"")),"")</f>
        <v>43438</v>
      </c>
      <c r="R102" s="16" t="str">
        <f>IFERROR(IF(VLOOKUP(B102,IMPORT!$F:$AF,11,FALSE)="true","X",""),"")</f>
        <v/>
      </c>
      <c r="S102" s="16" t="str">
        <f>IFERROR(IF(VLOOKUP(B102,IMPORT!$F:$AF,12,FALSE)="true","X",""),"")</f>
        <v/>
      </c>
      <c r="T102" s="16" t="str">
        <f>IFERROR(IF(VLOOKUP(B102,IMPORT!$F:$AF,9,FALSE)="true","X",""),"")</f>
        <v/>
      </c>
      <c r="U102" s="16" t="str">
        <f>IFERROR(IF(VLOOKUP(B102,IMPORT!$F:$AF,10,FALSE)="true","X",""),"")</f>
        <v/>
      </c>
      <c r="V102" s="16" t="str">
        <f>IFERROR(IF(VLOOKUP(B102,IMPORT!$F:$AF,13,FALSE)="true","X",""),"")</f>
        <v/>
      </c>
      <c r="W102" s="16" t="str">
        <f>IFERROR(IF(VLOOKUP(B102,IMPORT!$F:$AF,14,FALSE)="true","X",""),"")</f>
        <v/>
      </c>
      <c r="X102" s="12">
        <f>IFERROR(INT(IF(MID(VLOOKUP(B102,IMPORT!$F:$AF,27,FALSE),1,10)&lt;&gt;"null",MID(VLOOKUP(B102,IMPORT!$F:$AF,27,FALSE),1,10),"-")),"")</f>
        <v>43284</v>
      </c>
      <c r="Y102" s="21">
        <f>IFERROR(IF(VLOOKUP(B102,IMPORT!$F:$AF,24,FALSE)&lt;&gt;"null",VLOOKUP(B102,IMPORT!$F:$AF,24,FALSE),""),"")</f>
        <v>7.0100118723603904E+17</v>
      </c>
      <c r="Z102" s="18" t="str">
        <f>IFERROR(IF(VLOOKUP(B102,IMPORT!$F:$AF,25,FALSE)&lt;&gt;"null",VLOOKUP(B102,IMPORT!$F:$AF,25,FALSE),""),"")</f>
        <v/>
      </c>
    </row>
    <row r="103" spans="1:26">
      <c r="A103" s="1" t="str">
        <f>IFERROR(IF(IMPORT!C103&lt;&gt;"",IMPORT!C103,""),"")</f>
        <v>Paris 05 - Lagrange-Maubert</v>
      </c>
      <c r="B103" s="1" t="str">
        <f>IFERROR(VLOOKUP(D103,IMPORT!$1:$1048576,6,FALSE),"")</f>
        <v>EP-578-EM</v>
      </c>
      <c r="C103" s="1" t="str">
        <f>IFERROR(VLOOKUP(B103,IMPORT!$F:$G,2,FALSE),"")</f>
        <v>Golf 7</v>
      </c>
      <c r="D103" s="8" t="str">
        <f>IFERROR(IF(IMPORT!A103&lt;&gt;"",IMPORT!A103,""),"")</f>
        <v>Paris 05 - Lagrange-Maubert1</v>
      </c>
      <c r="E103" s="1" t="str">
        <f>IFERROR(VLOOKUP(D103,IMPORT!$1:$1048576,21,FALSE),"")</f>
        <v>Azize Aouzal</v>
      </c>
      <c r="F103" s="25" t="str">
        <f>IFERROR(IF(VLOOKUP(B103,IMPORT!$F:$J,4,0)="true","","S"),"")</f>
        <v/>
      </c>
      <c r="G103" s="10" t="str">
        <f>IFERROR(IF(VLOOKUP(B103,IMPORT!$F:$J,5,0)="normal","","B"),"")</f>
        <v/>
      </c>
      <c r="H103" s="26" t="str">
        <f>IFERROR(IF(VLOOKUP(B103,IMPORT!$F:$L,7,0)="true","","P"),"")</f>
        <v>P</v>
      </c>
      <c r="I103" s="18" t="str">
        <f>IF(AND(OR(IMPORT!K103="available",IMPORT!K103="reservation",IMPORT!K103="reservation-late"),OR(A103&lt;&gt;"Z - Garage - Livraison",A103&lt;&gt;"Z - Garage - Livraison")),B103,"")</f>
        <v/>
      </c>
      <c r="J103" s="18" t="str">
        <f>IFERROR(IF(VLOOKUP(B103,IMPORT!$F:$AF,21,FALSE)&lt;&gt;"null",IF(OR(A103="Z - Garage - Livraison",A103="Z - Garage - Restitution"),"",B103),""),"")</f>
        <v>EP-578-EM</v>
      </c>
      <c r="K103" s="18" t="str">
        <f>IF(AND(J103="",OR(IMPORT!K103="intervention",IMPORT!K103="intervention-late")),IF(OR(A103="Z - Garage - Livraison",A103="Z - Garage - Restitution"),"",B103),"")</f>
        <v/>
      </c>
      <c r="L103" s="18" t="str">
        <f>IFERROR(IF(OR(A103="Z - Garage - Livraison",A103="Z - Garage - Restitution"),B103,""),"")</f>
        <v/>
      </c>
      <c r="M103" s="20">
        <f>IFERROR(INT(IF(OR(IMPORT!K103="intervention",IMPORT!K103="intervention-late",IMPORT!K103="unavailable"),IF(J103&lt;&gt;"",MID(VLOOKUP(B103,IMPORT!$F:$AF,21,0),1,10),MID(VLOOKUP(B103,IMPORT!$F:$AF,19,0),1,10)),"")),"")</f>
        <v>43491</v>
      </c>
      <c r="N103" s="20">
        <f>IFERROR(INT(IF(OR(IMPORT!K103="intervention",IMPORT!K103="intervention-late",IMPORT!K103="unavailable"),IF(J103&lt;&gt;"",MID(VLOOKUP(B103,IMPORT!$F:$AF,22,0),1,10),MID(VLOOKUP(B103,IMPORT!$F:$AF,20,0),1,10)),"")),"")</f>
        <v>43523</v>
      </c>
      <c r="O103" s="18">
        <f t="shared" ca="1" si="1"/>
        <v>10</v>
      </c>
      <c r="P103" s="14" t="str">
        <f>IFERROR(INT(IF(MID(VLOOKUP(B103,IMPORT!$F:$AF,23,FALSE),1,10)&lt;&gt;"null",MID(VLOOKUP(B103,IMPORT!$F:$AF,23,FALSE),1,10),"")),"")</f>
        <v/>
      </c>
      <c r="Q103" s="16" t="str">
        <f>IFERROR(INT(IF(MID(VLOOKUP(B103,IMPORT!$F:$AF,26,FALSE),1,10)&lt;&gt;"null",MID(VLOOKUP(B103,IMPORT!$F:$AF,26,FALSE),1,10),"")),"")</f>
        <v/>
      </c>
      <c r="R103" s="16" t="str">
        <f>IFERROR(IF(VLOOKUP(B103,IMPORT!$F:$AF,11,FALSE)="true","X",""),"")</f>
        <v/>
      </c>
      <c r="S103" s="16" t="str">
        <f>IFERROR(IF(VLOOKUP(B103,IMPORT!$F:$AF,12,FALSE)="true","X",""),"")</f>
        <v/>
      </c>
      <c r="T103" s="16" t="str">
        <f>IFERROR(IF(VLOOKUP(B103,IMPORT!$F:$AF,9,FALSE)="true","X",""),"")</f>
        <v/>
      </c>
      <c r="U103" s="16" t="str">
        <f>IFERROR(IF(VLOOKUP(B103,IMPORT!$F:$AF,10,FALSE)="true","X",""),"")</f>
        <v/>
      </c>
      <c r="V103" s="16" t="str">
        <f>IFERROR(IF(VLOOKUP(B103,IMPORT!$F:$AF,13,FALSE)="true","X",""),"")</f>
        <v/>
      </c>
      <c r="W103" s="16" t="str">
        <f>IFERROR(IF(VLOOKUP(B103,IMPORT!$F:$AF,14,FALSE)="true","X",""),"")</f>
        <v/>
      </c>
      <c r="X103" s="12">
        <f>IFERROR(INT(IF(MID(VLOOKUP(B103,IMPORT!$F:$AF,27,FALSE),1,10)&lt;&gt;"null",MID(VLOOKUP(B103,IMPORT!$F:$AF,27,FALSE),1,10),"-")),"")</f>
        <v>43438</v>
      </c>
      <c r="Y103" s="21" t="str">
        <f>IFERROR(IF(VLOOKUP(B103,IMPORT!$F:$AF,24,FALSE)&lt;&gt;"null",VLOOKUP(B103,IMPORT!$F:$AF,24,FALSE),""),"")</f>
        <v>701001187236041908 KO</v>
      </c>
      <c r="Z103" s="18" t="str">
        <f>IFERROR(IF(VLOOKUP(B103,IMPORT!$F:$AF,25,FALSE)&lt;&gt;"null",VLOOKUP(B103,IMPORT!$F:$AF,25,FALSE),""),"")</f>
        <v/>
      </c>
    </row>
    <row r="104" spans="1:26">
      <c r="A104" s="1" t="str">
        <f>IFERROR(IF(IMPORT!C104&lt;&gt;"",IMPORT!C104,""),"")</f>
        <v>Paris 05 - Lagrange-Maubert</v>
      </c>
      <c r="B104" s="1" t="str">
        <f>IFERROR(VLOOKUP(D104,IMPORT!$1:$1048576,6,FALSE),"")</f>
        <v>ES-477-VT</v>
      </c>
      <c r="C104" s="1" t="str">
        <f>IFERROR(VLOOKUP(B104,IMPORT!$F:$G,2,FALSE),"")</f>
        <v>TWINGO</v>
      </c>
      <c r="D104" s="8" t="str">
        <f>IFERROR(IF(IMPORT!A104&lt;&gt;"",IMPORT!A104,""),"")</f>
        <v>Paris 05 - Lagrange-Maubert2</v>
      </c>
      <c r="E104" s="1" t="str">
        <f>IFERROR(VLOOKUP(D104,IMPORT!$1:$1048576,21,FALSE),"")</f>
        <v>Azize Aouzal</v>
      </c>
      <c r="F104" s="25" t="str">
        <f>IFERROR(IF(VLOOKUP(B104,IMPORT!$F:$J,4,0)="true","","S"),"")</f>
        <v>S</v>
      </c>
      <c r="G104" s="10" t="str">
        <f>IFERROR(IF(VLOOKUP(B104,IMPORT!$F:$J,5,0)="normal","","B"),"")</f>
        <v/>
      </c>
      <c r="H104" s="26" t="str">
        <f>IFERROR(IF(VLOOKUP(B104,IMPORT!$F:$L,7,0)="true","","P"),"")</f>
        <v/>
      </c>
      <c r="I104" s="18" t="str">
        <f>IF(AND(OR(IMPORT!K104="available",IMPORT!K104="reservation",IMPORT!K104="reservation-late"),OR(A104&lt;&gt;"Z - Garage - Livraison",A104&lt;&gt;"Z - Garage - Livraison")),B104,"")</f>
        <v>ES-477-VT</v>
      </c>
      <c r="J104" s="18" t="str">
        <f>IFERROR(IF(VLOOKUP(B104,IMPORT!$F:$AF,21,FALSE)&lt;&gt;"null",IF(OR(A104="Z - Garage - Livraison",A104="Z - Garage - Restitution"),"",B104),""),"")</f>
        <v/>
      </c>
      <c r="K104" s="18" t="str">
        <f>IF(AND(J104="",OR(IMPORT!K104="intervention",IMPORT!K104="intervention-late")),IF(OR(A104="Z - Garage - Livraison",A104="Z - Garage - Restitution"),"",B104),"")</f>
        <v/>
      </c>
      <c r="L104" s="18" t="str">
        <f>IFERROR(IF(OR(A104="Z - Garage - Livraison",A104="Z - Garage - Restitution"),B104,""),"")</f>
        <v/>
      </c>
      <c r="M104" s="20" t="str">
        <f>IFERROR(INT(IF(OR(IMPORT!K104="intervention",IMPORT!K104="intervention-late",IMPORT!K104="unavailable"),IF(J104&lt;&gt;"",MID(VLOOKUP(B104,IMPORT!$F:$AF,21,0),1,10),MID(VLOOKUP(B104,IMPORT!$F:$AF,19,0),1,10)),"")),"")</f>
        <v/>
      </c>
      <c r="N104" s="20" t="str">
        <f>IFERROR(INT(IF(OR(IMPORT!K104="intervention",IMPORT!K104="intervention-late",IMPORT!K104="unavailable"),IF(J104&lt;&gt;"",MID(VLOOKUP(B104,IMPORT!$F:$AF,22,0),1,10),MID(VLOOKUP(B104,IMPORT!$F:$AF,20,0),1,10)),"")),"")</f>
        <v/>
      </c>
      <c r="O104" s="18" t="str">
        <f t="shared" ca="1" si="1"/>
        <v/>
      </c>
      <c r="P104" s="14" t="str">
        <f>IFERROR(INT(IF(MID(VLOOKUP(B104,IMPORT!$F:$AF,23,FALSE),1,10)&lt;&gt;"null",MID(VLOOKUP(B104,IMPORT!$F:$AF,23,FALSE),1,10),"")),"")</f>
        <v/>
      </c>
      <c r="Q104" s="16">
        <f>IFERROR(INT(IF(MID(VLOOKUP(B104,IMPORT!$F:$AF,26,FALSE),1,10)&lt;&gt;"null",MID(VLOOKUP(B104,IMPORT!$F:$AF,26,FALSE),1,10),"")),"")</f>
        <v>43502</v>
      </c>
      <c r="R104" s="16" t="str">
        <f>IFERROR(IF(VLOOKUP(B104,IMPORT!$F:$AF,11,FALSE)="true","X",""),"")</f>
        <v/>
      </c>
      <c r="S104" s="16" t="str">
        <f>IFERROR(IF(VLOOKUP(B104,IMPORT!$F:$AF,12,FALSE)="true","X",""),"")</f>
        <v/>
      </c>
      <c r="T104" s="16" t="str">
        <f>IFERROR(IF(VLOOKUP(B104,IMPORT!$F:$AF,9,FALSE)="true","X",""),"")</f>
        <v/>
      </c>
      <c r="U104" s="16" t="str">
        <f>IFERROR(IF(VLOOKUP(B104,IMPORT!$F:$AF,10,FALSE)="true","X",""),"")</f>
        <v/>
      </c>
      <c r="V104" s="16" t="str">
        <f>IFERROR(IF(VLOOKUP(B104,IMPORT!$F:$AF,13,FALSE)="true","X",""),"")</f>
        <v/>
      </c>
      <c r="W104" s="16" t="str">
        <f>IFERROR(IF(VLOOKUP(B104,IMPORT!$F:$AF,14,FALSE)="true","X",""),"")</f>
        <v/>
      </c>
      <c r="X104" s="12" t="str">
        <f>IFERROR(INT(IF(MID(VLOOKUP(B104,IMPORT!$F:$AF,27,FALSE),1,10)&lt;&gt;"null",MID(VLOOKUP(B104,IMPORT!$F:$AF,27,FALSE),1,10),"-")),"")</f>
        <v/>
      </c>
      <c r="Y104" s="21">
        <f>IFERROR(IF(VLOOKUP(B104,IMPORT!$F:$AF,24,FALSE)&lt;&gt;"null",VLOOKUP(B104,IMPORT!$F:$AF,24,FALSE),""),"")</f>
        <v>7.0100118723602906E+17</v>
      </c>
      <c r="Z104" s="18" t="str">
        <f>IFERROR(IF(VLOOKUP(B104,IMPORT!$F:$AF,25,FALSE)&lt;&gt;"null",VLOOKUP(B104,IMPORT!$F:$AF,25,FALSE),""),"")</f>
        <v/>
      </c>
    </row>
    <row r="105" spans="1:26">
      <c r="A105" s="1" t="str">
        <f>IFERROR(IF(IMPORT!C105&lt;&gt;"",IMPORT!C105,""),"")</f>
        <v>Paris 05 - Lagrange-Maubert</v>
      </c>
      <c r="B105" s="1" t="str">
        <f>IFERROR(VLOOKUP(D105,IMPORT!$1:$1048576,6,FALSE),"")</f>
        <v>EQ-143-EJ</v>
      </c>
      <c r="C105" s="1" t="str">
        <f>IFERROR(VLOOKUP(B105,IMPORT!$F:$G,2,FALSE),"")</f>
        <v>MEGANE</v>
      </c>
      <c r="D105" s="8" t="str">
        <f>IFERROR(IF(IMPORT!A105&lt;&gt;"",IMPORT!A105,""),"")</f>
        <v>Paris 05 - Lagrange-Maubert3</v>
      </c>
      <c r="E105" s="1" t="str">
        <f>IFERROR(VLOOKUP(D105,IMPORT!$1:$1048576,21,FALSE),"")</f>
        <v>Azize Aouzal</v>
      </c>
      <c r="F105" s="25" t="str">
        <f>IFERROR(IF(VLOOKUP(B105,IMPORT!$F:$J,4,0)="true","","S"),"")</f>
        <v/>
      </c>
      <c r="G105" s="10" t="str">
        <f>IFERROR(IF(VLOOKUP(B105,IMPORT!$F:$J,5,0)="normal","","B"),"")</f>
        <v/>
      </c>
      <c r="H105" s="26" t="str">
        <f>IFERROR(IF(VLOOKUP(B105,IMPORT!$F:$L,7,0)="true","","P"),"")</f>
        <v/>
      </c>
      <c r="I105" s="18" t="str">
        <f>IF(AND(OR(IMPORT!K105="available",IMPORT!K105="reservation",IMPORT!K105="reservation-late"),OR(A105&lt;&gt;"Z - Garage - Livraison",A105&lt;&gt;"Z - Garage - Livraison")),B105,"")</f>
        <v>EQ-143-EJ</v>
      </c>
      <c r="J105" s="18" t="str">
        <f>IFERROR(IF(VLOOKUP(B105,IMPORT!$F:$AF,21,FALSE)&lt;&gt;"null",IF(OR(A105="Z - Garage - Livraison",A105="Z - Garage - Restitution"),"",B105),""),"")</f>
        <v/>
      </c>
      <c r="K105" s="18" t="str">
        <f>IF(AND(J105="",OR(IMPORT!K105="intervention",IMPORT!K105="intervention-late")),IF(OR(A105="Z - Garage - Livraison",A105="Z - Garage - Restitution"),"",B105),"")</f>
        <v/>
      </c>
      <c r="L105" s="18" t="str">
        <f>IFERROR(IF(OR(A105="Z - Garage - Livraison",A105="Z - Garage - Restitution"),B105,""),"")</f>
        <v/>
      </c>
      <c r="M105" s="20" t="str">
        <f>IFERROR(INT(IF(OR(IMPORT!K105="intervention",IMPORT!K105="intervention-late",IMPORT!K105="unavailable"),IF(J105&lt;&gt;"",MID(VLOOKUP(B105,IMPORT!$F:$AF,21,0),1,10),MID(VLOOKUP(B105,IMPORT!$F:$AF,19,0),1,10)),"")),"")</f>
        <v/>
      </c>
      <c r="N105" s="20" t="str">
        <f>IFERROR(INT(IF(OR(IMPORT!K105="intervention",IMPORT!K105="intervention-late",IMPORT!K105="unavailable"),IF(J105&lt;&gt;"",MID(VLOOKUP(B105,IMPORT!$F:$AF,22,0),1,10),MID(VLOOKUP(B105,IMPORT!$F:$AF,20,0),1,10)),"")),"")</f>
        <v/>
      </c>
      <c r="O105" s="18" t="str">
        <f t="shared" ca="1" si="1"/>
        <v/>
      </c>
      <c r="P105" s="14">
        <f>IFERROR(INT(IF(MID(VLOOKUP(B105,IMPORT!$F:$AF,23,FALSE),1,10)&lt;&gt;"null",MID(VLOOKUP(B105,IMPORT!$F:$AF,23,FALSE),1,10),"")),"")</f>
        <v>43466</v>
      </c>
      <c r="Q105" s="16">
        <f>IFERROR(INT(IF(MID(VLOOKUP(B105,IMPORT!$F:$AF,26,FALSE),1,10)&lt;&gt;"null",MID(VLOOKUP(B105,IMPORT!$F:$AF,26,FALSE),1,10),"")),"")</f>
        <v>43466</v>
      </c>
      <c r="R105" s="16" t="str">
        <f>IFERROR(IF(VLOOKUP(B105,IMPORT!$F:$AF,11,FALSE)="true","X",""),"")</f>
        <v/>
      </c>
      <c r="S105" s="16" t="str">
        <f>IFERROR(IF(VLOOKUP(B105,IMPORT!$F:$AF,12,FALSE)="true","X",""),"")</f>
        <v/>
      </c>
      <c r="T105" s="16" t="str">
        <f>IFERROR(IF(VLOOKUP(B105,IMPORT!$F:$AF,9,FALSE)="true","X",""),"")</f>
        <v/>
      </c>
      <c r="U105" s="16" t="str">
        <f>IFERROR(IF(VLOOKUP(B105,IMPORT!$F:$AF,10,FALSE)="true","X",""),"")</f>
        <v/>
      </c>
      <c r="V105" s="16" t="str">
        <f>IFERROR(IF(VLOOKUP(B105,IMPORT!$F:$AF,13,FALSE)="true","X",""),"")</f>
        <v/>
      </c>
      <c r="W105" s="16" t="str">
        <f>IFERROR(IF(VLOOKUP(B105,IMPORT!$F:$AF,14,FALSE)="true","X",""),"")</f>
        <v/>
      </c>
      <c r="X105" s="12">
        <f>IFERROR(INT(IF(MID(VLOOKUP(B105,IMPORT!$F:$AF,27,FALSE),1,10)&lt;&gt;"null",MID(VLOOKUP(B105,IMPORT!$F:$AF,27,FALSE),1,10),"-")),"")</f>
        <v>43370</v>
      </c>
      <c r="Y105" s="21">
        <f>IFERROR(IF(VLOOKUP(B105,IMPORT!$F:$AF,24,FALSE)&lt;&gt;"null",VLOOKUP(B105,IMPORT!$F:$AF,24,FALSE),""),"")</f>
        <v>7.0100118723601702E+17</v>
      </c>
      <c r="Z105" s="18" t="str">
        <f>IFERROR(IF(VLOOKUP(B105,IMPORT!$F:$AF,25,FALSE)&lt;&gt;"null",VLOOKUP(B105,IMPORT!$F:$AF,25,FALSE),""),"")</f>
        <v/>
      </c>
    </row>
    <row r="106" spans="1:26">
      <c r="A106" s="1" t="str">
        <f>IFERROR(IF(IMPORT!C106&lt;&gt;"",IMPORT!C106,""),"")</f>
        <v>Paris 05 - Lagrange-Maubert</v>
      </c>
      <c r="B106" s="1" t="str">
        <f>IFERROR(VLOOKUP(D106,IMPORT!$1:$1048576,6,FALSE),"")</f>
        <v>ES-595-VS</v>
      </c>
      <c r="C106" s="1" t="str">
        <f>IFERROR(VLOOKUP(B106,IMPORT!$F:$G,2,FALSE),"")</f>
        <v>MEGANE</v>
      </c>
      <c r="D106" s="8" t="str">
        <f>IFERROR(IF(IMPORT!A106&lt;&gt;"",IMPORT!A106,""),"")</f>
        <v>Paris 05 - Lagrange-Maubert4</v>
      </c>
      <c r="E106" s="1" t="str">
        <f>IFERROR(VLOOKUP(D106,IMPORT!$1:$1048576,21,FALSE),"")</f>
        <v>Azize Aouzal</v>
      </c>
      <c r="F106" s="25" t="str">
        <f>IFERROR(IF(VLOOKUP(B106,IMPORT!$F:$J,4,0)="true","","S"),"")</f>
        <v/>
      </c>
      <c r="G106" s="10" t="str">
        <f>IFERROR(IF(VLOOKUP(B106,IMPORT!$F:$J,5,0)="normal","","B"),"")</f>
        <v/>
      </c>
      <c r="H106" s="26" t="str">
        <f>IFERROR(IF(VLOOKUP(B106,IMPORT!$F:$L,7,0)="true","","P"),"")</f>
        <v/>
      </c>
      <c r="I106" s="18" t="str">
        <f>IF(AND(OR(IMPORT!K106="available",IMPORT!K106="reservation",IMPORT!K106="reservation-late"),OR(A106&lt;&gt;"Z - Garage - Livraison",A106&lt;&gt;"Z - Garage - Livraison")),B106,"")</f>
        <v>ES-595-VS</v>
      </c>
      <c r="J106" s="18" t="str">
        <f>IFERROR(IF(VLOOKUP(B106,IMPORT!$F:$AF,21,FALSE)&lt;&gt;"null",IF(OR(A106="Z - Garage - Livraison",A106="Z - Garage - Restitution"),"",B106),""),"")</f>
        <v/>
      </c>
      <c r="K106" s="18" t="str">
        <f>IF(AND(J106="",OR(IMPORT!K106="intervention",IMPORT!K106="intervention-late")),IF(OR(A106="Z - Garage - Livraison",A106="Z - Garage - Restitution"),"",B106),"")</f>
        <v/>
      </c>
      <c r="L106" s="18" t="str">
        <f>IFERROR(IF(OR(A106="Z - Garage - Livraison",A106="Z - Garage - Restitution"),B106,""),"")</f>
        <v/>
      </c>
      <c r="M106" s="20" t="str">
        <f>IFERROR(INT(IF(OR(IMPORT!K106="intervention",IMPORT!K106="intervention-late",IMPORT!K106="unavailable"),IF(J106&lt;&gt;"",MID(VLOOKUP(B106,IMPORT!$F:$AF,21,0),1,10),MID(VLOOKUP(B106,IMPORT!$F:$AF,19,0),1,10)),"")),"")</f>
        <v/>
      </c>
      <c r="N106" s="20" t="str">
        <f>IFERROR(INT(IF(OR(IMPORT!K106="intervention",IMPORT!K106="intervention-late",IMPORT!K106="unavailable"),IF(J106&lt;&gt;"",MID(VLOOKUP(B106,IMPORT!$F:$AF,22,0),1,10),MID(VLOOKUP(B106,IMPORT!$F:$AF,20,0),1,10)),"")),"")</f>
        <v/>
      </c>
      <c r="O106" s="18" t="str">
        <f t="shared" ca="1" si="1"/>
        <v/>
      </c>
      <c r="P106" s="14">
        <f>IFERROR(INT(IF(MID(VLOOKUP(B106,IMPORT!$F:$AF,23,FALSE),1,10)&lt;&gt;"null",MID(VLOOKUP(B106,IMPORT!$F:$AF,23,FALSE),1,10),"")),"")</f>
        <v>43479</v>
      </c>
      <c r="Q106" s="16" t="str">
        <f>IFERROR(INT(IF(MID(VLOOKUP(B106,IMPORT!$F:$AF,26,FALSE),1,10)&lt;&gt;"null",MID(VLOOKUP(B106,IMPORT!$F:$AF,26,FALSE),1,10),"")),"")</f>
        <v/>
      </c>
      <c r="R106" s="16" t="str">
        <f>IFERROR(IF(VLOOKUP(B106,IMPORT!$F:$AF,11,FALSE)="true","X",""),"")</f>
        <v/>
      </c>
      <c r="S106" s="16" t="str">
        <f>IFERROR(IF(VLOOKUP(B106,IMPORT!$F:$AF,12,FALSE)="true","X",""),"")</f>
        <v/>
      </c>
      <c r="T106" s="16" t="str">
        <f>IFERROR(IF(VLOOKUP(B106,IMPORT!$F:$AF,9,FALSE)="true","X",""),"")</f>
        <v/>
      </c>
      <c r="U106" s="16" t="str">
        <f>IFERROR(IF(VLOOKUP(B106,IMPORT!$F:$AF,10,FALSE)="true","X",""),"")</f>
        <v/>
      </c>
      <c r="V106" s="16" t="str">
        <f>IFERROR(IF(VLOOKUP(B106,IMPORT!$F:$AF,13,FALSE)="true","X",""),"")</f>
        <v/>
      </c>
      <c r="W106" s="16" t="str">
        <f>IFERROR(IF(VLOOKUP(B106,IMPORT!$F:$AF,14,FALSE)="true","X",""),"")</f>
        <v/>
      </c>
      <c r="X106" s="12">
        <f>IFERROR(INT(IF(MID(VLOOKUP(B106,IMPORT!$F:$AF,27,FALSE),1,10)&lt;&gt;"null",MID(VLOOKUP(B106,IMPORT!$F:$AF,27,FALSE),1,10),"-")),"")</f>
        <v>43439</v>
      </c>
      <c r="Y106" s="21">
        <f>IFERROR(IF(VLOOKUP(B106,IMPORT!$F:$AF,24,FALSE)&lt;&gt;"null",VLOOKUP(B106,IMPORT!$F:$AF,24,FALSE),""),"")</f>
        <v>7.0100118723602598E+17</v>
      </c>
      <c r="Z106" s="18" t="str">
        <f>IFERROR(IF(VLOOKUP(B106,IMPORT!$F:$AF,25,FALSE)&lt;&gt;"null",VLOOKUP(B106,IMPORT!$F:$AF,25,FALSE),""),"")</f>
        <v/>
      </c>
    </row>
    <row r="107" spans="1:26">
      <c r="A107" s="1" t="str">
        <f>IFERROR(IF(IMPORT!C107&lt;&gt;"",IMPORT!C107,""),"")</f>
        <v>Paris 05 - Lagrange-Maubert</v>
      </c>
      <c r="B107" s="1" t="str">
        <f>IFERROR(VLOOKUP(D107,IMPORT!$1:$1048576,6,FALSE),"")</f>
        <v>ES-369-VT</v>
      </c>
      <c r="C107" s="1" t="str">
        <f>IFERROR(VLOOKUP(B107,IMPORT!$F:$G,2,FALSE),"")</f>
        <v>MEGANE</v>
      </c>
      <c r="D107" s="8" t="str">
        <f>IFERROR(IF(IMPORT!A107&lt;&gt;"",IMPORT!A107,""),"")</f>
        <v>Paris 05 - Lagrange-Maubert5</v>
      </c>
      <c r="E107" s="1" t="str">
        <f>IFERROR(VLOOKUP(D107,IMPORT!$1:$1048576,21,FALSE),"")</f>
        <v>Azize Aouzal</v>
      </c>
      <c r="F107" s="25" t="str">
        <f>IFERROR(IF(VLOOKUP(B107,IMPORT!$F:$J,4,0)="true","","S"),"")</f>
        <v/>
      </c>
      <c r="G107" s="10" t="str">
        <f>IFERROR(IF(VLOOKUP(B107,IMPORT!$F:$J,5,0)="normal","","B"),"")</f>
        <v/>
      </c>
      <c r="H107" s="26" t="str">
        <f>IFERROR(IF(VLOOKUP(B107,IMPORT!$F:$L,7,0)="true","","P"),"")</f>
        <v/>
      </c>
      <c r="I107" s="18" t="str">
        <f>IF(AND(OR(IMPORT!K107="available",IMPORT!K107="reservation",IMPORT!K107="reservation-late"),OR(A107&lt;&gt;"Z - Garage - Livraison",A107&lt;&gt;"Z - Garage - Livraison")),B107,"")</f>
        <v>ES-369-VT</v>
      </c>
      <c r="J107" s="18" t="str">
        <f>IFERROR(IF(VLOOKUP(B107,IMPORT!$F:$AF,21,FALSE)&lt;&gt;"null",IF(OR(A107="Z - Garage - Livraison",A107="Z - Garage - Restitution"),"",B107),""),"")</f>
        <v/>
      </c>
      <c r="K107" s="18" t="str">
        <f>IF(AND(J107="",OR(IMPORT!K107="intervention",IMPORT!K107="intervention-late")),IF(OR(A107="Z - Garage - Livraison",A107="Z - Garage - Restitution"),"",B107),"")</f>
        <v/>
      </c>
      <c r="L107" s="18" t="str">
        <f>IFERROR(IF(OR(A107="Z - Garage - Livraison",A107="Z - Garage - Restitution"),B107,""),"")</f>
        <v/>
      </c>
      <c r="M107" s="20" t="str">
        <f>IFERROR(INT(IF(OR(IMPORT!K107="intervention",IMPORT!K107="intervention-late",IMPORT!K107="unavailable"),IF(J107&lt;&gt;"",MID(VLOOKUP(B107,IMPORT!$F:$AF,21,0),1,10),MID(VLOOKUP(B107,IMPORT!$F:$AF,19,0),1,10)),"")),"")</f>
        <v/>
      </c>
      <c r="N107" s="20" t="str">
        <f>IFERROR(INT(IF(OR(IMPORT!K107="intervention",IMPORT!K107="intervention-late",IMPORT!K107="unavailable"),IF(J107&lt;&gt;"",MID(VLOOKUP(B107,IMPORT!$F:$AF,22,0),1,10),MID(VLOOKUP(B107,IMPORT!$F:$AF,20,0),1,10)),"")),"")</f>
        <v/>
      </c>
      <c r="O107" s="18" t="str">
        <f t="shared" ca="1" si="1"/>
        <v/>
      </c>
      <c r="P107" s="14">
        <f>IFERROR(INT(IF(MID(VLOOKUP(B107,IMPORT!$F:$AF,23,FALSE),1,10)&lt;&gt;"null",MID(VLOOKUP(B107,IMPORT!$F:$AF,23,FALSE),1,10),"")),"")</f>
        <v>43459</v>
      </c>
      <c r="Q107" s="16" t="str">
        <f>IFERROR(INT(IF(MID(VLOOKUP(B107,IMPORT!$F:$AF,26,FALSE),1,10)&lt;&gt;"null",MID(VLOOKUP(B107,IMPORT!$F:$AF,26,FALSE),1,10),"")),"")</f>
        <v/>
      </c>
      <c r="R107" s="16" t="str">
        <f>IFERROR(IF(VLOOKUP(B107,IMPORT!$F:$AF,11,FALSE)="true","X",""),"")</f>
        <v/>
      </c>
      <c r="S107" s="16" t="str">
        <f>IFERROR(IF(VLOOKUP(B107,IMPORT!$F:$AF,12,FALSE)="true","X",""),"")</f>
        <v/>
      </c>
      <c r="T107" s="16" t="str">
        <f>IFERROR(IF(VLOOKUP(B107,IMPORT!$F:$AF,9,FALSE)="true","X",""),"")</f>
        <v/>
      </c>
      <c r="U107" s="16" t="str">
        <f>IFERROR(IF(VLOOKUP(B107,IMPORT!$F:$AF,10,FALSE)="true","X",""),"")</f>
        <v/>
      </c>
      <c r="V107" s="16" t="str">
        <f>IFERROR(IF(VLOOKUP(B107,IMPORT!$F:$AF,13,FALSE)="true","X",""),"")</f>
        <v/>
      </c>
      <c r="W107" s="16" t="str">
        <f>IFERROR(IF(VLOOKUP(B107,IMPORT!$F:$AF,14,FALSE)="true","X",""),"")</f>
        <v/>
      </c>
      <c r="X107" s="12">
        <f>IFERROR(INT(IF(MID(VLOOKUP(B107,IMPORT!$F:$AF,27,FALSE),1,10)&lt;&gt;"null",MID(VLOOKUP(B107,IMPORT!$F:$AF,27,FALSE),1,10),"-")),"")</f>
        <v>43439</v>
      </c>
      <c r="Y107" s="21">
        <f>IFERROR(IF(VLOOKUP(B107,IMPORT!$F:$AF,24,FALSE)&lt;&gt;"null",VLOOKUP(B107,IMPORT!$F:$AF,24,FALSE),""),"")</f>
        <v>7.0100118723602701E+17</v>
      </c>
      <c r="Z107" s="18" t="str">
        <f>IFERROR(IF(VLOOKUP(B107,IMPORT!$F:$AF,25,FALSE)&lt;&gt;"null",VLOOKUP(B107,IMPORT!$F:$AF,25,FALSE),""),"")</f>
        <v/>
      </c>
    </row>
    <row r="108" spans="1:26">
      <c r="A108" s="1" t="str">
        <f>IFERROR(IF(IMPORT!C108&lt;&gt;"",IMPORT!C108,""),"")</f>
        <v>Paris 05 - Soufflot Pantheon</v>
      </c>
      <c r="B108" s="1" t="str">
        <f>IFERROR(VLOOKUP(D108,IMPORT!$1:$1048576,6,FALSE),"")</f>
        <v>EZ-551-GF</v>
      </c>
      <c r="C108" s="1" t="str">
        <f>IFERROR(VLOOKUP(B108,IMPORT!$F:$G,2,FALSE),"")</f>
        <v>Yaris</v>
      </c>
      <c r="D108" s="8" t="str">
        <f>IFERROR(IF(IMPORT!A108&lt;&gt;"",IMPORT!A108,""),"")</f>
        <v>Paris 05 - Soufflot Pantheon1</v>
      </c>
      <c r="E108" s="1" t="str">
        <f>IFERROR(VLOOKUP(D108,IMPORT!$1:$1048576,21,FALSE),"")</f>
        <v>Azize Aouzal</v>
      </c>
      <c r="F108" s="25" t="str">
        <f>IFERROR(IF(VLOOKUP(B108,IMPORT!$F:$J,4,0)="true","","S"),"")</f>
        <v/>
      </c>
      <c r="G108" s="10" t="str">
        <f>IFERROR(IF(VLOOKUP(B108,IMPORT!$F:$J,5,0)="normal","","B"),"")</f>
        <v/>
      </c>
      <c r="H108" s="26" t="str">
        <f>IFERROR(IF(VLOOKUP(B108,IMPORT!$F:$L,7,0)="true","","P"),"")</f>
        <v>P</v>
      </c>
      <c r="I108" s="18" t="str">
        <f>IF(AND(OR(IMPORT!K108="available",IMPORT!K108="reservation",IMPORT!K108="reservation-late"),OR(A108&lt;&gt;"Z - Garage - Livraison",A108&lt;&gt;"Z - Garage - Livraison")),B108,"")</f>
        <v>EZ-551-GF</v>
      </c>
      <c r="J108" s="18" t="str">
        <f>IFERROR(IF(VLOOKUP(B108,IMPORT!$F:$AF,21,FALSE)&lt;&gt;"null",IF(OR(A108="Z - Garage - Livraison",A108="Z - Garage - Restitution"),"",B108),""),"")</f>
        <v/>
      </c>
      <c r="K108" s="18" t="str">
        <f>IF(AND(J108="",OR(IMPORT!K108="intervention",IMPORT!K108="intervention-late")),IF(OR(A108="Z - Garage - Livraison",A108="Z - Garage - Restitution"),"",B108),"")</f>
        <v/>
      </c>
      <c r="L108" s="18" t="str">
        <f>IFERROR(IF(OR(A108="Z - Garage - Livraison",A108="Z - Garage - Restitution"),B108,""),"")</f>
        <v/>
      </c>
      <c r="M108" s="20" t="str">
        <f>IFERROR(INT(IF(OR(IMPORT!K108="intervention",IMPORT!K108="intervention-late",IMPORT!K108="unavailable"),IF(J108&lt;&gt;"",MID(VLOOKUP(B108,IMPORT!$F:$AF,21,0),1,10),MID(VLOOKUP(B108,IMPORT!$F:$AF,19,0),1,10)),"")),"")</f>
        <v/>
      </c>
      <c r="N108" s="20" t="str">
        <f>IFERROR(INT(IF(OR(IMPORT!K108="intervention",IMPORT!K108="intervention-late",IMPORT!K108="unavailable"),IF(J108&lt;&gt;"",MID(VLOOKUP(B108,IMPORT!$F:$AF,22,0),1,10),MID(VLOOKUP(B108,IMPORT!$F:$AF,20,0),1,10)),"")),"")</f>
        <v/>
      </c>
      <c r="O108" s="18" t="str">
        <f t="shared" ca="1" si="1"/>
        <v/>
      </c>
      <c r="P108" s="14">
        <f>IFERROR(INT(IF(MID(VLOOKUP(B108,IMPORT!$F:$AF,23,FALSE),1,10)&lt;&gt;"null",MID(VLOOKUP(B108,IMPORT!$F:$AF,23,FALSE),1,10),"")),"")</f>
        <v>43464</v>
      </c>
      <c r="Q108" s="16" t="str">
        <f>IFERROR(INT(IF(MID(VLOOKUP(B108,IMPORT!$F:$AF,26,FALSE),1,10)&lt;&gt;"null",MID(VLOOKUP(B108,IMPORT!$F:$AF,26,FALSE),1,10),"")),"")</f>
        <v/>
      </c>
      <c r="R108" s="16" t="str">
        <f>IFERROR(IF(VLOOKUP(B108,IMPORT!$F:$AF,11,FALSE)="true","X",""),"")</f>
        <v/>
      </c>
      <c r="S108" s="16" t="str">
        <f>IFERROR(IF(VLOOKUP(B108,IMPORT!$F:$AF,12,FALSE)="true","X",""),"")</f>
        <v/>
      </c>
      <c r="T108" s="16" t="str">
        <f>IFERROR(IF(VLOOKUP(B108,IMPORT!$F:$AF,9,FALSE)="true","X",""),"")</f>
        <v/>
      </c>
      <c r="U108" s="16" t="str">
        <f>IFERROR(IF(VLOOKUP(B108,IMPORT!$F:$AF,10,FALSE)="true","X",""),"")</f>
        <v/>
      </c>
      <c r="V108" s="16" t="str">
        <f>IFERROR(IF(VLOOKUP(B108,IMPORT!$F:$AF,13,FALSE)="true","X",""),"")</f>
        <v/>
      </c>
      <c r="W108" s="16" t="str">
        <f>IFERROR(IF(VLOOKUP(B108,IMPORT!$F:$AF,14,FALSE)="true","X",""),"")</f>
        <v/>
      </c>
      <c r="X108" s="12">
        <f>IFERROR(INT(IF(MID(VLOOKUP(B108,IMPORT!$F:$AF,27,FALSE),1,10)&lt;&gt;"null",MID(VLOOKUP(B108,IMPORT!$F:$AF,27,FALSE),1,10),"-")),"")</f>
        <v>43438</v>
      </c>
      <c r="Y108" s="21">
        <f>IFERROR(IF(VLOOKUP(B108,IMPORT!$F:$AF,24,FALSE)&lt;&gt;"null",VLOOKUP(B108,IMPORT!$F:$AF,24,FALSE),""),"")</f>
        <v>7.0100118723604698E+17</v>
      </c>
      <c r="Z108" s="18" t="str">
        <f>IFERROR(IF(VLOOKUP(B108,IMPORT!$F:$AF,25,FALSE)&lt;&gt;"null",VLOOKUP(B108,IMPORT!$F:$AF,25,FALSE),""),"")</f>
        <v/>
      </c>
    </row>
    <row r="109" spans="1:26">
      <c r="A109" s="1" t="str">
        <f>IFERROR(IF(IMPORT!C109&lt;&gt;"",IMPORT!C109,""),"")</f>
        <v>Paris 05 - Soufflot Pantheon</v>
      </c>
      <c r="B109" s="1" t="str">
        <f>IFERROR(VLOOKUP(D109,IMPORT!$1:$1048576,6,FALSE),"")</f>
        <v>EW-564-KM</v>
      </c>
      <c r="C109" s="1">
        <f>IFERROR(VLOOKUP(B109,IMPORT!$F:$G,2,FALSE),"")</f>
        <v>500</v>
      </c>
      <c r="D109" s="8" t="str">
        <f>IFERROR(IF(IMPORT!A109&lt;&gt;"",IMPORT!A109,""),"")</f>
        <v>Paris 05 - Soufflot Pantheon2</v>
      </c>
      <c r="E109" s="1" t="str">
        <f>IFERROR(VLOOKUP(D109,IMPORT!$1:$1048576,21,FALSE),"")</f>
        <v>Azize Aouzal</v>
      </c>
      <c r="F109" s="25" t="str">
        <f>IFERROR(IF(VLOOKUP(B109,IMPORT!$F:$J,4,0)="true","","S"),"")</f>
        <v/>
      </c>
      <c r="G109" s="10" t="str">
        <f>IFERROR(IF(VLOOKUP(B109,IMPORT!$F:$J,5,0)="normal","","B"),"")</f>
        <v/>
      </c>
      <c r="H109" s="26" t="str">
        <f>IFERROR(IF(VLOOKUP(B109,IMPORT!$F:$L,7,0)="true","","P"),"")</f>
        <v/>
      </c>
      <c r="I109" s="18" t="str">
        <f>IF(AND(OR(IMPORT!K109="available",IMPORT!K109="reservation",IMPORT!K109="reservation-late"),OR(A109&lt;&gt;"Z - Garage - Livraison",A109&lt;&gt;"Z - Garage - Livraison")),B109,"")</f>
        <v>EW-564-KM</v>
      </c>
      <c r="J109" s="18" t="str">
        <f>IFERROR(IF(VLOOKUP(B109,IMPORT!$F:$AF,21,FALSE)&lt;&gt;"null",IF(OR(A109="Z - Garage - Livraison",A109="Z - Garage - Restitution"),"",B109),""),"")</f>
        <v/>
      </c>
      <c r="K109" s="18" t="str">
        <f>IF(AND(J109="",OR(IMPORT!K109="intervention",IMPORT!K109="intervention-late")),IF(OR(A109="Z - Garage - Livraison",A109="Z - Garage - Restitution"),"",B109),"")</f>
        <v/>
      </c>
      <c r="L109" s="18" t="str">
        <f>IFERROR(IF(OR(A109="Z - Garage - Livraison",A109="Z - Garage - Restitution"),B109,""),"")</f>
        <v/>
      </c>
      <c r="M109" s="20" t="str">
        <f>IFERROR(INT(IF(OR(IMPORT!K109="intervention",IMPORT!K109="intervention-late",IMPORT!K109="unavailable"),IF(J109&lt;&gt;"",MID(VLOOKUP(B109,IMPORT!$F:$AF,21,0),1,10),MID(VLOOKUP(B109,IMPORT!$F:$AF,19,0),1,10)),"")),"")</f>
        <v/>
      </c>
      <c r="N109" s="20" t="str">
        <f>IFERROR(INT(IF(OR(IMPORT!K109="intervention",IMPORT!K109="intervention-late",IMPORT!K109="unavailable"),IF(J109&lt;&gt;"",MID(VLOOKUP(B109,IMPORT!$F:$AF,22,0),1,10),MID(VLOOKUP(B109,IMPORT!$F:$AF,20,0),1,10)),"")),"")</f>
        <v/>
      </c>
      <c r="O109" s="18" t="str">
        <f t="shared" ca="1" si="1"/>
        <v/>
      </c>
      <c r="P109" s="14">
        <f>IFERROR(INT(IF(MID(VLOOKUP(B109,IMPORT!$F:$AF,23,FALSE),1,10)&lt;&gt;"null",MID(VLOOKUP(B109,IMPORT!$F:$AF,23,FALSE),1,10),"")),"")</f>
        <v>43506</v>
      </c>
      <c r="Q109" s="16">
        <f>IFERROR(INT(IF(MID(VLOOKUP(B109,IMPORT!$F:$AF,26,FALSE),1,10)&lt;&gt;"null",MID(VLOOKUP(B109,IMPORT!$F:$AF,26,FALSE),1,10),"")),"")</f>
        <v>43506</v>
      </c>
      <c r="R109" s="16" t="str">
        <f>IFERROR(IF(VLOOKUP(B109,IMPORT!$F:$AF,11,FALSE)="true","X",""),"")</f>
        <v/>
      </c>
      <c r="S109" s="16" t="str">
        <f>IFERROR(IF(VLOOKUP(B109,IMPORT!$F:$AF,12,FALSE)="true","X",""),"")</f>
        <v/>
      </c>
      <c r="T109" s="16" t="str">
        <f>IFERROR(IF(VLOOKUP(B109,IMPORT!$F:$AF,9,FALSE)="true","X",""),"")</f>
        <v/>
      </c>
      <c r="U109" s="16" t="str">
        <f>IFERROR(IF(VLOOKUP(B109,IMPORT!$F:$AF,10,FALSE)="true","X",""),"")</f>
        <v/>
      </c>
      <c r="V109" s="16" t="str">
        <f>IFERROR(IF(VLOOKUP(B109,IMPORT!$F:$AF,13,FALSE)="true","X",""),"")</f>
        <v/>
      </c>
      <c r="W109" s="16" t="str">
        <f>IFERROR(IF(VLOOKUP(B109,IMPORT!$F:$AF,14,FALSE)="true","X",""),"")</f>
        <v/>
      </c>
      <c r="X109" s="12">
        <f>IFERROR(INT(IF(MID(VLOOKUP(B109,IMPORT!$F:$AF,27,FALSE),1,10)&lt;&gt;"null",MID(VLOOKUP(B109,IMPORT!$F:$AF,27,FALSE),1,10),"-")),"")</f>
        <v>43438</v>
      </c>
      <c r="Y109" s="21">
        <f>IFERROR(IF(VLOOKUP(B109,IMPORT!$F:$AF,24,FALSE)&lt;&gt;"null",VLOOKUP(B109,IMPORT!$F:$AF,24,FALSE),""),"")</f>
        <v>7.0100118723606605E+17</v>
      </c>
      <c r="Z109" s="18">
        <f>IFERROR(IF(VLOOKUP(B109,IMPORT!$F:$AF,25,FALSE)&lt;&gt;"null",VLOOKUP(B109,IMPORT!$F:$AF,25,FALSE),""),"")</f>
        <v>1232</v>
      </c>
    </row>
    <row r="110" spans="1:26">
      <c r="A110" s="1" t="str">
        <f>IFERROR(IF(IMPORT!C110&lt;&gt;"",IMPORT!C110,""),"")</f>
        <v>Paris 05 - Soufflot Pantheon</v>
      </c>
      <c r="B110" s="1" t="str">
        <f>IFERROR(VLOOKUP(D110,IMPORT!$1:$1048576,6,FALSE),"")</f>
        <v>FC-881-MR</v>
      </c>
      <c r="C110" s="1" t="str">
        <f>IFERROR(VLOOKUP(B110,IMPORT!$F:$G,2,FALSE),"")</f>
        <v>Golf 7</v>
      </c>
      <c r="D110" s="8" t="str">
        <f>IFERROR(IF(IMPORT!A110&lt;&gt;"",IMPORT!A110,""),"")</f>
        <v>Paris 05 - Soufflot Pantheon3</v>
      </c>
      <c r="E110" s="1" t="str">
        <f>IFERROR(VLOOKUP(D110,IMPORT!$1:$1048576,21,FALSE),"")</f>
        <v>Azize Aouzal</v>
      </c>
      <c r="F110" s="25" t="str">
        <f>IFERROR(IF(VLOOKUP(B110,IMPORT!$F:$J,4,0)="true","","S"),"")</f>
        <v/>
      </c>
      <c r="G110" s="10" t="str">
        <f>IFERROR(IF(VLOOKUP(B110,IMPORT!$F:$J,5,0)="normal","","B"),"")</f>
        <v/>
      </c>
      <c r="H110" s="26" t="str">
        <f>IFERROR(IF(VLOOKUP(B110,IMPORT!$F:$L,7,0)="true","","P"),"")</f>
        <v/>
      </c>
      <c r="I110" s="18" t="str">
        <f>IF(AND(OR(IMPORT!K110="available",IMPORT!K110="reservation",IMPORT!K110="reservation-late"),OR(A110&lt;&gt;"Z - Garage - Livraison",A110&lt;&gt;"Z - Garage - Livraison")),B110,"")</f>
        <v>FC-881-MR</v>
      </c>
      <c r="J110" s="18" t="str">
        <f>IFERROR(IF(VLOOKUP(B110,IMPORT!$F:$AF,21,FALSE)&lt;&gt;"null",IF(OR(A110="Z - Garage - Livraison",A110="Z - Garage - Restitution"),"",B110),""),"")</f>
        <v/>
      </c>
      <c r="K110" s="18" t="str">
        <f>IF(AND(J110="",OR(IMPORT!K110="intervention",IMPORT!K110="intervention-late")),IF(OR(A110="Z - Garage - Livraison",A110="Z - Garage - Restitution"),"",B110),"")</f>
        <v/>
      </c>
      <c r="L110" s="18" t="str">
        <f>IFERROR(IF(OR(A110="Z - Garage - Livraison",A110="Z - Garage - Restitution"),B110,""),"")</f>
        <v/>
      </c>
      <c r="M110" s="20" t="str">
        <f>IFERROR(INT(IF(OR(IMPORT!K110="intervention",IMPORT!K110="intervention-late",IMPORT!K110="unavailable"),IF(J110&lt;&gt;"",MID(VLOOKUP(B110,IMPORT!$F:$AF,21,0),1,10),MID(VLOOKUP(B110,IMPORT!$F:$AF,19,0),1,10)),"")),"")</f>
        <v/>
      </c>
      <c r="N110" s="20" t="str">
        <f>IFERROR(INT(IF(OR(IMPORT!K110="intervention",IMPORT!K110="intervention-late",IMPORT!K110="unavailable"),IF(J110&lt;&gt;"",MID(VLOOKUP(B110,IMPORT!$F:$AF,22,0),1,10),MID(VLOOKUP(B110,IMPORT!$F:$AF,20,0),1,10)),"")),"")</f>
        <v/>
      </c>
      <c r="O110" s="18" t="str">
        <f t="shared" ca="1" si="1"/>
        <v/>
      </c>
      <c r="P110" s="14" t="str">
        <f>IFERROR(INT(IF(MID(VLOOKUP(B110,IMPORT!$F:$AF,23,FALSE),1,10)&lt;&gt;"null",MID(VLOOKUP(B110,IMPORT!$F:$AF,23,FALSE),1,10),"")),"")</f>
        <v/>
      </c>
      <c r="Q110" s="16">
        <f>IFERROR(INT(IF(MID(VLOOKUP(B110,IMPORT!$F:$AF,26,FALSE),1,10)&lt;&gt;"null",MID(VLOOKUP(B110,IMPORT!$F:$AF,26,FALSE),1,10),"")),"")</f>
        <v>43502</v>
      </c>
      <c r="R110" s="16" t="str">
        <f>IFERROR(IF(VLOOKUP(B110,IMPORT!$F:$AF,11,FALSE)="true","X",""),"")</f>
        <v/>
      </c>
      <c r="S110" s="16" t="str">
        <f>IFERROR(IF(VLOOKUP(B110,IMPORT!$F:$AF,12,FALSE)="true","X",""),"")</f>
        <v/>
      </c>
      <c r="T110" s="16" t="str">
        <f>IFERROR(IF(VLOOKUP(B110,IMPORT!$F:$AF,9,FALSE)="true","X",""),"")</f>
        <v/>
      </c>
      <c r="U110" s="16" t="str">
        <f>IFERROR(IF(VLOOKUP(B110,IMPORT!$F:$AF,10,FALSE)="true","X",""),"")</f>
        <v/>
      </c>
      <c r="V110" s="16" t="str">
        <f>IFERROR(IF(VLOOKUP(B110,IMPORT!$F:$AF,13,FALSE)="true","X",""),"")</f>
        <v/>
      </c>
      <c r="W110" s="16" t="str">
        <f>IFERROR(IF(VLOOKUP(B110,IMPORT!$F:$AF,14,FALSE)="true","X",""),"")</f>
        <v/>
      </c>
      <c r="X110" s="12">
        <f>IFERROR(INT(IF(MID(VLOOKUP(B110,IMPORT!$F:$AF,27,FALSE),1,10)&lt;&gt;"null",MID(VLOOKUP(B110,IMPORT!$F:$AF,27,FALSE),1,10),"-")),"")</f>
        <v>43482</v>
      </c>
      <c r="Y110" s="21">
        <f>IFERROR(IF(VLOOKUP(B110,IMPORT!$F:$AF,24,FALSE)&lt;&gt;"null",VLOOKUP(B110,IMPORT!$F:$AF,24,FALSE),""),"")</f>
        <v>7.0100118723605094E+17</v>
      </c>
      <c r="Z110" s="18">
        <f>IFERROR(IF(VLOOKUP(B110,IMPORT!$F:$AF,25,FALSE)&lt;&gt;"null",VLOOKUP(B110,IMPORT!$F:$AF,25,FALSE),""),"")</f>
        <v>1405</v>
      </c>
    </row>
    <row r="111" spans="1:26">
      <c r="A111" s="1" t="str">
        <f>IFERROR(IF(IMPORT!C111&lt;&gt;"",IMPORT!C111,""),"")</f>
        <v>Paris 06 - Ecole de Medecine</v>
      </c>
      <c r="B111" s="1" t="str">
        <f>IFERROR(VLOOKUP(D111,IMPORT!$1:$1048576,6,FALSE),"")</f>
        <v>EK-544-XF</v>
      </c>
      <c r="C111" s="1" t="str">
        <f>IFERROR(VLOOKUP(B111,IMPORT!$F:$G,2,FALSE),"")</f>
        <v>TWINGO</v>
      </c>
      <c r="D111" s="8" t="str">
        <f>IFERROR(IF(IMPORT!A111&lt;&gt;"",IMPORT!A111,""),"")</f>
        <v>Paris 06 - Ecole de Medecine1</v>
      </c>
      <c r="E111" s="1" t="str">
        <f>IFERROR(VLOOKUP(D111,IMPORT!$1:$1048576,21,FALSE),"")</f>
        <v>Azize Aouzal</v>
      </c>
      <c r="F111" s="25" t="str">
        <f>IFERROR(IF(VLOOKUP(B111,IMPORT!$F:$J,4,0)="true","","S"),"")</f>
        <v/>
      </c>
      <c r="G111" s="10" t="str">
        <f>IFERROR(IF(VLOOKUP(B111,IMPORT!$F:$J,5,0)="normal","","B"),"")</f>
        <v>B</v>
      </c>
      <c r="H111" s="26" t="str">
        <f>IFERROR(IF(VLOOKUP(B111,IMPORT!$F:$L,7,0)="true","","P"),"")</f>
        <v>P</v>
      </c>
      <c r="I111" s="18" t="str">
        <f>IF(AND(OR(IMPORT!K111="available",IMPORT!K111="reservation",IMPORT!K111="reservation-late"),OR(A111&lt;&gt;"Z - Garage - Livraison",A111&lt;&gt;"Z - Garage - Livraison")),B111,"")</f>
        <v/>
      </c>
      <c r="J111" s="18" t="str">
        <f>IFERROR(IF(VLOOKUP(B111,IMPORT!$F:$AF,21,FALSE)&lt;&gt;"null",IF(OR(A111="Z - Garage - Livraison",A111="Z - Garage - Restitution"),"",B111),""),"")</f>
        <v>EK-544-XF</v>
      </c>
      <c r="K111" s="18" t="str">
        <f>IF(AND(J111="",OR(IMPORT!K111="intervention",IMPORT!K111="intervention-late")),IF(OR(A111="Z - Garage - Livraison",A111="Z - Garage - Restitution"),"",B111),"")</f>
        <v/>
      </c>
      <c r="L111" s="18" t="str">
        <f>IFERROR(IF(OR(A111="Z - Garage - Livraison",A111="Z - Garage - Restitution"),B111,""),"")</f>
        <v/>
      </c>
      <c r="M111" s="20">
        <f>IFERROR(INT(IF(OR(IMPORT!K111="intervention",IMPORT!K111="intervention-late",IMPORT!K111="unavailable"),IF(J111&lt;&gt;"",MID(VLOOKUP(B111,IMPORT!$F:$AF,21,0),1,10),MID(VLOOKUP(B111,IMPORT!$F:$AF,19,0),1,10)),"")),"")</f>
        <v>43462</v>
      </c>
      <c r="N111" s="20">
        <f>IFERROR(INT(IF(OR(IMPORT!K111="intervention",IMPORT!K111="intervention-late",IMPORT!K111="unavailable"),IF(J111&lt;&gt;"",MID(VLOOKUP(B111,IMPORT!$F:$AF,22,0),1,10),MID(VLOOKUP(B111,IMPORT!$F:$AF,20,0),1,10)),"")),"")</f>
        <v>43523</v>
      </c>
      <c r="O111" s="18">
        <f t="shared" ca="1" si="1"/>
        <v>10</v>
      </c>
      <c r="P111" s="14" t="str">
        <f>IFERROR(INT(IF(MID(VLOOKUP(B111,IMPORT!$F:$AF,23,FALSE),1,10)&lt;&gt;"null",MID(VLOOKUP(B111,IMPORT!$F:$AF,23,FALSE),1,10),"")),"")</f>
        <v/>
      </c>
      <c r="Q111" s="16" t="str">
        <f>IFERROR(INT(IF(MID(VLOOKUP(B111,IMPORT!$F:$AF,26,FALSE),1,10)&lt;&gt;"null",MID(VLOOKUP(B111,IMPORT!$F:$AF,26,FALSE),1,10),"")),"")</f>
        <v/>
      </c>
      <c r="R111" s="16" t="str">
        <f>IFERROR(IF(VLOOKUP(B111,IMPORT!$F:$AF,11,FALSE)="true","X",""),"")</f>
        <v/>
      </c>
      <c r="S111" s="16" t="str">
        <f>IFERROR(IF(VLOOKUP(B111,IMPORT!$F:$AF,12,FALSE)="true","X",""),"")</f>
        <v/>
      </c>
      <c r="T111" s="16" t="str">
        <f>IFERROR(IF(VLOOKUP(B111,IMPORT!$F:$AF,9,FALSE)="true","X",""),"")</f>
        <v/>
      </c>
      <c r="U111" s="16" t="str">
        <f>IFERROR(IF(VLOOKUP(B111,IMPORT!$F:$AF,10,FALSE)="true","X",""),"")</f>
        <v/>
      </c>
      <c r="V111" s="16" t="str">
        <f>IFERROR(IF(VLOOKUP(B111,IMPORT!$F:$AF,13,FALSE)="true","X",""),"")</f>
        <v/>
      </c>
      <c r="W111" s="16" t="str">
        <f>IFERROR(IF(VLOOKUP(B111,IMPORT!$F:$AF,14,FALSE)="true","X",""),"")</f>
        <v/>
      </c>
      <c r="X111" s="12">
        <f>IFERROR(INT(IF(MID(VLOOKUP(B111,IMPORT!$F:$AF,27,FALSE),1,10)&lt;&gt;"null",MID(VLOOKUP(B111,IMPORT!$F:$AF,27,FALSE),1,10),"-")),"")</f>
        <v>43384</v>
      </c>
      <c r="Y111" s="21" t="str">
        <f>IFERROR(IF(VLOOKUP(B111,IMPORT!$F:$AF,24,FALSE)&lt;&gt;"null",VLOOKUP(B111,IMPORT!$F:$AF,24,FALSE),""),"")</f>
        <v>701001187236049919 KO</v>
      </c>
      <c r="Z111" s="18" t="str">
        <f>IFERROR(IF(VLOOKUP(B111,IMPORT!$F:$AF,25,FALSE)&lt;&gt;"null",VLOOKUP(B111,IMPORT!$F:$AF,25,FALSE),""),"")</f>
        <v/>
      </c>
    </row>
    <row r="112" spans="1:26">
      <c r="A112" s="1" t="str">
        <f>IFERROR(IF(IMPORT!C112&lt;&gt;"",IMPORT!C112,""),"")</f>
        <v>Paris 06 - Ecole de Medecine</v>
      </c>
      <c r="B112" s="1" t="str">
        <f>IFERROR(VLOOKUP(D112,IMPORT!$1:$1048576,6,FALSE),"")</f>
        <v>EB-531-YC</v>
      </c>
      <c r="C112" s="1" t="str">
        <f>IFERROR(VLOOKUP(B112,IMPORT!$F:$G,2,FALSE),"")</f>
        <v>Yaris</v>
      </c>
      <c r="D112" s="8" t="str">
        <f>IFERROR(IF(IMPORT!A112&lt;&gt;"",IMPORT!A112,""),"")</f>
        <v>Paris 06 - Ecole de Medecine2</v>
      </c>
      <c r="E112" s="1" t="str">
        <f>IFERROR(VLOOKUP(D112,IMPORT!$1:$1048576,21,FALSE),"")</f>
        <v>Azize Aouzal</v>
      </c>
      <c r="F112" s="25" t="str">
        <f>IFERROR(IF(VLOOKUP(B112,IMPORT!$F:$J,4,0)="true","","S"),"")</f>
        <v/>
      </c>
      <c r="G112" s="10" t="str">
        <f>IFERROR(IF(VLOOKUP(B112,IMPORT!$F:$J,5,0)="normal","","B"),"")</f>
        <v/>
      </c>
      <c r="H112" s="26" t="str">
        <f>IFERROR(IF(VLOOKUP(B112,IMPORT!$F:$L,7,0)="true","","P"),"")</f>
        <v/>
      </c>
      <c r="I112" s="18" t="str">
        <f>IF(AND(OR(IMPORT!K112="available",IMPORT!K112="reservation",IMPORT!K112="reservation-late"),OR(A112&lt;&gt;"Z - Garage - Livraison",A112&lt;&gt;"Z - Garage - Livraison")),B112,"")</f>
        <v>EB-531-YC</v>
      </c>
      <c r="J112" s="18" t="str">
        <f>IFERROR(IF(VLOOKUP(B112,IMPORT!$F:$AF,21,FALSE)&lt;&gt;"null",IF(OR(A112="Z - Garage - Livraison",A112="Z - Garage - Restitution"),"",B112),""),"")</f>
        <v/>
      </c>
      <c r="K112" s="18" t="str">
        <f>IF(AND(J112="",OR(IMPORT!K112="intervention",IMPORT!K112="intervention-late")),IF(OR(A112="Z - Garage - Livraison",A112="Z - Garage - Restitution"),"",B112),"")</f>
        <v/>
      </c>
      <c r="L112" s="18" t="str">
        <f>IFERROR(IF(OR(A112="Z - Garage - Livraison",A112="Z - Garage - Restitution"),B112,""),"")</f>
        <v/>
      </c>
      <c r="M112" s="20" t="str">
        <f>IFERROR(INT(IF(OR(IMPORT!K112="intervention",IMPORT!K112="intervention-late",IMPORT!K112="unavailable"),IF(J112&lt;&gt;"",MID(VLOOKUP(B112,IMPORT!$F:$AF,21,0),1,10),MID(VLOOKUP(B112,IMPORT!$F:$AF,19,0),1,10)),"")),"")</f>
        <v/>
      </c>
      <c r="N112" s="20" t="str">
        <f>IFERROR(INT(IF(OR(IMPORT!K112="intervention",IMPORT!K112="intervention-late",IMPORT!K112="unavailable"),IF(J112&lt;&gt;"",MID(VLOOKUP(B112,IMPORT!$F:$AF,22,0),1,10),MID(VLOOKUP(B112,IMPORT!$F:$AF,20,0),1,10)),"")),"")</f>
        <v/>
      </c>
      <c r="O112" s="18" t="str">
        <f t="shared" ca="1" si="1"/>
        <v/>
      </c>
      <c r="P112" s="14" t="str">
        <f>IFERROR(INT(IF(MID(VLOOKUP(B112,IMPORT!$F:$AF,23,FALSE),1,10)&lt;&gt;"null",MID(VLOOKUP(B112,IMPORT!$F:$AF,23,FALSE),1,10),"")),"")</f>
        <v/>
      </c>
      <c r="Q112" s="16" t="str">
        <f>IFERROR(INT(IF(MID(VLOOKUP(B112,IMPORT!$F:$AF,26,FALSE),1,10)&lt;&gt;"null",MID(VLOOKUP(B112,IMPORT!$F:$AF,26,FALSE),1,10),"")),"")</f>
        <v/>
      </c>
      <c r="R112" s="16" t="str">
        <f>IFERROR(IF(VLOOKUP(B112,IMPORT!$F:$AF,11,FALSE)="true","X",""),"")</f>
        <v/>
      </c>
      <c r="S112" s="16" t="str">
        <f>IFERROR(IF(VLOOKUP(B112,IMPORT!$F:$AF,12,FALSE)="true","X",""),"")</f>
        <v/>
      </c>
      <c r="T112" s="16" t="str">
        <f>IFERROR(IF(VLOOKUP(B112,IMPORT!$F:$AF,9,FALSE)="true","X",""),"")</f>
        <v/>
      </c>
      <c r="U112" s="16" t="str">
        <f>IFERROR(IF(VLOOKUP(B112,IMPORT!$F:$AF,10,FALSE)="true","X",""),"")</f>
        <v/>
      </c>
      <c r="V112" s="16" t="str">
        <f>IFERROR(IF(VLOOKUP(B112,IMPORT!$F:$AF,13,FALSE)="true","X",""),"")</f>
        <v/>
      </c>
      <c r="W112" s="16" t="str">
        <f>IFERROR(IF(VLOOKUP(B112,IMPORT!$F:$AF,14,FALSE)="true","X",""),"")</f>
        <v/>
      </c>
      <c r="X112" s="12" t="str">
        <f>IFERROR(INT(IF(MID(VLOOKUP(B112,IMPORT!$F:$AF,27,FALSE),1,10)&lt;&gt;"null",MID(VLOOKUP(B112,IMPORT!$F:$AF,27,FALSE),1,10),"-")),"")</f>
        <v/>
      </c>
      <c r="Y112" s="21">
        <f>IFERROR(IF(VLOOKUP(B112,IMPORT!$F:$AF,24,FALSE)&lt;&gt;"null",VLOOKUP(B112,IMPORT!$F:$AF,24,FALSE),""),"")</f>
        <v>7.0100118723602803E+17</v>
      </c>
      <c r="Z112" s="18" t="str">
        <f>IFERROR(IF(VLOOKUP(B112,IMPORT!$F:$AF,25,FALSE)&lt;&gt;"null",VLOOKUP(B112,IMPORT!$F:$AF,25,FALSE),""),"")</f>
        <v/>
      </c>
    </row>
    <row r="113" spans="1:26">
      <c r="A113" s="1" t="str">
        <f>IFERROR(IF(IMPORT!C113&lt;&gt;"",IMPORT!C113,""),"")</f>
        <v>Paris 06 - Rennes Montparnasse</v>
      </c>
      <c r="B113" s="1" t="str">
        <f>IFERROR(VLOOKUP(D113,IMPORT!$1:$1048576,6,FALSE),"")</f>
        <v>ES-265-GN</v>
      </c>
      <c r="C113" s="1" t="str">
        <f>IFERROR(VLOOKUP(B113,IMPORT!$F:$G,2,FALSE),"")</f>
        <v>MEGANE</v>
      </c>
      <c r="D113" s="8" t="str">
        <f>IFERROR(IF(IMPORT!A113&lt;&gt;"",IMPORT!A113,""),"")</f>
        <v>Paris 06 - Rennes Montparnasse1</v>
      </c>
      <c r="E113" s="1" t="str">
        <f>IFERROR(VLOOKUP(D113,IMPORT!$1:$1048576,21,FALSE),"")</f>
        <v>Azize Aouzal</v>
      </c>
      <c r="F113" s="25" t="str">
        <f>IFERROR(IF(VLOOKUP(B113,IMPORT!$F:$J,4,0)="true","","S"),"")</f>
        <v/>
      </c>
      <c r="G113" s="10" t="str">
        <f>IFERROR(IF(VLOOKUP(B113,IMPORT!$F:$J,5,0)="normal","","B"),"")</f>
        <v/>
      </c>
      <c r="H113" s="26" t="str">
        <f>IFERROR(IF(VLOOKUP(B113,IMPORT!$F:$L,7,0)="true","","P"),"")</f>
        <v/>
      </c>
      <c r="I113" s="18" t="str">
        <f>IF(AND(OR(IMPORT!K113="available",IMPORT!K113="reservation",IMPORT!K113="reservation-late"),OR(A113&lt;&gt;"Z - Garage - Livraison",A113&lt;&gt;"Z - Garage - Livraison")),B113,"")</f>
        <v>ES-265-GN</v>
      </c>
      <c r="J113" s="18" t="str">
        <f>IFERROR(IF(VLOOKUP(B113,IMPORT!$F:$AF,21,FALSE)&lt;&gt;"null",IF(OR(A113="Z - Garage - Livraison",A113="Z - Garage - Restitution"),"",B113),""),"")</f>
        <v/>
      </c>
      <c r="K113" s="18" t="str">
        <f>IF(AND(J113="",OR(IMPORT!K113="intervention",IMPORT!K113="intervention-late")),IF(OR(A113="Z - Garage - Livraison",A113="Z - Garage - Restitution"),"",B113),"")</f>
        <v/>
      </c>
      <c r="L113" s="18" t="str">
        <f>IFERROR(IF(OR(A113="Z - Garage - Livraison",A113="Z - Garage - Restitution"),B113,""),"")</f>
        <v/>
      </c>
      <c r="M113" s="20" t="str">
        <f>IFERROR(INT(IF(OR(IMPORT!K113="intervention",IMPORT!K113="intervention-late",IMPORT!K113="unavailable"),IF(J113&lt;&gt;"",MID(VLOOKUP(B113,IMPORT!$F:$AF,21,0),1,10),MID(VLOOKUP(B113,IMPORT!$F:$AF,19,0),1,10)),"")),"")</f>
        <v/>
      </c>
      <c r="N113" s="20" t="str">
        <f>IFERROR(INT(IF(OR(IMPORT!K113="intervention",IMPORT!K113="intervention-late",IMPORT!K113="unavailable"),IF(J113&lt;&gt;"",MID(VLOOKUP(B113,IMPORT!$F:$AF,22,0),1,10),MID(VLOOKUP(B113,IMPORT!$F:$AF,20,0),1,10)),"")),"")</f>
        <v/>
      </c>
      <c r="O113" s="18" t="str">
        <f t="shared" ca="1" si="1"/>
        <v/>
      </c>
      <c r="P113" s="14">
        <f>IFERROR(INT(IF(MID(VLOOKUP(B113,IMPORT!$F:$AF,23,FALSE),1,10)&lt;&gt;"null",MID(VLOOKUP(B113,IMPORT!$F:$AF,23,FALSE),1,10),"")),"")</f>
        <v>43498</v>
      </c>
      <c r="Q113" s="16" t="str">
        <f>IFERROR(INT(IF(MID(VLOOKUP(B113,IMPORT!$F:$AF,26,FALSE),1,10)&lt;&gt;"null",MID(VLOOKUP(B113,IMPORT!$F:$AF,26,FALSE),1,10),"")),"")</f>
        <v/>
      </c>
      <c r="R113" s="16" t="str">
        <f>IFERROR(IF(VLOOKUP(B113,IMPORT!$F:$AF,11,FALSE)="true","X",""),"")</f>
        <v/>
      </c>
      <c r="S113" s="16" t="str">
        <f>IFERROR(IF(VLOOKUP(B113,IMPORT!$F:$AF,12,FALSE)="true","X",""),"")</f>
        <v/>
      </c>
      <c r="T113" s="16" t="str">
        <f>IFERROR(IF(VLOOKUP(B113,IMPORT!$F:$AF,9,FALSE)="true","X",""),"")</f>
        <v/>
      </c>
      <c r="U113" s="16" t="str">
        <f>IFERROR(IF(VLOOKUP(B113,IMPORT!$F:$AF,10,FALSE)="true","X",""),"")</f>
        <v/>
      </c>
      <c r="V113" s="16" t="str">
        <f>IFERROR(IF(VLOOKUP(B113,IMPORT!$F:$AF,13,FALSE)="true","X",""),"")</f>
        <v/>
      </c>
      <c r="W113" s="16" t="str">
        <f>IFERROR(IF(VLOOKUP(B113,IMPORT!$F:$AF,14,FALSE)="true","X",""),"")</f>
        <v/>
      </c>
      <c r="X113" s="12">
        <f>IFERROR(INT(IF(MID(VLOOKUP(B113,IMPORT!$F:$AF,27,FALSE),1,10)&lt;&gt;"null",MID(VLOOKUP(B113,IMPORT!$F:$AF,27,FALSE),1,10),"-")),"")</f>
        <v>43384</v>
      </c>
      <c r="Y113" s="21">
        <f>IFERROR(IF(VLOOKUP(B113,IMPORT!$F:$AF,24,FALSE)&lt;&gt;"null",VLOOKUP(B113,IMPORT!$F:$AF,24,FALSE),""),"")</f>
        <v>7.0100118723602598E+17</v>
      </c>
      <c r="Z113" s="18">
        <f>IFERROR(IF(VLOOKUP(B113,IMPORT!$F:$AF,25,FALSE)&lt;&gt;"null",VLOOKUP(B113,IMPORT!$F:$AF,25,FALSE),""),"")</f>
        <v>891</v>
      </c>
    </row>
    <row r="114" spans="1:26">
      <c r="A114" s="1" t="str">
        <f>IFERROR(IF(IMPORT!C114&lt;&gt;"",IMPORT!C114,""),"")</f>
        <v>Paris 06 - Rennes Montparnasse</v>
      </c>
      <c r="B114" s="1" t="str">
        <f>IFERROR(VLOOKUP(D114,IMPORT!$1:$1048576,6,FALSE),"")</f>
        <v>EL-404-SA</v>
      </c>
      <c r="C114" s="1" t="str">
        <f>IFERROR(VLOOKUP(B114,IMPORT!$F:$G,2,FALSE),"")</f>
        <v>TWINGO</v>
      </c>
      <c r="D114" s="8" t="str">
        <f>IFERROR(IF(IMPORT!A114&lt;&gt;"",IMPORT!A114,""),"")</f>
        <v>Paris 06 - Rennes Montparnasse2</v>
      </c>
      <c r="E114" s="1" t="str">
        <f>IFERROR(VLOOKUP(D114,IMPORT!$1:$1048576,21,FALSE),"")</f>
        <v>Azize Aouzal</v>
      </c>
      <c r="F114" s="25" t="str">
        <f>IFERROR(IF(VLOOKUP(B114,IMPORT!$F:$J,4,0)="true","","S"),"")</f>
        <v/>
      </c>
      <c r="G114" s="10" t="str">
        <f>IFERROR(IF(VLOOKUP(B114,IMPORT!$F:$J,5,0)="normal","","B"),"")</f>
        <v/>
      </c>
      <c r="H114" s="26" t="str">
        <f>IFERROR(IF(VLOOKUP(B114,IMPORT!$F:$L,7,0)="true","","P"),"")</f>
        <v/>
      </c>
      <c r="I114" s="18" t="str">
        <f>IF(AND(OR(IMPORT!K114="available",IMPORT!K114="reservation",IMPORT!K114="reservation-late"),OR(A114&lt;&gt;"Z - Garage - Livraison",A114&lt;&gt;"Z - Garage - Livraison")),B114,"")</f>
        <v>EL-404-SA</v>
      </c>
      <c r="J114" s="18" t="str">
        <f>IFERROR(IF(VLOOKUP(B114,IMPORT!$F:$AF,21,FALSE)&lt;&gt;"null",IF(OR(A114="Z - Garage - Livraison",A114="Z - Garage - Restitution"),"",B114),""),"")</f>
        <v/>
      </c>
      <c r="K114" s="18" t="str">
        <f>IF(AND(J114="",OR(IMPORT!K114="intervention",IMPORT!K114="intervention-late")),IF(OR(A114="Z - Garage - Livraison",A114="Z - Garage - Restitution"),"",B114),"")</f>
        <v/>
      </c>
      <c r="L114" s="18" t="str">
        <f>IFERROR(IF(OR(A114="Z - Garage - Livraison",A114="Z - Garage - Restitution"),B114,""),"")</f>
        <v/>
      </c>
      <c r="M114" s="20" t="str">
        <f>IFERROR(INT(IF(OR(IMPORT!K114="intervention",IMPORT!K114="intervention-late",IMPORT!K114="unavailable"),IF(J114&lt;&gt;"",MID(VLOOKUP(B114,IMPORT!$F:$AF,21,0),1,10),MID(VLOOKUP(B114,IMPORT!$F:$AF,19,0),1,10)),"")),"")</f>
        <v/>
      </c>
      <c r="N114" s="20" t="str">
        <f>IFERROR(INT(IF(OR(IMPORT!K114="intervention",IMPORT!K114="intervention-late",IMPORT!K114="unavailable"),IF(J114&lt;&gt;"",MID(VLOOKUP(B114,IMPORT!$F:$AF,22,0),1,10),MID(VLOOKUP(B114,IMPORT!$F:$AF,20,0),1,10)),"")),"")</f>
        <v/>
      </c>
      <c r="O114" s="18" t="str">
        <f t="shared" ca="1" si="1"/>
        <v/>
      </c>
      <c r="P114" s="14">
        <f>IFERROR(INT(IF(MID(VLOOKUP(B114,IMPORT!$F:$AF,23,FALSE),1,10)&lt;&gt;"null",MID(VLOOKUP(B114,IMPORT!$F:$AF,23,FALSE),1,10),"")),"")</f>
        <v>43499</v>
      </c>
      <c r="Q114" s="16">
        <f>IFERROR(INT(IF(MID(VLOOKUP(B114,IMPORT!$F:$AF,26,FALSE),1,10)&lt;&gt;"null",MID(VLOOKUP(B114,IMPORT!$F:$AF,26,FALSE),1,10),"")),"")</f>
        <v>43472</v>
      </c>
      <c r="R114" s="16" t="str">
        <f>IFERROR(IF(VLOOKUP(B114,IMPORT!$F:$AF,11,FALSE)="true","X",""),"")</f>
        <v/>
      </c>
      <c r="S114" s="16" t="str">
        <f>IFERROR(IF(VLOOKUP(B114,IMPORT!$F:$AF,12,FALSE)="true","X",""),"")</f>
        <v/>
      </c>
      <c r="T114" s="16" t="str">
        <f>IFERROR(IF(VLOOKUP(B114,IMPORT!$F:$AF,9,FALSE)="true","X",""),"")</f>
        <v/>
      </c>
      <c r="U114" s="16" t="str">
        <f>IFERROR(IF(VLOOKUP(B114,IMPORT!$F:$AF,10,FALSE)="true","X",""),"")</f>
        <v/>
      </c>
      <c r="V114" s="16" t="str">
        <f>IFERROR(IF(VLOOKUP(B114,IMPORT!$F:$AF,13,FALSE)="true","X",""),"")</f>
        <v/>
      </c>
      <c r="W114" s="16" t="str">
        <f>IFERROR(IF(VLOOKUP(B114,IMPORT!$F:$AF,14,FALSE)="true","X",""),"")</f>
        <v/>
      </c>
      <c r="X114" s="12">
        <f>IFERROR(INT(IF(MID(VLOOKUP(B114,IMPORT!$F:$AF,27,FALSE),1,10)&lt;&gt;"null",MID(VLOOKUP(B114,IMPORT!$F:$AF,27,FALSE),1,10),"-")),"")</f>
        <v>43438</v>
      </c>
      <c r="Y114" s="21">
        <f>IFERROR(IF(VLOOKUP(B114,IMPORT!$F:$AF,24,FALSE)&lt;&gt;"null",VLOOKUP(B114,IMPORT!$F:$AF,24,FALSE),""),"")</f>
        <v>7.0100118723602304E+17</v>
      </c>
      <c r="Z114" s="18">
        <f>IFERROR(IF(VLOOKUP(B114,IMPORT!$F:$AF,25,FALSE)&lt;&gt;"null",VLOOKUP(B114,IMPORT!$F:$AF,25,FALSE),""),"")</f>
        <v>879</v>
      </c>
    </row>
    <row r="115" spans="1:26">
      <c r="A115" s="1" t="str">
        <f>IFERROR(IF(IMPORT!C115&lt;&gt;"",IMPORT!C115,""),"")</f>
        <v>Paris 07 - Avenue de Suffren</v>
      </c>
      <c r="B115" s="1" t="str">
        <f>IFERROR(VLOOKUP(D115,IMPORT!$1:$1048576,6,FALSE),"")</f>
        <v>FA 532 FF</v>
      </c>
      <c r="C115" s="1" t="str">
        <f>IFERROR(VLOOKUP(B115,IMPORT!$F:$G,2,FALSE),"")</f>
        <v xml:space="preserve">Transporter </v>
      </c>
      <c r="D115" s="8" t="str">
        <f>IFERROR(IF(IMPORT!A115&lt;&gt;"",IMPORT!A115,""),"")</f>
        <v>Paris 07 - Avenue de Suffren1</v>
      </c>
      <c r="E115" s="1" t="str">
        <f>IFERROR(VLOOKUP(D115,IMPORT!$1:$1048576,21,FALSE),"")</f>
        <v>Azize Aouzal</v>
      </c>
      <c r="F115" s="25" t="str">
        <f>IFERROR(IF(VLOOKUP(B115,IMPORT!$F:$J,4,0)="true","","S"),"")</f>
        <v/>
      </c>
      <c r="G115" s="10" t="str">
        <f>IFERROR(IF(VLOOKUP(B115,IMPORT!$F:$J,5,0)="normal","","B"),"")</f>
        <v/>
      </c>
      <c r="H115" s="26" t="str">
        <f>IFERROR(IF(VLOOKUP(B115,IMPORT!$F:$L,7,0)="true","","P"),"")</f>
        <v/>
      </c>
      <c r="I115" s="18" t="str">
        <f>IF(AND(OR(IMPORT!K115="available",IMPORT!K115="reservation",IMPORT!K115="reservation-late"),OR(A115&lt;&gt;"Z - Garage - Livraison",A115&lt;&gt;"Z - Garage - Livraison")),B115,"")</f>
        <v>FA 532 FF</v>
      </c>
      <c r="J115" s="18" t="str">
        <f>IFERROR(IF(VLOOKUP(B115,IMPORT!$F:$AF,21,FALSE)&lt;&gt;"null",IF(OR(A115="Z - Garage - Livraison",A115="Z - Garage - Restitution"),"",B115),""),"")</f>
        <v/>
      </c>
      <c r="K115" s="18" t="str">
        <f>IF(AND(J115="",OR(IMPORT!K115="intervention",IMPORT!K115="intervention-late")),IF(OR(A115="Z - Garage - Livraison",A115="Z - Garage - Restitution"),"",B115),"")</f>
        <v/>
      </c>
      <c r="L115" s="18" t="str">
        <f>IFERROR(IF(OR(A115="Z - Garage - Livraison",A115="Z - Garage - Restitution"),B115,""),"")</f>
        <v/>
      </c>
      <c r="M115" s="20" t="str">
        <f>IFERROR(INT(IF(OR(IMPORT!K115="intervention",IMPORT!K115="intervention-late",IMPORT!K115="unavailable"),IF(J115&lt;&gt;"",MID(VLOOKUP(B115,IMPORT!$F:$AF,21,0),1,10),MID(VLOOKUP(B115,IMPORT!$F:$AF,19,0),1,10)),"")),"")</f>
        <v/>
      </c>
      <c r="N115" s="20" t="str">
        <f>IFERROR(INT(IF(OR(IMPORT!K115="intervention",IMPORT!K115="intervention-late",IMPORT!K115="unavailable"),IF(J115&lt;&gt;"",MID(VLOOKUP(B115,IMPORT!$F:$AF,22,0),1,10),MID(VLOOKUP(B115,IMPORT!$F:$AF,20,0),1,10)),"")),"")</f>
        <v/>
      </c>
      <c r="O115" s="18" t="str">
        <f t="shared" ca="1" si="1"/>
        <v/>
      </c>
      <c r="P115" s="14" t="str">
        <f>IFERROR(INT(IF(MID(VLOOKUP(B115,IMPORT!$F:$AF,23,FALSE),1,10)&lt;&gt;"null",MID(VLOOKUP(B115,IMPORT!$F:$AF,23,FALSE),1,10),"")),"")</f>
        <v/>
      </c>
      <c r="Q115" s="16" t="str">
        <f>IFERROR(INT(IF(MID(VLOOKUP(B115,IMPORT!$F:$AF,26,FALSE),1,10)&lt;&gt;"null",MID(VLOOKUP(B115,IMPORT!$F:$AF,26,FALSE),1,10),"")),"")</f>
        <v/>
      </c>
      <c r="R115" s="16" t="str">
        <f>IFERROR(IF(VLOOKUP(B115,IMPORT!$F:$AF,11,FALSE)="true","X",""),"")</f>
        <v/>
      </c>
      <c r="S115" s="16" t="str">
        <f>IFERROR(IF(VLOOKUP(B115,IMPORT!$F:$AF,12,FALSE)="true","X",""),"")</f>
        <v/>
      </c>
      <c r="T115" s="16" t="str">
        <f>IFERROR(IF(VLOOKUP(B115,IMPORT!$F:$AF,9,FALSE)="true","X",""),"")</f>
        <v/>
      </c>
      <c r="U115" s="16" t="str">
        <f>IFERROR(IF(VLOOKUP(B115,IMPORT!$F:$AF,10,FALSE)="true","X",""),"")</f>
        <v/>
      </c>
      <c r="V115" s="16" t="str">
        <f>IFERROR(IF(VLOOKUP(B115,IMPORT!$F:$AF,13,FALSE)="true","X",""),"")</f>
        <v/>
      </c>
      <c r="W115" s="16" t="str">
        <f>IFERROR(IF(VLOOKUP(B115,IMPORT!$F:$AF,14,FALSE)="true","X",""),"")</f>
        <v/>
      </c>
      <c r="X115" s="12" t="str">
        <f>IFERROR(INT(IF(MID(VLOOKUP(B115,IMPORT!$F:$AF,27,FALSE),1,10)&lt;&gt;"null",MID(VLOOKUP(B115,IMPORT!$F:$AF,27,FALSE),1,10),"-")),"")</f>
        <v/>
      </c>
      <c r="Y115" s="21">
        <f>IFERROR(IF(VLOOKUP(B115,IMPORT!$F:$AF,24,FALSE)&lt;&gt;"null",VLOOKUP(B115,IMPORT!$F:$AF,24,FALSE),""),"")</f>
        <v>7.0100118723606605E+17</v>
      </c>
      <c r="Z115" s="18" t="str">
        <f>IFERROR(IF(VLOOKUP(B115,IMPORT!$F:$AF,25,FALSE)&lt;&gt;"null",VLOOKUP(B115,IMPORT!$F:$AF,25,FALSE),""),"")</f>
        <v/>
      </c>
    </row>
    <row r="116" spans="1:26">
      <c r="A116" s="1" t="str">
        <f>IFERROR(IF(IMPORT!C116&lt;&gt;"",IMPORT!C116,""),"")</f>
        <v>Paris 07 - Avenue de Suffren</v>
      </c>
      <c r="B116" s="1" t="str">
        <f>IFERROR(VLOOKUP(D116,IMPORT!$1:$1048576,6,FALSE),"")</f>
        <v>FA-676-HB</v>
      </c>
      <c r="C116" s="1">
        <f>IFERROR(VLOOKUP(B116,IMPORT!$F:$G,2,FALSE),"")</f>
        <v>500</v>
      </c>
      <c r="D116" s="8" t="str">
        <f>IFERROR(IF(IMPORT!A116&lt;&gt;"",IMPORT!A116,""),"")</f>
        <v>Paris 07 - Avenue de Suffren2</v>
      </c>
      <c r="E116" s="1" t="str">
        <f>IFERROR(VLOOKUP(D116,IMPORT!$1:$1048576,21,FALSE),"")</f>
        <v>Azize Aouzal</v>
      </c>
      <c r="F116" s="25" t="str">
        <f>IFERROR(IF(VLOOKUP(B116,IMPORT!$F:$J,4,0)="true","","S"),"")</f>
        <v/>
      </c>
      <c r="G116" s="10" t="str">
        <f>IFERROR(IF(VLOOKUP(B116,IMPORT!$F:$J,5,0)="normal","","B"),"")</f>
        <v/>
      </c>
      <c r="H116" s="26" t="str">
        <f>IFERROR(IF(VLOOKUP(B116,IMPORT!$F:$L,7,0)="true","","P"),"")</f>
        <v/>
      </c>
      <c r="I116" s="18" t="str">
        <f>IF(AND(OR(IMPORT!K116="available",IMPORT!K116="reservation",IMPORT!K116="reservation-late"),OR(A116&lt;&gt;"Z - Garage - Livraison",A116&lt;&gt;"Z - Garage - Livraison")),B116,"")</f>
        <v>FA-676-HB</v>
      </c>
      <c r="J116" s="18" t="str">
        <f>IFERROR(IF(VLOOKUP(B116,IMPORT!$F:$AF,21,FALSE)&lt;&gt;"null",IF(OR(A116="Z - Garage - Livraison",A116="Z - Garage - Restitution"),"",B116),""),"")</f>
        <v/>
      </c>
      <c r="K116" s="18" t="str">
        <f>IF(AND(J116="",OR(IMPORT!K116="intervention",IMPORT!K116="intervention-late")),IF(OR(A116="Z - Garage - Livraison",A116="Z - Garage - Restitution"),"",B116),"")</f>
        <v/>
      </c>
      <c r="L116" s="18" t="str">
        <f>IFERROR(IF(OR(A116="Z - Garage - Livraison",A116="Z - Garage - Restitution"),B116,""),"")</f>
        <v/>
      </c>
      <c r="M116" s="20" t="str">
        <f>IFERROR(INT(IF(OR(IMPORT!K116="intervention",IMPORT!K116="intervention-late",IMPORT!K116="unavailable"),IF(J116&lt;&gt;"",MID(VLOOKUP(B116,IMPORT!$F:$AF,21,0),1,10),MID(VLOOKUP(B116,IMPORT!$F:$AF,19,0),1,10)),"")),"")</f>
        <v/>
      </c>
      <c r="N116" s="20" t="str">
        <f>IFERROR(INT(IF(OR(IMPORT!K116="intervention",IMPORT!K116="intervention-late",IMPORT!K116="unavailable"),IF(J116&lt;&gt;"",MID(VLOOKUP(B116,IMPORT!$F:$AF,22,0),1,10),MID(VLOOKUP(B116,IMPORT!$F:$AF,20,0),1,10)),"")),"")</f>
        <v/>
      </c>
      <c r="O116" s="18" t="str">
        <f t="shared" ca="1" si="1"/>
        <v/>
      </c>
      <c r="P116" s="14" t="str">
        <f>IFERROR(INT(IF(MID(VLOOKUP(B116,IMPORT!$F:$AF,23,FALSE),1,10)&lt;&gt;"null",MID(VLOOKUP(B116,IMPORT!$F:$AF,23,FALSE),1,10),"")),"")</f>
        <v/>
      </c>
      <c r="Q116" s="16" t="str">
        <f>IFERROR(INT(IF(MID(VLOOKUP(B116,IMPORT!$F:$AF,26,FALSE),1,10)&lt;&gt;"null",MID(VLOOKUP(B116,IMPORT!$F:$AF,26,FALSE),1,10),"")),"")</f>
        <v/>
      </c>
      <c r="R116" s="16" t="str">
        <f>IFERROR(IF(VLOOKUP(B116,IMPORT!$F:$AF,11,FALSE)="true","X",""),"")</f>
        <v/>
      </c>
      <c r="S116" s="16" t="str">
        <f>IFERROR(IF(VLOOKUP(B116,IMPORT!$F:$AF,12,FALSE)="true","X",""),"")</f>
        <v/>
      </c>
      <c r="T116" s="16" t="str">
        <f>IFERROR(IF(VLOOKUP(B116,IMPORT!$F:$AF,9,FALSE)="true","X",""),"")</f>
        <v/>
      </c>
      <c r="U116" s="16" t="str">
        <f>IFERROR(IF(VLOOKUP(B116,IMPORT!$F:$AF,10,FALSE)="true","X",""),"")</f>
        <v/>
      </c>
      <c r="V116" s="16" t="str">
        <f>IFERROR(IF(VLOOKUP(B116,IMPORT!$F:$AF,13,FALSE)="true","X",""),"")</f>
        <v/>
      </c>
      <c r="W116" s="16" t="str">
        <f>IFERROR(IF(VLOOKUP(B116,IMPORT!$F:$AF,14,FALSE)="true","X",""),"")</f>
        <v/>
      </c>
      <c r="X116" s="12" t="str">
        <f>IFERROR(INT(IF(MID(VLOOKUP(B116,IMPORT!$F:$AF,27,FALSE),1,10)&lt;&gt;"null",MID(VLOOKUP(B116,IMPORT!$F:$AF,27,FALSE),1,10),"-")),"")</f>
        <v/>
      </c>
      <c r="Y116" s="21">
        <f>IFERROR(IF(VLOOKUP(B116,IMPORT!$F:$AF,24,FALSE)&lt;&gt;"null",VLOOKUP(B116,IMPORT!$F:$AF,24,FALSE),""),"")</f>
        <v>7.0100118723604198E+17</v>
      </c>
      <c r="Z116" s="18" t="str">
        <f>IFERROR(IF(VLOOKUP(B116,IMPORT!$F:$AF,25,FALSE)&lt;&gt;"null",VLOOKUP(B116,IMPORT!$F:$AF,25,FALSE),""),"")</f>
        <v/>
      </c>
    </row>
    <row r="117" spans="1:26">
      <c r="A117" s="1" t="str">
        <f>IFERROR(IF(IMPORT!C117&lt;&gt;"",IMPORT!C117,""),"")</f>
        <v>Paris 07 - Invalides</v>
      </c>
      <c r="B117" s="1" t="str">
        <f>IFERROR(VLOOKUP(D117,IMPORT!$1:$1048576,6,FALSE),"")</f>
        <v>EP-066-EM</v>
      </c>
      <c r="C117" s="1" t="str">
        <f>IFERROR(VLOOKUP(B117,IMPORT!$F:$G,2,FALSE),"")</f>
        <v>Touran</v>
      </c>
      <c r="D117" s="8" t="str">
        <f>IFERROR(IF(IMPORT!A117&lt;&gt;"",IMPORT!A117,""),"")</f>
        <v>Paris 07 - Invalides1</v>
      </c>
      <c r="E117" s="1" t="str">
        <f>IFERROR(VLOOKUP(D117,IMPORT!$1:$1048576,21,FALSE),"")</f>
        <v>Azize Aouzal</v>
      </c>
      <c r="F117" s="25" t="str">
        <f>IFERROR(IF(VLOOKUP(B117,IMPORT!$F:$J,4,0)="true","","S"),"")</f>
        <v/>
      </c>
      <c r="G117" s="10" t="str">
        <f>IFERROR(IF(VLOOKUP(B117,IMPORT!$F:$J,5,0)="normal","","B"),"")</f>
        <v/>
      </c>
      <c r="H117" s="26" t="str">
        <f>IFERROR(IF(VLOOKUP(B117,IMPORT!$F:$L,7,0)="true","","P"),"")</f>
        <v/>
      </c>
      <c r="I117" s="18" t="str">
        <f>IF(AND(OR(IMPORT!K117="available",IMPORT!K117="reservation",IMPORT!K117="reservation-late"),OR(A117&lt;&gt;"Z - Garage - Livraison",A117&lt;&gt;"Z - Garage - Livraison")),B117,"")</f>
        <v>EP-066-EM</v>
      </c>
      <c r="J117" s="18" t="str">
        <f>IFERROR(IF(VLOOKUP(B117,IMPORT!$F:$AF,21,FALSE)&lt;&gt;"null",IF(OR(A117="Z - Garage - Livraison",A117="Z - Garage - Restitution"),"",B117),""),"")</f>
        <v/>
      </c>
      <c r="K117" s="18" t="str">
        <f>IF(AND(J117="",OR(IMPORT!K117="intervention",IMPORT!K117="intervention-late")),IF(OR(A117="Z - Garage - Livraison",A117="Z - Garage - Restitution"),"",B117),"")</f>
        <v/>
      </c>
      <c r="L117" s="18" t="str">
        <f>IFERROR(IF(OR(A117="Z - Garage - Livraison",A117="Z - Garage - Restitution"),B117,""),"")</f>
        <v/>
      </c>
      <c r="M117" s="20" t="str">
        <f>IFERROR(INT(IF(OR(IMPORT!K117="intervention",IMPORT!K117="intervention-late",IMPORT!K117="unavailable"),IF(J117&lt;&gt;"",MID(VLOOKUP(B117,IMPORT!$F:$AF,21,0),1,10),MID(VLOOKUP(B117,IMPORT!$F:$AF,19,0),1,10)),"")),"")</f>
        <v/>
      </c>
      <c r="N117" s="20" t="str">
        <f>IFERROR(INT(IF(OR(IMPORT!K117="intervention",IMPORT!K117="intervention-late",IMPORT!K117="unavailable"),IF(J117&lt;&gt;"",MID(VLOOKUP(B117,IMPORT!$F:$AF,22,0),1,10),MID(VLOOKUP(B117,IMPORT!$F:$AF,20,0),1,10)),"")),"")</f>
        <v/>
      </c>
      <c r="O117" s="18" t="str">
        <f t="shared" ca="1" si="1"/>
        <v/>
      </c>
      <c r="P117" s="14" t="str">
        <f>IFERROR(INT(IF(MID(VLOOKUP(B117,IMPORT!$F:$AF,23,FALSE),1,10)&lt;&gt;"null",MID(VLOOKUP(B117,IMPORT!$F:$AF,23,FALSE),1,10),"")),"")</f>
        <v/>
      </c>
      <c r="Q117" s="16" t="str">
        <f>IFERROR(INT(IF(MID(VLOOKUP(B117,IMPORT!$F:$AF,26,FALSE),1,10)&lt;&gt;"null",MID(VLOOKUP(B117,IMPORT!$F:$AF,26,FALSE),1,10),"")),"")</f>
        <v/>
      </c>
      <c r="R117" s="16" t="str">
        <f>IFERROR(IF(VLOOKUP(B117,IMPORT!$F:$AF,11,FALSE)="true","X",""),"")</f>
        <v/>
      </c>
      <c r="S117" s="16" t="str">
        <f>IFERROR(IF(VLOOKUP(B117,IMPORT!$F:$AF,12,FALSE)="true","X",""),"")</f>
        <v/>
      </c>
      <c r="T117" s="16" t="str">
        <f>IFERROR(IF(VLOOKUP(B117,IMPORT!$F:$AF,9,FALSE)="true","X",""),"")</f>
        <v/>
      </c>
      <c r="U117" s="16" t="str">
        <f>IFERROR(IF(VLOOKUP(B117,IMPORT!$F:$AF,10,FALSE)="true","X",""),"")</f>
        <v/>
      </c>
      <c r="V117" s="16" t="str">
        <f>IFERROR(IF(VLOOKUP(B117,IMPORT!$F:$AF,13,FALSE)="true","X",""),"")</f>
        <v/>
      </c>
      <c r="W117" s="16" t="str">
        <f>IFERROR(IF(VLOOKUP(B117,IMPORT!$F:$AF,14,FALSE)="true","X",""),"")</f>
        <v/>
      </c>
      <c r="X117" s="12">
        <f>IFERROR(INT(IF(MID(VLOOKUP(B117,IMPORT!$F:$AF,27,FALSE),1,10)&lt;&gt;"null",MID(VLOOKUP(B117,IMPORT!$F:$AF,27,FALSE),1,10),"-")),"")</f>
        <v>43438</v>
      </c>
      <c r="Y117" s="21">
        <f>IFERROR(IF(VLOOKUP(B117,IMPORT!$F:$AF,24,FALSE)&lt;&gt;"null",VLOOKUP(B117,IMPORT!$F:$AF,24,FALSE),""),"")</f>
        <v>7.0100118723600998E+17</v>
      </c>
      <c r="Z117" s="18" t="str">
        <f>IFERROR(IF(VLOOKUP(B117,IMPORT!$F:$AF,25,FALSE)&lt;&gt;"null",VLOOKUP(B117,IMPORT!$F:$AF,25,FALSE),""),"")</f>
        <v/>
      </c>
    </row>
    <row r="118" spans="1:26">
      <c r="A118" s="1" t="str">
        <f>IFERROR(IF(IMPORT!C118&lt;&gt;"",IMPORT!C118,""),"")</f>
        <v>Paris 07 - Invalides</v>
      </c>
      <c r="B118" s="1" t="str">
        <f>IFERROR(VLOOKUP(D118,IMPORT!$1:$1048576,6,FALSE),"")</f>
        <v>EQ-270-HS</v>
      </c>
      <c r="C118" s="1" t="str">
        <f>IFERROR(VLOOKUP(B118,IMPORT!$F:$G,2,FALSE),"")</f>
        <v>MEGANE</v>
      </c>
      <c r="D118" s="8" t="str">
        <f>IFERROR(IF(IMPORT!A118&lt;&gt;"",IMPORT!A118,""),"")</f>
        <v>Paris 07 - Invalides2</v>
      </c>
      <c r="E118" s="1" t="str">
        <f>IFERROR(VLOOKUP(D118,IMPORT!$1:$1048576,21,FALSE),"")</f>
        <v>Azize Aouzal</v>
      </c>
      <c r="F118" s="25" t="str">
        <f>IFERROR(IF(VLOOKUP(B118,IMPORT!$F:$J,4,0)="true","","S"),"")</f>
        <v/>
      </c>
      <c r="G118" s="10" t="str">
        <f>IFERROR(IF(VLOOKUP(B118,IMPORT!$F:$J,5,0)="normal","","B"),"")</f>
        <v/>
      </c>
      <c r="H118" s="26" t="str">
        <f>IFERROR(IF(VLOOKUP(B118,IMPORT!$F:$L,7,0)="true","","P"),"")</f>
        <v/>
      </c>
      <c r="I118" s="18" t="str">
        <f>IF(AND(OR(IMPORT!K118="available",IMPORT!K118="reservation",IMPORT!K118="reservation-late"),OR(A118&lt;&gt;"Z - Garage - Livraison",A118&lt;&gt;"Z - Garage - Livraison")),B118,"")</f>
        <v>EQ-270-HS</v>
      </c>
      <c r="J118" s="18" t="str">
        <f>IFERROR(IF(VLOOKUP(B118,IMPORT!$F:$AF,21,FALSE)&lt;&gt;"null",IF(OR(A118="Z - Garage - Livraison",A118="Z - Garage - Restitution"),"",B118),""),"")</f>
        <v/>
      </c>
      <c r="K118" s="18" t="str">
        <f>IF(AND(J118="",OR(IMPORT!K118="intervention",IMPORT!K118="intervention-late")),IF(OR(A118="Z - Garage - Livraison",A118="Z - Garage - Restitution"),"",B118),"")</f>
        <v/>
      </c>
      <c r="L118" s="18" t="str">
        <f>IFERROR(IF(OR(A118="Z - Garage - Livraison",A118="Z - Garage - Restitution"),B118,""),"")</f>
        <v/>
      </c>
      <c r="M118" s="20" t="str">
        <f>IFERROR(INT(IF(OR(IMPORT!K118="intervention",IMPORT!K118="intervention-late",IMPORT!K118="unavailable"),IF(J118&lt;&gt;"",MID(VLOOKUP(B118,IMPORT!$F:$AF,21,0),1,10),MID(VLOOKUP(B118,IMPORT!$F:$AF,19,0),1,10)),"")),"")</f>
        <v/>
      </c>
      <c r="N118" s="20" t="str">
        <f>IFERROR(INT(IF(OR(IMPORT!K118="intervention",IMPORT!K118="intervention-late",IMPORT!K118="unavailable"),IF(J118&lt;&gt;"",MID(VLOOKUP(B118,IMPORT!$F:$AF,22,0),1,10),MID(VLOOKUP(B118,IMPORT!$F:$AF,20,0),1,10)),"")),"")</f>
        <v/>
      </c>
      <c r="O118" s="18" t="str">
        <f t="shared" ca="1" si="1"/>
        <v/>
      </c>
      <c r="P118" s="14" t="str">
        <f>IFERROR(INT(IF(MID(VLOOKUP(B118,IMPORT!$F:$AF,23,FALSE),1,10)&lt;&gt;"null",MID(VLOOKUP(B118,IMPORT!$F:$AF,23,FALSE),1,10),"")),"")</f>
        <v/>
      </c>
      <c r="Q118" s="16" t="str">
        <f>IFERROR(INT(IF(MID(VLOOKUP(B118,IMPORT!$F:$AF,26,FALSE),1,10)&lt;&gt;"null",MID(VLOOKUP(B118,IMPORT!$F:$AF,26,FALSE),1,10),"")),"")</f>
        <v/>
      </c>
      <c r="R118" s="16" t="str">
        <f>IFERROR(IF(VLOOKUP(B118,IMPORT!$F:$AF,11,FALSE)="true","X",""),"")</f>
        <v/>
      </c>
      <c r="S118" s="16" t="str">
        <f>IFERROR(IF(VLOOKUP(B118,IMPORT!$F:$AF,12,FALSE)="true","X",""),"")</f>
        <v/>
      </c>
      <c r="T118" s="16" t="str">
        <f>IFERROR(IF(VLOOKUP(B118,IMPORT!$F:$AF,9,FALSE)="true","X",""),"")</f>
        <v/>
      </c>
      <c r="U118" s="16" t="str">
        <f>IFERROR(IF(VLOOKUP(B118,IMPORT!$F:$AF,10,FALSE)="true","X",""),"")</f>
        <v/>
      </c>
      <c r="V118" s="16" t="str">
        <f>IFERROR(IF(VLOOKUP(B118,IMPORT!$F:$AF,13,FALSE)="true","X",""),"")</f>
        <v/>
      </c>
      <c r="W118" s="16" t="str">
        <f>IFERROR(IF(VLOOKUP(B118,IMPORT!$F:$AF,14,FALSE)="true","X",""),"")</f>
        <v/>
      </c>
      <c r="X118" s="12">
        <f>IFERROR(INT(IF(MID(VLOOKUP(B118,IMPORT!$F:$AF,27,FALSE),1,10)&lt;&gt;"null",MID(VLOOKUP(B118,IMPORT!$F:$AF,27,FALSE),1,10),"-")),"")</f>
        <v>43438</v>
      </c>
      <c r="Y118" s="21">
        <f>IFERROR(IF(VLOOKUP(B118,IMPORT!$F:$AF,24,FALSE)&lt;&gt;"null",VLOOKUP(B118,IMPORT!$F:$AF,24,FALSE),""),"")</f>
        <v>7.0100118723602304E+17</v>
      </c>
      <c r="Z118" s="18" t="str">
        <f>IFERROR(IF(VLOOKUP(B118,IMPORT!$F:$AF,25,FALSE)&lt;&gt;"null",VLOOKUP(B118,IMPORT!$F:$AF,25,FALSE),""),"")</f>
        <v/>
      </c>
    </row>
    <row r="119" spans="1:26">
      <c r="A119" s="1" t="str">
        <f>IFERROR(IF(IMPORT!C119&lt;&gt;"",IMPORT!C119,""),"")</f>
        <v>Paris 07 - Rue du Bac</v>
      </c>
      <c r="B119" s="1" t="str">
        <f>IFERROR(VLOOKUP(D119,IMPORT!$1:$1048576,6,FALSE),"")</f>
        <v>EK-145-WK</v>
      </c>
      <c r="C119" s="1" t="str">
        <f>IFERROR(VLOOKUP(B119,IMPORT!$F:$G,2,FALSE),"")</f>
        <v>Auris</v>
      </c>
      <c r="D119" s="8" t="str">
        <f>IFERROR(IF(IMPORT!A119&lt;&gt;"",IMPORT!A119,""),"")</f>
        <v>Paris 07 - Rue du Bac1</v>
      </c>
      <c r="E119" s="1" t="str">
        <f>IFERROR(VLOOKUP(D119,IMPORT!$1:$1048576,21,FALSE),"")</f>
        <v>Azize Aouzal</v>
      </c>
      <c r="F119" s="25" t="str">
        <f>IFERROR(IF(VLOOKUP(B119,IMPORT!$F:$J,4,0)="true","","S"),"")</f>
        <v/>
      </c>
      <c r="G119" s="10" t="str">
        <f>IFERROR(IF(VLOOKUP(B119,IMPORT!$F:$J,5,0)="normal","","B"),"")</f>
        <v/>
      </c>
      <c r="H119" s="26" t="str">
        <f>IFERROR(IF(VLOOKUP(B119,IMPORT!$F:$L,7,0)="true","","P"),"")</f>
        <v/>
      </c>
      <c r="I119" s="18" t="str">
        <f>IF(AND(OR(IMPORT!K119="available",IMPORT!K119="reservation",IMPORT!K119="reservation-late"),OR(A119&lt;&gt;"Z - Garage - Livraison",A119&lt;&gt;"Z - Garage - Livraison")),B119,"")</f>
        <v>EK-145-WK</v>
      </c>
      <c r="J119" s="18" t="str">
        <f>IFERROR(IF(VLOOKUP(B119,IMPORT!$F:$AF,21,FALSE)&lt;&gt;"null",IF(OR(A119="Z - Garage - Livraison",A119="Z - Garage - Restitution"),"",B119),""),"")</f>
        <v/>
      </c>
      <c r="K119" s="18" t="str">
        <f>IF(AND(J119="",OR(IMPORT!K119="intervention",IMPORT!K119="intervention-late")),IF(OR(A119="Z - Garage - Livraison",A119="Z - Garage - Restitution"),"",B119),"")</f>
        <v/>
      </c>
      <c r="L119" s="18" t="str">
        <f>IFERROR(IF(OR(A119="Z - Garage - Livraison",A119="Z - Garage - Restitution"),B119,""),"")</f>
        <v/>
      </c>
      <c r="M119" s="20" t="str">
        <f>IFERROR(INT(IF(OR(IMPORT!K119="intervention",IMPORT!K119="intervention-late",IMPORT!K119="unavailable"),IF(J119&lt;&gt;"",MID(VLOOKUP(B119,IMPORT!$F:$AF,21,0),1,10),MID(VLOOKUP(B119,IMPORT!$F:$AF,19,0),1,10)),"")),"")</f>
        <v/>
      </c>
      <c r="N119" s="20" t="str">
        <f>IFERROR(INT(IF(OR(IMPORT!K119="intervention",IMPORT!K119="intervention-late",IMPORT!K119="unavailable"),IF(J119&lt;&gt;"",MID(VLOOKUP(B119,IMPORT!$F:$AF,22,0),1,10),MID(VLOOKUP(B119,IMPORT!$F:$AF,20,0),1,10)),"")),"")</f>
        <v/>
      </c>
      <c r="O119" s="18" t="str">
        <f t="shared" ca="1" si="1"/>
        <v/>
      </c>
      <c r="P119" s="14" t="str">
        <f>IFERROR(INT(IF(MID(VLOOKUP(B119,IMPORT!$F:$AF,23,FALSE),1,10)&lt;&gt;"null",MID(VLOOKUP(B119,IMPORT!$F:$AF,23,FALSE),1,10),"")),"")</f>
        <v/>
      </c>
      <c r="Q119" s="16" t="str">
        <f>IFERROR(INT(IF(MID(VLOOKUP(B119,IMPORT!$F:$AF,26,FALSE),1,10)&lt;&gt;"null",MID(VLOOKUP(B119,IMPORT!$F:$AF,26,FALSE),1,10),"")),"")</f>
        <v/>
      </c>
      <c r="R119" s="16" t="str">
        <f>IFERROR(IF(VLOOKUP(B119,IMPORT!$F:$AF,11,FALSE)="true","X",""),"")</f>
        <v/>
      </c>
      <c r="S119" s="16" t="str">
        <f>IFERROR(IF(VLOOKUP(B119,IMPORT!$F:$AF,12,FALSE)="true","X",""),"")</f>
        <v/>
      </c>
      <c r="T119" s="16" t="str">
        <f>IFERROR(IF(VLOOKUP(B119,IMPORT!$F:$AF,9,FALSE)="true","X",""),"")</f>
        <v/>
      </c>
      <c r="U119" s="16" t="str">
        <f>IFERROR(IF(VLOOKUP(B119,IMPORT!$F:$AF,10,FALSE)="true","X",""),"")</f>
        <v/>
      </c>
      <c r="V119" s="16" t="str">
        <f>IFERROR(IF(VLOOKUP(B119,IMPORT!$F:$AF,13,FALSE)="true","X",""),"")</f>
        <v/>
      </c>
      <c r="W119" s="16" t="str">
        <f>IFERROR(IF(VLOOKUP(B119,IMPORT!$F:$AF,14,FALSE)="true","X",""),"")</f>
        <v/>
      </c>
      <c r="X119" s="12">
        <f>IFERROR(INT(IF(MID(VLOOKUP(B119,IMPORT!$F:$AF,27,FALSE),1,10)&lt;&gt;"null",MID(VLOOKUP(B119,IMPORT!$F:$AF,27,FALSE),1,10),"-")),"")</f>
        <v>43493</v>
      </c>
      <c r="Y119" s="21">
        <f>IFERROR(IF(VLOOKUP(B119,IMPORT!$F:$AF,24,FALSE)&lt;&gt;"null",VLOOKUP(B119,IMPORT!$F:$AF,24,FALSE),""),"")</f>
        <v>7.0100118723605197E+17</v>
      </c>
      <c r="Z119" s="18" t="str">
        <f>IFERROR(IF(VLOOKUP(B119,IMPORT!$F:$AF,25,FALSE)&lt;&gt;"null",VLOOKUP(B119,IMPORT!$F:$AF,25,FALSE),""),"")</f>
        <v/>
      </c>
    </row>
    <row r="120" spans="1:26">
      <c r="A120" s="1" t="str">
        <f>IFERROR(IF(IMPORT!C120&lt;&gt;"",IMPORT!C120,""),"")</f>
        <v>Paris 07 - Rue du Bac</v>
      </c>
      <c r="B120" s="1" t="str">
        <f>IFERROR(VLOOKUP(D120,IMPORT!$1:$1048576,6,FALSE),"")</f>
        <v>EL-475-ZB</v>
      </c>
      <c r="C120" s="1" t="str">
        <f>IFERROR(VLOOKUP(B120,IMPORT!$F:$G,2,FALSE),"")</f>
        <v>Golf 7</v>
      </c>
      <c r="D120" s="8" t="str">
        <f>IFERROR(IF(IMPORT!A120&lt;&gt;"",IMPORT!A120,""),"")</f>
        <v>Paris 07 - Rue du Bac2</v>
      </c>
      <c r="E120" s="1" t="str">
        <f>IFERROR(VLOOKUP(D120,IMPORT!$1:$1048576,21,FALSE),"")</f>
        <v>Azize Aouzal</v>
      </c>
      <c r="F120" s="25" t="str">
        <f>IFERROR(IF(VLOOKUP(B120,IMPORT!$F:$J,4,0)="true","","S"),"")</f>
        <v/>
      </c>
      <c r="G120" s="10" t="str">
        <f>IFERROR(IF(VLOOKUP(B120,IMPORT!$F:$J,5,0)="normal","","B"),"")</f>
        <v/>
      </c>
      <c r="H120" s="26" t="str">
        <f>IFERROR(IF(VLOOKUP(B120,IMPORT!$F:$L,7,0)="true","","P"),"")</f>
        <v>P</v>
      </c>
      <c r="I120" s="18" t="str">
        <f>IF(AND(OR(IMPORT!K120="available",IMPORT!K120="reservation",IMPORT!K120="reservation-late"),OR(A120&lt;&gt;"Z - Garage - Livraison",A120&lt;&gt;"Z - Garage - Livraison")),B120,"")</f>
        <v>EL-475-ZB</v>
      </c>
      <c r="J120" s="18" t="str">
        <f>IFERROR(IF(VLOOKUP(B120,IMPORT!$F:$AF,21,FALSE)&lt;&gt;"null",IF(OR(A120="Z - Garage - Livraison",A120="Z - Garage - Restitution"),"",B120),""),"")</f>
        <v/>
      </c>
      <c r="K120" s="18" t="str">
        <f>IF(AND(J120="",OR(IMPORT!K120="intervention",IMPORT!K120="intervention-late")),IF(OR(A120="Z - Garage - Livraison",A120="Z - Garage - Restitution"),"",B120),"")</f>
        <v/>
      </c>
      <c r="L120" s="18" t="str">
        <f>IFERROR(IF(OR(A120="Z - Garage - Livraison",A120="Z - Garage - Restitution"),B120,""),"")</f>
        <v/>
      </c>
      <c r="M120" s="20" t="str">
        <f>IFERROR(INT(IF(OR(IMPORT!K120="intervention",IMPORT!K120="intervention-late",IMPORT!K120="unavailable"),IF(J120&lt;&gt;"",MID(VLOOKUP(B120,IMPORT!$F:$AF,21,0),1,10),MID(VLOOKUP(B120,IMPORT!$F:$AF,19,0),1,10)),"")),"")</f>
        <v/>
      </c>
      <c r="N120" s="20" t="str">
        <f>IFERROR(INT(IF(OR(IMPORT!K120="intervention",IMPORT!K120="intervention-late",IMPORT!K120="unavailable"),IF(J120&lt;&gt;"",MID(VLOOKUP(B120,IMPORT!$F:$AF,22,0),1,10),MID(VLOOKUP(B120,IMPORT!$F:$AF,20,0),1,10)),"")),"")</f>
        <v/>
      </c>
      <c r="O120" s="18" t="str">
        <f t="shared" ca="1" si="1"/>
        <v/>
      </c>
      <c r="P120" s="14">
        <f>IFERROR(INT(IF(MID(VLOOKUP(B120,IMPORT!$F:$AF,23,FALSE),1,10)&lt;&gt;"null",MID(VLOOKUP(B120,IMPORT!$F:$AF,23,FALSE),1,10),"")),"")</f>
        <v>43331</v>
      </c>
      <c r="Q120" s="16" t="str">
        <f>IFERROR(INT(IF(MID(VLOOKUP(B120,IMPORT!$F:$AF,26,FALSE),1,10)&lt;&gt;"null",MID(VLOOKUP(B120,IMPORT!$F:$AF,26,FALSE),1,10),"")),"")</f>
        <v/>
      </c>
      <c r="R120" s="16" t="str">
        <f>IFERROR(IF(VLOOKUP(B120,IMPORT!$F:$AF,11,FALSE)="true","X",""),"")</f>
        <v/>
      </c>
      <c r="S120" s="16" t="str">
        <f>IFERROR(IF(VLOOKUP(B120,IMPORT!$F:$AF,12,FALSE)="true","X",""),"")</f>
        <v/>
      </c>
      <c r="T120" s="16" t="str">
        <f>IFERROR(IF(VLOOKUP(B120,IMPORT!$F:$AF,9,FALSE)="true","X",""),"")</f>
        <v/>
      </c>
      <c r="U120" s="16" t="str">
        <f>IFERROR(IF(VLOOKUP(B120,IMPORT!$F:$AF,10,FALSE)="true","X",""),"")</f>
        <v/>
      </c>
      <c r="V120" s="16" t="str">
        <f>IFERROR(IF(VLOOKUP(B120,IMPORT!$F:$AF,13,FALSE)="true","X",""),"")</f>
        <v/>
      </c>
      <c r="W120" s="16" t="str">
        <f>IFERROR(IF(VLOOKUP(B120,IMPORT!$F:$AF,14,FALSE)="true","X",""),"")</f>
        <v/>
      </c>
      <c r="X120" s="12">
        <f>IFERROR(INT(IF(MID(VLOOKUP(B120,IMPORT!$F:$AF,27,FALSE),1,10)&lt;&gt;"null",MID(VLOOKUP(B120,IMPORT!$F:$AF,27,FALSE),1,10),"-")),"")</f>
        <v>43438</v>
      </c>
      <c r="Y120" s="21">
        <f>IFERROR(IF(VLOOKUP(B120,IMPORT!$F:$AF,24,FALSE)&lt;&gt;"null",VLOOKUP(B120,IMPORT!$F:$AF,24,FALSE),""),"")</f>
        <v>7.0100118723601894E+17</v>
      </c>
      <c r="Z120" s="18" t="str">
        <f>IFERROR(IF(VLOOKUP(B120,IMPORT!$F:$AF,25,FALSE)&lt;&gt;"null",VLOOKUP(B120,IMPORT!$F:$AF,25,FALSE),""),"")</f>
        <v/>
      </c>
    </row>
    <row r="121" spans="1:26">
      <c r="A121" s="1" t="str">
        <f>IFERROR(IF(IMPORT!C121&lt;&gt;"",IMPORT!C121,""),"")</f>
        <v>Paris 07 - Saxe</v>
      </c>
      <c r="B121" s="1" t="str">
        <f>IFERROR(VLOOKUP(D121,IMPORT!$1:$1048576,6,FALSE),"")</f>
        <v>EW-600-KM</v>
      </c>
      <c r="C121" s="1">
        <f>IFERROR(VLOOKUP(B121,IMPORT!$F:$G,2,FALSE),"")</f>
        <v>500</v>
      </c>
      <c r="D121" s="8" t="str">
        <f>IFERROR(IF(IMPORT!A121&lt;&gt;"",IMPORT!A121,""),"")</f>
        <v>Paris 07 - Saxe1</v>
      </c>
      <c r="E121" s="1" t="str">
        <f>IFERROR(VLOOKUP(D121,IMPORT!$1:$1048576,21,FALSE),"")</f>
        <v>Azize Aouzal</v>
      </c>
      <c r="F121" s="25" t="str">
        <f>IFERROR(IF(VLOOKUP(B121,IMPORT!$F:$J,4,0)="true","","S"),"")</f>
        <v/>
      </c>
      <c r="G121" s="10" t="str">
        <f>IFERROR(IF(VLOOKUP(B121,IMPORT!$F:$J,5,0)="normal","","B"),"")</f>
        <v/>
      </c>
      <c r="H121" s="26" t="str">
        <f>IFERROR(IF(VLOOKUP(B121,IMPORT!$F:$L,7,0)="true","","P"),"")</f>
        <v/>
      </c>
      <c r="I121" s="18" t="str">
        <f>IF(AND(OR(IMPORT!K121="available",IMPORT!K121="reservation",IMPORT!K121="reservation-late"),OR(A121&lt;&gt;"Z - Garage - Livraison",A121&lt;&gt;"Z - Garage - Livraison")),B121,"")</f>
        <v>EW-600-KM</v>
      </c>
      <c r="J121" s="18" t="str">
        <f>IFERROR(IF(VLOOKUP(B121,IMPORT!$F:$AF,21,FALSE)&lt;&gt;"null",IF(OR(A121="Z - Garage - Livraison",A121="Z - Garage - Restitution"),"",B121),""),"")</f>
        <v/>
      </c>
      <c r="K121" s="18" t="str">
        <f>IF(AND(J121="",OR(IMPORT!K121="intervention",IMPORT!K121="intervention-late")),IF(OR(A121="Z - Garage - Livraison",A121="Z - Garage - Restitution"),"",B121),"")</f>
        <v/>
      </c>
      <c r="L121" s="18" t="str">
        <f>IFERROR(IF(OR(A121="Z - Garage - Livraison",A121="Z - Garage - Restitution"),B121,""),"")</f>
        <v/>
      </c>
      <c r="M121" s="20" t="str">
        <f>IFERROR(INT(IF(OR(IMPORT!K121="intervention",IMPORT!K121="intervention-late",IMPORT!K121="unavailable"),IF(J121&lt;&gt;"",MID(VLOOKUP(B121,IMPORT!$F:$AF,21,0),1,10),MID(VLOOKUP(B121,IMPORT!$F:$AF,19,0),1,10)),"")),"")</f>
        <v/>
      </c>
      <c r="N121" s="20" t="str">
        <f>IFERROR(INT(IF(OR(IMPORT!K121="intervention",IMPORT!K121="intervention-late",IMPORT!K121="unavailable"),IF(J121&lt;&gt;"",MID(VLOOKUP(B121,IMPORT!$F:$AF,22,0),1,10),MID(VLOOKUP(B121,IMPORT!$F:$AF,20,0),1,10)),"")),"")</f>
        <v/>
      </c>
      <c r="O121" s="18" t="str">
        <f t="shared" ca="1" si="1"/>
        <v/>
      </c>
      <c r="P121" s="14">
        <f>IFERROR(INT(IF(MID(VLOOKUP(B121,IMPORT!$F:$AF,23,FALSE),1,10)&lt;&gt;"null",MID(VLOOKUP(B121,IMPORT!$F:$AF,23,FALSE),1,10),"")),"")</f>
        <v>43503</v>
      </c>
      <c r="Q121" s="16" t="str">
        <f>IFERROR(INT(IF(MID(VLOOKUP(B121,IMPORT!$F:$AF,26,FALSE),1,10)&lt;&gt;"null",MID(VLOOKUP(B121,IMPORT!$F:$AF,26,FALSE),1,10),"")),"")</f>
        <v/>
      </c>
      <c r="R121" s="16" t="str">
        <f>IFERROR(IF(VLOOKUP(B121,IMPORT!$F:$AF,11,FALSE)="true","X",""),"")</f>
        <v/>
      </c>
      <c r="S121" s="16" t="str">
        <f>IFERROR(IF(VLOOKUP(B121,IMPORT!$F:$AF,12,FALSE)="true","X",""),"")</f>
        <v/>
      </c>
      <c r="T121" s="16" t="str">
        <f>IFERROR(IF(VLOOKUP(B121,IMPORT!$F:$AF,9,FALSE)="true","X",""),"")</f>
        <v/>
      </c>
      <c r="U121" s="16" t="str">
        <f>IFERROR(IF(VLOOKUP(B121,IMPORT!$F:$AF,10,FALSE)="true","X",""),"")</f>
        <v/>
      </c>
      <c r="V121" s="16" t="str">
        <f>IFERROR(IF(VLOOKUP(B121,IMPORT!$F:$AF,13,FALSE)="true","X",""),"")</f>
        <v/>
      </c>
      <c r="W121" s="16" t="str">
        <f>IFERROR(IF(VLOOKUP(B121,IMPORT!$F:$AF,14,FALSE)="true","X",""),"")</f>
        <v/>
      </c>
      <c r="X121" s="12">
        <f>IFERROR(INT(IF(MID(VLOOKUP(B121,IMPORT!$F:$AF,27,FALSE),1,10)&lt;&gt;"null",MID(VLOOKUP(B121,IMPORT!$F:$AF,27,FALSE),1,10),"-")),"")</f>
        <v>43438</v>
      </c>
      <c r="Y121" s="21">
        <f>IFERROR(IF(VLOOKUP(B121,IMPORT!$F:$AF,24,FALSE)&lt;&gt;"null",VLOOKUP(B121,IMPORT!$F:$AF,24,FALSE),""),"")</f>
        <v>7.0100118723603302E+17</v>
      </c>
      <c r="Z121" s="18" t="str">
        <f>IFERROR(IF(VLOOKUP(B121,IMPORT!$F:$AF,25,FALSE)&lt;&gt;"null",VLOOKUP(B121,IMPORT!$F:$AF,25,FALSE),""),"")</f>
        <v/>
      </c>
    </row>
    <row r="122" spans="1:26">
      <c r="A122" s="1" t="str">
        <f>IFERROR(IF(IMPORT!C122&lt;&gt;"",IMPORT!C122,""),"")</f>
        <v>Paris 08 - Haussmann Berri</v>
      </c>
      <c r="B122" s="1" t="str">
        <f>IFERROR(VLOOKUP(D122,IMPORT!$1:$1048576,6,FALSE),"")</f>
        <v>FA-657-RW</v>
      </c>
      <c r="C122" s="1" t="str">
        <f>IFERROR(VLOOKUP(B122,IMPORT!$F:$G,2,FALSE),"")</f>
        <v>MEGANE</v>
      </c>
      <c r="D122" s="8" t="str">
        <f>IFERROR(IF(IMPORT!A122&lt;&gt;"",IMPORT!A122,""),"")</f>
        <v>Paris 08 - Haussmann Berri1</v>
      </c>
      <c r="E122" s="1" t="str">
        <f>IFERROR(VLOOKUP(D122,IMPORT!$1:$1048576,21,FALSE),"")</f>
        <v>Simon Coulange</v>
      </c>
      <c r="F122" s="25" t="str">
        <f>IFERROR(IF(VLOOKUP(B122,IMPORT!$F:$J,4,0)="true","","S"),"")</f>
        <v/>
      </c>
      <c r="G122" s="10" t="str">
        <f>IFERROR(IF(VLOOKUP(B122,IMPORT!$F:$J,5,0)="normal","","B"),"")</f>
        <v/>
      </c>
      <c r="H122" s="26" t="str">
        <f>IFERROR(IF(VLOOKUP(B122,IMPORT!$F:$L,7,0)="true","","P"),"")</f>
        <v/>
      </c>
      <c r="I122" s="18" t="str">
        <f>IF(AND(OR(IMPORT!K122="available",IMPORT!K122="reservation",IMPORT!K122="reservation-late"),OR(A122&lt;&gt;"Z - Garage - Livraison",A122&lt;&gt;"Z - Garage - Livraison")),B122,"")</f>
        <v>FA-657-RW</v>
      </c>
      <c r="J122" s="18" t="str">
        <f>IFERROR(IF(VLOOKUP(B122,IMPORT!$F:$AF,21,FALSE)&lt;&gt;"null",IF(OR(A122="Z - Garage - Livraison",A122="Z - Garage - Restitution"),"",B122),""),"")</f>
        <v/>
      </c>
      <c r="K122" s="18" t="str">
        <f>IF(AND(J122="",OR(IMPORT!K122="intervention",IMPORT!K122="intervention-late")),IF(OR(A122="Z - Garage - Livraison",A122="Z - Garage - Restitution"),"",B122),"")</f>
        <v/>
      </c>
      <c r="L122" s="18" t="str">
        <f>IFERROR(IF(OR(A122="Z - Garage - Livraison",A122="Z - Garage - Restitution"),B122,""),"")</f>
        <v/>
      </c>
      <c r="M122" s="20" t="str">
        <f>IFERROR(INT(IF(OR(IMPORT!K122="intervention",IMPORT!K122="intervention-late",IMPORT!K122="unavailable"),IF(J122&lt;&gt;"",MID(VLOOKUP(B122,IMPORT!$F:$AF,21,0),1,10),MID(VLOOKUP(B122,IMPORT!$F:$AF,19,0),1,10)),"")),"")</f>
        <v/>
      </c>
      <c r="N122" s="20" t="str">
        <f>IFERROR(INT(IF(OR(IMPORT!K122="intervention",IMPORT!K122="intervention-late",IMPORT!K122="unavailable"),IF(J122&lt;&gt;"",MID(VLOOKUP(B122,IMPORT!$F:$AF,22,0),1,10),MID(VLOOKUP(B122,IMPORT!$F:$AF,20,0),1,10)),"")),"")</f>
        <v/>
      </c>
      <c r="O122" s="18" t="str">
        <f t="shared" ca="1" si="1"/>
        <v/>
      </c>
      <c r="P122" s="14">
        <f>IFERROR(INT(IF(MID(VLOOKUP(B122,IMPORT!$F:$AF,23,FALSE),1,10)&lt;&gt;"null",MID(VLOOKUP(B122,IMPORT!$F:$AF,23,FALSE),1,10),"")),"")</f>
        <v>43484</v>
      </c>
      <c r="Q122" s="16" t="str">
        <f>IFERROR(INT(IF(MID(VLOOKUP(B122,IMPORT!$F:$AF,26,FALSE),1,10)&lt;&gt;"null",MID(VLOOKUP(B122,IMPORT!$F:$AF,26,FALSE),1,10),"")),"")</f>
        <v/>
      </c>
      <c r="R122" s="16" t="str">
        <f>IFERROR(IF(VLOOKUP(B122,IMPORT!$F:$AF,11,FALSE)="true","X",""),"")</f>
        <v/>
      </c>
      <c r="S122" s="16" t="str">
        <f>IFERROR(IF(VLOOKUP(B122,IMPORT!$F:$AF,12,FALSE)="true","X",""),"")</f>
        <v/>
      </c>
      <c r="T122" s="16" t="str">
        <f>IFERROR(IF(VLOOKUP(B122,IMPORT!$F:$AF,9,FALSE)="true","X",""),"")</f>
        <v/>
      </c>
      <c r="U122" s="16" t="str">
        <f>IFERROR(IF(VLOOKUP(B122,IMPORT!$F:$AF,10,FALSE)="true","X",""),"")</f>
        <v/>
      </c>
      <c r="V122" s="16" t="str">
        <f>IFERROR(IF(VLOOKUP(B122,IMPORT!$F:$AF,13,FALSE)="true","X",""),"")</f>
        <v/>
      </c>
      <c r="W122" s="16" t="str">
        <f>IFERROR(IF(VLOOKUP(B122,IMPORT!$F:$AF,14,FALSE)="true","X",""),"")</f>
        <v/>
      </c>
      <c r="X122" s="12" t="str">
        <f>IFERROR(INT(IF(MID(VLOOKUP(B122,IMPORT!$F:$AF,27,FALSE),1,10)&lt;&gt;"null",MID(VLOOKUP(B122,IMPORT!$F:$AF,27,FALSE),1,10),"-")),"")</f>
        <v/>
      </c>
      <c r="Y122" s="21">
        <f>IFERROR(IF(VLOOKUP(B122,IMPORT!$F:$AF,24,FALSE)&lt;&gt;"null",VLOOKUP(B122,IMPORT!$F:$AF,24,FALSE),""),"")</f>
        <v>7.0100118723602496E+17</v>
      </c>
      <c r="Z122" s="18">
        <f>IFERROR(IF(VLOOKUP(B122,IMPORT!$F:$AF,25,FALSE)&lt;&gt;"null",VLOOKUP(B122,IMPORT!$F:$AF,25,FALSE),""),"")</f>
        <v>1004</v>
      </c>
    </row>
    <row r="123" spans="1:26">
      <c r="A123" s="1" t="str">
        <f>IFERROR(IF(IMPORT!C123&lt;&gt;"",IMPORT!C123,""),"")</f>
        <v>Paris 08 - Haussmann Berri</v>
      </c>
      <c r="B123" s="1" t="str">
        <f>IFERROR(VLOOKUP(D123,IMPORT!$1:$1048576,6,FALSE),"")</f>
        <v>FA-929-RT</v>
      </c>
      <c r="C123" s="1" t="str">
        <f>IFERROR(VLOOKUP(B123,IMPORT!$F:$G,2,FALSE),"")</f>
        <v>MEGANE</v>
      </c>
      <c r="D123" s="8" t="str">
        <f>IFERROR(IF(IMPORT!A123&lt;&gt;"",IMPORT!A123,""),"")</f>
        <v>Paris 08 - Haussmann Berri2</v>
      </c>
      <c r="E123" s="1" t="str">
        <f>IFERROR(VLOOKUP(D123,IMPORT!$1:$1048576,21,FALSE),"")</f>
        <v>Simon Coulange</v>
      </c>
      <c r="F123" s="25" t="str">
        <f>IFERROR(IF(VLOOKUP(B123,IMPORT!$F:$J,4,0)="true","","S"),"")</f>
        <v/>
      </c>
      <c r="G123" s="10" t="str">
        <f>IFERROR(IF(VLOOKUP(B123,IMPORT!$F:$J,5,0)="normal","","B"),"")</f>
        <v/>
      </c>
      <c r="H123" s="26" t="str">
        <f>IFERROR(IF(VLOOKUP(B123,IMPORT!$F:$L,7,0)="true","","P"),"")</f>
        <v/>
      </c>
      <c r="I123" s="18" t="str">
        <f>IF(AND(OR(IMPORT!K123="available",IMPORT!K123="reservation",IMPORT!K123="reservation-late"),OR(A123&lt;&gt;"Z - Garage - Livraison",A123&lt;&gt;"Z - Garage - Livraison")),B123,"")</f>
        <v>FA-929-RT</v>
      </c>
      <c r="J123" s="18" t="str">
        <f>IFERROR(IF(VLOOKUP(B123,IMPORT!$F:$AF,21,FALSE)&lt;&gt;"null",IF(OR(A123="Z - Garage - Livraison",A123="Z - Garage - Restitution"),"",B123),""),"")</f>
        <v/>
      </c>
      <c r="K123" s="18" t="str">
        <f>IF(AND(J123="",OR(IMPORT!K123="intervention",IMPORT!K123="intervention-late")),IF(OR(A123="Z - Garage - Livraison",A123="Z - Garage - Restitution"),"",B123),"")</f>
        <v/>
      </c>
      <c r="L123" s="18" t="str">
        <f>IFERROR(IF(OR(A123="Z - Garage - Livraison",A123="Z - Garage - Restitution"),B123,""),"")</f>
        <v/>
      </c>
      <c r="M123" s="20" t="str">
        <f>IFERROR(INT(IF(OR(IMPORT!K123="intervention",IMPORT!K123="intervention-late",IMPORT!K123="unavailable"),IF(J123&lt;&gt;"",MID(VLOOKUP(B123,IMPORT!$F:$AF,21,0),1,10),MID(VLOOKUP(B123,IMPORT!$F:$AF,19,0),1,10)),"")),"")</f>
        <v/>
      </c>
      <c r="N123" s="20" t="str">
        <f>IFERROR(INT(IF(OR(IMPORT!K123="intervention",IMPORT!K123="intervention-late",IMPORT!K123="unavailable"),IF(J123&lt;&gt;"",MID(VLOOKUP(B123,IMPORT!$F:$AF,22,0),1,10),MID(VLOOKUP(B123,IMPORT!$F:$AF,20,0),1,10)),"")),"")</f>
        <v/>
      </c>
      <c r="O123" s="18" t="str">
        <f t="shared" ca="1" si="1"/>
        <v/>
      </c>
      <c r="P123" s="14">
        <f>IFERROR(INT(IF(MID(VLOOKUP(B123,IMPORT!$F:$AF,23,FALSE),1,10)&lt;&gt;"null",MID(VLOOKUP(B123,IMPORT!$F:$AF,23,FALSE),1,10),"")),"")</f>
        <v>43498</v>
      </c>
      <c r="Q123" s="16" t="str">
        <f>IFERROR(INT(IF(MID(VLOOKUP(B123,IMPORT!$F:$AF,26,FALSE),1,10)&lt;&gt;"null",MID(VLOOKUP(B123,IMPORT!$F:$AF,26,FALSE),1,10),"")),"")</f>
        <v/>
      </c>
      <c r="R123" s="16" t="str">
        <f>IFERROR(IF(VLOOKUP(B123,IMPORT!$F:$AF,11,FALSE)="true","X",""),"")</f>
        <v/>
      </c>
      <c r="S123" s="16" t="str">
        <f>IFERROR(IF(VLOOKUP(B123,IMPORT!$F:$AF,12,FALSE)="true","X",""),"")</f>
        <v/>
      </c>
      <c r="T123" s="16" t="str">
        <f>IFERROR(IF(VLOOKUP(B123,IMPORT!$F:$AF,9,FALSE)="true","X",""),"")</f>
        <v/>
      </c>
      <c r="U123" s="16" t="str">
        <f>IFERROR(IF(VLOOKUP(B123,IMPORT!$F:$AF,10,FALSE)="true","X",""),"")</f>
        <v/>
      </c>
      <c r="V123" s="16" t="str">
        <f>IFERROR(IF(VLOOKUP(B123,IMPORT!$F:$AF,13,FALSE)="true","X",""),"")</f>
        <v/>
      </c>
      <c r="W123" s="16" t="str">
        <f>IFERROR(IF(VLOOKUP(B123,IMPORT!$F:$AF,14,FALSE)="true","X",""),"")</f>
        <v/>
      </c>
      <c r="X123" s="12" t="str">
        <f>IFERROR(INT(IF(MID(VLOOKUP(B123,IMPORT!$F:$AF,27,FALSE),1,10)&lt;&gt;"null",MID(VLOOKUP(B123,IMPORT!$F:$AF,27,FALSE),1,10),"-")),"")</f>
        <v/>
      </c>
      <c r="Y123" s="21">
        <f>IFERROR(IF(VLOOKUP(B123,IMPORT!$F:$AF,24,FALSE)&lt;&gt;"null",VLOOKUP(B123,IMPORT!$F:$AF,24,FALSE),""),"")</f>
        <v>7.0100118723602496E+17</v>
      </c>
      <c r="Z123" s="18">
        <f>IFERROR(IF(VLOOKUP(B123,IMPORT!$F:$AF,25,FALSE)&lt;&gt;"null",VLOOKUP(B123,IMPORT!$F:$AF,25,FALSE),""),"")</f>
        <v>1003</v>
      </c>
    </row>
    <row r="124" spans="1:26">
      <c r="A124" s="1" t="str">
        <f>IFERROR(IF(IMPORT!C124&lt;&gt;"",IMPORT!C124,""),"")</f>
        <v>Paris 08 - Haussmann Berri</v>
      </c>
      <c r="B124" s="1" t="str">
        <f>IFERROR(VLOOKUP(D124,IMPORT!$1:$1048576,6,FALSE),"")</f>
        <v>EW-236-KN</v>
      </c>
      <c r="C124" s="1">
        <f>IFERROR(VLOOKUP(B124,IMPORT!$F:$G,2,FALSE),"")</f>
        <v>500</v>
      </c>
      <c r="D124" s="8" t="str">
        <f>IFERROR(IF(IMPORT!A124&lt;&gt;"",IMPORT!A124,""),"")</f>
        <v>Paris 08 - Haussmann Berri3</v>
      </c>
      <c r="E124" s="1" t="str">
        <f>IFERROR(VLOOKUP(D124,IMPORT!$1:$1048576,21,FALSE),"")</f>
        <v>Simon Coulange</v>
      </c>
      <c r="F124" s="25" t="str">
        <f>IFERROR(IF(VLOOKUP(B124,IMPORT!$F:$J,4,0)="true","","S"),"")</f>
        <v/>
      </c>
      <c r="G124" s="10" t="str">
        <f>IFERROR(IF(VLOOKUP(B124,IMPORT!$F:$J,5,0)="normal","","B"),"")</f>
        <v/>
      </c>
      <c r="H124" s="26" t="str">
        <f>IFERROR(IF(VLOOKUP(B124,IMPORT!$F:$L,7,0)="true","","P"),"")</f>
        <v/>
      </c>
      <c r="I124" s="18" t="str">
        <f>IF(AND(OR(IMPORT!K124="available",IMPORT!K124="reservation",IMPORT!K124="reservation-late"),OR(A124&lt;&gt;"Z - Garage - Livraison",A124&lt;&gt;"Z - Garage - Livraison")),B124,"")</f>
        <v>EW-236-KN</v>
      </c>
      <c r="J124" s="18" t="str">
        <f>IFERROR(IF(VLOOKUP(B124,IMPORT!$F:$AF,21,FALSE)&lt;&gt;"null",IF(OR(A124="Z - Garage - Livraison",A124="Z - Garage - Restitution"),"",B124),""),"")</f>
        <v/>
      </c>
      <c r="K124" s="18" t="str">
        <f>IF(AND(J124="",OR(IMPORT!K124="intervention",IMPORT!K124="intervention-late")),IF(OR(A124="Z - Garage - Livraison",A124="Z - Garage - Restitution"),"",B124),"")</f>
        <v/>
      </c>
      <c r="L124" s="18" t="str">
        <f>IFERROR(IF(OR(A124="Z - Garage - Livraison",A124="Z - Garage - Restitution"),B124,""),"")</f>
        <v/>
      </c>
      <c r="M124" s="20" t="str">
        <f>IFERROR(INT(IF(OR(IMPORT!K124="intervention",IMPORT!K124="intervention-late",IMPORT!K124="unavailable"),IF(J124&lt;&gt;"",MID(VLOOKUP(B124,IMPORT!$F:$AF,21,0),1,10),MID(VLOOKUP(B124,IMPORT!$F:$AF,19,0),1,10)),"")),"")</f>
        <v/>
      </c>
      <c r="N124" s="20" t="str">
        <f>IFERROR(INT(IF(OR(IMPORT!K124="intervention",IMPORT!K124="intervention-late",IMPORT!K124="unavailable"),IF(J124&lt;&gt;"",MID(VLOOKUP(B124,IMPORT!$F:$AF,22,0),1,10),MID(VLOOKUP(B124,IMPORT!$F:$AF,20,0),1,10)),"")),"")</f>
        <v/>
      </c>
      <c r="O124" s="18" t="str">
        <f t="shared" ca="1" si="1"/>
        <v/>
      </c>
      <c r="P124" s="14" t="str">
        <f>IFERROR(INT(IF(MID(VLOOKUP(B124,IMPORT!$F:$AF,23,FALSE),1,10)&lt;&gt;"null",MID(VLOOKUP(B124,IMPORT!$F:$AF,23,FALSE),1,10),"")),"")</f>
        <v/>
      </c>
      <c r="Q124" s="16" t="str">
        <f>IFERROR(INT(IF(MID(VLOOKUP(B124,IMPORT!$F:$AF,26,FALSE),1,10)&lt;&gt;"null",MID(VLOOKUP(B124,IMPORT!$F:$AF,26,FALSE),1,10),"")),"")</f>
        <v/>
      </c>
      <c r="R124" s="16" t="str">
        <f>IFERROR(IF(VLOOKUP(B124,IMPORT!$F:$AF,11,FALSE)="true","X",""),"")</f>
        <v/>
      </c>
      <c r="S124" s="16" t="str">
        <f>IFERROR(IF(VLOOKUP(B124,IMPORT!$F:$AF,12,FALSE)="true","X",""),"")</f>
        <v/>
      </c>
      <c r="T124" s="16" t="str">
        <f>IFERROR(IF(VLOOKUP(B124,IMPORT!$F:$AF,9,FALSE)="true","X",""),"")</f>
        <v/>
      </c>
      <c r="U124" s="16" t="str">
        <f>IFERROR(IF(VLOOKUP(B124,IMPORT!$F:$AF,10,FALSE)="true","X",""),"")</f>
        <v/>
      </c>
      <c r="V124" s="16" t="str">
        <f>IFERROR(IF(VLOOKUP(B124,IMPORT!$F:$AF,13,FALSE)="true","X",""),"")</f>
        <v/>
      </c>
      <c r="W124" s="16" t="str">
        <f>IFERROR(IF(VLOOKUP(B124,IMPORT!$F:$AF,14,FALSE)="true","X",""),"")</f>
        <v/>
      </c>
      <c r="X124" s="12">
        <f>IFERROR(INT(IF(MID(VLOOKUP(B124,IMPORT!$F:$AF,27,FALSE),1,10)&lt;&gt;"null",MID(VLOOKUP(B124,IMPORT!$F:$AF,27,FALSE),1,10),"-")),"")</f>
        <v>43488</v>
      </c>
      <c r="Y124" s="21">
        <f>IFERROR(IF(VLOOKUP(B124,IMPORT!$F:$AF,24,FALSE)&lt;&gt;"null",VLOOKUP(B124,IMPORT!$F:$AF,24,FALSE),""),"")</f>
        <v>7.0100118723606502E+17</v>
      </c>
      <c r="Z124" s="18">
        <f>IFERROR(IF(VLOOKUP(B124,IMPORT!$F:$AF,25,FALSE)&lt;&gt;"null",VLOOKUP(B124,IMPORT!$F:$AF,25,FALSE),""),"")</f>
        <v>1008</v>
      </c>
    </row>
    <row r="125" spans="1:26">
      <c r="A125" s="1" t="str">
        <f>IFERROR(IF(IMPORT!C125&lt;&gt;"",IMPORT!C125,""),"")</f>
        <v>Paris 08 - Haussmann Berri</v>
      </c>
      <c r="B125" s="1" t="str">
        <f>IFERROR(VLOOKUP(D125,IMPORT!$1:$1048576,6,FALSE),"")</f>
        <v>FA-148-RT</v>
      </c>
      <c r="C125" s="1" t="str">
        <f>IFERROR(VLOOKUP(B125,IMPORT!$F:$G,2,FALSE),"")</f>
        <v>MEGANE</v>
      </c>
      <c r="D125" s="8" t="str">
        <f>IFERROR(IF(IMPORT!A125&lt;&gt;"",IMPORT!A125,""),"")</f>
        <v>Paris 08 - Haussmann Berri4</v>
      </c>
      <c r="E125" s="1" t="str">
        <f>IFERROR(VLOOKUP(D125,IMPORT!$1:$1048576,21,FALSE),"")</f>
        <v>Simon Coulange</v>
      </c>
      <c r="F125" s="25" t="str">
        <f>IFERROR(IF(VLOOKUP(B125,IMPORT!$F:$J,4,0)="true","","S"),"")</f>
        <v/>
      </c>
      <c r="G125" s="10" t="str">
        <f>IFERROR(IF(VLOOKUP(B125,IMPORT!$F:$J,5,0)="normal","","B"),"")</f>
        <v/>
      </c>
      <c r="H125" s="26" t="str">
        <f>IFERROR(IF(VLOOKUP(B125,IMPORT!$F:$L,7,0)="true","","P"),"")</f>
        <v/>
      </c>
      <c r="I125" s="18" t="str">
        <f>IF(AND(OR(IMPORT!K125="available",IMPORT!K125="reservation",IMPORT!K125="reservation-late"),OR(A125&lt;&gt;"Z - Garage - Livraison",A125&lt;&gt;"Z - Garage - Livraison")),B125,"")</f>
        <v>FA-148-RT</v>
      </c>
      <c r="J125" s="18" t="str">
        <f>IFERROR(IF(VLOOKUP(B125,IMPORT!$F:$AF,21,FALSE)&lt;&gt;"null",IF(OR(A125="Z - Garage - Livraison",A125="Z - Garage - Restitution"),"",B125),""),"")</f>
        <v/>
      </c>
      <c r="K125" s="18" t="str">
        <f>IF(AND(J125="",OR(IMPORT!K125="intervention",IMPORT!K125="intervention-late")),IF(OR(A125="Z - Garage - Livraison",A125="Z - Garage - Restitution"),"",B125),"")</f>
        <v/>
      </c>
      <c r="L125" s="18" t="str">
        <f>IFERROR(IF(OR(A125="Z - Garage - Livraison",A125="Z - Garage - Restitution"),B125,""),"")</f>
        <v/>
      </c>
      <c r="M125" s="20" t="str">
        <f>IFERROR(INT(IF(OR(IMPORT!K125="intervention",IMPORT!K125="intervention-late",IMPORT!K125="unavailable"),IF(J125&lt;&gt;"",MID(VLOOKUP(B125,IMPORT!$F:$AF,21,0),1,10),MID(VLOOKUP(B125,IMPORT!$F:$AF,19,0),1,10)),"")),"")</f>
        <v/>
      </c>
      <c r="N125" s="20" t="str">
        <f>IFERROR(INT(IF(OR(IMPORT!K125="intervention",IMPORT!K125="intervention-late",IMPORT!K125="unavailable"),IF(J125&lt;&gt;"",MID(VLOOKUP(B125,IMPORT!$F:$AF,22,0),1,10),MID(VLOOKUP(B125,IMPORT!$F:$AF,20,0),1,10)),"")),"")</f>
        <v/>
      </c>
      <c r="O125" s="18" t="str">
        <f t="shared" ca="1" si="1"/>
        <v/>
      </c>
      <c r="P125" s="14">
        <f>IFERROR(INT(IF(MID(VLOOKUP(B125,IMPORT!$F:$AF,23,FALSE),1,10)&lt;&gt;"null",MID(VLOOKUP(B125,IMPORT!$F:$AF,23,FALSE),1,10),"")),"")</f>
        <v>43502</v>
      </c>
      <c r="Q125" s="16" t="str">
        <f>IFERROR(INT(IF(MID(VLOOKUP(B125,IMPORT!$F:$AF,26,FALSE),1,10)&lt;&gt;"null",MID(VLOOKUP(B125,IMPORT!$F:$AF,26,FALSE),1,10),"")),"")</f>
        <v/>
      </c>
      <c r="R125" s="16" t="str">
        <f>IFERROR(IF(VLOOKUP(B125,IMPORT!$F:$AF,11,FALSE)="true","X",""),"")</f>
        <v/>
      </c>
      <c r="S125" s="16" t="str">
        <f>IFERROR(IF(VLOOKUP(B125,IMPORT!$F:$AF,12,FALSE)="true","X",""),"")</f>
        <v/>
      </c>
      <c r="T125" s="16" t="str">
        <f>IFERROR(IF(VLOOKUP(B125,IMPORT!$F:$AF,9,FALSE)="true","X",""),"")</f>
        <v/>
      </c>
      <c r="U125" s="16" t="str">
        <f>IFERROR(IF(VLOOKUP(B125,IMPORT!$F:$AF,10,FALSE)="true","X",""),"")</f>
        <v/>
      </c>
      <c r="V125" s="16" t="str">
        <f>IFERROR(IF(VLOOKUP(B125,IMPORT!$F:$AF,13,FALSE)="true","X",""),"")</f>
        <v/>
      </c>
      <c r="W125" s="16" t="str">
        <f>IFERROR(IF(VLOOKUP(B125,IMPORT!$F:$AF,14,FALSE)="true","X",""),"")</f>
        <v/>
      </c>
      <c r="X125" s="12" t="str">
        <f>IFERROR(INT(IF(MID(VLOOKUP(B125,IMPORT!$F:$AF,27,FALSE),1,10)&lt;&gt;"null",MID(VLOOKUP(B125,IMPORT!$F:$AF,27,FALSE),1,10),"-")),"")</f>
        <v/>
      </c>
      <c r="Y125" s="21">
        <f>IFERROR(IF(VLOOKUP(B125,IMPORT!$F:$AF,24,FALSE)&lt;&gt;"null",VLOOKUP(B125,IMPORT!$F:$AF,24,FALSE),""),"")</f>
        <v>7.0100118723602496E+17</v>
      </c>
      <c r="Z125" s="18">
        <f>IFERROR(IF(VLOOKUP(B125,IMPORT!$F:$AF,25,FALSE)&lt;&gt;"null",VLOOKUP(B125,IMPORT!$F:$AF,25,FALSE),""),"")</f>
        <v>1006</v>
      </c>
    </row>
    <row r="126" spans="1:26">
      <c r="A126" s="1" t="str">
        <f>IFERROR(IF(IMPORT!C126&lt;&gt;"",IMPORT!C126,""),"")</f>
        <v>Paris 08 - Haussmann Berri</v>
      </c>
      <c r="B126" s="1" t="str">
        <f>IFERROR(VLOOKUP(D126,IMPORT!$1:$1048576,6,FALSE),"")</f>
        <v>EK-818-GX</v>
      </c>
      <c r="C126" s="1" t="str">
        <f>IFERROR(VLOOKUP(B126,IMPORT!$F:$G,2,FALSE),"")</f>
        <v>TWINGO</v>
      </c>
      <c r="D126" s="8" t="str">
        <f>IFERROR(IF(IMPORT!A126&lt;&gt;"",IMPORT!A126,""),"")</f>
        <v>Paris 08 - Haussmann Berri5</v>
      </c>
      <c r="E126" s="1" t="str">
        <f>IFERROR(VLOOKUP(D126,IMPORT!$1:$1048576,21,FALSE),"")</f>
        <v>Simon Coulange</v>
      </c>
      <c r="F126" s="25" t="str">
        <f>IFERROR(IF(VLOOKUP(B126,IMPORT!$F:$J,4,0)="true","","S"),"")</f>
        <v/>
      </c>
      <c r="G126" s="10" t="str">
        <f>IFERROR(IF(VLOOKUP(B126,IMPORT!$F:$J,5,0)="normal","","B"),"")</f>
        <v/>
      </c>
      <c r="H126" s="26" t="str">
        <f>IFERROR(IF(VLOOKUP(B126,IMPORT!$F:$L,7,0)="true","","P"),"")</f>
        <v/>
      </c>
      <c r="I126" s="18" t="str">
        <f>IF(AND(OR(IMPORT!K126="available",IMPORT!K126="reservation",IMPORT!K126="reservation-late"),OR(A126&lt;&gt;"Z - Garage - Livraison",A126&lt;&gt;"Z - Garage - Livraison")),B126,"")</f>
        <v>EK-818-GX</v>
      </c>
      <c r="J126" s="18" t="str">
        <f>IFERROR(IF(VLOOKUP(B126,IMPORT!$F:$AF,21,FALSE)&lt;&gt;"null",IF(OR(A126="Z - Garage - Livraison",A126="Z - Garage - Restitution"),"",B126),""),"")</f>
        <v/>
      </c>
      <c r="K126" s="18" t="str">
        <f>IF(AND(J126="",OR(IMPORT!K126="intervention",IMPORT!K126="intervention-late")),IF(OR(A126="Z - Garage - Livraison",A126="Z - Garage - Restitution"),"",B126),"")</f>
        <v/>
      </c>
      <c r="L126" s="18" t="str">
        <f>IFERROR(IF(OR(A126="Z - Garage - Livraison",A126="Z - Garage - Restitution"),B126,""),"")</f>
        <v/>
      </c>
      <c r="M126" s="20" t="str">
        <f>IFERROR(INT(IF(OR(IMPORT!K126="intervention",IMPORT!K126="intervention-late",IMPORT!K126="unavailable"),IF(J126&lt;&gt;"",MID(VLOOKUP(B126,IMPORT!$F:$AF,21,0),1,10),MID(VLOOKUP(B126,IMPORT!$F:$AF,19,0),1,10)),"")),"")</f>
        <v/>
      </c>
      <c r="N126" s="20" t="str">
        <f>IFERROR(INT(IF(OR(IMPORT!K126="intervention",IMPORT!K126="intervention-late",IMPORT!K126="unavailable"),IF(J126&lt;&gt;"",MID(VLOOKUP(B126,IMPORT!$F:$AF,22,0),1,10),MID(VLOOKUP(B126,IMPORT!$F:$AF,20,0),1,10)),"")),"")</f>
        <v/>
      </c>
      <c r="O126" s="18" t="str">
        <f t="shared" ca="1" si="1"/>
        <v/>
      </c>
      <c r="P126" s="14">
        <f>IFERROR(INT(IF(MID(VLOOKUP(B126,IMPORT!$F:$AF,23,FALSE),1,10)&lt;&gt;"null",MID(VLOOKUP(B126,IMPORT!$F:$AF,23,FALSE),1,10),"")),"")</f>
        <v>43475</v>
      </c>
      <c r="Q126" s="16" t="str">
        <f>IFERROR(INT(IF(MID(VLOOKUP(B126,IMPORT!$F:$AF,26,FALSE),1,10)&lt;&gt;"null",MID(VLOOKUP(B126,IMPORT!$F:$AF,26,FALSE),1,10),"")),"")</f>
        <v/>
      </c>
      <c r="R126" s="16" t="str">
        <f>IFERROR(IF(VLOOKUP(B126,IMPORT!$F:$AF,11,FALSE)="true","X",""),"")</f>
        <v/>
      </c>
      <c r="S126" s="16" t="str">
        <f>IFERROR(IF(VLOOKUP(B126,IMPORT!$F:$AF,12,FALSE)="true","X",""),"")</f>
        <v/>
      </c>
      <c r="T126" s="16" t="str">
        <f>IFERROR(IF(VLOOKUP(B126,IMPORT!$F:$AF,9,FALSE)="true","X",""),"")</f>
        <v/>
      </c>
      <c r="U126" s="16" t="str">
        <f>IFERROR(IF(VLOOKUP(B126,IMPORT!$F:$AF,10,FALSE)="true","X",""),"")</f>
        <v/>
      </c>
      <c r="V126" s="16" t="str">
        <f>IFERROR(IF(VLOOKUP(B126,IMPORT!$F:$AF,13,FALSE)="true","X",""),"")</f>
        <v/>
      </c>
      <c r="W126" s="16" t="str">
        <f>IFERROR(IF(VLOOKUP(B126,IMPORT!$F:$AF,14,FALSE)="true","X",""),"")</f>
        <v/>
      </c>
      <c r="X126" s="12">
        <f>IFERROR(INT(IF(MID(VLOOKUP(B126,IMPORT!$F:$AF,27,FALSE),1,10)&lt;&gt;"null",MID(VLOOKUP(B126,IMPORT!$F:$AF,27,FALSE),1,10),"-")),"")</f>
        <v>43371</v>
      </c>
      <c r="Y126" s="21">
        <f>IFERROR(IF(VLOOKUP(B126,IMPORT!$F:$AF,24,FALSE)&lt;&gt;"null",VLOOKUP(B126,IMPORT!$F:$AF,24,FALSE),""),"")</f>
        <v>7.0100118723608499E+17</v>
      </c>
      <c r="Z126" s="18">
        <f>IFERROR(IF(VLOOKUP(B126,IMPORT!$F:$AF,25,FALSE)&lt;&gt;"null",VLOOKUP(B126,IMPORT!$F:$AF,25,FALSE),""),"")</f>
        <v>1010</v>
      </c>
    </row>
    <row r="127" spans="1:26">
      <c r="A127" s="1" t="str">
        <f>IFERROR(IF(IMPORT!C127&lt;&gt;"",IMPORT!C127,""),"")</f>
        <v>Paris 08 - Haussmann Berri</v>
      </c>
      <c r="B127" s="1" t="str">
        <f>IFERROR(VLOOKUP(D127,IMPORT!$1:$1048576,6,FALSE),"")</f>
        <v>FA-740-RV</v>
      </c>
      <c r="C127" s="1" t="str">
        <f>IFERROR(VLOOKUP(B127,IMPORT!$F:$G,2,FALSE),"")</f>
        <v>MEGANE</v>
      </c>
      <c r="D127" s="8" t="str">
        <f>IFERROR(IF(IMPORT!A127&lt;&gt;"",IMPORT!A127,""),"")</f>
        <v>Paris 08 - Haussmann Berri6</v>
      </c>
      <c r="E127" s="1" t="str">
        <f>IFERROR(VLOOKUP(D127,IMPORT!$1:$1048576,21,FALSE),"")</f>
        <v>Simon Coulange</v>
      </c>
      <c r="F127" s="25" t="str">
        <f>IFERROR(IF(VLOOKUP(B127,IMPORT!$F:$J,4,0)="true","","S"),"")</f>
        <v/>
      </c>
      <c r="G127" s="10" t="str">
        <f>IFERROR(IF(VLOOKUP(B127,IMPORT!$F:$J,5,0)="normal","","B"),"")</f>
        <v/>
      </c>
      <c r="H127" s="26" t="str">
        <f>IFERROR(IF(VLOOKUP(B127,IMPORT!$F:$L,7,0)="true","","P"),"")</f>
        <v/>
      </c>
      <c r="I127" s="18" t="str">
        <f>IF(AND(OR(IMPORT!K127="available",IMPORT!K127="reservation",IMPORT!K127="reservation-late"),OR(A127&lt;&gt;"Z - Garage - Livraison",A127&lt;&gt;"Z - Garage - Livraison")),B127,"")</f>
        <v>FA-740-RV</v>
      </c>
      <c r="J127" s="18" t="str">
        <f>IFERROR(IF(VLOOKUP(B127,IMPORT!$F:$AF,21,FALSE)&lt;&gt;"null",IF(OR(A127="Z - Garage - Livraison",A127="Z - Garage - Restitution"),"",B127),""),"")</f>
        <v/>
      </c>
      <c r="K127" s="18" t="str">
        <f>IF(AND(J127="",OR(IMPORT!K127="intervention",IMPORT!K127="intervention-late")),IF(OR(A127="Z - Garage - Livraison",A127="Z - Garage - Restitution"),"",B127),"")</f>
        <v/>
      </c>
      <c r="L127" s="18" t="str">
        <f>IFERROR(IF(OR(A127="Z - Garage - Livraison",A127="Z - Garage - Restitution"),B127,""),"")</f>
        <v/>
      </c>
      <c r="M127" s="20" t="str">
        <f>IFERROR(INT(IF(OR(IMPORT!K127="intervention",IMPORT!K127="intervention-late",IMPORT!K127="unavailable"),IF(J127&lt;&gt;"",MID(VLOOKUP(B127,IMPORT!$F:$AF,21,0),1,10),MID(VLOOKUP(B127,IMPORT!$F:$AF,19,0),1,10)),"")),"")</f>
        <v/>
      </c>
      <c r="N127" s="20" t="str">
        <f>IFERROR(INT(IF(OR(IMPORT!K127="intervention",IMPORT!K127="intervention-late",IMPORT!K127="unavailable"),IF(J127&lt;&gt;"",MID(VLOOKUP(B127,IMPORT!$F:$AF,22,0),1,10),MID(VLOOKUP(B127,IMPORT!$F:$AF,20,0),1,10)),"")),"")</f>
        <v/>
      </c>
      <c r="O127" s="18" t="str">
        <f t="shared" ca="1" si="1"/>
        <v/>
      </c>
      <c r="P127" s="14">
        <f>IFERROR(INT(IF(MID(VLOOKUP(B127,IMPORT!$F:$AF,23,FALSE),1,10)&lt;&gt;"null",MID(VLOOKUP(B127,IMPORT!$F:$AF,23,FALSE),1,10),"")),"")</f>
        <v>43498</v>
      </c>
      <c r="Q127" s="16" t="str">
        <f>IFERROR(INT(IF(MID(VLOOKUP(B127,IMPORT!$F:$AF,26,FALSE),1,10)&lt;&gt;"null",MID(VLOOKUP(B127,IMPORT!$F:$AF,26,FALSE),1,10),"")),"")</f>
        <v/>
      </c>
      <c r="R127" s="16" t="str">
        <f>IFERROR(IF(VLOOKUP(B127,IMPORT!$F:$AF,11,FALSE)="true","X",""),"")</f>
        <v/>
      </c>
      <c r="S127" s="16" t="str">
        <f>IFERROR(IF(VLOOKUP(B127,IMPORT!$F:$AF,12,FALSE)="true","X",""),"")</f>
        <v/>
      </c>
      <c r="T127" s="16" t="str">
        <f>IFERROR(IF(VLOOKUP(B127,IMPORT!$F:$AF,9,FALSE)="true","X",""),"")</f>
        <v/>
      </c>
      <c r="U127" s="16" t="str">
        <f>IFERROR(IF(VLOOKUP(B127,IMPORT!$F:$AF,10,FALSE)="true","X",""),"")</f>
        <v/>
      </c>
      <c r="V127" s="16" t="str">
        <f>IFERROR(IF(VLOOKUP(B127,IMPORT!$F:$AF,13,FALSE)="true","X",""),"")</f>
        <v/>
      </c>
      <c r="W127" s="16" t="str">
        <f>IFERROR(IF(VLOOKUP(B127,IMPORT!$F:$AF,14,FALSE)="true","X",""),"")</f>
        <v/>
      </c>
      <c r="X127" s="12">
        <f>IFERROR(INT(IF(MID(VLOOKUP(B127,IMPORT!$F:$AF,27,FALSE),1,10)&lt;&gt;"null",MID(VLOOKUP(B127,IMPORT!$F:$AF,27,FALSE),1,10),"-")),"")</f>
        <v>43493</v>
      </c>
      <c r="Y127" s="21">
        <f>IFERROR(IF(VLOOKUP(B127,IMPORT!$F:$AF,24,FALSE)&lt;&gt;"null",VLOOKUP(B127,IMPORT!$F:$AF,24,FALSE),""),"")</f>
        <v>7.0100118723602496E+17</v>
      </c>
      <c r="Z127" s="18">
        <f>IFERROR(IF(VLOOKUP(B127,IMPORT!$F:$AF,25,FALSE)&lt;&gt;"null",VLOOKUP(B127,IMPORT!$F:$AF,25,FALSE),""),"")</f>
        <v>1005</v>
      </c>
    </row>
    <row r="128" spans="1:26">
      <c r="A128" s="1" t="str">
        <f>IFERROR(IF(IMPORT!C128&lt;&gt;"",IMPORT!C128,""),"")</f>
        <v>Paris 08 - Madeleine Tronchet</v>
      </c>
      <c r="B128" s="1" t="str">
        <f>IFERROR(VLOOKUP(D128,IMPORT!$1:$1048576,6,FALSE),"")</f>
        <v>EK-311-ZX</v>
      </c>
      <c r="C128" s="1" t="str">
        <f>IFERROR(VLOOKUP(B128,IMPORT!$F:$G,2,FALSE),"")</f>
        <v>TWINGO</v>
      </c>
      <c r="D128" s="8" t="str">
        <f>IFERROR(IF(IMPORT!A128&lt;&gt;"",IMPORT!A128,""),"")</f>
        <v>Paris 08 - Madeleine Tronchet1</v>
      </c>
      <c r="E128" s="1" t="str">
        <f>IFERROR(VLOOKUP(D128,IMPORT!$1:$1048576,21,FALSE),"")</f>
        <v>Simon Coulange</v>
      </c>
      <c r="F128" s="25" t="str">
        <f>IFERROR(IF(VLOOKUP(B128,IMPORT!$F:$J,4,0)="true","","S"),"")</f>
        <v>S</v>
      </c>
      <c r="G128" s="10" t="str">
        <f>IFERROR(IF(VLOOKUP(B128,IMPORT!$F:$J,5,0)="normal","","B"),"")</f>
        <v/>
      </c>
      <c r="H128" s="26" t="str">
        <f>IFERROR(IF(VLOOKUP(B128,IMPORT!$F:$L,7,0)="true","","P"),"")</f>
        <v/>
      </c>
      <c r="I128" s="18" t="str">
        <f>IF(AND(OR(IMPORT!K128="available",IMPORT!K128="reservation",IMPORT!K128="reservation-late"),OR(A128&lt;&gt;"Z - Garage - Livraison",A128&lt;&gt;"Z - Garage - Livraison")),B128,"")</f>
        <v>EK-311-ZX</v>
      </c>
      <c r="J128" s="18" t="str">
        <f>IFERROR(IF(VLOOKUP(B128,IMPORT!$F:$AF,21,FALSE)&lt;&gt;"null",IF(OR(A128="Z - Garage - Livraison",A128="Z - Garage - Restitution"),"",B128),""),"")</f>
        <v/>
      </c>
      <c r="K128" s="18" t="str">
        <f>IF(AND(J128="",OR(IMPORT!K128="intervention",IMPORT!K128="intervention-late")),IF(OR(A128="Z - Garage - Livraison",A128="Z - Garage - Restitution"),"",B128),"")</f>
        <v/>
      </c>
      <c r="L128" s="18" t="str">
        <f>IFERROR(IF(OR(A128="Z - Garage - Livraison",A128="Z - Garage - Restitution"),B128,""),"")</f>
        <v/>
      </c>
      <c r="M128" s="20" t="str">
        <f>IFERROR(INT(IF(OR(IMPORT!K128="intervention",IMPORT!K128="intervention-late",IMPORT!K128="unavailable"),IF(J128&lt;&gt;"",MID(VLOOKUP(B128,IMPORT!$F:$AF,21,0),1,10),MID(VLOOKUP(B128,IMPORT!$F:$AF,19,0),1,10)),"")),"")</f>
        <v/>
      </c>
      <c r="N128" s="20" t="str">
        <f>IFERROR(INT(IF(OR(IMPORT!K128="intervention",IMPORT!K128="intervention-late",IMPORT!K128="unavailable"),IF(J128&lt;&gt;"",MID(VLOOKUP(B128,IMPORT!$F:$AF,22,0),1,10),MID(VLOOKUP(B128,IMPORT!$F:$AF,20,0),1,10)),"")),"")</f>
        <v/>
      </c>
      <c r="O128" s="18" t="str">
        <f t="shared" ca="1" si="1"/>
        <v/>
      </c>
      <c r="P128" s="14">
        <f>IFERROR(INT(IF(MID(VLOOKUP(B128,IMPORT!$F:$AF,23,FALSE),1,10)&lt;&gt;"null",MID(VLOOKUP(B128,IMPORT!$F:$AF,23,FALSE),1,10),"")),"")</f>
        <v>43488</v>
      </c>
      <c r="Q128" s="16" t="str">
        <f>IFERROR(INT(IF(MID(VLOOKUP(B128,IMPORT!$F:$AF,26,FALSE),1,10)&lt;&gt;"null",MID(VLOOKUP(B128,IMPORT!$F:$AF,26,FALSE),1,10),"")),"")</f>
        <v/>
      </c>
      <c r="R128" s="16" t="str">
        <f>IFERROR(IF(VLOOKUP(B128,IMPORT!$F:$AF,11,FALSE)="true","X",""),"")</f>
        <v/>
      </c>
      <c r="S128" s="16" t="str">
        <f>IFERROR(IF(VLOOKUP(B128,IMPORT!$F:$AF,12,FALSE)="true","X",""),"")</f>
        <v/>
      </c>
      <c r="T128" s="16" t="str">
        <f>IFERROR(IF(VLOOKUP(B128,IMPORT!$F:$AF,9,FALSE)="true","X",""),"")</f>
        <v/>
      </c>
      <c r="U128" s="16" t="str">
        <f>IFERROR(IF(VLOOKUP(B128,IMPORT!$F:$AF,10,FALSE)="true","X",""),"")</f>
        <v/>
      </c>
      <c r="V128" s="16" t="str">
        <f>IFERROR(IF(VLOOKUP(B128,IMPORT!$F:$AF,13,FALSE)="true","X",""),"")</f>
        <v/>
      </c>
      <c r="W128" s="16" t="str">
        <f>IFERROR(IF(VLOOKUP(B128,IMPORT!$F:$AF,14,FALSE)="true","X",""),"")</f>
        <v/>
      </c>
      <c r="X128" s="12">
        <f>IFERROR(INT(IF(MID(VLOOKUP(B128,IMPORT!$F:$AF,27,FALSE),1,10)&lt;&gt;"null",MID(VLOOKUP(B128,IMPORT!$F:$AF,27,FALSE),1,10),"-")),"")</f>
        <v>43370</v>
      </c>
      <c r="Y128" s="21">
        <f>IFERROR(IF(VLOOKUP(B128,IMPORT!$F:$AF,24,FALSE)&lt;&gt;"null",VLOOKUP(B128,IMPORT!$F:$AF,24,FALSE),""),"")</f>
        <v>7.0100118723608499E+17</v>
      </c>
      <c r="Z128" s="18" t="str">
        <f>IFERROR(IF(VLOOKUP(B128,IMPORT!$F:$AF,25,FALSE)&lt;&gt;"null",VLOOKUP(B128,IMPORT!$F:$AF,25,FALSE),""),"")</f>
        <v/>
      </c>
    </row>
    <row r="129" spans="1:26">
      <c r="A129" s="1" t="str">
        <f>IFERROR(IF(IMPORT!C129&lt;&gt;"",IMPORT!C129,""),"")</f>
        <v>Paris 08 - Madeleine Tronchet</v>
      </c>
      <c r="B129" s="1" t="str">
        <f>IFERROR(VLOOKUP(D129,IMPORT!$1:$1048576,6,FALSE),"")</f>
        <v>EV-099-SP</v>
      </c>
      <c r="C129" s="1" t="str">
        <f>IFERROR(VLOOKUP(B129,IMPORT!$F:$G,2,FALSE),"")</f>
        <v>MEGANE</v>
      </c>
      <c r="D129" s="8" t="str">
        <f>IFERROR(IF(IMPORT!A129&lt;&gt;"",IMPORT!A129,""),"")</f>
        <v>Paris 08 - Madeleine Tronchet2</v>
      </c>
      <c r="E129" s="1" t="str">
        <f>IFERROR(VLOOKUP(D129,IMPORT!$1:$1048576,21,FALSE),"")</f>
        <v>Simon Coulange</v>
      </c>
      <c r="F129" s="25" t="str">
        <f>IFERROR(IF(VLOOKUP(B129,IMPORT!$F:$J,4,0)="true","","S"),"")</f>
        <v/>
      </c>
      <c r="G129" s="10" t="str">
        <f>IFERROR(IF(VLOOKUP(B129,IMPORT!$F:$J,5,0)="normal","","B"),"")</f>
        <v/>
      </c>
      <c r="H129" s="26" t="str">
        <f>IFERROR(IF(VLOOKUP(B129,IMPORT!$F:$L,7,0)="true","","P"),"")</f>
        <v/>
      </c>
      <c r="I129" s="18" t="str">
        <f>IF(AND(OR(IMPORT!K129="available",IMPORT!K129="reservation",IMPORT!K129="reservation-late"),OR(A129&lt;&gt;"Z - Garage - Livraison",A129&lt;&gt;"Z - Garage - Livraison")),B129,"")</f>
        <v>EV-099-SP</v>
      </c>
      <c r="J129" s="18" t="str">
        <f>IFERROR(IF(VLOOKUP(B129,IMPORT!$F:$AF,21,FALSE)&lt;&gt;"null",IF(OR(A129="Z - Garage - Livraison",A129="Z - Garage - Restitution"),"",B129),""),"")</f>
        <v/>
      </c>
      <c r="K129" s="18" t="str">
        <f>IF(AND(J129="",OR(IMPORT!K129="intervention",IMPORT!K129="intervention-late")),IF(OR(A129="Z - Garage - Livraison",A129="Z - Garage - Restitution"),"",B129),"")</f>
        <v/>
      </c>
      <c r="L129" s="18" t="str">
        <f>IFERROR(IF(OR(A129="Z - Garage - Livraison",A129="Z - Garage - Restitution"),B129,""),"")</f>
        <v/>
      </c>
      <c r="M129" s="20" t="str">
        <f>IFERROR(INT(IF(OR(IMPORT!K129="intervention",IMPORT!K129="intervention-late",IMPORT!K129="unavailable"),IF(J129&lt;&gt;"",MID(VLOOKUP(B129,IMPORT!$F:$AF,21,0),1,10),MID(VLOOKUP(B129,IMPORT!$F:$AF,19,0),1,10)),"")),"")</f>
        <v/>
      </c>
      <c r="N129" s="20" t="str">
        <f>IFERROR(INT(IF(OR(IMPORT!K129="intervention",IMPORT!K129="intervention-late",IMPORT!K129="unavailable"),IF(J129&lt;&gt;"",MID(VLOOKUP(B129,IMPORT!$F:$AF,22,0),1,10),MID(VLOOKUP(B129,IMPORT!$F:$AF,20,0),1,10)),"")),"")</f>
        <v/>
      </c>
      <c r="O129" s="18" t="str">
        <f t="shared" ca="1" si="1"/>
        <v/>
      </c>
      <c r="P129" s="14" t="str">
        <f>IFERROR(INT(IF(MID(VLOOKUP(B129,IMPORT!$F:$AF,23,FALSE),1,10)&lt;&gt;"null",MID(VLOOKUP(B129,IMPORT!$F:$AF,23,FALSE),1,10),"")),"")</f>
        <v/>
      </c>
      <c r="Q129" s="16">
        <f>IFERROR(INT(IF(MID(VLOOKUP(B129,IMPORT!$F:$AF,26,FALSE),1,10)&lt;&gt;"null",MID(VLOOKUP(B129,IMPORT!$F:$AF,26,FALSE),1,10),"")),"")</f>
        <v>43475</v>
      </c>
      <c r="R129" s="16" t="str">
        <f>IFERROR(IF(VLOOKUP(B129,IMPORT!$F:$AF,11,FALSE)="true","X",""),"")</f>
        <v/>
      </c>
      <c r="S129" s="16" t="str">
        <f>IFERROR(IF(VLOOKUP(B129,IMPORT!$F:$AF,12,FALSE)="true","X",""),"")</f>
        <v/>
      </c>
      <c r="T129" s="16" t="str">
        <f>IFERROR(IF(VLOOKUP(B129,IMPORT!$F:$AF,9,FALSE)="true","X",""),"")</f>
        <v/>
      </c>
      <c r="U129" s="16" t="str">
        <f>IFERROR(IF(VLOOKUP(B129,IMPORT!$F:$AF,10,FALSE)="true","X",""),"")</f>
        <v/>
      </c>
      <c r="V129" s="16" t="str">
        <f>IFERROR(IF(VLOOKUP(B129,IMPORT!$F:$AF,13,FALSE)="true","X",""),"")</f>
        <v/>
      </c>
      <c r="W129" s="16" t="str">
        <f>IFERROR(IF(VLOOKUP(B129,IMPORT!$F:$AF,14,FALSE)="true","X",""),"")</f>
        <v/>
      </c>
      <c r="X129" s="12">
        <f>IFERROR(INT(IF(MID(VLOOKUP(B129,IMPORT!$F:$AF,27,FALSE),1,10)&lt;&gt;"null",MID(VLOOKUP(B129,IMPORT!$F:$AF,27,FALSE),1,10),"-")),"")</f>
        <v>43214</v>
      </c>
      <c r="Y129" s="21">
        <f>IFERROR(IF(VLOOKUP(B129,IMPORT!$F:$AF,24,FALSE)&lt;&gt;"null",VLOOKUP(B129,IMPORT!$F:$AF,24,FALSE),""),"")</f>
        <v>7.0100118723603699E+17</v>
      </c>
      <c r="Z129" s="18" t="str">
        <f>IFERROR(IF(VLOOKUP(B129,IMPORT!$F:$AF,25,FALSE)&lt;&gt;"null",VLOOKUP(B129,IMPORT!$F:$AF,25,FALSE),""),"")</f>
        <v/>
      </c>
    </row>
    <row r="130" spans="1:26">
      <c r="A130" s="1" t="str">
        <f>IFERROR(IF(IMPORT!C130&lt;&gt;"",IMPORT!C130,""),"")</f>
        <v>Paris 08 - Madeleine Tronchet</v>
      </c>
      <c r="B130" s="1" t="str">
        <f>IFERROR(VLOOKUP(D130,IMPORT!$1:$1048576,6,FALSE),"")</f>
        <v>EP-564-EJ</v>
      </c>
      <c r="C130" s="1" t="str">
        <f>IFERROR(VLOOKUP(B130,IMPORT!$F:$G,2,FALSE),"")</f>
        <v>Golf 7</v>
      </c>
      <c r="D130" s="8" t="str">
        <f>IFERROR(IF(IMPORT!A130&lt;&gt;"",IMPORT!A130,""),"")</f>
        <v>Paris 08 - Madeleine Tronchet3</v>
      </c>
      <c r="E130" s="1" t="str">
        <f>IFERROR(VLOOKUP(D130,IMPORT!$1:$1048576,21,FALSE),"")</f>
        <v>Simon Coulange</v>
      </c>
      <c r="F130" s="25" t="str">
        <f>IFERROR(IF(VLOOKUP(B130,IMPORT!$F:$J,4,0)="true","","S"),"")</f>
        <v/>
      </c>
      <c r="G130" s="10" t="str">
        <f>IFERROR(IF(VLOOKUP(B130,IMPORT!$F:$J,5,0)="normal","","B"),"")</f>
        <v/>
      </c>
      <c r="H130" s="26" t="str">
        <f>IFERROR(IF(VLOOKUP(B130,IMPORT!$F:$L,7,0)="true","","P"),"")</f>
        <v/>
      </c>
      <c r="I130" s="18" t="str">
        <f>IF(AND(OR(IMPORT!K130="available",IMPORT!K130="reservation",IMPORT!K130="reservation-late"),OR(A130&lt;&gt;"Z - Garage - Livraison",A130&lt;&gt;"Z - Garage - Livraison")),B130,"")</f>
        <v>EP-564-EJ</v>
      </c>
      <c r="J130" s="18" t="str">
        <f>IFERROR(IF(VLOOKUP(B130,IMPORT!$F:$AF,21,FALSE)&lt;&gt;"null",IF(OR(A130="Z - Garage - Livraison",A130="Z - Garage - Restitution"),"",B130),""),"")</f>
        <v/>
      </c>
      <c r="K130" s="18" t="str">
        <f>IF(AND(J130="",OR(IMPORT!K130="intervention",IMPORT!K130="intervention-late")),IF(OR(A130="Z - Garage - Livraison",A130="Z - Garage - Restitution"),"",B130),"")</f>
        <v/>
      </c>
      <c r="L130" s="18" t="str">
        <f>IFERROR(IF(OR(A130="Z - Garage - Livraison",A130="Z - Garage - Restitution"),B130,""),"")</f>
        <v/>
      </c>
      <c r="M130" s="20" t="str">
        <f>IFERROR(INT(IF(OR(IMPORT!K130="intervention",IMPORT!K130="intervention-late",IMPORT!K130="unavailable"),IF(J130&lt;&gt;"",MID(VLOOKUP(B130,IMPORT!$F:$AF,21,0),1,10),MID(VLOOKUP(B130,IMPORT!$F:$AF,19,0),1,10)),"")),"")</f>
        <v/>
      </c>
      <c r="N130" s="20" t="str">
        <f>IFERROR(INT(IF(OR(IMPORT!K130="intervention",IMPORT!K130="intervention-late",IMPORT!K130="unavailable"),IF(J130&lt;&gt;"",MID(VLOOKUP(B130,IMPORT!$F:$AF,22,0),1,10),MID(VLOOKUP(B130,IMPORT!$F:$AF,20,0),1,10)),"")),"")</f>
        <v/>
      </c>
      <c r="O130" s="18" t="str">
        <f t="shared" ca="1" si="1"/>
        <v/>
      </c>
      <c r="P130" s="14" t="str">
        <f>IFERROR(INT(IF(MID(VLOOKUP(B130,IMPORT!$F:$AF,23,FALSE),1,10)&lt;&gt;"null",MID(VLOOKUP(B130,IMPORT!$F:$AF,23,FALSE),1,10),"")),"")</f>
        <v/>
      </c>
      <c r="Q130" s="16" t="str">
        <f>IFERROR(INT(IF(MID(VLOOKUP(B130,IMPORT!$F:$AF,26,FALSE),1,10)&lt;&gt;"null",MID(VLOOKUP(B130,IMPORT!$F:$AF,26,FALSE),1,10),"")),"")</f>
        <v/>
      </c>
      <c r="R130" s="16" t="str">
        <f>IFERROR(IF(VLOOKUP(B130,IMPORT!$F:$AF,11,FALSE)="true","X",""),"")</f>
        <v/>
      </c>
      <c r="S130" s="16" t="str">
        <f>IFERROR(IF(VLOOKUP(B130,IMPORT!$F:$AF,12,FALSE)="true","X",""),"")</f>
        <v/>
      </c>
      <c r="T130" s="16" t="str">
        <f>IFERROR(IF(VLOOKUP(B130,IMPORT!$F:$AF,9,FALSE)="true","X",""),"")</f>
        <v/>
      </c>
      <c r="U130" s="16" t="str">
        <f>IFERROR(IF(VLOOKUP(B130,IMPORT!$F:$AF,10,FALSE)="true","X",""),"")</f>
        <v/>
      </c>
      <c r="V130" s="16" t="str">
        <f>IFERROR(IF(VLOOKUP(B130,IMPORT!$F:$AF,13,FALSE)="true","X",""),"")</f>
        <v/>
      </c>
      <c r="W130" s="16" t="str">
        <f>IFERROR(IF(VLOOKUP(B130,IMPORT!$F:$AF,14,FALSE)="true","X",""),"")</f>
        <v/>
      </c>
      <c r="X130" s="12">
        <f>IFERROR(INT(IF(MID(VLOOKUP(B130,IMPORT!$F:$AF,27,FALSE),1,10)&lt;&gt;"null",MID(VLOOKUP(B130,IMPORT!$F:$AF,27,FALSE),1,10),"-")),"")</f>
        <v>43371</v>
      </c>
      <c r="Y130" s="21">
        <f>IFERROR(IF(VLOOKUP(B130,IMPORT!$F:$AF,24,FALSE)&lt;&gt;"null",VLOOKUP(B130,IMPORT!$F:$AF,24,FALSE),""),"")</f>
        <v>7.0100118723606003E+17</v>
      </c>
      <c r="Z130" s="18" t="str">
        <f>IFERROR(IF(VLOOKUP(B130,IMPORT!$F:$AF,25,FALSE)&lt;&gt;"null",VLOOKUP(B130,IMPORT!$F:$AF,25,FALSE),""),"")</f>
        <v/>
      </c>
    </row>
    <row r="131" spans="1:26">
      <c r="A131" s="1" t="str">
        <f>IFERROR(IF(IMPORT!C131&lt;&gt;"",IMPORT!C131,""),"")</f>
        <v>Paris 08 - Madeleine Tronchet</v>
      </c>
      <c r="B131" s="1" t="str">
        <f>IFERROR(VLOOKUP(D131,IMPORT!$1:$1048576,6,FALSE),"")</f>
        <v>FC-329-SL</v>
      </c>
      <c r="C131" s="1" t="str">
        <f>IFERROR(VLOOKUP(B131,IMPORT!$F:$G,2,FALSE),"")</f>
        <v>MEGANE</v>
      </c>
      <c r="D131" s="8" t="str">
        <f>IFERROR(IF(IMPORT!A131&lt;&gt;"",IMPORT!A131,""),"")</f>
        <v>Paris 08 - Madeleine Tronchet4</v>
      </c>
      <c r="E131" s="1" t="str">
        <f>IFERROR(VLOOKUP(D131,IMPORT!$1:$1048576,21,FALSE),"")</f>
        <v>Simon Coulange</v>
      </c>
      <c r="F131" s="25" t="str">
        <f>IFERROR(IF(VLOOKUP(B131,IMPORT!$F:$J,4,0)="true","","S"),"")</f>
        <v/>
      </c>
      <c r="G131" s="10" t="str">
        <f>IFERROR(IF(VLOOKUP(B131,IMPORT!$F:$J,5,0)="normal","","B"),"")</f>
        <v/>
      </c>
      <c r="H131" s="26" t="str">
        <f>IFERROR(IF(VLOOKUP(B131,IMPORT!$F:$L,7,0)="true","","P"),"")</f>
        <v/>
      </c>
      <c r="I131" s="18" t="str">
        <f>IF(AND(OR(IMPORT!K131="available",IMPORT!K131="reservation",IMPORT!K131="reservation-late"),OR(A131&lt;&gt;"Z - Garage - Livraison",A131&lt;&gt;"Z - Garage - Livraison")),B131,"")</f>
        <v>FC-329-SL</v>
      </c>
      <c r="J131" s="18" t="str">
        <f>IFERROR(IF(VLOOKUP(B131,IMPORT!$F:$AF,21,FALSE)&lt;&gt;"null",IF(OR(A131="Z - Garage - Livraison",A131="Z - Garage - Restitution"),"",B131),""),"")</f>
        <v/>
      </c>
      <c r="K131" s="18" t="str">
        <f>IF(AND(J131="",OR(IMPORT!K131="intervention",IMPORT!K131="intervention-late")),IF(OR(A131="Z - Garage - Livraison",A131="Z - Garage - Restitution"),"",B131),"")</f>
        <v/>
      </c>
      <c r="L131" s="18" t="str">
        <f>IFERROR(IF(OR(A131="Z - Garage - Livraison",A131="Z - Garage - Restitution"),B131,""),"")</f>
        <v/>
      </c>
      <c r="M131" s="20" t="str">
        <f>IFERROR(INT(IF(OR(IMPORT!K131="intervention",IMPORT!K131="intervention-late",IMPORT!K131="unavailable"),IF(J131&lt;&gt;"",MID(VLOOKUP(B131,IMPORT!$F:$AF,21,0),1,10),MID(VLOOKUP(B131,IMPORT!$F:$AF,19,0),1,10)),"")),"")</f>
        <v/>
      </c>
      <c r="N131" s="20" t="str">
        <f>IFERROR(INT(IF(OR(IMPORT!K131="intervention",IMPORT!K131="intervention-late",IMPORT!K131="unavailable"),IF(J131&lt;&gt;"",MID(VLOOKUP(B131,IMPORT!$F:$AF,22,0),1,10),MID(VLOOKUP(B131,IMPORT!$F:$AF,20,0),1,10)),"")),"")</f>
        <v/>
      </c>
      <c r="O131" s="18" t="str">
        <f t="shared" ref="O131:O194" ca="1" si="2">IF(J131&lt;&gt;"",IF(N131&lt;&gt;"",N131-TODAY(),""),"")</f>
        <v/>
      </c>
      <c r="P131" s="14" t="str">
        <f>IFERROR(INT(IF(MID(VLOOKUP(B131,IMPORT!$F:$AF,23,FALSE),1,10)&lt;&gt;"null",MID(VLOOKUP(B131,IMPORT!$F:$AF,23,FALSE),1,10),"")),"")</f>
        <v/>
      </c>
      <c r="Q131" s="16" t="str">
        <f>IFERROR(INT(IF(MID(VLOOKUP(B131,IMPORT!$F:$AF,26,FALSE),1,10)&lt;&gt;"null",MID(VLOOKUP(B131,IMPORT!$F:$AF,26,FALSE),1,10),"")),"")</f>
        <v/>
      </c>
      <c r="R131" s="16" t="str">
        <f>IFERROR(IF(VLOOKUP(B131,IMPORT!$F:$AF,11,FALSE)="true","X",""),"")</f>
        <v/>
      </c>
      <c r="S131" s="16" t="str">
        <f>IFERROR(IF(VLOOKUP(B131,IMPORT!$F:$AF,12,FALSE)="true","X",""),"")</f>
        <v/>
      </c>
      <c r="T131" s="16" t="str">
        <f>IFERROR(IF(VLOOKUP(B131,IMPORT!$F:$AF,9,FALSE)="true","X",""),"")</f>
        <v/>
      </c>
      <c r="U131" s="16" t="str">
        <f>IFERROR(IF(VLOOKUP(B131,IMPORT!$F:$AF,10,FALSE)="true","X",""),"")</f>
        <v/>
      </c>
      <c r="V131" s="16" t="str">
        <f>IFERROR(IF(VLOOKUP(B131,IMPORT!$F:$AF,13,FALSE)="true","X",""),"")</f>
        <v/>
      </c>
      <c r="W131" s="16" t="str">
        <f>IFERROR(IF(VLOOKUP(B131,IMPORT!$F:$AF,14,FALSE)="true","X",""),"")</f>
        <v/>
      </c>
      <c r="X131" s="12">
        <f>IFERROR(INT(IF(MID(VLOOKUP(B131,IMPORT!$F:$AF,27,FALSE),1,10)&lt;&gt;"null",MID(VLOOKUP(B131,IMPORT!$F:$AF,27,FALSE),1,10),"-")),"")</f>
        <v>43483</v>
      </c>
      <c r="Y131" s="21">
        <f>IFERROR(IF(VLOOKUP(B131,IMPORT!$F:$AF,24,FALSE)&lt;&gt;"null",VLOOKUP(B131,IMPORT!$F:$AF,24,FALSE),""),"")</f>
        <v>7.0100118723608896E+17</v>
      </c>
      <c r="Z131" s="18">
        <f>IFERROR(IF(VLOOKUP(B131,IMPORT!$F:$AF,25,FALSE)&lt;&gt;"null",VLOOKUP(B131,IMPORT!$F:$AF,25,FALSE),""),"")</f>
        <v>200</v>
      </c>
    </row>
    <row r="132" spans="1:26">
      <c r="A132" s="1" t="str">
        <f>IFERROR(IF(IMPORT!C132&lt;&gt;"",IMPORT!C132,""),"")</f>
        <v>Paris 08 - Madeleine Tronchet</v>
      </c>
      <c r="B132" s="1" t="str">
        <f>IFERROR(VLOOKUP(D132,IMPORT!$1:$1048576,6,FALSE),"")</f>
        <v>FC-327-SL</v>
      </c>
      <c r="C132" s="1" t="str">
        <f>IFERROR(VLOOKUP(B132,IMPORT!$F:$G,2,FALSE),"")</f>
        <v>MEGANE</v>
      </c>
      <c r="D132" s="8" t="str">
        <f>IFERROR(IF(IMPORT!A132&lt;&gt;"",IMPORT!A132,""),"")</f>
        <v>Paris 08 - Madeleine Tronchet5</v>
      </c>
      <c r="E132" s="1" t="str">
        <f>IFERROR(VLOOKUP(D132,IMPORT!$1:$1048576,21,FALSE),"")</f>
        <v>Simon Coulange</v>
      </c>
      <c r="F132" s="25" t="str">
        <f>IFERROR(IF(VLOOKUP(B132,IMPORT!$F:$J,4,0)="true","","S"),"")</f>
        <v/>
      </c>
      <c r="G132" s="10" t="str">
        <f>IFERROR(IF(VLOOKUP(B132,IMPORT!$F:$J,5,0)="normal","","B"),"")</f>
        <v/>
      </c>
      <c r="H132" s="26" t="str">
        <f>IFERROR(IF(VLOOKUP(B132,IMPORT!$F:$L,7,0)="true","","P"),"")</f>
        <v/>
      </c>
      <c r="I132" s="18" t="str">
        <f>IF(AND(OR(IMPORT!K132="available",IMPORT!K132="reservation",IMPORT!K132="reservation-late"),OR(A132&lt;&gt;"Z - Garage - Livraison",A132&lt;&gt;"Z - Garage - Livraison")),B132,"")</f>
        <v>FC-327-SL</v>
      </c>
      <c r="J132" s="18" t="str">
        <f>IFERROR(IF(VLOOKUP(B132,IMPORT!$F:$AF,21,FALSE)&lt;&gt;"null",IF(OR(A132="Z - Garage - Livraison",A132="Z - Garage - Restitution"),"",B132),""),"")</f>
        <v/>
      </c>
      <c r="K132" s="18" t="str">
        <f>IF(AND(J132="",OR(IMPORT!K132="intervention",IMPORT!K132="intervention-late")),IF(OR(A132="Z - Garage - Livraison",A132="Z - Garage - Restitution"),"",B132),"")</f>
        <v/>
      </c>
      <c r="L132" s="18" t="str">
        <f>IFERROR(IF(OR(A132="Z - Garage - Livraison",A132="Z - Garage - Restitution"),B132,""),"")</f>
        <v/>
      </c>
      <c r="M132" s="20" t="str">
        <f>IFERROR(INT(IF(OR(IMPORT!K132="intervention",IMPORT!K132="intervention-late",IMPORT!K132="unavailable"),IF(J132&lt;&gt;"",MID(VLOOKUP(B132,IMPORT!$F:$AF,21,0),1,10),MID(VLOOKUP(B132,IMPORT!$F:$AF,19,0),1,10)),"")),"")</f>
        <v/>
      </c>
      <c r="N132" s="20" t="str">
        <f>IFERROR(INT(IF(OR(IMPORT!K132="intervention",IMPORT!K132="intervention-late",IMPORT!K132="unavailable"),IF(J132&lt;&gt;"",MID(VLOOKUP(B132,IMPORT!$F:$AF,22,0),1,10),MID(VLOOKUP(B132,IMPORT!$F:$AF,20,0),1,10)),"")),"")</f>
        <v/>
      </c>
      <c r="O132" s="18" t="str">
        <f t="shared" ca="1" si="2"/>
        <v/>
      </c>
      <c r="P132" s="14" t="str">
        <f>IFERROR(INT(IF(MID(VLOOKUP(B132,IMPORT!$F:$AF,23,FALSE),1,10)&lt;&gt;"null",MID(VLOOKUP(B132,IMPORT!$F:$AF,23,FALSE),1,10),"")),"")</f>
        <v/>
      </c>
      <c r="Q132" s="16" t="str">
        <f>IFERROR(INT(IF(MID(VLOOKUP(B132,IMPORT!$F:$AF,26,FALSE),1,10)&lt;&gt;"null",MID(VLOOKUP(B132,IMPORT!$F:$AF,26,FALSE),1,10),"")),"")</f>
        <v/>
      </c>
      <c r="R132" s="16" t="str">
        <f>IFERROR(IF(VLOOKUP(B132,IMPORT!$F:$AF,11,FALSE)="true","X",""),"")</f>
        <v/>
      </c>
      <c r="S132" s="16" t="str">
        <f>IFERROR(IF(VLOOKUP(B132,IMPORT!$F:$AF,12,FALSE)="true","X",""),"")</f>
        <v/>
      </c>
      <c r="T132" s="16" t="str">
        <f>IFERROR(IF(VLOOKUP(B132,IMPORT!$F:$AF,9,FALSE)="true","X",""),"")</f>
        <v/>
      </c>
      <c r="U132" s="16" t="str">
        <f>IFERROR(IF(VLOOKUP(B132,IMPORT!$F:$AF,10,FALSE)="true","X",""),"")</f>
        <v/>
      </c>
      <c r="V132" s="16" t="str">
        <f>IFERROR(IF(VLOOKUP(B132,IMPORT!$F:$AF,13,FALSE)="true","X",""),"")</f>
        <v/>
      </c>
      <c r="W132" s="16" t="str">
        <f>IFERROR(IF(VLOOKUP(B132,IMPORT!$F:$AF,14,FALSE)="true","X",""),"")</f>
        <v/>
      </c>
      <c r="X132" s="12" t="str">
        <f>IFERROR(INT(IF(MID(VLOOKUP(B132,IMPORT!$F:$AF,27,FALSE),1,10)&lt;&gt;"null",MID(VLOOKUP(B132,IMPORT!$F:$AF,27,FALSE),1,10),"-")),"")</f>
        <v/>
      </c>
      <c r="Y132" s="21">
        <f>IFERROR(IF(VLOOKUP(B132,IMPORT!$F:$AF,24,FALSE)&lt;&gt;"null",VLOOKUP(B132,IMPORT!$F:$AF,24,FALSE),""),"")</f>
        <v>7.0100118723608602E+17</v>
      </c>
      <c r="Z132" s="18">
        <f>IFERROR(IF(VLOOKUP(B132,IMPORT!$F:$AF,25,FALSE)&lt;&gt;"null",VLOOKUP(B132,IMPORT!$F:$AF,25,FALSE),""),"")</f>
        <v>204</v>
      </c>
    </row>
    <row r="133" spans="1:26">
      <c r="A133" s="1" t="str">
        <f>IFERROR(IF(IMPORT!C133&lt;&gt;"",IMPORT!C133,""),"")</f>
        <v>Paris 09 - Anvers</v>
      </c>
      <c r="B133" s="1" t="str">
        <f>IFERROR(VLOOKUP(D133,IMPORT!$1:$1048576,6,FALSE),"")</f>
        <v>EL-818-FM</v>
      </c>
      <c r="C133" s="1" t="str">
        <f>IFERROR(VLOOKUP(B133,IMPORT!$F:$G,2,FALSE),"")</f>
        <v>Golf 7</v>
      </c>
      <c r="D133" s="8" t="str">
        <f>IFERROR(IF(IMPORT!A133&lt;&gt;"",IMPORT!A133,""),"")</f>
        <v>Paris 09 - Anvers1</v>
      </c>
      <c r="E133" s="1" t="str">
        <f>IFERROR(VLOOKUP(D133,IMPORT!$1:$1048576,21,FALSE),"")</f>
        <v>Azize Aouzal</v>
      </c>
      <c r="F133" s="25" t="str">
        <f>IFERROR(IF(VLOOKUP(B133,IMPORT!$F:$J,4,0)="true","","S"),"")</f>
        <v>S</v>
      </c>
      <c r="G133" s="10" t="str">
        <f>IFERROR(IF(VLOOKUP(B133,IMPORT!$F:$J,5,0)="normal","","B"),"")</f>
        <v/>
      </c>
      <c r="H133" s="26" t="str">
        <f>IFERROR(IF(VLOOKUP(B133,IMPORT!$F:$L,7,0)="true","","P"),"")</f>
        <v>P</v>
      </c>
      <c r="I133" s="18" t="str">
        <f>IF(AND(OR(IMPORT!K133="available",IMPORT!K133="reservation",IMPORT!K133="reservation-late"),OR(A133&lt;&gt;"Z - Garage - Livraison",A133&lt;&gt;"Z - Garage - Livraison")),B133,"")</f>
        <v/>
      </c>
      <c r="J133" s="18" t="str">
        <f>IFERROR(IF(VLOOKUP(B133,IMPORT!$F:$AF,21,FALSE)&lt;&gt;"null",IF(OR(A133="Z - Garage - Livraison",A133="Z - Garage - Restitution"),"",B133),""),"")</f>
        <v>EL-818-FM</v>
      </c>
      <c r="K133" s="18" t="str">
        <f>IF(AND(J133="",OR(IMPORT!K133="intervention",IMPORT!K133="intervention-late")),IF(OR(A133="Z - Garage - Livraison",A133="Z - Garage - Restitution"),"",B133),"")</f>
        <v/>
      </c>
      <c r="L133" s="18" t="str">
        <f>IFERROR(IF(OR(A133="Z - Garage - Livraison",A133="Z - Garage - Restitution"),B133,""),"")</f>
        <v/>
      </c>
      <c r="M133" s="20">
        <f>IFERROR(INT(IF(OR(IMPORT!K133="intervention",IMPORT!K133="intervention-late",IMPORT!K133="unavailable"),IF(J133&lt;&gt;"",MID(VLOOKUP(B133,IMPORT!$F:$AF,21,0),1,10),MID(VLOOKUP(B133,IMPORT!$F:$AF,19,0),1,10)),"")),"")</f>
        <v>43457</v>
      </c>
      <c r="N133" s="20">
        <f>IFERROR(INT(IF(OR(IMPORT!K133="intervention",IMPORT!K133="intervention-late",IMPORT!K133="unavailable"),IF(J133&lt;&gt;"",MID(VLOOKUP(B133,IMPORT!$F:$AF,22,0),1,10),MID(VLOOKUP(B133,IMPORT!$F:$AF,20,0),1,10)),"")),"")</f>
        <v>43523</v>
      </c>
      <c r="O133" s="18">
        <f t="shared" ca="1" si="2"/>
        <v>10</v>
      </c>
      <c r="P133" s="14" t="str">
        <f>IFERROR(INT(IF(MID(VLOOKUP(B133,IMPORT!$F:$AF,23,FALSE),1,10)&lt;&gt;"null",MID(VLOOKUP(B133,IMPORT!$F:$AF,23,FALSE),1,10),"")),"")</f>
        <v/>
      </c>
      <c r="Q133" s="16" t="str">
        <f>IFERROR(INT(IF(MID(VLOOKUP(B133,IMPORT!$F:$AF,26,FALSE),1,10)&lt;&gt;"null",MID(VLOOKUP(B133,IMPORT!$F:$AF,26,FALSE),1,10),"")),"")</f>
        <v/>
      </c>
      <c r="R133" s="16" t="str">
        <f>IFERROR(IF(VLOOKUP(B133,IMPORT!$F:$AF,11,FALSE)="true","X",""),"")</f>
        <v/>
      </c>
      <c r="S133" s="16" t="str">
        <f>IFERROR(IF(VLOOKUP(B133,IMPORT!$F:$AF,12,FALSE)="true","X",""),"")</f>
        <v/>
      </c>
      <c r="T133" s="16" t="str">
        <f>IFERROR(IF(VLOOKUP(B133,IMPORT!$F:$AF,9,FALSE)="true","X",""),"")</f>
        <v/>
      </c>
      <c r="U133" s="16" t="str">
        <f>IFERROR(IF(VLOOKUP(B133,IMPORT!$F:$AF,10,FALSE)="true","X",""),"")</f>
        <v/>
      </c>
      <c r="V133" s="16" t="str">
        <f>IFERROR(IF(VLOOKUP(B133,IMPORT!$F:$AF,13,FALSE)="true","X",""),"")</f>
        <v/>
      </c>
      <c r="W133" s="16" t="str">
        <f>IFERROR(IF(VLOOKUP(B133,IMPORT!$F:$AF,14,FALSE)="true","X",""),"")</f>
        <v/>
      </c>
      <c r="X133" s="12">
        <f>IFERROR(INT(IF(MID(VLOOKUP(B133,IMPORT!$F:$AF,27,FALSE),1,10)&lt;&gt;"null",MID(VLOOKUP(B133,IMPORT!$F:$AF,27,FALSE),1,10),"-")),"")</f>
        <v>43438</v>
      </c>
      <c r="Y133" s="21">
        <f>IFERROR(IF(VLOOKUP(B133,IMPORT!$F:$AF,24,FALSE)&lt;&gt;"null",VLOOKUP(B133,IMPORT!$F:$AF,24,FALSE),""),"")</f>
        <v>7.0100118723606605E+17</v>
      </c>
      <c r="Z133" s="18" t="str">
        <f>IFERROR(IF(VLOOKUP(B133,IMPORT!$F:$AF,25,FALSE)&lt;&gt;"null",VLOOKUP(B133,IMPORT!$F:$AF,25,FALSE),""),"")</f>
        <v/>
      </c>
    </row>
    <row r="134" spans="1:26">
      <c r="A134" s="1" t="str">
        <f>IFERROR(IF(IMPORT!C134&lt;&gt;"",IMPORT!C134,""),"")</f>
        <v>Paris 09 - Anvers</v>
      </c>
      <c r="B134" s="1" t="str">
        <f>IFERROR(VLOOKUP(D134,IMPORT!$1:$1048576,6,FALSE),"")</f>
        <v>ES-416-VT</v>
      </c>
      <c r="C134" s="1" t="str">
        <f>IFERROR(VLOOKUP(B134,IMPORT!$F:$G,2,FALSE),"")</f>
        <v>TWINGO</v>
      </c>
      <c r="D134" s="8" t="str">
        <f>IFERROR(IF(IMPORT!A134&lt;&gt;"",IMPORT!A134,""),"")</f>
        <v>Paris 09 - Anvers2</v>
      </c>
      <c r="E134" s="1" t="str">
        <f>IFERROR(VLOOKUP(D134,IMPORT!$1:$1048576,21,FALSE),"")</f>
        <v>Azize Aouzal</v>
      </c>
      <c r="F134" s="25" t="str">
        <f>IFERROR(IF(VLOOKUP(B134,IMPORT!$F:$J,4,0)="true","","S"),"")</f>
        <v/>
      </c>
      <c r="G134" s="10" t="str">
        <f>IFERROR(IF(VLOOKUP(B134,IMPORT!$F:$J,5,0)="normal","","B"),"")</f>
        <v/>
      </c>
      <c r="H134" s="26" t="str">
        <f>IFERROR(IF(VLOOKUP(B134,IMPORT!$F:$L,7,0)="true","","P"),"")</f>
        <v/>
      </c>
      <c r="I134" s="18" t="str">
        <f>IF(AND(OR(IMPORT!K134="available",IMPORT!K134="reservation",IMPORT!K134="reservation-late"),OR(A134&lt;&gt;"Z - Garage - Livraison",A134&lt;&gt;"Z - Garage - Livraison")),B134,"")</f>
        <v>ES-416-VT</v>
      </c>
      <c r="J134" s="18" t="str">
        <f>IFERROR(IF(VLOOKUP(B134,IMPORT!$F:$AF,21,FALSE)&lt;&gt;"null",IF(OR(A134="Z - Garage - Livraison",A134="Z - Garage - Restitution"),"",B134),""),"")</f>
        <v/>
      </c>
      <c r="K134" s="18" t="str">
        <f>IF(AND(J134="",OR(IMPORT!K134="intervention",IMPORT!K134="intervention-late")),IF(OR(A134="Z - Garage - Livraison",A134="Z - Garage - Restitution"),"",B134),"")</f>
        <v/>
      </c>
      <c r="L134" s="18" t="str">
        <f>IFERROR(IF(OR(A134="Z - Garage - Livraison",A134="Z - Garage - Restitution"),B134,""),"")</f>
        <v/>
      </c>
      <c r="M134" s="20" t="str">
        <f>IFERROR(INT(IF(OR(IMPORT!K134="intervention",IMPORT!K134="intervention-late",IMPORT!K134="unavailable"),IF(J134&lt;&gt;"",MID(VLOOKUP(B134,IMPORT!$F:$AF,21,0),1,10),MID(VLOOKUP(B134,IMPORT!$F:$AF,19,0),1,10)),"")),"")</f>
        <v/>
      </c>
      <c r="N134" s="20" t="str">
        <f>IFERROR(INT(IF(OR(IMPORT!K134="intervention",IMPORT!K134="intervention-late",IMPORT!K134="unavailable"),IF(J134&lt;&gt;"",MID(VLOOKUP(B134,IMPORT!$F:$AF,22,0),1,10),MID(VLOOKUP(B134,IMPORT!$F:$AF,20,0),1,10)),"")),"")</f>
        <v/>
      </c>
      <c r="O134" s="18" t="str">
        <f t="shared" ca="1" si="2"/>
        <v/>
      </c>
      <c r="P134" s="14" t="str">
        <f>IFERROR(INT(IF(MID(VLOOKUP(B134,IMPORT!$F:$AF,23,FALSE),1,10)&lt;&gt;"null",MID(VLOOKUP(B134,IMPORT!$F:$AF,23,FALSE),1,10),"")),"")</f>
        <v/>
      </c>
      <c r="Q134" s="16">
        <f>IFERROR(INT(IF(MID(VLOOKUP(B134,IMPORT!$F:$AF,26,FALSE),1,10)&lt;&gt;"null",MID(VLOOKUP(B134,IMPORT!$F:$AF,26,FALSE),1,10),"")),"")</f>
        <v>43349</v>
      </c>
      <c r="R134" s="16" t="str">
        <f>IFERROR(IF(VLOOKUP(B134,IMPORT!$F:$AF,11,FALSE)="true","X",""),"")</f>
        <v/>
      </c>
      <c r="S134" s="16" t="str">
        <f>IFERROR(IF(VLOOKUP(B134,IMPORT!$F:$AF,12,FALSE)="true","X",""),"")</f>
        <v/>
      </c>
      <c r="T134" s="16" t="str">
        <f>IFERROR(IF(VLOOKUP(B134,IMPORT!$F:$AF,9,FALSE)="true","X",""),"")</f>
        <v/>
      </c>
      <c r="U134" s="16" t="str">
        <f>IFERROR(IF(VLOOKUP(B134,IMPORT!$F:$AF,10,FALSE)="true","X",""),"")</f>
        <v/>
      </c>
      <c r="V134" s="16" t="str">
        <f>IFERROR(IF(VLOOKUP(B134,IMPORT!$F:$AF,13,FALSE)="true","X",""),"")</f>
        <v/>
      </c>
      <c r="W134" s="16" t="str">
        <f>IFERROR(IF(VLOOKUP(B134,IMPORT!$F:$AF,14,FALSE)="true","X",""),"")</f>
        <v/>
      </c>
      <c r="X134" s="12">
        <f>IFERROR(INT(IF(MID(VLOOKUP(B134,IMPORT!$F:$AF,27,FALSE),1,10)&lt;&gt;"null",MID(VLOOKUP(B134,IMPORT!$F:$AF,27,FALSE),1,10),"-")),"")</f>
        <v>43438</v>
      </c>
      <c r="Y134" s="21">
        <f>IFERROR(IF(VLOOKUP(B134,IMPORT!$F:$AF,24,FALSE)&lt;&gt;"null",VLOOKUP(B134,IMPORT!$F:$AF,24,FALSE),""),"")</f>
        <v>7.0100118723602803E+17</v>
      </c>
      <c r="Z134" s="18" t="str">
        <f>IFERROR(IF(VLOOKUP(B134,IMPORT!$F:$AF,25,FALSE)&lt;&gt;"null",VLOOKUP(B134,IMPORT!$F:$AF,25,FALSE),""),"")</f>
        <v/>
      </c>
    </row>
    <row r="135" spans="1:26">
      <c r="A135" s="1" t="str">
        <f>IFERROR(IF(IMPORT!C135&lt;&gt;"",IMPORT!C135,""),"")</f>
        <v>Paris 09 - Anvers</v>
      </c>
      <c r="B135" s="1" t="str">
        <f>IFERROR(VLOOKUP(D135,IMPORT!$1:$1048576,6,FALSE),"")</f>
        <v>EQ-189-EJ</v>
      </c>
      <c r="C135" s="1" t="str">
        <f>IFERROR(VLOOKUP(B135,IMPORT!$F:$G,2,FALSE),"")</f>
        <v>MEGANE</v>
      </c>
      <c r="D135" s="8" t="str">
        <f>IFERROR(IF(IMPORT!A135&lt;&gt;"",IMPORT!A135,""),"")</f>
        <v>Paris 09 - Anvers3</v>
      </c>
      <c r="E135" s="1" t="str">
        <f>IFERROR(VLOOKUP(D135,IMPORT!$1:$1048576,21,FALSE),"")</f>
        <v>Azize Aouzal</v>
      </c>
      <c r="F135" s="25" t="str">
        <f>IFERROR(IF(VLOOKUP(B135,IMPORT!$F:$J,4,0)="true","","S"),"")</f>
        <v/>
      </c>
      <c r="G135" s="10" t="str">
        <f>IFERROR(IF(VLOOKUP(B135,IMPORT!$F:$J,5,0)="normal","","B"),"")</f>
        <v>B</v>
      </c>
      <c r="H135" s="26" t="str">
        <f>IFERROR(IF(VLOOKUP(B135,IMPORT!$F:$L,7,0)="true","","P"),"")</f>
        <v>P</v>
      </c>
      <c r="I135" s="18" t="str">
        <f>IF(AND(OR(IMPORT!K135="available",IMPORT!K135="reservation",IMPORT!K135="reservation-late"),OR(A135&lt;&gt;"Z - Garage - Livraison",A135&lt;&gt;"Z - Garage - Livraison")),B135,"")</f>
        <v/>
      </c>
      <c r="J135" s="18" t="str">
        <f>IFERROR(IF(VLOOKUP(B135,IMPORT!$F:$AF,21,FALSE)&lt;&gt;"null",IF(OR(A135="Z - Garage - Livraison",A135="Z - Garage - Restitution"),"",B135),""),"")</f>
        <v>EQ-189-EJ</v>
      </c>
      <c r="K135" s="18" t="str">
        <f>IF(AND(J135="",OR(IMPORT!K135="intervention",IMPORT!K135="intervention-late")),IF(OR(A135="Z - Garage - Livraison",A135="Z - Garage - Restitution"),"",B135),"")</f>
        <v/>
      </c>
      <c r="L135" s="18" t="str">
        <f>IFERROR(IF(OR(A135="Z - Garage - Livraison",A135="Z - Garage - Restitution"),B135,""),"")</f>
        <v/>
      </c>
      <c r="M135" s="20">
        <f>IFERROR(INT(IF(OR(IMPORT!K135="intervention",IMPORT!K135="intervention-late",IMPORT!K135="unavailable"),IF(J135&lt;&gt;"",MID(VLOOKUP(B135,IMPORT!$F:$AF,21,0),1,10),MID(VLOOKUP(B135,IMPORT!$F:$AF,19,0),1,10)),"")),"")</f>
        <v>43491</v>
      </c>
      <c r="N135" s="20">
        <f>IFERROR(INT(IF(OR(IMPORT!K135="intervention",IMPORT!K135="intervention-late",IMPORT!K135="unavailable"),IF(J135&lt;&gt;"",MID(VLOOKUP(B135,IMPORT!$F:$AF,22,0),1,10),MID(VLOOKUP(B135,IMPORT!$F:$AF,20,0),1,10)),"")),"")</f>
        <v>43523</v>
      </c>
      <c r="O135" s="18">
        <f t="shared" ca="1" si="2"/>
        <v>10</v>
      </c>
      <c r="P135" s="14">
        <f>IFERROR(INT(IF(MID(VLOOKUP(B135,IMPORT!$F:$AF,23,FALSE),1,10)&lt;&gt;"null",MID(VLOOKUP(B135,IMPORT!$F:$AF,23,FALSE),1,10),"")),"")</f>
        <v>43473</v>
      </c>
      <c r="Q135" s="16">
        <f>IFERROR(INT(IF(MID(VLOOKUP(B135,IMPORT!$F:$AF,26,FALSE),1,10)&lt;&gt;"null",MID(VLOOKUP(B135,IMPORT!$F:$AF,26,FALSE),1,10),"")),"")</f>
        <v>43465</v>
      </c>
      <c r="R135" s="16" t="str">
        <f>IFERROR(IF(VLOOKUP(B135,IMPORT!$F:$AF,11,FALSE)="true","X",""),"")</f>
        <v/>
      </c>
      <c r="S135" s="16" t="str">
        <f>IFERROR(IF(VLOOKUP(B135,IMPORT!$F:$AF,12,FALSE)="true","X",""),"")</f>
        <v/>
      </c>
      <c r="T135" s="16" t="str">
        <f>IFERROR(IF(VLOOKUP(B135,IMPORT!$F:$AF,9,FALSE)="true","X",""),"")</f>
        <v/>
      </c>
      <c r="U135" s="16" t="str">
        <f>IFERROR(IF(VLOOKUP(B135,IMPORT!$F:$AF,10,FALSE)="true","X",""),"")</f>
        <v/>
      </c>
      <c r="V135" s="16" t="str">
        <f>IFERROR(IF(VLOOKUP(B135,IMPORT!$F:$AF,13,FALSE)="true","X",""),"")</f>
        <v/>
      </c>
      <c r="W135" s="16" t="str">
        <f>IFERROR(IF(VLOOKUP(B135,IMPORT!$F:$AF,14,FALSE)="true","X",""),"")</f>
        <v/>
      </c>
      <c r="X135" s="12">
        <f>IFERROR(INT(IF(MID(VLOOKUP(B135,IMPORT!$F:$AF,27,FALSE),1,10)&lt;&gt;"null",MID(VLOOKUP(B135,IMPORT!$F:$AF,27,FALSE),1,10),"-")),"")</f>
        <v>43215</v>
      </c>
      <c r="Y135" s="21">
        <f>IFERROR(IF(VLOOKUP(B135,IMPORT!$F:$AF,24,FALSE)&lt;&gt;"null",VLOOKUP(B135,IMPORT!$F:$AF,24,FALSE),""),"")</f>
        <v>7.0100118723600896E+17</v>
      </c>
      <c r="Z135" s="18" t="str">
        <f>IFERROR(IF(VLOOKUP(B135,IMPORT!$F:$AF,25,FALSE)&lt;&gt;"null",VLOOKUP(B135,IMPORT!$F:$AF,25,FALSE),""),"")</f>
        <v/>
      </c>
    </row>
    <row r="136" spans="1:26">
      <c r="A136" s="1" t="str">
        <f>IFERROR(IF(IMPORT!C136&lt;&gt;"",IMPORT!C136,""),"")</f>
        <v>Paris 09 - Anvers</v>
      </c>
      <c r="B136" s="1" t="str">
        <f>IFERROR(VLOOKUP(D136,IMPORT!$1:$1048576,6,FALSE),"")</f>
        <v>EL-259-SA</v>
      </c>
      <c r="C136" s="1" t="str">
        <f>IFERROR(VLOOKUP(B136,IMPORT!$F:$G,2,FALSE),"")</f>
        <v>TWINGO</v>
      </c>
      <c r="D136" s="8" t="str">
        <f>IFERROR(IF(IMPORT!A136&lt;&gt;"",IMPORT!A136,""),"")</f>
        <v>Paris 09 - Anvers4</v>
      </c>
      <c r="E136" s="1" t="str">
        <f>IFERROR(VLOOKUP(D136,IMPORT!$1:$1048576,21,FALSE),"")</f>
        <v>Azize Aouzal</v>
      </c>
      <c r="F136" s="25" t="str">
        <f>IFERROR(IF(VLOOKUP(B136,IMPORT!$F:$J,4,0)="true","","S"),"")</f>
        <v/>
      </c>
      <c r="G136" s="10" t="str">
        <f>IFERROR(IF(VLOOKUP(B136,IMPORT!$F:$J,5,0)="normal","","B"),"")</f>
        <v/>
      </c>
      <c r="H136" s="26" t="str">
        <f>IFERROR(IF(VLOOKUP(B136,IMPORT!$F:$L,7,0)="true","","P"),"")</f>
        <v/>
      </c>
      <c r="I136" s="18" t="str">
        <f>IF(AND(OR(IMPORT!K136="available",IMPORT!K136="reservation",IMPORT!K136="reservation-late"),OR(A136&lt;&gt;"Z - Garage - Livraison",A136&lt;&gt;"Z - Garage - Livraison")),B136,"")</f>
        <v/>
      </c>
      <c r="J136" s="18" t="str">
        <f>IFERROR(IF(VLOOKUP(B136,IMPORT!$F:$AF,21,FALSE)&lt;&gt;"null",IF(OR(A136="Z - Garage - Livraison",A136="Z - Garage - Restitution"),"",B136),""),"")</f>
        <v>EL-259-SA</v>
      </c>
      <c r="K136" s="18" t="str">
        <f>IF(AND(J136="",OR(IMPORT!K136="intervention",IMPORT!K136="intervention-late")),IF(OR(A136="Z - Garage - Livraison",A136="Z - Garage - Restitution"),"",B136),"")</f>
        <v/>
      </c>
      <c r="L136" s="18" t="str">
        <f>IFERROR(IF(OR(A136="Z - Garage - Livraison",A136="Z - Garage - Restitution"),B136,""),"")</f>
        <v/>
      </c>
      <c r="M136" s="20">
        <f>IFERROR(INT(IF(OR(IMPORT!K136="intervention",IMPORT!K136="intervention-late",IMPORT!K136="unavailable"),IF(J136&lt;&gt;"",MID(VLOOKUP(B136,IMPORT!$F:$AF,21,0),1,10),MID(VLOOKUP(B136,IMPORT!$F:$AF,19,0),1,10)),"")),"")</f>
        <v>43510</v>
      </c>
      <c r="N136" s="20">
        <f>IFERROR(INT(IF(OR(IMPORT!K136="intervention",IMPORT!K136="intervention-late",IMPORT!K136="unavailable"),IF(J136&lt;&gt;"",MID(VLOOKUP(B136,IMPORT!$F:$AF,22,0),1,10),MID(VLOOKUP(B136,IMPORT!$F:$AF,20,0),1,10)),"")),"")</f>
        <v>43537</v>
      </c>
      <c r="O136" s="18">
        <f t="shared" ca="1" si="2"/>
        <v>24</v>
      </c>
      <c r="P136" s="14">
        <f>IFERROR(INT(IF(MID(VLOOKUP(B136,IMPORT!$F:$AF,23,FALSE),1,10)&lt;&gt;"null",MID(VLOOKUP(B136,IMPORT!$F:$AF,23,FALSE),1,10),"")),"")</f>
        <v>43483</v>
      </c>
      <c r="Q136" s="16" t="str">
        <f>IFERROR(INT(IF(MID(VLOOKUP(B136,IMPORT!$F:$AF,26,FALSE),1,10)&lt;&gt;"null",MID(VLOOKUP(B136,IMPORT!$F:$AF,26,FALSE),1,10),"")),"")</f>
        <v/>
      </c>
      <c r="R136" s="16" t="str">
        <f>IFERROR(IF(VLOOKUP(B136,IMPORT!$F:$AF,11,FALSE)="true","X",""),"")</f>
        <v/>
      </c>
      <c r="S136" s="16" t="str">
        <f>IFERROR(IF(VLOOKUP(B136,IMPORT!$F:$AF,12,FALSE)="true","X",""),"")</f>
        <v/>
      </c>
      <c r="T136" s="16" t="str">
        <f>IFERROR(IF(VLOOKUP(B136,IMPORT!$F:$AF,9,FALSE)="true","X",""),"")</f>
        <v/>
      </c>
      <c r="U136" s="16" t="str">
        <f>IFERROR(IF(VLOOKUP(B136,IMPORT!$F:$AF,10,FALSE)="true","X",""),"")</f>
        <v/>
      </c>
      <c r="V136" s="16" t="str">
        <f>IFERROR(IF(VLOOKUP(B136,IMPORT!$F:$AF,13,FALSE)="true","X",""),"")</f>
        <v/>
      </c>
      <c r="W136" s="16" t="str">
        <f>IFERROR(IF(VLOOKUP(B136,IMPORT!$F:$AF,14,FALSE)="true","X",""),"")</f>
        <v/>
      </c>
      <c r="X136" s="12">
        <f>IFERROR(INT(IF(MID(VLOOKUP(B136,IMPORT!$F:$AF,27,FALSE),1,10)&lt;&gt;"null",MID(VLOOKUP(B136,IMPORT!$F:$AF,27,FALSE),1,10),"-")),"")</f>
        <v>43438</v>
      </c>
      <c r="Y136" s="21">
        <f>IFERROR(IF(VLOOKUP(B136,IMPORT!$F:$AF,24,FALSE)&lt;&gt;"null",VLOOKUP(B136,IMPORT!$F:$AF,24,FALSE),""),"")</f>
        <v>7.01001187236066E+18</v>
      </c>
      <c r="Z136" s="18" t="str">
        <f>IFERROR(IF(VLOOKUP(B136,IMPORT!$F:$AF,25,FALSE)&lt;&gt;"null",VLOOKUP(B136,IMPORT!$F:$AF,25,FALSE),""),"")</f>
        <v/>
      </c>
    </row>
    <row r="137" spans="1:26">
      <c r="A137" s="1" t="str">
        <f>IFERROR(IF(IMPORT!C137&lt;&gt;"",IMPORT!C137,""),"")</f>
        <v>Paris 09 - Anvers</v>
      </c>
      <c r="B137" s="1" t="str">
        <f>IFERROR(VLOOKUP(D137,IMPORT!$1:$1048576,6,FALSE),"")</f>
        <v>FA-687-HB</v>
      </c>
      <c r="C137" s="1">
        <f>IFERROR(VLOOKUP(B137,IMPORT!$F:$G,2,FALSE),"")</f>
        <v>500</v>
      </c>
      <c r="D137" s="8" t="str">
        <f>IFERROR(IF(IMPORT!A137&lt;&gt;"",IMPORT!A137,""),"")</f>
        <v>Paris 09 - Anvers5</v>
      </c>
      <c r="E137" s="1" t="str">
        <f>IFERROR(VLOOKUP(D137,IMPORT!$1:$1048576,21,FALSE),"")</f>
        <v>Azize Aouzal</v>
      </c>
      <c r="F137" s="25" t="str">
        <f>IFERROR(IF(VLOOKUP(B137,IMPORT!$F:$J,4,0)="true","","S"),"")</f>
        <v/>
      </c>
      <c r="G137" s="10" t="str">
        <f>IFERROR(IF(VLOOKUP(B137,IMPORT!$F:$J,5,0)="normal","","B"),"")</f>
        <v/>
      </c>
      <c r="H137" s="26" t="str">
        <f>IFERROR(IF(VLOOKUP(B137,IMPORT!$F:$L,7,0)="true","","P"),"")</f>
        <v/>
      </c>
      <c r="I137" s="18" t="str">
        <f>IF(AND(OR(IMPORT!K137="available",IMPORT!K137="reservation",IMPORT!K137="reservation-late"),OR(A137&lt;&gt;"Z - Garage - Livraison",A137&lt;&gt;"Z - Garage - Livraison")),B137,"")</f>
        <v>FA-687-HB</v>
      </c>
      <c r="J137" s="18" t="str">
        <f>IFERROR(IF(VLOOKUP(B137,IMPORT!$F:$AF,21,FALSE)&lt;&gt;"null",IF(OR(A137="Z - Garage - Livraison",A137="Z - Garage - Restitution"),"",B137),""),"")</f>
        <v/>
      </c>
      <c r="K137" s="18" t="str">
        <f>IF(AND(J137="",OR(IMPORT!K137="intervention",IMPORT!K137="intervention-late")),IF(OR(A137="Z - Garage - Livraison",A137="Z - Garage - Restitution"),"",B137),"")</f>
        <v/>
      </c>
      <c r="L137" s="18" t="str">
        <f>IFERROR(IF(OR(A137="Z - Garage - Livraison",A137="Z - Garage - Restitution"),B137,""),"")</f>
        <v/>
      </c>
      <c r="M137" s="20" t="str">
        <f>IFERROR(INT(IF(OR(IMPORT!K137="intervention",IMPORT!K137="intervention-late",IMPORT!K137="unavailable"),IF(J137&lt;&gt;"",MID(VLOOKUP(B137,IMPORT!$F:$AF,21,0),1,10),MID(VLOOKUP(B137,IMPORT!$F:$AF,19,0),1,10)),"")),"")</f>
        <v/>
      </c>
      <c r="N137" s="20" t="str">
        <f>IFERROR(INT(IF(OR(IMPORT!K137="intervention",IMPORT!K137="intervention-late",IMPORT!K137="unavailable"),IF(J137&lt;&gt;"",MID(VLOOKUP(B137,IMPORT!$F:$AF,22,0),1,10),MID(VLOOKUP(B137,IMPORT!$F:$AF,20,0),1,10)),"")),"")</f>
        <v/>
      </c>
      <c r="O137" s="18" t="str">
        <f t="shared" ca="1" si="2"/>
        <v/>
      </c>
      <c r="P137" s="14" t="str">
        <f>IFERROR(INT(IF(MID(VLOOKUP(B137,IMPORT!$F:$AF,23,FALSE),1,10)&lt;&gt;"null",MID(VLOOKUP(B137,IMPORT!$F:$AF,23,FALSE),1,10),"")),"")</f>
        <v/>
      </c>
      <c r="Q137" s="16" t="str">
        <f>IFERROR(INT(IF(MID(VLOOKUP(B137,IMPORT!$F:$AF,26,FALSE),1,10)&lt;&gt;"null",MID(VLOOKUP(B137,IMPORT!$F:$AF,26,FALSE),1,10),"")),"")</f>
        <v/>
      </c>
      <c r="R137" s="16" t="str">
        <f>IFERROR(IF(VLOOKUP(B137,IMPORT!$F:$AF,11,FALSE)="true","X",""),"")</f>
        <v/>
      </c>
      <c r="S137" s="16" t="str">
        <f>IFERROR(IF(VLOOKUP(B137,IMPORT!$F:$AF,12,FALSE)="true","X",""),"")</f>
        <v/>
      </c>
      <c r="T137" s="16" t="str">
        <f>IFERROR(IF(VLOOKUP(B137,IMPORT!$F:$AF,9,FALSE)="true","X",""),"")</f>
        <v/>
      </c>
      <c r="U137" s="16" t="str">
        <f>IFERROR(IF(VLOOKUP(B137,IMPORT!$F:$AF,10,FALSE)="true","X",""),"")</f>
        <v/>
      </c>
      <c r="V137" s="16" t="str">
        <f>IFERROR(IF(VLOOKUP(B137,IMPORT!$F:$AF,13,FALSE)="true","X",""),"")</f>
        <v/>
      </c>
      <c r="W137" s="16" t="str">
        <f>IFERROR(IF(VLOOKUP(B137,IMPORT!$F:$AF,14,FALSE)="true","X",""),"")</f>
        <v/>
      </c>
      <c r="X137" s="12" t="str">
        <f>IFERROR(INT(IF(MID(VLOOKUP(B137,IMPORT!$F:$AF,27,FALSE),1,10)&lt;&gt;"null",MID(VLOOKUP(B137,IMPORT!$F:$AF,27,FALSE),1,10),"-")),"")</f>
        <v/>
      </c>
      <c r="Y137" s="21">
        <f>IFERROR(IF(VLOOKUP(B137,IMPORT!$F:$AF,24,FALSE)&lt;&gt;"null",VLOOKUP(B137,IMPORT!$F:$AF,24,FALSE),""),"")</f>
        <v>7.0100118723604902E+17</v>
      </c>
      <c r="Z137" s="18" t="str">
        <f>IFERROR(IF(VLOOKUP(B137,IMPORT!$F:$AF,25,FALSE)&lt;&gt;"null",VLOOKUP(B137,IMPORT!$F:$AF,25,FALSE),""),"")</f>
        <v/>
      </c>
    </row>
    <row r="138" spans="1:26">
      <c r="A138" s="1" t="str">
        <f>IFERROR(IF(IMPORT!C138&lt;&gt;"",IMPORT!C138,""),"")</f>
        <v>Paris 09 - Chateaudun</v>
      </c>
      <c r="B138" s="1" t="str">
        <f>IFERROR(VLOOKUP(D138,IMPORT!$1:$1048576,6,FALSE),"")</f>
        <v>FA-544-RR</v>
      </c>
      <c r="C138" s="1" t="str">
        <f>IFERROR(VLOOKUP(B138,IMPORT!$F:$G,2,FALSE),"")</f>
        <v>MEGANE</v>
      </c>
      <c r="D138" s="8" t="str">
        <f>IFERROR(IF(IMPORT!A138&lt;&gt;"",IMPORT!A138,""),"")</f>
        <v>Paris 09 - Chateaudun1</v>
      </c>
      <c r="E138" s="1" t="str">
        <f>IFERROR(VLOOKUP(D138,IMPORT!$1:$1048576,21,FALSE),"")</f>
        <v>Simon Coulange</v>
      </c>
      <c r="F138" s="25" t="str">
        <f>IFERROR(IF(VLOOKUP(B138,IMPORT!$F:$J,4,0)="true","","S"),"")</f>
        <v/>
      </c>
      <c r="G138" s="10" t="str">
        <f>IFERROR(IF(VLOOKUP(B138,IMPORT!$F:$J,5,0)="normal","","B"),"")</f>
        <v/>
      </c>
      <c r="H138" s="26" t="str">
        <f>IFERROR(IF(VLOOKUP(B138,IMPORT!$F:$L,7,0)="true","","P"),"")</f>
        <v>P</v>
      </c>
      <c r="I138" s="18" t="str">
        <f>IF(AND(OR(IMPORT!K138="available",IMPORT!K138="reservation",IMPORT!K138="reservation-late"),OR(A138&lt;&gt;"Z - Garage - Livraison",A138&lt;&gt;"Z - Garage - Livraison")),B138,"")</f>
        <v>FA-544-RR</v>
      </c>
      <c r="J138" s="18" t="str">
        <f>IFERROR(IF(VLOOKUP(B138,IMPORT!$F:$AF,21,FALSE)&lt;&gt;"null",IF(OR(A138="Z - Garage - Livraison",A138="Z - Garage - Restitution"),"",B138),""),"")</f>
        <v/>
      </c>
      <c r="K138" s="18" t="str">
        <f>IF(AND(J138="",OR(IMPORT!K138="intervention",IMPORT!K138="intervention-late")),IF(OR(A138="Z - Garage - Livraison",A138="Z - Garage - Restitution"),"",B138),"")</f>
        <v/>
      </c>
      <c r="L138" s="18" t="str">
        <f>IFERROR(IF(OR(A138="Z - Garage - Livraison",A138="Z - Garage - Restitution"),B138,""),"")</f>
        <v/>
      </c>
      <c r="M138" s="20" t="str">
        <f>IFERROR(INT(IF(OR(IMPORT!K138="intervention",IMPORT!K138="intervention-late",IMPORT!K138="unavailable"),IF(J138&lt;&gt;"",MID(VLOOKUP(B138,IMPORT!$F:$AF,21,0),1,10),MID(VLOOKUP(B138,IMPORT!$F:$AF,19,0),1,10)),"")),"")</f>
        <v/>
      </c>
      <c r="N138" s="20" t="str">
        <f>IFERROR(INT(IF(OR(IMPORT!K138="intervention",IMPORT!K138="intervention-late",IMPORT!K138="unavailable"),IF(J138&lt;&gt;"",MID(VLOOKUP(B138,IMPORT!$F:$AF,22,0),1,10),MID(VLOOKUP(B138,IMPORT!$F:$AF,20,0),1,10)),"")),"")</f>
        <v/>
      </c>
      <c r="O138" s="18" t="str">
        <f t="shared" ca="1" si="2"/>
        <v/>
      </c>
      <c r="P138" s="14" t="str">
        <f>IFERROR(INT(IF(MID(VLOOKUP(B138,IMPORT!$F:$AF,23,FALSE),1,10)&lt;&gt;"null",MID(VLOOKUP(B138,IMPORT!$F:$AF,23,FALSE),1,10),"")),"")</f>
        <v/>
      </c>
      <c r="Q138" s="16" t="str">
        <f>IFERROR(INT(IF(MID(VLOOKUP(B138,IMPORT!$F:$AF,26,FALSE),1,10)&lt;&gt;"null",MID(VLOOKUP(B138,IMPORT!$F:$AF,26,FALSE),1,10),"")),"")</f>
        <v/>
      </c>
      <c r="R138" s="16" t="str">
        <f>IFERROR(IF(VLOOKUP(B138,IMPORT!$F:$AF,11,FALSE)="true","X",""),"")</f>
        <v/>
      </c>
      <c r="S138" s="16" t="str">
        <f>IFERROR(IF(VLOOKUP(B138,IMPORT!$F:$AF,12,FALSE)="true","X",""),"")</f>
        <v/>
      </c>
      <c r="T138" s="16" t="str">
        <f>IFERROR(IF(VLOOKUP(B138,IMPORT!$F:$AF,9,FALSE)="true","X",""),"")</f>
        <v/>
      </c>
      <c r="U138" s="16" t="str">
        <f>IFERROR(IF(VLOOKUP(B138,IMPORT!$F:$AF,10,FALSE)="true","X",""),"")</f>
        <v/>
      </c>
      <c r="V138" s="16" t="str">
        <f>IFERROR(IF(VLOOKUP(B138,IMPORT!$F:$AF,13,FALSE)="true","X",""),"")</f>
        <v/>
      </c>
      <c r="W138" s="16" t="str">
        <f>IFERROR(IF(VLOOKUP(B138,IMPORT!$F:$AF,14,FALSE)="true","X",""),"")</f>
        <v/>
      </c>
      <c r="X138" s="12" t="str">
        <f>IFERROR(INT(IF(MID(VLOOKUP(B138,IMPORT!$F:$AF,27,FALSE),1,10)&lt;&gt;"null",MID(VLOOKUP(B138,IMPORT!$F:$AF,27,FALSE),1,10),"-")),"")</f>
        <v/>
      </c>
      <c r="Y138" s="21">
        <f>IFERROR(IF(VLOOKUP(B138,IMPORT!$F:$AF,24,FALSE)&lt;&gt;"null",VLOOKUP(B138,IMPORT!$F:$AF,24,FALSE),""),"")</f>
        <v>7.0100118723602496E+17</v>
      </c>
      <c r="Z138" s="18" t="str">
        <f>IFERROR(IF(VLOOKUP(B138,IMPORT!$F:$AF,25,FALSE)&lt;&gt;"null",VLOOKUP(B138,IMPORT!$F:$AF,25,FALSE),""),"")</f>
        <v/>
      </c>
    </row>
    <row r="139" spans="1:26">
      <c r="A139" s="1" t="str">
        <f>IFERROR(IF(IMPORT!C139&lt;&gt;"",IMPORT!C139,""),"")</f>
        <v>Paris 09 - Chateaudun</v>
      </c>
      <c r="B139" s="1" t="str">
        <f>IFERROR(VLOOKUP(D139,IMPORT!$1:$1048576,6,FALSE),"")</f>
        <v>EQ-572-FQ</v>
      </c>
      <c r="C139" s="1" t="str">
        <f>IFERROR(VLOOKUP(B139,IMPORT!$F:$G,2,FALSE),"")</f>
        <v>Golf 7</v>
      </c>
      <c r="D139" s="8" t="str">
        <f>IFERROR(IF(IMPORT!A139&lt;&gt;"",IMPORT!A139,""),"")</f>
        <v>Paris 09 - Chateaudun2</v>
      </c>
      <c r="E139" s="1" t="str">
        <f>IFERROR(VLOOKUP(D139,IMPORT!$1:$1048576,21,FALSE),"")</f>
        <v>Simon Coulange</v>
      </c>
      <c r="F139" s="25" t="str">
        <f>IFERROR(IF(VLOOKUP(B139,IMPORT!$F:$J,4,0)="true","","S"),"")</f>
        <v/>
      </c>
      <c r="G139" s="10" t="str">
        <f>IFERROR(IF(VLOOKUP(B139,IMPORT!$F:$J,5,0)="normal","","B"),"")</f>
        <v/>
      </c>
      <c r="H139" s="26" t="str">
        <f>IFERROR(IF(VLOOKUP(B139,IMPORT!$F:$L,7,0)="true","","P"),"")</f>
        <v/>
      </c>
      <c r="I139" s="18" t="str">
        <f>IF(AND(OR(IMPORT!K139="available",IMPORT!K139="reservation",IMPORT!K139="reservation-late"),OR(A139&lt;&gt;"Z - Garage - Livraison",A139&lt;&gt;"Z - Garage - Livraison")),B139,"")</f>
        <v>EQ-572-FQ</v>
      </c>
      <c r="J139" s="18" t="str">
        <f>IFERROR(IF(VLOOKUP(B139,IMPORT!$F:$AF,21,FALSE)&lt;&gt;"null",IF(OR(A139="Z - Garage - Livraison",A139="Z - Garage - Restitution"),"",B139),""),"")</f>
        <v/>
      </c>
      <c r="K139" s="18" t="str">
        <f>IF(AND(J139="",OR(IMPORT!K139="intervention",IMPORT!K139="intervention-late")),IF(OR(A139="Z - Garage - Livraison",A139="Z - Garage - Restitution"),"",B139),"")</f>
        <v/>
      </c>
      <c r="L139" s="18" t="str">
        <f>IFERROR(IF(OR(A139="Z - Garage - Livraison",A139="Z - Garage - Restitution"),B139,""),"")</f>
        <v/>
      </c>
      <c r="M139" s="20" t="str">
        <f>IFERROR(INT(IF(OR(IMPORT!K139="intervention",IMPORT!K139="intervention-late",IMPORT!K139="unavailable"),IF(J139&lt;&gt;"",MID(VLOOKUP(B139,IMPORT!$F:$AF,21,0),1,10),MID(VLOOKUP(B139,IMPORT!$F:$AF,19,0),1,10)),"")),"")</f>
        <v/>
      </c>
      <c r="N139" s="20" t="str">
        <f>IFERROR(INT(IF(OR(IMPORT!K139="intervention",IMPORT!K139="intervention-late",IMPORT!K139="unavailable"),IF(J139&lt;&gt;"",MID(VLOOKUP(B139,IMPORT!$F:$AF,22,0),1,10),MID(VLOOKUP(B139,IMPORT!$F:$AF,20,0),1,10)),"")),"")</f>
        <v/>
      </c>
      <c r="O139" s="18" t="str">
        <f t="shared" ca="1" si="2"/>
        <v/>
      </c>
      <c r="P139" s="14" t="str">
        <f>IFERROR(INT(IF(MID(VLOOKUP(B139,IMPORT!$F:$AF,23,FALSE),1,10)&lt;&gt;"null",MID(VLOOKUP(B139,IMPORT!$F:$AF,23,FALSE),1,10),"")),"")</f>
        <v/>
      </c>
      <c r="Q139" s="16" t="str">
        <f>IFERROR(INT(IF(MID(VLOOKUP(B139,IMPORT!$F:$AF,26,FALSE),1,10)&lt;&gt;"null",MID(VLOOKUP(B139,IMPORT!$F:$AF,26,FALSE),1,10),"")),"")</f>
        <v/>
      </c>
      <c r="R139" s="16" t="str">
        <f>IFERROR(IF(VLOOKUP(B139,IMPORT!$F:$AF,11,FALSE)="true","X",""),"")</f>
        <v/>
      </c>
      <c r="S139" s="16" t="str">
        <f>IFERROR(IF(VLOOKUP(B139,IMPORT!$F:$AF,12,FALSE)="true","X",""),"")</f>
        <v/>
      </c>
      <c r="T139" s="16" t="str">
        <f>IFERROR(IF(VLOOKUP(B139,IMPORT!$F:$AF,9,FALSE)="true","X",""),"")</f>
        <v/>
      </c>
      <c r="U139" s="16" t="str">
        <f>IFERROR(IF(VLOOKUP(B139,IMPORT!$F:$AF,10,FALSE)="true","X",""),"")</f>
        <v/>
      </c>
      <c r="V139" s="16" t="str">
        <f>IFERROR(IF(VLOOKUP(B139,IMPORT!$F:$AF,13,FALSE)="true","X",""),"")</f>
        <v/>
      </c>
      <c r="W139" s="16" t="str">
        <f>IFERROR(IF(VLOOKUP(B139,IMPORT!$F:$AF,14,FALSE)="true","X",""),"")</f>
        <v/>
      </c>
      <c r="X139" s="12">
        <f>IFERROR(INT(IF(MID(VLOOKUP(B139,IMPORT!$F:$AF,27,FALSE),1,10)&lt;&gt;"null",MID(VLOOKUP(B139,IMPORT!$F:$AF,27,FALSE),1,10),"-")),"")</f>
        <v>43371</v>
      </c>
      <c r="Y139" s="21">
        <f>IFERROR(IF(VLOOKUP(B139,IMPORT!$F:$AF,24,FALSE)&lt;&gt;"null",VLOOKUP(B139,IMPORT!$F:$AF,24,FALSE),""),"")</f>
        <v>7.01001187236066E+18</v>
      </c>
      <c r="Z139" s="18" t="str">
        <f>IFERROR(IF(VLOOKUP(B139,IMPORT!$F:$AF,25,FALSE)&lt;&gt;"null",VLOOKUP(B139,IMPORT!$F:$AF,25,FALSE),""),"")</f>
        <v/>
      </c>
    </row>
    <row r="140" spans="1:26">
      <c r="A140" s="1" t="str">
        <f>IFERROR(IF(IMPORT!C140&lt;&gt;"",IMPORT!C140,""),"")</f>
        <v>Paris 09 - Chauchat Drouot</v>
      </c>
      <c r="B140" s="1" t="str">
        <f>IFERROR(VLOOKUP(D140,IMPORT!$1:$1048576,6,FALSE),"")</f>
        <v>EL-151-SA</v>
      </c>
      <c r="C140" s="1" t="str">
        <f>IFERROR(VLOOKUP(B140,IMPORT!$F:$G,2,FALSE),"")</f>
        <v>TWINGO</v>
      </c>
      <c r="D140" s="8" t="str">
        <f>IFERROR(IF(IMPORT!A140&lt;&gt;"",IMPORT!A140,""),"")</f>
        <v>Paris 09 - Chauchat Drouot1</v>
      </c>
      <c r="E140" s="1" t="str">
        <f>IFERROR(VLOOKUP(D140,IMPORT!$1:$1048576,21,FALSE),"")</f>
        <v>Simon Coulange</v>
      </c>
      <c r="F140" s="25" t="str">
        <f>IFERROR(IF(VLOOKUP(B140,IMPORT!$F:$J,4,0)="true","","S"),"")</f>
        <v/>
      </c>
      <c r="G140" s="10" t="str">
        <f>IFERROR(IF(VLOOKUP(B140,IMPORT!$F:$J,5,0)="normal","","B"),"")</f>
        <v/>
      </c>
      <c r="H140" s="26" t="str">
        <f>IFERROR(IF(VLOOKUP(B140,IMPORT!$F:$L,7,0)="true","","P"),"")</f>
        <v/>
      </c>
      <c r="I140" s="18" t="str">
        <f>IF(AND(OR(IMPORT!K140="available",IMPORT!K140="reservation",IMPORT!K140="reservation-late"),OR(A140&lt;&gt;"Z - Garage - Livraison",A140&lt;&gt;"Z - Garage - Livraison")),B140,"")</f>
        <v>EL-151-SA</v>
      </c>
      <c r="J140" s="18" t="str">
        <f>IFERROR(IF(VLOOKUP(B140,IMPORT!$F:$AF,21,FALSE)&lt;&gt;"null",IF(OR(A140="Z - Garage - Livraison",A140="Z - Garage - Restitution"),"",B140),""),"")</f>
        <v/>
      </c>
      <c r="K140" s="18" t="str">
        <f>IF(AND(J140="",OR(IMPORT!K140="intervention",IMPORT!K140="intervention-late")),IF(OR(A140="Z - Garage - Livraison",A140="Z - Garage - Restitution"),"",B140),"")</f>
        <v/>
      </c>
      <c r="L140" s="18" t="str">
        <f>IFERROR(IF(OR(A140="Z - Garage - Livraison",A140="Z - Garage - Restitution"),B140,""),"")</f>
        <v/>
      </c>
      <c r="M140" s="20" t="str">
        <f>IFERROR(INT(IF(OR(IMPORT!K140="intervention",IMPORT!K140="intervention-late",IMPORT!K140="unavailable"),IF(J140&lt;&gt;"",MID(VLOOKUP(B140,IMPORT!$F:$AF,21,0),1,10),MID(VLOOKUP(B140,IMPORT!$F:$AF,19,0),1,10)),"")),"")</f>
        <v/>
      </c>
      <c r="N140" s="20" t="str">
        <f>IFERROR(INT(IF(OR(IMPORT!K140="intervention",IMPORT!K140="intervention-late",IMPORT!K140="unavailable"),IF(J140&lt;&gt;"",MID(VLOOKUP(B140,IMPORT!$F:$AF,22,0),1,10),MID(VLOOKUP(B140,IMPORT!$F:$AF,20,0),1,10)),"")),"")</f>
        <v/>
      </c>
      <c r="O140" s="18" t="str">
        <f t="shared" ca="1" si="2"/>
        <v/>
      </c>
      <c r="P140" s="14" t="str">
        <f>IFERROR(INT(IF(MID(VLOOKUP(B140,IMPORT!$F:$AF,23,FALSE),1,10)&lt;&gt;"null",MID(VLOOKUP(B140,IMPORT!$F:$AF,23,FALSE),1,10),"")),"")</f>
        <v/>
      </c>
      <c r="Q140" s="16" t="str">
        <f>IFERROR(INT(IF(MID(VLOOKUP(B140,IMPORT!$F:$AF,26,FALSE),1,10)&lt;&gt;"null",MID(VLOOKUP(B140,IMPORT!$F:$AF,26,FALSE),1,10),"")),"")</f>
        <v/>
      </c>
      <c r="R140" s="16" t="str">
        <f>IFERROR(IF(VLOOKUP(B140,IMPORT!$F:$AF,11,FALSE)="true","X",""),"")</f>
        <v/>
      </c>
      <c r="S140" s="16" t="str">
        <f>IFERROR(IF(VLOOKUP(B140,IMPORT!$F:$AF,12,FALSE)="true","X",""),"")</f>
        <v/>
      </c>
      <c r="T140" s="16" t="str">
        <f>IFERROR(IF(VLOOKUP(B140,IMPORT!$F:$AF,9,FALSE)="true","X",""),"")</f>
        <v/>
      </c>
      <c r="U140" s="16" t="str">
        <f>IFERROR(IF(VLOOKUP(B140,IMPORT!$F:$AF,10,FALSE)="true","X",""),"")</f>
        <v/>
      </c>
      <c r="V140" s="16" t="str">
        <f>IFERROR(IF(VLOOKUP(B140,IMPORT!$F:$AF,13,FALSE)="true","X",""),"")</f>
        <v/>
      </c>
      <c r="W140" s="16" t="str">
        <f>IFERROR(IF(VLOOKUP(B140,IMPORT!$F:$AF,14,FALSE)="true","X",""),"")</f>
        <v/>
      </c>
      <c r="X140" s="12">
        <f>IFERROR(INT(IF(MID(VLOOKUP(B140,IMPORT!$F:$AF,27,FALSE),1,10)&lt;&gt;"null",MID(VLOOKUP(B140,IMPORT!$F:$AF,27,FALSE),1,10),"-")),"")</f>
        <v>43420</v>
      </c>
      <c r="Y140" s="21">
        <f>IFERROR(IF(VLOOKUP(B140,IMPORT!$F:$AF,24,FALSE)&lt;&gt;"null",VLOOKUP(B140,IMPORT!$F:$AF,24,FALSE),""),"")</f>
        <v>7.01001187236064E+17</v>
      </c>
      <c r="Z140" s="18">
        <f>IFERROR(IF(VLOOKUP(B140,IMPORT!$F:$AF,25,FALSE)&lt;&gt;"null",VLOOKUP(B140,IMPORT!$F:$AF,25,FALSE),""),"")</f>
        <v>74310133953</v>
      </c>
    </row>
    <row r="141" spans="1:26">
      <c r="A141" s="1" t="str">
        <f>IFERROR(IF(IMPORT!C141&lt;&gt;"",IMPORT!C141,""),"")</f>
        <v>Paris 09 - Chauchat Drouot</v>
      </c>
      <c r="B141" s="1" t="str">
        <f>IFERROR(VLOOKUP(D141,IMPORT!$1:$1048576,6,FALSE),"")</f>
        <v>FA-584-WE</v>
      </c>
      <c r="C141" s="1">
        <f>IFERROR(VLOOKUP(B141,IMPORT!$F:$G,2,FALSE),"")</f>
        <v>500</v>
      </c>
      <c r="D141" s="8" t="str">
        <f>IFERROR(IF(IMPORT!A141&lt;&gt;"",IMPORT!A141,""),"")</f>
        <v>Paris 09 - Chauchat Drouot2</v>
      </c>
      <c r="E141" s="1" t="str">
        <f>IFERROR(VLOOKUP(D141,IMPORT!$1:$1048576,21,FALSE),"")</f>
        <v>Simon Coulange</v>
      </c>
      <c r="F141" s="25" t="str">
        <f>IFERROR(IF(VLOOKUP(B141,IMPORT!$F:$J,4,0)="true","","S"),"")</f>
        <v/>
      </c>
      <c r="G141" s="10" t="str">
        <f>IFERROR(IF(VLOOKUP(B141,IMPORT!$F:$J,5,0)="normal","","B"),"")</f>
        <v/>
      </c>
      <c r="H141" s="26" t="str">
        <f>IFERROR(IF(VLOOKUP(B141,IMPORT!$F:$L,7,0)="true","","P"),"")</f>
        <v/>
      </c>
      <c r="I141" s="18" t="str">
        <f>IF(AND(OR(IMPORT!K141="available",IMPORT!K141="reservation",IMPORT!K141="reservation-late"),OR(A141&lt;&gt;"Z - Garage - Livraison",A141&lt;&gt;"Z - Garage - Livraison")),B141,"")</f>
        <v>FA-584-WE</v>
      </c>
      <c r="J141" s="18" t="str">
        <f>IFERROR(IF(VLOOKUP(B141,IMPORT!$F:$AF,21,FALSE)&lt;&gt;"null",IF(OR(A141="Z - Garage - Livraison",A141="Z - Garage - Restitution"),"",B141),""),"")</f>
        <v/>
      </c>
      <c r="K141" s="18" t="str">
        <f>IF(AND(J141="",OR(IMPORT!K141="intervention",IMPORT!K141="intervention-late")),IF(OR(A141="Z - Garage - Livraison",A141="Z - Garage - Restitution"),"",B141),"")</f>
        <v/>
      </c>
      <c r="L141" s="18" t="str">
        <f>IFERROR(IF(OR(A141="Z - Garage - Livraison",A141="Z - Garage - Restitution"),B141,""),"")</f>
        <v/>
      </c>
      <c r="M141" s="20" t="str">
        <f>IFERROR(INT(IF(OR(IMPORT!K141="intervention",IMPORT!K141="intervention-late",IMPORT!K141="unavailable"),IF(J141&lt;&gt;"",MID(VLOOKUP(B141,IMPORT!$F:$AF,21,0),1,10),MID(VLOOKUP(B141,IMPORT!$F:$AF,19,0),1,10)),"")),"")</f>
        <v/>
      </c>
      <c r="N141" s="20" t="str">
        <f>IFERROR(INT(IF(OR(IMPORT!K141="intervention",IMPORT!K141="intervention-late",IMPORT!K141="unavailable"),IF(J141&lt;&gt;"",MID(VLOOKUP(B141,IMPORT!$F:$AF,22,0),1,10),MID(VLOOKUP(B141,IMPORT!$F:$AF,20,0),1,10)),"")),"")</f>
        <v/>
      </c>
      <c r="O141" s="18" t="str">
        <f t="shared" ca="1" si="2"/>
        <v/>
      </c>
      <c r="P141" s="14" t="str">
        <f>IFERROR(INT(IF(MID(VLOOKUP(B141,IMPORT!$F:$AF,23,FALSE),1,10)&lt;&gt;"null",MID(VLOOKUP(B141,IMPORT!$F:$AF,23,FALSE),1,10),"")),"")</f>
        <v/>
      </c>
      <c r="Q141" s="16" t="str">
        <f>IFERROR(INT(IF(MID(VLOOKUP(B141,IMPORT!$F:$AF,26,FALSE),1,10)&lt;&gt;"null",MID(VLOOKUP(B141,IMPORT!$F:$AF,26,FALSE),1,10),"")),"")</f>
        <v/>
      </c>
      <c r="R141" s="16" t="str">
        <f>IFERROR(IF(VLOOKUP(B141,IMPORT!$F:$AF,11,FALSE)="true","X",""),"")</f>
        <v/>
      </c>
      <c r="S141" s="16" t="str">
        <f>IFERROR(IF(VLOOKUP(B141,IMPORT!$F:$AF,12,FALSE)="true","X",""),"")</f>
        <v/>
      </c>
      <c r="T141" s="16" t="str">
        <f>IFERROR(IF(VLOOKUP(B141,IMPORT!$F:$AF,9,FALSE)="true","X",""),"")</f>
        <v/>
      </c>
      <c r="U141" s="16" t="str">
        <f>IFERROR(IF(VLOOKUP(B141,IMPORT!$F:$AF,10,FALSE)="true","X",""),"")</f>
        <v/>
      </c>
      <c r="V141" s="16" t="str">
        <f>IFERROR(IF(VLOOKUP(B141,IMPORT!$F:$AF,13,FALSE)="true","X",""),"")</f>
        <v/>
      </c>
      <c r="W141" s="16" t="str">
        <f>IFERROR(IF(VLOOKUP(B141,IMPORT!$F:$AF,14,FALSE)="true","X",""),"")</f>
        <v/>
      </c>
      <c r="X141" s="12" t="str">
        <f>IFERROR(INT(IF(MID(VLOOKUP(B141,IMPORT!$F:$AF,27,FALSE),1,10)&lt;&gt;"null",MID(VLOOKUP(B141,IMPORT!$F:$AF,27,FALSE),1,10),"-")),"")</f>
        <v/>
      </c>
      <c r="Y141" s="21">
        <f>IFERROR(IF(VLOOKUP(B141,IMPORT!$F:$AF,24,FALSE)&lt;&gt;"null",VLOOKUP(B141,IMPORT!$F:$AF,24,FALSE),""),"")</f>
        <v>7.0100118723601805E+17</v>
      </c>
      <c r="Z141" s="18" t="str">
        <f>IFERROR(IF(VLOOKUP(B141,IMPORT!$F:$AF,25,FALSE)&lt;&gt;"null",VLOOKUP(B141,IMPORT!$F:$AF,25,FALSE),""),"")</f>
        <v/>
      </c>
    </row>
    <row r="142" spans="1:26">
      <c r="A142" s="1" t="str">
        <f>IFERROR(IF(IMPORT!C142&lt;&gt;"",IMPORT!C142,""),"")</f>
        <v>Paris 09 - Chauchat Drouot</v>
      </c>
      <c r="B142" s="1" t="str">
        <f>IFERROR(VLOOKUP(D142,IMPORT!$1:$1048576,6,FALSE),"")</f>
        <v>ER-276-MY</v>
      </c>
      <c r="C142" s="1" t="str">
        <f>IFERROR(VLOOKUP(B142,IMPORT!$F:$G,2,FALSE),"")</f>
        <v>TWINGO</v>
      </c>
      <c r="D142" s="8" t="str">
        <f>IFERROR(IF(IMPORT!A142&lt;&gt;"",IMPORT!A142,""),"")</f>
        <v>Paris 09 - Chauchat Drouot3</v>
      </c>
      <c r="E142" s="1" t="str">
        <f>IFERROR(VLOOKUP(D142,IMPORT!$1:$1048576,21,FALSE),"")</f>
        <v>Simon Coulange</v>
      </c>
      <c r="F142" s="25" t="str">
        <f>IFERROR(IF(VLOOKUP(B142,IMPORT!$F:$J,4,0)="true","","S"),"")</f>
        <v/>
      </c>
      <c r="G142" s="10" t="str">
        <f>IFERROR(IF(VLOOKUP(B142,IMPORT!$F:$J,5,0)="normal","","B"),"")</f>
        <v/>
      </c>
      <c r="H142" s="26" t="str">
        <f>IFERROR(IF(VLOOKUP(B142,IMPORT!$F:$L,7,0)="true","","P"),"")</f>
        <v/>
      </c>
      <c r="I142" s="18" t="str">
        <f>IF(AND(OR(IMPORT!K142="available",IMPORT!K142="reservation",IMPORT!K142="reservation-late"),OR(A142&lt;&gt;"Z - Garage - Livraison",A142&lt;&gt;"Z - Garage - Livraison")),B142,"")</f>
        <v>ER-276-MY</v>
      </c>
      <c r="J142" s="18" t="str">
        <f>IFERROR(IF(VLOOKUP(B142,IMPORT!$F:$AF,21,FALSE)&lt;&gt;"null",IF(OR(A142="Z - Garage - Livraison",A142="Z - Garage - Restitution"),"",B142),""),"")</f>
        <v/>
      </c>
      <c r="K142" s="18" t="str">
        <f>IF(AND(J142="",OR(IMPORT!K142="intervention",IMPORT!K142="intervention-late")),IF(OR(A142="Z - Garage - Livraison",A142="Z - Garage - Restitution"),"",B142),"")</f>
        <v/>
      </c>
      <c r="L142" s="18" t="str">
        <f>IFERROR(IF(OR(A142="Z - Garage - Livraison",A142="Z - Garage - Restitution"),B142,""),"")</f>
        <v/>
      </c>
      <c r="M142" s="20" t="str">
        <f>IFERROR(INT(IF(OR(IMPORT!K142="intervention",IMPORT!K142="intervention-late",IMPORT!K142="unavailable"),IF(J142&lt;&gt;"",MID(VLOOKUP(B142,IMPORT!$F:$AF,21,0),1,10),MID(VLOOKUP(B142,IMPORT!$F:$AF,19,0),1,10)),"")),"")</f>
        <v/>
      </c>
      <c r="N142" s="20" t="str">
        <f>IFERROR(INT(IF(OR(IMPORT!K142="intervention",IMPORT!K142="intervention-late",IMPORT!K142="unavailable"),IF(J142&lt;&gt;"",MID(VLOOKUP(B142,IMPORT!$F:$AF,22,0),1,10),MID(VLOOKUP(B142,IMPORT!$F:$AF,20,0),1,10)),"")),"")</f>
        <v/>
      </c>
      <c r="O142" s="18" t="str">
        <f t="shared" ca="1" si="2"/>
        <v/>
      </c>
      <c r="P142" s="14" t="str">
        <f>IFERROR(INT(IF(MID(VLOOKUP(B142,IMPORT!$F:$AF,23,FALSE),1,10)&lt;&gt;"null",MID(VLOOKUP(B142,IMPORT!$F:$AF,23,FALSE),1,10),"")),"")</f>
        <v/>
      </c>
      <c r="Q142" s="16">
        <f>IFERROR(INT(IF(MID(VLOOKUP(B142,IMPORT!$F:$AF,26,FALSE),1,10)&lt;&gt;"null",MID(VLOOKUP(B142,IMPORT!$F:$AF,26,FALSE),1,10),"")),"")</f>
        <v>43494</v>
      </c>
      <c r="R142" s="16" t="str">
        <f>IFERROR(IF(VLOOKUP(B142,IMPORT!$F:$AF,11,FALSE)="true","X",""),"")</f>
        <v/>
      </c>
      <c r="S142" s="16" t="str">
        <f>IFERROR(IF(VLOOKUP(B142,IMPORT!$F:$AF,12,FALSE)="true","X",""),"")</f>
        <v/>
      </c>
      <c r="T142" s="16" t="str">
        <f>IFERROR(IF(VLOOKUP(B142,IMPORT!$F:$AF,9,FALSE)="true","X",""),"")</f>
        <v/>
      </c>
      <c r="U142" s="16" t="str">
        <f>IFERROR(IF(VLOOKUP(B142,IMPORT!$F:$AF,10,FALSE)="true","X",""),"")</f>
        <v/>
      </c>
      <c r="V142" s="16" t="str">
        <f>IFERROR(IF(VLOOKUP(B142,IMPORT!$F:$AF,13,FALSE)="true","X",""),"")</f>
        <v/>
      </c>
      <c r="W142" s="16" t="str">
        <f>IFERROR(IF(VLOOKUP(B142,IMPORT!$F:$AF,14,FALSE)="true","X",""),"")</f>
        <v/>
      </c>
      <c r="X142" s="12">
        <f>IFERROR(INT(IF(MID(VLOOKUP(B142,IMPORT!$F:$AF,27,FALSE),1,10)&lt;&gt;"null",MID(VLOOKUP(B142,IMPORT!$F:$AF,27,FALSE),1,10),"-")),"")</f>
        <v>43385</v>
      </c>
      <c r="Y142" s="21" t="str">
        <f>IFERROR(IF(VLOOKUP(B142,IMPORT!$F:$AF,24,FALSE)&lt;&gt;"null",VLOOKUP(B142,IMPORT!$F:$AF,24,FALSE),""),"")</f>
        <v>701001187236026701 KO</v>
      </c>
      <c r="Z142" s="18" t="str">
        <f>IFERROR(IF(VLOOKUP(B142,IMPORT!$F:$AF,25,FALSE)&lt;&gt;"null",VLOOKUP(B142,IMPORT!$F:$AF,25,FALSE),""),"")</f>
        <v/>
      </c>
    </row>
    <row r="143" spans="1:26">
      <c r="A143" s="1" t="str">
        <f>IFERROR(IF(IMPORT!C143&lt;&gt;"",IMPORT!C143,""),"")</f>
        <v>Paris 09 - Chauchat Drouot</v>
      </c>
      <c r="B143" s="1" t="str">
        <f>IFERROR(VLOOKUP(D143,IMPORT!$1:$1048576,6,FALSE),"")</f>
        <v>FC-522-DK</v>
      </c>
      <c r="C143" s="1">
        <f>IFERROR(VLOOKUP(B143,IMPORT!$F:$G,2,FALSE),"")</f>
        <v>500</v>
      </c>
      <c r="D143" s="8" t="str">
        <f>IFERROR(IF(IMPORT!A143&lt;&gt;"",IMPORT!A143,""),"")</f>
        <v>Paris 09 - Chauchat Drouot4</v>
      </c>
      <c r="E143" s="1" t="str">
        <f>IFERROR(VLOOKUP(D143,IMPORT!$1:$1048576,21,FALSE),"")</f>
        <v>Simon Coulange</v>
      </c>
      <c r="F143" s="25" t="str">
        <f>IFERROR(IF(VLOOKUP(B143,IMPORT!$F:$J,4,0)="true","","S"),"")</f>
        <v/>
      </c>
      <c r="G143" s="10" t="str">
        <f>IFERROR(IF(VLOOKUP(B143,IMPORT!$F:$J,5,0)="normal","","B"),"")</f>
        <v/>
      </c>
      <c r="H143" s="26" t="str">
        <f>IFERROR(IF(VLOOKUP(B143,IMPORT!$F:$L,7,0)="true","","P"),"")</f>
        <v>P</v>
      </c>
      <c r="I143" s="18" t="str">
        <f>IF(AND(OR(IMPORT!K143="available",IMPORT!K143="reservation",IMPORT!K143="reservation-late"),OR(A143&lt;&gt;"Z - Garage - Livraison",A143&lt;&gt;"Z - Garage - Livraison")),B143,"")</f>
        <v>FC-522-DK</v>
      </c>
      <c r="J143" s="18" t="str">
        <f>IFERROR(IF(VLOOKUP(B143,IMPORT!$F:$AF,21,FALSE)&lt;&gt;"null",IF(OR(A143="Z - Garage - Livraison",A143="Z - Garage - Restitution"),"",B143),""),"")</f>
        <v/>
      </c>
      <c r="K143" s="18" t="str">
        <f>IF(AND(J143="",OR(IMPORT!K143="intervention",IMPORT!K143="intervention-late")),IF(OR(A143="Z - Garage - Livraison",A143="Z - Garage - Restitution"),"",B143),"")</f>
        <v/>
      </c>
      <c r="L143" s="18" t="str">
        <f>IFERROR(IF(OR(A143="Z - Garage - Livraison",A143="Z - Garage - Restitution"),B143,""),"")</f>
        <v/>
      </c>
      <c r="M143" s="20" t="str">
        <f>IFERROR(INT(IF(OR(IMPORT!K143="intervention",IMPORT!K143="intervention-late",IMPORT!K143="unavailable"),IF(J143&lt;&gt;"",MID(VLOOKUP(B143,IMPORT!$F:$AF,21,0),1,10),MID(VLOOKUP(B143,IMPORT!$F:$AF,19,0),1,10)),"")),"")</f>
        <v/>
      </c>
      <c r="N143" s="20" t="str">
        <f>IFERROR(INT(IF(OR(IMPORT!K143="intervention",IMPORT!K143="intervention-late",IMPORT!K143="unavailable"),IF(J143&lt;&gt;"",MID(VLOOKUP(B143,IMPORT!$F:$AF,22,0),1,10),MID(VLOOKUP(B143,IMPORT!$F:$AF,20,0),1,10)),"")),"")</f>
        <v/>
      </c>
      <c r="O143" s="18" t="str">
        <f t="shared" ca="1" si="2"/>
        <v/>
      </c>
      <c r="P143" s="14" t="str">
        <f>IFERROR(INT(IF(MID(VLOOKUP(B143,IMPORT!$F:$AF,23,FALSE),1,10)&lt;&gt;"null",MID(VLOOKUP(B143,IMPORT!$F:$AF,23,FALSE),1,10),"")),"")</f>
        <v/>
      </c>
      <c r="Q143" s="16" t="str">
        <f>IFERROR(INT(IF(MID(VLOOKUP(B143,IMPORT!$F:$AF,26,FALSE),1,10)&lt;&gt;"null",MID(VLOOKUP(B143,IMPORT!$F:$AF,26,FALSE),1,10),"")),"")</f>
        <v/>
      </c>
      <c r="R143" s="16" t="str">
        <f>IFERROR(IF(VLOOKUP(B143,IMPORT!$F:$AF,11,FALSE)="true","X",""),"")</f>
        <v/>
      </c>
      <c r="S143" s="16" t="str">
        <f>IFERROR(IF(VLOOKUP(B143,IMPORT!$F:$AF,12,FALSE)="true","X",""),"")</f>
        <v/>
      </c>
      <c r="T143" s="16" t="str">
        <f>IFERROR(IF(VLOOKUP(B143,IMPORT!$F:$AF,9,FALSE)="true","X",""),"")</f>
        <v/>
      </c>
      <c r="U143" s="16" t="str">
        <f>IFERROR(IF(VLOOKUP(B143,IMPORT!$F:$AF,10,FALSE)="true","X",""),"")</f>
        <v/>
      </c>
      <c r="V143" s="16" t="str">
        <f>IFERROR(IF(VLOOKUP(B143,IMPORT!$F:$AF,13,FALSE)="true","X",""),"")</f>
        <v/>
      </c>
      <c r="W143" s="16" t="str">
        <f>IFERROR(IF(VLOOKUP(B143,IMPORT!$F:$AF,14,FALSE)="true","X",""),"")</f>
        <v/>
      </c>
      <c r="X143" s="12">
        <f>IFERROR(INT(IF(MID(VLOOKUP(B143,IMPORT!$F:$AF,27,FALSE),1,10)&lt;&gt;"null",MID(VLOOKUP(B143,IMPORT!$F:$AF,27,FALSE),1,10),"-")),"")</f>
        <v>43446</v>
      </c>
      <c r="Y143" s="21">
        <f>IFERROR(IF(VLOOKUP(B143,IMPORT!$F:$AF,24,FALSE)&lt;&gt;"null",VLOOKUP(B143,IMPORT!$F:$AF,24,FALSE),""),"")</f>
        <v>7.0100118723605798E+17</v>
      </c>
      <c r="Z143" s="18">
        <f>IFERROR(IF(VLOOKUP(B143,IMPORT!$F:$AF,25,FALSE)&lt;&gt;"null",VLOOKUP(B143,IMPORT!$F:$AF,25,FALSE),""),"")</f>
        <v>74310133951</v>
      </c>
    </row>
    <row r="144" spans="1:26">
      <c r="A144" s="1" t="str">
        <f>IFERROR(IF(IMPORT!C144&lt;&gt;"",IMPORT!C144,""),"")</f>
        <v>Paris 09 - Chauchat Drouot</v>
      </c>
      <c r="B144" s="1" t="str">
        <f>IFERROR(VLOOKUP(D144,IMPORT!$1:$1048576,6,FALSE),"")</f>
        <v>EY-949-BN</v>
      </c>
      <c r="C144" s="1" t="str">
        <f>IFERROR(VLOOKUP(B144,IMPORT!$F:$G,2,FALSE),"")</f>
        <v>GRAND SCENIC</v>
      </c>
      <c r="D144" s="8" t="str">
        <f>IFERROR(IF(IMPORT!A144&lt;&gt;"",IMPORT!A144,""),"")</f>
        <v>Paris 09 - Chauchat Drouot5</v>
      </c>
      <c r="E144" s="1" t="str">
        <f>IFERROR(VLOOKUP(D144,IMPORT!$1:$1048576,21,FALSE),"")</f>
        <v>Simon Coulange</v>
      </c>
      <c r="F144" s="25" t="str">
        <f>IFERROR(IF(VLOOKUP(B144,IMPORT!$F:$J,4,0)="true","","S"),"")</f>
        <v/>
      </c>
      <c r="G144" s="10" t="str">
        <f>IFERROR(IF(VLOOKUP(B144,IMPORT!$F:$J,5,0)="normal","","B"),"")</f>
        <v/>
      </c>
      <c r="H144" s="26" t="str">
        <f>IFERROR(IF(VLOOKUP(B144,IMPORT!$F:$L,7,0)="true","","P"),"")</f>
        <v/>
      </c>
      <c r="I144" s="18" t="str">
        <f>IF(AND(OR(IMPORT!K144="available",IMPORT!K144="reservation",IMPORT!K144="reservation-late"),OR(A144&lt;&gt;"Z - Garage - Livraison",A144&lt;&gt;"Z - Garage - Livraison")),B144,"")</f>
        <v>EY-949-BN</v>
      </c>
      <c r="J144" s="18" t="str">
        <f>IFERROR(IF(VLOOKUP(B144,IMPORT!$F:$AF,21,FALSE)&lt;&gt;"null",IF(OR(A144="Z - Garage - Livraison",A144="Z - Garage - Restitution"),"",B144),""),"")</f>
        <v/>
      </c>
      <c r="K144" s="18" t="str">
        <f>IF(AND(J144="",OR(IMPORT!K144="intervention",IMPORT!K144="intervention-late")),IF(OR(A144="Z - Garage - Livraison",A144="Z - Garage - Restitution"),"",B144),"")</f>
        <v/>
      </c>
      <c r="L144" s="18" t="str">
        <f>IFERROR(IF(OR(A144="Z - Garage - Livraison",A144="Z - Garage - Restitution"),B144,""),"")</f>
        <v/>
      </c>
      <c r="M144" s="20" t="str">
        <f>IFERROR(INT(IF(OR(IMPORT!K144="intervention",IMPORT!K144="intervention-late",IMPORT!K144="unavailable"),IF(J144&lt;&gt;"",MID(VLOOKUP(B144,IMPORT!$F:$AF,21,0),1,10),MID(VLOOKUP(B144,IMPORT!$F:$AF,19,0),1,10)),"")),"")</f>
        <v/>
      </c>
      <c r="N144" s="20" t="str">
        <f>IFERROR(INT(IF(OR(IMPORT!K144="intervention",IMPORT!K144="intervention-late",IMPORT!K144="unavailable"),IF(J144&lt;&gt;"",MID(VLOOKUP(B144,IMPORT!$F:$AF,22,0),1,10),MID(VLOOKUP(B144,IMPORT!$F:$AF,20,0),1,10)),"")),"")</f>
        <v/>
      </c>
      <c r="O144" s="18" t="str">
        <f t="shared" ca="1" si="2"/>
        <v/>
      </c>
      <c r="P144" s="14" t="str">
        <f>IFERROR(INT(IF(MID(VLOOKUP(B144,IMPORT!$F:$AF,23,FALSE),1,10)&lt;&gt;"null",MID(VLOOKUP(B144,IMPORT!$F:$AF,23,FALSE),1,10),"")),"")</f>
        <v/>
      </c>
      <c r="Q144" s="16" t="str">
        <f>IFERROR(INT(IF(MID(VLOOKUP(B144,IMPORT!$F:$AF,26,FALSE),1,10)&lt;&gt;"null",MID(VLOOKUP(B144,IMPORT!$F:$AF,26,FALSE),1,10),"")),"")</f>
        <v/>
      </c>
      <c r="R144" s="16" t="str">
        <f>IFERROR(IF(VLOOKUP(B144,IMPORT!$F:$AF,11,FALSE)="true","X",""),"")</f>
        <v/>
      </c>
      <c r="S144" s="16" t="str">
        <f>IFERROR(IF(VLOOKUP(B144,IMPORT!$F:$AF,12,FALSE)="true","X",""),"")</f>
        <v/>
      </c>
      <c r="T144" s="16" t="str">
        <f>IFERROR(IF(VLOOKUP(B144,IMPORT!$F:$AF,9,FALSE)="true","X",""),"")</f>
        <v/>
      </c>
      <c r="U144" s="16" t="str">
        <f>IFERROR(IF(VLOOKUP(B144,IMPORT!$F:$AF,10,FALSE)="true","X",""),"")</f>
        <v/>
      </c>
      <c r="V144" s="16" t="str">
        <f>IFERROR(IF(VLOOKUP(B144,IMPORT!$F:$AF,13,FALSE)="true","X",""),"")</f>
        <v/>
      </c>
      <c r="W144" s="16" t="str">
        <f>IFERROR(IF(VLOOKUP(B144,IMPORT!$F:$AF,14,FALSE)="true","X",""),"")</f>
        <v/>
      </c>
      <c r="X144" s="12">
        <f>IFERROR(INT(IF(MID(VLOOKUP(B144,IMPORT!$F:$AF,27,FALSE),1,10)&lt;&gt;"null",MID(VLOOKUP(B144,IMPORT!$F:$AF,27,FALSE),1,10),"-")),"")</f>
        <v>43391</v>
      </c>
      <c r="Y144" s="21">
        <f>IFERROR(IF(VLOOKUP(B144,IMPORT!$F:$AF,24,FALSE)&lt;&gt;"null",VLOOKUP(B144,IMPORT!$F:$AF,24,FALSE),""),"")</f>
        <v>7.0100118723603597E+17</v>
      </c>
      <c r="Z144" s="18" t="str">
        <f>IFERROR(IF(VLOOKUP(B144,IMPORT!$F:$AF,25,FALSE)&lt;&gt;"null",VLOOKUP(B144,IMPORT!$F:$AF,25,FALSE),""),"")</f>
        <v/>
      </c>
    </row>
    <row r="145" spans="1:26">
      <c r="A145" s="1" t="str">
        <f>IFERROR(IF(IMPORT!C145&lt;&gt;"",IMPORT!C145,""),"")</f>
        <v>Paris 09 - Chauchat Drouot</v>
      </c>
      <c r="B145" s="1" t="str">
        <f>IFERROR(VLOOKUP(D145,IMPORT!$1:$1048576,6,FALSE),"")</f>
        <v>FA-678-WE</v>
      </c>
      <c r="C145" s="1">
        <f>IFERROR(VLOOKUP(B145,IMPORT!$F:$G,2,FALSE),"")</f>
        <v>500</v>
      </c>
      <c r="D145" s="8" t="str">
        <f>IFERROR(IF(IMPORT!A145&lt;&gt;"",IMPORT!A145,""),"")</f>
        <v>Paris 09 - Chauchat Drouot6</v>
      </c>
      <c r="E145" s="1" t="str">
        <f>IFERROR(VLOOKUP(D145,IMPORT!$1:$1048576,21,FALSE),"")</f>
        <v>Simon Coulange</v>
      </c>
      <c r="F145" s="25" t="str">
        <f>IFERROR(IF(VLOOKUP(B145,IMPORT!$F:$J,4,0)="true","","S"),"")</f>
        <v/>
      </c>
      <c r="G145" s="10" t="str">
        <f>IFERROR(IF(VLOOKUP(B145,IMPORT!$F:$J,5,0)="normal","","B"),"")</f>
        <v/>
      </c>
      <c r="H145" s="26" t="str">
        <f>IFERROR(IF(VLOOKUP(B145,IMPORT!$F:$L,7,0)="true","","P"),"")</f>
        <v/>
      </c>
      <c r="I145" s="18" t="str">
        <f>IF(AND(OR(IMPORT!K145="available",IMPORT!K145="reservation",IMPORT!K145="reservation-late"),OR(A145&lt;&gt;"Z - Garage - Livraison",A145&lt;&gt;"Z - Garage - Livraison")),B145,"")</f>
        <v>FA-678-WE</v>
      </c>
      <c r="J145" s="18" t="str">
        <f>IFERROR(IF(VLOOKUP(B145,IMPORT!$F:$AF,21,FALSE)&lt;&gt;"null",IF(OR(A145="Z - Garage - Livraison",A145="Z - Garage - Restitution"),"",B145),""),"")</f>
        <v/>
      </c>
      <c r="K145" s="18" t="str">
        <f>IF(AND(J145="",OR(IMPORT!K145="intervention",IMPORT!K145="intervention-late")),IF(OR(A145="Z - Garage - Livraison",A145="Z - Garage - Restitution"),"",B145),"")</f>
        <v/>
      </c>
      <c r="L145" s="18" t="str">
        <f>IFERROR(IF(OR(A145="Z - Garage - Livraison",A145="Z - Garage - Restitution"),B145,""),"")</f>
        <v/>
      </c>
      <c r="M145" s="20" t="str">
        <f>IFERROR(INT(IF(OR(IMPORT!K145="intervention",IMPORT!K145="intervention-late",IMPORT!K145="unavailable"),IF(J145&lt;&gt;"",MID(VLOOKUP(B145,IMPORT!$F:$AF,21,0),1,10),MID(VLOOKUP(B145,IMPORT!$F:$AF,19,0),1,10)),"")),"")</f>
        <v/>
      </c>
      <c r="N145" s="20" t="str">
        <f>IFERROR(INT(IF(OR(IMPORT!K145="intervention",IMPORT!K145="intervention-late",IMPORT!K145="unavailable"),IF(J145&lt;&gt;"",MID(VLOOKUP(B145,IMPORT!$F:$AF,22,0),1,10),MID(VLOOKUP(B145,IMPORT!$F:$AF,20,0),1,10)),"")),"")</f>
        <v/>
      </c>
      <c r="O145" s="18" t="str">
        <f t="shared" ca="1" si="2"/>
        <v/>
      </c>
      <c r="P145" s="14" t="str">
        <f>IFERROR(INT(IF(MID(VLOOKUP(B145,IMPORT!$F:$AF,23,FALSE),1,10)&lt;&gt;"null",MID(VLOOKUP(B145,IMPORT!$F:$AF,23,FALSE),1,10),"")),"")</f>
        <v/>
      </c>
      <c r="Q145" s="16" t="str">
        <f>IFERROR(INT(IF(MID(VLOOKUP(B145,IMPORT!$F:$AF,26,FALSE),1,10)&lt;&gt;"null",MID(VLOOKUP(B145,IMPORT!$F:$AF,26,FALSE),1,10),"")),"")</f>
        <v/>
      </c>
      <c r="R145" s="16" t="str">
        <f>IFERROR(IF(VLOOKUP(B145,IMPORT!$F:$AF,11,FALSE)="true","X",""),"")</f>
        <v/>
      </c>
      <c r="S145" s="16" t="str">
        <f>IFERROR(IF(VLOOKUP(B145,IMPORT!$F:$AF,12,FALSE)="true","X",""),"")</f>
        <v/>
      </c>
      <c r="T145" s="16" t="str">
        <f>IFERROR(IF(VLOOKUP(B145,IMPORT!$F:$AF,9,FALSE)="true","X",""),"")</f>
        <v/>
      </c>
      <c r="U145" s="16" t="str">
        <f>IFERROR(IF(VLOOKUP(B145,IMPORT!$F:$AF,10,FALSE)="true","X",""),"")</f>
        <v/>
      </c>
      <c r="V145" s="16" t="str">
        <f>IFERROR(IF(VLOOKUP(B145,IMPORT!$F:$AF,13,FALSE)="true","X",""),"")</f>
        <v/>
      </c>
      <c r="W145" s="16" t="str">
        <f>IFERROR(IF(VLOOKUP(B145,IMPORT!$F:$AF,14,FALSE)="true","X",""),"")</f>
        <v/>
      </c>
      <c r="X145" s="12" t="str">
        <f>IFERROR(INT(IF(MID(VLOOKUP(B145,IMPORT!$F:$AF,27,FALSE),1,10)&lt;&gt;"null",MID(VLOOKUP(B145,IMPORT!$F:$AF,27,FALSE),1,10),"-")),"")</f>
        <v/>
      </c>
      <c r="Y145" s="21">
        <f>IFERROR(IF(VLOOKUP(B145,IMPORT!$F:$AF,24,FALSE)&lt;&gt;"null",VLOOKUP(B145,IMPORT!$F:$AF,24,FALSE),""),"")</f>
        <v>7.0100118723602202E+17</v>
      </c>
      <c r="Z145" s="18" t="str">
        <f>IFERROR(IF(VLOOKUP(B145,IMPORT!$F:$AF,25,FALSE)&lt;&gt;"null",VLOOKUP(B145,IMPORT!$F:$AF,25,FALSE),""),"")</f>
        <v/>
      </c>
    </row>
    <row r="146" spans="1:26">
      <c r="A146" s="1" t="str">
        <f>IFERROR(IF(IMPORT!C146&lt;&gt;"",IMPORT!C146,""),"")</f>
        <v>Paris 09 - Chauchat Drouot</v>
      </c>
      <c r="B146" s="1" t="str">
        <f>IFERROR(VLOOKUP(D146,IMPORT!$1:$1048576,6,FALSE),"")</f>
        <v>EZ-181-GF</v>
      </c>
      <c r="C146" s="1" t="str">
        <f>IFERROR(VLOOKUP(B146,IMPORT!$F:$G,2,FALSE),"")</f>
        <v>Yaris</v>
      </c>
      <c r="D146" s="8" t="str">
        <f>IFERROR(IF(IMPORT!A146&lt;&gt;"",IMPORT!A146,""),"")</f>
        <v>Paris 09 - Chauchat Drouot7</v>
      </c>
      <c r="E146" s="1" t="str">
        <f>IFERROR(VLOOKUP(D146,IMPORT!$1:$1048576,21,FALSE),"")</f>
        <v>Simon Coulange</v>
      </c>
      <c r="F146" s="25" t="str">
        <f>IFERROR(IF(VLOOKUP(B146,IMPORT!$F:$J,4,0)="true","","S"),"")</f>
        <v/>
      </c>
      <c r="G146" s="10" t="str">
        <f>IFERROR(IF(VLOOKUP(B146,IMPORT!$F:$J,5,0)="normal","","B"),"")</f>
        <v/>
      </c>
      <c r="H146" s="26" t="str">
        <f>IFERROR(IF(VLOOKUP(B146,IMPORT!$F:$L,7,0)="true","","P"),"")</f>
        <v/>
      </c>
      <c r="I146" s="18" t="str">
        <f>IF(AND(OR(IMPORT!K146="available",IMPORT!K146="reservation",IMPORT!K146="reservation-late"),OR(A146&lt;&gt;"Z - Garage - Livraison",A146&lt;&gt;"Z - Garage - Livraison")),B146,"")</f>
        <v>EZ-181-GF</v>
      </c>
      <c r="J146" s="18" t="str">
        <f>IFERROR(IF(VLOOKUP(B146,IMPORT!$F:$AF,21,FALSE)&lt;&gt;"null",IF(OR(A146="Z - Garage - Livraison",A146="Z - Garage - Restitution"),"",B146),""),"")</f>
        <v/>
      </c>
      <c r="K146" s="18" t="str">
        <f>IF(AND(J146="",OR(IMPORT!K146="intervention",IMPORT!K146="intervention-late")),IF(OR(A146="Z - Garage - Livraison",A146="Z - Garage - Restitution"),"",B146),"")</f>
        <v/>
      </c>
      <c r="L146" s="18" t="str">
        <f>IFERROR(IF(OR(A146="Z - Garage - Livraison",A146="Z - Garage - Restitution"),B146,""),"")</f>
        <v/>
      </c>
      <c r="M146" s="20" t="str">
        <f>IFERROR(INT(IF(OR(IMPORT!K146="intervention",IMPORT!K146="intervention-late",IMPORT!K146="unavailable"),IF(J146&lt;&gt;"",MID(VLOOKUP(B146,IMPORT!$F:$AF,21,0),1,10),MID(VLOOKUP(B146,IMPORT!$F:$AF,19,0),1,10)),"")),"")</f>
        <v/>
      </c>
      <c r="N146" s="20" t="str">
        <f>IFERROR(INT(IF(OR(IMPORT!K146="intervention",IMPORT!K146="intervention-late",IMPORT!K146="unavailable"),IF(J146&lt;&gt;"",MID(VLOOKUP(B146,IMPORT!$F:$AF,22,0),1,10),MID(VLOOKUP(B146,IMPORT!$F:$AF,20,0),1,10)),"")),"")</f>
        <v/>
      </c>
      <c r="O146" s="18" t="str">
        <f t="shared" ca="1" si="2"/>
        <v/>
      </c>
      <c r="P146" s="14" t="str">
        <f>IFERROR(INT(IF(MID(VLOOKUP(B146,IMPORT!$F:$AF,23,FALSE),1,10)&lt;&gt;"null",MID(VLOOKUP(B146,IMPORT!$F:$AF,23,FALSE),1,10),"")),"")</f>
        <v/>
      </c>
      <c r="Q146" s="16" t="str">
        <f>IFERROR(INT(IF(MID(VLOOKUP(B146,IMPORT!$F:$AF,26,FALSE),1,10)&lt;&gt;"null",MID(VLOOKUP(B146,IMPORT!$F:$AF,26,FALSE),1,10),"")),"")</f>
        <v/>
      </c>
      <c r="R146" s="16" t="str">
        <f>IFERROR(IF(VLOOKUP(B146,IMPORT!$F:$AF,11,FALSE)="true","X",""),"")</f>
        <v/>
      </c>
      <c r="S146" s="16" t="str">
        <f>IFERROR(IF(VLOOKUP(B146,IMPORT!$F:$AF,12,FALSE)="true","X",""),"")</f>
        <v/>
      </c>
      <c r="T146" s="16" t="str">
        <f>IFERROR(IF(VLOOKUP(B146,IMPORT!$F:$AF,9,FALSE)="true","X",""),"")</f>
        <v/>
      </c>
      <c r="U146" s="16" t="str">
        <f>IFERROR(IF(VLOOKUP(B146,IMPORT!$F:$AF,10,FALSE)="true","X",""),"")</f>
        <v/>
      </c>
      <c r="V146" s="16" t="str">
        <f>IFERROR(IF(VLOOKUP(B146,IMPORT!$F:$AF,13,FALSE)="true","X",""),"")</f>
        <v/>
      </c>
      <c r="W146" s="16" t="str">
        <f>IFERROR(IF(VLOOKUP(B146,IMPORT!$F:$AF,14,FALSE)="true","X",""),"")</f>
        <v/>
      </c>
      <c r="X146" s="12" t="str">
        <f>IFERROR(INT(IF(MID(VLOOKUP(B146,IMPORT!$F:$AF,27,FALSE),1,10)&lt;&gt;"null",MID(VLOOKUP(B146,IMPORT!$F:$AF,27,FALSE),1,10),"-")),"")</f>
        <v/>
      </c>
      <c r="Y146" s="21">
        <f>IFERROR(IF(VLOOKUP(B146,IMPORT!$F:$AF,24,FALSE)&lt;&gt;"null",VLOOKUP(B146,IMPORT!$F:$AF,24,FALSE),""),"")</f>
        <v>7.0100118723604595E+17</v>
      </c>
      <c r="Z146" s="18" t="str">
        <f>IFERROR(IF(VLOOKUP(B146,IMPORT!$F:$AF,25,FALSE)&lt;&gt;"null",VLOOKUP(B146,IMPORT!$F:$AF,25,FALSE),""),"")</f>
        <v/>
      </c>
    </row>
    <row r="147" spans="1:26">
      <c r="A147" s="1" t="str">
        <f>IFERROR(IF(IMPORT!C147&lt;&gt;"",IMPORT!C147,""),"")</f>
        <v>Paris 09 - Chauchat Drouot</v>
      </c>
      <c r="B147" s="1" t="str">
        <f>IFERROR(VLOOKUP(D147,IMPORT!$1:$1048576,6,FALSE),"")</f>
        <v>EL-248-FM</v>
      </c>
      <c r="C147" s="1" t="str">
        <f>IFERROR(VLOOKUP(B147,IMPORT!$F:$G,2,FALSE),"")</f>
        <v>Golf 7</v>
      </c>
      <c r="D147" s="8" t="str">
        <f>IFERROR(IF(IMPORT!A147&lt;&gt;"",IMPORT!A147,""),"")</f>
        <v>Paris 09 - Chauchat Drouot8</v>
      </c>
      <c r="E147" s="1" t="str">
        <f>IFERROR(VLOOKUP(D147,IMPORT!$1:$1048576,21,FALSE),"")</f>
        <v>Simon Coulange</v>
      </c>
      <c r="F147" s="25" t="str">
        <f>IFERROR(IF(VLOOKUP(B147,IMPORT!$F:$J,4,0)="true","","S"),"")</f>
        <v/>
      </c>
      <c r="G147" s="10" t="str">
        <f>IFERROR(IF(VLOOKUP(B147,IMPORT!$F:$J,5,0)="normal","","B"),"")</f>
        <v>B</v>
      </c>
      <c r="H147" s="26" t="str">
        <f>IFERROR(IF(VLOOKUP(B147,IMPORT!$F:$L,7,0)="true","","P"),"")</f>
        <v/>
      </c>
      <c r="I147" s="18" t="str">
        <f>IF(AND(OR(IMPORT!K147="available",IMPORT!K147="reservation",IMPORT!K147="reservation-late"),OR(A147&lt;&gt;"Z - Garage - Livraison",A147&lt;&gt;"Z - Garage - Livraison")),B147,"")</f>
        <v>EL-248-FM</v>
      </c>
      <c r="J147" s="18" t="str">
        <f>IFERROR(IF(VLOOKUP(B147,IMPORT!$F:$AF,21,FALSE)&lt;&gt;"null",IF(OR(A147="Z - Garage - Livraison",A147="Z - Garage - Restitution"),"",B147),""),"")</f>
        <v/>
      </c>
      <c r="K147" s="18" t="str">
        <f>IF(AND(J147="",OR(IMPORT!K147="intervention",IMPORT!K147="intervention-late")),IF(OR(A147="Z - Garage - Livraison",A147="Z - Garage - Restitution"),"",B147),"")</f>
        <v/>
      </c>
      <c r="L147" s="18" t="str">
        <f>IFERROR(IF(OR(A147="Z - Garage - Livraison",A147="Z - Garage - Restitution"),B147,""),"")</f>
        <v/>
      </c>
      <c r="M147" s="20" t="str">
        <f>IFERROR(INT(IF(OR(IMPORT!K147="intervention",IMPORT!K147="intervention-late",IMPORT!K147="unavailable"),IF(J147&lt;&gt;"",MID(VLOOKUP(B147,IMPORT!$F:$AF,21,0),1,10),MID(VLOOKUP(B147,IMPORT!$F:$AF,19,0),1,10)),"")),"")</f>
        <v/>
      </c>
      <c r="N147" s="20" t="str">
        <f>IFERROR(INT(IF(OR(IMPORT!K147="intervention",IMPORT!K147="intervention-late",IMPORT!K147="unavailable"),IF(J147&lt;&gt;"",MID(VLOOKUP(B147,IMPORT!$F:$AF,22,0),1,10),MID(VLOOKUP(B147,IMPORT!$F:$AF,20,0),1,10)),"")),"")</f>
        <v/>
      </c>
      <c r="O147" s="18" t="str">
        <f t="shared" ca="1" si="2"/>
        <v/>
      </c>
      <c r="P147" s="14">
        <f>IFERROR(INT(IF(MID(VLOOKUP(B147,IMPORT!$F:$AF,23,FALSE),1,10)&lt;&gt;"null",MID(VLOOKUP(B147,IMPORT!$F:$AF,23,FALSE),1,10),"")),"")</f>
        <v>43500</v>
      </c>
      <c r="Q147" s="16" t="str">
        <f>IFERROR(INT(IF(MID(VLOOKUP(B147,IMPORT!$F:$AF,26,FALSE),1,10)&lt;&gt;"null",MID(VLOOKUP(B147,IMPORT!$F:$AF,26,FALSE),1,10),"")),"")</f>
        <v/>
      </c>
      <c r="R147" s="16" t="str">
        <f>IFERROR(IF(VLOOKUP(B147,IMPORT!$F:$AF,11,FALSE)="true","X",""),"")</f>
        <v/>
      </c>
      <c r="S147" s="16" t="str">
        <f>IFERROR(IF(VLOOKUP(B147,IMPORT!$F:$AF,12,FALSE)="true","X",""),"")</f>
        <v/>
      </c>
      <c r="T147" s="16" t="str">
        <f>IFERROR(IF(VLOOKUP(B147,IMPORT!$F:$AF,9,FALSE)="true","X",""),"")</f>
        <v/>
      </c>
      <c r="U147" s="16" t="str">
        <f>IFERROR(IF(VLOOKUP(B147,IMPORT!$F:$AF,10,FALSE)="true","X",""),"")</f>
        <v/>
      </c>
      <c r="V147" s="16" t="str">
        <f>IFERROR(IF(VLOOKUP(B147,IMPORT!$F:$AF,13,FALSE)="true","X",""),"")</f>
        <v/>
      </c>
      <c r="W147" s="16" t="str">
        <f>IFERROR(IF(VLOOKUP(B147,IMPORT!$F:$AF,14,FALSE)="true","X",""),"")</f>
        <v/>
      </c>
      <c r="X147" s="12">
        <f>IFERROR(INT(IF(MID(VLOOKUP(B147,IMPORT!$F:$AF,27,FALSE),1,10)&lt;&gt;"null",MID(VLOOKUP(B147,IMPORT!$F:$AF,27,FALSE),1,10),"-")),"")</f>
        <v>43293</v>
      </c>
      <c r="Y147" s="21">
        <f>IFERROR(IF(VLOOKUP(B147,IMPORT!$F:$AF,24,FALSE)&lt;&gt;"null",VLOOKUP(B147,IMPORT!$F:$AF,24,FALSE),""),"")</f>
        <v>7.0100118723608397E+17</v>
      </c>
      <c r="Z147" s="18" t="str">
        <f>IFERROR(IF(VLOOKUP(B147,IMPORT!$F:$AF,25,FALSE)&lt;&gt;"null",VLOOKUP(B147,IMPORT!$F:$AF,25,FALSE),""),"")</f>
        <v/>
      </c>
    </row>
    <row r="148" spans="1:26">
      <c r="A148" s="1" t="str">
        <f>IFERROR(IF(IMPORT!C148&lt;&gt;"",IMPORT!C148,""),"")</f>
        <v>Paris 09 - Gare Saint-Lazare</v>
      </c>
      <c r="B148" s="1" t="str">
        <f>IFERROR(VLOOKUP(D148,IMPORT!$1:$1048576,6,FALSE),"")</f>
        <v>EV-441-SN</v>
      </c>
      <c r="C148" s="1" t="str">
        <f>IFERROR(VLOOKUP(B148,IMPORT!$F:$G,2,FALSE),"")</f>
        <v>MEGANE</v>
      </c>
      <c r="D148" s="8" t="str">
        <f>IFERROR(IF(IMPORT!A148&lt;&gt;"",IMPORT!A148,""),"")</f>
        <v>Paris 09 - Gare Saint-Lazare1</v>
      </c>
      <c r="E148" s="1" t="str">
        <f>IFERROR(VLOOKUP(D148,IMPORT!$1:$1048576,21,FALSE),"")</f>
        <v>Simon Coulange</v>
      </c>
      <c r="F148" s="25" t="str">
        <f>IFERROR(IF(VLOOKUP(B148,IMPORT!$F:$J,4,0)="true","","S"),"")</f>
        <v/>
      </c>
      <c r="G148" s="10" t="str">
        <f>IFERROR(IF(VLOOKUP(B148,IMPORT!$F:$J,5,0)="normal","","B"),"")</f>
        <v/>
      </c>
      <c r="H148" s="26" t="str">
        <f>IFERROR(IF(VLOOKUP(B148,IMPORT!$F:$L,7,0)="true","","P"),"")</f>
        <v/>
      </c>
      <c r="I148" s="18" t="str">
        <f>IF(AND(OR(IMPORT!K148="available",IMPORT!K148="reservation",IMPORT!K148="reservation-late"),OR(A148&lt;&gt;"Z - Garage - Livraison",A148&lt;&gt;"Z - Garage - Livraison")),B148,"")</f>
        <v>EV-441-SN</v>
      </c>
      <c r="J148" s="18" t="str">
        <f>IFERROR(IF(VLOOKUP(B148,IMPORT!$F:$AF,21,FALSE)&lt;&gt;"null",IF(OR(A148="Z - Garage - Livraison",A148="Z - Garage - Restitution"),"",B148),""),"")</f>
        <v/>
      </c>
      <c r="K148" s="18" t="str">
        <f>IF(AND(J148="",OR(IMPORT!K148="intervention",IMPORT!K148="intervention-late")),IF(OR(A148="Z - Garage - Livraison",A148="Z - Garage - Restitution"),"",B148),"")</f>
        <v/>
      </c>
      <c r="L148" s="18" t="str">
        <f>IFERROR(IF(OR(A148="Z - Garage - Livraison",A148="Z - Garage - Restitution"),B148,""),"")</f>
        <v/>
      </c>
      <c r="M148" s="20" t="str">
        <f>IFERROR(INT(IF(OR(IMPORT!K148="intervention",IMPORT!K148="intervention-late",IMPORT!K148="unavailable"),IF(J148&lt;&gt;"",MID(VLOOKUP(B148,IMPORT!$F:$AF,21,0),1,10),MID(VLOOKUP(B148,IMPORT!$F:$AF,19,0),1,10)),"")),"")</f>
        <v/>
      </c>
      <c r="N148" s="20" t="str">
        <f>IFERROR(INT(IF(OR(IMPORT!K148="intervention",IMPORT!K148="intervention-late",IMPORT!K148="unavailable"),IF(J148&lt;&gt;"",MID(VLOOKUP(B148,IMPORT!$F:$AF,22,0),1,10),MID(VLOOKUP(B148,IMPORT!$F:$AF,20,0),1,10)),"")),"")</f>
        <v/>
      </c>
      <c r="O148" s="18" t="str">
        <f t="shared" ca="1" si="2"/>
        <v/>
      </c>
      <c r="P148" s="14" t="str">
        <f>IFERROR(INT(IF(MID(VLOOKUP(B148,IMPORT!$F:$AF,23,FALSE),1,10)&lt;&gt;"null",MID(VLOOKUP(B148,IMPORT!$F:$AF,23,FALSE),1,10),"")),"")</f>
        <v/>
      </c>
      <c r="Q148" s="16">
        <f>IFERROR(INT(IF(MID(VLOOKUP(B148,IMPORT!$F:$AF,26,FALSE),1,10)&lt;&gt;"null",MID(VLOOKUP(B148,IMPORT!$F:$AF,26,FALSE),1,10),"")),"")</f>
        <v>43386</v>
      </c>
      <c r="R148" s="16" t="str">
        <f>IFERROR(IF(VLOOKUP(B148,IMPORT!$F:$AF,11,FALSE)="true","X",""),"")</f>
        <v/>
      </c>
      <c r="S148" s="16" t="str">
        <f>IFERROR(IF(VLOOKUP(B148,IMPORT!$F:$AF,12,FALSE)="true","X",""),"")</f>
        <v/>
      </c>
      <c r="T148" s="16" t="str">
        <f>IFERROR(IF(VLOOKUP(B148,IMPORT!$F:$AF,9,FALSE)="true","X",""),"")</f>
        <v/>
      </c>
      <c r="U148" s="16" t="str">
        <f>IFERROR(IF(VLOOKUP(B148,IMPORT!$F:$AF,10,FALSE)="true","X",""),"")</f>
        <v/>
      </c>
      <c r="V148" s="16" t="str">
        <f>IFERROR(IF(VLOOKUP(B148,IMPORT!$F:$AF,13,FALSE)="true","X",""),"")</f>
        <v/>
      </c>
      <c r="W148" s="16" t="str">
        <f>IFERROR(IF(VLOOKUP(B148,IMPORT!$F:$AF,14,FALSE)="true","X",""),"")</f>
        <v/>
      </c>
      <c r="X148" s="12">
        <f>IFERROR(INT(IF(MID(VLOOKUP(B148,IMPORT!$F:$AF,27,FALSE),1,10)&lt;&gt;"null",MID(VLOOKUP(B148,IMPORT!$F:$AF,27,FALSE),1,10),"-")),"")</f>
        <v>43382</v>
      </c>
      <c r="Y148" s="21">
        <f>IFERROR(IF(VLOOKUP(B148,IMPORT!$F:$AF,24,FALSE)&lt;&gt;"null",VLOOKUP(B148,IMPORT!$F:$AF,24,FALSE),""),"")</f>
        <v>7.0100118723603802E+17</v>
      </c>
      <c r="Z148" s="18" t="str">
        <f>IFERROR(IF(VLOOKUP(B148,IMPORT!$F:$AF,25,FALSE)&lt;&gt;"null",VLOOKUP(B148,IMPORT!$F:$AF,25,FALSE),""),"")</f>
        <v/>
      </c>
    </row>
    <row r="149" spans="1:26">
      <c r="A149" s="1" t="str">
        <f>IFERROR(IF(IMPORT!C149&lt;&gt;"",IMPORT!C149,""),"")</f>
        <v>Paris 09 - Gare Saint-Lazare</v>
      </c>
      <c r="B149" s="1" t="str">
        <f>IFERROR(VLOOKUP(D149,IMPORT!$1:$1048576,6,FALSE),"")</f>
        <v>ES-159-VS</v>
      </c>
      <c r="C149" s="1" t="str">
        <f>IFERROR(VLOOKUP(B149,IMPORT!$F:$G,2,FALSE),"")</f>
        <v>TWINGO</v>
      </c>
      <c r="D149" s="8" t="str">
        <f>IFERROR(IF(IMPORT!A149&lt;&gt;"",IMPORT!A149,""),"")</f>
        <v>Paris 09 - Gare Saint-Lazare2</v>
      </c>
      <c r="E149" s="1" t="str">
        <f>IFERROR(VLOOKUP(D149,IMPORT!$1:$1048576,21,FALSE),"")</f>
        <v>Simon Coulange</v>
      </c>
      <c r="F149" s="25" t="str">
        <f>IFERROR(IF(VLOOKUP(B149,IMPORT!$F:$J,4,0)="true","","S"),"")</f>
        <v/>
      </c>
      <c r="G149" s="10" t="str">
        <f>IFERROR(IF(VLOOKUP(B149,IMPORT!$F:$J,5,0)="normal","","B"),"")</f>
        <v/>
      </c>
      <c r="H149" s="26" t="str">
        <f>IFERROR(IF(VLOOKUP(B149,IMPORT!$F:$L,7,0)="true","","P"),"")</f>
        <v>P</v>
      </c>
      <c r="I149" s="18" t="str">
        <f>IF(AND(OR(IMPORT!K149="available",IMPORT!K149="reservation",IMPORT!K149="reservation-late"),OR(A149&lt;&gt;"Z - Garage - Livraison",A149&lt;&gt;"Z - Garage - Livraison")),B149,"")</f>
        <v>ES-159-VS</v>
      </c>
      <c r="J149" s="18" t="str">
        <f>IFERROR(IF(VLOOKUP(B149,IMPORT!$F:$AF,21,FALSE)&lt;&gt;"null",IF(OR(A149="Z - Garage - Livraison",A149="Z - Garage - Restitution"),"",B149),""),"")</f>
        <v/>
      </c>
      <c r="K149" s="18" t="str">
        <f>IF(AND(J149="",OR(IMPORT!K149="intervention",IMPORT!K149="intervention-late")),IF(OR(A149="Z - Garage - Livraison",A149="Z - Garage - Restitution"),"",B149),"")</f>
        <v/>
      </c>
      <c r="L149" s="18" t="str">
        <f>IFERROR(IF(OR(A149="Z - Garage - Livraison",A149="Z - Garage - Restitution"),B149,""),"")</f>
        <v/>
      </c>
      <c r="M149" s="20" t="str">
        <f>IFERROR(INT(IF(OR(IMPORT!K149="intervention",IMPORT!K149="intervention-late",IMPORT!K149="unavailable"),IF(J149&lt;&gt;"",MID(VLOOKUP(B149,IMPORT!$F:$AF,21,0),1,10),MID(VLOOKUP(B149,IMPORT!$F:$AF,19,0),1,10)),"")),"")</f>
        <v/>
      </c>
      <c r="N149" s="20" t="str">
        <f>IFERROR(INT(IF(OR(IMPORT!K149="intervention",IMPORT!K149="intervention-late",IMPORT!K149="unavailable"),IF(J149&lt;&gt;"",MID(VLOOKUP(B149,IMPORT!$F:$AF,22,0),1,10),MID(VLOOKUP(B149,IMPORT!$F:$AF,20,0),1,10)),"")),"")</f>
        <v/>
      </c>
      <c r="O149" s="18" t="str">
        <f t="shared" ca="1" si="2"/>
        <v/>
      </c>
      <c r="P149" s="14" t="str">
        <f>IFERROR(INT(IF(MID(VLOOKUP(B149,IMPORT!$F:$AF,23,FALSE),1,10)&lt;&gt;"null",MID(VLOOKUP(B149,IMPORT!$F:$AF,23,FALSE),1,10),"")),"")</f>
        <v/>
      </c>
      <c r="Q149" s="16" t="str">
        <f>IFERROR(INT(IF(MID(VLOOKUP(B149,IMPORT!$F:$AF,26,FALSE),1,10)&lt;&gt;"null",MID(VLOOKUP(B149,IMPORT!$F:$AF,26,FALSE),1,10),"")),"")</f>
        <v/>
      </c>
      <c r="R149" s="16" t="str">
        <f>IFERROR(IF(VLOOKUP(B149,IMPORT!$F:$AF,11,FALSE)="true","X",""),"")</f>
        <v/>
      </c>
      <c r="S149" s="16" t="str">
        <f>IFERROR(IF(VLOOKUP(B149,IMPORT!$F:$AF,12,FALSE)="true","X",""),"")</f>
        <v/>
      </c>
      <c r="T149" s="16" t="str">
        <f>IFERROR(IF(VLOOKUP(B149,IMPORT!$F:$AF,9,FALSE)="true","X",""),"")</f>
        <v/>
      </c>
      <c r="U149" s="16" t="str">
        <f>IFERROR(IF(VLOOKUP(B149,IMPORT!$F:$AF,10,FALSE)="true","X",""),"")</f>
        <v/>
      </c>
      <c r="V149" s="16" t="str">
        <f>IFERROR(IF(VLOOKUP(B149,IMPORT!$F:$AF,13,FALSE)="true","X",""),"")</f>
        <v/>
      </c>
      <c r="W149" s="16" t="str">
        <f>IFERROR(IF(VLOOKUP(B149,IMPORT!$F:$AF,14,FALSE)="true","X",""),"")</f>
        <v/>
      </c>
      <c r="X149" s="12">
        <f>IFERROR(INT(IF(MID(VLOOKUP(B149,IMPORT!$F:$AF,27,FALSE),1,10)&lt;&gt;"null",MID(VLOOKUP(B149,IMPORT!$F:$AF,27,FALSE),1,10),"-")),"")</f>
        <v>43385</v>
      </c>
      <c r="Y149" s="21">
        <f>IFERROR(IF(VLOOKUP(B149,IMPORT!$F:$AF,24,FALSE)&lt;&gt;"null",VLOOKUP(B149,IMPORT!$F:$AF,24,FALSE),""),"")</f>
        <v>7.0100118723602906E+17</v>
      </c>
      <c r="Z149" s="18" t="str">
        <f>IFERROR(IF(VLOOKUP(B149,IMPORT!$F:$AF,25,FALSE)&lt;&gt;"null",VLOOKUP(B149,IMPORT!$F:$AF,25,FALSE),""),"")</f>
        <v/>
      </c>
    </row>
    <row r="150" spans="1:26">
      <c r="A150" s="1" t="str">
        <f>IFERROR(IF(IMPORT!C150&lt;&gt;"",IMPORT!C150,""),"")</f>
        <v>Paris 09 - Gare Saint-Lazare</v>
      </c>
      <c r="B150" s="1" t="str">
        <f>IFERROR(VLOOKUP(D150,IMPORT!$1:$1048576,6,FALSE),"")</f>
        <v>FC-543-WD</v>
      </c>
      <c r="C150" s="1" t="str">
        <f>IFERROR(VLOOKUP(B150,IMPORT!$F:$G,2,FALSE),"")</f>
        <v>MEGANE</v>
      </c>
      <c r="D150" s="8" t="str">
        <f>IFERROR(IF(IMPORT!A150&lt;&gt;"",IMPORT!A150,""),"")</f>
        <v>Paris 09 - Gare Saint-Lazare3</v>
      </c>
      <c r="E150" s="1" t="str">
        <f>IFERROR(VLOOKUP(D150,IMPORT!$1:$1048576,21,FALSE),"")</f>
        <v>Simon Coulange</v>
      </c>
      <c r="F150" s="25" t="str">
        <f>IFERROR(IF(VLOOKUP(B150,IMPORT!$F:$J,4,0)="true","","S"),"")</f>
        <v/>
      </c>
      <c r="G150" s="10" t="str">
        <f>IFERROR(IF(VLOOKUP(B150,IMPORT!$F:$J,5,0)="normal","","B"),"")</f>
        <v/>
      </c>
      <c r="H150" s="26" t="str">
        <f>IFERROR(IF(VLOOKUP(B150,IMPORT!$F:$L,7,0)="true","","P"),"")</f>
        <v/>
      </c>
      <c r="I150" s="18" t="str">
        <f>IF(AND(OR(IMPORT!K150="available",IMPORT!K150="reservation",IMPORT!K150="reservation-late"),OR(A150&lt;&gt;"Z - Garage - Livraison",A150&lt;&gt;"Z - Garage - Livraison")),B150,"")</f>
        <v>FC-543-WD</v>
      </c>
      <c r="J150" s="18" t="str">
        <f>IFERROR(IF(VLOOKUP(B150,IMPORT!$F:$AF,21,FALSE)&lt;&gt;"null",IF(OR(A150="Z - Garage - Livraison",A150="Z - Garage - Restitution"),"",B150),""),"")</f>
        <v/>
      </c>
      <c r="K150" s="18" t="str">
        <f>IF(AND(J150="",OR(IMPORT!K150="intervention",IMPORT!K150="intervention-late")),IF(OR(A150="Z - Garage - Livraison",A150="Z - Garage - Restitution"),"",B150),"")</f>
        <v/>
      </c>
      <c r="L150" s="18" t="str">
        <f>IFERROR(IF(OR(A150="Z - Garage - Livraison",A150="Z - Garage - Restitution"),B150,""),"")</f>
        <v/>
      </c>
      <c r="M150" s="20" t="str">
        <f>IFERROR(INT(IF(OR(IMPORT!K150="intervention",IMPORT!K150="intervention-late",IMPORT!K150="unavailable"),IF(J150&lt;&gt;"",MID(VLOOKUP(B150,IMPORT!$F:$AF,21,0),1,10),MID(VLOOKUP(B150,IMPORT!$F:$AF,19,0),1,10)),"")),"")</f>
        <v/>
      </c>
      <c r="N150" s="20" t="str">
        <f>IFERROR(INT(IF(OR(IMPORT!K150="intervention",IMPORT!K150="intervention-late",IMPORT!K150="unavailable"),IF(J150&lt;&gt;"",MID(VLOOKUP(B150,IMPORT!$F:$AF,22,0),1,10),MID(VLOOKUP(B150,IMPORT!$F:$AF,20,0),1,10)),"")),"")</f>
        <v/>
      </c>
      <c r="O150" s="18" t="str">
        <f t="shared" ca="1" si="2"/>
        <v/>
      </c>
      <c r="P150" s="14" t="str">
        <f>IFERROR(INT(IF(MID(VLOOKUP(B150,IMPORT!$F:$AF,23,FALSE),1,10)&lt;&gt;"null",MID(VLOOKUP(B150,IMPORT!$F:$AF,23,FALSE),1,10),"")),"")</f>
        <v/>
      </c>
      <c r="Q150" s="16" t="str">
        <f>IFERROR(INT(IF(MID(VLOOKUP(B150,IMPORT!$F:$AF,26,FALSE),1,10)&lt;&gt;"null",MID(VLOOKUP(B150,IMPORT!$F:$AF,26,FALSE),1,10),"")),"")</f>
        <v/>
      </c>
      <c r="R150" s="16" t="str">
        <f>IFERROR(IF(VLOOKUP(B150,IMPORT!$F:$AF,11,FALSE)="true","X",""),"")</f>
        <v/>
      </c>
      <c r="S150" s="16" t="str">
        <f>IFERROR(IF(VLOOKUP(B150,IMPORT!$F:$AF,12,FALSE)="true","X",""),"")</f>
        <v/>
      </c>
      <c r="T150" s="16" t="str">
        <f>IFERROR(IF(VLOOKUP(B150,IMPORT!$F:$AF,9,FALSE)="true","X",""),"")</f>
        <v/>
      </c>
      <c r="U150" s="16" t="str">
        <f>IFERROR(IF(VLOOKUP(B150,IMPORT!$F:$AF,10,FALSE)="true","X",""),"")</f>
        <v/>
      </c>
      <c r="V150" s="16" t="str">
        <f>IFERROR(IF(VLOOKUP(B150,IMPORT!$F:$AF,13,FALSE)="true","X",""),"")</f>
        <v/>
      </c>
      <c r="W150" s="16" t="str">
        <f>IFERROR(IF(VLOOKUP(B150,IMPORT!$F:$AF,14,FALSE)="true","X",""),"")</f>
        <v/>
      </c>
      <c r="X150" s="12">
        <f>IFERROR(INT(IF(MID(VLOOKUP(B150,IMPORT!$F:$AF,27,FALSE),1,10)&lt;&gt;"null",MID(VLOOKUP(B150,IMPORT!$F:$AF,27,FALSE),1,10),"-")),"")</f>
        <v>43502</v>
      </c>
      <c r="Y150" s="21">
        <f>IFERROR(IF(VLOOKUP(B150,IMPORT!$F:$AF,24,FALSE)&lt;&gt;"null",VLOOKUP(B150,IMPORT!$F:$AF,24,FALSE),""),"")</f>
        <v>7.0100118723608602E+17</v>
      </c>
      <c r="Z150" s="18">
        <f>IFERROR(IF(VLOOKUP(B150,IMPORT!$F:$AF,25,FALSE)&lt;&gt;"null",VLOOKUP(B150,IMPORT!$F:$AF,25,FALSE),""),"")</f>
        <v>1339</v>
      </c>
    </row>
    <row r="151" spans="1:26">
      <c r="A151" s="1" t="str">
        <f>IFERROR(IF(IMPORT!C151&lt;&gt;"",IMPORT!C151,""),"")</f>
        <v>Paris 09 - Gare Saint-Lazare</v>
      </c>
      <c r="B151" s="1" t="str">
        <f>IFERROR(VLOOKUP(D151,IMPORT!$1:$1048576,6,FALSE),"")</f>
        <v>EV-270-EZ</v>
      </c>
      <c r="C151" s="1" t="str">
        <f>IFERROR(VLOOKUP(B151,IMPORT!$F:$G,2,FALSE),"")</f>
        <v>MEGANE</v>
      </c>
      <c r="D151" s="8" t="str">
        <f>IFERROR(IF(IMPORT!A151&lt;&gt;"",IMPORT!A151,""),"")</f>
        <v>Paris 09 - Gare Saint-Lazare4</v>
      </c>
      <c r="E151" s="1" t="str">
        <f>IFERROR(VLOOKUP(D151,IMPORT!$1:$1048576,21,FALSE),"")</f>
        <v>Simon Coulange</v>
      </c>
      <c r="F151" s="25" t="str">
        <f>IFERROR(IF(VLOOKUP(B151,IMPORT!$F:$J,4,0)="true","","S"),"")</f>
        <v/>
      </c>
      <c r="G151" s="10" t="str">
        <f>IFERROR(IF(VLOOKUP(B151,IMPORT!$F:$J,5,0)="normal","","B"),"")</f>
        <v/>
      </c>
      <c r="H151" s="26" t="str">
        <f>IFERROR(IF(VLOOKUP(B151,IMPORT!$F:$L,7,0)="true","","P"),"")</f>
        <v/>
      </c>
      <c r="I151" s="18" t="str">
        <f>IF(AND(OR(IMPORT!K151="available",IMPORT!K151="reservation",IMPORT!K151="reservation-late"),OR(A151&lt;&gt;"Z - Garage - Livraison",A151&lt;&gt;"Z - Garage - Livraison")),B151,"")</f>
        <v>EV-270-EZ</v>
      </c>
      <c r="J151" s="18" t="str">
        <f>IFERROR(IF(VLOOKUP(B151,IMPORT!$F:$AF,21,FALSE)&lt;&gt;"null",IF(OR(A151="Z - Garage - Livraison",A151="Z - Garage - Restitution"),"",B151),""),"")</f>
        <v/>
      </c>
      <c r="K151" s="18" t="str">
        <f>IF(AND(J151="",OR(IMPORT!K151="intervention",IMPORT!K151="intervention-late")),IF(OR(A151="Z - Garage - Livraison",A151="Z - Garage - Restitution"),"",B151),"")</f>
        <v/>
      </c>
      <c r="L151" s="18" t="str">
        <f>IFERROR(IF(OR(A151="Z - Garage - Livraison",A151="Z - Garage - Restitution"),B151,""),"")</f>
        <v/>
      </c>
      <c r="M151" s="20" t="str">
        <f>IFERROR(INT(IF(OR(IMPORT!K151="intervention",IMPORT!K151="intervention-late",IMPORT!K151="unavailable"),IF(J151&lt;&gt;"",MID(VLOOKUP(B151,IMPORT!$F:$AF,21,0),1,10),MID(VLOOKUP(B151,IMPORT!$F:$AF,19,0),1,10)),"")),"")</f>
        <v/>
      </c>
      <c r="N151" s="20" t="str">
        <f>IFERROR(INT(IF(OR(IMPORT!K151="intervention",IMPORT!K151="intervention-late",IMPORT!K151="unavailable"),IF(J151&lt;&gt;"",MID(VLOOKUP(B151,IMPORT!$F:$AF,22,0),1,10),MID(VLOOKUP(B151,IMPORT!$F:$AF,20,0),1,10)),"")),"")</f>
        <v/>
      </c>
      <c r="O151" s="18" t="str">
        <f t="shared" ca="1" si="2"/>
        <v/>
      </c>
      <c r="P151" s="14" t="str">
        <f>IFERROR(INT(IF(MID(VLOOKUP(B151,IMPORT!$F:$AF,23,FALSE),1,10)&lt;&gt;"null",MID(VLOOKUP(B151,IMPORT!$F:$AF,23,FALSE),1,10),"")),"")</f>
        <v/>
      </c>
      <c r="Q151" s="16" t="str">
        <f>IFERROR(INT(IF(MID(VLOOKUP(B151,IMPORT!$F:$AF,26,FALSE),1,10)&lt;&gt;"null",MID(VLOOKUP(B151,IMPORT!$F:$AF,26,FALSE),1,10),"")),"")</f>
        <v/>
      </c>
      <c r="R151" s="16" t="str">
        <f>IFERROR(IF(VLOOKUP(B151,IMPORT!$F:$AF,11,FALSE)="true","X",""),"")</f>
        <v/>
      </c>
      <c r="S151" s="16" t="str">
        <f>IFERROR(IF(VLOOKUP(B151,IMPORT!$F:$AF,12,FALSE)="true","X",""),"")</f>
        <v/>
      </c>
      <c r="T151" s="16" t="str">
        <f>IFERROR(IF(VLOOKUP(B151,IMPORT!$F:$AF,9,FALSE)="true","X",""),"")</f>
        <v/>
      </c>
      <c r="U151" s="16" t="str">
        <f>IFERROR(IF(VLOOKUP(B151,IMPORT!$F:$AF,10,FALSE)="true","X",""),"")</f>
        <v/>
      </c>
      <c r="V151" s="16" t="str">
        <f>IFERROR(IF(VLOOKUP(B151,IMPORT!$F:$AF,13,FALSE)="true","X",""),"")</f>
        <v/>
      </c>
      <c r="W151" s="16" t="str">
        <f>IFERROR(IF(VLOOKUP(B151,IMPORT!$F:$AF,14,FALSE)="true","X",""),"")</f>
        <v/>
      </c>
      <c r="X151" s="12">
        <f>IFERROR(INT(IF(MID(VLOOKUP(B151,IMPORT!$F:$AF,27,FALSE),1,10)&lt;&gt;"null",MID(VLOOKUP(B151,IMPORT!$F:$AF,27,FALSE),1,10),"-")),"")</f>
        <v>43376</v>
      </c>
      <c r="Y151" s="21">
        <f>IFERROR(IF(VLOOKUP(B151,IMPORT!$F:$AF,24,FALSE)&lt;&gt;"null",VLOOKUP(B151,IMPORT!$F:$AF,24,FALSE),""),"")</f>
        <v>7.01001187236064E+17</v>
      </c>
      <c r="Z151" s="18" t="str">
        <f>IFERROR(IF(VLOOKUP(B151,IMPORT!$F:$AF,25,FALSE)&lt;&gt;"null",VLOOKUP(B151,IMPORT!$F:$AF,25,FALSE),""),"")</f>
        <v/>
      </c>
    </row>
    <row r="152" spans="1:26">
      <c r="A152" s="1" t="str">
        <f>IFERROR(IF(IMPORT!C152&lt;&gt;"",IMPORT!C152,""),"")</f>
        <v>Paris 09 - Gare Saint-Lazare</v>
      </c>
      <c r="B152" s="1" t="str">
        <f>IFERROR(VLOOKUP(D152,IMPORT!$1:$1048576,6,FALSE),"")</f>
        <v>EW-236-KM</v>
      </c>
      <c r="C152" s="1">
        <f>IFERROR(VLOOKUP(B152,IMPORT!$F:$G,2,FALSE),"")</f>
        <v>500</v>
      </c>
      <c r="D152" s="8" t="str">
        <f>IFERROR(IF(IMPORT!A152&lt;&gt;"",IMPORT!A152,""),"")</f>
        <v>Paris 09 - Gare Saint-Lazare5</v>
      </c>
      <c r="E152" s="1" t="str">
        <f>IFERROR(VLOOKUP(D152,IMPORT!$1:$1048576,21,FALSE),"")</f>
        <v>Simon Coulange</v>
      </c>
      <c r="F152" s="25" t="str">
        <f>IFERROR(IF(VLOOKUP(B152,IMPORT!$F:$J,4,0)="true","","S"),"")</f>
        <v/>
      </c>
      <c r="G152" s="10" t="str">
        <f>IFERROR(IF(VLOOKUP(B152,IMPORT!$F:$J,5,0)="normal","","B"),"")</f>
        <v/>
      </c>
      <c r="H152" s="26" t="str">
        <f>IFERROR(IF(VLOOKUP(B152,IMPORT!$F:$L,7,0)="true","","P"),"")</f>
        <v/>
      </c>
      <c r="I152" s="18" t="str">
        <f>IF(AND(OR(IMPORT!K152="available",IMPORT!K152="reservation",IMPORT!K152="reservation-late"),OR(A152&lt;&gt;"Z - Garage - Livraison",A152&lt;&gt;"Z - Garage - Livraison")),B152,"")</f>
        <v>EW-236-KM</v>
      </c>
      <c r="J152" s="18" t="str">
        <f>IFERROR(IF(VLOOKUP(B152,IMPORT!$F:$AF,21,FALSE)&lt;&gt;"null",IF(OR(A152="Z - Garage - Livraison",A152="Z - Garage - Restitution"),"",B152),""),"")</f>
        <v/>
      </c>
      <c r="K152" s="18" t="str">
        <f>IF(AND(J152="",OR(IMPORT!K152="intervention",IMPORT!K152="intervention-late")),IF(OR(A152="Z - Garage - Livraison",A152="Z - Garage - Restitution"),"",B152),"")</f>
        <v/>
      </c>
      <c r="L152" s="18" t="str">
        <f>IFERROR(IF(OR(A152="Z - Garage - Livraison",A152="Z - Garage - Restitution"),B152,""),"")</f>
        <v/>
      </c>
      <c r="M152" s="20" t="str">
        <f>IFERROR(INT(IF(OR(IMPORT!K152="intervention",IMPORT!K152="intervention-late",IMPORT!K152="unavailable"),IF(J152&lt;&gt;"",MID(VLOOKUP(B152,IMPORT!$F:$AF,21,0),1,10),MID(VLOOKUP(B152,IMPORT!$F:$AF,19,0),1,10)),"")),"")</f>
        <v/>
      </c>
      <c r="N152" s="20" t="str">
        <f>IFERROR(INT(IF(OR(IMPORT!K152="intervention",IMPORT!K152="intervention-late",IMPORT!K152="unavailable"),IF(J152&lt;&gt;"",MID(VLOOKUP(B152,IMPORT!$F:$AF,22,0),1,10),MID(VLOOKUP(B152,IMPORT!$F:$AF,20,0),1,10)),"")),"")</f>
        <v/>
      </c>
      <c r="O152" s="18" t="str">
        <f t="shared" ca="1" si="2"/>
        <v/>
      </c>
      <c r="P152" s="14" t="str">
        <f>IFERROR(INT(IF(MID(VLOOKUP(B152,IMPORT!$F:$AF,23,FALSE),1,10)&lt;&gt;"null",MID(VLOOKUP(B152,IMPORT!$F:$AF,23,FALSE),1,10),"")),"")</f>
        <v/>
      </c>
      <c r="Q152" s="16">
        <f>IFERROR(INT(IF(MID(VLOOKUP(B152,IMPORT!$F:$AF,26,FALSE),1,10)&lt;&gt;"null",MID(VLOOKUP(B152,IMPORT!$F:$AF,26,FALSE),1,10),"")),"")</f>
        <v>43377</v>
      </c>
      <c r="R152" s="16" t="str">
        <f>IFERROR(IF(VLOOKUP(B152,IMPORT!$F:$AF,11,FALSE)="true","X",""),"")</f>
        <v/>
      </c>
      <c r="S152" s="16" t="str">
        <f>IFERROR(IF(VLOOKUP(B152,IMPORT!$F:$AF,12,FALSE)="true","X",""),"")</f>
        <v/>
      </c>
      <c r="T152" s="16" t="str">
        <f>IFERROR(IF(VLOOKUP(B152,IMPORT!$F:$AF,9,FALSE)="true","X",""),"")</f>
        <v/>
      </c>
      <c r="U152" s="16" t="str">
        <f>IFERROR(IF(VLOOKUP(B152,IMPORT!$F:$AF,10,FALSE)="true","X",""),"")</f>
        <v/>
      </c>
      <c r="V152" s="16" t="str">
        <f>IFERROR(IF(VLOOKUP(B152,IMPORT!$F:$AF,13,FALSE)="true","X",""),"")</f>
        <v/>
      </c>
      <c r="W152" s="16" t="str">
        <f>IFERROR(IF(VLOOKUP(B152,IMPORT!$F:$AF,14,FALSE)="true","X",""),"")</f>
        <v/>
      </c>
      <c r="X152" s="12">
        <f>IFERROR(INT(IF(MID(VLOOKUP(B152,IMPORT!$F:$AF,27,FALSE),1,10)&lt;&gt;"null",MID(VLOOKUP(B152,IMPORT!$F:$AF,27,FALSE),1,10),"-")),"")</f>
        <v>43371</v>
      </c>
      <c r="Y152" s="21">
        <f>IFERROR(IF(VLOOKUP(B152,IMPORT!$F:$AF,24,FALSE)&lt;&gt;"null",VLOOKUP(B152,IMPORT!$F:$AF,24,FALSE),""),"")</f>
        <v>7.0100118723603302E+17</v>
      </c>
      <c r="Z152" s="18" t="str">
        <f>IFERROR(IF(VLOOKUP(B152,IMPORT!$F:$AF,25,FALSE)&lt;&gt;"null",VLOOKUP(B152,IMPORT!$F:$AF,25,FALSE),""),"")</f>
        <v/>
      </c>
    </row>
    <row r="153" spans="1:26">
      <c r="A153" s="1" t="str">
        <f>IFERROR(IF(IMPORT!C153&lt;&gt;"",IMPORT!C153,""),"")</f>
        <v>Paris 09 - Gare Saint-Lazare</v>
      </c>
      <c r="B153" s="1" t="str">
        <f>IFERROR(VLOOKUP(D153,IMPORT!$1:$1048576,6,FALSE),"")</f>
        <v>EL-334-ZB</v>
      </c>
      <c r="C153" s="1" t="str">
        <f>IFERROR(VLOOKUP(B153,IMPORT!$F:$G,2,FALSE),"")</f>
        <v>Golf 7</v>
      </c>
      <c r="D153" s="8" t="str">
        <f>IFERROR(IF(IMPORT!A153&lt;&gt;"",IMPORT!A153,""),"")</f>
        <v>Paris 09 - Gare Saint-Lazare6</v>
      </c>
      <c r="E153" s="1" t="str">
        <f>IFERROR(VLOOKUP(D153,IMPORT!$1:$1048576,21,FALSE),"")</f>
        <v>Simon Coulange</v>
      </c>
      <c r="F153" s="25" t="str">
        <f>IFERROR(IF(VLOOKUP(B153,IMPORT!$F:$J,4,0)="true","","S"),"")</f>
        <v>S</v>
      </c>
      <c r="G153" s="10" t="str">
        <f>IFERROR(IF(VLOOKUP(B153,IMPORT!$F:$J,5,0)="normal","","B"),"")</f>
        <v>B</v>
      </c>
      <c r="H153" s="26" t="str">
        <f>IFERROR(IF(VLOOKUP(B153,IMPORT!$F:$L,7,0)="true","","P"),"")</f>
        <v/>
      </c>
      <c r="I153" s="18" t="str">
        <f>IF(AND(OR(IMPORT!K153="available",IMPORT!K153="reservation",IMPORT!K153="reservation-late"),OR(A153&lt;&gt;"Z - Garage - Livraison",A153&lt;&gt;"Z - Garage - Livraison")),B153,"")</f>
        <v>EL-334-ZB</v>
      </c>
      <c r="J153" s="18" t="str">
        <f>IFERROR(IF(VLOOKUP(B153,IMPORT!$F:$AF,21,FALSE)&lt;&gt;"null",IF(OR(A153="Z - Garage - Livraison",A153="Z - Garage - Restitution"),"",B153),""),"")</f>
        <v/>
      </c>
      <c r="K153" s="18" t="str">
        <f>IF(AND(J153="",OR(IMPORT!K153="intervention",IMPORT!K153="intervention-late")),IF(OR(A153="Z - Garage - Livraison",A153="Z - Garage - Restitution"),"",B153),"")</f>
        <v/>
      </c>
      <c r="L153" s="18" t="str">
        <f>IFERROR(IF(OR(A153="Z - Garage - Livraison",A153="Z - Garage - Restitution"),B153,""),"")</f>
        <v/>
      </c>
      <c r="M153" s="20" t="str">
        <f>IFERROR(INT(IF(OR(IMPORT!K153="intervention",IMPORT!K153="intervention-late",IMPORT!K153="unavailable"),IF(J153&lt;&gt;"",MID(VLOOKUP(B153,IMPORT!$F:$AF,21,0),1,10),MID(VLOOKUP(B153,IMPORT!$F:$AF,19,0),1,10)),"")),"")</f>
        <v/>
      </c>
      <c r="N153" s="20" t="str">
        <f>IFERROR(INT(IF(OR(IMPORT!K153="intervention",IMPORT!K153="intervention-late",IMPORT!K153="unavailable"),IF(J153&lt;&gt;"",MID(VLOOKUP(B153,IMPORT!$F:$AF,22,0),1,10),MID(VLOOKUP(B153,IMPORT!$F:$AF,20,0),1,10)),"")),"")</f>
        <v/>
      </c>
      <c r="O153" s="18" t="str">
        <f t="shared" ca="1" si="2"/>
        <v/>
      </c>
      <c r="P153" s="14" t="str">
        <f>IFERROR(INT(IF(MID(VLOOKUP(B153,IMPORT!$F:$AF,23,FALSE),1,10)&lt;&gt;"null",MID(VLOOKUP(B153,IMPORT!$F:$AF,23,FALSE),1,10),"")),"")</f>
        <v/>
      </c>
      <c r="Q153" s="16" t="str">
        <f>IFERROR(INT(IF(MID(VLOOKUP(B153,IMPORT!$F:$AF,26,FALSE),1,10)&lt;&gt;"null",MID(VLOOKUP(B153,IMPORT!$F:$AF,26,FALSE),1,10),"")),"")</f>
        <v/>
      </c>
      <c r="R153" s="16" t="str">
        <f>IFERROR(IF(VLOOKUP(B153,IMPORT!$F:$AF,11,FALSE)="true","X",""),"")</f>
        <v/>
      </c>
      <c r="S153" s="16" t="str">
        <f>IFERROR(IF(VLOOKUP(B153,IMPORT!$F:$AF,12,FALSE)="true","X",""),"")</f>
        <v/>
      </c>
      <c r="T153" s="16" t="str">
        <f>IFERROR(IF(VLOOKUP(B153,IMPORT!$F:$AF,9,FALSE)="true","X",""),"")</f>
        <v/>
      </c>
      <c r="U153" s="16" t="str">
        <f>IFERROR(IF(VLOOKUP(B153,IMPORT!$F:$AF,10,FALSE)="true","X",""),"")</f>
        <v/>
      </c>
      <c r="V153" s="16" t="str">
        <f>IFERROR(IF(VLOOKUP(B153,IMPORT!$F:$AF,13,FALSE)="true","X",""),"")</f>
        <v/>
      </c>
      <c r="W153" s="16" t="str">
        <f>IFERROR(IF(VLOOKUP(B153,IMPORT!$F:$AF,14,FALSE)="true","X",""),"")</f>
        <v/>
      </c>
      <c r="X153" s="12">
        <f>IFERROR(INT(IF(MID(VLOOKUP(B153,IMPORT!$F:$AF,27,FALSE),1,10)&lt;&gt;"null",MID(VLOOKUP(B153,IMPORT!$F:$AF,27,FALSE),1,10),"-")),"")</f>
        <v>43385</v>
      </c>
      <c r="Y153" s="21">
        <f>IFERROR(IF(VLOOKUP(B153,IMPORT!$F:$AF,24,FALSE)&lt;&gt;"null",VLOOKUP(B153,IMPORT!$F:$AF,24,FALSE),""),"")</f>
        <v>7.0100118723602099E+17</v>
      </c>
      <c r="Z153" s="18" t="str">
        <f>IFERROR(IF(VLOOKUP(B153,IMPORT!$F:$AF,25,FALSE)&lt;&gt;"null",VLOOKUP(B153,IMPORT!$F:$AF,25,FALSE),""),"")</f>
        <v/>
      </c>
    </row>
    <row r="154" spans="1:26">
      <c r="A154" s="1" t="str">
        <f>IFERROR(IF(IMPORT!C154&lt;&gt;"",IMPORT!C154,""),"")</f>
        <v>Paris 09 - Gare Saint-Lazare</v>
      </c>
      <c r="B154" s="1" t="str">
        <f>IFERROR(VLOOKUP(D154,IMPORT!$1:$1048576,6,FALSE),"")</f>
        <v>FC-421-ME</v>
      </c>
      <c r="C154" s="1" t="str">
        <f>IFERROR(VLOOKUP(B154,IMPORT!$F:$G,2,FALSE),"")</f>
        <v>Golf 7</v>
      </c>
      <c r="D154" s="8" t="str">
        <f>IFERROR(IF(IMPORT!A154&lt;&gt;"",IMPORT!A154,""),"")</f>
        <v>Paris 09 - Gare Saint-Lazare7</v>
      </c>
      <c r="E154" s="1" t="str">
        <f>IFERROR(VLOOKUP(D154,IMPORT!$1:$1048576,21,FALSE),"")</f>
        <v>Simon Coulange</v>
      </c>
      <c r="F154" s="25" t="str">
        <f>IFERROR(IF(VLOOKUP(B154,IMPORT!$F:$J,4,0)="true","","S"),"")</f>
        <v/>
      </c>
      <c r="G154" s="10" t="str">
        <f>IFERROR(IF(VLOOKUP(B154,IMPORT!$F:$J,5,0)="normal","","B"),"")</f>
        <v/>
      </c>
      <c r="H154" s="26" t="str">
        <f>IFERROR(IF(VLOOKUP(B154,IMPORT!$F:$L,7,0)="true","","P"),"")</f>
        <v>P</v>
      </c>
      <c r="I154" s="18" t="str">
        <f>IF(AND(OR(IMPORT!K154="available",IMPORT!K154="reservation",IMPORT!K154="reservation-late"),OR(A154&lt;&gt;"Z - Garage - Livraison",A154&lt;&gt;"Z - Garage - Livraison")),B154,"")</f>
        <v/>
      </c>
      <c r="J154" s="18" t="str">
        <f>IFERROR(IF(VLOOKUP(B154,IMPORT!$F:$AF,21,FALSE)&lt;&gt;"null",IF(OR(A154="Z - Garage - Livraison",A154="Z - Garage - Restitution"),"",B154),""),"")</f>
        <v/>
      </c>
      <c r="K154" s="18" t="str">
        <f>IF(AND(J154="",OR(IMPORT!K154="intervention",IMPORT!K154="intervention-late")),IF(OR(A154="Z - Garage - Livraison",A154="Z - Garage - Restitution"),"",B154),"")</f>
        <v>FC-421-ME</v>
      </c>
      <c r="L154" s="18" t="str">
        <f>IFERROR(IF(OR(A154="Z - Garage - Livraison",A154="Z - Garage - Restitution"),B154,""),"")</f>
        <v/>
      </c>
      <c r="M154" s="20" t="str">
        <f>IFERROR(INT(IF(OR(IMPORT!K154="intervention",IMPORT!K154="intervention-late",IMPORT!K154="unavailable"),IF(J154&lt;&gt;"",MID(VLOOKUP(B154,IMPORT!$F:$AF,21,0),1,10),MID(VLOOKUP(B154,IMPORT!$F:$AF,19,0),1,10)),"")),"")</f>
        <v/>
      </c>
      <c r="N154" s="20" t="str">
        <f>IFERROR(INT(IF(OR(IMPORT!K154="intervention",IMPORT!K154="intervention-late",IMPORT!K154="unavailable"),IF(J154&lt;&gt;"",MID(VLOOKUP(B154,IMPORT!$F:$AF,22,0),1,10),MID(VLOOKUP(B154,IMPORT!$F:$AF,20,0),1,10)),"")),"")</f>
        <v/>
      </c>
      <c r="O154" s="18" t="str">
        <f t="shared" ca="1" si="2"/>
        <v/>
      </c>
      <c r="P154" s="14" t="str">
        <f>IFERROR(INT(IF(MID(VLOOKUP(B154,IMPORT!$F:$AF,23,FALSE),1,10)&lt;&gt;"null",MID(VLOOKUP(B154,IMPORT!$F:$AF,23,FALSE),1,10),"")),"")</f>
        <v/>
      </c>
      <c r="Q154" s="16" t="str">
        <f>IFERROR(INT(IF(MID(VLOOKUP(B154,IMPORT!$F:$AF,26,FALSE),1,10)&lt;&gt;"null",MID(VLOOKUP(B154,IMPORT!$F:$AF,26,FALSE),1,10),"")),"")</f>
        <v/>
      </c>
      <c r="R154" s="16" t="str">
        <f>IFERROR(IF(VLOOKUP(B154,IMPORT!$F:$AF,11,FALSE)="true","X",""),"")</f>
        <v/>
      </c>
      <c r="S154" s="16" t="str">
        <f>IFERROR(IF(VLOOKUP(B154,IMPORT!$F:$AF,12,FALSE)="true","X",""),"")</f>
        <v/>
      </c>
      <c r="T154" s="16" t="str">
        <f>IFERROR(IF(VLOOKUP(B154,IMPORT!$F:$AF,9,FALSE)="true","X",""),"")</f>
        <v/>
      </c>
      <c r="U154" s="16" t="str">
        <f>IFERROR(IF(VLOOKUP(B154,IMPORT!$F:$AF,10,FALSE)="true","X",""),"")</f>
        <v/>
      </c>
      <c r="V154" s="16" t="str">
        <f>IFERROR(IF(VLOOKUP(B154,IMPORT!$F:$AF,13,FALSE)="true","X",""),"")</f>
        <v/>
      </c>
      <c r="W154" s="16" t="str">
        <f>IFERROR(IF(VLOOKUP(B154,IMPORT!$F:$AF,14,FALSE)="true","X",""),"")</f>
        <v/>
      </c>
      <c r="X154" s="12" t="str">
        <f>IFERROR(INT(IF(MID(VLOOKUP(B154,IMPORT!$F:$AF,27,FALSE),1,10)&lt;&gt;"null",MID(VLOOKUP(B154,IMPORT!$F:$AF,27,FALSE),1,10),"-")),"")</f>
        <v/>
      </c>
      <c r="Y154" s="21">
        <f>IFERROR(IF(VLOOKUP(B154,IMPORT!$F:$AF,24,FALSE)&lt;&gt;"null",VLOOKUP(B154,IMPORT!$F:$AF,24,FALSE),""),"")</f>
        <v>7.0100118723605005E+17</v>
      </c>
      <c r="Z154" s="18">
        <f>IFERROR(IF(VLOOKUP(B154,IMPORT!$F:$AF,25,FALSE)&lt;&gt;"null",VLOOKUP(B154,IMPORT!$F:$AF,25,FALSE),""),"")</f>
        <v>1337</v>
      </c>
    </row>
    <row r="155" spans="1:26">
      <c r="A155" s="1" t="str">
        <f>IFERROR(IF(IMPORT!C155&lt;&gt;"",IMPORT!C155,""),"")</f>
        <v>Paris 09 - Gare Saint-Lazare</v>
      </c>
      <c r="B155" s="1" t="str">
        <f>IFERROR(VLOOKUP(D155,IMPORT!$1:$1048576,6,FALSE),"")</f>
        <v>FC-049-NF</v>
      </c>
      <c r="C155" s="1" t="str">
        <f>IFERROR(VLOOKUP(B155,IMPORT!$F:$G,2,FALSE),"")</f>
        <v>Golf 7</v>
      </c>
      <c r="D155" s="8" t="str">
        <f>IFERROR(IF(IMPORT!A155&lt;&gt;"",IMPORT!A155,""),"")</f>
        <v>Paris 09 - Gare Saint-Lazare8</v>
      </c>
      <c r="E155" s="1" t="str">
        <f>IFERROR(VLOOKUP(D155,IMPORT!$1:$1048576,21,FALSE),"")</f>
        <v>Simon Coulange</v>
      </c>
      <c r="F155" s="25" t="str">
        <f>IFERROR(IF(VLOOKUP(B155,IMPORT!$F:$J,4,0)="true","","S"),"")</f>
        <v/>
      </c>
      <c r="G155" s="10" t="str">
        <f>IFERROR(IF(VLOOKUP(B155,IMPORT!$F:$J,5,0)="normal","","B"),"")</f>
        <v/>
      </c>
      <c r="H155" s="26" t="str">
        <f>IFERROR(IF(VLOOKUP(B155,IMPORT!$F:$L,7,0)="true","","P"),"")</f>
        <v/>
      </c>
      <c r="I155" s="18" t="str">
        <f>IF(AND(OR(IMPORT!K155="available",IMPORT!K155="reservation",IMPORT!K155="reservation-late"),OR(A155&lt;&gt;"Z - Garage - Livraison",A155&lt;&gt;"Z - Garage - Livraison")),B155,"")</f>
        <v>FC-049-NF</v>
      </c>
      <c r="J155" s="18" t="str">
        <f>IFERROR(IF(VLOOKUP(B155,IMPORT!$F:$AF,21,FALSE)&lt;&gt;"null",IF(OR(A155="Z - Garage - Livraison",A155="Z - Garage - Restitution"),"",B155),""),"")</f>
        <v/>
      </c>
      <c r="K155" s="18" t="str">
        <f>IF(AND(J155="",OR(IMPORT!K155="intervention",IMPORT!K155="intervention-late")),IF(OR(A155="Z - Garage - Livraison",A155="Z - Garage - Restitution"),"",B155),"")</f>
        <v/>
      </c>
      <c r="L155" s="18" t="str">
        <f>IFERROR(IF(OR(A155="Z - Garage - Livraison",A155="Z - Garage - Restitution"),B155,""),"")</f>
        <v/>
      </c>
      <c r="M155" s="20" t="str">
        <f>IFERROR(INT(IF(OR(IMPORT!K155="intervention",IMPORT!K155="intervention-late",IMPORT!K155="unavailable"),IF(J155&lt;&gt;"",MID(VLOOKUP(B155,IMPORT!$F:$AF,21,0),1,10),MID(VLOOKUP(B155,IMPORT!$F:$AF,19,0),1,10)),"")),"")</f>
        <v/>
      </c>
      <c r="N155" s="20" t="str">
        <f>IFERROR(INT(IF(OR(IMPORT!K155="intervention",IMPORT!K155="intervention-late",IMPORT!K155="unavailable"),IF(J155&lt;&gt;"",MID(VLOOKUP(B155,IMPORT!$F:$AF,22,0),1,10),MID(VLOOKUP(B155,IMPORT!$F:$AF,20,0),1,10)),"")),"")</f>
        <v/>
      </c>
      <c r="O155" s="18" t="str">
        <f t="shared" ca="1" si="2"/>
        <v/>
      </c>
      <c r="P155" s="14" t="str">
        <f>IFERROR(INT(IF(MID(VLOOKUP(B155,IMPORT!$F:$AF,23,FALSE),1,10)&lt;&gt;"null",MID(VLOOKUP(B155,IMPORT!$F:$AF,23,FALSE),1,10),"")),"")</f>
        <v/>
      </c>
      <c r="Q155" s="16" t="str">
        <f>IFERROR(INT(IF(MID(VLOOKUP(B155,IMPORT!$F:$AF,26,FALSE),1,10)&lt;&gt;"null",MID(VLOOKUP(B155,IMPORT!$F:$AF,26,FALSE),1,10),"")),"")</f>
        <v/>
      </c>
      <c r="R155" s="16" t="str">
        <f>IFERROR(IF(VLOOKUP(B155,IMPORT!$F:$AF,11,FALSE)="true","X",""),"")</f>
        <v/>
      </c>
      <c r="S155" s="16" t="str">
        <f>IFERROR(IF(VLOOKUP(B155,IMPORT!$F:$AF,12,FALSE)="true","X",""),"")</f>
        <v/>
      </c>
      <c r="T155" s="16" t="str">
        <f>IFERROR(IF(VLOOKUP(B155,IMPORT!$F:$AF,9,FALSE)="true","X",""),"")</f>
        <v/>
      </c>
      <c r="U155" s="16" t="str">
        <f>IFERROR(IF(VLOOKUP(B155,IMPORT!$F:$AF,10,FALSE)="true","X",""),"")</f>
        <v/>
      </c>
      <c r="V155" s="16" t="str">
        <f>IFERROR(IF(VLOOKUP(B155,IMPORT!$F:$AF,13,FALSE)="true","X",""),"")</f>
        <v/>
      </c>
      <c r="W155" s="16" t="str">
        <f>IFERROR(IF(VLOOKUP(B155,IMPORT!$F:$AF,14,FALSE)="true","X",""),"")</f>
        <v/>
      </c>
      <c r="X155" s="12">
        <f>IFERROR(INT(IF(MID(VLOOKUP(B155,IMPORT!$F:$AF,27,FALSE),1,10)&lt;&gt;"null",MID(VLOOKUP(B155,IMPORT!$F:$AF,27,FALSE),1,10),"-")),"")</f>
        <v>43482</v>
      </c>
      <c r="Y155" s="21">
        <f>IFERROR(IF(VLOOKUP(B155,IMPORT!$F:$AF,24,FALSE)&lt;&gt;"null",VLOOKUP(B155,IMPORT!$F:$AF,24,FALSE),""),"")</f>
        <v>7.0100118723605094E+17</v>
      </c>
      <c r="Z155" s="18">
        <f>IFERROR(IF(VLOOKUP(B155,IMPORT!$F:$AF,25,FALSE)&lt;&gt;"null",VLOOKUP(B155,IMPORT!$F:$AF,25,FALSE),""),"")</f>
        <v>1338</v>
      </c>
    </row>
    <row r="156" spans="1:26">
      <c r="A156" s="1" t="str">
        <f>IFERROR(IF(IMPORT!C156&lt;&gt;"",IMPORT!C156,""),"")</f>
        <v>Paris 09 - Gare Saint-Lazare</v>
      </c>
      <c r="B156" s="1" t="str">
        <f>IFERROR(VLOOKUP(D156,IMPORT!$1:$1048576,6,FALSE),"")</f>
        <v>FC-814-MR</v>
      </c>
      <c r="C156" s="1" t="str">
        <f>IFERROR(VLOOKUP(B156,IMPORT!$F:$G,2,FALSE),"")</f>
        <v>Golf 7</v>
      </c>
      <c r="D156" s="8" t="str">
        <f>IFERROR(IF(IMPORT!A156&lt;&gt;"",IMPORT!A156,""),"")</f>
        <v>Paris 09 - Gare Saint-Lazare9</v>
      </c>
      <c r="E156" s="1" t="str">
        <f>IFERROR(VLOOKUP(D156,IMPORT!$1:$1048576,21,FALSE),"")</f>
        <v>Simon Coulange</v>
      </c>
      <c r="F156" s="25" t="str">
        <f>IFERROR(IF(VLOOKUP(B156,IMPORT!$F:$J,4,0)="true","","S"),"")</f>
        <v/>
      </c>
      <c r="G156" s="10" t="str">
        <f>IFERROR(IF(VLOOKUP(B156,IMPORT!$F:$J,5,0)="normal","","B"),"")</f>
        <v/>
      </c>
      <c r="H156" s="26" t="str">
        <f>IFERROR(IF(VLOOKUP(B156,IMPORT!$F:$L,7,0)="true","","P"),"")</f>
        <v>P</v>
      </c>
      <c r="I156" s="18" t="str">
        <f>IF(AND(OR(IMPORT!K156="available",IMPORT!K156="reservation",IMPORT!K156="reservation-late"),OR(A156&lt;&gt;"Z - Garage - Livraison",A156&lt;&gt;"Z - Garage - Livraison")),B156,"")</f>
        <v>FC-814-MR</v>
      </c>
      <c r="J156" s="18" t="str">
        <f>IFERROR(IF(VLOOKUP(B156,IMPORT!$F:$AF,21,FALSE)&lt;&gt;"null",IF(OR(A156="Z - Garage - Livraison",A156="Z - Garage - Restitution"),"",B156),""),"")</f>
        <v/>
      </c>
      <c r="K156" s="18" t="str">
        <f>IF(AND(J156="",OR(IMPORT!K156="intervention",IMPORT!K156="intervention-late")),IF(OR(A156="Z - Garage - Livraison",A156="Z - Garage - Restitution"),"",B156),"")</f>
        <v/>
      </c>
      <c r="L156" s="18" t="str">
        <f>IFERROR(IF(OR(A156="Z - Garage - Livraison",A156="Z - Garage - Restitution"),B156,""),"")</f>
        <v/>
      </c>
      <c r="M156" s="20" t="str">
        <f>IFERROR(INT(IF(OR(IMPORT!K156="intervention",IMPORT!K156="intervention-late",IMPORT!K156="unavailable"),IF(J156&lt;&gt;"",MID(VLOOKUP(B156,IMPORT!$F:$AF,21,0),1,10),MID(VLOOKUP(B156,IMPORT!$F:$AF,19,0),1,10)),"")),"")</f>
        <v/>
      </c>
      <c r="N156" s="20" t="str">
        <f>IFERROR(INT(IF(OR(IMPORT!K156="intervention",IMPORT!K156="intervention-late",IMPORT!K156="unavailable"),IF(J156&lt;&gt;"",MID(VLOOKUP(B156,IMPORT!$F:$AF,22,0),1,10),MID(VLOOKUP(B156,IMPORT!$F:$AF,20,0),1,10)),"")),"")</f>
        <v/>
      </c>
      <c r="O156" s="18" t="str">
        <f t="shared" ca="1" si="2"/>
        <v/>
      </c>
      <c r="P156" s="14" t="str">
        <f>IFERROR(INT(IF(MID(VLOOKUP(B156,IMPORT!$F:$AF,23,FALSE),1,10)&lt;&gt;"null",MID(VLOOKUP(B156,IMPORT!$F:$AF,23,FALSE),1,10),"")),"")</f>
        <v/>
      </c>
      <c r="Q156" s="16" t="str">
        <f>IFERROR(INT(IF(MID(VLOOKUP(B156,IMPORT!$F:$AF,26,FALSE),1,10)&lt;&gt;"null",MID(VLOOKUP(B156,IMPORT!$F:$AF,26,FALSE),1,10),"")),"")</f>
        <v/>
      </c>
      <c r="R156" s="16" t="str">
        <f>IFERROR(IF(VLOOKUP(B156,IMPORT!$F:$AF,11,FALSE)="true","X",""),"")</f>
        <v/>
      </c>
      <c r="S156" s="16" t="str">
        <f>IFERROR(IF(VLOOKUP(B156,IMPORT!$F:$AF,12,FALSE)="true","X",""),"")</f>
        <v/>
      </c>
      <c r="T156" s="16" t="str">
        <f>IFERROR(IF(VLOOKUP(B156,IMPORT!$F:$AF,9,FALSE)="true","X",""),"")</f>
        <v/>
      </c>
      <c r="U156" s="16" t="str">
        <f>IFERROR(IF(VLOOKUP(B156,IMPORT!$F:$AF,10,FALSE)="true","X",""),"")</f>
        <v/>
      </c>
      <c r="V156" s="16" t="str">
        <f>IFERROR(IF(VLOOKUP(B156,IMPORT!$F:$AF,13,FALSE)="true","X",""),"")</f>
        <v/>
      </c>
      <c r="W156" s="16" t="str">
        <f>IFERROR(IF(VLOOKUP(B156,IMPORT!$F:$AF,14,FALSE)="true","X",""),"")</f>
        <v/>
      </c>
      <c r="X156" s="12">
        <f>IFERROR(INT(IF(MID(VLOOKUP(B156,IMPORT!$F:$AF,27,FALSE),1,10)&lt;&gt;"null",MID(VLOOKUP(B156,IMPORT!$F:$AF,27,FALSE),1,10),"-")),"")</f>
        <v>43482</v>
      </c>
      <c r="Y156" s="21">
        <f>IFERROR(IF(VLOOKUP(B156,IMPORT!$F:$AF,24,FALSE)&lt;&gt;"null",VLOOKUP(B156,IMPORT!$F:$AF,24,FALSE),""),"")</f>
        <v>7.0100118723605094E+17</v>
      </c>
      <c r="Z156" s="18">
        <f>IFERROR(IF(VLOOKUP(B156,IMPORT!$F:$AF,25,FALSE)&lt;&gt;"null",VLOOKUP(B156,IMPORT!$F:$AF,25,FALSE),""),"")</f>
        <v>1336</v>
      </c>
    </row>
    <row r="157" spans="1:26">
      <c r="A157" s="1" t="str">
        <f>IFERROR(IF(IMPORT!C157&lt;&gt;"",IMPORT!C157,""),"")</f>
        <v xml:space="preserve">Paris 09 - Haussmann Galeries Lafayette </v>
      </c>
      <c r="B157" s="1" t="str">
        <f>IFERROR(VLOOKUP(D157,IMPORT!$1:$1048576,6,FALSE),"")</f>
        <v>ES-332-VS</v>
      </c>
      <c r="C157" s="1" t="str">
        <f>IFERROR(VLOOKUP(B157,IMPORT!$F:$G,2,FALSE),"")</f>
        <v>TWINGO</v>
      </c>
      <c r="D157" s="8" t="str">
        <f>IFERROR(IF(IMPORT!A157&lt;&gt;"",IMPORT!A157,""),"")</f>
        <v>Paris 09 - Haussmann Galeries Lafayette 1</v>
      </c>
      <c r="E157" s="1" t="str">
        <f>IFERROR(VLOOKUP(D157,IMPORT!$1:$1048576,21,FALSE),"")</f>
        <v>Simon Coulange</v>
      </c>
      <c r="F157" s="25" t="str">
        <f>IFERROR(IF(VLOOKUP(B157,IMPORT!$F:$J,4,0)="true","","S"),"")</f>
        <v/>
      </c>
      <c r="G157" s="10" t="str">
        <f>IFERROR(IF(VLOOKUP(B157,IMPORT!$F:$J,5,0)="normal","","B"),"")</f>
        <v/>
      </c>
      <c r="H157" s="26" t="str">
        <f>IFERROR(IF(VLOOKUP(B157,IMPORT!$F:$L,7,0)="true","","P"),"")</f>
        <v/>
      </c>
      <c r="I157" s="18" t="str">
        <f>IF(AND(OR(IMPORT!K157="available",IMPORT!K157="reservation",IMPORT!K157="reservation-late"),OR(A157&lt;&gt;"Z - Garage - Livraison",A157&lt;&gt;"Z - Garage - Livraison")),B157,"")</f>
        <v>ES-332-VS</v>
      </c>
      <c r="J157" s="18" t="str">
        <f>IFERROR(IF(VLOOKUP(B157,IMPORT!$F:$AF,21,FALSE)&lt;&gt;"null",IF(OR(A157="Z - Garage - Livraison",A157="Z - Garage - Restitution"),"",B157),""),"")</f>
        <v/>
      </c>
      <c r="K157" s="18" t="str">
        <f>IF(AND(J157="",OR(IMPORT!K157="intervention",IMPORT!K157="intervention-late")),IF(OR(A157="Z - Garage - Livraison",A157="Z - Garage - Restitution"),"",B157),"")</f>
        <v/>
      </c>
      <c r="L157" s="18" t="str">
        <f>IFERROR(IF(OR(A157="Z - Garage - Livraison",A157="Z - Garage - Restitution"),B157,""),"")</f>
        <v/>
      </c>
      <c r="M157" s="20" t="str">
        <f>IFERROR(INT(IF(OR(IMPORT!K157="intervention",IMPORT!K157="intervention-late",IMPORT!K157="unavailable"),IF(J157&lt;&gt;"",MID(VLOOKUP(B157,IMPORT!$F:$AF,21,0),1,10),MID(VLOOKUP(B157,IMPORT!$F:$AF,19,0),1,10)),"")),"")</f>
        <v/>
      </c>
      <c r="N157" s="20" t="str">
        <f>IFERROR(INT(IF(OR(IMPORT!K157="intervention",IMPORT!K157="intervention-late",IMPORT!K157="unavailable"),IF(J157&lt;&gt;"",MID(VLOOKUP(B157,IMPORT!$F:$AF,22,0),1,10),MID(VLOOKUP(B157,IMPORT!$F:$AF,20,0),1,10)),"")),"")</f>
        <v/>
      </c>
      <c r="O157" s="18" t="str">
        <f t="shared" ca="1" si="2"/>
        <v/>
      </c>
      <c r="P157" s="14">
        <f>IFERROR(INT(IF(MID(VLOOKUP(B157,IMPORT!$F:$AF,23,FALSE),1,10)&lt;&gt;"null",MID(VLOOKUP(B157,IMPORT!$F:$AF,23,FALSE),1,10),"")),"")</f>
        <v>43194</v>
      </c>
      <c r="Q157" s="16" t="str">
        <f>IFERROR(INT(IF(MID(VLOOKUP(B157,IMPORT!$F:$AF,26,FALSE),1,10)&lt;&gt;"null",MID(VLOOKUP(B157,IMPORT!$F:$AF,26,FALSE),1,10),"")),"")</f>
        <v/>
      </c>
      <c r="R157" s="16" t="str">
        <f>IFERROR(IF(VLOOKUP(B157,IMPORT!$F:$AF,11,FALSE)="true","X",""),"")</f>
        <v/>
      </c>
      <c r="S157" s="16" t="str">
        <f>IFERROR(IF(VLOOKUP(B157,IMPORT!$F:$AF,12,FALSE)="true","X",""),"")</f>
        <v/>
      </c>
      <c r="T157" s="16" t="str">
        <f>IFERROR(IF(VLOOKUP(B157,IMPORT!$F:$AF,9,FALSE)="true","X",""),"")</f>
        <v/>
      </c>
      <c r="U157" s="16" t="str">
        <f>IFERROR(IF(VLOOKUP(B157,IMPORT!$F:$AF,10,FALSE)="true","X",""),"")</f>
        <v/>
      </c>
      <c r="V157" s="16" t="str">
        <f>IFERROR(IF(VLOOKUP(B157,IMPORT!$F:$AF,13,FALSE)="true","X",""),"")</f>
        <v/>
      </c>
      <c r="W157" s="16" t="str">
        <f>IFERROR(IF(VLOOKUP(B157,IMPORT!$F:$AF,14,FALSE)="true","X",""),"")</f>
        <v/>
      </c>
      <c r="X157" s="12" t="str">
        <f>IFERROR(INT(IF(MID(VLOOKUP(B157,IMPORT!$F:$AF,27,FALSE),1,10)&lt;&gt;"null",MID(VLOOKUP(B157,IMPORT!$F:$AF,27,FALSE),1,10),"-")),"")</f>
        <v/>
      </c>
      <c r="Y157" s="21">
        <f>IFERROR(IF(VLOOKUP(B157,IMPORT!$F:$AF,24,FALSE)&lt;&gt;"null",VLOOKUP(B157,IMPORT!$F:$AF,24,FALSE),""),"")</f>
        <v>7.1130825067400102E+17</v>
      </c>
      <c r="Z157" s="18" t="str">
        <f>IFERROR(IF(VLOOKUP(B157,IMPORT!$F:$AF,25,FALSE)&lt;&gt;"null",VLOOKUP(B157,IMPORT!$F:$AF,25,FALSE),""),"")</f>
        <v/>
      </c>
    </row>
    <row r="158" spans="1:26">
      <c r="A158" s="1" t="str">
        <f>IFERROR(IF(IMPORT!C158&lt;&gt;"",IMPORT!C158,""),"")</f>
        <v xml:space="preserve">Paris 09 - Haussmann Galeries Lafayette </v>
      </c>
      <c r="B158" s="1" t="str">
        <f>IFERROR(VLOOKUP(D158,IMPORT!$1:$1048576,6,FALSE),"")</f>
        <v>EX-460-YT</v>
      </c>
      <c r="C158" s="1">
        <f>IFERROR(VLOOKUP(B158,IMPORT!$F:$G,2,FALSE),"")</f>
        <v>500</v>
      </c>
      <c r="D158" s="8" t="str">
        <f>IFERROR(IF(IMPORT!A158&lt;&gt;"",IMPORT!A158,""),"")</f>
        <v>Paris 09 - Haussmann Galeries Lafayette 2</v>
      </c>
      <c r="E158" s="1" t="str">
        <f>IFERROR(VLOOKUP(D158,IMPORT!$1:$1048576,21,FALSE),"")</f>
        <v>Simon Coulange</v>
      </c>
      <c r="F158" s="25" t="str">
        <f>IFERROR(IF(VLOOKUP(B158,IMPORT!$F:$J,4,0)="true","","S"),"")</f>
        <v/>
      </c>
      <c r="G158" s="10" t="str">
        <f>IFERROR(IF(VLOOKUP(B158,IMPORT!$F:$J,5,0)="normal","","B"),"")</f>
        <v/>
      </c>
      <c r="H158" s="26" t="str">
        <f>IFERROR(IF(VLOOKUP(B158,IMPORT!$F:$L,7,0)="true","","P"),"")</f>
        <v/>
      </c>
      <c r="I158" s="18" t="str">
        <f>IF(AND(OR(IMPORT!K158="available",IMPORT!K158="reservation",IMPORT!K158="reservation-late"),OR(A158&lt;&gt;"Z - Garage - Livraison",A158&lt;&gt;"Z - Garage - Livraison")),B158,"")</f>
        <v>EX-460-YT</v>
      </c>
      <c r="J158" s="18" t="str">
        <f>IFERROR(IF(VLOOKUP(B158,IMPORT!$F:$AF,21,FALSE)&lt;&gt;"null",IF(OR(A158="Z - Garage - Livraison",A158="Z - Garage - Restitution"),"",B158),""),"")</f>
        <v/>
      </c>
      <c r="K158" s="18" t="str">
        <f>IF(AND(J158="",OR(IMPORT!K158="intervention",IMPORT!K158="intervention-late")),IF(OR(A158="Z - Garage - Livraison",A158="Z - Garage - Restitution"),"",B158),"")</f>
        <v/>
      </c>
      <c r="L158" s="18" t="str">
        <f>IFERROR(IF(OR(A158="Z - Garage - Livraison",A158="Z - Garage - Restitution"),B158,""),"")</f>
        <v/>
      </c>
      <c r="M158" s="20" t="str">
        <f>IFERROR(INT(IF(OR(IMPORT!K158="intervention",IMPORT!K158="intervention-late",IMPORT!K158="unavailable"),IF(J158&lt;&gt;"",MID(VLOOKUP(B158,IMPORT!$F:$AF,21,0),1,10),MID(VLOOKUP(B158,IMPORT!$F:$AF,19,0),1,10)),"")),"")</f>
        <v/>
      </c>
      <c r="N158" s="20" t="str">
        <f>IFERROR(INT(IF(OR(IMPORT!K158="intervention",IMPORT!K158="intervention-late",IMPORT!K158="unavailable"),IF(J158&lt;&gt;"",MID(VLOOKUP(B158,IMPORT!$F:$AF,22,0),1,10),MID(VLOOKUP(B158,IMPORT!$F:$AF,20,0),1,10)),"")),"")</f>
        <v/>
      </c>
      <c r="O158" s="18" t="str">
        <f t="shared" ca="1" si="2"/>
        <v/>
      </c>
      <c r="P158" s="14">
        <f>IFERROR(INT(IF(MID(VLOOKUP(B158,IMPORT!$F:$AF,23,FALSE),1,10)&lt;&gt;"null",MID(VLOOKUP(B158,IMPORT!$F:$AF,23,FALSE),1,10),"")),"")</f>
        <v>43507</v>
      </c>
      <c r="Q158" s="16">
        <f>IFERROR(INT(IF(MID(VLOOKUP(B158,IMPORT!$F:$AF,26,FALSE),1,10)&lt;&gt;"null",MID(VLOOKUP(B158,IMPORT!$F:$AF,26,FALSE),1,10),"")),"")</f>
        <v>43443</v>
      </c>
      <c r="R158" s="16" t="str">
        <f>IFERROR(IF(VLOOKUP(B158,IMPORT!$F:$AF,11,FALSE)="true","X",""),"")</f>
        <v/>
      </c>
      <c r="S158" s="16" t="str">
        <f>IFERROR(IF(VLOOKUP(B158,IMPORT!$F:$AF,12,FALSE)="true","X",""),"")</f>
        <v/>
      </c>
      <c r="T158" s="16" t="str">
        <f>IFERROR(IF(VLOOKUP(B158,IMPORT!$F:$AF,9,FALSE)="true","X",""),"")</f>
        <v/>
      </c>
      <c r="U158" s="16" t="str">
        <f>IFERROR(IF(VLOOKUP(B158,IMPORT!$F:$AF,10,FALSE)="true","X",""),"")</f>
        <v/>
      </c>
      <c r="V158" s="16" t="str">
        <f>IFERROR(IF(VLOOKUP(B158,IMPORT!$F:$AF,13,FALSE)="true","X",""),"")</f>
        <v/>
      </c>
      <c r="W158" s="16" t="str">
        <f>IFERROR(IF(VLOOKUP(B158,IMPORT!$F:$AF,14,FALSE)="true","X",""),"")</f>
        <v/>
      </c>
      <c r="X158" s="12">
        <f>IFERROR(INT(IF(MID(VLOOKUP(B158,IMPORT!$F:$AF,27,FALSE),1,10)&lt;&gt;"null",MID(VLOOKUP(B158,IMPORT!$F:$AF,27,FALSE),1,10),"-")),"")</f>
        <v>43439</v>
      </c>
      <c r="Y158" s="21" t="str">
        <f>IFERROR(IF(VLOOKUP(B158,IMPORT!$F:$AF,24,FALSE)&lt;&gt;"null",VLOOKUP(B158,IMPORT!$F:$AF,24,FALSE),""),"")</f>
        <v xml:space="preserve">701001187236039902 KO </v>
      </c>
      <c r="Z158" s="18" t="str">
        <f>IFERROR(IF(VLOOKUP(B158,IMPORT!$F:$AF,25,FALSE)&lt;&gt;"null",VLOOKUP(B158,IMPORT!$F:$AF,25,FALSE),""),"")</f>
        <v/>
      </c>
    </row>
    <row r="159" spans="1:26">
      <c r="A159" s="1" t="str">
        <f>IFERROR(IF(IMPORT!C159&lt;&gt;"",IMPORT!C159,""),"")</f>
        <v xml:space="preserve">Paris 09 - Haussmann Galeries Lafayette </v>
      </c>
      <c r="B159" s="1" t="str">
        <f>IFERROR(VLOOKUP(D159,IMPORT!$1:$1048576,6,FALSE),"")</f>
        <v>FA-582-JA</v>
      </c>
      <c r="C159" s="1" t="str">
        <f>IFERROR(VLOOKUP(B159,IMPORT!$F:$G,2,FALSE),"")</f>
        <v>MEGANE</v>
      </c>
      <c r="D159" s="8" t="str">
        <f>IFERROR(IF(IMPORT!A159&lt;&gt;"",IMPORT!A159,""),"")</f>
        <v>Paris 09 - Haussmann Galeries Lafayette 3</v>
      </c>
      <c r="E159" s="1" t="str">
        <f>IFERROR(VLOOKUP(D159,IMPORT!$1:$1048576,21,FALSE),"")</f>
        <v>Simon Coulange</v>
      </c>
      <c r="F159" s="25" t="str">
        <f>IFERROR(IF(VLOOKUP(B159,IMPORT!$F:$J,4,0)="true","","S"),"")</f>
        <v>S</v>
      </c>
      <c r="G159" s="10" t="str">
        <f>IFERROR(IF(VLOOKUP(B159,IMPORT!$F:$J,5,0)="normal","","B"),"")</f>
        <v>B</v>
      </c>
      <c r="H159" s="26" t="str">
        <f>IFERROR(IF(VLOOKUP(B159,IMPORT!$F:$L,7,0)="true","","P"),"")</f>
        <v/>
      </c>
      <c r="I159" s="18" t="str">
        <f>IF(AND(OR(IMPORT!K159="available",IMPORT!K159="reservation",IMPORT!K159="reservation-late"),OR(A159&lt;&gt;"Z - Garage - Livraison",A159&lt;&gt;"Z - Garage - Livraison")),B159,"")</f>
        <v>FA-582-JA</v>
      </c>
      <c r="J159" s="18" t="str">
        <f>IFERROR(IF(VLOOKUP(B159,IMPORT!$F:$AF,21,FALSE)&lt;&gt;"null",IF(OR(A159="Z - Garage - Livraison",A159="Z - Garage - Restitution"),"",B159),""),"")</f>
        <v/>
      </c>
      <c r="K159" s="18" t="str">
        <f>IF(AND(J159="",OR(IMPORT!K159="intervention",IMPORT!K159="intervention-late")),IF(OR(A159="Z - Garage - Livraison",A159="Z - Garage - Restitution"),"",B159),"")</f>
        <v/>
      </c>
      <c r="L159" s="18" t="str">
        <f>IFERROR(IF(OR(A159="Z - Garage - Livraison",A159="Z - Garage - Restitution"),B159,""),"")</f>
        <v/>
      </c>
      <c r="M159" s="20" t="str">
        <f>IFERROR(INT(IF(OR(IMPORT!K159="intervention",IMPORT!K159="intervention-late",IMPORT!K159="unavailable"),IF(J159&lt;&gt;"",MID(VLOOKUP(B159,IMPORT!$F:$AF,21,0),1,10),MID(VLOOKUP(B159,IMPORT!$F:$AF,19,0),1,10)),"")),"")</f>
        <v/>
      </c>
      <c r="N159" s="20" t="str">
        <f>IFERROR(INT(IF(OR(IMPORT!K159="intervention",IMPORT!K159="intervention-late",IMPORT!K159="unavailable"),IF(J159&lt;&gt;"",MID(VLOOKUP(B159,IMPORT!$F:$AF,22,0),1,10),MID(VLOOKUP(B159,IMPORT!$F:$AF,20,0),1,10)),"")),"")</f>
        <v/>
      </c>
      <c r="O159" s="18" t="str">
        <f t="shared" ca="1" si="2"/>
        <v/>
      </c>
      <c r="P159" s="14" t="str">
        <f>IFERROR(INT(IF(MID(VLOOKUP(B159,IMPORT!$F:$AF,23,FALSE),1,10)&lt;&gt;"null",MID(VLOOKUP(B159,IMPORT!$F:$AF,23,FALSE),1,10),"")),"")</f>
        <v/>
      </c>
      <c r="Q159" s="16">
        <f>IFERROR(INT(IF(MID(VLOOKUP(B159,IMPORT!$F:$AF,26,FALSE),1,10)&lt;&gt;"null",MID(VLOOKUP(B159,IMPORT!$F:$AF,26,FALSE),1,10),"")),"")</f>
        <v>43391</v>
      </c>
      <c r="R159" s="16" t="str">
        <f>IFERROR(IF(VLOOKUP(B159,IMPORT!$F:$AF,11,FALSE)="true","X",""),"")</f>
        <v/>
      </c>
      <c r="S159" s="16" t="str">
        <f>IFERROR(IF(VLOOKUP(B159,IMPORT!$F:$AF,12,FALSE)="true","X",""),"")</f>
        <v/>
      </c>
      <c r="T159" s="16" t="str">
        <f>IFERROR(IF(VLOOKUP(B159,IMPORT!$F:$AF,9,FALSE)="true","X",""),"")</f>
        <v/>
      </c>
      <c r="U159" s="16" t="str">
        <f>IFERROR(IF(VLOOKUP(B159,IMPORT!$F:$AF,10,FALSE)="true","X",""),"")</f>
        <v/>
      </c>
      <c r="V159" s="16" t="str">
        <f>IFERROR(IF(VLOOKUP(B159,IMPORT!$F:$AF,13,FALSE)="true","X",""),"")</f>
        <v/>
      </c>
      <c r="W159" s="16" t="str">
        <f>IFERROR(IF(VLOOKUP(B159,IMPORT!$F:$AF,14,FALSE)="true","X",""),"")</f>
        <v/>
      </c>
      <c r="X159" s="12" t="str">
        <f>IFERROR(INT(IF(MID(VLOOKUP(B159,IMPORT!$F:$AF,27,FALSE),1,10)&lt;&gt;"null",MID(VLOOKUP(B159,IMPORT!$F:$AF,27,FALSE),1,10),"-")),"")</f>
        <v/>
      </c>
      <c r="Y159" s="21">
        <f>IFERROR(IF(VLOOKUP(B159,IMPORT!$F:$AF,24,FALSE)&lt;&gt;"null",VLOOKUP(B159,IMPORT!$F:$AF,24,FALSE),""),"")</f>
        <v>7.0100118723601894E+17</v>
      </c>
      <c r="Z159" s="18" t="str">
        <f>IFERROR(IF(VLOOKUP(B159,IMPORT!$F:$AF,25,FALSE)&lt;&gt;"null",VLOOKUP(B159,IMPORT!$F:$AF,25,FALSE),""),"")</f>
        <v/>
      </c>
    </row>
    <row r="160" spans="1:26">
      <c r="A160" s="1" t="str">
        <f>IFERROR(IF(IMPORT!C160&lt;&gt;"",IMPORT!C160,""),"")</f>
        <v xml:space="preserve">Paris 09 - Haussmann Galeries Lafayette </v>
      </c>
      <c r="B160" s="1" t="str">
        <f>IFERROR(VLOOKUP(D160,IMPORT!$1:$1048576,6,FALSE),"")</f>
        <v>EY-016-BL</v>
      </c>
      <c r="C160" s="1" t="str">
        <f>IFERROR(VLOOKUP(B160,IMPORT!$F:$G,2,FALSE),"")</f>
        <v>GRAND SCENIC</v>
      </c>
      <c r="D160" s="8" t="str">
        <f>IFERROR(IF(IMPORT!A160&lt;&gt;"",IMPORT!A160,""),"")</f>
        <v>Paris 09 - Haussmann Galeries Lafayette 4</v>
      </c>
      <c r="E160" s="1" t="str">
        <f>IFERROR(VLOOKUP(D160,IMPORT!$1:$1048576,21,FALSE),"")</f>
        <v>Simon Coulange</v>
      </c>
      <c r="F160" s="25" t="str">
        <f>IFERROR(IF(VLOOKUP(B160,IMPORT!$F:$J,4,0)="true","","S"),"")</f>
        <v/>
      </c>
      <c r="G160" s="10" t="str">
        <f>IFERROR(IF(VLOOKUP(B160,IMPORT!$F:$J,5,0)="normal","","B"),"")</f>
        <v/>
      </c>
      <c r="H160" s="26" t="str">
        <f>IFERROR(IF(VLOOKUP(B160,IMPORT!$F:$L,7,0)="true","","P"),"")</f>
        <v/>
      </c>
      <c r="I160" s="18" t="str">
        <f>IF(AND(OR(IMPORT!K160="available",IMPORT!K160="reservation",IMPORT!K160="reservation-late"),OR(A160&lt;&gt;"Z - Garage - Livraison",A160&lt;&gt;"Z - Garage - Livraison")),B160,"")</f>
        <v/>
      </c>
      <c r="J160" s="18" t="str">
        <f>IFERROR(IF(VLOOKUP(B160,IMPORT!$F:$AF,21,FALSE)&lt;&gt;"null",IF(OR(A160="Z - Garage - Livraison",A160="Z - Garage - Restitution"),"",B160),""),"")</f>
        <v/>
      </c>
      <c r="K160" s="18" t="str">
        <f>IF(AND(J160="",OR(IMPORT!K160="intervention",IMPORT!K160="intervention-late")),IF(OR(A160="Z - Garage - Livraison",A160="Z - Garage - Restitution"),"",B160),"")</f>
        <v>EY-016-BL</v>
      </c>
      <c r="L160" s="18" t="str">
        <f>IFERROR(IF(OR(A160="Z - Garage - Livraison",A160="Z - Garage - Restitution"),B160,""),"")</f>
        <v/>
      </c>
      <c r="M160" s="20">
        <f>IFERROR(INT(IF(OR(IMPORT!K160="intervention",IMPORT!K160="intervention-late",IMPORT!K160="unavailable"),IF(J160&lt;&gt;"",MID(VLOOKUP(B160,IMPORT!$F:$AF,21,0),1,10),MID(VLOOKUP(B160,IMPORT!$F:$AF,19,0),1,10)),"")),"")</f>
        <v>43511</v>
      </c>
      <c r="N160" s="20">
        <f>IFERROR(INT(IF(OR(IMPORT!K160="intervention",IMPORT!K160="intervention-late",IMPORT!K160="unavailable"),IF(J160&lt;&gt;"",MID(VLOOKUP(B160,IMPORT!$F:$AF,22,0),1,10),MID(VLOOKUP(B160,IMPORT!$F:$AF,20,0),1,10)),"")),"")</f>
        <v>43511</v>
      </c>
      <c r="O160" s="18" t="str">
        <f t="shared" ca="1" si="2"/>
        <v/>
      </c>
      <c r="P160" s="14" t="str">
        <f>IFERROR(INT(IF(MID(VLOOKUP(B160,IMPORT!$F:$AF,23,FALSE),1,10)&lt;&gt;"null",MID(VLOOKUP(B160,IMPORT!$F:$AF,23,FALSE),1,10),"")),"")</f>
        <v/>
      </c>
      <c r="Q160" s="16" t="str">
        <f>IFERROR(INT(IF(MID(VLOOKUP(B160,IMPORT!$F:$AF,26,FALSE),1,10)&lt;&gt;"null",MID(VLOOKUP(B160,IMPORT!$F:$AF,26,FALSE),1,10),"")),"")</f>
        <v/>
      </c>
      <c r="R160" s="16" t="str">
        <f>IFERROR(IF(VLOOKUP(B160,IMPORT!$F:$AF,11,FALSE)="true","X",""),"")</f>
        <v/>
      </c>
      <c r="S160" s="16" t="str">
        <f>IFERROR(IF(VLOOKUP(B160,IMPORT!$F:$AF,12,FALSE)="true","X",""),"")</f>
        <v/>
      </c>
      <c r="T160" s="16" t="str">
        <f>IFERROR(IF(VLOOKUP(B160,IMPORT!$F:$AF,9,FALSE)="true","X",""),"")</f>
        <v/>
      </c>
      <c r="U160" s="16" t="str">
        <f>IFERROR(IF(VLOOKUP(B160,IMPORT!$F:$AF,10,FALSE)="true","X",""),"")</f>
        <v/>
      </c>
      <c r="V160" s="16" t="str">
        <f>IFERROR(IF(VLOOKUP(B160,IMPORT!$F:$AF,13,FALSE)="true","X",""),"")</f>
        <v/>
      </c>
      <c r="W160" s="16" t="str">
        <f>IFERROR(IF(VLOOKUP(B160,IMPORT!$F:$AF,14,FALSE)="true","X",""),"")</f>
        <v/>
      </c>
      <c r="X160" s="12" t="str">
        <f>IFERROR(INT(IF(MID(VLOOKUP(B160,IMPORT!$F:$AF,27,FALSE),1,10)&lt;&gt;"null",MID(VLOOKUP(B160,IMPORT!$F:$AF,27,FALSE),1,10),"-")),"")</f>
        <v/>
      </c>
      <c r="Y160" s="21">
        <f>IFERROR(IF(VLOOKUP(B160,IMPORT!$F:$AF,24,FALSE)&lt;&gt;"null",VLOOKUP(B160,IMPORT!$F:$AF,24,FALSE),""),"")</f>
        <v>7.0100118723601894E+17</v>
      </c>
      <c r="Z160" s="18" t="str">
        <f>IFERROR(IF(VLOOKUP(B160,IMPORT!$F:$AF,25,FALSE)&lt;&gt;"null",VLOOKUP(B160,IMPORT!$F:$AF,25,FALSE),""),"")</f>
        <v/>
      </c>
    </row>
    <row r="161" spans="1:26">
      <c r="A161" s="1" t="str">
        <f>IFERROR(IF(IMPORT!C161&lt;&gt;"",IMPORT!C161,""),"")</f>
        <v xml:space="preserve">Paris 09 - Haussmann Galeries Lafayette </v>
      </c>
      <c r="B161" s="1" t="str">
        <f>IFERROR(VLOOKUP(D161,IMPORT!$1:$1048576,6,FALSE),"")</f>
        <v>ES-028-VT</v>
      </c>
      <c r="C161" s="1" t="str">
        <f>IFERROR(VLOOKUP(B161,IMPORT!$F:$G,2,FALSE),"")</f>
        <v>TWINGO</v>
      </c>
      <c r="D161" s="8" t="str">
        <f>IFERROR(IF(IMPORT!A161&lt;&gt;"",IMPORT!A161,""),"")</f>
        <v>Paris 09 - Haussmann Galeries Lafayette 5</v>
      </c>
      <c r="E161" s="1" t="str">
        <f>IFERROR(VLOOKUP(D161,IMPORT!$1:$1048576,21,FALSE),"")</f>
        <v>Simon Coulange</v>
      </c>
      <c r="F161" s="25" t="str">
        <f>IFERROR(IF(VLOOKUP(B161,IMPORT!$F:$J,4,0)="true","","S"),"")</f>
        <v/>
      </c>
      <c r="G161" s="10" t="str">
        <f>IFERROR(IF(VLOOKUP(B161,IMPORT!$F:$J,5,0)="normal","","B"),"")</f>
        <v/>
      </c>
      <c r="H161" s="26" t="str">
        <f>IFERROR(IF(VLOOKUP(B161,IMPORT!$F:$L,7,0)="true","","P"),"")</f>
        <v/>
      </c>
      <c r="I161" s="18" t="str">
        <f>IF(AND(OR(IMPORT!K161="available",IMPORT!K161="reservation",IMPORT!K161="reservation-late"),OR(A161&lt;&gt;"Z - Garage - Livraison",A161&lt;&gt;"Z - Garage - Livraison")),B161,"")</f>
        <v>ES-028-VT</v>
      </c>
      <c r="J161" s="18" t="str">
        <f>IFERROR(IF(VLOOKUP(B161,IMPORT!$F:$AF,21,FALSE)&lt;&gt;"null",IF(OR(A161="Z - Garage - Livraison",A161="Z - Garage - Restitution"),"",B161),""),"")</f>
        <v/>
      </c>
      <c r="K161" s="18" t="str">
        <f>IF(AND(J161="",OR(IMPORT!K161="intervention",IMPORT!K161="intervention-late")),IF(OR(A161="Z - Garage - Livraison",A161="Z - Garage - Restitution"),"",B161),"")</f>
        <v/>
      </c>
      <c r="L161" s="18" t="str">
        <f>IFERROR(IF(OR(A161="Z - Garage - Livraison",A161="Z - Garage - Restitution"),B161,""),"")</f>
        <v/>
      </c>
      <c r="M161" s="20" t="str">
        <f>IFERROR(INT(IF(OR(IMPORT!K161="intervention",IMPORT!K161="intervention-late",IMPORT!K161="unavailable"),IF(J161&lt;&gt;"",MID(VLOOKUP(B161,IMPORT!$F:$AF,21,0),1,10),MID(VLOOKUP(B161,IMPORT!$F:$AF,19,0),1,10)),"")),"")</f>
        <v/>
      </c>
      <c r="N161" s="20" t="str">
        <f>IFERROR(INT(IF(OR(IMPORT!K161="intervention",IMPORT!K161="intervention-late",IMPORT!K161="unavailable"),IF(J161&lt;&gt;"",MID(VLOOKUP(B161,IMPORT!$F:$AF,22,0),1,10),MID(VLOOKUP(B161,IMPORT!$F:$AF,20,0),1,10)),"")),"")</f>
        <v/>
      </c>
      <c r="O161" s="18" t="str">
        <f t="shared" ca="1" si="2"/>
        <v/>
      </c>
      <c r="P161" s="14">
        <f>IFERROR(INT(IF(MID(VLOOKUP(B161,IMPORT!$F:$AF,23,FALSE),1,10)&lt;&gt;"null",MID(VLOOKUP(B161,IMPORT!$F:$AF,23,FALSE),1,10),"")),"")</f>
        <v>43498</v>
      </c>
      <c r="Q161" s="16" t="str">
        <f>IFERROR(INT(IF(MID(VLOOKUP(B161,IMPORT!$F:$AF,26,FALSE),1,10)&lt;&gt;"null",MID(VLOOKUP(B161,IMPORT!$F:$AF,26,FALSE),1,10),"")),"")</f>
        <v/>
      </c>
      <c r="R161" s="16" t="str">
        <f>IFERROR(IF(VLOOKUP(B161,IMPORT!$F:$AF,11,FALSE)="true","X",""),"")</f>
        <v/>
      </c>
      <c r="S161" s="16" t="str">
        <f>IFERROR(IF(VLOOKUP(B161,IMPORT!$F:$AF,12,FALSE)="true","X",""),"")</f>
        <v/>
      </c>
      <c r="T161" s="16" t="str">
        <f>IFERROR(IF(VLOOKUP(B161,IMPORT!$F:$AF,9,FALSE)="true","X",""),"")</f>
        <v/>
      </c>
      <c r="U161" s="16" t="str">
        <f>IFERROR(IF(VLOOKUP(B161,IMPORT!$F:$AF,10,FALSE)="true","X",""),"")</f>
        <v/>
      </c>
      <c r="V161" s="16" t="str">
        <f>IFERROR(IF(VLOOKUP(B161,IMPORT!$F:$AF,13,FALSE)="true","X",""),"")</f>
        <v/>
      </c>
      <c r="W161" s="16" t="str">
        <f>IFERROR(IF(VLOOKUP(B161,IMPORT!$F:$AF,14,FALSE)="true","X",""),"")</f>
        <v/>
      </c>
      <c r="X161" s="12" t="str">
        <f>IFERROR(INT(IF(MID(VLOOKUP(B161,IMPORT!$F:$AF,27,FALSE),1,10)&lt;&gt;"null",MID(VLOOKUP(B161,IMPORT!$F:$AF,27,FALSE),1,10),"-")),"")</f>
        <v/>
      </c>
      <c r="Y161" s="21">
        <f>IFERROR(IF(VLOOKUP(B161,IMPORT!$F:$AF,24,FALSE)&lt;&gt;"null",VLOOKUP(B161,IMPORT!$F:$AF,24,FALSE),""),"")</f>
        <v>7.0100118723601894E+17</v>
      </c>
      <c r="Z161" s="18" t="str">
        <f>IFERROR(IF(VLOOKUP(B161,IMPORT!$F:$AF,25,FALSE)&lt;&gt;"null",VLOOKUP(B161,IMPORT!$F:$AF,25,FALSE),""),"")</f>
        <v/>
      </c>
    </row>
    <row r="162" spans="1:26">
      <c r="A162" s="1" t="str">
        <f>IFERROR(IF(IMPORT!C162&lt;&gt;"",IMPORT!C162,""),"")</f>
        <v>Paris 09 - Trinite-d'Estienne d'Orves</v>
      </c>
      <c r="B162" s="1" t="str">
        <f>IFERROR(VLOOKUP(D162,IMPORT!$1:$1048576,6,FALSE),"")</f>
        <v>FA-561-RV</v>
      </c>
      <c r="C162" s="1" t="str">
        <f>IFERROR(VLOOKUP(B162,IMPORT!$F:$G,2,FALSE),"")</f>
        <v>MEGANE</v>
      </c>
      <c r="D162" s="8" t="str">
        <f>IFERROR(IF(IMPORT!A162&lt;&gt;"",IMPORT!A162,""),"")</f>
        <v>Paris 09 - Trinite-d'Estienne d'Orves1</v>
      </c>
      <c r="E162" s="1" t="str">
        <f>IFERROR(VLOOKUP(D162,IMPORT!$1:$1048576,21,FALSE),"")</f>
        <v>Simon Coulange</v>
      </c>
      <c r="F162" s="25" t="str">
        <f>IFERROR(IF(VLOOKUP(B162,IMPORT!$F:$J,4,0)="true","","S"),"")</f>
        <v/>
      </c>
      <c r="G162" s="10" t="str">
        <f>IFERROR(IF(VLOOKUP(B162,IMPORT!$F:$J,5,0)="normal","","B"),"")</f>
        <v/>
      </c>
      <c r="H162" s="26" t="str">
        <f>IFERROR(IF(VLOOKUP(B162,IMPORT!$F:$L,7,0)="true","","P"),"")</f>
        <v/>
      </c>
      <c r="I162" s="18" t="str">
        <f>IF(AND(OR(IMPORT!K162="available",IMPORT!K162="reservation",IMPORT!K162="reservation-late"),OR(A162&lt;&gt;"Z - Garage - Livraison",A162&lt;&gt;"Z - Garage - Livraison")),B162,"")</f>
        <v>FA-561-RV</v>
      </c>
      <c r="J162" s="18" t="str">
        <f>IFERROR(IF(VLOOKUP(B162,IMPORT!$F:$AF,21,FALSE)&lt;&gt;"null",IF(OR(A162="Z - Garage - Livraison",A162="Z - Garage - Restitution"),"",B162),""),"")</f>
        <v/>
      </c>
      <c r="K162" s="18" t="str">
        <f>IF(AND(J162="",OR(IMPORT!K162="intervention",IMPORT!K162="intervention-late")),IF(OR(A162="Z - Garage - Livraison",A162="Z - Garage - Restitution"),"",B162),"")</f>
        <v/>
      </c>
      <c r="L162" s="18" t="str">
        <f>IFERROR(IF(OR(A162="Z - Garage - Livraison",A162="Z - Garage - Restitution"),B162,""),"")</f>
        <v/>
      </c>
      <c r="M162" s="20" t="str">
        <f>IFERROR(INT(IF(OR(IMPORT!K162="intervention",IMPORT!K162="intervention-late",IMPORT!K162="unavailable"),IF(J162&lt;&gt;"",MID(VLOOKUP(B162,IMPORT!$F:$AF,21,0),1,10),MID(VLOOKUP(B162,IMPORT!$F:$AF,19,0),1,10)),"")),"")</f>
        <v/>
      </c>
      <c r="N162" s="20" t="str">
        <f>IFERROR(INT(IF(OR(IMPORT!K162="intervention",IMPORT!K162="intervention-late",IMPORT!K162="unavailable"),IF(J162&lt;&gt;"",MID(VLOOKUP(B162,IMPORT!$F:$AF,22,0),1,10),MID(VLOOKUP(B162,IMPORT!$F:$AF,20,0),1,10)),"")),"")</f>
        <v/>
      </c>
      <c r="O162" s="18" t="str">
        <f t="shared" ca="1" si="2"/>
        <v/>
      </c>
      <c r="P162" s="14" t="str">
        <f>IFERROR(INT(IF(MID(VLOOKUP(B162,IMPORT!$F:$AF,23,FALSE),1,10)&lt;&gt;"null",MID(VLOOKUP(B162,IMPORT!$F:$AF,23,FALSE),1,10),"")),"")</f>
        <v/>
      </c>
      <c r="Q162" s="16" t="str">
        <f>IFERROR(INT(IF(MID(VLOOKUP(B162,IMPORT!$F:$AF,26,FALSE),1,10)&lt;&gt;"null",MID(VLOOKUP(B162,IMPORT!$F:$AF,26,FALSE),1,10),"")),"")</f>
        <v/>
      </c>
      <c r="R162" s="16" t="str">
        <f>IFERROR(IF(VLOOKUP(B162,IMPORT!$F:$AF,11,FALSE)="true","X",""),"")</f>
        <v/>
      </c>
      <c r="S162" s="16" t="str">
        <f>IFERROR(IF(VLOOKUP(B162,IMPORT!$F:$AF,12,FALSE)="true","X",""),"")</f>
        <v/>
      </c>
      <c r="T162" s="16" t="str">
        <f>IFERROR(IF(VLOOKUP(B162,IMPORT!$F:$AF,9,FALSE)="true","X",""),"")</f>
        <v/>
      </c>
      <c r="U162" s="16" t="str">
        <f>IFERROR(IF(VLOOKUP(B162,IMPORT!$F:$AF,10,FALSE)="true","X",""),"")</f>
        <v/>
      </c>
      <c r="V162" s="16" t="str">
        <f>IFERROR(IF(VLOOKUP(B162,IMPORT!$F:$AF,13,FALSE)="true","X",""),"")</f>
        <v/>
      </c>
      <c r="W162" s="16" t="str">
        <f>IFERROR(IF(VLOOKUP(B162,IMPORT!$F:$AF,14,FALSE)="true","X",""),"")</f>
        <v/>
      </c>
      <c r="X162" s="12" t="str">
        <f>IFERROR(INT(IF(MID(VLOOKUP(B162,IMPORT!$F:$AF,27,FALSE),1,10)&lt;&gt;"null",MID(VLOOKUP(B162,IMPORT!$F:$AF,27,FALSE),1,10),"-")),"")</f>
        <v/>
      </c>
      <c r="Y162" s="21">
        <f>IFERROR(IF(VLOOKUP(B162,IMPORT!$F:$AF,24,FALSE)&lt;&gt;"null",VLOOKUP(B162,IMPORT!$F:$AF,24,FALSE),""),"")</f>
        <v>7.0100118723601997E+17</v>
      </c>
      <c r="Z162" s="18">
        <f>IFERROR(IF(VLOOKUP(B162,IMPORT!$F:$AF,25,FALSE)&lt;&gt;"null",VLOOKUP(B162,IMPORT!$F:$AF,25,FALSE),""),"")</f>
        <v>849700956</v>
      </c>
    </row>
    <row r="163" spans="1:26">
      <c r="A163" s="1" t="str">
        <f>IFERROR(IF(IMPORT!C163&lt;&gt;"",IMPORT!C163,""),"")</f>
        <v>Paris 09 - Trinite-d'Estienne d'Orves</v>
      </c>
      <c r="B163" s="1" t="str">
        <f>IFERROR(VLOOKUP(D163,IMPORT!$1:$1048576,6,FALSE),"")</f>
        <v>EX-639-EW</v>
      </c>
      <c r="C163" s="1">
        <f>IFERROR(VLOOKUP(B163,IMPORT!$F:$G,2,FALSE),"")</f>
        <v>500</v>
      </c>
      <c r="D163" s="8" t="str">
        <f>IFERROR(IF(IMPORT!A163&lt;&gt;"",IMPORT!A163,""),"")</f>
        <v>Paris 09 - Trinite-d'Estienne d'Orves2</v>
      </c>
      <c r="E163" s="1" t="str">
        <f>IFERROR(VLOOKUP(D163,IMPORT!$1:$1048576,21,FALSE),"")</f>
        <v>Simon Coulange</v>
      </c>
      <c r="F163" s="25" t="str">
        <f>IFERROR(IF(VLOOKUP(B163,IMPORT!$F:$J,4,0)="true","","S"),"")</f>
        <v>S</v>
      </c>
      <c r="G163" s="10" t="str">
        <f>IFERROR(IF(VLOOKUP(B163,IMPORT!$F:$J,5,0)="normal","","B"),"")</f>
        <v>B</v>
      </c>
      <c r="H163" s="26" t="str">
        <f>IFERROR(IF(VLOOKUP(B163,IMPORT!$F:$L,7,0)="true","","P"),"")</f>
        <v/>
      </c>
      <c r="I163" s="18" t="str">
        <f>IF(AND(OR(IMPORT!K163="available",IMPORT!K163="reservation",IMPORT!K163="reservation-late"),OR(A163&lt;&gt;"Z - Garage - Livraison",A163&lt;&gt;"Z - Garage - Livraison")),B163,"")</f>
        <v/>
      </c>
      <c r="J163" s="18" t="str">
        <f>IFERROR(IF(VLOOKUP(B163,IMPORT!$F:$AF,21,FALSE)&lt;&gt;"null",IF(OR(A163="Z - Garage - Livraison",A163="Z - Garage - Restitution"),"",B163),""),"")</f>
        <v>EX-639-EW</v>
      </c>
      <c r="K163" s="18" t="str">
        <f>IF(AND(J163="",OR(IMPORT!K163="intervention",IMPORT!K163="intervention-late")),IF(OR(A163="Z - Garage - Livraison",A163="Z - Garage - Restitution"),"",B163),"")</f>
        <v/>
      </c>
      <c r="L163" s="18" t="str">
        <f>IFERROR(IF(OR(A163="Z - Garage - Livraison",A163="Z - Garage - Restitution"),B163,""),"")</f>
        <v/>
      </c>
      <c r="M163" s="20">
        <f>IFERROR(INT(IF(OR(IMPORT!K163="intervention",IMPORT!K163="intervention-late",IMPORT!K163="unavailable"),IF(J163&lt;&gt;"",MID(VLOOKUP(B163,IMPORT!$F:$AF,21,0),1,10),MID(VLOOKUP(B163,IMPORT!$F:$AF,19,0),1,10)),"")),"")</f>
        <v>43490</v>
      </c>
      <c r="N163" s="20">
        <f>IFERROR(INT(IF(OR(IMPORT!K163="intervention",IMPORT!K163="intervention-late",IMPORT!K163="unavailable"),IF(J163&lt;&gt;"",MID(VLOOKUP(B163,IMPORT!$F:$AF,22,0),1,10),MID(VLOOKUP(B163,IMPORT!$F:$AF,20,0),1,10)),"")),"")</f>
        <v>43545</v>
      </c>
      <c r="O163" s="18">
        <f t="shared" ca="1" si="2"/>
        <v>32</v>
      </c>
      <c r="P163" s="14" t="str">
        <f>IFERROR(INT(IF(MID(VLOOKUP(B163,IMPORT!$F:$AF,23,FALSE),1,10)&lt;&gt;"null",MID(VLOOKUP(B163,IMPORT!$F:$AF,23,FALSE),1,10),"")),"")</f>
        <v/>
      </c>
      <c r="Q163" s="16" t="str">
        <f>IFERROR(INT(IF(MID(VLOOKUP(B163,IMPORT!$F:$AF,26,FALSE),1,10)&lt;&gt;"null",MID(VLOOKUP(B163,IMPORT!$F:$AF,26,FALSE),1,10),"")),"")</f>
        <v/>
      </c>
      <c r="R163" s="16" t="str">
        <f>IFERROR(IF(VLOOKUP(B163,IMPORT!$F:$AF,11,FALSE)="true","X",""),"")</f>
        <v/>
      </c>
      <c r="S163" s="16" t="str">
        <f>IFERROR(IF(VLOOKUP(B163,IMPORT!$F:$AF,12,FALSE)="true","X",""),"")</f>
        <v/>
      </c>
      <c r="T163" s="16" t="str">
        <f>IFERROR(IF(VLOOKUP(B163,IMPORT!$F:$AF,9,FALSE)="true","X",""),"")</f>
        <v/>
      </c>
      <c r="U163" s="16" t="str">
        <f>IFERROR(IF(VLOOKUP(B163,IMPORT!$F:$AF,10,FALSE)="true","X",""),"")</f>
        <v/>
      </c>
      <c r="V163" s="16" t="str">
        <f>IFERROR(IF(VLOOKUP(B163,IMPORT!$F:$AF,13,FALSE)="true","X",""),"")</f>
        <v/>
      </c>
      <c r="W163" s="16" t="str">
        <f>IFERROR(IF(VLOOKUP(B163,IMPORT!$F:$AF,14,FALSE)="true","X",""),"")</f>
        <v/>
      </c>
      <c r="X163" s="12" t="str">
        <f>IFERROR(INT(IF(MID(VLOOKUP(B163,IMPORT!$F:$AF,27,FALSE),1,10)&lt;&gt;"null",MID(VLOOKUP(B163,IMPORT!$F:$AF,27,FALSE),1,10),"-")),"")</f>
        <v/>
      </c>
      <c r="Y163" s="21">
        <f>IFERROR(IF(VLOOKUP(B163,IMPORT!$F:$AF,24,FALSE)&lt;&gt;"null",VLOOKUP(B163,IMPORT!$F:$AF,24,FALSE),""),"")</f>
        <v>7.0100118723603802E+17</v>
      </c>
      <c r="Z163" s="18" t="str">
        <f>IFERROR(IF(VLOOKUP(B163,IMPORT!$F:$AF,25,FALSE)&lt;&gt;"null",VLOOKUP(B163,IMPORT!$F:$AF,25,FALSE),""),"")</f>
        <v/>
      </c>
    </row>
    <row r="164" spans="1:26">
      <c r="A164" s="1" t="str">
        <f>IFERROR(IF(IMPORT!C164&lt;&gt;"",IMPORT!C164,""),"")</f>
        <v>Paris 09 - Trinite-d'Estienne d'Orves</v>
      </c>
      <c r="B164" s="1" t="str">
        <f>IFERROR(VLOOKUP(D164,IMPORT!$1:$1048576,6,FALSE),"")</f>
        <v>FA-497-RS</v>
      </c>
      <c r="C164" s="1" t="str">
        <f>IFERROR(VLOOKUP(B164,IMPORT!$F:$G,2,FALSE),"")</f>
        <v>MEGANE</v>
      </c>
      <c r="D164" s="8" t="str">
        <f>IFERROR(IF(IMPORT!A164&lt;&gt;"",IMPORT!A164,""),"")</f>
        <v>Paris 09 - Trinite-d'Estienne d'Orves3</v>
      </c>
      <c r="E164" s="1" t="str">
        <f>IFERROR(VLOOKUP(D164,IMPORT!$1:$1048576,21,FALSE),"")</f>
        <v>Simon Coulange</v>
      </c>
      <c r="F164" s="25" t="str">
        <f>IFERROR(IF(VLOOKUP(B164,IMPORT!$F:$J,4,0)="true","","S"),"")</f>
        <v/>
      </c>
      <c r="G164" s="10" t="str">
        <f>IFERROR(IF(VLOOKUP(B164,IMPORT!$F:$J,5,0)="normal","","B"),"")</f>
        <v/>
      </c>
      <c r="H164" s="26" t="str">
        <f>IFERROR(IF(VLOOKUP(B164,IMPORT!$F:$L,7,0)="true","","P"),"")</f>
        <v/>
      </c>
      <c r="I164" s="18" t="str">
        <f>IF(AND(OR(IMPORT!K164="available",IMPORT!K164="reservation",IMPORT!K164="reservation-late"),OR(A164&lt;&gt;"Z - Garage - Livraison",A164&lt;&gt;"Z - Garage - Livraison")),B164,"")</f>
        <v>FA-497-RS</v>
      </c>
      <c r="J164" s="18" t="str">
        <f>IFERROR(IF(VLOOKUP(B164,IMPORT!$F:$AF,21,FALSE)&lt;&gt;"null",IF(OR(A164="Z - Garage - Livraison",A164="Z - Garage - Restitution"),"",B164),""),"")</f>
        <v/>
      </c>
      <c r="K164" s="18" t="str">
        <f>IF(AND(J164="",OR(IMPORT!K164="intervention",IMPORT!K164="intervention-late")),IF(OR(A164="Z - Garage - Livraison",A164="Z - Garage - Restitution"),"",B164),"")</f>
        <v/>
      </c>
      <c r="L164" s="18" t="str">
        <f>IFERROR(IF(OR(A164="Z - Garage - Livraison",A164="Z - Garage - Restitution"),B164,""),"")</f>
        <v/>
      </c>
      <c r="M164" s="20" t="str">
        <f>IFERROR(INT(IF(OR(IMPORT!K164="intervention",IMPORT!K164="intervention-late",IMPORT!K164="unavailable"),IF(J164&lt;&gt;"",MID(VLOOKUP(B164,IMPORT!$F:$AF,21,0),1,10),MID(VLOOKUP(B164,IMPORT!$F:$AF,19,0),1,10)),"")),"")</f>
        <v/>
      </c>
      <c r="N164" s="20" t="str">
        <f>IFERROR(INT(IF(OR(IMPORT!K164="intervention",IMPORT!K164="intervention-late",IMPORT!K164="unavailable"),IF(J164&lt;&gt;"",MID(VLOOKUP(B164,IMPORT!$F:$AF,22,0),1,10),MID(VLOOKUP(B164,IMPORT!$F:$AF,20,0),1,10)),"")),"")</f>
        <v/>
      </c>
      <c r="O164" s="18" t="str">
        <f t="shared" ca="1" si="2"/>
        <v/>
      </c>
      <c r="P164" s="14" t="str">
        <f>IFERROR(INT(IF(MID(VLOOKUP(B164,IMPORT!$F:$AF,23,FALSE),1,10)&lt;&gt;"null",MID(VLOOKUP(B164,IMPORT!$F:$AF,23,FALSE),1,10),"")),"")</f>
        <v/>
      </c>
      <c r="Q164" s="16" t="str">
        <f>IFERROR(INT(IF(MID(VLOOKUP(B164,IMPORT!$F:$AF,26,FALSE),1,10)&lt;&gt;"null",MID(VLOOKUP(B164,IMPORT!$F:$AF,26,FALSE),1,10),"")),"")</f>
        <v/>
      </c>
      <c r="R164" s="16" t="str">
        <f>IFERROR(IF(VLOOKUP(B164,IMPORT!$F:$AF,11,FALSE)="true","X",""),"")</f>
        <v/>
      </c>
      <c r="S164" s="16" t="str">
        <f>IFERROR(IF(VLOOKUP(B164,IMPORT!$F:$AF,12,FALSE)="true","X",""),"")</f>
        <v/>
      </c>
      <c r="T164" s="16" t="str">
        <f>IFERROR(IF(VLOOKUP(B164,IMPORT!$F:$AF,9,FALSE)="true","X",""),"")</f>
        <v/>
      </c>
      <c r="U164" s="16" t="str">
        <f>IFERROR(IF(VLOOKUP(B164,IMPORT!$F:$AF,10,FALSE)="true","X",""),"")</f>
        <v/>
      </c>
      <c r="V164" s="16" t="str">
        <f>IFERROR(IF(VLOOKUP(B164,IMPORT!$F:$AF,13,FALSE)="true","X",""),"")</f>
        <v/>
      </c>
      <c r="W164" s="16" t="str">
        <f>IFERROR(IF(VLOOKUP(B164,IMPORT!$F:$AF,14,FALSE)="true","X",""),"")</f>
        <v/>
      </c>
      <c r="X164" s="12" t="str">
        <f>IFERROR(INT(IF(MID(VLOOKUP(B164,IMPORT!$F:$AF,27,FALSE),1,10)&lt;&gt;"null",MID(VLOOKUP(B164,IMPORT!$F:$AF,27,FALSE),1,10),"-")),"")</f>
        <v/>
      </c>
      <c r="Y164" s="21">
        <f>IFERROR(IF(VLOOKUP(B164,IMPORT!$F:$AF,24,FALSE)&lt;&gt;"null",VLOOKUP(B164,IMPORT!$F:$AF,24,FALSE),""),"")</f>
        <v>7.0100118723601997E+17</v>
      </c>
      <c r="Z164" s="18">
        <f>IFERROR(IF(VLOOKUP(B164,IMPORT!$F:$AF,25,FALSE)&lt;&gt;"null",VLOOKUP(B164,IMPORT!$F:$AF,25,FALSE),""),"")</f>
        <v>849700955</v>
      </c>
    </row>
    <row r="165" spans="1:26">
      <c r="A165" s="1" t="str">
        <f>IFERROR(IF(IMPORT!C165&lt;&gt;"",IMPORT!C165,""),"")</f>
        <v>Paris 09 - Trinite-d'Estienne d'Orves</v>
      </c>
      <c r="B165" s="1" t="str">
        <f>IFERROR(VLOOKUP(D165,IMPORT!$1:$1048576,6,FALSE),"")</f>
        <v>EL-121-SA</v>
      </c>
      <c r="C165" s="1" t="str">
        <f>IFERROR(VLOOKUP(B165,IMPORT!$F:$G,2,FALSE),"")</f>
        <v>TWINGO</v>
      </c>
      <c r="D165" s="8" t="str">
        <f>IFERROR(IF(IMPORT!A165&lt;&gt;"",IMPORT!A165,""),"")</f>
        <v>Paris 09 - Trinite-d'Estienne d'Orves4</v>
      </c>
      <c r="E165" s="1" t="str">
        <f>IFERROR(VLOOKUP(D165,IMPORT!$1:$1048576,21,FALSE),"")</f>
        <v>Simon Coulange</v>
      </c>
      <c r="F165" s="25" t="str">
        <f>IFERROR(IF(VLOOKUP(B165,IMPORT!$F:$J,4,0)="true","","S"),"")</f>
        <v/>
      </c>
      <c r="G165" s="10" t="str">
        <f>IFERROR(IF(VLOOKUP(B165,IMPORT!$F:$J,5,0)="normal","","B"),"")</f>
        <v/>
      </c>
      <c r="H165" s="26" t="str">
        <f>IFERROR(IF(VLOOKUP(B165,IMPORT!$F:$L,7,0)="true","","P"),"")</f>
        <v/>
      </c>
      <c r="I165" s="18" t="str">
        <f>IF(AND(OR(IMPORT!K165="available",IMPORT!K165="reservation",IMPORT!K165="reservation-late"),OR(A165&lt;&gt;"Z - Garage - Livraison",A165&lt;&gt;"Z - Garage - Livraison")),B165,"")</f>
        <v>EL-121-SA</v>
      </c>
      <c r="J165" s="18" t="str">
        <f>IFERROR(IF(VLOOKUP(B165,IMPORT!$F:$AF,21,FALSE)&lt;&gt;"null",IF(OR(A165="Z - Garage - Livraison",A165="Z - Garage - Restitution"),"",B165),""),"")</f>
        <v/>
      </c>
      <c r="K165" s="18" t="str">
        <f>IF(AND(J165="",OR(IMPORT!K165="intervention",IMPORT!K165="intervention-late")),IF(OR(A165="Z - Garage - Livraison",A165="Z - Garage - Restitution"),"",B165),"")</f>
        <v/>
      </c>
      <c r="L165" s="18" t="str">
        <f>IFERROR(IF(OR(A165="Z - Garage - Livraison",A165="Z - Garage - Restitution"),B165,""),"")</f>
        <v/>
      </c>
      <c r="M165" s="20" t="str">
        <f>IFERROR(INT(IF(OR(IMPORT!K165="intervention",IMPORT!K165="intervention-late",IMPORT!K165="unavailable"),IF(J165&lt;&gt;"",MID(VLOOKUP(B165,IMPORT!$F:$AF,21,0),1,10),MID(VLOOKUP(B165,IMPORT!$F:$AF,19,0),1,10)),"")),"")</f>
        <v/>
      </c>
      <c r="N165" s="20" t="str">
        <f>IFERROR(INT(IF(OR(IMPORT!K165="intervention",IMPORT!K165="intervention-late",IMPORT!K165="unavailable"),IF(J165&lt;&gt;"",MID(VLOOKUP(B165,IMPORT!$F:$AF,22,0),1,10),MID(VLOOKUP(B165,IMPORT!$F:$AF,20,0),1,10)),"")),"")</f>
        <v/>
      </c>
      <c r="O165" s="18" t="str">
        <f t="shared" ca="1" si="2"/>
        <v/>
      </c>
      <c r="P165" s="14" t="str">
        <f>IFERROR(INT(IF(MID(VLOOKUP(B165,IMPORT!$F:$AF,23,FALSE),1,10)&lt;&gt;"null",MID(VLOOKUP(B165,IMPORT!$F:$AF,23,FALSE),1,10),"")),"")</f>
        <v/>
      </c>
      <c r="Q165" s="16" t="str">
        <f>IFERROR(INT(IF(MID(VLOOKUP(B165,IMPORT!$F:$AF,26,FALSE),1,10)&lt;&gt;"null",MID(VLOOKUP(B165,IMPORT!$F:$AF,26,FALSE),1,10),"")),"")</f>
        <v/>
      </c>
      <c r="R165" s="16" t="str">
        <f>IFERROR(IF(VLOOKUP(B165,IMPORT!$F:$AF,11,FALSE)="true","X",""),"")</f>
        <v/>
      </c>
      <c r="S165" s="16" t="str">
        <f>IFERROR(IF(VLOOKUP(B165,IMPORT!$F:$AF,12,FALSE)="true","X",""),"")</f>
        <v/>
      </c>
      <c r="T165" s="16" t="str">
        <f>IFERROR(IF(VLOOKUP(B165,IMPORT!$F:$AF,9,FALSE)="true","X",""),"")</f>
        <v/>
      </c>
      <c r="U165" s="16" t="str">
        <f>IFERROR(IF(VLOOKUP(B165,IMPORT!$F:$AF,10,FALSE)="true","X",""),"")</f>
        <v/>
      </c>
      <c r="V165" s="16" t="str">
        <f>IFERROR(IF(VLOOKUP(B165,IMPORT!$F:$AF,13,FALSE)="true","X",""),"")</f>
        <v/>
      </c>
      <c r="W165" s="16" t="str">
        <f>IFERROR(IF(VLOOKUP(B165,IMPORT!$F:$AF,14,FALSE)="true","X",""),"")</f>
        <v/>
      </c>
      <c r="X165" s="12">
        <f>IFERROR(INT(IF(MID(VLOOKUP(B165,IMPORT!$F:$AF,27,FALSE),1,10)&lt;&gt;"null",MID(VLOOKUP(B165,IMPORT!$F:$AF,27,FALSE),1,10),"-")),"")</f>
        <v>43385</v>
      </c>
      <c r="Y165" s="21">
        <f>IFERROR(IF(VLOOKUP(B165,IMPORT!$F:$AF,24,FALSE)&lt;&gt;"null",VLOOKUP(B165,IMPORT!$F:$AF,24,FALSE),""),"")</f>
        <v>7.0100118723605197E+17</v>
      </c>
      <c r="Z165" s="18" t="str">
        <f>IFERROR(IF(VLOOKUP(B165,IMPORT!$F:$AF,25,FALSE)&lt;&gt;"null",VLOOKUP(B165,IMPORT!$F:$AF,25,FALSE),""),"")</f>
        <v/>
      </c>
    </row>
    <row r="166" spans="1:26">
      <c r="A166" s="1" t="str">
        <f>IFERROR(IF(IMPORT!C166&lt;&gt;"",IMPORT!C166,""),"")</f>
        <v>Paris 09 - Trinite-d'Estienne d'Orves</v>
      </c>
      <c r="B166" s="1" t="str">
        <f>IFERROR(VLOOKUP(D166,IMPORT!$1:$1048576,6,FALSE),"")</f>
        <v>EN-148-GB</v>
      </c>
      <c r="C166" s="1" t="str">
        <f>IFERROR(VLOOKUP(B166,IMPORT!$F:$G,2,FALSE),"")</f>
        <v>Golf 7</v>
      </c>
      <c r="D166" s="8" t="str">
        <f>IFERROR(IF(IMPORT!A166&lt;&gt;"",IMPORT!A166,""),"")</f>
        <v>Paris 09 - Trinite-d'Estienne d'Orves5</v>
      </c>
      <c r="E166" s="1" t="str">
        <f>IFERROR(VLOOKUP(D166,IMPORT!$1:$1048576,21,FALSE),"")</f>
        <v>Simon Coulange</v>
      </c>
      <c r="F166" s="25" t="str">
        <f>IFERROR(IF(VLOOKUP(B166,IMPORT!$F:$J,4,0)="true","","S"),"")</f>
        <v/>
      </c>
      <c r="G166" s="10" t="str">
        <f>IFERROR(IF(VLOOKUP(B166,IMPORT!$F:$J,5,0)="normal","","B"),"")</f>
        <v/>
      </c>
      <c r="H166" s="26" t="str">
        <f>IFERROR(IF(VLOOKUP(B166,IMPORT!$F:$L,7,0)="true","","P"),"")</f>
        <v/>
      </c>
      <c r="I166" s="18" t="str">
        <f>IF(AND(OR(IMPORT!K166="available",IMPORT!K166="reservation",IMPORT!K166="reservation-late"),OR(A166&lt;&gt;"Z - Garage - Livraison",A166&lt;&gt;"Z - Garage - Livraison")),B166,"")</f>
        <v/>
      </c>
      <c r="J166" s="18" t="str">
        <f>IFERROR(IF(VLOOKUP(B166,IMPORT!$F:$AF,21,FALSE)&lt;&gt;"null",IF(OR(A166="Z - Garage - Livraison",A166="Z - Garage - Restitution"),"",B166),""),"")</f>
        <v/>
      </c>
      <c r="K166" s="18" t="str">
        <f>IF(AND(J166="",OR(IMPORT!K166="intervention",IMPORT!K166="intervention-late")),IF(OR(A166="Z - Garage - Livraison",A166="Z - Garage - Restitution"),"",B166),"")</f>
        <v>EN-148-GB</v>
      </c>
      <c r="L166" s="18" t="str">
        <f>IFERROR(IF(OR(A166="Z - Garage - Livraison",A166="Z - Garage - Restitution"),B166,""),"")</f>
        <v/>
      </c>
      <c r="M166" s="20">
        <f>IFERROR(INT(IF(OR(IMPORT!K166="intervention",IMPORT!K166="intervention-late",IMPORT!K166="unavailable"),IF(J166&lt;&gt;"",MID(VLOOKUP(B166,IMPORT!$F:$AF,21,0),1,10),MID(VLOOKUP(B166,IMPORT!$F:$AF,19,0),1,10)),"")),"")</f>
        <v>43511</v>
      </c>
      <c r="N166" s="20">
        <f>IFERROR(INT(IF(OR(IMPORT!K166="intervention",IMPORT!K166="intervention-late",IMPORT!K166="unavailable"),IF(J166&lt;&gt;"",MID(VLOOKUP(B166,IMPORT!$F:$AF,22,0),1,10),MID(VLOOKUP(B166,IMPORT!$F:$AF,20,0),1,10)),"")),"")</f>
        <v>43511</v>
      </c>
      <c r="O166" s="18" t="str">
        <f t="shared" ca="1" si="2"/>
        <v/>
      </c>
      <c r="P166" s="14" t="str">
        <f>IFERROR(INT(IF(MID(VLOOKUP(B166,IMPORT!$F:$AF,23,FALSE),1,10)&lt;&gt;"null",MID(VLOOKUP(B166,IMPORT!$F:$AF,23,FALSE),1,10),"")),"")</f>
        <v/>
      </c>
      <c r="Q166" s="16" t="str">
        <f>IFERROR(INT(IF(MID(VLOOKUP(B166,IMPORT!$F:$AF,26,FALSE),1,10)&lt;&gt;"null",MID(VLOOKUP(B166,IMPORT!$F:$AF,26,FALSE),1,10),"")),"")</f>
        <v/>
      </c>
      <c r="R166" s="16" t="str">
        <f>IFERROR(IF(VLOOKUP(B166,IMPORT!$F:$AF,11,FALSE)="true","X",""),"")</f>
        <v/>
      </c>
      <c r="S166" s="16" t="str">
        <f>IFERROR(IF(VLOOKUP(B166,IMPORT!$F:$AF,12,FALSE)="true","X",""),"")</f>
        <v/>
      </c>
      <c r="T166" s="16" t="str">
        <f>IFERROR(IF(VLOOKUP(B166,IMPORT!$F:$AF,9,FALSE)="true","X",""),"")</f>
        <v/>
      </c>
      <c r="U166" s="16" t="str">
        <f>IFERROR(IF(VLOOKUP(B166,IMPORT!$F:$AF,10,FALSE)="true","X",""),"")</f>
        <v/>
      </c>
      <c r="V166" s="16" t="str">
        <f>IFERROR(IF(VLOOKUP(B166,IMPORT!$F:$AF,13,FALSE)="true","X",""),"")</f>
        <v/>
      </c>
      <c r="W166" s="16" t="str">
        <f>IFERROR(IF(VLOOKUP(B166,IMPORT!$F:$AF,14,FALSE)="true","X",""),"")</f>
        <v/>
      </c>
      <c r="X166" s="12">
        <f>IFERROR(INT(IF(MID(VLOOKUP(B166,IMPORT!$F:$AF,27,FALSE),1,10)&lt;&gt;"null",MID(VLOOKUP(B166,IMPORT!$F:$AF,27,FALSE),1,10),"-")),"")</f>
        <v>43210</v>
      </c>
      <c r="Y166" s="21">
        <f>IFERROR(IF(VLOOKUP(B166,IMPORT!$F:$AF,24,FALSE)&lt;&gt;"null",VLOOKUP(B166,IMPORT!$F:$AF,24,FALSE),""),"")</f>
        <v>7.0100118723601101E+17</v>
      </c>
      <c r="Z166" s="18">
        <f>IFERROR(IF(VLOOKUP(B166,IMPORT!$F:$AF,25,FALSE)&lt;&gt;"null",VLOOKUP(B166,IMPORT!$F:$AF,25,FALSE),""),"")</f>
        <v>849700928</v>
      </c>
    </row>
    <row r="167" spans="1:26">
      <c r="A167" s="1" t="str">
        <f>IFERROR(IF(IMPORT!C167&lt;&gt;"",IMPORT!C167,""),"")</f>
        <v>Paris 09 - Trinite-d'Estienne d'Orves</v>
      </c>
      <c r="B167" s="1" t="str">
        <f>IFERROR(VLOOKUP(D167,IMPORT!$1:$1048576,6,FALSE),"")</f>
        <v>EY-236-BM</v>
      </c>
      <c r="C167" s="1" t="str">
        <f>IFERROR(VLOOKUP(B167,IMPORT!$F:$G,2,FALSE),"")</f>
        <v>GRAND SCENIC</v>
      </c>
      <c r="D167" s="8" t="str">
        <f>IFERROR(IF(IMPORT!A167&lt;&gt;"",IMPORT!A167,""),"")</f>
        <v>Paris 09 - Trinite-d'Estienne d'Orves6</v>
      </c>
      <c r="E167" s="1" t="str">
        <f>IFERROR(VLOOKUP(D167,IMPORT!$1:$1048576,21,FALSE),"")</f>
        <v>Simon Coulange</v>
      </c>
      <c r="F167" s="25" t="str">
        <f>IFERROR(IF(VLOOKUP(B167,IMPORT!$F:$J,4,0)="true","","S"),"")</f>
        <v/>
      </c>
      <c r="G167" s="10" t="str">
        <f>IFERROR(IF(VLOOKUP(B167,IMPORT!$F:$J,5,0)="normal","","B"),"")</f>
        <v/>
      </c>
      <c r="H167" s="26" t="str">
        <f>IFERROR(IF(VLOOKUP(B167,IMPORT!$F:$L,7,0)="true","","P"),"")</f>
        <v/>
      </c>
      <c r="I167" s="18" t="str">
        <f>IF(AND(OR(IMPORT!K167="available",IMPORT!K167="reservation",IMPORT!K167="reservation-late"),OR(A167&lt;&gt;"Z - Garage - Livraison",A167&lt;&gt;"Z - Garage - Livraison")),B167,"")</f>
        <v>EY-236-BM</v>
      </c>
      <c r="J167" s="18" t="str">
        <f>IFERROR(IF(VLOOKUP(B167,IMPORT!$F:$AF,21,FALSE)&lt;&gt;"null",IF(OR(A167="Z - Garage - Livraison",A167="Z - Garage - Restitution"),"",B167),""),"")</f>
        <v/>
      </c>
      <c r="K167" s="18" t="str">
        <f>IF(AND(J167="",OR(IMPORT!K167="intervention",IMPORT!K167="intervention-late")),IF(OR(A167="Z - Garage - Livraison",A167="Z - Garage - Restitution"),"",B167),"")</f>
        <v/>
      </c>
      <c r="L167" s="18" t="str">
        <f>IFERROR(IF(OR(A167="Z - Garage - Livraison",A167="Z - Garage - Restitution"),B167,""),"")</f>
        <v/>
      </c>
      <c r="M167" s="20" t="str">
        <f>IFERROR(INT(IF(OR(IMPORT!K167="intervention",IMPORT!K167="intervention-late",IMPORT!K167="unavailable"),IF(J167&lt;&gt;"",MID(VLOOKUP(B167,IMPORT!$F:$AF,21,0),1,10),MID(VLOOKUP(B167,IMPORT!$F:$AF,19,0),1,10)),"")),"")</f>
        <v/>
      </c>
      <c r="N167" s="20" t="str">
        <f>IFERROR(INT(IF(OR(IMPORT!K167="intervention",IMPORT!K167="intervention-late",IMPORT!K167="unavailable"),IF(J167&lt;&gt;"",MID(VLOOKUP(B167,IMPORT!$F:$AF,22,0),1,10),MID(VLOOKUP(B167,IMPORT!$F:$AF,20,0),1,10)),"")),"")</f>
        <v/>
      </c>
      <c r="O167" s="18" t="str">
        <f t="shared" ca="1" si="2"/>
        <v/>
      </c>
      <c r="P167" s="14" t="str">
        <f>IFERROR(INT(IF(MID(VLOOKUP(B167,IMPORT!$F:$AF,23,FALSE),1,10)&lt;&gt;"null",MID(VLOOKUP(B167,IMPORT!$F:$AF,23,FALSE),1,10),"")),"")</f>
        <v/>
      </c>
      <c r="Q167" s="16" t="str">
        <f>IFERROR(INT(IF(MID(VLOOKUP(B167,IMPORT!$F:$AF,26,FALSE),1,10)&lt;&gt;"null",MID(VLOOKUP(B167,IMPORT!$F:$AF,26,FALSE),1,10),"")),"")</f>
        <v/>
      </c>
      <c r="R167" s="16" t="str">
        <f>IFERROR(IF(VLOOKUP(B167,IMPORT!$F:$AF,11,FALSE)="true","X",""),"")</f>
        <v/>
      </c>
      <c r="S167" s="16" t="str">
        <f>IFERROR(IF(VLOOKUP(B167,IMPORT!$F:$AF,12,FALSE)="true","X",""),"")</f>
        <v/>
      </c>
      <c r="T167" s="16" t="str">
        <f>IFERROR(IF(VLOOKUP(B167,IMPORT!$F:$AF,9,FALSE)="true","X",""),"")</f>
        <v/>
      </c>
      <c r="U167" s="16" t="str">
        <f>IFERROR(IF(VLOOKUP(B167,IMPORT!$F:$AF,10,FALSE)="true","X",""),"")</f>
        <v/>
      </c>
      <c r="V167" s="16" t="str">
        <f>IFERROR(IF(VLOOKUP(B167,IMPORT!$F:$AF,13,FALSE)="true","X",""),"")</f>
        <v/>
      </c>
      <c r="W167" s="16" t="str">
        <f>IFERROR(IF(VLOOKUP(B167,IMPORT!$F:$AF,14,FALSE)="true","X",""),"")</f>
        <v/>
      </c>
      <c r="X167" s="12" t="str">
        <f>IFERROR(INT(IF(MID(VLOOKUP(B167,IMPORT!$F:$AF,27,FALSE),1,10)&lt;&gt;"null",MID(VLOOKUP(B167,IMPORT!$F:$AF,27,FALSE),1,10),"-")),"")</f>
        <v/>
      </c>
      <c r="Y167" s="21">
        <f>IFERROR(IF(VLOOKUP(B167,IMPORT!$F:$AF,24,FALSE)&lt;&gt;"null",VLOOKUP(B167,IMPORT!$F:$AF,24,FALSE),""),"")</f>
        <v>7.0100118723603494E+17</v>
      </c>
      <c r="Z167" s="18" t="str">
        <f>IFERROR(IF(VLOOKUP(B167,IMPORT!$F:$AF,25,FALSE)&lt;&gt;"null",VLOOKUP(B167,IMPORT!$F:$AF,25,FALSE),""),"")</f>
        <v/>
      </c>
    </row>
    <row r="168" spans="1:26">
      <c r="A168" s="1" t="str">
        <f>IFERROR(IF(IMPORT!C168&lt;&gt;"",IMPORT!C168,""),"")</f>
        <v>Paris 10 - Faubourg St Martin</v>
      </c>
      <c r="B168" s="1" t="str">
        <f>IFERROR(VLOOKUP(D168,IMPORT!$1:$1048576,6,FALSE),"")</f>
        <v>EZ-478-XE</v>
      </c>
      <c r="C168" s="1" t="str">
        <f>IFERROR(VLOOKUP(B168,IMPORT!$F:$G,2,FALSE),"")</f>
        <v>C-HR</v>
      </c>
      <c r="D168" s="8" t="str">
        <f>IFERROR(IF(IMPORT!A168&lt;&gt;"",IMPORT!A168,""),"")</f>
        <v>Paris 10 - Faubourg St Martin1</v>
      </c>
      <c r="E168" s="1" t="str">
        <f>IFERROR(VLOOKUP(D168,IMPORT!$1:$1048576,21,FALSE),"")</f>
        <v>Simon Coulange</v>
      </c>
      <c r="F168" s="25" t="str">
        <f>IFERROR(IF(VLOOKUP(B168,IMPORT!$F:$J,4,0)="true","","S"),"")</f>
        <v/>
      </c>
      <c r="G168" s="10" t="str">
        <f>IFERROR(IF(VLOOKUP(B168,IMPORT!$F:$J,5,0)="normal","","B"),"")</f>
        <v/>
      </c>
      <c r="H168" s="26" t="str">
        <f>IFERROR(IF(VLOOKUP(B168,IMPORT!$F:$L,7,0)="true","","P"),"")</f>
        <v/>
      </c>
      <c r="I168" s="18" t="str">
        <f>IF(AND(OR(IMPORT!K168="available",IMPORT!K168="reservation",IMPORT!K168="reservation-late"),OR(A168&lt;&gt;"Z - Garage - Livraison",A168&lt;&gt;"Z - Garage - Livraison")),B168,"")</f>
        <v>EZ-478-XE</v>
      </c>
      <c r="J168" s="18" t="str">
        <f>IFERROR(IF(VLOOKUP(B168,IMPORT!$F:$AF,21,FALSE)&lt;&gt;"null",IF(OR(A168="Z - Garage - Livraison",A168="Z - Garage - Restitution"),"",B168),""),"")</f>
        <v/>
      </c>
      <c r="K168" s="18" t="str">
        <f>IF(AND(J168="",OR(IMPORT!K168="intervention",IMPORT!K168="intervention-late")),IF(OR(A168="Z - Garage - Livraison",A168="Z - Garage - Restitution"),"",B168),"")</f>
        <v/>
      </c>
      <c r="L168" s="18" t="str">
        <f>IFERROR(IF(OR(A168="Z - Garage - Livraison",A168="Z - Garage - Restitution"),B168,""),"")</f>
        <v/>
      </c>
      <c r="M168" s="20" t="str">
        <f>IFERROR(INT(IF(OR(IMPORT!K168="intervention",IMPORT!K168="intervention-late",IMPORT!K168="unavailable"),IF(J168&lt;&gt;"",MID(VLOOKUP(B168,IMPORT!$F:$AF,21,0),1,10),MID(VLOOKUP(B168,IMPORT!$F:$AF,19,0),1,10)),"")),"")</f>
        <v/>
      </c>
      <c r="N168" s="20" t="str">
        <f>IFERROR(INT(IF(OR(IMPORT!K168="intervention",IMPORT!K168="intervention-late",IMPORT!K168="unavailable"),IF(J168&lt;&gt;"",MID(VLOOKUP(B168,IMPORT!$F:$AF,22,0),1,10),MID(VLOOKUP(B168,IMPORT!$F:$AF,20,0),1,10)),"")),"")</f>
        <v/>
      </c>
      <c r="O168" s="18" t="str">
        <f t="shared" ca="1" si="2"/>
        <v/>
      </c>
      <c r="P168" s="14" t="str">
        <f>IFERROR(INT(IF(MID(VLOOKUP(B168,IMPORT!$F:$AF,23,FALSE),1,10)&lt;&gt;"null",MID(VLOOKUP(B168,IMPORT!$F:$AF,23,FALSE),1,10),"")),"")</f>
        <v/>
      </c>
      <c r="Q168" s="16" t="str">
        <f>IFERROR(INT(IF(MID(VLOOKUP(B168,IMPORT!$F:$AF,26,FALSE),1,10)&lt;&gt;"null",MID(VLOOKUP(B168,IMPORT!$F:$AF,26,FALSE),1,10),"")),"")</f>
        <v/>
      </c>
      <c r="R168" s="16" t="str">
        <f>IFERROR(IF(VLOOKUP(B168,IMPORT!$F:$AF,11,FALSE)="true","X",""),"")</f>
        <v/>
      </c>
      <c r="S168" s="16" t="str">
        <f>IFERROR(IF(VLOOKUP(B168,IMPORT!$F:$AF,12,FALSE)="true","X",""),"")</f>
        <v/>
      </c>
      <c r="T168" s="16" t="str">
        <f>IFERROR(IF(VLOOKUP(B168,IMPORT!$F:$AF,9,FALSE)="true","X",""),"")</f>
        <v/>
      </c>
      <c r="U168" s="16" t="str">
        <f>IFERROR(IF(VLOOKUP(B168,IMPORT!$F:$AF,10,FALSE)="true","X",""),"")</f>
        <v/>
      </c>
      <c r="V168" s="16" t="str">
        <f>IFERROR(IF(VLOOKUP(B168,IMPORT!$F:$AF,13,FALSE)="true","X",""),"")</f>
        <v/>
      </c>
      <c r="W168" s="16" t="str">
        <f>IFERROR(IF(VLOOKUP(B168,IMPORT!$F:$AF,14,FALSE)="true","X",""),"")</f>
        <v/>
      </c>
      <c r="X168" s="12" t="str">
        <f>IFERROR(INT(IF(MID(VLOOKUP(B168,IMPORT!$F:$AF,27,FALSE),1,10)&lt;&gt;"null",MID(VLOOKUP(B168,IMPORT!$F:$AF,27,FALSE),1,10),"-")),"")</f>
        <v/>
      </c>
      <c r="Y168" s="21">
        <f>IFERROR(IF(VLOOKUP(B168,IMPORT!$F:$AF,24,FALSE)&lt;&gt;"null",VLOOKUP(B168,IMPORT!$F:$AF,24,FALSE),""),"")</f>
        <v>7.0100118723604698E+17</v>
      </c>
      <c r="Z168" s="18" t="str">
        <f>IFERROR(IF(VLOOKUP(B168,IMPORT!$F:$AF,25,FALSE)&lt;&gt;"null",VLOOKUP(B168,IMPORT!$F:$AF,25,FALSE),""),"")</f>
        <v/>
      </c>
    </row>
    <row r="169" spans="1:26">
      <c r="A169" s="1" t="str">
        <f>IFERROR(IF(IMPORT!C169&lt;&gt;"",IMPORT!C169,""),"")</f>
        <v>Paris 10 - Faubourg St Martin</v>
      </c>
      <c r="B169" s="1" t="str">
        <f>IFERROR(VLOOKUP(D169,IMPORT!$1:$1048576,6,FALSE),"")</f>
        <v>EY-115-NM</v>
      </c>
      <c r="C169" s="1" t="str">
        <f>IFERROR(VLOOKUP(B169,IMPORT!$F:$G,2,FALSE),"")</f>
        <v>Golf 7</v>
      </c>
      <c r="D169" s="8" t="str">
        <f>IFERROR(IF(IMPORT!A169&lt;&gt;"",IMPORT!A169,""),"")</f>
        <v>Paris 10 - Faubourg St Martin2</v>
      </c>
      <c r="E169" s="1" t="str">
        <f>IFERROR(VLOOKUP(D169,IMPORT!$1:$1048576,21,FALSE),"")</f>
        <v>Simon Coulange</v>
      </c>
      <c r="F169" s="25" t="str">
        <f>IFERROR(IF(VLOOKUP(B169,IMPORT!$F:$J,4,0)="true","","S"),"")</f>
        <v/>
      </c>
      <c r="G169" s="10" t="str">
        <f>IFERROR(IF(VLOOKUP(B169,IMPORT!$F:$J,5,0)="normal","","B"),"")</f>
        <v/>
      </c>
      <c r="H169" s="26" t="str">
        <f>IFERROR(IF(VLOOKUP(B169,IMPORT!$F:$L,7,0)="true","","P"),"")</f>
        <v/>
      </c>
      <c r="I169" s="18" t="str">
        <f>IF(AND(OR(IMPORT!K169="available",IMPORT!K169="reservation",IMPORT!K169="reservation-late"),OR(A169&lt;&gt;"Z - Garage - Livraison",A169&lt;&gt;"Z - Garage - Livraison")),B169,"")</f>
        <v/>
      </c>
      <c r="J169" s="18" t="str">
        <f>IFERROR(IF(VLOOKUP(B169,IMPORT!$F:$AF,21,FALSE)&lt;&gt;"null",IF(OR(A169="Z - Garage - Livraison",A169="Z - Garage - Restitution"),"",B169),""),"")</f>
        <v/>
      </c>
      <c r="K169" s="18" t="str">
        <f>IF(AND(J169="",OR(IMPORT!K169="intervention",IMPORT!K169="intervention-late")),IF(OR(A169="Z - Garage - Livraison",A169="Z - Garage - Restitution"),"",B169),"")</f>
        <v>EY-115-NM</v>
      </c>
      <c r="L169" s="18" t="str">
        <f>IFERROR(IF(OR(A169="Z - Garage - Livraison",A169="Z - Garage - Restitution"),B169,""),"")</f>
        <v/>
      </c>
      <c r="M169" s="20">
        <f>IFERROR(INT(IF(OR(IMPORT!K169="intervention",IMPORT!K169="intervention-late",IMPORT!K169="unavailable"),IF(J169&lt;&gt;"",MID(VLOOKUP(B169,IMPORT!$F:$AF,21,0),1,10),MID(VLOOKUP(B169,IMPORT!$F:$AF,19,0),1,10)),"")),"")</f>
        <v>43511</v>
      </c>
      <c r="N169" s="20">
        <f>IFERROR(INT(IF(OR(IMPORT!K169="intervention",IMPORT!K169="intervention-late",IMPORT!K169="unavailable"),IF(J169&lt;&gt;"",MID(VLOOKUP(B169,IMPORT!$F:$AF,22,0),1,10),MID(VLOOKUP(B169,IMPORT!$F:$AF,20,0),1,10)),"")),"")</f>
        <v>43511</v>
      </c>
      <c r="O169" s="18" t="str">
        <f t="shared" ca="1" si="2"/>
        <v/>
      </c>
      <c r="P169" s="14" t="str">
        <f>IFERROR(INT(IF(MID(VLOOKUP(B169,IMPORT!$F:$AF,23,FALSE),1,10)&lt;&gt;"null",MID(VLOOKUP(B169,IMPORT!$F:$AF,23,FALSE),1,10),"")),"")</f>
        <v/>
      </c>
      <c r="Q169" s="16" t="str">
        <f>IFERROR(INT(IF(MID(VLOOKUP(B169,IMPORT!$F:$AF,26,FALSE),1,10)&lt;&gt;"null",MID(VLOOKUP(B169,IMPORT!$F:$AF,26,FALSE),1,10),"")),"")</f>
        <v/>
      </c>
      <c r="R169" s="16" t="str">
        <f>IFERROR(IF(VLOOKUP(B169,IMPORT!$F:$AF,11,FALSE)="true","X",""),"")</f>
        <v/>
      </c>
      <c r="S169" s="16" t="str">
        <f>IFERROR(IF(VLOOKUP(B169,IMPORT!$F:$AF,12,FALSE)="true","X",""),"")</f>
        <v/>
      </c>
      <c r="T169" s="16" t="str">
        <f>IFERROR(IF(VLOOKUP(B169,IMPORT!$F:$AF,9,FALSE)="true","X",""),"")</f>
        <v/>
      </c>
      <c r="U169" s="16" t="str">
        <f>IFERROR(IF(VLOOKUP(B169,IMPORT!$F:$AF,10,FALSE)="true","X",""),"")</f>
        <v/>
      </c>
      <c r="V169" s="16" t="str">
        <f>IFERROR(IF(VLOOKUP(B169,IMPORT!$F:$AF,13,FALSE)="true","X",""),"")</f>
        <v/>
      </c>
      <c r="W169" s="16" t="str">
        <f>IFERROR(IF(VLOOKUP(B169,IMPORT!$F:$AF,14,FALSE)="true","X",""),"")</f>
        <v/>
      </c>
      <c r="X169" s="12">
        <f>IFERROR(INT(IF(MID(VLOOKUP(B169,IMPORT!$F:$AF,27,FALSE),1,10)&lt;&gt;"null",MID(VLOOKUP(B169,IMPORT!$F:$AF,27,FALSE),1,10),"-")),"")</f>
        <v>43432</v>
      </c>
      <c r="Y169" s="21">
        <f>IFERROR(IF(VLOOKUP(B169,IMPORT!$F:$AF,24,FALSE)&lt;&gt;"null",VLOOKUP(B169,IMPORT!$F:$AF,24,FALSE),""),"")</f>
        <v>7.01001187236064E+17</v>
      </c>
      <c r="Z169" s="18" t="str">
        <f>IFERROR(IF(VLOOKUP(B169,IMPORT!$F:$AF,25,FALSE)&lt;&gt;"null",VLOOKUP(B169,IMPORT!$F:$AF,25,FALSE),""),"")</f>
        <v/>
      </c>
    </row>
    <row r="170" spans="1:26">
      <c r="A170" s="1" t="str">
        <f>IFERROR(IF(IMPORT!C170&lt;&gt;"",IMPORT!C170,""),"")</f>
        <v>Paris 10 - Indigo Gare du Nord Lariboisiere</v>
      </c>
      <c r="B170" s="1" t="str">
        <f>IFERROR(VLOOKUP(D170,IMPORT!$1:$1048576,6,FALSE),"")</f>
        <v>FB-403-TM</v>
      </c>
      <c r="C170" s="1">
        <f>IFERROR(VLOOKUP(B170,IMPORT!$F:$G,2,FALSE),"")</f>
        <v>500</v>
      </c>
      <c r="D170" s="8" t="str">
        <f>IFERROR(IF(IMPORT!A170&lt;&gt;"",IMPORT!A170,""),"")</f>
        <v>Paris 10 - Indigo Gare du Nord Lariboisiere1</v>
      </c>
      <c r="E170" s="1" t="str">
        <f>IFERROR(VLOOKUP(D170,IMPORT!$1:$1048576,21,FALSE),"")</f>
        <v>Simon Coulange</v>
      </c>
      <c r="F170" s="25" t="str">
        <f>IFERROR(IF(VLOOKUP(B170,IMPORT!$F:$J,4,0)="true","","S"),"")</f>
        <v/>
      </c>
      <c r="G170" s="10" t="str">
        <f>IFERROR(IF(VLOOKUP(B170,IMPORT!$F:$J,5,0)="normal","","B"),"")</f>
        <v/>
      </c>
      <c r="H170" s="26" t="str">
        <f>IFERROR(IF(VLOOKUP(B170,IMPORT!$F:$L,7,0)="true","","P"),"")</f>
        <v/>
      </c>
      <c r="I170" s="18" t="str">
        <f>IF(AND(OR(IMPORT!K170="available",IMPORT!K170="reservation",IMPORT!K170="reservation-late"),OR(A170&lt;&gt;"Z - Garage - Livraison",A170&lt;&gt;"Z - Garage - Livraison")),B170,"")</f>
        <v>FB-403-TM</v>
      </c>
      <c r="J170" s="18" t="str">
        <f>IFERROR(IF(VLOOKUP(B170,IMPORT!$F:$AF,21,FALSE)&lt;&gt;"null",IF(OR(A170="Z - Garage - Livraison",A170="Z - Garage - Restitution"),"",B170),""),"")</f>
        <v/>
      </c>
      <c r="K170" s="18" t="str">
        <f>IF(AND(J170="",OR(IMPORT!K170="intervention",IMPORT!K170="intervention-late")),IF(OR(A170="Z - Garage - Livraison",A170="Z - Garage - Restitution"),"",B170),"")</f>
        <v/>
      </c>
      <c r="L170" s="18" t="str">
        <f>IFERROR(IF(OR(A170="Z - Garage - Livraison",A170="Z - Garage - Restitution"),B170,""),"")</f>
        <v/>
      </c>
      <c r="M170" s="20" t="str">
        <f>IFERROR(INT(IF(OR(IMPORT!K170="intervention",IMPORT!K170="intervention-late",IMPORT!K170="unavailable"),IF(J170&lt;&gt;"",MID(VLOOKUP(B170,IMPORT!$F:$AF,21,0),1,10),MID(VLOOKUP(B170,IMPORT!$F:$AF,19,0),1,10)),"")),"")</f>
        <v/>
      </c>
      <c r="N170" s="20" t="str">
        <f>IFERROR(INT(IF(OR(IMPORT!K170="intervention",IMPORT!K170="intervention-late",IMPORT!K170="unavailable"),IF(J170&lt;&gt;"",MID(VLOOKUP(B170,IMPORT!$F:$AF,22,0),1,10),MID(VLOOKUP(B170,IMPORT!$F:$AF,20,0),1,10)),"")),"")</f>
        <v/>
      </c>
      <c r="O170" s="18" t="str">
        <f t="shared" ca="1" si="2"/>
        <v/>
      </c>
      <c r="P170" s="14" t="str">
        <f>IFERROR(INT(IF(MID(VLOOKUP(B170,IMPORT!$F:$AF,23,FALSE),1,10)&lt;&gt;"null",MID(VLOOKUP(B170,IMPORT!$F:$AF,23,FALSE),1,10),"")),"")</f>
        <v/>
      </c>
      <c r="Q170" s="16">
        <f>IFERROR(INT(IF(MID(VLOOKUP(B170,IMPORT!$F:$AF,26,FALSE),1,10)&lt;&gt;"null",MID(VLOOKUP(B170,IMPORT!$F:$AF,26,FALSE),1,10),"")),"")</f>
        <v>43490</v>
      </c>
      <c r="R170" s="16" t="str">
        <f>IFERROR(IF(VLOOKUP(B170,IMPORT!$F:$AF,11,FALSE)="true","X",""),"")</f>
        <v/>
      </c>
      <c r="S170" s="16" t="str">
        <f>IFERROR(IF(VLOOKUP(B170,IMPORT!$F:$AF,12,FALSE)="true","X",""),"")</f>
        <v/>
      </c>
      <c r="T170" s="16" t="str">
        <f>IFERROR(IF(VLOOKUP(B170,IMPORT!$F:$AF,9,FALSE)="true","X",""),"")</f>
        <v/>
      </c>
      <c r="U170" s="16" t="str">
        <f>IFERROR(IF(VLOOKUP(B170,IMPORT!$F:$AF,10,FALSE)="true","X",""),"")</f>
        <v/>
      </c>
      <c r="V170" s="16" t="str">
        <f>IFERROR(IF(VLOOKUP(B170,IMPORT!$F:$AF,13,FALSE)="true","X",""),"")</f>
        <v/>
      </c>
      <c r="W170" s="16" t="str">
        <f>IFERROR(IF(VLOOKUP(B170,IMPORT!$F:$AF,14,FALSE)="true","X",""),"")</f>
        <v/>
      </c>
      <c r="X170" s="12" t="str">
        <f>IFERROR(INT(IF(MID(VLOOKUP(B170,IMPORT!$F:$AF,27,FALSE),1,10)&lt;&gt;"null",MID(VLOOKUP(B170,IMPORT!$F:$AF,27,FALSE),1,10),"-")),"")</f>
        <v/>
      </c>
      <c r="Y170" s="21">
        <f>IFERROR(IF(VLOOKUP(B170,IMPORT!$F:$AF,24,FALSE)&lt;&gt;"null",VLOOKUP(B170,IMPORT!$F:$AF,24,FALSE),""),"")</f>
        <v>7.0100118723606899E+17</v>
      </c>
      <c r="Z170" s="18">
        <f>IFERROR(IF(VLOOKUP(B170,IMPORT!$F:$AF,25,FALSE)&lt;&gt;"null",VLOOKUP(B170,IMPORT!$F:$AF,25,FALSE),""),"")</f>
        <v>1617</v>
      </c>
    </row>
    <row r="171" spans="1:26">
      <c r="A171" s="1" t="str">
        <f>IFERROR(IF(IMPORT!C171&lt;&gt;"",IMPORT!C171,""),"")</f>
        <v>Paris 10 - Indigo Gare du Nord Lariboisiere</v>
      </c>
      <c r="B171" s="1" t="str">
        <f>IFERROR(VLOOKUP(D171,IMPORT!$1:$1048576,6,FALSE),"")</f>
        <v>EQ-377-CE</v>
      </c>
      <c r="C171" s="1" t="str">
        <f>IFERROR(VLOOKUP(B171,IMPORT!$F:$G,2,FALSE),"")</f>
        <v>TWINGO</v>
      </c>
      <c r="D171" s="8" t="str">
        <f>IFERROR(IF(IMPORT!A171&lt;&gt;"",IMPORT!A171,""),"")</f>
        <v>Paris 10 - Indigo Gare du Nord Lariboisiere2</v>
      </c>
      <c r="E171" s="1" t="str">
        <f>IFERROR(VLOOKUP(D171,IMPORT!$1:$1048576,21,FALSE),"")</f>
        <v>Simon Coulange</v>
      </c>
      <c r="F171" s="25" t="str">
        <f>IFERROR(IF(VLOOKUP(B171,IMPORT!$F:$J,4,0)="true","","S"),"")</f>
        <v/>
      </c>
      <c r="G171" s="10" t="str">
        <f>IFERROR(IF(VLOOKUP(B171,IMPORT!$F:$J,5,0)="normal","","B"),"")</f>
        <v/>
      </c>
      <c r="H171" s="26" t="str">
        <f>IFERROR(IF(VLOOKUP(B171,IMPORT!$F:$L,7,0)="true","","P"),"")</f>
        <v/>
      </c>
      <c r="I171" s="18" t="str">
        <f>IF(AND(OR(IMPORT!K171="available",IMPORT!K171="reservation",IMPORT!K171="reservation-late"),OR(A171&lt;&gt;"Z - Garage - Livraison",A171&lt;&gt;"Z - Garage - Livraison")),B171,"")</f>
        <v>EQ-377-CE</v>
      </c>
      <c r="J171" s="18" t="str">
        <f>IFERROR(IF(VLOOKUP(B171,IMPORT!$F:$AF,21,FALSE)&lt;&gt;"null",IF(OR(A171="Z - Garage - Livraison",A171="Z - Garage - Restitution"),"",B171),""),"")</f>
        <v/>
      </c>
      <c r="K171" s="18" t="str">
        <f>IF(AND(J171="",OR(IMPORT!K171="intervention",IMPORT!K171="intervention-late")),IF(OR(A171="Z - Garage - Livraison",A171="Z - Garage - Restitution"),"",B171),"")</f>
        <v/>
      </c>
      <c r="L171" s="18" t="str">
        <f>IFERROR(IF(OR(A171="Z - Garage - Livraison",A171="Z - Garage - Restitution"),B171,""),"")</f>
        <v/>
      </c>
      <c r="M171" s="20" t="str">
        <f>IFERROR(INT(IF(OR(IMPORT!K171="intervention",IMPORT!K171="intervention-late",IMPORT!K171="unavailable"),IF(J171&lt;&gt;"",MID(VLOOKUP(B171,IMPORT!$F:$AF,21,0),1,10),MID(VLOOKUP(B171,IMPORT!$F:$AF,19,0),1,10)),"")),"")</f>
        <v/>
      </c>
      <c r="N171" s="20" t="str">
        <f>IFERROR(INT(IF(OR(IMPORT!K171="intervention",IMPORT!K171="intervention-late",IMPORT!K171="unavailable"),IF(J171&lt;&gt;"",MID(VLOOKUP(B171,IMPORT!$F:$AF,22,0),1,10),MID(VLOOKUP(B171,IMPORT!$F:$AF,20,0),1,10)),"")),"")</f>
        <v/>
      </c>
      <c r="O171" s="18" t="str">
        <f t="shared" ca="1" si="2"/>
        <v/>
      </c>
      <c r="P171" s="14">
        <f>IFERROR(INT(IF(MID(VLOOKUP(B171,IMPORT!$F:$AF,23,FALSE),1,10)&lt;&gt;"null",MID(VLOOKUP(B171,IMPORT!$F:$AF,23,FALSE),1,10),"")),"")</f>
        <v>43508</v>
      </c>
      <c r="Q171" s="16" t="str">
        <f>IFERROR(INT(IF(MID(VLOOKUP(B171,IMPORT!$F:$AF,26,FALSE),1,10)&lt;&gt;"null",MID(VLOOKUP(B171,IMPORT!$F:$AF,26,FALSE),1,10),"")),"")</f>
        <v/>
      </c>
      <c r="R171" s="16" t="str">
        <f>IFERROR(IF(VLOOKUP(B171,IMPORT!$F:$AF,11,FALSE)="true","X",""),"")</f>
        <v/>
      </c>
      <c r="S171" s="16" t="str">
        <f>IFERROR(IF(VLOOKUP(B171,IMPORT!$F:$AF,12,FALSE)="true","X",""),"")</f>
        <v/>
      </c>
      <c r="T171" s="16" t="str">
        <f>IFERROR(IF(VLOOKUP(B171,IMPORT!$F:$AF,9,FALSE)="true","X",""),"")</f>
        <v/>
      </c>
      <c r="U171" s="16" t="str">
        <f>IFERROR(IF(VLOOKUP(B171,IMPORT!$F:$AF,10,FALSE)="true","X",""),"")</f>
        <v/>
      </c>
      <c r="V171" s="16" t="str">
        <f>IFERROR(IF(VLOOKUP(B171,IMPORT!$F:$AF,13,FALSE)="true","X",""),"")</f>
        <v/>
      </c>
      <c r="W171" s="16" t="str">
        <f>IFERROR(IF(VLOOKUP(B171,IMPORT!$F:$AF,14,FALSE)="true","X",""),"")</f>
        <v/>
      </c>
      <c r="X171" s="12">
        <f>IFERROR(INT(IF(MID(VLOOKUP(B171,IMPORT!$F:$AF,27,FALSE),1,10)&lt;&gt;"null",MID(VLOOKUP(B171,IMPORT!$F:$AF,27,FALSE),1,10),"-")),"")</f>
        <v>43385</v>
      </c>
      <c r="Y171" s="21">
        <f>IFERROR(IF(VLOOKUP(B171,IMPORT!$F:$AF,24,FALSE)&lt;&gt;"null",VLOOKUP(B171,IMPORT!$F:$AF,24,FALSE),""),"")</f>
        <v>7.0100118723601498E+17</v>
      </c>
      <c r="Z171" s="18" t="str">
        <f>IFERROR(IF(VLOOKUP(B171,IMPORT!$F:$AF,25,FALSE)&lt;&gt;"null",VLOOKUP(B171,IMPORT!$F:$AF,25,FALSE),""),"")</f>
        <v/>
      </c>
    </row>
    <row r="172" spans="1:26">
      <c r="A172" s="1" t="str">
        <f>IFERROR(IF(IMPORT!C172&lt;&gt;"",IMPORT!C172,""),"")</f>
        <v>Paris 10 - Indigo Gare du Nord Lariboisiere</v>
      </c>
      <c r="B172" s="1" t="str">
        <f>IFERROR(VLOOKUP(D172,IMPORT!$1:$1048576,6,FALSE),"")</f>
        <v>EY-758-BN</v>
      </c>
      <c r="C172" s="1" t="str">
        <f>IFERROR(VLOOKUP(B172,IMPORT!$F:$G,2,FALSE),"")</f>
        <v>GRAND SCENIC</v>
      </c>
      <c r="D172" s="8" t="str">
        <f>IFERROR(IF(IMPORT!A172&lt;&gt;"",IMPORT!A172,""),"")</f>
        <v>Paris 10 - Indigo Gare du Nord Lariboisiere3</v>
      </c>
      <c r="E172" s="1" t="str">
        <f>IFERROR(VLOOKUP(D172,IMPORT!$1:$1048576,21,FALSE),"")</f>
        <v>Simon Coulange</v>
      </c>
      <c r="F172" s="25" t="str">
        <f>IFERROR(IF(VLOOKUP(B172,IMPORT!$F:$J,4,0)="true","","S"),"")</f>
        <v/>
      </c>
      <c r="G172" s="10" t="str">
        <f>IFERROR(IF(VLOOKUP(B172,IMPORT!$F:$J,5,0)="normal","","B"),"")</f>
        <v/>
      </c>
      <c r="H172" s="26" t="str">
        <f>IFERROR(IF(VLOOKUP(B172,IMPORT!$F:$L,7,0)="true","","P"),"")</f>
        <v/>
      </c>
      <c r="I172" s="18" t="str">
        <f>IF(AND(OR(IMPORT!K172="available",IMPORT!K172="reservation",IMPORT!K172="reservation-late"),OR(A172&lt;&gt;"Z - Garage - Livraison",A172&lt;&gt;"Z - Garage - Livraison")),B172,"")</f>
        <v>EY-758-BN</v>
      </c>
      <c r="J172" s="18" t="str">
        <f>IFERROR(IF(VLOOKUP(B172,IMPORT!$F:$AF,21,FALSE)&lt;&gt;"null",IF(OR(A172="Z - Garage - Livraison",A172="Z - Garage - Restitution"),"",B172),""),"")</f>
        <v/>
      </c>
      <c r="K172" s="18" t="str">
        <f>IF(AND(J172="",OR(IMPORT!K172="intervention",IMPORT!K172="intervention-late")),IF(OR(A172="Z - Garage - Livraison",A172="Z - Garage - Restitution"),"",B172),"")</f>
        <v/>
      </c>
      <c r="L172" s="18" t="str">
        <f>IFERROR(IF(OR(A172="Z - Garage - Livraison",A172="Z - Garage - Restitution"),B172,""),"")</f>
        <v/>
      </c>
      <c r="M172" s="20" t="str">
        <f>IFERROR(INT(IF(OR(IMPORT!K172="intervention",IMPORT!K172="intervention-late",IMPORT!K172="unavailable"),IF(J172&lt;&gt;"",MID(VLOOKUP(B172,IMPORT!$F:$AF,21,0),1,10),MID(VLOOKUP(B172,IMPORT!$F:$AF,19,0),1,10)),"")),"")</f>
        <v/>
      </c>
      <c r="N172" s="20" t="str">
        <f>IFERROR(INT(IF(OR(IMPORT!K172="intervention",IMPORT!K172="intervention-late",IMPORT!K172="unavailable"),IF(J172&lt;&gt;"",MID(VLOOKUP(B172,IMPORT!$F:$AF,22,0),1,10),MID(VLOOKUP(B172,IMPORT!$F:$AF,20,0),1,10)),"")),"")</f>
        <v/>
      </c>
      <c r="O172" s="18" t="str">
        <f t="shared" ca="1" si="2"/>
        <v/>
      </c>
      <c r="P172" s="14">
        <f>IFERROR(INT(IF(MID(VLOOKUP(B172,IMPORT!$F:$AF,23,FALSE),1,10)&lt;&gt;"null",MID(VLOOKUP(B172,IMPORT!$F:$AF,23,FALSE),1,10),"")),"")</f>
        <v>43467</v>
      </c>
      <c r="Q172" s="16" t="str">
        <f>IFERROR(INT(IF(MID(VLOOKUP(B172,IMPORT!$F:$AF,26,FALSE),1,10)&lt;&gt;"null",MID(VLOOKUP(B172,IMPORT!$F:$AF,26,FALSE),1,10),"")),"")</f>
        <v/>
      </c>
      <c r="R172" s="16" t="str">
        <f>IFERROR(IF(VLOOKUP(B172,IMPORT!$F:$AF,11,FALSE)="true","X",""),"")</f>
        <v/>
      </c>
      <c r="S172" s="16" t="str">
        <f>IFERROR(IF(VLOOKUP(B172,IMPORT!$F:$AF,12,FALSE)="true","X",""),"")</f>
        <v/>
      </c>
      <c r="T172" s="16" t="str">
        <f>IFERROR(IF(VLOOKUP(B172,IMPORT!$F:$AF,9,FALSE)="true","X",""),"")</f>
        <v/>
      </c>
      <c r="U172" s="16" t="str">
        <f>IFERROR(IF(VLOOKUP(B172,IMPORT!$F:$AF,10,FALSE)="true","X",""),"")</f>
        <v/>
      </c>
      <c r="V172" s="16" t="str">
        <f>IFERROR(IF(VLOOKUP(B172,IMPORT!$F:$AF,13,FALSE)="true","X",""),"")</f>
        <v/>
      </c>
      <c r="W172" s="16" t="str">
        <f>IFERROR(IF(VLOOKUP(B172,IMPORT!$F:$AF,14,FALSE)="true","X",""),"")</f>
        <v/>
      </c>
      <c r="X172" s="12" t="str">
        <f>IFERROR(INT(IF(MID(VLOOKUP(B172,IMPORT!$F:$AF,27,FALSE),1,10)&lt;&gt;"null",MID(VLOOKUP(B172,IMPORT!$F:$AF,27,FALSE),1,10),"-")),"")</f>
        <v/>
      </c>
      <c r="Y172" s="21">
        <f>IFERROR(IF(VLOOKUP(B172,IMPORT!$F:$AF,24,FALSE)&lt;&gt;"null",VLOOKUP(B172,IMPORT!$F:$AF,24,FALSE),""),"")</f>
        <v>7.0100118723603597E+17</v>
      </c>
      <c r="Z172" s="18" t="str">
        <f>IFERROR(IF(VLOOKUP(B172,IMPORT!$F:$AF,25,FALSE)&lt;&gt;"null",VLOOKUP(B172,IMPORT!$F:$AF,25,FALSE),""),"")</f>
        <v/>
      </c>
    </row>
    <row r="173" spans="1:26">
      <c r="A173" s="1" t="str">
        <f>IFERROR(IF(IMPORT!C173&lt;&gt;"",IMPORT!C173,""),"")</f>
        <v>Paris 10 - Indigo Gare du Nord Lariboisiere</v>
      </c>
      <c r="B173" s="1" t="str">
        <f>IFERROR(VLOOKUP(D173,IMPORT!$1:$1048576,6,FALSE),"")</f>
        <v>FB-851-TL</v>
      </c>
      <c r="C173" s="1">
        <f>IFERROR(VLOOKUP(B173,IMPORT!$F:$G,2,FALSE),"")</f>
        <v>500</v>
      </c>
      <c r="D173" s="8" t="str">
        <f>IFERROR(IF(IMPORT!A173&lt;&gt;"",IMPORT!A173,""),"")</f>
        <v>Paris 10 - Indigo Gare du Nord Lariboisiere4</v>
      </c>
      <c r="E173" s="1" t="str">
        <f>IFERROR(VLOOKUP(D173,IMPORT!$1:$1048576,21,FALSE),"")</f>
        <v>Simon Coulange</v>
      </c>
      <c r="F173" s="25" t="str">
        <f>IFERROR(IF(VLOOKUP(B173,IMPORT!$F:$J,4,0)="true","","S"),"")</f>
        <v/>
      </c>
      <c r="G173" s="10" t="str">
        <f>IFERROR(IF(VLOOKUP(B173,IMPORT!$F:$J,5,0)="normal","","B"),"")</f>
        <v/>
      </c>
      <c r="H173" s="26" t="str">
        <f>IFERROR(IF(VLOOKUP(B173,IMPORT!$F:$L,7,0)="true","","P"),"")</f>
        <v/>
      </c>
      <c r="I173" s="18" t="str">
        <f>IF(AND(OR(IMPORT!K173="available",IMPORT!K173="reservation",IMPORT!K173="reservation-late"),OR(A173&lt;&gt;"Z - Garage - Livraison",A173&lt;&gt;"Z - Garage - Livraison")),B173,"")</f>
        <v>FB-851-TL</v>
      </c>
      <c r="J173" s="18" t="str">
        <f>IFERROR(IF(VLOOKUP(B173,IMPORT!$F:$AF,21,FALSE)&lt;&gt;"null",IF(OR(A173="Z - Garage - Livraison",A173="Z - Garage - Restitution"),"",B173),""),"")</f>
        <v/>
      </c>
      <c r="K173" s="18" t="str">
        <f>IF(AND(J173="",OR(IMPORT!K173="intervention",IMPORT!K173="intervention-late")),IF(OR(A173="Z - Garage - Livraison",A173="Z - Garage - Restitution"),"",B173),"")</f>
        <v/>
      </c>
      <c r="L173" s="18" t="str">
        <f>IFERROR(IF(OR(A173="Z - Garage - Livraison",A173="Z - Garage - Restitution"),B173,""),"")</f>
        <v/>
      </c>
      <c r="M173" s="20" t="str">
        <f>IFERROR(INT(IF(OR(IMPORT!K173="intervention",IMPORT!K173="intervention-late",IMPORT!K173="unavailable"),IF(J173&lt;&gt;"",MID(VLOOKUP(B173,IMPORT!$F:$AF,21,0),1,10),MID(VLOOKUP(B173,IMPORT!$F:$AF,19,0),1,10)),"")),"")</f>
        <v/>
      </c>
      <c r="N173" s="20" t="str">
        <f>IFERROR(INT(IF(OR(IMPORT!K173="intervention",IMPORT!K173="intervention-late",IMPORT!K173="unavailable"),IF(J173&lt;&gt;"",MID(VLOOKUP(B173,IMPORT!$F:$AF,22,0),1,10),MID(VLOOKUP(B173,IMPORT!$F:$AF,20,0),1,10)),"")),"")</f>
        <v/>
      </c>
      <c r="O173" s="18" t="str">
        <f t="shared" ca="1" si="2"/>
        <v/>
      </c>
      <c r="P173" s="14" t="str">
        <f>IFERROR(INT(IF(MID(VLOOKUP(B173,IMPORT!$F:$AF,23,FALSE),1,10)&lt;&gt;"null",MID(VLOOKUP(B173,IMPORT!$F:$AF,23,FALSE),1,10),"")),"")</f>
        <v/>
      </c>
      <c r="Q173" s="16">
        <f>IFERROR(INT(IF(MID(VLOOKUP(B173,IMPORT!$F:$AF,26,FALSE),1,10)&lt;&gt;"null",MID(VLOOKUP(B173,IMPORT!$F:$AF,26,FALSE),1,10),"")),"")</f>
        <v>43496</v>
      </c>
      <c r="R173" s="16" t="str">
        <f>IFERROR(IF(VLOOKUP(B173,IMPORT!$F:$AF,11,FALSE)="true","X",""),"")</f>
        <v/>
      </c>
      <c r="S173" s="16" t="str">
        <f>IFERROR(IF(VLOOKUP(B173,IMPORT!$F:$AF,12,FALSE)="true","X",""),"")</f>
        <v/>
      </c>
      <c r="T173" s="16" t="str">
        <f>IFERROR(IF(VLOOKUP(B173,IMPORT!$F:$AF,9,FALSE)="true","X",""),"")</f>
        <v/>
      </c>
      <c r="U173" s="16" t="str">
        <f>IFERROR(IF(VLOOKUP(B173,IMPORT!$F:$AF,10,FALSE)="true","X",""),"")</f>
        <v/>
      </c>
      <c r="V173" s="16" t="str">
        <f>IFERROR(IF(VLOOKUP(B173,IMPORT!$F:$AF,13,FALSE)="true","X",""),"")</f>
        <v/>
      </c>
      <c r="W173" s="16" t="str">
        <f>IFERROR(IF(VLOOKUP(B173,IMPORT!$F:$AF,14,FALSE)="true","X",""),"")</f>
        <v/>
      </c>
      <c r="X173" s="12" t="str">
        <f>IFERROR(INT(IF(MID(VLOOKUP(B173,IMPORT!$F:$AF,27,FALSE),1,10)&lt;&gt;"null",MID(VLOOKUP(B173,IMPORT!$F:$AF,27,FALSE),1,10),"-")),"")</f>
        <v/>
      </c>
      <c r="Y173" s="21">
        <f>IFERROR(IF(VLOOKUP(B173,IMPORT!$F:$AF,24,FALSE)&lt;&gt;"null",VLOOKUP(B173,IMPORT!$F:$AF,24,FALSE),""),"")</f>
        <v>7.0100118723605005E+17</v>
      </c>
      <c r="Z173" s="18">
        <f>IFERROR(IF(VLOOKUP(B173,IMPORT!$F:$AF,25,FALSE)&lt;&gt;"null",VLOOKUP(B173,IMPORT!$F:$AF,25,FALSE),""),"")</f>
        <v>1619</v>
      </c>
    </row>
    <row r="174" spans="1:26">
      <c r="A174" s="1" t="str">
        <f>IFERROR(IF(IMPORT!C174&lt;&gt;"",IMPORT!C174,""),"")</f>
        <v>Paris 10 - Indigo Gare du Nord Lariboisiere</v>
      </c>
      <c r="B174" s="1" t="str">
        <f>IFERROR(VLOOKUP(D174,IMPORT!$1:$1048576,6,FALSE),"")</f>
        <v>FB-866-TL</v>
      </c>
      <c r="C174" s="1">
        <f>IFERROR(VLOOKUP(B174,IMPORT!$F:$G,2,FALSE),"")</f>
        <v>500</v>
      </c>
      <c r="D174" s="8" t="str">
        <f>IFERROR(IF(IMPORT!A174&lt;&gt;"",IMPORT!A174,""),"")</f>
        <v>Paris 10 - Indigo Gare du Nord Lariboisiere5</v>
      </c>
      <c r="E174" s="1" t="str">
        <f>IFERROR(VLOOKUP(D174,IMPORT!$1:$1048576,21,FALSE),"")</f>
        <v>Simon Coulange</v>
      </c>
      <c r="F174" s="25" t="str">
        <f>IFERROR(IF(VLOOKUP(B174,IMPORT!$F:$J,4,0)="true","","S"),"")</f>
        <v/>
      </c>
      <c r="G174" s="10" t="str">
        <f>IFERROR(IF(VLOOKUP(B174,IMPORT!$F:$J,5,0)="normal","","B"),"")</f>
        <v/>
      </c>
      <c r="H174" s="26" t="str">
        <f>IFERROR(IF(VLOOKUP(B174,IMPORT!$F:$L,7,0)="true","","P"),"")</f>
        <v/>
      </c>
      <c r="I174" s="18" t="str">
        <f>IF(AND(OR(IMPORT!K174="available",IMPORT!K174="reservation",IMPORT!K174="reservation-late"),OR(A174&lt;&gt;"Z - Garage - Livraison",A174&lt;&gt;"Z - Garage - Livraison")),B174,"")</f>
        <v>FB-866-TL</v>
      </c>
      <c r="J174" s="18" t="str">
        <f>IFERROR(IF(VLOOKUP(B174,IMPORT!$F:$AF,21,FALSE)&lt;&gt;"null",IF(OR(A174="Z - Garage - Livraison",A174="Z - Garage - Restitution"),"",B174),""),"")</f>
        <v/>
      </c>
      <c r="K174" s="18" t="str">
        <f>IF(AND(J174="",OR(IMPORT!K174="intervention",IMPORT!K174="intervention-late")),IF(OR(A174="Z - Garage - Livraison",A174="Z - Garage - Restitution"),"",B174),"")</f>
        <v/>
      </c>
      <c r="L174" s="18" t="str">
        <f>IFERROR(IF(OR(A174="Z - Garage - Livraison",A174="Z - Garage - Restitution"),B174,""),"")</f>
        <v/>
      </c>
      <c r="M174" s="20" t="str">
        <f>IFERROR(INT(IF(OR(IMPORT!K174="intervention",IMPORT!K174="intervention-late",IMPORT!K174="unavailable"),IF(J174&lt;&gt;"",MID(VLOOKUP(B174,IMPORT!$F:$AF,21,0),1,10),MID(VLOOKUP(B174,IMPORT!$F:$AF,19,0),1,10)),"")),"")</f>
        <v/>
      </c>
      <c r="N174" s="20" t="str">
        <f>IFERROR(INT(IF(OR(IMPORT!K174="intervention",IMPORT!K174="intervention-late",IMPORT!K174="unavailable"),IF(J174&lt;&gt;"",MID(VLOOKUP(B174,IMPORT!$F:$AF,22,0),1,10),MID(VLOOKUP(B174,IMPORT!$F:$AF,20,0),1,10)),"")),"")</f>
        <v/>
      </c>
      <c r="O174" s="18" t="str">
        <f t="shared" ca="1" si="2"/>
        <v/>
      </c>
      <c r="P174" s="14" t="str">
        <f>IFERROR(INT(IF(MID(VLOOKUP(B174,IMPORT!$F:$AF,23,FALSE),1,10)&lt;&gt;"null",MID(VLOOKUP(B174,IMPORT!$F:$AF,23,FALSE),1,10),"")),"")</f>
        <v/>
      </c>
      <c r="Q174" s="16">
        <f>IFERROR(INT(IF(MID(VLOOKUP(B174,IMPORT!$F:$AF,26,FALSE),1,10)&lt;&gt;"null",MID(VLOOKUP(B174,IMPORT!$F:$AF,26,FALSE),1,10),"")),"")</f>
        <v>43466</v>
      </c>
      <c r="R174" s="16" t="str">
        <f>IFERROR(IF(VLOOKUP(B174,IMPORT!$F:$AF,11,FALSE)="true","X",""),"")</f>
        <v/>
      </c>
      <c r="S174" s="16" t="str">
        <f>IFERROR(IF(VLOOKUP(B174,IMPORT!$F:$AF,12,FALSE)="true","X",""),"")</f>
        <v/>
      </c>
      <c r="T174" s="16" t="str">
        <f>IFERROR(IF(VLOOKUP(B174,IMPORT!$F:$AF,9,FALSE)="true","X",""),"")</f>
        <v/>
      </c>
      <c r="U174" s="16" t="str">
        <f>IFERROR(IF(VLOOKUP(B174,IMPORT!$F:$AF,10,FALSE)="true","X",""),"")</f>
        <v/>
      </c>
      <c r="V174" s="16" t="str">
        <f>IFERROR(IF(VLOOKUP(B174,IMPORT!$F:$AF,13,FALSE)="true","X",""),"")</f>
        <v/>
      </c>
      <c r="W174" s="16" t="str">
        <f>IFERROR(IF(VLOOKUP(B174,IMPORT!$F:$AF,14,FALSE)="true","X",""),"")</f>
        <v/>
      </c>
      <c r="X174" s="12" t="str">
        <f>IFERROR(INT(IF(MID(VLOOKUP(B174,IMPORT!$F:$AF,27,FALSE),1,10)&lt;&gt;"null",MID(VLOOKUP(B174,IMPORT!$F:$AF,27,FALSE),1,10),"-")),"")</f>
        <v/>
      </c>
      <c r="Y174" s="21">
        <f>IFERROR(IF(VLOOKUP(B174,IMPORT!$F:$AF,24,FALSE)&lt;&gt;"null",VLOOKUP(B174,IMPORT!$F:$AF,24,FALSE),""),"")</f>
        <v>7.0100118723606899E+17</v>
      </c>
      <c r="Z174" s="18">
        <f>IFERROR(IF(VLOOKUP(B174,IMPORT!$F:$AF,25,FALSE)&lt;&gt;"null",VLOOKUP(B174,IMPORT!$F:$AF,25,FALSE),""),"")</f>
        <v>1618</v>
      </c>
    </row>
    <row r="175" spans="1:26">
      <c r="A175" s="1" t="str">
        <f>IFERROR(IF(IMPORT!C175&lt;&gt;"",IMPORT!C175,""),"")</f>
        <v>Paris 10 - Indigo Gare du Nord Lariboisiere</v>
      </c>
      <c r="B175" s="1" t="str">
        <f>IFERROR(VLOOKUP(D175,IMPORT!$1:$1048576,6,FALSE),"")</f>
        <v>EW-326-KN</v>
      </c>
      <c r="C175" s="1">
        <f>IFERROR(VLOOKUP(B175,IMPORT!$F:$G,2,FALSE),"")</f>
        <v>500</v>
      </c>
      <c r="D175" s="8" t="str">
        <f>IFERROR(IF(IMPORT!A175&lt;&gt;"",IMPORT!A175,""),"")</f>
        <v>Paris 10 - Indigo Gare du Nord Lariboisiere6</v>
      </c>
      <c r="E175" s="1" t="str">
        <f>IFERROR(VLOOKUP(D175,IMPORT!$1:$1048576,21,FALSE),"")</f>
        <v>Simon Coulange</v>
      </c>
      <c r="F175" s="25" t="str">
        <f>IFERROR(IF(VLOOKUP(B175,IMPORT!$F:$J,4,0)="true","","S"),"")</f>
        <v/>
      </c>
      <c r="G175" s="10" t="str">
        <f>IFERROR(IF(VLOOKUP(B175,IMPORT!$F:$J,5,0)="normal","","B"),"")</f>
        <v>B</v>
      </c>
      <c r="H175" s="26" t="str">
        <f>IFERROR(IF(VLOOKUP(B175,IMPORT!$F:$L,7,0)="true","","P"),"")</f>
        <v/>
      </c>
      <c r="I175" s="18" t="str">
        <f>IF(AND(OR(IMPORT!K175="available",IMPORT!K175="reservation",IMPORT!K175="reservation-late"),OR(A175&lt;&gt;"Z - Garage - Livraison",A175&lt;&gt;"Z - Garage - Livraison")),B175,"")</f>
        <v/>
      </c>
      <c r="J175" s="18" t="str">
        <f>IFERROR(IF(VLOOKUP(B175,IMPORT!$F:$AF,21,FALSE)&lt;&gt;"null",IF(OR(A175="Z - Garage - Livraison",A175="Z - Garage - Restitution"),"",B175),""),"")</f>
        <v/>
      </c>
      <c r="K175" s="18" t="str">
        <f>IF(AND(J175="",OR(IMPORT!K175="intervention",IMPORT!K175="intervention-late")),IF(OR(A175="Z - Garage - Livraison",A175="Z - Garage - Restitution"),"",B175),"")</f>
        <v>EW-326-KN</v>
      </c>
      <c r="L175" s="18" t="str">
        <f>IFERROR(IF(OR(A175="Z - Garage - Livraison",A175="Z - Garage - Restitution"),B175,""),"")</f>
        <v/>
      </c>
      <c r="M175" s="20">
        <f>IFERROR(INT(IF(OR(IMPORT!K175="intervention",IMPORT!K175="intervention-late",IMPORT!K175="unavailable"),IF(J175&lt;&gt;"",MID(VLOOKUP(B175,IMPORT!$F:$AF,21,0),1,10),MID(VLOOKUP(B175,IMPORT!$F:$AF,19,0),1,10)),"")),"")</f>
        <v>43511</v>
      </c>
      <c r="N175" s="20">
        <f>IFERROR(INT(IF(OR(IMPORT!K175="intervention",IMPORT!K175="intervention-late",IMPORT!K175="unavailable"),IF(J175&lt;&gt;"",MID(VLOOKUP(B175,IMPORT!$F:$AF,22,0),1,10),MID(VLOOKUP(B175,IMPORT!$F:$AF,20,0),1,10)),"")),"")</f>
        <v>43511</v>
      </c>
      <c r="O175" s="18" t="str">
        <f t="shared" ca="1" si="2"/>
        <v/>
      </c>
      <c r="P175" s="14">
        <f>IFERROR(INT(IF(MID(VLOOKUP(B175,IMPORT!$F:$AF,23,FALSE),1,10)&lt;&gt;"null",MID(VLOOKUP(B175,IMPORT!$F:$AF,23,FALSE),1,10),"")),"")</f>
        <v>43499</v>
      </c>
      <c r="Q175" s="16" t="str">
        <f>IFERROR(INT(IF(MID(VLOOKUP(B175,IMPORT!$F:$AF,26,FALSE),1,10)&lt;&gt;"null",MID(VLOOKUP(B175,IMPORT!$F:$AF,26,FALSE),1,10),"")),"")</f>
        <v/>
      </c>
      <c r="R175" s="16" t="str">
        <f>IFERROR(IF(VLOOKUP(B175,IMPORT!$F:$AF,11,FALSE)="true","X",""),"")</f>
        <v/>
      </c>
      <c r="S175" s="16" t="str">
        <f>IFERROR(IF(VLOOKUP(B175,IMPORT!$F:$AF,12,FALSE)="true","X",""),"")</f>
        <v/>
      </c>
      <c r="T175" s="16" t="str">
        <f>IFERROR(IF(VLOOKUP(B175,IMPORT!$F:$AF,9,FALSE)="true","X",""),"")</f>
        <v/>
      </c>
      <c r="U175" s="16" t="str">
        <f>IFERROR(IF(VLOOKUP(B175,IMPORT!$F:$AF,10,FALSE)="true","X",""),"")</f>
        <v/>
      </c>
      <c r="V175" s="16" t="str">
        <f>IFERROR(IF(VLOOKUP(B175,IMPORT!$F:$AF,13,FALSE)="true","X",""),"")</f>
        <v/>
      </c>
      <c r="W175" s="16" t="str">
        <f>IFERROR(IF(VLOOKUP(B175,IMPORT!$F:$AF,14,FALSE)="true","X",""),"")</f>
        <v/>
      </c>
      <c r="X175" s="12">
        <f>IFERROR(INT(IF(MID(VLOOKUP(B175,IMPORT!$F:$AF,27,FALSE),1,10)&lt;&gt;"null",MID(VLOOKUP(B175,IMPORT!$F:$AF,27,FALSE),1,10),"-")),"")</f>
        <v>43385</v>
      </c>
      <c r="Y175" s="21">
        <f>IFERROR(IF(VLOOKUP(B175,IMPORT!$F:$AF,24,FALSE)&lt;&gt;"null",VLOOKUP(B175,IMPORT!$F:$AF,24,FALSE),""),"")</f>
        <v>7.0100118723603405E+17</v>
      </c>
      <c r="Z175" s="18" t="str">
        <f>IFERROR(IF(VLOOKUP(B175,IMPORT!$F:$AF,25,FALSE)&lt;&gt;"null",VLOOKUP(B175,IMPORT!$F:$AF,25,FALSE),""),"")</f>
        <v/>
      </c>
    </row>
    <row r="176" spans="1:26">
      <c r="A176" s="1" t="str">
        <f>IFERROR(IF(IMPORT!C176&lt;&gt;"",IMPORT!C176,""),"")</f>
        <v>Paris 10 - Indigo Gare du Nord Lariboisiere</v>
      </c>
      <c r="B176" s="1" t="str">
        <f>IFERROR(VLOOKUP(D176,IMPORT!$1:$1048576,6,FALSE),"")</f>
        <v>EQ-981-HR</v>
      </c>
      <c r="C176" s="1" t="str">
        <f>IFERROR(VLOOKUP(B176,IMPORT!$F:$G,2,FALSE),"")</f>
        <v>MEGANE</v>
      </c>
      <c r="D176" s="8" t="str">
        <f>IFERROR(IF(IMPORT!A176&lt;&gt;"",IMPORT!A176,""),"")</f>
        <v>Paris 10 - Indigo Gare du Nord Lariboisiere7</v>
      </c>
      <c r="E176" s="1" t="str">
        <f>IFERROR(VLOOKUP(D176,IMPORT!$1:$1048576,21,FALSE),"")</f>
        <v>Simon Coulange</v>
      </c>
      <c r="F176" s="25" t="str">
        <f>IFERROR(IF(VLOOKUP(B176,IMPORT!$F:$J,4,0)="true","","S"),"")</f>
        <v/>
      </c>
      <c r="G176" s="10" t="str">
        <f>IFERROR(IF(VLOOKUP(B176,IMPORT!$F:$J,5,0)="normal","","B"),"")</f>
        <v/>
      </c>
      <c r="H176" s="26" t="str">
        <f>IFERROR(IF(VLOOKUP(B176,IMPORT!$F:$L,7,0)="true","","P"),"")</f>
        <v/>
      </c>
      <c r="I176" s="18" t="str">
        <f>IF(AND(OR(IMPORT!K176="available",IMPORT!K176="reservation",IMPORT!K176="reservation-late"),OR(A176&lt;&gt;"Z - Garage - Livraison",A176&lt;&gt;"Z - Garage - Livraison")),B176,"")</f>
        <v>EQ-981-HR</v>
      </c>
      <c r="J176" s="18" t="str">
        <f>IFERROR(IF(VLOOKUP(B176,IMPORT!$F:$AF,21,FALSE)&lt;&gt;"null",IF(OR(A176="Z - Garage - Livraison",A176="Z - Garage - Restitution"),"",B176),""),"")</f>
        <v/>
      </c>
      <c r="K176" s="18" t="str">
        <f>IF(AND(J176="",OR(IMPORT!K176="intervention",IMPORT!K176="intervention-late")),IF(OR(A176="Z - Garage - Livraison",A176="Z - Garage - Restitution"),"",B176),"")</f>
        <v/>
      </c>
      <c r="L176" s="18" t="str">
        <f>IFERROR(IF(OR(A176="Z - Garage - Livraison",A176="Z - Garage - Restitution"),B176,""),"")</f>
        <v/>
      </c>
      <c r="M176" s="20" t="str">
        <f>IFERROR(INT(IF(OR(IMPORT!K176="intervention",IMPORT!K176="intervention-late",IMPORT!K176="unavailable"),IF(J176&lt;&gt;"",MID(VLOOKUP(B176,IMPORT!$F:$AF,21,0),1,10),MID(VLOOKUP(B176,IMPORT!$F:$AF,19,0),1,10)),"")),"")</f>
        <v/>
      </c>
      <c r="N176" s="20" t="str">
        <f>IFERROR(INT(IF(OR(IMPORT!K176="intervention",IMPORT!K176="intervention-late",IMPORT!K176="unavailable"),IF(J176&lt;&gt;"",MID(VLOOKUP(B176,IMPORT!$F:$AF,22,0),1,10),MID(VLOOKUP(B176,IMPORT!$F:$AF,20,0),1,10)),"")),"")</f>
        <v/>
      </c>
      <c r="O176" s="18" t="str">
        <f t="shared" ca="1" si="2"/>
        <v/>
      </c>
      <c r="P176" s="14">
        <f>IFERROR(INT(IF(MID(VLOOKUP(B176,IMPORT!$F:$AF,23,FALSE),1,10)&lt;&gt;"null",MID(VLOOKUP(B176,IMPORT!$F:$AF,23,FALSE),1,10),"")),"")</f>
        <v>43501</v>
      </c>
      <c r="Q176" s="16">
        <f>IFERROR(INT(IF(MID(VLOOKUP(B176,IMPORT!$F:$AF,26,FALSE),1,10)&lt;&gt;"null",MID(VLOOKUP(B176,IMPORT!$F:$AF,26,FALSE),1,10),"")),"")</f>
        <v>43510</v>
      </c>
      <c r="R176" s="16" t="str">
        <f>IFERROR(IF(VLOOKUP(B176,IMPORT!$F:$AF,11,FALSE)="true","X",""),"")</f>
        <v/>
      </c>
      <c r="S176" s="16" t="str">
        <f>IFERROR(IF(VLOOKUP(B176,IMPORT!$F:$AF,12,FALSE)="true","X",""),"")</f>
        <v/>
      </c>
      <c r="T176" s="16" t="str">
        <f>IFERROR(IF(VLOOKUP(B176,IMPORT!$F:$AF,9,FALSE)="true","X",""),"")</f>
        <v/>
      </c>
      <c r="U176" s="16" t="str">
        <f>IFERROR(IF(VLOOKUP(B176,IMPORT!$F:$AF,10,FALSE)="true","X",""),"")</f>
        <v/>
      </c>
      <c r="V176" s="16" t="str">
        <f>IFERROR(IF(VLOOKUP(B176,IMPORT!$F:$AF,13,FALSE)="true","X",""),"")</f>
        <v/>
      </c>
      <c r="W176" s="16" t="str">
        <f>IFERROR(IF(VLOOKUP(B176,IMPORT!$F:$AF,14,FALSE)="true","X",""),"")</f>
        <v/>
      </c>
      <c r="X176" s="12">
        <f>IFERROR(INT(IF(MID(VLOOKUP(B176,IMPORT!$F:$AF,27,FALSE),1,10)&lt;&gt;"null",MID(VLOOKUP(B176,IMPORT!$F:$AF,27,FALSE),1,10),"-")),"")</f>
        <v>43263</v>
      </c>
      <c r="Y176" s="21">
        <f>IFERROR(IF(VLOOKUP(B176,IMPORT!$F:$AF,24,FALSE)&lt;&gt;"null",VLOOKUP(B176,IMPORT!$F:$AF,24,FALSE),""),"")</f>
        <v>7.0100118723606502E+17</v>
      </c>
      <c r="Z176" s="18" t="str">
        <f>IFERROR(IF(VLOOKUP(B176,IMPORT!$F:$AF,25,FALSE)&lt;&gt;"null",VLOOKUP(B176,IMPORT!$F:$AF,25,FALSE),""),"")</f>
        <v/>
      </c>
    </row>
    <row r="177" spans="1:26">
      <c r="A177" s="1" t="str">
        <f>IFERROR(IF(IMPORT!C177&lt;&gt;"",IMPORT!C177,""),"")</f>
        <v>Paris 10 - Indigo Gare du Nord Lariboisiere</v>
      </c>
      <c r="B177" s="1" t="str">
        <f>IFERROR(VLOOKUP(D177,IMPORT!$1:$1048576,6,FALSE),"")</f>
        <v>FB-489-TM</v>
      </c>
      <c r="C177" s="1">
        <f>IFERROR(VLOOKUP(B177,IMPORT!$F:$G,2,FALSE),"")</f>
        <v>500</v>
      </c>
      <c r="D177" s="8" t="str">
        <f>IFERROR(IF(IMPORT!A177&lt;&gt;"",IMPORT!A177,""),"")</f>
        <v>Paris 10 - Indigo Gare du Nord Lariboisiere8</v>
      </c>
      <c r="E177" s="1" t="str">
        <f>IFERROR(VLOOKUP(D177,IMPORT!$1:$1048576,21,FALSE),"")</f>
        <v>Simon Coulange</v>
      </c>
      <c r="F177" s="25" t="str">
        <f>IFERROR(IF(VLOOKUP(B177,IMPORT!$F:$J,4,0)="true","","S"),"")</f>
        <v/>
      </c>
      <c r="G177" s="10" t="str">
        <f>IFERROR(IF(VLOOKUP(B177,IMPORT!$F:$J,5,0)="normal","","B"),"")</f>
        <v/>
      </c>
      <c r="H177" s="26" t="str">
        <f>IFERROR(IF(VLOOKUP(B177,IMPORT!$F:$L,7,0)="true","","P"),"")</f>
        <v/>
      </c>
      <c r="I177" s="18" t="str">
        <f>IF(AND(OR(IMPORT!K177="available",IMPORT!K177="reservation",IMPORT!K177="reservation-late"),OR(A177&lt;&gt;"Z - Garage - Livraison",A177&lt;&gt;"Z - Garage - Livraison")),B177,"")</f>
        <v>FB-489-TM</v>
      </c>
      <c r="J177" s="18" t="str">
        <f>IFERROR(IF(VLOOKUP(B177,IMPORT!$F:$AF,21,FALSE)&lt;&gt;"null",IF(OR(A177="Z - Garage - Livraison",A177="Z - Garage - Restitution"),"",B177),""),"")</f>
        <v/>
      </c>
      <c r="K177" s="18" t="str">
        <f>IF(AND(J177="",OR(IMPORT!K177="intervention",IMPORT!K177="intervention-late")),IF(OR(A177="Z - Garage - Livraison",A177="Z - Garage - Restitution"),"",B177),"")</f>
        <v/>
      </c>
      <c r="L177" s="18" t="str">
        <f>IFERROR(IF(OR(A177="Z - Garage - Livraison",A177="Z - Garage - Restitution"),B177,""),"")</f>
        <v/>
      </c>
      <c r="M177" s="20" t="str">
        <f>IFERROR(INT(IF(OR(IMPORT!K177="intervention",IMPORT!K177="intervention-late",IMPORT!K177="unavailable"),IF(J177&lt;&gt;"",MID(VLOOKUP(B177,IMPORT!$F:$AF,21,0),1,10),MID(VLOOKUP(B177,IMPORT!$F:$AF,19,0),1,10)),"")),"")</f>
        <v/>
      </c>
      <c r="N177" s="20" t="str">
        <f>IFERROR(INT(IF(OR(IMPORT!K177="intervention",IMPORT!K177="intervention-late",IMPORT!K177="unavailable"),IF(J177&lt;&gt;"",MID(VLOOKUP(B177,IMPORT!$F:$AF,22,0),1,10),MID(VLOOKUP(B177,IMPORT!$F:$AF,20,0),1,10)),"")),"")</f>
        <v/>
      </c>
      <c r="O177" s="18" t="str">
        <f t="shared" ca="1" si="2"/>
        <v/>
      </c>
      <c r="P177" s="14" t="str">
        <f>IFERROR(INT(IF(MID(VLOOKUP(B177,IMPORT!$F:$AF,23,FALSE),1,10)&lt;&gt;"null",MID(VLOOKUP(B177,IMPORT!$F:$AF,23,FALSE),1,10),"")),"")</f>
        <v/>
      </c>
      <c r="Q177" s="16" t="str">
        <f>IFERROR(INT(IF(MID(VLOOKUP(B177,IMPORT!$F:$AF,26,FALSE),1,10)&lt;&gt;"null",MID(VLOOKUP(B177,IMPORT!$F:$AF,26,FALSE),1,10),"")),"")</f>
        <v/>
      </c>
      <c r="R177" s="16" t="str">
        <f>IFERROR(IF(VLOOKUP(B177,IMPORT!$F:$AF,11,FALSE)="true","X",""),"")</f>
        <v/>
      </c>
      <c r="S177" s="16" t="str">
        <f>IFERROR(IF(VLOOKUP(B177,IMPORT!$F:$AF,12,FALSE)="true","X",""),"")</f>
        <v/>
      </c>
      <c r="T177" s="16" t="str">
        <f>IFERROR(IF(VLOOKUP(B177,IMPORT!$F:$AF,9,FALSE)="true","X",""),"")</f>
        <v/>
      </c>
      <c r="U177" s="16" t="str">
        <f>IFERROR(IF(VLOOKUP(B177,IMPORT!$F:$AF,10,FALSE)="true","X",""),"")</f>
        <v/>
      </c>
      <c r="V177" s="16" t="str">
        <f>IFERROR(IF(VLOOKUP(B177,IMPORT!$F:$AF,13,FALSE)="true","X",""),"")</f>
        <v/>
      </c>
      <c r="W177" s="16" t="str">
        <f>IFERROR(IF(VLOOKUP(B177,IMPORT!$F:$AF,14,FALSE)="true","X",""),"")</f>
        <v/>
      </c>
      <c r="X177" s="12">
        <f>IFERROR(INT(IF(MID(VLOOKUP(B177,IMPORT!$F:$AF,27,FALSE),1,10)&lt;&gt;"null",MID(VLOOKUP(B177,IMPORT!$F:$AF,27,FALSE),1,10),"-")),"")</f>
        <v>43446</v>
      </c>
      <c r="Y177" s="21">
        <f>IFERROR(IF(VLOOKUP(B177,IMPORT!$F:$AF,24,FALSE)&lt;&gt;"null",VLOOKUP(B177,IMPORT!$F:$AF,24,FALSE),""),"")</f>
        <v>7.0100118723606899E+17</v>
      </c>
      <c r="Z177" s="18">
        <f>IFERROR(IF(VLOOKUP(B177,IMPORT!$F:$AF,25,FALSE)&lt;&gt;"null",VLOOKUP(B177,IMPORT!$F:$AF,25,FALSE),""),"")</f>
        <v>1620</v>
      </c>
    </row>
    <row r="178" spans="1:26">
      <c r="A178" s="1" t="str">
        <f>IFERROR(IF(IMPORT!C178&lt;&gt;"",IMPORT!C178,""),"")</f>
        <v>Paris 10 - Indigo Gare du Nord Lariboisiere</v>
      </c>
      <c r="B178" s="1" t="str">
        <f>IFERROR(VLOOKUP(D178,IMPORT!$1:$1048576,6,FALSE),"")</f>
        <v>FB-377-TM</v>
      </c>
      <c r="C178" s="1">
        <f>IFERROR(VLOOKUP(B178,IMPORT!$F:$G,2,FALSE),"")</f>
        <v>500</v>
      </c>
      <c r="D178" s="8" t="str">
        <f>IFERROR(IF(IMPORT!A178&lt;&gt;"",IMPORT!A178,""),"")</f>
        <v>Paris 10 - Indigo Gare du Nord Lariboisiere9</v>
      </c>
      <c r="E178" s="1" t="str">
        <f>IFERROR(VLOOKUP(D178,IMPORT!$1:$1048576,21,FALSE),"")</f>
        <v>Simon Coulange</v>
      </c>
      <c r="F178" s="25" t="str">
        <f>IFERROR(IF(VLOOKUP(B178,IMPORT!$F:$J,4,0)="true","","S"),"")</f>
        <v/>
      </c>
      <c r="G178" s="10" t="str">
        <f>IFERROR(IF(VLOOKUP(B178,IMPORT!$F:$J,5,0)="normal","","B"),"")</f>
        <v/>
      </c>
      <c r="H178" s="26" t="str">
        <f>IFERROR(IF(VLOOKUP(B178,IMPORT!$F:$L,7,0)="true","","P"),"")</f>
        <v/>
      </c>
      <c r="I178" s="18" t="str">
        <f>IF(AND(OR(IMPORT!K178="available",IMPORT!K178="reservation",IMPORT!K178="reservation-late"),OR(A178&lt;&gt;"Z - Garage - Livraison",A178&lt;&gt;"Z - Garage - Livraison")),B178,"")</f>
        <v>FB-377-TM</v>
      </c>
      <c r="J178" s="18" t="str">
        <f>IFERROR(IF(VLOOKUP(B178,IMPORT!$F:$AF,21,FALSE)&lt;&gt;"null",IF(OR(A178="Z - Garage - Livraison",A178="Z - Garage - Restitution"),"",B178),""),"")</f>
        <v/>
      </c>
      <c r="K178" s="18" t="str">
        <f>IF(AND(J178="",OR(IMPORT!K178="intervention",IMPORT!K178="intervention-late")),IF(OR(A178="Z - Garage - Livraison",A178="Z - Garage - Restitution"),"",B178),"")</f>
        <v/>
      </c>
      <c r="L178" s="18" t="str">
        <f>IFERROR(IF(OR(A178="Z - Garage - Livraison",A178="Z - Garage - Restitution"),B178,""),"")</f>
        <v/>
      </c>
      <c r="M178" s="20" t="str">
        <f>IFERROR(INT(IF(OR(IMPORT!K178="intervention",IMPORT!K178="intervention-late",IMPORT!K178="unavailable"),IF(J178&lt;&gt;"",MID(VLOOKUP(B178,IMPORT!$F:$AF,21,0),1,10),MID(VLOOKUP(B178,IMPORT!$F:$AF,19,0),1,10)),"")),"")</f>
        <v/>
      </c>
      <c r="N178" s="20" t="str">
        <f>IFERROR(INT(IF(OR(IMPORT!K178="intervention",IMPORT!K178="intervention-late",IMPORT!K178="unavailable"),IF(J178&lt;&gt;"",MID(VLOOKUP(B178,IMPORT!$F:$AF,22,0),1,10),MID(VLOOKUP(B178,IMPORT!$F:$AF,20,0),1,10)),"")),"")</f>
        <v/>
      </c>
      <c r="O178" s="18" t="str">
        <f t="shared" ca="1" si="2"/>
        <v/>
      </c>
      <c r="P178" s="14" t="str">
        <f>IFERROR(INT(IF(MID(VLOOKUP(B178,IMPORT!$F:$AF,23,FALSE),1,10)&lt;&gt;"null",MID(VLOOKUP(B178,IMPORT!$F:$AF,23,FALSE),1,10),"")),"")</f>
        <v/>
      </c>
      <c r="Q178" s="16" t="str">
        <f>IFERROR(INT(IF(MID(VLOOKUP(B178,IMPORT!$F:$AF,26,FALSE),1,10)&lt;&gt;"null",MID(VLOOKUP(B178,IMPORT!$F:$AF,26,FALSE),1,10),"")),"")</f>
        <v/>
      </c>
      <c r="R178" s="16" t="str">
        <f>IFERROR(IF(VLOOKUP(B178,IMPORT!$F:$AF,11,FALSE)="true","X",""),"")</f>
        <v/>
      </c>
      <c r="S178" s="16" t="str">
        <f>IFERROR(IF(VLOOKUP(B178,IMPORT!$F:$AF,12,FALSE)="true","X",""),"")</f>
        <v/>
      </c>
      <c r="T178" s="16" t="str">
        <f>IFERROR(IF(VLOOKUP(B178,IMPORT!$F:$AF,9,FALSE)="true","X",""),"")</f>
        <v/>
      </c>
      <c r="U178" s="16" t="str">
        <f>IFERROR(IF(VLOOKUP(B178,IMPORT!$F:$AF,10,FALSE)="true","X",""),"")</f>
        <v/>
      </c>
      <c r="V178" s="16" t="str">
        <f>IFERROR(IF(VLOOKUP(B178,IMPORT!$F:$AF,13,FALSE)="true","X",""),"")</f>
        <v/>
      </c>
      <c r="W178" s="16" t="str">
        <f>IFERROR(IF(VLOOKUP(B178,IMPORT!$F:$AF,14,FALSE)="true","X",""),"")</f>
        <v/>
      </c>
      <c r="X178" s="12" t="str">
        <f>IFERROR(INT(IF(MID(VLOOKUP(B178,IMPORT!$F:$AF,27,FALSE),1,10)&lt;&gt;"null",MID(VLOOKUP(B178,IMPORT!$F:$AF,27,FALSE),1,10),"-")),"")</f>
        <v/>
      </c>
      <c r="Y178" s="21">
        <f>IFERROR(IF(VLOOKUP(B178,IMPORT!$F:$AF,24,FALSE)&lt;&gt;"null",VLOOKUP(B178,IMPORT!$F:$AF,24,FALSE),""),"")</f>
        <v>7.0100118723606899E+17</v>
      </c>
      <c r="Z178" s="18">
        <f>IFERROR(IF(VLOOKUP(B178,IMPORT!$F:$AF,25,FALSE)&lt;&gt;"null",VLOOKUP(B178,IMPORT!$F:$AF,25,FALSE),""),"")</f>
        <v>1616</v>
      </c>
    </row>
    <row r="179" spans="1:26">
      <c r="A179" s="1" t="str">
        <f>IFERROR(IF(IMPORT!C179&lt;&gt;"",IMPORT!C179,""),"")</f>
        <v>Paris 10 - Indigo Gare du Nord Lariboisiere</v>
      </c>
      <c r="B179" s="1" t="str">
        <f>IFERROR(VLOOKUP(D179,IMPORT!$1:$1048576,6,FALSE),"")</f>
        <v>EN-675-GB</v>
      </c>
      <c r="C179" s="1" t="str">
        <f>IFERROR(VLOOKUP(B179,IMPORT!$F:$G,2,FALSE),"")</f>
        <v>Golf 7</v>
      </c>
      <c r="D179" s="8" t="str">
        <f>IFERROR(IF(IMPORT!A179&lt;&gt;"",IMPORT!A179,""),"")</f>
        <v>Paris 10 - Indigo Gare du Nord Lariboisiere10</v>
      </c>
      <c r="E179" s="1" t="str">
        <f>IFERROR(VLOOKUP(D179,IMPORT!$1:$1048576,21,FALSE),"")</f>
        <v>Simon Coulange</v>
      </c>
      <c r="F179" s="25" t="str">
        <f>IFERROR(IF(VLOOKUP(B179,IMPORT!$F:$J,4,0)="true","","S"),"")</f>
        <v>S</v>
      </c>
      <c r="G179" s="10" t="str">
        <f>IFERROR(IF(VLOOKUP(B179,IMPORT!$F:$J,5,0)="normal","","B"),"")</f>
        <v/>
      </c>
      <c r="H179" s="26" t="str">
        <f>IFERROR(IF(VLOOKUP(B179,IMPORT!$F:$L,7,0)="true","","P"),"")</f>
        <v>P</v>
      </c>
      <c r="I179" s="18" t="str">
        <f>IF(AND(OR(IMPORT!K179="available",IMPORT!K179="reservation",IMPORT!K179="reservation-late"),OR(A179&lt;&gt;"Z - Garage - Livraison",A179&lt;&gt;"Z - Garage - Livraison")),B179,"")</f>
        <v/>
      </c>
      <c r="J179" s="18" t="str">
        <f>IFERROR(IF(VLOOKUP(B179,IMPORT!$F:$AF,21,FALSE)&lt;&gt;"null",IF(OR(A179="Z - Garage - Livraison",A179="Z - Garage - Restitution"),"",B179),""),"")</f>
        <v/>
      </c>
      <c r="K179" s="18" t="str">
        <f>IF(AND(J179="",OR(IMPORT!K179="intervention",IMPORT!K179="intervention-late")),IF(OR(A179="Z - Garage - Livraison",A179="Z - Garage - Restitution"),"",B179),"")</f>
        <v>EN-675-GB</v>
      </c>
      <c r="L179" s="18" t="str">
        <f>IFERROR(IF(OR(A179="Z - Garage - Livraison",A179="Z - Garage - Restitution"),B179,""),"")</f>
        <v/>
      </c>
      <c r="M179" s="20">
        <f>IFERROR(INT(IF(OR(IMPORT!K179="intervention",IMPORT!K179="intervention-late",IMPORT!K179="unavailable"),IF(J179&lt;&gt;"",MID(VLOOKUP(B179,IMPORT!$F:$AF,21,0),1,10),MID(VLOOKUP(B179,IMPORT!$F:$AF,19,0),1,10)),"")),"")</f>
        <v>43510</v>
      </c>
      <c r="N179" s="20">
        <f>IFERROR(INT(IF(OR(IMPORT!K179="intervention",IMPORT!K179="intervention-late",IMPORT!K179="unavailable"),IF(J179&lt;&gt;"",MID(VLOOKUP(B179,IMPORT!$F:$AF,22,0),1,10),MID(VLOOKUP(B179,IMPORT!$F:$AF,20,0),1,10)),"")),"")</f>
        <v>43515</v>
      </c>
      <c r="O179" s="18" t="str">
        <f t="shared" ca="1" si="2"/>
        <v/>
      </c>
      <c r="P179" s="14" t="str">
        <f>IFERROR(INT(IF(MID(VLOOKUP(B179,IMPORT!$F:$AF,23,FALSE),1,10)&lt;&gt;"null",MID(VLOOKUP(B179,IMPORT!$F:$AF,23,FALSE),1,10),"")),"")</f>
        <v/>
      </c>
      <c r="Q179" s="16" t="str">
        <f>IFERROR(INT(IF(MID(VLOOKUP(B179,IMPORT!$F:$AF,26,FALSE),1,10)&lt;&gt;"null",MID(VLOOKUP(B179,IMPORT!$F:$AF,26,FALSE),1,10),"")),"")</f>
        <v/>
      </c>
      <c r="R179" s="16" t="str">
        <f>IFERROR(IF(VLOOKUP(B179,IMPORT!$F:$AF,11,FALSE)="true","X",""),"")</f>
        <v/>
      </c>
      <c r="S179" s="16" t="str">
        <f>IFERROR(IF(VLOOKUP(B179,IMPORT!$F:$AF,12,FALSE)="true","X",""),"")</f>
        <v/>
      </c>
      <c r="T179" s="16" t="str">
        <f>IFERROR(IF(VLOOKUP(B179,IMPORT!$F:$AF,9,FALSE)="true","X",""),"")</f>
        <v/>
      </c>
      <c r="U179" s="16" t="str">
        <f>IFERROR(IF(VLOOKUP(B179,IMPORT!$F:$AF,10,FALSE)="true","X",""),"")</f>
        <v/>
      </c>
      <c r="V179" s="16" t="str">
        <f>IFERROR(IF(VLOOKUP(B179,IMPORT!$F:$AF,13,FALSE)="true","X",""),"")</f>
        <v/>
      </c>
      <c r="W179" s="16" t="str">
        <f>IFERROR(IF(VLOOKUP(B179,IMPORT!$F:$AF,14,FALSE)="true","X",""),"")</f>
        <v/>
      </c>
      <c r="X179" s="12">
        <f>IFERROR(INT(IF(MID(VLOOKUP(B179,IMPORT!$F:$AF,27,FALSE),1,10)&lt;&gt;"null",MID(VLOOKUP(B179,IMPORT!$F:$AF,27,FALSE),1,10),"-")),"")</f>
        <v>43388</v>
      </c>
      <c r="Y179" s="21">
        <f>IFERROR(IF(VLOOKUP(B179,IMPORT!$F:$AF,24,FALSE)&lt;&gt;"null",VLOOKUP(B179,IMPORT!$F:$AF,24,FALSE),""),"")</f>
        <v>7.0100118723606502E+17</v>
      </c>
      <c r="Z179" s="18" t="str">
        <f>IFERROR(IF(VLOOKUP(B179,IMPORT!$F:$AF,25,FALSE)&lt;&gt;"null",VLOOKUP(B179,IMPORT!$F:$AF,25,FALSE),""),"")</f>
        <v/>
      </c>
    </row>
    <row r="180" spans="1:26">
      <c r="A180" s="1" t="str">
        <f>IFERROR(IF(IMPORT!C180&lt;&gt;"",IMPORT!C180,""),"")</f>
        <v>Paris 10 - Rex Atrium</v>
      </c>
      <c r="B180" s="1" t="str">
        <f>IFERROR(VLOOKUP(D180,IMPORT!$1:$1048576,6,FALSE),"")</f>
        <v>FC-476-DK</v>
      </c>
      <c r="C180" s="1">
        <f>IFERROR(VLOOKUP(B180,IMPORT!$F:$G,2,FALSE),"")</f>
        <v>500</v>
      </c>
      <c r="D180" s="8" t="str">
        <f>IFERROR(IF(IMPORT!A180&lt;&gt;"",IMPORT!A180,""),"")</f>
        <v>Paris 10 - Rex Atrium1</v>
      </c>
      <c r="E180" s="1" t="str">
        <f>IFERROR(VLOOKUP(D180,IMPORT!$1:$1048576,21,FALSE),"")</f>
        <v>Simon Coulange</v>
      </c>
      <c r="F180" s="25" t="str">
        <f>IFERROR(IF(VLOOKUP(B180,IMPORT!$F:$J,4,0)="true","","S"),"")</f>
        <v/>
      </c>
      <c r="G180" s="10" t="str">
        <f>IFERROR(IF(VLOOKUP(B180,IMPORT!$F:$J,5,0)="normal","","B"),"")</f>
        <v/>
      </c>
      <c r="H180" s="26" t="str">
        <f>IFERROR(IF(VLOOKUP(B180,IMPORT!$F:$L,7,0)="true","","P"),"")</f>
        <v/>
      </c>
      <c r="I180" s="18" t="str">
        <f>IF(AND(OR(IMPORT!K180="available",IMPORT!K180="reservation",IMPORT!K180="reservation-late"),OR(A180&lt;&gt;"Z - Garage - Livraison",A180&lt;&gt;"Z - Garage - Livraison")),B180,"")</f>
        <v>FC-476-DK</v>
      </c>
      <c r="J180" s="18" t="str">
        <f>IFERROR(IF(VLOOKUP(B180,IMPORT!$F:$AF,21,FALSE)&lt;&gt;"null",IF(OR(A180="Z - Garage - Livraison",A180="Z - Garage - Restitution"),"",B180),""),"")</f>
        <v/>
      </c>
      <c r="K180" s="18" t="str">
        <f>IF(AND(J180="",OR(IMPORT!K180="intervention",IMPORT!K180="intervention-late")),IF(OR(A180="Z - Garage - Livraison",A180="Z - Garage - Restitution"),"",B180),"")</f>
        <v/>
      </c>
      <c r="L180" s="18" t="str">
        <f>IFERROR(IF(OR(A180="Z - Garage - Livraison",A180="Z - Garage - Restitution"),B180,""),"")</f>
        <v/>
      </c>
      <c r="M180" s="20" t="str">
        <f>IFERROR(INT(IF(OR(IMPORT!K180="intervention",IMPORT!K180="intervention-late",IMPORT!K180="unavailable"),IF(J180&lt;&gt;"",MID(VLOOKUP(B180,IMPORT!$F:$AF,21,0),1,10),MID(VLOOKUP(B180,IMPORT!$F:$AF,19,0),1,10)),"")),"")</f>
        <v/>
      </c>
      <c r="N180" s="20" t="str">
        <f>IFERROR(INT(IF(OR(IMPORT!K180="intervention",IMPORT!K180="intervention-late",IMPORT!K180="unavailable"),IF(J180&lt;&gt;"",MID(VLOOKUP(B180,IMPORT!$F:$AF,22,0),1,10),MID(VLOOKUP(B180,IMPORT!$F:$AF,20,0),1,10)),"")),"")</f>
        <v/>
      </c>
      <c r="O180" s="18" t="str">
        <f t="shared" ca="1" si="2"/>
        <v/>
      </c>
      <c r="P180" s="14" t="str">
        <f>IFERROR(INT(IF(MID(VLOOKUP(B180,IMPORT!$F:$AF,23,FALSE),1,10)&lt;&gt;"null",MID(VLOOKUP(B180,IMPORT!$F:$AF,23,FALSE),1,10),"")),"")</f>
        <v/>
      </c>
      <c r="Q180" s="16" t="str">
        <f>IFERROR(INT(IF(MID(VLOOKUP(B180,IMPORT!$F:$AF,26,FALSE),1,10)&lt;&gt;"null",MID(VLOOKUP(B180,IMPORT!$F:$AF,26,FALSE),1,10),"")),"")</f>
        <v/>
      </c>
      <c r="R180" s="16" t="str">
        <f>IFERROR(IF(VLOOKUP(B180,IMPORT!$F:$AF,11,FALSE)="true","X",""),"")</f>
        <v/>
      </c>
      <c r="S180" s="16" t="str">
        <f>IFERROR(IF(VLOOKUP(B180,IMPORT!$F:$AF,12,FALSE)="true","X",""),"")</f>
        <v/>
      </c>
      <c r="T180" s="16" t="str">
        <f>IFERROR(IF(VLOOKUP(B180,IMPORT!$F:$AF,9,FALSE)="true","X",""),"")</f>
        <v/>
      </c>
      <c r="U180" s="16" t="str">
        <f>IFERROR(IF(VLOOKUP(B180,IMPORT!$F:$AF,10,FALSE)="true","X",""),"")</f>
        <v/>
      </c>
      <c r="V180" s="16" t="str">
        <f>IFERROR(IF(VLOOKUP(B180,IMPORT!$F:$AF,13,FALSE)="true","X",""),"")</f>
        <v/>
      </c>
      <c r="W180" s="16" t="str">
        <f>IFERROR(IF(VLOOKUP(B180,IMPORT!$F:$AF,14,FALSE)="true","X",""),"")</f>
        <v/>
      </c>
      <c r="X180" s="12">
        <f>IFERROR(INT(IF(MID(VLOOKUP(B180,IMPORT!$F:$AF,27,FALSE),1,10)&lt;&gt;"null",MID(VLOOKUP(B180,IMPORT!$F:$AF,27,FALSE),1,10),"-")),"")</f>
        <v>43446</v>
      </c>
      <c r="Y180" s="21">
        <f>IFERROR(IF(VLOOKUP(B180,IMPORT!$F:$AF,24,FALSE)&lt;&gt;"null",VLOOKUP(B180,IMPORT!$F:$AF,24,FALSE),""),"")</f>
        <v>7.0100118723605798E+17</v>
      </c>
      <c r="Z180" s="18">
        <f>IFERROR(IF(VLOOKUP(B180,IMPORT!$F:$AF,25,FALSE)&lt;&gt;"null",VLOOKUP(B180,IMPORT!$F:$AF,25,FALSE),""),"")</f>
        <v>134839</v>
      </c>
    </row>
    <row r="181" spans="1:26">
      <c r="A181" s="1" t="str">
        <f>IFERROR(IF(IMPORT!C181&lt;&gt;"",IMPORT!C181,""),"")</f>
        <v>Paris 10 - Rex Atrium</v>
      </c>
      <c r="B181" s="1" t="str">
        <f>IFERROR(VLOOKUP(D181,IMPORT!$1:$1048576,6,FALSE),"")</f>
        <v>ES-247-GP</v>
      </c>
      <c r="C181" s="1" t="str">
        <f>IFERROR(VLOOKUP(B181,IMPORT!$F:$G,2,FALSE),"")</f>
        <v>TWINGO</v>
      </c>
      <c r="D181" s="8" t="str">
        <f>IFERROR(IF(IMPORT!A181&lt;&gt;"",IMPORT!A181,""),"")</f>
        <v>Paris 10 - Rex Atrium2</v>
      </c>
      <c r="E181" s="1" t="str">
        <f>IFERROR(VLOOKUP(D181,IMPORT!$1:$1048576,21,FALSE),"")</f>
        <v>Simon Coulange</v>
      </c>
      <c r="F181" s="25" t="str">
        <f>IFERROR(IF(VLOOKUP(B181,IMPORT!$F:$J,4,0)="true","","S"),"")</f>
        <v/>
      </c>
      <c r="G181" s="10" t="str">
        <f>IFERROR(IF(VLOOKUP(B181,IMPORT!$F:$J,5,0)="normal","","B"),"")</f>
        <v/>
      </c>
      <c r="H181" s="26" t="str">
        <f>IFERROR(IF(VLOOKUP(B181,IMPORT!$F:$L,7,0)="true","","P"),"")</f>
        <v/>
      </c>
      <c r="I181" s="18" t="str">
        <f>IF(AND(OR(IMPORT!K181="available",IMPORT!K181="reservation",IMPORT!K181="reservation-late"),OR(A181&lt;&gt;"Z - Garage - Livraison",A181&lt;&gt;"Z - Garage - Livraison")),B181,"")</f>
        <v>ES-247-GP</v>
      </c>
      <c r="J181" s="18" t="str">
        <f>IFERROR(IF(VLOOKUP(B181,IMPORT!$F:$AF,21,FALSE)&lt;&gt;"null",IF(OR(A181="Z - Garage - Livraison",A181="Z - Garage - Restitution"),"",B181),""),"")</f>
        <v/>
      </c>
      <c r="K181" s="18" t="str">
        <f>IF(AND(J181="",OR(IMPORT!K181="intervention",IMPORT!K181="intervention-late")),IF(OR(A181="Z - Garage - Livraison",A181="Z - Garage - Restitution"),"",B181),"")</f>
        <v/>
      </c>
      <c r="L181" s="18" t="str">
        <f>IFERROR(IF(OR(A181="Z - Garage - Livraison",A181="Z - Garage - Restitution"),B181,""),"")</f>
        <v/>
      </c>
      <c r="M181" s="20" t="str">
        <f>IFERROR(INT(IF(OR(IMPORT!K181="intervention",IMPORT!K181="intervention-late",IMPORT!K181="unavailable"),IF(J181&lt;&gt;"",MID(VLOOKUP(B181,IMPORT!$F:$AF,21,0),1,10),MID(VLOOKUP(B181,IMPORT!$F:$AF,19,0),1,10)),"")),"")</f>
        <v/>
      </c>
      <c r="N181" s="20" t="str">
        <f>IFERROR(INT(IF(OR(IMPORT!K181="intervention",IMPORT!K181="intervention-late",IMPORT!K181="unavailable"),IF(J181&lt;&gt;"",MID(VLOOKUP(B181,IMPORT!$F:$AF,22,0),1,10),MID(VLOOKUP(B181,IMPORT!$F:$AF,20,0),1,10)),"")),"")</f>
        <v/>
      </c>
      <c r="O181" s="18" t="str">
        <f t="shared" ca="1" si="2"/>
        <v/>
      </c>
      <c r="P181" s="14" t="str">
        <f>IFERROR(INT(IF(MID(VLOOKUP(B181,IMPORT!$F:$AF,23,FALSE),1,10)&lt;&gt;"null",MID(VLOOKUP(B181,IMPORT!$F:$AF,23,FALSE),1,10),"")),"")</f>
        <v/>
      </c>
      <c r="Q181" s="16" t="str">
        <f>IFERROR(INT(IF(MID(VLOOKUP(B181,IMPORT!$F:$AF,26,FALSE),1,10)&lt;&gt;"null",MID(VLOOKUP(B181,IMPORT!$F:$AF,26,FALSE),1,10),"")),"")</f>
        <v/>
      </c>
      <c r="R181" s="16" t="str">
        <f>IFERROR(IF(VLOOKUP(B181,IMPORT!$F:$AF,11,FALSE)="true","X",""),"")</f>
        <v/>
      </c>
      <c r="S181" s="16" t="str">
        <f>IFERROR(IF(VLOOKUP(B181,IMPORT!$F:$AF,12,FALSE)="true","X",""),"")</f>
        <v/>
      </c>
      <c r="T181" s="16" t="str">
        <f>IFERROR(IF(VLOOKUP(B181,IMPORT!$F:$AF,9,FALSE)="true","X",""),"")</f>
        <v/>
      </c>
      <c r="U181" s="16" t="str">
        <f>IFERROR(IF(VLOOKUP(B181,IMPORT!$F:$AF,10,FALSE)="true","X",""),"")</f>
        <v/>
      </c>
      <c r="V181" s="16" t="str">
        <f>IFERROR(IF(VLOOKUP(B181,IMPORT!$F:$AF,13,FALSE)="true","X",""),"")</f>
        <v/>
      </c>
      <c r="W181" s="16" t="str">
        <f>IFERROR(IF(VLOOKUP(B181,IMPORT!$F:$AF,14,FALSE)="true","X",""),"")</f>
        <v/>
      </c>
      <c r="X181" s="12">
        <f>IFERROR(INT(IF(MID(VLOOKUP(B181,IMPORT!$F:$AF,27,FALSE),1,10)&lt;&gt;"null",MID(VLOOKUP(B181,IMPORT!$F:$AF,27,FALSE),1,10),"-")),"")</f>
        <v>43389</v>
      </c>
      <c r="Y181" s="21">
        <f>IFERROR(IF(VLOOKUP(B181,IMPORT!$F:$AF,24,FALSE)&lt;&gt;"null",VLOOKUP(B181,IMPORT!$F:$AF,24,FALSE),""),"")</f>
        <v>7.0100118723606003E+17</v>
      </c>
      <c r="Z181" s="18" t="str">
        <f>IFERROR(IF(VLOOKUP(B181,IMPORT!$F:$AF,25,FALSE)&lt;&gt;"null",VLOOKUP(B181,IMPORT!$F:$AF,25,FALSE),""),"")</f>
        <v/>
      </c>
    </row>
    <row r="182" spans="1:26">
      <c r="A182" s="1" t="str">
        <f>IFERROR(IF(IMPORT!C182&lt;&gt;"",IMPORT!C182,""),"")</f>
        <v>Paris 10 - Rex Atrium</v>
      </c>
      <c r="B182" s="1" t="str">
        <f>IFERROR(VLOOKUP(D182,IMPORT!$1:$1048576,6,FALSE),"")</f>
        <v>FC-552-DK</v>
      </c>
      <c r="C182" s="1">
        <f>IFERROR(VLOOKUP(B182,IMPORT!$F:$G,2,FALSE),"")</f>
        <v>500</v>
      </c>
      <c r="D182" s="8" t="str">
        <f>IFERROR(IF(IMPORT!A182&lt;&gt;"",IMPORT!A182,""),"")</f>
        <v>Paris 10 - Rex Atrium3</v>
      </c>
      <c r="E182" s="1" t="str">
        <f>IFERROR(VLOOKUP(D182,IMPORT!$1:$1048576,21,FALSE),"")</f>
        <v>Simon Coulange</v>
      </c>
      <c r="F182" s="25" t="str">
        <f>IFERROR(IF(VLOOKUP(B182,IMPORT!$F:$J,4,0)="true","","S"),"")</f>
        <v/>
      </c>
      <c r="G182" s="10" t="str">
        <f>IFERROR(IF(VLOOKUP(B182,IMPORT!$F:$J,5,0)="normal","","B"),"")</f>
        <v/>
      </c>
      <c r="H182" s="26" t="str">
        <f>IFERROR(IF(VLOOKUP(B182,IMPORT!$F:$L,7,0)="true","","P"),"")</f>
        <v>P</v>
      </c>
      <c r="I182" s="18" t="str">
        <f>IF(AND(OR(IMPORT!K182="available",IMPORT!K182="reservation",IMPORT!K182="reservation-late"),OR(A182&lt;&gt;"Z - Garage - Livraison",A182&lt;&gt;"Z - Garage - Livraison")),B182,"")</f>
        <v>FC-552-DK</v>
      </c>
      <c r="J182" s="18" t="str">
        <f>IFERROR(IF(VLOOKUP(B182,IMPORT!$F:$AF,21,FALSE)&lt;&gt;"null",IF(OR(A182="Z - Garage - Livraison",A182="Z - Garage - Restitution"),"",B182),""),"")</f>
        <v/>
      </c>
      <c r="K182" s="18" t="str">
        <f>IF(AND(J182="",OR(IMPORT!K182="intervention",IMPORT!K182="intervention-late")),IF(OR(A182="Z - Garage - Livraison",A182="Z - Garage - Restitution"),"",B182),"")</f>
        <v/>
      </c>
      <c r="L182" s="18" t="str">
        <f>IFERROR(IF(OR(A182="Z - Garage - Livraison",A182="Z - Garage - Restitution"),B182,""),"")</f>
        <v/>
      </c>
      <c r="M182" s="20" t="str">
        <f>IFERROR(INT(IF(OR(IMPORT!K182="intervention",IMPORT!K182="intervention-late",IMPORT!K182="unavailable"),IF(J182&lt;&gt;"",MID(VLOOKUP(B182,IMPORT!$F:$AF,21,0),1,10),MID(VLOOKUP(B182,IMPORT!$F:$AF,19,0),1,10)),"")),"")</f>
        <v/>
      </c>
      <c r="N182" s="20" t="str">
        <f>IFERROR(INT(IF(OR(IMPORT!K182="intervention",IMPORT!K182="intervention-late",IMPORT!K182="unavailable"),IF(J182&lt;&gt;"",MID(VLOOKUP(B182,IMPORT!$F:$AF,22,0),1,10),MID(VLOOKUP(B182,IMPORT!$F:$AF,20,0),1,10)),"")),"")</f>
        <v/>
      </c>
      <c r="O182" s="18" t="str">
        <f t="shared" ca="1" si="2"/>
        <v/>
      </c>
      <c r="P182" s="14" t="str">
        <f>IFERROR(INT(IF(MID(VLOOKUP(B182,IMPORT!$F:$AF,23,FALSE),1,10)&lt;&gt;"null",MID(VLOOKUP(B182,IMPORT!$F:$AF,23,FALSE),1,10),"")),"")</f>
        <v/>
      </c>
      <c r="Q182" s="16" t="str">
        <f>IFERROR(INT(IF(MID(VLOOKUP(B182,IMPORT!$F:$AF,26,FALSE),1,10)&lt;&gt;"null",MID(VLOOKUP(B182,IMPORT!$F:$AF,26,FALSE),1,10),"")),"")</f>
        <v/>
      </c>
      <c r="R182" s="16" t="str">
        <f>IFERROR(IF(VLOOKUP(B182,IMPORT!$F:$AF,11,FALSE)="true","X",""),"")</f>
        <v/>
      </c>
      <c r="S182" s="16" t="str">
        <f>IFERROR(IF(VLOOKUP(B182,IMPORT!$F:$AF,12,FALSE)="true","X",""),"")</f>
        <v/>
      </c>
      <c r="T182" s="16" t="str">
        <f>IFERROR(IF(VLOOKUP(B182,IMPORT!$F:$AF,9,FALSE)="true","X",""),"")</f>
        <v/>
      </c>
      <c r="U182" s="16" t="str">
        <f>IFERROR(IF(VLOOKUP(B182,IMPORT!$F:$AF,10,FALSE)="true","X",""),"")</f>
        <v/>
      </c>
      <c r="V182" s="16" t="str">
        <f>IFERROR(IF(VLOOKUP(B182,IMPORT!$F:$AF,13,FALSE)="true","X",""),"")</f>
        <v/>
      </c>
      <c r="W182" s="16" t="str">
        <f>IFERROR(IF(VLOOKUP(B182,IMPORT!$F:$AF,14,FALSE)="true","X",""),"")</f>
        <v/>
      </c>
      <c r="X182" s="12">
        <f>IFERROR(INT(IF(MID(VLOOKUP(B182,IMPORT!$F:$AF,27,FALSE),1,10)&lt;&gt;"null",MID(VLOOKUP(B182,IMPORT!$F:$AF,27,FALSE),1,10),"-")),"")</f>
        <v>43446</v>
      </c>
      <c r="Y182" s="21">
        <f>IFERROR(IF(VLOOKUP(B182,IMPORT!$F:$AF,24,FALSE)&lt;&gt;"null",VLOOKUP(B182,IMPORT!$F:$AF,24,FALSE),""),"")</f>
        <v>7.0100118723605901E+17</v>
      </c>
      <c r="Z182" s="18">
        <f>IFERROR(IF(VLOOKUP(B182,IMPORT!$F:$AF,25,FALSE)&lt;&gt;"null",VLOOKUP(B182,IMPORT!$F:$AF,25,FALSE),""),"")</f>
        <v>134835</v>
      </c>
    </row>
    <row r="183" spans="1:26">
      <c r="A183" s="1" t="str">
        <f>IFERROR(IF(IMPORT!C183&lt;&gt;"",IMPORT!C183,""),"")</f>
        <v>Paris 10 - Rex Atrium</v>
      </c>
      <c r="B183" s="1" t="str">
        <f>IFERROR(VLOOKUP(D183,IMPORT!$1:$1048576,6,FALSE),"")</f>
        <v>EL-577-BS</v>
      </c>
      <c r="C183" s="1" t="str">
        <f>IFERROR(VLOOKUP(B183,IMPORT!$F:$G,2,FALSE),"")</f>
        <v>TWINGO</v>
      </c>
      <c r="D183" s="8" t="str">
        <f>IFERROR(IF(IMPORT!A183&lt;&gt;"",IMPORT!A183,""),"")</f>
        <v>Paris 10 - Rex Atrium4</v>
      </c>
      <c r="E183" s="1" t="str">
        <f>IFERROR(VLOOKUP(D183,IMPORT!$1:$1048576,21,FALSE),"")</f>
        <v>Simon Coulange</v>
      </c>
      <c r="F183" s="25" t="str">
        <f>IFERROR(IF(VLOOKUP(B183,IMPORT!$F:$J,4,0)="true","","S"),"")</f>
        <v/>
      </c>
      <c r="G183" s="10" t="str">
        <f>IFERROR(IF(VLOOKUP(B183,IMPORT!$F:$J,5,0)="normal","","B"),"")</f>
        <v/>
      </c>
      <c r="H183" s="26" t="str">
        <f>IFERROR(IF(VLOOKUP(B183,IMPORT!$F:$L,7,0)="true","","P"),"")</f>
        <v>P</v>
      </c>
      <c r="I183" s="18" t="str">
        <f>IF(AND(OR(IMPORT!K183="available",IMPORT!K183="reservation",IMPORT!K183="reservation-late"),OR(A183&lt;&gt;"Z - Garage - Livraison",A183&lt;&gt;"Z - Garage - Livraison")),B183,"")</f>
        <v>EL-577-BS</v>
      </c>
      <c r="J183" s="18" t="str">
        <f>IFERROR(IF(VLOOKUP(B183,IMPORT!$F:$AF,21,FALSE)&lt;&gt;"null",IF(OR(A183="Z - Garage - Livraison",A183="Z - Garage - Restitution"),"",B183),""),"")</f>
        <v/>
      </c>
      <c r="K183" s="18" t="str">
        <f>IF(AND(J183="",OR(IMPORT!K183="intervention",IMPORT!K183="intervention-late")),IF(OR(A183="Z - Garage - Livraison",A183="Z - Garage - Restitution"),"",B183),"")</f>
        <v/>
      </c>
      <c r="L183" s="18" t="str">
        <f>IFERROR(IF(OR(A183="Z - Garage - Livraison",A183="Z - Garage - Restitution"),B183,""),"")</f>
        <v/>
      </c>
      <c r="M183" s="20" t="str">
        <f>IFERROR(INT(IF(OR(IMPORT!K183="intervention",IMPORT!K183="intervention-late",IMPORT!K183="unavailable"),IF(J183&lt;&gt;"",MID(VLOOKUP(B183,IMPORT!$F:$AF,21,0),1,10),MID(VLOOKUP(B183,IMPORT!$F:$AF,19,0),1,10)),"")),"")</f>
        <v/>
      </c>
      <c r="N183" s="20" t="str">
        <f>IFERROR(INT(IF(OR(IMPORT!K183="intervention",IMPORT!K183="intervention-late",IMPORT!K183="unavailable"),IF(J183&lt;&gt;"",MID(VLOOKUP(B183,IMPORT!$F:$AF,22,0),1,10),MID(VLOOKUP(B183,IMPORT!$F:$AF,20,0),1,10)),"")),"")</f>
        <v/>
      </c>
      <c r="O183" s="18" t="str">
        <f t="shared" ca="1" si="2"/>
        <v/>
      </c>
      <c r="P183" s="14" t="str">
        <f>IFERROR(INT(IF(MID(VLOOKUP(B183,IMPORT!$F:$AF,23,FALSE),1,10)&lt;&gt;"null",MID(VLOOKUP(B183,IMPORT!$F:$AF,23,FALSE),1,10),"")),"")</f>
        <v/>
      </c>
      <c r="Q183" s="16" t="str">
        <f>IFERROR(INT(IF(MID(VLOOKUP(B183,IMPORT!$F:$AF,26,FALSE),1,10)&lt;&gt;"null",MID(VLOOKUP(B183,IMPORT!$F:$AF,26,FALSE),1,10),"")),"")</f>
        <v/>
      </c>
      <c r="R183" s="16" t="str">
        <f>IFERROR(IF(VLOOKUP(B183,IMPORT!$F:$AF,11,FALSE)="true","X",""),"")</f>
        <v/>
      </c>
      <c r="S183" s="16" t="str">
        <f>IFERROR(IF(VLOOKUP(B183,IMPORT!$F:$AF,12,FALSE)="true","X",""),"")</f>
        <v/>
      </c>
      <c r="T183" s="16" t="str">
        <f>IFERROR(IF(VLOOKUP(B183,IMPORT!$F:$AF,9,FALSE)="true","X",""),"")</f>
        <v/>
      </c>
      <c r="U183" s="16" t="str">
        <f>IFERROR(IF(VLOOKUP(B183,IMPORT!$F:$AF,10,FALSE)="true","X",""),"")</f>
        <v/>
      </c>
      <c r="V183" s="16" t="str">
        <f>IFERROR(IF(VLOOKUP(B183,IMPORT!$F:$AF,13,FALSE)="true","X",""),"")</f>
        <v/>
      </c>
      <c r="W183" s="16" t="str">
        <f>IFERROR(IF(VLOOKUP(B183,IMPORT!$F:$AF,14,FALSE)="true","X",""),"")</f>
        <v/>
      </c>
      <c r="X183" s="12">
        <f>IFERROR(INT(IF(MID(VLOOKUP(B183,IMPORT!$F:$AF,27,FALSE),1,10)&lt;&gt;"null",MID(VLOOKUP(B183,IMPORT!$F:$AF,27,FALSE),1,10),"-")),"")</f>
        <v>43389</v>
      </c>
      <c r="Y183" s="21">
        <f>IFERROR(IF(VLOOKUP(B183,IMPORT!$F:$AF,24,FALSE)&lt;&gt;"null",VLOOKUP(B183,IMPORT!$F:$AF,24,FALSE),""),"")</f>
        <v>7.0100120039401306E+17</v>
      </c>
      <c r="Z183" s="18" t="str">
        <f>IFERROR(IF(VLOOKUP(B183,IMPORT!$F:$AF,25,FALSE)&lt;&gt;"null",VLOOKUP(B183,IMPORT!$F:$AF,25,FALSE),""),"")</f>
        <v/>
      </c>
    </row>
    <row r="184" spans="1:26">
      <c r="A184" s="1" t="str">
        <f>IFERROR(IF(IMPORT!C184&lt;&gt;"",IMPORT!C184,""),"")</f>
        <v>Paris 10 - Rex Atrium</v>
      </c>
      <c r="B184" s="1" t="str">
        <f>IFERROR(VLOOKUP(D184,IMPORT!$1:$1048576,6,FALSE),"")</f>
        <v>FC-471-DK</v>
      </c>
      <c r="C184" s="1">
        <f>IFERROR(VLOOKUP(B184,IMPORT!$F:$G,2,FALSE),"")</f>
        <v>500</v>
      </c>
      <c r="D184" s="8" t="str">
        <f>IFERROR(IF(IMPORT!A184&lt;&gt;"",IMPORT!A184,""),"")</f>
        <v>Paris 10 - Rex Atrium5</v>
      </c>
      <c r="E184" s="1" t="str">
        <f>IFERROR(VLOOKUP(D184,IMPORT!$1:$1048576,21,FALSE),"")</f>
        <v>Simon Coulange</v>
      </c>
      <c r="F184" s="25" t="str">
        <f>IFERROR(IF(VLOOKUP(B184,IMPORT!$F:$J,4,0)="true","","S"),"")</f>
        <v/>
      </c>
      <c r="G184" s="10" t="str">
        <f>IFERROR(IF(VLOOKUP(B184,IMPORT!$F:$J,5,0)="normal","","B"),"")</f>
        <v/>
      </c>
      <c r="H184" s="26" t="str">
        <f>IFERROR(IF(VLOOKUP(B184,IMPORT!$F:$L,7,0)="true","","P"),"")</f>
        <v/>
      </c>
      <c r="I184" s="18" t="str">
        <f>IF(AND(OR(IMPORT!K184="available",IMPORT!K184="reservation",IMPORT!K184="reservation-late"),OR(A184&lt;&gt;"Z - Garage - Livraison",A184&lt;&gt;"Z - Garage - Livraison")),B184,"")</f>
        <v>FC-471-DK</v>
      </c>
      <c r="J184" s="18" t="str">
        <f>IFERROR(IF(VLOOKUP(B184,IMPORT!$F:$AF,21,FALSE)&lt;&gt;"null",IF(OR(A184="Z - Garage - Livraison",A184="Z - Garage - Restitution"),"",B184),""),"")</f>
        <v/>
      </c>
      <c r="K184" s="18" t="str">
        <f>IF(AND(J184="",OR(IMPORT!K184="intervention",IMPORT!K184="intervention-late")),IF(OR(A184="Z - Garage - Livraison",A184="Z - Garage - Restitution"),"",B184),"")</f>
        <v/>
      </c>
      <c r="L184" s="18" t="str">
        <f>IFERROR(IF(OR(A184="Z - Garage - Livraison",A184="Z - Garage - Restitution"),B184,""),"")</f>
        <v/>
      </c>
      <c r="M184" s="20" t="str">
        <f>IFERROR(INT(IF(OR(IMPORT!K184="intervention",IMPORT!K184="intervention-late",IMPORT!K184="unavailable"),IF(J184&lt;&gt;"",MID(VLOOKUP(B184,IMPORT!$F:$AF,21,0),1,10),MID(VLOOKUP(B184,IMPORT!$F:$AF,19,0),1,10)),"")),"")</f>
        <v/>
      </c>
      <c r="N184" s="20" t="str">
        <f>IFERROR(INT(IF(OR(IMPORT!K184="intervention",IMPORT!K184="intervention-late",IMPORT!K184="unavailable"),IF(J184&lt;&gt;"",MID(VLOOKUP(B184,IMPORT!$F:$AF,22,0),1,10),MID(VLOOKUP(B184,IMPORT!$F:$AF,20,0),1,10)),"")),"")</f>
        <v/>
      </c>
      <c r="O184" s="18" t="str">
        <f t="shared" ca="1" si="2"/>
        <v/>
      </c>
      <c r="P184" s="14" t="str">
        <f>IFERROR(INT(IF(MID(VLOOKUP(B184,IMPORT!$F:$AF,23,FALSE),1,10)&lt;&gt;"null",MID(VLOOKUP(B184,IMPORT!$F:$AF,23,FALSE),1,10),"")),"")</f>
        <v/>
      </c>
      <c r="Q184" s="16" t="str">
        <f>IFERROR(INT(IF(MID(VLOOKUP(B184,IMPORT!$F:$AF,26,FALSE),1,10)&lt;&gt;"null",MID(VLOOKUP(B184,IMPORT!$F:$AF,26,FALSE),1,10),"")),"")</f>
        <v/>
      </c>
      <c r="R184" s="16" t="str">
        <f>IFERROR(IF(VLOOKUP(B184,IMPORT!$F:$AF,11,FALSE)="true","X",""),"")</f>
        <v/>
      </c>
      <c r="S184" s="16" t="str">
        <f>IFERROR(IF(VLOOKUP(B184,IMPORT!$F:$AF,12,FALSE)="true","X",""),"")</f>
        <v/>
      </c>
      <c r="T184" s="16" t="str">
        <f>IFERROR(IF(VLOOKUP(B184,IMPORT!$F:$AF,9,FALSE)="true","X",""),"")</f>
        <v/>
      </c>
      <c r="U184" s="16" t="str">
        <f>IFERROR(IF(VLOOKUP(B184,IMPORT!$F:$AF,10,FALSE)="true","X",""),"")</f>
        <v/>
      </c>
      <c r="V184" s="16" t="str">
        <f>IFERROR(IF(VLOOKUP(B184,IMPORT!$F:$AF,13,FALSE)="true","X",""),"")</f>
        <v/>
      </c>
      <c r="W184" s="16" t="str">
        <f>IFERROR(IF(VLOOKUP(B184,IMPORT!$F:$AF,14,FALSE)="true","X",""),"")</f>
        <v/>
      </c>
      <c r="X184" s="12">
        <f>IFERROR(INT(IF(MID(VLOOKUP(B184,IMPORT!$F:$AF,27,FALSE),1,10)&lt;&gt;"null",MID(VLOOKUP(B184,IMPORT!$F:$AF,27,FALSE),1,10),"-")),"")</f>
        <v>43446</v>
      </c>
      <c r="Y184" s="21">
        <f>IFERROR(IF(VLOOKUP(B184,IMPORT!$F:$AF,24,FALSE)&lt;&gt;"null",VLOOKUP(B184,IMPORT!$F:$AF,24,FALSE),""),"")</f>
        <v>7.0100118723605798E+17</v>
      </c>
      <c r="Z184" s="18">
        <f>IFERROR(IF(VLOOKUP(B184,IMPORT!$F:$AF,25,FALSE)&lt;&gt;"null",VLOOKUP(B184,IMPORT!$F:$AF,25,FALSE),""),"")</f>
        <v>134837</v>
      </c>
    </row>
    <row r="185" spans="1:26">
      <c r="A185" s="1" t="str">
        <f>IFERROR(IF(IMPORT!C185&lt;&gt;"",IMPORT!C185,""),"")</f>
        <v>Paris 10 - Rex Atrium</v>
      </c>
      <c r="B185" s="1" t="str">
        <f>IFERROR(VLOOKUP(D185,IMPORT!$1:$1048576,6,FALSE),"")</f>
        <v>FC-549-DK</v>
      </c>
      <c r="C185" s="1">
        <f>IFERROR(VLOOKUP(B185,IMPORT!$F:$G,2,FALSE),"")</f>
        <v>500</v>
      </c>
      <c r="D185" s="8" t="str">
        <f>IFERROR(IF(IMPORT!A185&lt;&gt;"",IMPORT!A185,""),"")</f>
        <v>Paris 10 - Rex Atrium6</v>
      </c>
      <c r="E185" s="1" t="str">
        <f>IFERROR(VLOOKUP(D185,IMPORT!$1:$1048576,21,FALSE),"")</f>
        <v>Simon Coulange</v>
      </c>
      <c r="F185" s="25" t="str">
        <f>IFERROR(IF(VLOOKUP(B185,IMPORT!$F:$J,4,0)="true","","S"),"")</f>
        <v/>
      </c>
      <c r="G185" s="10" t="str">
        <f>IFERROR(IF(VLOOKUP(B185,IMPORT!$F:$J,5,0)="normal","","B"),"")</f>
        <v/>
      </c>
      <c r="H185" s="26" t="str">
        <f>IFERROR(IF(VLOOKUP(B185,IMPORT!$F:$L,7,0)="true","","P"),"")</f>
        <v/>
      </c>
      <c r="I185" s="18" t="str">
        <f>IF(AND(OR(IMPORT!K185="available",IMPORT!K185="reservation",IMPORT!K185="reservation-late"),OR(A185&lt;&gt;"Z - Garage - Livraison",A185&lt;&gt;"Z - Garage - Livraison")),B185,"")</f>
        <v>FC-549-DK</v>
      </c>
      <c r="J185" s="18" t="str">
        <f>IFERROR(IF(VLOOKUP(B185,IMPORT!$F:$AF,21,FALSE)&lt;&gt;"null",IF(OR(A185="Z - Garage - Livraison",A185="Z - Garage - Restitution"),"",B185),""),"")</f>
        <v/>
      </c>
      <c r="K185" s="18" t="str">
        <f>IF(AND(J185="",OR(IMPORT!K185="intervention",IMPORT!K185="intervention-late")),IF(OR(A185="Z - Garage - Livraison",A185="Z - Garage - Restitution"),"",B185),"")</f>
        <v/>
      </c>
      <c r="L185" s="18" t="str">
        <f>IFERROR(IF(OR(A185="Z - Garage - Livraison",A185="Z - Garage - Restitution"),B185,""),"")</f>
        <v/>
      </c>
      <c r="M185" s="20" t="str">
        <f>IFERROR(INT(IF(OR(IMPORT!K185="intervention",IMPORT!K185="intervention-late",IMPORT!K185="unavailable"),IF(J185&lt;&gt;"",MID(VLOOKUP(B185,IMPORT!$F:$AF,21,0),1,10),MID(VLOOKUP(B185,IMPORT!$F:$AF,19,0),1,10)),"")),"")</f>
        <v/>
      </c>
      <c r="N185" s="20" t="str">
        <f>IFERROR(INT(IF(OR(IMPORT!K185="intervention",IMPORT!K185="intervention-late",IMPORT!K185="unavailable"),IF(J185&lt;&gt;"",MID(VLOOKUP(B185,IMPORT!$F:$AF,22,0),1,10),MID(VLOOKUP(B185,IMPORT!$F:$AF,20,0),1,10)),"")),"")</f>
        <v/>
      </c>
      <c r="O185" s="18" t="str">
        <f t="shared" ca="1" si="2"/>
        <v/>
      </c>
      <c r="P185" s="14" t="str">
        <f>IFERROR(INT(IF(MID(VLOOKUP(B185,IMPORT!$F:$AF,23,FALSE),1,10)&lt;&gt;"null",MID(VLOOKUP(B185,IMPORT!$F:$AF,23,FALSE),1,10),"")),"")</f>
        <v/>
      </c>
      <c r="Q185" s="16" t="str">
        <f>IFERROR(INT(IF(MID(VLOOKUP(B185,IMPORT!$F:$AF,26,FALSE),1,10)&lt;&gt;"null",MID(VLOOKUP(B185,IMPORT!$F:$AF,26,FALSE),1,10),"")),"")</f>
        <v/>
      </c>
      <c r="R185" s="16" t="str">
        <f>IFERROR(IF(VLOOKUP(B185,IMPORT!$F:$AF,11,FALSE)="true","X",""),"")</f>
        <v/>
      </c>
      <c r="S185" s="16" t="str">
        <f>IFERROR(IF(VLOOKUP(B185,IMPORT!$F:$AF,12,FALSE)="true","X",""),"")</f>
        <v/>
      </c>
      <c r="T185" s="16" t="str">
        <f>IFERROR(IF(VLOOKUP(B185,IMPORT!$F:$AF,9,FALSE)="true","X",""),"")</f>
        <v/>
      </c>
      <c r="U185" s="16" t="str">
        <f>IFERROR(IF(VLOOKUP(B185,IMPORT!$F:$AF,10,FALSE)="true","X",""),"")</f>
        <v/>
      </c>
      <c r="V185" s="16" t="str">
        <f>IFERROR(IF(VLOOKUP(B185,IMPORT!$F:$AF,13,FALSE)="true","X",""),"")</f>
        <v/>
      </c>
      <c r="W185" s="16" t="str">
        <f>IFERROR(IF(VLOOKUP(B185,IMPORT!$F:$AF,14,FALSE)="true","X",""),"")</f>
        <v/>
      </c>
      <c r="X185" s="12">
        <f>IFERROR(INT(IF(MID(VLOOKUP(B185,IMPORT!$F:$AF,27,FALSE),1,10)&lt;&gt;"null",MID(VLOOKUP(B185,IMPORT!$F:$AF,27,FALSE),1,10),"-")),"")</f>
        <v>43446</v>
      </c>
      <c r="Y185" s="21">
        <f>IFERROR(IF(VLOOKUP(B185,IMPORT!$F:$AF,24,FALSE)&lt;&gt;"null",VLOOKUP(B185,IMPORT!$F:$AF,24,FALSE),""),"")</f>
        <v>7.0100118723605901E+17</v>
      </c>
      <c r="Z185" s="18">
        <f>IFERROR(IF(VLOOKUP(B185,IMPORT!$F:$AF,25,FALSE)&lt;&gt;"null",VLOOKUP(B185,IMPORT!$F:$AF,25,FALSE),""),"")</f>
        <v>134834</v>
      </c>
    </row>
    <row r="186" spans="1:26">
      <c r="A186" s="1" t="str">
        <f>IFERROR(IF(IMPORT!C186&lt;&gt;"",IMPORT!C186,""),"")</f>
        <v>Paris 10 - Rex Atrium</v>
      </c>
      <c r="B186" s="1" t="str">
        <f>IFERROR(VLOOKUP(D186,IMPORT!$1:$1048576,6,FALSE),"")</f>
        <v>ES-079-NM</v>
      </c>
      <c r="C186" s="1" t="str">
        <f>IFERROR(VLOOKUP(B186,IMPORT!$F:$G,2,FALSE),"")</f>
        <v>MEGANE</v>
      </c>
      <c r="D186" s="8" t="str">
        <f>IFERROR(IF(IMPORT!A186&lt;&gt;"",IMPORT!A186,""),"")</f>
        <v>Paris 10 - Rex Atrium7</v>
      </c>
      <c r="E186" s="1" t="str">
        <f>IFERROR(VLOOKUP(D186,IMPORT!$1:$1048576,21,FALSE),"")</f>
        <v>Simon Coulange</v>
      </c>
      <c r="F186" s="25" t="str">
        <f>IFERROR(IF(VLOOKUP(B186,IMPORT!$F:$J,4,0)="true","","S"),"")</f>
        <v/>
      </c>
      <c r="G186" s="10" t="str">
        <f>IFERROR(IF(VLOOKUP(B186,IMPORT!$F:$J,5,0)="normal","","B"),"")</f>
        <v/>
      </c>
      <c r="H186" s="26" t="str">
        <f>IFERROR(IF(VLOOKUP(B186,IMPORT!$F:$L,7,0)="true","","P"),"")</f>
        <v/>
      </c>
      <c r="I186" s="18" t="str">
        <f>IF(AND(OR(IMPORT!K186="available",IMPORT!K186="reservation",IMPORT!K186="reservation-late"),OR(A186&lt;&gt;"Z - Garage - Livraison",A186&lt;&gt;"Z - Garage - Livraison")),B186,"")</f>
        <v>ES-079-NM</v>
      </c>
      <c r="J186" s="18" t="str">
        <f>IFERROR(IF(VLOOKUP(B186,IMPORT!$F:$AF,21,FALSE)&lt;&gt;"null",IF(OR(A186="Z - Garage - Livraison",A186="Z - Garage - Restitution"),"",B186),""),"")</f>
        <v/>
      </c>
      <c r="K186" s="18" t="str">
        <f>IF(AND(J186="",OR(IMPORT!K186="intervention",IMPORT!K186="intervention-late")),IF(OR(A186="Z - Garage - Livraison",A186="Z - Garage - Restitution"),"",B186),"")</f>
        <v/>
      </c>
      <c r="L186" s="18" t="str">
        <f>IFERROR(IF(OR(A186="Z - Garage - Livraison",A186="Z - Garage - Restitution"),B186,""),"")</f>
        <v/>
      </c>
      <c r="M186" s="20" t="str">
        <f>IFERROR(INT(IF(OR(IMPORT!K186="intervention",IMPORT!K186="intervention-late",IMPORT!K186="unavailable"),IF(J186&lt;&gt;"",MID(VLOOKUP(B186,IMPORT!$F:$AF,21,0),1,10),MID(VLOOKUP(B186,IMPORT!$F:$AF,19,0),1,10)),"")),"")</f>
        <v/>
      </c>
      <c r="N186" s="20" t="str">
        <f>IFERROR(INT(IF(OR(IMPORT!K186="intervention",IMPORT!K186="intervention-late",IMPORT!K186="unavailable"),IF(J186&lt;&gt;"",MID(VLOOKUP(B186,IMPORT!$F:$AF,22,0),1,10),MID(VLOOKUP(B186,IMPORT!$F:$AF,20,0),1,10)),"")),"")</f>
        <v/>
      </c>
      <c r="O186" s="18" t="str">
        <f t="shared" ca="1" si="2"/>
        <v/>
      </c>
      <c r="P186" s="14">
        <f>IFERROR(INT(IF(MID(VLOOKUP(B186,IMPORT!$F:$AF,23,FALSE),1,10)&lt;&gt;"null",MID(VLOOKUP(B186,IMPORT!$F:$AF,23,FALSE),1,10),"")),"")</f>
        <v>43490</v>
      </c>
      <c r="Q186" s="16" t="str">
        <f>IFERROR(INT(IF(MID(VLOOKUP(B186,IMPORT!$F:$AF,26,FALSE),1,10)&lt;&gt;"null",MID(VLOOKUP(B186,IMPORT!$F:$AF,26,FALSE),1,10),"")),"")</f>
        <v/>
      </c>
      <c r="R186" s="16" t="str">
        <f>IFERROR(IF(VLOOKUP(B186,IMPORT!$F:$AF,11,FALSE)="true","X",""),"")</f>
        <v/>
      </c>
      <c r="S186" s="16" t="str">
        <f>IFERROR(IF(VLOOKUP(B186,IMPORT!$F:$AF,12,FALSE)="true","X",""),"")</f>
        <v/>
      </c>
      <c r="T186" s="16" t="str">
        <f>IFERROR(IF(VLOOKUP(B186,IMPORT!$F:$AF,9,FALSE)="true","X",""),"")</f>
        <v/>
      </c>
      <c r="U186" s="16" t="str">
        <f>IFERROR(IF(VLOOKUP(B186,IMPORT!$F:$AF,10,FALSE)="true","X",""),"")</f>
        <v/>
      </c>
      <c r="V186" s="16" t="str">
        <f>IFERROR(IF(VLOOKUP(B186,IMPORT!$F:$AF,13,FALSE)="true","X",""),"")</f>
        <v/>
      </c>
      <c r="W186" s="16" t="str">
        <f>IFERROR(IF(VLOOKUP(B186,IMPORT!$F:$AF,14,FALSE)="true","X",""),"")</f>
        <v/>
      </c>
      <c r="X186" s="12">
        <f>IFERROR(INT(IF(MID(VLOOKUP(B186,IMPORT!$F:$AF,27,FALSE),1,10)&lt;&gt;"null",MID(VLOOKUP(B186,IMPORT!$F:$AF,27,FALSE),1,10),"-")),"")</f>
        <v>43417</v>
      </c>
      <c r="Y186" s="21">
        <f>IFERROR(IF(VLOOKUP(B186,IMPORT!$F:$AF,24,FALSE)&lt;&gt;"null",VLOOKUP(B186,IMPORT!$F:$AF,24,FALSE),""),"")</f>
        <v>7.0100118723602406E+17</v>
      </c>
      <c r="Z186" s="18" t="str">
        <f>IFERROR(IF(VLOOKUP(B186,IMPORT!$F:$AF,25,FALSE)&lt;&gt;"null",VLOOKUP(B186,IMPORT!$F:$AF,25,FALSE),""),"")</f>
        <v/>
      </c>
    </row>
    <row r="187" spans="1:26">
      <c r="A187" s="1" t="str">
        <f>IFERROR(IF(IMPORT!C187&lt;&gt;"",IMPORT!C187,""),"")</f>
        <v>Paris 10 - Rex Atrium</v>
      </c>
      <c r="B187" s="1" t="str">
        <f>IFERROR(VLOOKUP(D187,IMPORT!$1:$1048576,6,FALSE),"")</f>
        <v>FC-462-DK</v>
      </c>
      <c r="C187" s="1">
        <f>IFERROR(VLOOKUP(B187,IMPORT!$F:$G,2,FALSE),"")</f>
        <v>500</v>
      </c>
      <c r="D187" s="8" t="str">
        <f>IFERROR(IF(IMPORT!A187&lt;&gt;"",IMPORT!A187,""),"")</f>
        <v>Paris 10 - Rex Atrium8</v>
      </c>
      <c r="E187" s="1" t="str">
        <f>IFERROR(VLOOKUP(D187,IMPORT!$1:$1048576,21,FALSE),"")</f>
        <v>Simon Coulange</v>
      </c>
      <c r="F187" s="25" t="str">
        <f>IFERROR(IF(VLOOKUP(B187,IMPORT!$F:$J,4,0)="true","","S"),"")</f>
        <v/>
      </c>
      <c r="G187" s="10" t="str">
        <f>IFERROR(IF(VLOOKUP(B187,IMPORT!$F:$J,5,0)="normal","","B"),"")</f>
        <v/>
      </c>
      <c r="H187" s="26" t="str">
        <f>IFERROR(IF(VLOOKUP(B187,IMPORT!$F:$L,7,0)="true","","P"),"")</f>
        <v>P</v>
      </c>
      <c r="I187" s="18" t="str">
        <f>IF(AND(OR(IMPORT!K187="available",IMPORT!K187="reservation",IMPORT!K187="reservation-late"),OR(A187&lt;&gt;"Z - Garage - Livraison",A187&lt;&gt;"Z - Garage - Livraison")),B187,"")</f>
        <v>FC-462-DK</v>
      </c>
      <c r="J187" s="18" t="str">
        <f>IFERROR(IF(VLOOKUP(B187,IMPORT!$F:$AF,21,FALSE)&lt;&gt;"null",IF(OR(A187="Z - Garage - Livraison",A187="Z - Garage - Restitution"),"",B187),""),"")</f>
        <v/>
      </c>
      <c r="K187" s="18" t="str">
        <f>IF(AND(J187="",OR(IMPORT!K187="intervention",IMPORT!K187="intervention-late")),IF(OR(A187="Z - Garage - Livraison",A187="Z - Garage - Restitution"),"",B187),"")</f>
        <v/>
      </c>
      <c r="L187" s="18" t="str">
        <f>IFERROR(IF(OR(A187="Z - Garage - Livraison",A187="Z - Garage - Restitution"),B187,""),"")</f>
        <v/>
      </c>
      <c r="M187" s="20" t="str">
        <f>IFERROR(INT(IF(OR(IMPORT!K187="intervention",IMPORT!K187="intervention-late",IMPORT!K187="unavailable"),IF(J187&lt;&gt;"",MID(VLOOKUP(B187,IMPORT!$F:$AF,21,0),1,10),MID(VLOOKUP(B187,IMPORT!$F:$AF,19,0),1,10)),"")),"")</f>
        <v/>
      </c>
      <c r="N187" s="20" t="str">
        <f>IFERROR(INT(IF(OR(IMPORT!K187="intervention",IMPORT!K187="intervention-late",IMPORT!K187="unavailable"),IF(J187&lt;&gt;"",MID(VLOOKUP(B187,IMPORT!$F:$AF,22,0),1,10),MID(VLOOKUP(B187,IMPORT!$F:$AF,20,0),1,10)),"")),"")</f>
        <v/>
      </c>
      <c r="O187" s="18" t="str">
        <f t="shared" ca="1" si="2"/>
        <v/>
      </c>
      <c r="P187" s="14" t="str">
        <f>IFERROR(INT(IF(MID(VLOOKUP(B187,IMPORT!$F:$AF,23,FALSE),1,10)&lt;&gt;"null",MID(VLOOKUP(B187,IMPORT!$F:$AF,23,FALSE),1,10),"")),"")</f>
        <v/>
      </c>
      <c r="Q187" s="16" t="str">
        <f>IFERROR(INT(IF(MID(VLOOKUP(B187,IMPORT!$F:$AF,26,FALSE),1,10)&lt;&gt;"null",MID(VLOOKUP(B187,IMPORT!$F:$AF,26,FALSE),1,10),"")),"")</f>
        <v/>
      </c>
      <c r="R187" s="16" t="str">
        <f>IFERROR(IF(VLOOKUP(B187,IMPORT!$F:$AF,11,FALSE)="true","X",""),"")</f>
        <v/>
      </c>
      <c r="S187" s="16" t="str">
        <f>IFERROR(IF(VLOOKUP(B187,IMPORT!$F:$AF,12,FALSE)="true","X",""),"")</f>
        <v/>
      </c>
      <c r="T187" s="16" t="str">
        <f>IFERROR(IF(VLOOKUP(B187,IMPORT!$F:$AF,9,FALSE)="true","X",""),"")</f>
        <v/>
      </c>
      <c r="U187" s="16" t="str">
        <f>IFERROR(IF(VLOOKUP(B187,IMPORT!$F:$AF,10,FALSE)="true","X",""),"")</f>
        <v/>
      </c>
      <c r="V187" s="16" t="str">
        <f>IFERROR(IF(VLOOKUP(B187,IMPORT!$F:$AF,13,FALSE)="true","X",""),"")</f>
        <v/>
      </c>
      <c r="W187" s="16" t="str">
        <f>IFERROR(IF(VLOOKUP(B187,IMPORT!$F:$AF,14,FALSE)="true","X",""),"")</f>
        <v/>
      </c>
      <c r="X187" s="12">
        <f>IFERROR(INT(IF(MID(VLOOKUP(B187,IMPORT!$F:$AF,27,FALSE),1,10)&lt;&gt;"null",MID(VLOOKUP(B187,IMPORT!$F:$AF,27,FALSE),1,10),"-")),"")</f>
        <v>43446</v>
      </c>
      <c r="Y187" s="21">
        <f>IFERROR(IF(VLOOKUP(B187,IMPORT!$F:$AF,24,FALSE)&lt;&gt;"null",VLOOKUP(B187,IMPORT!$F:$AF,24,FALSE),""),"")</f>
        <v>7.0100118723605696E+17</v>
      </c>
      <c r="Z187" s="18">
        <f>IFERROR(IF(VLOOKUP(B187,IMPORT!$F:$AF,25,FALSE)&lt;&gt;"null",VLOOKUP(B187,IMPORT!$F:$AF,25,FALSE),""),"")</f>
        <v>134836</v>
      </c>
    </row>
    <row r="188" spans="1:26">
      <c r="A188" s="1" t="str">
        <f>IFERROR(IF(IMPORT!C188&lt;&gt;"",IMPORT!C188,""),"")</f>
        <v>Paris 10 - Rex Atrium</v>
      </c>
      <c r="B188" s="1" t="str">
        <f>IFERROR(VLOOKUP(D188,IMPORT!$1:$1048576,6,FALSE),"")</f>
        <v>FA-037-WF</v>
      </c>
      <c r="C188" s="1">
        <f>IFERROR(VLOOKUP(B188,IMPORT!$F:$G,2,FALSE),"")</f>
        <v>500</v>
      </c>
      <c r="D188" s="8" t="str">
        <f>IFERROR(IF(IMPORT!A188&lt;&gt;"",IMPORT!A188,""),"")</f>
        <v>Paris 10 - Rex Atrium9</v>
      </c>
      <c r="E188" s="1" t="str">
        <f>IFERROR(VLOOKUP(D188,IMPORT!$1:$1048576,21,FALSE),"")</f>
        <v>Simon Coulange</v>
      </c>
      <c r="F188" s="25" t="str">
        <f>IFERROR(IF(VLOOKUP(B188,IMPORT!$F:$J,4,0)="true","","S"),"")</f>
        <v/>
      </c>
      <c r="G188" s="10" t="str">
        <f>IFERROR(IF(VLOOKUP(B188,IMPORT!$F:$J,5,0)="normal","","B"),"")</f>
        <v/>
      </c>
      <c r="H188" s="26" t="str">
        <f>IFERROR(IF(VLOOKUP(B188,IMPORT!$F:$L,7,0)="true","","P"),"")</f>
        <v/>
      </c>
      <c r="I188" s="18" t="str">
        <f>IF(AND(OR(IMPORT!K188="available",IMPORT!K188="reservation",IMPORT!K188="reservation-late"),OR(A188&lt;&gt;"Z - Garage - Livraison",A188&lt;&gt;"Z - Garage - Livraison")),B188,"")</f>
        <v>FA-037-WF</v>
      </c>
      <c r="J188" s="18" t="str">
        <f>IFERROR(IF(VLOOKUP(B188,IMPORT!$F:$AF,21,FALSE)&lt;&gt;"null",IF(OR(A188="Z - Garage - Livraison",A188="Z - Garage - Restitution"),"",B188),""),"")</f>
        <v/>
      </c>
      <c r="K188" s="18" t="str">
        <f>IF(AND(J188="",OR(IMPORT!K188="intervention",IMPORT!K188="intervention-late")),IF(OR(A188="Z - Garage - Livraison",A188="Z - Garage - Restitution"),"",B188),"")</f>
        <v/>
      </c>
      <c r="L188" s="18" t="str">
        <f>IFERROR(IF(OR(A188="Z - Garage - Livraison",A188="Z - Garage - Restitution"),B188,""),"")</f>
        <v/>
      </c>
      <c r="M188" s="20" t="str">
        <f>IFERROR(INT(IF(OR(IMPORT!K188="intervention",IMPORT!K188="intervention-late",IMPORT!K188="unavailable"),IF(J188&lt;&gt;"",MID(VLOOKUP(B188,IMPORT!$F:$AF,21,0),1,10),MID(VLOOKUP(B188,IMPORT!$F:$AF,19,0),1,10)),"")),"")</f>
        <v/>
      </c>
      <c r="N188" s="20" t="str">
        <f>IFERROR(INT(IF(OR(IMPORT!K188="intervention",IMPORT!K188="intervention-late",IMPORT!K188="unavailable"),IF(J188&lt;&gt;"",MID(VLOOKUP(B188,IMPORT!$F:$AF,22,0),1,10),MID(VLOOKUP(B188,IMPORT!$F:$AF,20,0),1,10)),"")),"")</f>
        <v/>
      </c>
      <c r="O188" s="18" t="str">
        <f t="shared" ca="1" si="2"/>
        <v/>
      </c>
      <c r="P188" s="14" t="str">
        <f>IFERROR(INT(IF(MID(VLOOKUP(B188,IMPORT!$F:$AF,23,FALSE),1,10)&lt;&gt;"null",MID(VLOOKUP(B188,IMPORT!$F:$AF,23,FALSE),1,10),"")),"")</f>
        <v/>
      </c>
      <c r="Q188" s="16" t="str">
        <f>IFERROR(INT(IF(MID(VLOOKUP(B188,IMPORT!$F:$AF,26,FALSE),1,10)&lt;&gt;"null",MID(VLOOKUP(B188,IMPORT!$F:$AF,26,FALSE),1,10),"")),"")</f>
        <v/>
      </c>
      <c r="R188" s="16" t="str">
        <f>IFERROR(IF(VLOOKUP(B188,IMPORT!$F:$AF,11,FALSE)="true","X",""),"")</f>
        <v/>
      </c>
      <c r="S188" s="16" t="str">
        <f>IFERROR(IF(VLOOKUP(B188,IMPORT!$F:$AF,12,FALSE)="true","X",""),"")</f>
        <v/>
      </c>
      <c r="T188" s="16" t="str">
        <f>IFERROR(IF(VLOOKUP(B188,IMPORT!$F:$AF,9,FALSE)="true","X",""),"")</f>
        <v/>
      </c>
      <c r="U188" s="16" t="str">
        <f>IFERROR(IF(VLOOKUP(B188,IMPORT!$F:$AF,10,FALSE)="true","X",""),"")</f>
        <v/>
      </c>
      <c r="V188" s="16" t="str">
        <f>IFERROR(IF(VLOOKUP(B188,IMPORT!$F:$AF,13,FALSE)="true","X",""),"")</f>
        <v/>
      </c>
      <c r="W188" s="16" t="str">
        <f>IFERROR(IF(VLOOKUP(B188,IMPORT!$F:$AF,14,FALSE)="true","X",""),"")</f>
        <v/>
      </c>
      <c r="X188" s="12">
        <f>IFERROR(INT(IF(MID(VLOOKUP(B188,IMPORT!$F:$AF,27,FALSE),1,10)&lt;&gt;"null",MID(VLOOKUP(B188,IMPORT!$F:$AF,27,FALSE),1,10),"-")),"")</f>
        <v>43465</v>
      </c>
      <c r="Y188" s="21">
        <f>IFERROR(IF(VLOOKUP(B188,IMPORT!$F:$AF,24,FALSE)&lt;&gt;"null",VLOOKUP(B188,IMPORT!$F:$AF,24,FALSE),""),"")</f>
        <v>7.0100118723606003E+17</v>
      </c>
      <c r="Z188" s="18" t="str">
        <f>IFERROR(IF(VLOOKUP(B188,IMPORT!$F:$AF,25,FALSE)&lt;&gt;"null",VLOOKUP(B188,IMPORT!$F:$AF,25,FALSE),""),"")</f>
        <v/>
      </c>
    </row>
    <row r="189" spans="1:26">
      <c r="A189" s="1" t="str">
        <f>IFERROR(IF(IMPORT!C189&lt;&gt;"",IMPORT!C189,""),"")</f>
        <v>Paris 10 - Rex Atrium</v>
      </c>
      <c r="B189" s="1" t="str">
        <f>IFERROR(VLOOKUP(D189,IMPORT!$1:$1048576,6,FALSE),"")</f>
        <v>FC-503-DK</v>
      </c>
      <c r="C189" s="1">
        <f>IFERROR(VLOOKUP(B189,IMPORT!$F:$G,2,FALSE),"")</f>
        <v>500</v>
      </c>
      <c r="D189" s="8" t="str">
        <f>IFERROR(IF(IMPORT!A189&lt;&gt;"",IMPORT!A189,""),"")</f>
        <v>Paris 10 - Rex Atrium10</v>
      </c>
      <c r="E189" s="1" t="str">
        <f>IFERROR(VLOOKUP(D189,IMPORT!$1:$1048576,21,FALSE),"")</f>
        <v>Simon Coulange</v>
      </c>
      <c r="F189" s="25" t="str">
        <f>IFERROR(IF(VLOOKUP(B189,IMPORT!$F:$J,4,0)="true","","S"),"")</f>
        <v/>
      </c>
      <c r="G189" s="10" t="str">
        <f>IFERROR(IF(VLOOKUP(B189,IMPORT!$F:$J,5,0)="normal","","B"),"")</f>
        <v/>
      </c>
      <c r="H189" s="26" t="str">
        <f>IFERROR(IF(VLOOKUP(B189,IMPORT!$F:$L,7,0)="true","","P"),"")</f>
        <v/>
      </c>
      <c r="I189" s="18" t="str">
        <f>IF(AND(OR(IMPORT!K189="available",IMPORT!K189="reservation",IMPORT!K189="reservation-late"),OR(A189&lt;&gt;"Z - Garage - Livraison",A189&lt;&gt;"Z - Garage - Livraison")),B189,"")</f>
        <v>FC-503-DK</v>
      </c>
      <c r="J189" s="18" t="str">
        <f>IFERROR(IF(VLOOKUP(B189,IMPORT!$F:$AF,21,FALSE)&lt;&gt;"null",IF(OR(A189="Z - Garage - Livraison",A189="Z - Garage - Restitution"),"",B189),""),"")</f>
        <v/>
      </c>
      <c r="K189" s="18" t="str">
        <f>IF(AND(J189="",OR(IMPORT!K189="intervention",IMPORT!K189="intervention-late")),IF(OR(A189="Z - Garage - Livraison",A189="Z - Garage - Restitution"),"",B189),"")</f>
        <v/>
      </c>
      <c r="L189" s="18" t="str">
        <f>IFERROR(IF(OR(A189="Z - Garage - Livraison",A189="Z - Garage - Restitution"),B189,""),"")</f>
        <v/>
      </c>
      <c r="M189" s="20" t="str">
        <f>IFERROR(INT(IF(OR(IMPORT!K189="intervention",IMPORT!K189="intervention-late",IMPORT!K189="unavailable"),IF(J189&lt;&gt;"",MID(VLOOKUP(B189,IMPORT!$F:$AF,21,0),1,10),MID(VLOOKUP(B189,IMPORT!$F:$AF,19,0),1,10)),"")),"")</f>
        <v/>
      </c>
      <c r="N189" s="20" t="str">
        <f>IFERROR(INT(IF(OR(IMPORT!K189="intervention",IMPORT!K189="intervention-late",IMPORT!K189="unavailable"),IF(J189&lt;&gt;"",MID(VLOOKUP(B189,IMPORT!$F:$AF,22,0),1,10),MID(VLOOKUP(B189,IMPORT!$F:$AF,20,0),1,10)),"")),"")</f>
        <v/>
      </c>
      <c r="O189" s="18" t="str">
        <f t="shared" ca="1" si="2"/>
        <v/>
      </c>
      <c r="P189" s="14" t="str">
        <f>IFERROR(INT(IF(MID(VLOOKUP(B189,IMPORT!$F:$AF,23,FALSE),1,10)&lt;&gt;"null",MID(VLOOKUP(B189,IMPORT!$F:$AF,23,FALSE),1,10),"")),"")</f>
        <v/>
      </c>
      <c r="Q189" s="16" t="str">
        <f>IFERROR(INT(IF(MID(VLOOKUP(B189,IMPORT!$F:$AF,26,FALSE),1,10)&lt;&gt;"null",MID(VLOOKUP(B189,IMPORT!$F:$AF,26,FALSE),1,10),"")),"")</f>
        <v/>
      </c>
      <c r="R189" s="16" t="str">
        <f>IFERROR(IF(VLOOKUP(B189,IMPORT!$F:$AF,11,FALSE)="true","X",""),"")</f>
        <v/>
      </c>
      <c r="S189" s="16" t="str">
        <f>IFERROR(IF(VLOOKUP(B189,IMPORT!$F:$AF,12,FALSE)="true","X",""),"")</f>
        <v/>
      </c>
      <c r="T189" s="16" t="str">
        <f>IFERROR(IF(VLOOKUP(B189,IMPORT!$F:$AF,9,FALSE)="true","X",""),"")</f>
        <v/>
      </c>
      <c r="U189" s="16" t="str">
        <f>IFERROR(IF(VLOOKUP(B189,IMPORT!$F:$AF,10,FALSE)="true","X",""),"")</f>
        <v/>
      </c>
      <c r="V189" s="16" t="str">
        <f>IFERROR(IF(VLOOKUP(B189,IMPORT!$F:$AF,13,FALSE)="true","X",""),"")</f>
        <v/>
      </c>
      <c r="W189" s="16" t="str">
        <f>IFERROR(IF(VLOOKUP(B189,IMPORT!$F:$AF,14,FALSE)="true","X",""),"")</f>
        <v/>
      </c>
      <c r="X189" s="12">
        <f>IFERROR(INT(IF(MID(VLOOKUP(B189,IMPORT!$F:$AF,27,FALSE),1,10)&lt;&gt;"null",MID(VLOOKUP(B189,IMPORT!$F:$AF,27,FALSE),1,10),"-")),"")</f>
        <v>43446</v>
      </c>
      <c r="Y189" s="21">
        <f>IFERROR(IF(VLOOKUP(B189,IMPORT!$F:$AF,24,FALSE)&lt;&gt;"null",VLOOKUP(B189,IMPORT!$F:$AF,24,FALSE),""),"")</f>
        <v>7.0100118723605798E+17</v>
      </c>
      <c r="Z189" s="18">
        <f>IFERROR(IF(VLOOKUP(B189,IMPORT!$F:$AF,25,FALSE)&lt;&gt;"null",VLOOKUP(B189,IMPORT!$F:$AF,25,FALSE),""),"")</f>
        <v>134838</v>
      </c>
    </row>
    <row r="190" spans="1:26">
      <c r="A190" s="1" t="str">
        <f>IFERROR(IF(IMPORT!C190&lt;&gt;"",IMPORT!C190,""),"")</f>
        <v>Paris 11 - Alhambra</v>
      </c>
      <c r="B190" s="1" t="str">
        <f>IFERROR(VLOOKUP(D190,IMPORT!$1:$1048576,6,FALSE),"")</f>
        <v>EQ-057-EJ</v>
      </c>
      <c r="C190" s="1" t="str">
        <f>IFERROR(VLOOKUP(B190,IMPORT!$F:$G,2,FALSE),"")</f>
        <v>MEGANE</v>
      </c>
      <c r="D190" s="8" t="str">
        <f>IFERROR(IF(IMPORT!A190&lt;&gt;"",IMPORT!A190,""),"")</f>
        <v>Paris 11 - Alhambra1</v>
      </c>
      <c r="E190" s="1" t="str">
        <f>IFERROR(VLOOKUP(D190,IMPORT!$1:$1048576,21,FALSE),"")</f>
        <v>Simon Coulange</v>
      </c>
      <c r="F190" s="25" t="str">
        <f>IFERROR(IF(VLOOKUP(B190,IMPORT!$F:$J,4,0)="true","","S"),"")</f>
        <v/>
      </c>
      <c r="G190" s="10" t="str">
        <f>IFERROR(IF(VLOOKUP(B190,IMPORT!$F:$J,5,0)="normal","","B"),"")</f>
        <v/>
      </c>
      <c r="H190" s="26" t="str">
        <f>IFERROR(IF(VLOOKUP(B190,IMPORT!$F:$L,7,0)="true","","P"),"")</f>
        <v>P</v>
      </c>
      <c r="I190" s="18" t="str">
        <f>IF(AND(OR(IMPORT!K190="available",IMPORT!K190="reservation",IMPORT!K190="reservation-late"),OR(A190&lt;&gt;"Z - Garage - Livraison",A190&lt;&gt;"Z - Garage - Livraison")),B190,"")</f>
        <v/>
      </c>
      <c r="J190" s="18" t="str">
        <f>IFERROR(IF(VLOOKUP(B190,IMPORT!$F:$AF,21,FALSE)&lt;&gt;"null",IF(OR(A190="Z - Garage - Livraison",A190="Z - Garage - Restitution"),"",B190),""),"")</f>
        <v>EQ-057-EJ</v>
      </c>
      <c r="K190" s="18" t="str">
        <f>IF(AND(J190="",OR(IMPORT!K190="intervention",IMPORT!K190="intervention-late")),IF(OR(A190="Z - Garage - Livraison",A190="Z - Garage - Restitution"),"",B190),"")</f>
        <v/>
      </c>
      <c r="L190" s="18" t="str">
        <f>IFERROR(IF(OR(A190="Z - Garage - Livraison",A190="Z - Garage - Restitution"),B190,""),"")</f>
        <v/>
      </c>
      <c r="M190" s="20">
        <f>IFERROR(INT(IF(OR(IMPORT!K190="intervention",IMPORT!K190="intervention-late",IMPORT!K190="unavailable"),IF(J190&lt;&gt;"",MID(VLOOKUP(B190,IMPORT!$F:$AF,21,0),1,10),MID(VLOOKUP(B190,IMPORT!$F:$AF,19,0),1,10)),"")),"")</f>
        <v>43503</v>
      </c>
      <c r="N190" s="20">
        <f>IFERROR(INT(IF(OR(IMPORT!K190="intervention",IMPORT!K190="intervention-late",IMPORT!K190="unavailable"),IF(J190&lt;&gt;"",MID(VLOOKUP(B190,IMPORT!$F:$AF,22,0),1,10),MID(VLOOKUP(B190,IMPORT!$F:$AF,20,0),1,10)),"")),"")</f>
        <v>43524</v>
      </c>
      <c r="O190" s="18">
        <f t="shared" ca="1" si="2"/>
        <v>11</v>
      </c>
      <c r="P190" s="14" t="str">
        <f>IFERROR(INT(IF(MID(VLOOKUP(B190,IMPORT!$F:$AF,23,FALSE),1,10)&lt;&gt;"null",MID(VLOOKUP(B190,IMPORT!$F:$AF,23,FALSE),1,10),"")),"")</f>
        <v/>
      </c>
      <c r="Q190" s="16" t="str">
        <f>IFERROR(INT(IF(MID(VLOOKUP(B190,IMPORT!$F:$AF,26,FALSE),1,10)&lt;&gt;"null",MID(VLOOKUP(B190,IMPORT!$F:$AF,26,FALSE),1,10),"")),"")</f>
        <v/>
      </c>
      <c r="R190" s="16" t="str">
        <f>IFERROR(IF(VLOOKUP(B190,IMPORT!$F:$AF,11,FALSE)="true","X",""),"")</f>
        <v/>
      </c>
      <c r="S190" s="16" t="str">
        <f>IFERROR(IF(VLOOKUP(B190,IMPORT!$F:$AF,12,FALSE)="true","X",""),"")</f>
        <v/>
      </c>
      <c r="T190" s="16" t="str">
        <f>IFERROR(IF(VLOOKUP(B190,IMPORT!$F:$AF,9,FALSE)="true","X",""),"")</f>
        <v/>
      </c>
      <c r="U190" s="16" t="str">
        <f>IFERROR(IF(VLOOKUP(B190,IMPORT!$F:$AF,10,FALSE)="true","X",""),"")</f>
        <v/>
      </c>
      <c r="V190" s="16" t="str">
        <f>IFERROR(IF(VLOOKUP(B190,IMPORT!$F:$AF,13,FALSE)="true","X",""),"")</f>
        <v/>
      </c>
      <c r="W190" s="16" t="str">
        <f>IFERROR(IF(VLOOKUP(B190,IMPORT!$F:$AF,14,FALSE)="true","X",""),"")</f>
        <v/>
      </c>
      <c r="X190" s="12" t="str">
        <f>IFERROR(INT(IF(MID(VLOOKUP(B190,IMPORT!$F:$AF,27,FALSE),1,10)&lt;&gt;"null",MID(VLOOKUP(B190,IMPORT!$F:$AF,27,FALSE),1,10),"-")),"")</f>
        <v/>
      </c>
      <c r="Y190" s="21">
        <f>IFERROR(IF(VLOOKUP(B190,IMPORT!$F:$AF,24,FALSE)&lt;&gt;"null",VLOOKUP(B190,IMPORT!$F:$AF,24,FALSE),""),"")</f>
        <v>7.01001187236064E+17</v>
      </c>
      <c r="Z190" s="18" t="str">
        <f>IFERROR(IF(VLOOKUP(B190,IMPORT!$F:$AF,25,FALSE)&lt;&gt;"null",VLOOKUP(B190,IMPORT!$F:$AF,25,FALSE),""),"")</f>
        <v/>
      </c>
    </row>
    <row r="191" spans="1:26">
      <c r="A191" s="1" t="str">
        <f>IFERROR(IF(IMPORT!C191&lt;&gt;"",IMPORT!C191,""),"")</f>
        <v>Paris 11 - Alhambra</v>
      </c>
      <c r="B191" s="1" t="str">
        <f>IFERROR(VLOOKUP(D191,IMPORT!$1:$1048576,6,FALSE),"")</f>
        <v>EL-374-SA</v>
      </c>
      <c r="C191" s="1" t="str">
        <f>IFERROR(VLOOKUP(B191,IMPORT!$F:$G,2,FALSE),"")</f>
        <v>TWINGO</v>
      </c>
      <c r="D191" s="8" t="str">
        <f>IFERROR(IF(IMPORT!A191&lt;&gt;"",IMPORT!A191,""),"")</f>
        <v>Paris 11 - Alhambra2</v>
      </c>
      <c r="E191" s="1" t="str">
        <f>IFERROR(VLOOKUP(D191,IMPORT!$1:$1048576,21,FALSE),"")</f>
        <v>Simon Coulange</v>
      </c>
      <c r="F191" s="25" t="str">
        <f>IFERROR(IF(VLOOKUP(B191,IMPORT!$F:$J,4,0)="true","","S"),"")</f>
        <v/>
      </c>
      <c r="G191" s="10" t="str">
        <f>IFERROR(IF(VLOOKUP(B191,IMPORT!$F:$J,5,0)="normal","","B"),"")</f>
        <v/>
      </c>
      <c r="H191" s="26" t="str">
        <f>IFERROR(IF(VLOOKUP(B191,IMPORT!$F:$L,7,0)="true","","P"),"")</f>
        <v/>
      </c>
      <c r="I191" s="18" t="str">
        <f>IF(AND(OR(IMPORT!K191="available",IMPORT!K191="reservation",IMPORT!K191="reservation-late"),OR(A191&lt;&gt;"Z - Garage - Livraison",A191&lt;&gt;"Z - Garage - Livraison")),B191,"")</f>
        <v>EL-374-SA</v>
      </c>
      <c r="J191" s="18" t="str">
        <f>IFERROR(IF(VLOOKUP(B191,IMPORT!$F:$AF,21,FALSE)&lt;&gt;"null",IF(OR(A191="Z - Garage - Livraison",A191="Z - Garage - Restitution"),"",B191),""),"")</f>
        <v/>
      </c>
      <c r="K191" s="18" t="str">
        <f>IF(AND(J191="",OR(IMPORT!K191="intervention",IMPORT!K191="intervention-late")),IF(OR(A191="Z - Garage - Livraison",A191="Z - Garage - Restitution"),"",B191),"")</f>
        <v/>
      </c>
      <c r="L191" s="18" t="str">
        <f>IFERROR(IF(OR(A191="Z - Garage - Livraison",A191="Z - Garage - Restitution"),B191,""),"")</f>
        <v/>
      </c>
      <c r="M191" s="20" t="str">
        <f>IFERROR(INT(IF(OR(IMPORT!K191="intervention",IMPORT!K191="intervention-late",IMPORT!K191="unavailable"),IF(J191&lt;&gt;"",MID(VLOOKUP(B191,IMPORT!$F:$AF,21,0),1,10),MID(VLOOKUP(B191,IMPORT!$F:$AF,19,0),1,10)),"")),"")</f>
        <v/>
      </c>
      <c r="N191" s="20" t="str">
        <f>IFERROR(INT(IF(OR(IMPORT!K191="intervention",IMPORT!K191="intervention-late",IMPORT!K191="unavailable"),IF(J191&lt;&gt;"",MID(VLOOKUP(B191,IMPORT!$F:$AF,22,0),1,10),MID(VLOOKUP(B191,IMPORT!$F:$AF,20,0),1,10)),"")),"")</f>
        <v/>
      </c>
      <c r="O191" s="18" t="str">
        <f t="shared" ca="1" si="2"/>
        <v/>
      </c>
      <c r="P191" s="14" t="str">
        <f>IFERROR(INT(IF(MID(VLOOKUP(B191,IMPORT!$F:$AF,23,FALSE),1,10)&lt;&gt;"null",MID(VLOOKUP(B191,IMPORT!$F:$AF,23,FALSE),1,10),"")),"")</f>
        <v/>
      </c>
      <c r="Q191" s="16">
        <f>IFERROR(INT(IF(MID(VLOOKUP(B191,IMPORT!$F:$AF,26,FALSE),1,10)&lt;&gt;"null",MID(VLOOKUP(B191,IMPORT!$F:$AF,26,FALSE),1,10),"")),"")</f>
        <v>43485</v>
      </c>
      <c r="R191" s="16" t="str">
        <f>IFERROR(IF(VLOOKUP(B191,IMPORT!$F:$AF,11,FALSE)="true","X",""),"")</f>
        <v/>
      </c>
      <c r="S191" s="16" t="str">
        <f>IFERROR(IF(VLOOKUP(B191,IMPORT!$F:$AF,12,FALSE)="true","X",""),"")</f>
        <v/>
      </c>
      <c r="T191" s="16" t="str">
        <f>IFERROR(IF(VLOOKUP(B191,IMPORT!$F:$AF,9,FALSE)="true","X",""),"")</f>
        <v/>
      </c>
      <c r="U191" s="16" t="str">
        <f>IFERROR(IF(VLOOKUP(B191,IMPORT!$F:$AF,10,FALSE)="true","X",""),"")</f>
        <v/>
      </c>
      <c r="V191" s="16" t="str">
        <f>IFERROR(IF(VLOOKUP(B191,IMPORT!$F:$AF,13,FALSE)="true","X",""),"")</f>
        <v/>
      </c>
      <c r="W191" s="16" t="str">
        <f>IFERROR(IF(VLOOKUP(B191,IMPORT!$F:$AF,14,FALSE)="true","X",""),"")</f>
        <v/>
      </c>
      <c r="X191" s="12">
        <f>IFERROR(INT(IF(MID(VLOOKUP(B191,IMPORT!$F:$AF,27,FALSE),1,10)&lt;&gt;"null",MID(VLOOKUP(B191,IMPORT!$F:$AF,27,FALSE),1,10),"-")),"")</f>
        <v>43237</v>
      </c>
      <c r="Y191" s="21">
        <f>IFERROR(IF(VLOOKUP(B191,IMPORT!$F:$AF,24,FALSE)&lt;&gt;"null",VLOOKUP(B191,IMPORT!$F:$AF,24,FALSE),""),"")</f>
        <v>7.0100118723602202E+17</v>
      </c>
      <c r="Z191" s="18" t="str">
        <f>IFERROR(IF(VLOOKUP(B191,IMPORT!$F:$AF,25,FALSE)&lt;&gt;"null",VLOOKUP(B191,IMPORT!$F:$AF,25,FALSE),""),"")</f>
        <v/>
      </c>
    </row>
    <row r="192" spans="1:26">
      <c r="A192" s="1" t="str">
        <f>IFERROR(IF(IMPORT!C192&lt;&gt;"",IMPORT!C192,""),"")</f>
        <v>Paris 11 - Alhambra</v>
      </c>
      <c r="B192" s="1" t="str">
        <f>IFERROR(VLOOKUP(D192,IMPORT!$1:$1048576,6,FALSE),"")</f>
        <v>FB-643-TL</v>
      </c>
      <c r="C192" s="1">
        <f>IFERROR(VLOOKUP(B192,IMPORT!$F:$G,2,FALSE),"")</f>
        <v>500</v>
      </c>
      <c r="D192" s="8" t="str">
        <f>IFERROR(IF(IMPORT!A192&lt;&gt;"",IMPORT!A192,""),"")</f>
        <v>Paris 11 - Alhambra3</v>
      </c>
      <c r="E192" s="1" t="str">
        <f>IFERROR(VLOOKUP(D192,IMPORT!$1:$1048576,21,FALSE),"")</f>
        <v>Simon Coulange</v>
      </c>
      <c r="F192" s="25" t="str">
        <f>IFERROR(IF(VLOOKUP(B192,IMPORT!$F:$J,4,0)="true","","S"),"")</f>
        <v/>
      </c>
      <c r="G192" s="10" t="str">
        <f>IFERROR(IF(VLOOKUP(B192,IMPORT!$F:$J,5,0)="normal","","B"),"")</f>
        <v/>
      </c>
      <c r="H192" s="26" t="str">
        <f>IFERROR(IF(VLOOKUP(B192,IMPORT!$F:$L,7,0)="true","","P"),"")</f>
        <v>P</v>
      </c>
      <c r="I192" s="18" t="str">
        <f>IF(AND(OR(IMPORT!K192="available",IMPORT!K192="reservation",IMPORT!K192="reservation-late"),OR(A192&lt;&gt;"Z - Garage - Livraison",A192&lt;&gt;"Z - Garage - Livraison")),B192,"")</f>
        <v>FB-643-TL</v>
      </c>
      <c r="J192" s="18" t="str">
        <f>IFERROR(IF(VLOOKUP(B192,IMPORT!$F:$AF,21,FALSE)&lt;&gt;"null",IF(OR(A192="Z - Garage - Livraison",A192="Z - Garage - Restitution"),"",B192),""),"")</f>
        <v/>
      </c>
      <c r="K192" s="18" t="str">
        <f>IF(AND(J192="",OR(IMPORT!K192="intervention",IMPORT!K192="intervention-late")),IF(OR(A192="Z - Garage - Livraison",A192="Z - Garage - Restitution"),"",B192),"")</f>
        <v/>
      </c>
      <c r="L192" s="18" t="str">
        <f>IFERROR(IF(OR(A192="Z - Garage - Livraison",A192="Z - Garage - Restitution"),B192,""),"")</f>
        <v/>
      </c>
      <c r="M192" s="20" t="str">
        <f>IFERROR(INT(IF(OR(IMPORT!K192="intervention",IMPORT!K192="intervention-late",IMPORT!K192="unavailable"),IF(J192&lt;&gt;"",MID(VLOOKUP(B192,IMPORT!$F:$AF,21,0),1,10),MID(VLOOKUP(B192,IMPORT!$F:$AF,19,0),1,10)),"")),"")</f>
        <v/>
      </c>
      <c r="N192" s="20" t="str">
        <f>IFERROR(INT(IF(OR(IMPORT!K192="intervention",IMPORT!K192="intervention-late",IMPORT!K192="unavailable"),IF(J192&lt;&gt;"",MID(VLOOKUP(B192,IMPORT!$F:$AF,22,0),1,10),MID(VLOOKUP(B192,IMPORT!$F:$AF,20,0),1,10)),"")),"")</f>
        <v/>
      </c>
      <c r="O192" s="18" t="str">
        <f t="shared" ca="1" si="2"/>
        <v/>
      </c>
      <c r="P192" s="14" t="str">
        <f>IFERROR(INT(IF(MID(VLOOKUP(B192,IMPORT!$F:$AF,23,FALSE),1,10)&lt;&gt;"null",MID(VLOOKUP(B192,IMPORT!$F:$AF,23,FALSE),1,10),"")),"")</f>
        <v/>
      </c>
      <c r="Q192" s="16" t="str">
        <f>IFERROR(INT(IF(MID(VLOOKUP(B192,IMPORT!$F:$AF,26,FALSE),1,10)&lt;&gt;"null",MID(VLOOKUP(B192,IMPORT!$F:$AF,26,FALSE),1,10),"")),"")</f>
        <v/>
      </c>
      <c r="R192" s="16" t="str">
        <f>IFERROR(IF(VLOOKUP(B192,IMPORT!$F:$AF,11,FALSE)="true","X",""),"")</f>
        <v/>
      </c>
      <c r="S192" s="16" t="str">
        <f>IFERROR(IF(VLOOKUP(B192,IMPORT!$F:$AF,12,FALSE)="true","X",""),"")</f>
        <v/>
      </c>
      <c r="T192" s="16" t="str">
        <f>IFERROR(IF(VLOOKUP(B192,IMPORT!$F:$AF,9,FALSE)="true","X",""),"")</f>
        <v/>
      </c>
      <c r="U192" s="16" t="str">
        <f>IFERROR(IF(VLOOKUP(B192,IMPORT!$F:$AF,10,FALSE)="true","X",""),"")</f>
        <v/>
      </c>
      <c r="V192" s="16" t="str">
        <f>IFERROR(IF(VLOOKUP(B192,IMPORT!$F:$AF,13,FALSE)="true","X",""),"")</f>
        <v/>
      </c>
      <c r="W192" s="16" t="str">
        <f>IFERROR(IF(VLOOKUP(B192,IMPORT!$F:$AF,14,FALSE)="true","X",""),"")</f>
        <v/>
      </c>
      <c r="X192" s="12" t="str">
        <f>IFERROR(INT(IF(MID(VLOOKUP(B192,IMPORT!$F:$AF,27,FALSE),1,10)&lt;&gt;"null",MID(VLOOKUP(B192,IMPORT!$F:$AF,27,FALSE),1,10),"-")),"")</f>
        <v/>
      </c>
      <c r="Y192" s="21">
        <f>IFERROR(IF(VLOOKUP(B192,IMPORT!$F:$AF,24,FALSE)&lt;&gt;"null",VLOOKUP(B192,IMPORT!$F:$AF,24,FALSE),""),"")</f>
        <v>7.0100118723606797E+17</v>
      </c>
      <c r="Z192" s="18">
        <f>IFERROR(IF(VLOOKUP(B192,IMPORT!$F:$AF,25,FALSE)&lt;&gt;"null",VLOOKUP(B192,IMPORT!$F:$AF,25,FALSE),""),"")</f>
        <v>135059</v>
      </c>
    </row>
    <row r="193" spans="1:26">
      <c r="A193" s="1" t="str">
        <f>IFERROR(IF(IMPORT!C193&lt;&gt;"",IMPORT!C193,""),"")</f>
        <v>Paris 11 - Alhambra</v>
      </c>
      <c r="B193" s="1" t="str">
        <f>IFERROR(VLOOKUP(D193,IMPORT!$1:$1048576,6,FALSE),"")</f>
        <v>EX-358-YV</v>
      </c>
      <c r="C193" s="1">
        <f>IFERROR(VLOOKUP(B193,IMPORT!$F:$G,2,FALSE),"")</f>
        <v>500</v>
      </c>
      <c r="D193" s="8" t="str">
        <f>IFERROR(IF(IMPORT!A193&lt;&gt;"",IMPORT!A193,""),"")</f>
        <v>Paris 11 - Alhambra4</v>
      </c>
      <c r="E193" s="1" t="str">
        <f>IFERROR(VLOOKUP(D193,IMPORT!$1:$1048576,21,FALSE),"")</f>
        <v>Simon Coulange</v>
      </c>
      <c r="F193" s="25" t="str">
        <f>IFERROR(IF(VLOOKUP(B193,IMPORT!$F:$J,4,0)="true","","S"),"")</f>
        <v/>
      </c>
      <c r="G193" s="10" t="str">
        <f>IFERROR(IF(VLOOKUP(B193,IMPORT!$F:$J,5,0)="normal","","B"),"")</f>
        <v/>
      </c>
      <c r="H193" s="26" t="str">
        <f>IFERROR(IF(VLOOKUP(B193,IMPORT!$F:$L,7,0)="true","","P"),"")</f>
        <v/>
      </c>
      <c r="I193" s="18" t="str">
        <f>IF(AND(OR(IMPORT!K193="available",IMPORT!K193="reservation",IMPORT!K193="reservation-late"),OR(A193&lt;&gt;"Z - Garage - Livraison",A193&lt;&gt;"Z - Garage - Livraison")),B193,"")</f>
        <v>EX-358-YV</v>
      </c>
      <c r="J193" s="18" t="str">
        <f>IFERROR(IF(VLOOKUP(B193,IMPORT!$F:$AF,21,FALSE)&lt;&gt;"null",IF(OR(A193="Z - Garage - Livraison",A193="Z - Garage - Restitution"),"",B193),""),"")</f>
        <v/>
      </c>
      <c r="K193" s="18" t="str">
        <f>IF(AND(J193="",OR(IMPORT!K193="intervention",IMPORT!K193="intervention-late")),IF(OR(A193="Z - Garage - Livraison",A193="Z - Garage - Restitution"),"",B193),"")</f>
        <v/>
      </c>
      <c r="L193" s="18" t="str">
        <f>IFERROR(IF(OR(A193="Z - Garage - Livraison",A193="Z - Garage - Restitution"),B193,""),"")</f>
        <v/>
      </c>
      <c r="M193" s="20" t="str">
        <f>IFERROR(INT(IF(OR(IMPORT!K193="intervention",IMPORT!K193="intervention-late",IMPORT!K193="unavailable"),IF(J193&lt;&gt;"",MID(VLOOKUP(B193,IMPORT!$F:$AF,21,0),1,10),MID(VLOOKUP(B193,IMPORT!$F:$AF,19,0),1,10)),"")),"")</f>
        <v/>
      </c>
      <c r="N193" s="20" t="str">
        <f>IFERROR(INT(IF(OR(IMPORT!K193="intervention",IMPORT!K193="intervention-late",IMPORT!K193="unavailable"),IF(J193&lt;&gt;"",MID(VLOOKUP(B193,IMPORT!$F:$AF,22,0),1,10),MID(VLOOKUP(B193,IMPORT!$F:$AF,20,0),1,10)),"")),"")</f>
        <v/>
      </c>
      <c r="O193" s="18" t="str">
        <f t="shared" ca="1" si="2"/>
        <v/>
      </c>
      <c r="P193" s="14">
        <f>IFERROR(INT(IF(MID(VLOOKUP(B193,IMPORT!$F:$AF,23,FALSE),1,10)&lt;&gt;"null",MID(VLOOKUP(B193,IMPORT!$F:$AF,23,FALSE),1,10),"")),"")</f>
        <v>43506</v>
      </c>
      <c r="Q193" s="16" t="str">
        <f>IFERROR(INT(IF(MID(VLOOKUP(B193,IMPORT!$F:$AF,26,FALSE),1,10)&lt;&gt;"null",MID(VLOOKUP(B193,IMPORT!$F:$AF,26,FALSE),1,10),"")),"")</f>
        <v/>
      </c>
      <c r="R193" s="16" t="str">
        <f>IFERROR(IF(VLOOKUP(B193,IMPORT!$F:$AF,11,FALSE)="true","X",""),"")</f>
        <v/>
      </c>
      <c r="S193" s="16" t="str">
        <f>IFERROR(IF(VLOOKUP(B193,IMPORT!$F:$AF,12,FALSE)="true","X",""),"")</f>
        <v/>
      </c>
      <c r="T193" s="16" t="str">
        <f>IFERROR(IF(VLOOKUP(B193,IMPORT!$F:$AF,9,FALSE)="true","X",""),"")</f>
        <v/>
      </c>
      <c r="U193" s="16" t="str">
        <f>IFERROR(IF(VLOOKUP(B193,IMPORT!$F:$AF,10,FALSE)="true","X",""),"")</f>
        <v/>
      </c>
      <c r="V193" s="16" t="str">
        <f>IFERROR(IF(VLOOKUP(B193,IMPORT!$F:$AF,13,FALSE)="true","X",""),"")</f>
        <v/>
      </c>
      <c r="W193" s="16" t="str">
        <f>IFERROR(IF(VLOOKUP(B193,IMPORT!$F:$AF,14,FALSE)="true","X",""),"")</f>
        <v/>
      </c>
      <c r="X193" s="12">
        <f>IFERROR(INT(IF(MID(VLOOKUP(B193,IMPORT!$F:$AF,27,FALSE),1,10)&lt;&gt;"null",MID(VLOOKUP(B193,IMPORT!$F:$AF,27,FALSE),1,10),"-")),"")</f>
        <v>43389</v>
      </c>
      <c r="Y193" s="21" t="str">
        <f>IFERROR(IF(VLOOKUP(B193,IMPORT!$F:$AF,24,FALSE)&lt;&gt;"null",VLOOKUP(B193,IMPORT!$F:$AF,24,FALSE),""),"")</f>
        <v>701001187236040306 KO</v>
      </c>
      <c r="Z193" s="18" t="str">
        <f>IFERROR(IF(VLOOKUP(B193,IMPORT!$F:$AF,25,FALSE)&lt;&gt;"null",VLOOKUP(B193,IMPORT!$F:$AF,25,FALSE),""),"")</f>
        <v/>
      </c>
    </row>
    <row r="194" spans="1:26">
      <c r="A194" s="1" t="str">
        <f>IFERROR(IF(IMPORT!C194&lt;&gt;"",IMPORT!C194,""),"")</f>
        <v>Paris 11 - Alhambra</v>
      </c>
      <c r="B194" s="1" t="str">
        <f>IFERROR(VLOOKUP(D194,IMPORT!$1:$1048576,6,FALSE),"")</f>
        <v>EQ-761-FQ</v>
      </c>
      <c r="C194" s="1" t="str">
        <f>IFERROR(VLOOKUP(B194,IMPORT!$F:$G,2,FALSE),"")</f>
        <v>Golf 7</v>
      </c>
      <c r="D194" s="8" t="str">
        <f>IFERROR(IF(IMPORT!A194&lt;&gt;"",IMPORT!A194,""),"")</f>
        <v>Paris 11 - Alhambra5</v>
      </c>
      <c r="E194" s="1" t="str">
        <f>IFERROR(VLOOKUP(D194,IMPORT!$1:$1048576,21,FALSE),"")</f>
        <v>Simon Coulange</v>
      </c>
      <c r="F194" s="25" t="str">
        <f>IFERROR(IF(VLOOKUP(B194,IMPORT!$F:$J,4,0)="true","","S"),"")</f>
        <v/>
      </c>
      <c r="G194" s="10" t="str">
        <f>IFERROR(IF(VLOOKUP(B194,IMPORT!$F:$J,5,0)="normal","","B"),"")</f>
        <v/>
      </c>
      <c r="H194" s="26" t="str">
        <f>IFERROR(IF(VLOOKUP(B194,IMPORT!$F:$L,7,0)="true","","P"),"")</f>
        <v/>
      </c>
      <c r="I194" s="18" t="str">
        <f>IF(AND(OR(IMPORT!K194="available",IMPORT!K194="reservation",IMPORT!K194="reservation-late"),OR(A194&lt;&gt;"Z - Garage - Livraison",A194&lt;&gt;"Z - Garage - Livraison")),B194,"")</f>
        <v>EQ-761-FQ</v>
      </c>
      <c r="J194" s="18" t="str">
        <f>IFERROR(IF(VLOOKUP(B194,IMPORT!$F:$AF,21,FALSE)&lt;&gt;"null",IF(OR(A194="Z - Garage - Livraison",A194="Z - Garage - Restitution"),"",B194),""),"")</f>
        <v/>
      </c>
      <c r="K194" s="18" t="str">
        <f>IF(AND(J194="",OR(IMPORT!K194="intervention",IMPORT!K194="intervention-late")),IF(OR(A194="Z - Garage - Livraison",A194="Z - Garage - Restitution"),"",B194),"")</f>
        <v/>
      </c>
      <c r="L194" s="18" t="str">
        <f>IFERROR(IF(OR(A194="Z - Garage - Livraison",A194="Z - Garage - Restitution"),B194,""),"")</f>
        <v/>
      </c>
      <c r="M194" s="20" t="str">
        <f>IFERROR(INT(IF(OR(IMPORT!K194="intervention",IMPORT!K194="intervention-late",IMPORT!K194="unavailable"),IF(J194&lt;&gt;"",MID(VLOOKUP(B194,IMPORT!$F:$AF,21,0),1,10),MID(VLOOKUP(B194,IMPORT!$F:$AF,19,0),1,10)),"")),"")</f>
        <v/>
      </c>
      <c r="N194" s="20" t="str">
        <f>IFERROR(INT(IF(OR(IMPORT!K194="intervention",IMPORT!K194="intervention-late",IMPORT!K194="unavailable"),IF(J194&lt;&gt;"",MID(VLOOKUP(B194,IMPORT!$F:$AF,22,0),1,10),MID(VLOOKUP(B194,IMPORT!$F:$AF,20,0),1,10)),"")),"")</f>
        <v/>
      </c>
      <c r="O194" s="18" t="str">
        <f t="shared" ca="1" si="2"/>
        <v/>
      </c>
      <c r="P194" s="14">
        <f>IFERROR(INT(IF(MID(VLOOKUP(B194,IMPORT!$F:$AF,23,FALSE),1,10)&lt;&gt;"null",MID(VLOOKUP(B194,IMPORT!$F:$AF,23,FALSE),1,10),"")),"")</f>
        <v>43473</v>
      </c>
      <c r="Q194" s="16" t="str">
        <f>IFERROR(INT(IF(MID(VLOOKUP(B194,IMPORT!$F:$AF,26,FALSE),1,10)&lt;&gt;"null",MID(VLOOKUP(B194,IMPORT!$F:$AF,26,FALSE),1,10),"")),"")</f>
        <v/>
      </c>
      <c r="R194" s="16" t="str">
        <f>IFERROR(IF(VLOOKUP(B194,IMPORT!$F:$AF,11,FALSE)="true","X",""),"")</f>
        <v/>
      </c>
      <c r="S194" s="16" t="str">
        <f>IFERROR(IF(VLOOKUP(B194,IMPORT!$F:$AF,12,FALSE)="true","X",""),"")</f>
        <v/>
      </c>
      <c r="T194" s="16" t="str">
        <f>IFERROR(IF(VLOOKUP(B194,IMPORT!$F:$AF,9,FALSE)="true","X",""),"")</f>
        <v/>
      </c>
      <c r="U194" s="16" t="str">
        <f>IFERROR(IF(VLOOKUP(B194,IMPORT!$F:$AF,10,FALSE)="true","X",""),"")</f>
        <v/>
      </c>
      <c r="V194" s="16" t="str">
        <f>IFERROR(IF(VLOOKUP(B194,IMPORT!$F:$AF,13,FALSE)="true","X",""),"")</f>
        <v/>
      </c>
      <c r="W194" s="16" t="str">
        <f>IFERROR(IF(VLOOKUP(B194,IMPORT!$F:$AF,14,FALSE)="true","X",""),"")</f>
        <v/>
      </c>
      <c r="X194" s="12">
        <f>IFERROR(INT(IF(MID(VLOOKUP(B194,IMPORT!$F:$AF,27,FALSE),1,10)&lt;&gt;"null",MID(VLOOKUP(B194,IMPORT!$F:$AF,27,FALSE),1,10),"-")),"")</f>
        <v>43391</v>
      </c>
      <c r="Y194" s="21">
        <f>IFERROR(IF(VLOOKUP(B194,IMPORT!$F:$AF,24,FALSE)&lt;&gt;"null",VLOOKUP(B194,IMPORT!$F:$AF,24,FALSE),""),"")</f>
        <v>7.0100118723601894E+17</v>
      </c>
      <c r="Z194" s="18" t="str">
        <f>IFERROR(IF(VLOOKUP(B194,IMPORT!$F:$AF,25,FALSE)&lt;&gt;"null",VLOOKUP(B194,IMPORT!$F:$AF,25,FALSE),""),"")</f>
        <v/>
      </c>
    </row>
    <row r="195" spans="1:26">
      <c r="A195" s="1" t="str">
        <f>IFERROR(IF(IMPORT!C195&lt;&gt;"",IMPORT!C195,""),"")</f>
        <v>Paris 11 - Alhambra</v>
      </c>
      <c r="B195" s="1" t="str">
        <f>IFERROR(VLOOKUP(D195,IMPORT!$1:$1048576,6,FALSE),"")</f>
        <v>FB-003-TM</v>
      </c>
      <c r="C195" s="1">
        <f>IFERROR(VLOOKUP(B195,IMPORT!$F:$G,2,FALSE),"")</f>
        <v>500</v>
      </c>
      <c r="D195" s="8" t="str">
        <f>IFERROR(IF(IMPORT!A195&lt;&gt;"",IMPORT!A195,""),"")</f>
        <v>Paris 11 - Alhambra6</v>
      </c>
      <c r="E195" s="1" t="str">
        <f>IFERROR(VLOOKUP(D195,IMPORT!$1:$1048576,21,FALSE),"")</f>
        <v>Simon Coulange</v>
      </c>
      <c r="F195" s="25" t="str">
        <f>IFERROR(IF(VLOOKUP(B195,IMPORT!$F:$J,4,0)="true","","S"),"")</f>
        <v/>
      </c>
      <c r="G195" s="10" t="str">
        <f>IFERROR(IF(VLOOKUP(B195,IMPORT!$F:$J,5,0)="normal","","B"),"")</f>
        <v/>
      </c>
      <c r="H195" s="26" t="str">
        <f>IFERROR(IF(VLOOKUP(B195,IMPORT!$F:$L,7,0)="true","","P"),"")</f>
        <v/>
      </c>
      <c r="I195" s="18" t="str">
        <f>IF(AND(OR(IMPORT!K195="available",IMPORT!K195="reservation",IMPORT!K195="reservation-late"),OR(A195&lt;&gt;"Z - Garage - Livraison",A195&lt;&gt;"Z - Garage - Livraison")),B195,"")</f>
        <v>FB-003-TM</v>
      </c>
      <c r="J195" s="18" t="str">
        <f>IFERROR(IF(VLOOKUP(B195,IMPORT!$F:$AF,21,FALSE)&lt;&gt;"null",IF(OR(A195="Z - Garage - Livraison",A195="Z - Garage - Restitution"),"",B195),""),"")</f>
        <v/>
      </c>
      <c r="K195" s="18" t="str">
        <f>IF(AND(J195="",OR(IMPORT!K195="intervention",IMPORT!K195="intervention-late")),IF(OR(A195="Z - Garage - Livraison",A195="Z - Garage - Restitution"),"",B195),"")</f>
        <v/>
      </c>
      <c r="L195" s="18" t="str">
        <f>IFERROR(IF(OR(A195="Z - Garage - Livraison",A195="Z - Garage - Restitution"),B195,""),"")</f>
        <v/>
      </c>
      <c r="M195" s="20" t="str">
        <f>IFERROR(INT(IF(OR(IMPORT!K195="intervention",IMPORT!K195="intervention-late",IMPORT!K195="unavailable"),IF(J195&lt;&gt;"",MID(VLOOKUP(B195,IMPORT!$F:$AF,21,0),1,10),MID(VLOOKUP(B195,IMPORT!$F:$AF,19,0),1,10)),"")),"")</f>
        <v/>
      </c>
      <c r="N195" s="20" t="str">
        <f>IFERROR(INT(IF(OR(IMPORT!K195="intervention",IMPORT!K195="intervention-late",IMPORT!K195="unavailable"),IF(J195&lt;&gt;"",MID(VLOOKUP(B195,IMPORT!$F:$AF,22,0),1,10),MID(VLOOKUP(B195,IMPORT!$F:$AF,20,0),1,10)),"")),"")</f>
        <v/>
      </c>
      <c r="O195" s="18" t="str">
        <f t="shared" ref="O195:O258" ca="1" si="3">IF(J195&lt;&gt;"",IF(N195&lt;&gt;"",N195-TODAY(),""),"")</f>
        <v/>
      </c>
      <c r="P195" s="14">
        <f>IFERROR(INT(IF(MID(VLOOKUP(B195,IMPORT!$F:$AF,23,FALSE),1,10)&lt;&gt;"null",MID(VLOOKUP(B195,IMPORT!$F:$AF,23,FALSE),1,10),"")),"")</f>
        <v>43500</v>
      </c>
      <c r="Q195" s="16" t="str">
        <f>IFERROR(INT(IF(MID(VLOOKUP(B195,IMPORT!$F:$AF,26,FALSE),1,10)&lt;&gt;"null",MID(VLOOKUP(B195,IMPORT!$F:$AF,26,FALSE),1,10),"")),"")</f>
        <v/>
      </c>
      <c r="R195" s="16" t="str">
        <f>IFERROR(IF(VLOOKUP(B195,IMPORT!$F:$AF,11,FALSE)="true","X",""),"")</f>
        <v/>
      </c>
      <c r="S195" s="16" t="str">
        <f>IFERROR(IF(VLOOKUP(B195,IMPORT!$F:$AF,12,FALSE)="true","X",""),"")</f>
        <v/>
      </c>
      <c r="T195" s="16" t="str">
        <f>IFERROR(IF(VLOOKUP(B195,IMPORT!$F:$AF,9,FALSE)="true","X",""),"")</f>
        <v/>
      </c>
      <c r="U195" s="16" t="str">
        <f>IFERROR(IF(VLOOKUP(B195,IMPORT!$F:$AF,10,FALSE)="true","X",""),"")</f>
        <v/>
      </c>
      <c r="V195" s="16" t="str">
        <f>IFERROR(IF(VLOOKUP(B195,IMPORT!$F:$AF,13,FALSE)="true","X",""),"")</f>
        <v/>
      </c>
      <c r="W195" s="16" t="str">
        <f>IFERROR(IF(VLOOKUP(B195,IMPORT!$F:$AF,14,FALSE)="true","X",""),"")</f>
        <v/>
      </c>
      <c r="X195" s="12" t="str">
        <f>IFERROR(INT(IF(MID(VLOOKUP(B195,IMPORT!$F:$AF,27,FALSE),1,10)&lt;&gt;"null",MID(VLOOKUP(B195,IMPORT!$F:$AF,27,FALSE),1,10),"-")),"")</f>
        <v/>
      </c>
      <c r="Y195" s="21">
        <f>IFERROR(IF(VLOOKUP(B195,IMPORT!$F:$AF,24,FALSE)&lt;&gt;"null",VLOOKUP(B195,IMPORT!$F:$AF,24,FALSE),""),"")</f>
        <v>7.0100118723606899E+17</v>
      </c>
      <c r="Z195" s="18">
        <f>IFERROR(IF(VLOOKUP(B195,IMPORT!$F:$AF,25,FALSE)&lt;&gt;"null",VLOOKUP(B195,IMPORT!$F:$AF,25,FALSE),""),"")</f>
        <v>135060</v>
      </c>
    </row>
    <row r="196" spans="1:26">
      <c r="A196" s="1" t="str">
        <f>IFERROR(IF(IMPORT!C196&lt;&gt;"",IMPORT!C196,""),"")</f>
        <v>Paris 11 - Alhambra</v>
      </c>
      <c r="B196" s="1" t="str">
        <f>IFERROR(VLOOKUP(D196,IMPORT!$1:$1048576,6,FALSE),"")</f>
        <v>FB-576-TL</v>
      </c>
      <c r="C196" s="1">
        <f>IFERROR(VLOOKUP(B196,IMPORT!$F:$G,2,FALSE),"")</f>
        <v>500</v>
      </c>
      <c r="D196" s="8" t="str">
        <f>IFERROR(IF(IMPORT!A196&lt;&gt;"",IMPORT!A196,""),"")</f>
        <v>Paris 11 - Alhambra7</v>
      </c>
      <c r="E196" s="1" t="str">
        <f>IFERROR(VLOOKUP(D196,IMPORT!$1:$1048576,21,FALSE),"")</f>
        <v>Simon Coulange</v>
      </c>
      <c r="F196" s="25" t="str">
        <f>IFERROR(IF(VLOOKUP(B196,IMPORT!$F:$J,4,0)="true","","S"),"")</f>
        <v/>
      </c>
      <c r="G196" s="10" t="str">
        <f>IFERROR(IF(VLOOKUP(B196,IMPORT!$F:$J,5,0)="normal","","B"),"")</f>
        <v/>
      </c>
      <c r="H196" s="26" t="str">
        <f>IFERROR(IF(VLOOKUP(B196,IMPORT!$F:$L,7,0)="true","","P"),"")</f>
        <v/>
      </c>
      <c r="I196" s="18" t="str">
        <f>IF(AND(OR(IMPORT!K196="available",IMPORT!K196="reservation",IMPORT!K196="reservation-late"),OR(A196&lt;&gt;"Z - Garage - Livraison",A196&lt;&gt;"Z - Garage - Livraison")),B196,"")</f>
        <v>FB-576-TL</v>
      </c>
      <c r="J196" s="18" t="str">
        <f>IFERROR(IF(VLOOKUP(B196,IMPORT!$F:$AF,21,FALSE)&lt;&gt;"null",IF(OR(A196="Z - Garage - Livraison",A196="Z - Garage - Restitution"),"",B196),""),"")</f>
        <v/>
      </c>
      <c r="K196" s="18" t="str">
        <f>IF(AND(J196="",OR(IMPORT!K196="intervention",IMPORT!K196="intervention-late")),IF(OR(A196="Z - Garage - Livraison",A196="Z - Garage - Restitution"),"",B196),"")</f>
        <v/>
      </c>
      <c r="L196" s="18" t="str">
        <f>IFERROR(IF(OR(A196="Z - Garage - Livraison",A196="Z - Garage - Restitution"),B196,""),"")</f>
        <v/>
      </c>
      <c r="M196" s="20" t="str">
        <f>IFERROR(INT(IF(OR(IMPORT!K196="intervention",IMPORT!K196="intervention-late",IMPORT!K196="unavailable"),IF(J196&lt;&gt;"",MID(VLOOKUP(B196,IMPORT!$F:$AF,21,0),1,10),MID(VLOOKUP(B196,IMPORT!$F:$AF,19,0),1,10)),"")),"")</f>
        <v/>
      </c>
      <c r="N196" s="20" t="str">
        <f>IFERROR(INT(IF(OR(IMPORT!K196="intervention",IMPORT!K196="intervention-late",IMPORT!K196="unavailable"),IF(J196&lt;&gt;"",MID(VLOOKUP(B196,IMPORT!$F:$AF,22,0),1,10),MID(VLOOKUP(B196,IMPORT!$F:$AF,20,0),1,10)),"")),"")</f>
        <v/>
      </c>
      <c r="O196" s="18" t="str">
        <f t="shared" ca="1" si="3"/>
        <v/>
      </c>
      <c r="P196" s="14" t="str">
        <f>IFERROR(INT(IF(MID(VLOOKUP(B196,IMPORT!$F:$AF,23,FALSE),1,10)&lt;&gt;"null",MID(VLOOKUP(B196,IMPORT!$F:$AF,23,FALSE),1,10),"")),"")</f>
        <v/>
      </c>
      <c r="Q196" s="16" t="str">
        <f>IFERROR(INT(IF(MID(VLOOKUP(B196,IMPORT!$F:$AF,26,FALSE),1,10)&lt;&gt;"null",MID(VLOOKUP(B196,IMPORT!$F:$AF,26,FALSE),1,10),"")),"")</f>
        <v/>
      </c>
      <c r="R196" s="16" t="str">
        <f>IFERROR(IF(VLOOKUP(B196,IMPORT!$F:$AF,11,FALSE)="true","X",""),"")</f>
        <v/>
      </c>
      <c r="S196" s="16" t="str">
        <f>IFERROR(IF(VLOOKUP(B196,IMPORT!$F:$AF,12,FALSE)="true","X",""),"")</f>
        <v/>
      </c>
      <c r="T196" s="16" t="str">
        <f>IFERROR(IF(VLOOKUP(B196,IMPORT!$F:$AF,9,FALSE)="true","X",""),"")</f>
        <v/>
      </c>
      <c r="U196" s="16" t="str">
        <f>IFERROR(IF(VLOOKUP(B196,IMPORT!$F:$AF,10,FALSE)="true","X",""),"")</f>
        <v/>
      </c>
      <c r="V196" s="16" t="str">
        <f>IFERROR(IF(VLOOKUP(B196,IMPORT!$F:$AF,13,FALSE)="true","X",""),"")</f>
        <v/>
      </c>
      <c r="W196" s="16" t="str">
        <f>IFERROR(IF(VLOOKUP(B196,IMPORT!$F:$AF,14,FALSE)="true","X",""),"")</f>
        <v/>
      </c>
      <c r="X196" s="12" t="str">
        <f>IFERROR(INT(IF(MID(VLOOKUP(B196,IMPORT!$F:$AF,27,FALSE),1,10)&lt;&gt;"null",MID(VLOOKUP(B196,IMPORT!$F:$AF,27,FALSE),1,10),"-")),"")</f>
        <v/>
      </c>
      <c r="Y196" s="21">
        <f>IFERROR(IF(VLOOKUP(B196,IMPORT!$F:$AF,24,FALSE)&lt;&gt;"null",VLOOKUP(B196,IMPORT!$F:$AF,24,FALSE),""),"")</f>
        <v>7.0100118723606797E+17</v>
      </c>
      <c r="Z196" s="18">
        <f>IFERROR(IF(VLOOKUP(B196,IMPORT!$F:$AF,25,FALSE)&lt;&gt;"null",VLOOKUP(B196,IMPORT!$F:$AF,25,FALSE),""),"")</f>
        <v>135058</v>
      </c>
    </row>
    <row r="197" spans="1:26">
      <c r="A197" s="1" t="str">
        <f>IFERROR(IF(IMPORT!C197&lt;&gt;"",IMPORT!C197,""),"")</f>
        <v>Paris 11 - Alhambra</v>
      </c>
      <c r="B197" s="1" t="str">
        <f>IFERROR(VLOOKUP(D197,IMPORT!$1:$1048576,6,FALSE),"")</f>
        <v>EZ-673-GF</v>
      </c>
      <c r="C197" s="1" t="str">
        <f>IFERROR(VLOOKUP(B197,IMPORT!$F:$G,2,FALSE),"")</f>
        <v>Yaris</v>
      </c>
      <c r="D197" s="8" t="str">
        <f>IFERROR(IF(IMPORT!A197&lt;&gt;"",IMPORT!A197,""),"")</f>
        <v>Paris 11 - Alhambra8</v>
      </c>
      <c r="E197" s="1" t="str">
        <f>IFERROR(VLOOKUP(D197,IMPORT!$1:$1048576,21,FALSE),"")</f>
        <v>Simon Coulange</v>
      </c>
      <c r="F197" s="25" t="str">
        <f>IFERROR(IF(VLOOKUP(B197,IMPORT!$F:$J,4,0)="true","","S"),"")</f>
        <v/>
      </c>
      <c r="G197" s="10" t="str">
        <f>IFERROR(IF(VLOOKUP(B197,IMPORT!$F:$J,5,0)="normal","","B"),"")</f>
        <v/>
      </c>
      <c r="H197" s="26" t="str">
        <f>IFERROR(IF(VLOOKUP(B197,IMPORT!$F:$L,7,0)="true","","P"),"")</f>
        <v/>
      </c>
      <c r="I197" s="18" t="str">
        <f>IF(AND(OR(IMPORT!K197="available",IMPORT!K197="reservation",IMPORT!K197="reservation-late"),OR(A197&lt;&gt;"Z - Garage - Livraison",A197&lt;&gt;"Z - Garage - Livraison")),B197,"")</f>
        <v>EZ-673-GF</v>
      </c>
      <c r="J197" s="18" t="str">
        <f>IFERROR(IF(VLOOKUP(B197,IMPORT!$F:$AF,21,FALSE)&lt;&gt;"null",IF(OR(A197="Z - Garage - Livraison",A197="Z - Garage - Restitution"),"",B197),""),"")</f>
        <v/>
      </c>
      <c r="K197" s="18" t="str">
        <f>IF(AND(J197="",OR(IMPORT!K197="intervention",IMPORT!K197="intervention-late")),IF(OR(A197="Z - Garage - Livraison",A197="Z - Garage - Restitution"),"",B197),"")</f>
        <v/>
      </c>
      <c r="L197" s="18" t="str">
        <f>IFERROR(IF(OR(A197="Z - Garage - Livraison",A197="Z - Garage - Restitution"),B197,""),"")</f>
        <v/>
      </c>
      <c r="M197" s="20" t="str">
        <f>IFERROR(INT(IF(OR(IMPORT!K197="intervention",IMPORT!K197="intervention-late",IMPORT!K197="unavailable"),IF(J197&lt;&gt;"",MID(VLOOKUP(B197,IMPORT!$F:$AF,21,0),1,10),MID(VLOOKUP(B197,IMPORT!$F:$AF,19,0),1,10)),"")),"")</f>
        <v/>
      </c>
      <c r="N197" s="20" t="str">
        <f>IFERROR(INT(IF(OR(IMPORT!K197="intervention",IMPORT!K197="intervention-late",IMPORT!K197="unavailable"),IF(J197&lt;&gt;"",MID(VLOOKUP(B197,IMPORT!$F:$AF,22,0),1,10),MID(VLOOKUP(B197,IMPORT!$F:$AF,20,0),1,10)),"")),"")</f>
        <v/>
      </c>
      <c r="O197" s="18" t="str">
        <f t="shared" ca="1" si="3"/>
        <v/>
      </c>
      <c r="P197" s="14">
        <f>IFERROR(INT(IF(MID(VLOOKUP(B197,IMPORT!$F:$AF,23,FALSE),1,10)&lt;&gt;"null",MID(VLOOKUP(B197,IMPORT!$F:$AF,23,FALSE),1,10),"")),"")</f>
        <v>43500</v>
      </c>
      <c r="Q197" s="16">
        <f>IFERROR(INT(IF(MID(VLOOKUP(B197,IMPORT!$F:$AF,26,FALSE),1,10)&lt;&gt;"null",MID(VLOOKUP(B197,IMPORT!$F:$AF,26,FALSE),1,10),"")),"")</f>
        <v>43425</v>
      </c>
      <c r="R197" s="16" t="str">
        <f>IFERROR(IF(VLOOKUP(B197,IMPORT!$F:$AF,11,FALSE)="true","X",""),"")</f>
        <v/>
      </c>
      <c r="S197" s="16" t="str">
        <f>IFERROR(IF(VLOOKUP(B197,IMPORT!$F:$AF,12,FALSE)="true","X",""),"")</f>
        <v/>
      </c>
      <c r="T197" s="16" t="str">
        <f>IFERROR(IF(VLOOKUP(B197,IMPORT!$F:$AF,9,FALSE)="true","X",""),"")</f>
        <v/>
      </c>
      <c r="U197" s="16" t="str">
        <f>IFERROR(IF(VLOOKUP(B197,IMPORT!$F:$AF,10,FALSE)="true","X",""),"")</f>
        <v/>
      </c>
      <c r="V197" s="16" t="str">
        <f>IFERROR(IF(VLOOKUP(B197,IMPORT!$F:$AF,13,FALSE)="true","X",""),"")</f>
        <v/>
      </c>
      <c r="W197" s="16" t="str">
        <f>IFERROR(IF(VLOOKUP(B197,IMPORT!$F:$AF,14,FALSE)="true","X",""),"")</f>
        <v/>
      </c>
      <c r="X197" s="12">
        <f>IFERROR(INT(IF(MID(VLOOKUP(B197,IMPORT!$F:$AF,27,FALSE),1,10)&lt;&gt;"null",MID(VLOOKUP(B197,IMPORT!$F:$AF,27,FALSE),1,10),"-")),"")</f>
        <v>43391</v>
      </c>
      <c r="Y197" s="21">
        <f>IFERROR(IF(VLOOKUP(B197,IMPORT!$F:$AF,24,FALSE)&lt;&gt;"null",VLOOKUP(B197,IMPORT!$F:$AF,24,FALSE),""),"")</f>
        <v>7.0100118723604595E+17</v>
      </c>
      <c r="Z197" s="18" t="str">
        <f>IFERROR(IF(VLOOKUP(B197,IMPORT!$F:$AF,25,FALSE)&lt;&gt;"null",VLOOKUP(B197,IMPORT!$F:$AF,25,FALSE),""),"")</f>
        <v/>
      </c>
    </row>
    <row r="198" spans="1:26">
      <c r="A198" s="1" t="str">
        <f>IFERROR(IF(IMPORT!C198&lt;&gt;"",IMPORT!C198,""),"")</f>
        <v>Paris 11 - Ledru-Rollin</v>
      </c>
      <c r="B198" s="1" t="str">
        <f>IFERROR(VLOOKUP(D198,IMPORT!$1:$1048576,6,FALSE),"")</f>
        <v>EK-563-GW</v>
      </c>
      <c r="C198" s="1" t="str">
        <f>IFERROR(VLOOKUP(B198,IMPORT!$F:$G,2,FALSE),"")</f>
        <v>TWINGO</v>
      </c>
      <c r="D198" s="8" t="str">
        <f>IFERROR(IF(IMPORT!A198&lt;&gt;"",IMPORT!A198,""),"")</f>
        <v>Paris 11 - Ledru-Rollin1</v>
      </c>
      <c r="E198" s="1" t="str">
        <f>IFERROR(VLOOKUP(D198,IMPORT!$1:$1048576,21,FALSE),"")</f>
        <v>Simon Coulange</v>
      </c>
      <c r="F198" s="25" t="str">
        <f>IFERROR(IF(VLOOKUP(B198,IMPORT!$F:$J,4,0)="true","","S"),"")</f>
        <v/>
      </c>
      <c r="G198" s="10" t="str">
        <f>IFERROR(IF(VLOOKUP(B198,IMPORT!$F:$J,5,0)="normal","","B"),"")</f>
        <v/>
      </c>
      <c r="H198" s="26" t="str">
        <f>IFERROR(IF(VLOOKUP(B198,IMPORT!$F:$L,7,0)="true","","P"),"")</f>
        <v/>
      </c>
      <c r="I198" s="18" t="str">
        <f>IF(AND(OR(IMPORT!K198="available",IMPORT!K198="reservation",IMPORT!K198="reservation-late"),OR(A198&lt;&gt;"Z - Garage - Livraison",A198&lt;&gt;"Z - Garage - Livraison")),B198,"")</f>
        <v>EK-563-GW</v>
      </c>
      <c r="J198" s="18" t="str">
        <f>IFERROR(IF(VLOOKUP(B198,IMPORT!$F:$AF,21,FALSE)&lt;&gt;"null",IF(OR(A198="Z - Garage - Livraison",A198="Z - Garage - Restitution"),"",B198),""),"")</f>
        <v/>
      </c>
      <c r="K198" s="18" t="str">
        <f>IF(AND(J198="",OR(IMPORT!K198="intervention",IMPORT!K198="intervention-late")),IF(OR(A198="Z - Garage - Livraison",A198="Z - Garage - Restitution"),"",B198),"")</f>
        <v/>
      </c>
      <c r="L198" s="18" t="str">
        <f>IFERROR(IF(OR(A198="Z - Garage - Livraison",A198="Z - Garage - Restitution"),B198,""),"")</f>
        <v/>
      </c>
      <c r="M198" s="20" t="str">
        <f>IFERROR(INT(IF(OR(IMPORT!K198="intervention",IMPORT!K198="intervention-late",IMPORT!K198="unavailable"),IF(J198&lt;&gt;"",MID(VLOOKUP(B198,IMPORT!$F:$AF,21,0),1,10),MID(VLOOKUP(B198,IMPORT!$F:$AF,19,0),1,10)),"")),"")</f>
        <v/>
      </c>
      <c r="N198" s="20" t="str">
        <f>IFERROR(INT(IF(OR(IMPORT!K198="intervention",IMPORT!K198="intervention-late",IMPORT!K198="unavailable"),IF(J198&lt;&gt;"",MID(VLOOKUP(B198,IMPORT!$F:$AF,22,0),1,10),MID(VLOOKUP(B198,IMPORT!$F:$AF,20,0),1,10)),"")),"")</f>
        <v/>
      </c>
      <c r="O198" s="18" t="str">
        <f t="shared" ca="1" si="3"/>
        <v/>
      </c>
      <c r="P198" s="14" t="str">
        <f>IFERROR(INT(IF(MID(VLOOKUP(B198,IMPORT!$F:$AF,23,FALSE),1,10)&lt;&gt;"null",MID(VLOOKUP(B198,IMPORT!$F:$AF,23,FALSE),1,10),"")),"")</f>
        <v/>
      </c>
      <c r="Q198" s="16" t="str">
        <f>IFERROR(INT(IF(MID(VLOOKUP(B198,IMPORT!$F:$AF,26,FALSE),1,10)&lt;&gt;"null",MID(VLOOKUP(B198,IMPORT!$F:$AF,26,FALSE),1,10),"")),"")</f>
        <v/>
      </c>
      <c r="R198" s="16" t="str">
        <f>IFERROR(IF(VLOOKUP(B198,IMPORT!$F:$AF,11,FALSE)="true","X",""),"")</f>
        <v/>
      </c>
      <c r="S198" s="16" t="str">
        <f>IFERROR(IF(VLOOKUP(B198,IMPORT!$F:$AF,12,FALSE)="true","X",""),"")</f>
        <v/>
      </c>
      <c r="T198" s="16" t="str">
        <f>IFERROR(IF(VLOOKUP(B198,IMPORT!$F:$AF,9,FALSE)="true","X",""),"")</f>
        <v/>
      </c>
      <c r="U198" s="16" t="str">
        <f>IFERROR(IF(VLOOKUP(B198,IMPORT!$F:$AF,10,FALSE)="true","X",""),"")</f>
        <v/>
      </c>
      <c r="V198" s="16" t="str">
        <f>IFERROR(IF(VLOOKUP(B198,IMPORT!$F:$AF,13,FALSE)="true","X",""),"")</f>
        <v/>
      </c>
      <c r="W198" s="16" t="str">
        <f>IFERROR(IF(VLOOKUP(B198,IMPORT!$F:$AF,14,FALSE)="true","X",""),"")</f>
        <v/>
      </c>
      <c r="X198" s="12">
        <f>IFERROR(INT(IF(MID(VLOOKUP(B198,IMPORT!$F:$AF,27,FALSE),1,10)&lt;&gt;"null",MID(VLOOKUP(B198,IMPORT!$F:$AF,27,FALSE),1,10),"-")),"")</f>
        <v>43391</v>
      </c>
      <c r="Y198" s="21">
        <f>IFERROR(IF(VLOOKUP(B198,IMPORT!$F:$AF,24,FALSE)&lt;&gt;"null",VLOOKUP(B198,IMPORT!$F:$AF,24,FALSE),""),"")</f>
        <v>7.0100120039401498E+17</v>
      </c>
      <c r="Z198" s="18" t="str">
        <f>IFERROR(IF(VLOOKUP(B198,IMPORT!$F:$AF,25,FALSE)&lt;&gt;"null",VLOOKUP(B198,IMPORT!$F:$AF,25,FALSE),""),"")</f>
        <v/>
      </c>
    </row>
    <row r="199" spans="1:26">
      <c r="A199" s="1" t="str">
        <f>IFERROR(IF(IMPORT!C199&lt;&gt;"",IMPORT!C199,""),"")</f>
        <v>Paris 11 - Ledru-Rollin</v>
      </c>
      <c r="B199" s="1" t="str">
        <f>IFERROR(VLOOKUP(D199,IMPORT!$1:$1048576,6,FALSE),"")</f>
        <v>FA-584-RT</v>
      </c>
      <c r="C199" s="1" t="str">
        <f>IFERROR(VLOOKUP(B199,IMPORT!$F:$G,2,FALSE),"")</f>
        <v>MEGANE</v>
      </c>
      <c r="D199" s="8" t="str">
        <f>IFERROR(IF(IMPORT!A199&lt;&gt;"",IMPORT!A199,""),"")</f>
        <v>Paris 11 - Ledru-Rollin2</v>
      </c>
      <c r="E199" s="1" t="str">
        <f>IFERROR(VLOOKUP(D199,IMPORT!$1:$1048576,21,FALSE),"")</f>
        <v>Simon Coulange</v>
      </c>
      <c r="F199" s="25" t="str">
        <f>IFERROR(IF(VLOOKUP(B199,IMPORT!$F:$J,4,0)="true","","S"),"")</f>
        <v/>
      </c>
      <c r="G199" s="10" t="str">
        <f>IFERROR(IF(VLOOKUP(B199,IMPORT!$F:$J,5,0)="normal","","B"),"")</f>
        <v/>
      </c>
      <c r="H199" s="26" t="str">
        <f>IFERROR(IF(VLOOKUP(B199,IMPORT!$F:$L,7,0)="true","","P"),"")</f>
        <v/>
      </c>
      <c r="I199" s="18" t="str">
        <f>IF(AND(OR(IMPORT!K199="available",IMPORT!K199="reservation",IMPORT!K199="reservation-late"),OR(A199&lt;&gt;"Z - Garage - Livraison",A199&lt;&gt;"Z - Garage - Livraison")),B199,"")</f>
        <v>FA-584-RT</v>
      </c>
      <c r="J199" s="18" t="str">
        <f>IFERROR(IF(VLOOKUP(B199,IMPORT!$F:$AF,21,FALSE)&lt;&gt;"null",IF(OR(A199="Z - Garage - Livraison",A199="Z - Garage - Restitution"),"",B199),""),"")</f>
        <v/>
      </c>
      <c r="K199" s="18" t="str">
        <f>IF(AND(J199="",OR(IMPORT!K199="intervention",IMPORT!K199="intervention-late")),IF(OR(A199="Z - Garage - Livraison",A199="Z - Garage - Restitution"),"",B199),"")</f>
        <v/>
      </c>
      <c r="L199" s="18" t="str">
        <f>IFERROR(IF(OR(A199="Z - Garage - Livraison",A199="Z - Garage - Restitution"),B199,""),"")</f>
        <v/>
      </c>
      <c r="M199" s="20" t="str">
        <f>IFERROR(INT(IF(OR(IMPORT!K199="intervention",IMPORT!K199="intervention-late",IMPORT!K199="unavailable"),IF(J199&lt;&gt;"",MID(VLOOKUP(B199,IMPORT!$F:$AF,21,0),1,10),MID(VLOOKUP(B199,IMPORT!$F:$AF,19,0),1,10)),"")),"")</f>
        <v/>
      </c>
      <c r="N199" s="20" t="str">
        <f>IFERROR(INT(IF(OR(IMPORT!K199="intervention",IMPORT!K199="intervention-late",IMPORT!K199="unavailable"),IF(J199&lt;&gt;"",MID(VLOOKUP(B199,IMPORT!$F:$AF,22,0),1,10),MID(VLOOKUP(B199,IMPORT!$F:$AF,20,0),1,10)),"")),"")</f>
        <v/>
      </c>
      <c r="O199" s="18" t="str">
        <f t="shared" ca="1" si="3"/>
        <v/>
      </c>
      <c r="P199" s="14" t="str">
        <f>IFERROR(INT(IF(MID(VLOOKUP(B199,IMPORT!$F:$AF,23,FALSE),1,10)&lt;&gt;"null",MID(VLOOKUP(B199,IMPORT!$F:$AF,23,FALSE),1,10),"")),"")</f>
        <v/>
      </c>
      <c r="Q199" s="16" t="str">
        <f>IFERROR(INT(IF(MID(VLOOKUP(B199,IMPORT!$F:$AF,26,FALSE),1,10)&lt;&gt;"null",MID(VLOOKUP(B199,IMPORT!$F:$AF,26,FALSE),1,10),"")),"")</f>
        <v/>
      </c>
      <c r="R199" s="16" t="str">
        <f>IFERROR(IF(VLOOKUP(B199,IMPORT!$F:$AF,11,FALSE)="true","X",""),"")</f>
        <v/>
      </c>
      <c r="S199" s="16" t="str">
        <f>IFERROR(IF(VLOOKUP(B199,IMPORT!$F:$AF,12,FALSE)="true","X",""),"")</f>
        <v/>
      </c>
      <c r="T199" s="16" t="str">
        <f>IFERROR(IF(VLOOKUP(B199,IMPORT!$F:$AF,9,FALSE)="true","X",""),"")</f>
        <v/>
      </c>
      <c r="U199" s="16" t="str">
        <f>IFERROR(IF(VLOOKUP(B199,IMPORT!$F:$AF,10,FALSE)="true","X",""),"")</f>
        <v/>
      </c>
      <c r="V199" s="16" t="str">
        <f>IFERROR(IF(VLOOKUP(B199,IMPORT!$F:$AF,13,FALSE)="true","X",""),"")</f>
        <v/>
      </c>
      <c r="W199" s="16" t="str">
        <f>IFERROR(IF(VLOOKUP(B199,IMPORT!$F:$AF,14,FALSE)="true","X",""),"")</f>
        <v/>
      </c>
      <c r="X199" s="12" t="str">
        <f>IFERROR(INT(IF(MID(VLOOKUP(B199,IMPORT!$F:$AF,27,FALSE),1,10)&lt;&gt;"null",MID(VLOOKUP(B199,IMPORT!$F:$AF,27,FALSE),1,10),"-")),"")</f>
        <v/>
      </c>
      <c r="Y199" s="21">
        <f>IFERROR(IF(VLOOKUP(B199,IMPORT!$F:$AF,24,FALSE)&lt;&gt;"null",VLOOKUP(B199,IMPORT!$F:$AF,24,FALSE),""),"")</f>
        <v>7.0100118723602099E+17</v>
      </c>
      <c r="Z199" s="18">
        <f>IFERROR(IF(VLOOKUP(B199,IMPORT!$F:$AF,25,FALSE)&lt;&gt;"null",VLOOKUP(B199,IMPORT!$F:$AF,25,FALSE),""),"")</f>
        <v>171</v>
      </c>
    </row>
    <row r="200" spans="1:26">
      <c r="A200" s="1" t="str">
        <f>IFERROR(IF(IMPORT!C200&lt;&gt;"",IMPORT!C200,""),"")</f>
        <v>Paris 11 - Ledru-Rollin</v>
      </c>
      <c r="B200" s="1" t="str">
        <f>IFERROR(VLOOKUP(D200,IMPORT!$1:$1048576,6,FALSE),"")</f>
        <v>FA-618-RS</v>
      </c>
      <c r="C200" s="1" t="str">
        <f>IFERROR(VLOOKUP(B200,IMPORT!$F:$G,2,FALSE),"")</f>
        <v>MEGANE</v>
      </c>
      <c r="D200" s="8" t="str">
        <f>IFERROR(IF(IMPORT!A200&lt;&gt;"",IMPORT!A200,""),"")</f>
        <v>Paris 11 - Ledru-Rollin3</v>
      </c>
      <c r="E200" s="1" t="str">
        <f>IFERROR(VLOOKUP(D200,IMPORT!$1:$1048576,21,FALSE),"")</f>
        <v>Simon Coulange</v>
      </c>
      <c r="F200" s="25" t="str">
        <f>IFERROR(IF(VLOOKUP(B200,IMPORT!$F:$J,4,0)="true","","S"),"")</f>
        <v/>
      </c>
      <c r="G200" s="10" t="str">
        <f>IFERROR(IF(VLOOKUP(B200,IMPORT!$F:$J,5,0)="normal","","B"),"")</f>
        <v/>
      </c>
      <c r="H200" s="26" t="str">
        <f>IFERROR(IF(VLOOKUP(B200,IMPORT!$F:$L,7,0)="true","","P"),"")</f>
        <v/>
      </c>
      <c r="I200" s="18" t="str">
        <f>IF(AND(OR(IMPORT!K200="available",IMPORT!K200="reservation",IMPORT!K200="reservation-late"),OR(A200&lt;&gt;"Z - Garage - Livraison",A200&lt;&gt;"Z - Garage - Livraison")),B200,"")</f>
        <v>FA-618-RS</v>
      </c>
      <c r="J200" s="18" t="str">
        <f>IFERROR(IF(VLOOKUP(B200,IMPORT!$F:$AF,21,FALSE)&lt;&gt;"null",IF(OR(A200="Z - Garage - Livraison",A200="Z - Garage - Restitution"),"",B200),""),"")</f>
        <v/>
      </c>
      <c r="K200" s="18" t="str">
        <f>IF(AND(J200="",OR(IMPORT!K200="intervention",IMPORT!K200="intervention-late")),IF(OR(A200="Z - Garage - Livraison",A200="Z - Garage - Restitution"),"",B200),"")</f>
        <v/>
      </c>
      <c r="L200" s="18" t="str">
        <f>IFERROR(IF(OR(A200="Z - Garage - Livraison",A200="Z - Garage - Restitution"),B200,""),"")</f>
        <v/>
      </c>
      <c r="M200" s="20" t="str">
        <f>IFERROR(INT(IF(OR(IMPORT!K200="intervention",IMPORT!K200="intervention-late",IMPORT!K200="unavailable"),IF(J200&lt;&gt;"",MID(VLOOKUP(B200,IMPORT!$F:$AF,21,0),1,10),MID(VLOOKUP(B200,IMPORT!$F:$AF,19,0),1,10)),"")),"")</f>
        <v/>
      </c>
      <c r="N200" s="20" t="str">
        <f>IFERROR(INT(IF(OR(IMPORT!K200="intervention",IMPORT!K200="intervention-late",IMPORT!K200="unavailable"),IF(J200&lt;&gt;"",MID(VLOOKUP(B200,IMPORT!$F:$AF,22,0),1,10),MID(VLOOKUP(B200,IMPORT!$F:$AF,20,0),1,10)),"")),"")</f>
        <v/>
      </c>
      <c r="O200" s="18" t="str">
        <f t="shared" ca="1" si="3"/>
        <v/>
      </c>
      <c r="P200" s="14">
        <f>IFERROR(INT(IF(MID(VLOOKUP(B200,IMPORT!$F:$AF,23,FALSE),1,10)&lt;&gt;"null",MID(VLOOKUP(B200,IMPORT!$F:$AF,23,FALSE),1,10),"")),"")</f>
        <v>43483</v>
      </c>
      <c r="Q200" s="16" t="str">
        <f>IFERROR(INT(IF(MID(VLOOKUP(B200,IMPORT!$F:$AF,26,FALSE),1,10)&lt;&gt;"null",MID(VLOOKUP(B200,IMPORT!$F:$AF,26,FALSE),1,10),"")),"")</f>
        <v/>
      </c>
      <c r="R200" s="16" t="str">
        <f>IFERROR(IF(VLOOKUP(B200,IMPORT!$F:$AF,11,FALSE)="true","X",""),"")</f>
        <v/>
      </c>
      <c r="S200" s="16" t="str">
        <f>IFERROR(IF(VLOOKUP(B200,IMPORT!$F:$AF,12,FALSE)="true","X",""),"")</f>
        <v/>
      </c>
      <c r="T200" s="16" t="str">
        <f>IFERROR(IF(VLOOKUP(B200,IMPORT!$F:$AF,9,FALSE)="true","X",""),"")</f>
        <v/>
      </c>
      <c r="U200" s="16" t="str">
        <f>IFERROR(IF(VLOOKUP(B200,IMPORT!$F:$AF,10,FALSE)="true","X",""),"")</f>
        <v/>
      </c>
      <c r="V200" s="16" t="str">
        <f>IFERROR(IF(VLOOKUP(B200,IMPORT!$F:$AF,13,FALSE)="true","X",""),"")</f>
        <v/>
      </c>
      <c r="W200" s="16" t="str">
        <f>IFERROR(IF(VLOOKUP(B200,IMPORT!$F:$AF,14,FALSE)="true","X",""),"")</f>
        <v/>
      </c>
      <c r="X200" s="12" t="str">
        <f>IFERROR(INT(IF(MID(VLOOKUP(B200,IMPORT!$F:$AF,27,FALSE),1,10)&lt;&gt;"null",MID(VLOOKUP(B200,IMPORT!$F:$AF,27,FALSE),1,10),"-")),"")</f>
        <v/>
      </c>
      <c r="Y200" s="21">
        <f>IFERROR(IF(VLOOKUP(B200,IMPORT!$F:$AF,24,FALSE)&lt;&gt;"null",VLOOKUP(B200,IMPORT!$F:$AF,24,FALSE),""),"")</f>
        <v>7.0100118723602099E+17</v>
      </c>
      <c r="Z200" s="18">
        <f>IFERROR(IF(VLOOKUP(B200,IMPORT!$F:$AF,25,FALSE)&lt;&gt;"null",VLOOKUP(B200,IMPORT!$F:$AF,25,FALSE),""),"")</f>
        <v>173</v>
      </c>
    </row>
    <row r="201" spans="1:26">
      <c r="A201" s="1" t="str">
        <f>IFERROR(IF(IMPORT!C201&lt;&gt;"",IMPORT!C201,""),"")</f>
        <v>Paris 11 - Ledru-Rollin</v>
      </c>
      <c r="B201" s="1" t="str">
        <f>IFERROR(VLOOKUP(D201,IMPORT!$1:$1048576,6,FALSE),"")</f>
        <v>FA-812-RS</v>
      </c>
      <c r="C201" s="1" t="str">
        <f>IFERROR(VLOOKUP(B201,IMPORT!$F:$G,2,FALSE),"")</f>
        <v>MEGANE</v>
      </c>
      <c r="D201" s="8" t="str">
        <f>IFERROR(IF(IMPORT!A201&lt;&gt;"",IMPORT!A201,""),"")</f>
        <v>Paris 11 - Ledru-Rollin4</v>
      </c>
      <c r="E201" s="1" t="str">
        <f>IFERROR(VLOOKUP(D201,IMPORT!$1:$1048576,21,FALSE),"")</f>
        <v>Simon Coulange</v>
      </c>
      <c r="F201" s="25" t="str">
        <f>IFERROR(IF(VLOOKUP(B201,IMPORT!$F:$J,4,0)="true","","S"),"")</f>
        <v>S</v>
      </c>
      <c r="G201" s="10" t="str">
        <f>IFERROR(IF(VLOOKUP(B201,IMPORT!$F:$J,5,0)="normal","","B"),"")</f>
        <v>B</v>
      </c>
      <c r="H201" s="26" t="str">
        <f>IFERROR(IF(VLOOKUP(B201,IMPORT!$F:$L,7,0)="true","","P"),"")</f>
        <v/>
      </c>
      <c r="I201" s="18" t="str">
        <f>IF(AND(OR(IMPORT!K201="available",IMPORT!K201="reservation",IMPORT!K201="reservation-late"),OR(A201&lt;&gt;"Z - Garage - Livraison",A201&lt;&gt;"Z - Garage - Livraison")),B201,"")</f>
        <v>FA-812-RS</v>
      </c>
      <c r="J201" s="18" t="str">
        <f>IFERROR(IF(VLOOKUP(B201,IMPORT!$F:$AF,21,FALSE)&lt;&gt;"null",IF(OR(A201="Z - Garage - Livraison",A201="Z - Garage - Restitution"),"",B201),""),"")</f>
        <v/>
      </c>
      <c r="K201" s="18" t="str">
        <f>IF(AND(J201="",OR(IMPORT!K201="intervention",IMPORT!K201="intervention-late")),IF(OR(A201="Z - Garage - Livraison",A201="Z - Garage - Restitution"),"",B201),"")</f>
        <v/>
      </c>
      <c r="L201" s="18" t="str">
        <f>IFERROR(IF(OR(A201="Z - Garage - Livraison",A201="Z - Garage - Restitution"),B201,""),"")</f>
        <v/>
      </c>
      <c r="M201" s="20" t="str">
        <f>IFERROR(INT(IF(OR(IMPORT!K201="intervention",IMPORT!K201="intervention-late",IMPORT!K201="unavailable"),IF(J201&lt;&gt;"",MID(VLOOKUP(B201,IMPORT!$F:$AF,21,0),1,10),MID(VLOOKUP(B201,IMPORT!$F:$AF,19,0),1,10)),"")),"")</f>
        <v/>
      </c>
      <c r="N201" s="20" t="str">
        <f>IFERROR(INT(IF(OR(IMPORT!K201="intervention",IMPORT!K201="intervention-late",IMPORT!K201="unavailable"),IF(J201&lt;&gt;"",MID(VLOOKUP(B201,IMPORT!$F:$AF,22,0),1,10),MID(VLOOKUP(B201,IMPORT!$F:$AF,20,0),1,10)),"")),"")</f>
        <v/>
      </c>
      <c r="O201" s="18" t="str">
        <f t="shared" ca="1" si="3"/>
        <v/>
      </c>
      <c r="P201" s="14">
        <f>IFERROR(INT(IF(MID(VLOOKUP(B201,IMPORT!$F:$AF,23,FALSE),1,10)&lt;&gt;"null",MID(VLOOKUP(B201,IMPORT!$F:$AF,23,FALSE),1,10),"")),"")</f>
        <v>43501</v>
      </c>
      <c r="Q201" s="16" t="str">
        <f>IFERROR(INT(IF(MID(VLOOKUP(B201,IMPORT!$F:$AF,26,FALSE),1,10)&lt;&gt;"null",MID(VLOOKUP(B201,IMPORT!$F:$AF,26,FALSE),1,10),"")),"")</f>
        <v/>
      </c>
      <c r="R201" s="16" t="str">
        <f>IFERROR(IF(VLOOKUP(B201,IMPORT!$F:$AF,11,FALSE)="true","X",""),"")</f>
        <v/>
      </c>
      <c r="S201" s="16" t="str">
        <f>IFERROR(IF(VLOOKUP(B201,IMPORT!$F:$AF,12,FALSE)="true","X",""),"")</f>
        <v/>
      </c>
      <c r="T201" s="16" t="str">
        <f>IFERROR(IF(VLOOKUP(B201,IMPORT!$F:$AF,9,FALSE)="true","X",""),"")</f>
        <v/>
      </c>
      <c r="U201" s="16" t="str">
        <f>IFERROR(IF(VLOOKUP(B201,IMPORT!$F:$AF,10,FALSE)="true","X",""),"")</f>
        <v/>
      </c>
      <c r="V201" s="16" t="str">
        <f>IFERROR(IF(VLOOKUP(B201,IMPORT!$F:$AF,13,FALSE)="true","X",""),"")</f>
        <v/>
      </c>
      <c r="W201" s="16" t="str">
        <f>IFERROR(IF(VLOOKUP(B201,IMPORT!$F:$AF,14,FALSE)="true","X",""),"")</f>
        <v/>
      </c>
      <c r="X201" s="12" t="str">
        <f>IFERROR(INT(IF(MID(VLOOKUP(B201,IMPORT!$F:$AF,27,FALSE),1,10)&lt;&gt;"null",MID(VLOOKUP(B201,IMPORT!$F:$AF,27,FALSE),1,10),"-")),"")</f>
        <v/>
      </c>
      <c r="Y201" s="21">
        <f>IFERROR(IF(VLOOKUP(B201,IMPORT!$F:$AF,24,FALSE)&lt;&gt;"null",VLOOKUP(B201,IMPORT!$F:$AF,24,FALSE),""),"")</f>
        <v>7.0100118723602406E+17</v>
      </c>
      <c r="Z201" s="18">
        <f>IFERROR(IF(VLOOKUP(B201,IMPORT!$F:$AF,25,FALSE)&lt;&gt;"null",VLOOKUP(B201,IMPORT!$F:$AF,25,FALSE),""),"")</f>
        <v>225</v>
      </c>
    </row>
    <row r="202" spans="1:26">
      <c r="A202" s="1" t="str">
        <f>IFERROR(IF(IMPORT!C202&lt;&gt;"",IMPORT!C202,""),"")</f>
        <v>Paris 11 - Ledru-Rollin</v>
      </c>
      <c r="B202" s="1" t="str">
        <f>IFERROR(VLOOKUP(D202,IMPORT!$1:$1048576,6,FALSE),"")</f>
        <v>EL-830-FL</v>
      </c>
      <c r="C202" s="1" t="str">
        <f>IFERROR(VLOOKUP(B202,IMPORT!$F:$G,2,FALSE),"")</f>
        <v>Golf 7</v>
      </c>
      <c r="D202" s="8" t="str">
        <f>IFERROR(IF(IMPORT!A202&lt;&gt;"",IMPORT!A202,""),"")</f>
        <v>Paris 11 - Ledru-Rollin5</v>
      </c>
      <c r="E202" s="1" t="str">
        <f>IFERROR(VLOOKUP(D202,IMPORT!$1:$1048576,21,FALSE),"")</f>
        <v>Simon Coulange</v>
      </c>
      <c r="F202" s="25" t="str">
        <f>IFERROR(IF(VLOOKUP(B202,IMPORT!$F:$J,4,0)="true","","S"),"")</f>
        <v/>
      </c>
      <c r="G202" s="10" t="str">
        <f>IFERROR(IF(VLOOKUP(B202,IMPORT!$F:$J,5,0)="normal","","B"),"")</f>
        <v/>
      </c>
      <c r="H202" s="26" t="str">
        <f>IFERROR(IF(VLOOKUP(B202,IMPORT!$F:$L,7,0)="true","","P"),"")</f>
        <v/>
      </c>
      <c r="I202" s="18" t="str">
        <f>IF(AND(OR(IMPORT!K202="available",IMPORT!K202="reservation",IMPORT!K202="reservation-late"),OR(A202&lt;&gt;"Z - Garage - Livraison",A202&lt;&gt;"Z - Garage - Livraison")),B202,"")</f>
        <v>EL-830-FL</v>
      </c>
      <c r="J202" s="18" t="str">
        <f>IFERROR(IF(VLOOKUP(B202,IMPORT!$F:$AF,21,FALSE)&lt;&gt;"null",IF(OR(A202="Z - Garage - Livraison",A202="Z - Garage - Restitution"),"",B202),""),"")</f>
        <v/>
      </c>
      <c r="K202" s="18" t="str">
        <f>IF(AND(J202="",OR(IMPORT!K202="intervention",IMPORT!K202="intervention-late")),IF(OR(A202="Z - Garage - Livraison",A202="Z - Garage - Restitution"),"",B202),"")</f>
        <v/>
      </c>
      <c r="L202" s="18" t="str">
        <f>IFERROR(IF(OR(A202="Z - Garage - Livraison",A202="Z - Garage - Restitution"),B202,""),"")</f>
        <v/>
      </c>
      <c r="M202" s="20" t="str">
        <f>IFERROR(INT(IF(OR(IMPORT!K202="intervention",IMPORT!K202="intervention-late",IMPORT!K202="unavailable"),IF(J202&lt;&gt;"",MID(VLOOKUP(B202,IMPORT!$F:$AF,21,0),1,10),MID(VLOOKUP(B202,IMPORT!$F:$AF,19,0),1,10)),"")),"")</f>
        <v/>
      </c>
      <c r="N202" s="20" t="str">
        <f>IFERROR(INT(IF(OR(IMPORT!K202="intervention",IMPORT!K202="intervention-late",IMPORT!K202="unavailable"),IF(J202&lt;&gt;"",MID(VLOOKUP(B202,IMPORT!$F:$AF,22,0),1,10),MID(VLOOKUP(B202,IMPORT!$F:$AF,20,0),1,10)),"")),"")</f>
        <v/>
      </c>
      <c r="O202" s="18" t="str">
        <f t="shared" ca="1" si="3"/>
        <v/>
      </c>
      <c r="P202" s="14">
        <f>IFERROR(INT(IF(MID(VLOOKUP(B202,IMPORT!$F:$AF,23,FALSE),1,10)&lt;&gt;"null",MID(VLOOKUP(B202,IMPORT!$F:$AF,23,FALSE),1,10),"")),"")</f>
        <v>43502</v>
      </c>
      <c r="Q202" s="16" t="str">
        <f>IFERROR(INT(IF(MID(VLOOKUP(B202,IMPORT!$F:$AF,26,FALSE),1,10)&lt;&gt;"null",MID(VLOOKUP(B202,IMPORT!$F:$AF,26,FALSE),1,10),"")),"")</f>
        <v/>
      </c>
      <c r="R202" s="16" t="str">
        <f>IFERROR(IF(VLOOKUP(B202,IMPORT!$F:$AF,11,FALSE)="true","X",""),"")</f>
        <v/>
      </c>
      <c r="S202" s="16" t="str">
        <f>IFERROR(IF(VLOOKUP(B202,IMPORT!$F:$AF,12,FALSE)="true","X",""),"")</f>
        <v/>
      </c>
      <c r="T202" s="16" t="str">
        <f>IFERROR(IF(VLOOKUP(B202,IMPORT!$F:$AF,9,FALSE)="true","X",""),"")</f>
        <v/>
      </c>
      <c r="U202" s="16" t="str">
        <f>IFERROR(IF(VLOOKUP(B202,IMPORT!$F:$AF,10,FALSE)="true","X",""),"")</f>
        <v/>
      </c>
      <c r="V202" s="16" t="str">
        <f>IFERROR(IF(VLOOKUP(B202,IMPORT!$F:$AF,13,FALSE)="true","X",""),"")</f>
        <v/>
      </c>
      <c r="W202" s="16" t="str">
        <f>IFERROR(IF(VLOOKUP(B202,IMPORT!$F:$AF,14,FALSE)="true","X",""),"")</f>
        <v/>
      </c>
      <c r="X202" s="12">
        <f>IFERROR(INT(IF(MID(VLOOKUP(B202,IMPORT!$F:$AF,27,FALSE),1,10)&lt;&gt;"null",MID(VLOOKUP(B202,IMPORT!$F:$AF,27,FALSE),1,10),"-")),"")</f>
        <v>43391</v>
      </c>
      <c r="Y202" s="21">
        <f>IFERROR(IF(VLOOKUP(B202,IMPORT!$F:$AF,24,FALSE)&lt;&gt;"null",VLOOKUP(B202,IMPORT!$F:$AF,24,FALSE),""),"")</f>
        <v>7010011872360060</v>
      </c>
      <c r="Z202" s="18" t="str">
        <f>IFERROR(IF(VLOOKUP(B202,IMPORT!$F:$AF,25,FALSE)&lt;&gt;"null",VLOOKUP(B202,IMPORT!$F:$AF,25,FALSE),""),"")</f>
        <v/>
      </c>
    </row>
    <row r="203" spans="1:26">
      <c r="A203" s="1" t="str">
        <f>IFERROR(IF(IMPORT!C203&lt;&gt;"",IMPORT!C203,""),"")</f>
        <v>Paris 11 - Ledru-Rollin</v>
      </c>
      <c r="B203" s="1" t="str">
        <f>IFERROR(VLOOKUP(D203,IMPORT!$1:$1048576,6,FALSE),"")</f>
        <v>FA-955-WE</v>
      </c>
      <c r="C203" s="1">
        <f>IFERROR(VLOOKUP(B203,IMPORT!$F:$G,2,FALSE),"")</f>
        <v>500</v>
      </c>
      <c r="D203" s="8" t="str">
        <f>IFERROR(IF(IMPORT!A203&lt;&gt;"",IMPORT!A203,""),"")</f>
        <v>Paris 11 - Ledru-Rollin6</v>
      </c>
      <c r="E203" s="1" t="str">
        <f>IFERROR(VLOOKUP(D203,IMPORT!$1:$1048576,21,FALSE),"")</f>
        <v>Simon Coulange</v>
      </c>
      <c r="F203" s="25" t="str">
        <f>IFERROR(IF(VLOOKUP(B203,IMPORT!$F:$J,4,0)="true","","S"),"")</f>
        <v/>
      </c>
      <c r="G203" s="10" t="str">
        <f>IFERROR(IF(VLOOKUP(B203,IMPORT!$F:$J,5,0)="normal","","B"),"")</f>
        <v/>
      </c>
      <c r="H203" s="26" t="str">
        <f>IFERROR(IF(VLOOKUP(B203,IMPORT!$F:$L,7,0)="true","","P"),"")</f>
        <v/>
      </c>
      <c r="I203" s="18" t="str">
        <f>IF(AND(OR(IMPORT!K203="available",IMPORT!K203="reservation",IMPORT!K203="reservation-late"),OR(A203&lt;&gt;"Z - Garage - Livraison",A203&lt;&gt;"Z - Garage - Livraison")),B203,"")</f>
        <v>FA-955-WE</v>
      </c>
      <c r="J203" s="18" t="str">
        <f>IFERROR(IF(VLOOKUP(B203,IMPORT!$F:$AF,21,FALSE)&lt;&gt;"null",IF(OR(A203="Z - Garage - Livraison",A203="Z - Garage - Restitution"),"",B203),""),"")</f>
        <v/>
      </c>
      <c r="K203" s="18" t="str">
        <f>IF(AND(J203="",OR(IMPORT!K203="intervention",IMPORT!K203="intervention-late")),IF(OR(A203="Z - Garage - Livraison",A203="Z - Garage - Restitution"),"",B203),"")</f>
        <v/>
      </c>
      <c r="L203" s="18" t="str">
        <f>IFERROR(IF(OR(A203="Z - Garage - Livraison",A203="Z - Garage - Restitution"),B203,""),"")</f>
        <v/>
      </c>
      <c r="M203" s="20" t="str">
        <f>IFERROR(INT(IF(OR(IMPORT!K203="intervention",IMPORT!K203="intervention-late",IMPORT!K203="unavailable"),IF(J203&lt;&gt;"",MID(VLOOKUP(B203,IMPORT!$F:$AF,21,0),1,10),MID(VLOOKUP(B203,IMPORT!$F:$AF,19,0),1,10)),"")),"")</f>
        <v/>
      </c>
      <c r="N203" s="20" t="str">
        <f>IFERROR(INT(IF(OR(IMPORT!K203="intervention",IMPORT!K203="intervention-late",IMPORT!K203="unavailable"),IF(J203&lt;&gt;"",MID(VLOOKUP(B203,IMPORT!$F:$AF,22,0),1,10),MID(VLOOKUP(B203,IMPORT!$F:$AF,20,0),1,10)),"")),"")</f>
        <v/>
      </c>
      <c r="O203" s="18" t="str">
        <f t="shared" ca="1" si="3"/>
        <v/>
      </c>
      <c r="P203" s="14" t="str">
        <f>IFERROR(INT(IF(MID(VLOOKUP(B203,IMPORT!$F:$AF,23,FALSE),1,10)&lt;&gt;"null",MID(VLOOKUP(B203,IMPORT!$F:$AF,23,FALSE),1,10),"")),"")</f>
        <v/>
      </c>
      <c r="Q203" s="16" t="str">
        <f>IFERROR(INT(IF(MID(VLOOKUP(B203,IMPORT!$F:$AF,26,FALSE),1,10)&lt;&gt;"null",MID(VLOOKUP(B203,IMPORT!$F:$AF,26,FALSE),1,10),"")),"")</f>
        <v/>
      </c>
      <c r="R203" s="16" t="str">
        <f>IFERROR(IF(VLOOKUP(B203,IMPORT!$F:$AF,11,FALSE)="true","X",""),"")</f>
        <v/>
      </c>
      <c r="S203" s="16" t="str">
        <f>IFERROR(IF(VLOOKUP(B203,IMPORT!$F:$AF,12,FALSE)="true","X",""),"")</f>
        <v/>
      </c>
      <c r="T203" s="16" t="str">
        <f>IFERROR(IF(VLOOKUP(B203,IMPORT!$F:$AF,9,FALSE)="true","X",""),"")</f>
        <v/>
      </c>
      <c r="U203" s="16" t="str">
        <f>IFERROR(IF(VLOOKUP(B203,IMPORT!$F:$AF,10,FALSE)="true","X",""),"")</f>
        <v/>
      </c>
      <c r="V203" s="16" t="str">
        <f>IFERROR(IF(VLOOKUP(B203,IMPORT!$F:$AF,13,FALSE)="true","X",""),"")</f>
        <v/>
      </c>
      <c r="W203" s="16" t="str">
        <f>IFERROR(IF(VLOOKUP(B203,IMPORT!$F:$AF,14,FALSE)="true","X",""),"")</f>
        <v/>
      </c>
      <c r="X203" s="12" t="str">
        <f>IFERROR(INT(IF(MID(VLOOKUP(B203,IMPORT!$F:$AF,27,FALSE),1,10)&lt;&gt;"null",MID(VLOOKUP(B203,IMPORT!$F:$AF,27,FALSE),1,10),"-")),"")</f>
        <v/>
      </c>
      <c r="Y203" s="21">
        <f>IFERROR(IF(VLOOKUP(B203,IMPORT!$F:$AF,24,FALSE)&lt;&gt;"null",VLOOKUP(B203,IMPORT!$F:$AF,24,FALSE),""),"")</f>
        <v>7.0100118723601805E+17</v>
      </c>
      <c r="Z203" s="18" t="str">
        <f>IFERROR(IF(VLOOKUP(B203,IMPORT!$F:$AF,25,FALSE)&lt;&gt;"null",VLOOKUP(B203,IMPORT!$F:$AF,25,FALSE),""),"")</f>
        <v/>
      </c>
    </row>
    <row r="204" spans="1:26">
      <c r="A204" s="1" t="str">
        <f>IFERROR(IF(IMPORT!C204&lt;&gt;"",IMPORT!C204,""),"")</f>
        <v>Paris 11 - Ledru-Rollin</v>
      </c>
      <c r="B204" s="1" t="str">
        <f>IFERROR(VLOOKUP(D204,IMPORT!$1:$1048576,6,FALSE),"")</f>
        <v>ER-459-MZ</v>
      </c>
      <c r="C204" s="1" t="str">
        <f>IFERROR(VLOOKUP(B204,IMPORT!$F:$G,2,FALSE),"")</f>
        <v>MEGANE</v>
      </c>
      <c r="D204" s="8" t="str">
        <f>IFERROR(IF(IMPORT!A204&lt;&gt;"",IMPORT!A204,""),"")</f>
        <v>Paris 11 - Ledru-Rollin7</v>
      </c>
      <c r="E204" s="1" t="str">
        <f>IFERROR(VLOOKUP(D204,IMPORT!$1:$1048576,21,FALSE),"")</f>
        <v>Simon Coulange</v>
      </c>
      <c r="F204" s="25" t="str">
        <f>IFERROR(IF(VLOOKUP(B204,IMPORT!$F:$J,4,0)="true","","S"),"")</f>
        <v/>
      </c>
      <c r="G204" s="10" t="str">
        <f>IFERROR(IF(VLOOKUP(B204,IMPORT!$F:$J,5,0)="normal","","B"),"")</f>
        <v/>
      </c>
      <c r="H204" s="26" t="str">
        <f>IFERROR(IF(VLOOKUP(B204,IMPORT!$F:$L,7,0)="true","","P"),"")</f>
        <v/>
      </c>
      <c r="I204" s="18" t="str">
        <f>IF(AND(OR(IMPORT!K204="available",IMPORT!K204="reservation",IMPORT!K204="reservation-late"),OR(A204&lt;&gt;"Z - Garage - Livraison",A204&lt;&gt;"Z - Garage - Livraison")),B204,"")</f>
        <v/>
      </c>
      <c r="J204" s="18" t="str">
        <f>IFERROR(IF(VLOOKUP(B204,IMPORT!$F:$AF,21,FALSE)&lt;&gt;"null",IF(OR(A204="Z - Garage - Livraison",A204="Z - Garage - Restitution"),"",B204),""),"")</f>
        <v>ER-459-MZ</v>
      </c>
      <c r="K204" s="18" t="str">
        <f>IF(AND(J204="",OR(IMPORT!K204="intervention",IMPORT!K204="intervention-late")),IF(OR(A204="Z - Garage - Livraison",A204="Z - Garage - Restitution"),"",B204),"")</f>
        <v/>
      </c>
      <c r="L204" s="18" t="str">
        <f>IFERROR(IF(OR(A204="Z - Garage - Livraison",A204="Z - Garage - Restitution"),B204,""),"")</f>
        <v/>
      </c>
      <c r="M204" s="20">
        <f>IFERROR(INT(IF(OR(IMPORT!K204="intervention",IMPORT!K204="intervention-late",IMPORT!K204="unavailable"),IF(J204&lt;&gt;"",MID(VLOOKUP(B204,IMPORT!$F:$AF,21,0),1,10),MID(VLOOKUP(B204,IMPORT!$F:$AF,19,0),1,10)),"")),"")</f>
        <v>43494</v>
      </c>
      <c r="N204" s="20">
        <f>IFERROR(INT(IF(OR(IMPORT!K204="intervention",IMPORT!K204="intervention-late",IMPORT!K204="unavailable"),IF(J204&lt;&gt;"",MID(VLOOKUP(B204,IMPORT!$F:$AF,22,0),1,10),MID(VLOOKUP(B204,IMPORT!$F:$AF,20,0),1,10)),"")),"")</f>
        <v>43523</v>
      </c>
      <c r="O204" s="18">
        <f t="shared" ca="1" si="3"/>
        <v>10</v>
      </c>
      <c r="P204" s="14" t="str">
        <f>IFERROR(INT(IF(MID(VLOOKUP(B204,IMPORT!$F:$AF,23,FALSE),1,10)&lt;&gt;"null",MID(VLOOKUP(B204,IMPORT!$F:$AF,23,FALSE),1,10),"")),"")</f>
        <v/>
      </c>
      <c r="Q204" s="16">
        <f>IFERROR(INT(IF(MID(VLOOKUP(B204,IMPORT!$F:$AF,26,FALSE),1,10)&lt;&gt;"null",MID(VLOOKUP(B204,IMPORT!$F:$AF,26,FALSE),1,10),"")),"")</f>
        <v>43483</v>
      </c>
      <c r="R204" s="16" t="str">
        <f>IFERROR(IF(VLOOKUP(B204,IMPORT!$F:$AF,11,FALSE)="true","X",""),"")</f>
        <v/>
      </c>
      <c r="S204" s="16" t="str">
        <f>IFERROR(IF(VLOOKUP(B204,IMPORT!$F:$AF,12,FALSE)="true","X",""),"")</f>
        <v/>
      </c>
      <c r="T204" s="16" t="str">
        <f>IFERROR(IF(VLOOKUP(B204,IMPORT!$F:$AF,9,FALSE)="true","X",""),"")</f>
        <v/>
      </c>
      <c r="U204" s="16" t="str">
        <f>IFERROR(IF(VLOOKUP(B204,IMPORT!$F:$AF,10,FALSE)="true","X",""),"")</f>
        <v/>
      </c>
      <c r="V204" s="16" t="str">
        <f>IFERROR(IF(VLOOKUP(B204,IMPORT!$F:$AF,13,FALSE)="true","X",""),"")</f>
        <v/>
      </c>
      <c r="W204" s="16" t="str">
        <f>IFERROR(IF(VLOOKUP(B204,IMPORT!$F:$AF,14,FALSE)="true","X",""),"")</f>
        <v/>
      </c>
      <c r="X204" s="12">
        <f>IFERROR(INT(IF(MID(VLOOKUP(B204,IMPORT!$F:$AF,27,FALSE),1,10)&lt;&gt;"null",MID(VLOOKUP(B204,IMPORT!$F:$AF,27,FALSE),1,10),"-")),"")</f>
        <v>43391</v>
      </c>
      <c r="Y204" s="21">
        <f>IFERROR(IF(VLOOKUP(B204,IMPORT!$F:$AF,24,FALSE)&lt;&gt;"null",VLOOKUP(B204,IMPORT!$F:$AF,24,FALSE),""),"")</f>
        <v>7.0100118723606298E+17</v>
      </c>
      <c r="Z204" s="18" t="str">
        <f>IFERROR(IF(VLOOKUP(B204,IMPORT!$F:$AF,25,FALSE)&lt;&gt;"null",VLOOKUP(B204,IMPORT!$F:$AF,25,FALSE),""),"")</f>
        <v/>
      </c>
    </row>
    <row r="205" spans="1:26">
      <c r="A205" s="1" t="str">
        <f>IFERROR(IF(IMPORT!C205&lt;&gt;"",IMPORT!C205,""),"")</f>
        <v>Paris 12 - Bercy Saint-Emilion</v>
      </c>
      <c r="B205" s="1" t="str">
        <f>IFERROR(VLOOKUP(D205,IMPORT!$1:$1048576,6,FALSE),"")</f>
        <v>ES-831-FS</v>
      </c>
      <c r="C205" s="1" t="str">
        <f>IFERROR(VLOOKUP(B205,IMPORT!$F:$G,2,FALSE),"")</f>
        <v>TWINGO</v>
      </c>
      <c r="D205" s="8" t="str">
        <f>IFERROR(IF(IMPORT!A205&lt;&gt;"",IMPORT!A205,""),"")</f>
        <v>Paris 12 - Bercy Saint-Emilion1</v>
      </c>
      <c r="E205" s="1" t="str">
        <f>IFERROR(VLOOKUP(D205,IMPORT!$1:$1048576,21,FALSE),"")</f>
        <v>Stephen Girault</v>
      </c>
      <c r="F205" s="25" t="str">
        <f>IFERROR(IF(VLOOKUP(B205,IMPORT!$F:$J,4,0)="true","","S"),"")</f>
        <v/>
      </c>
      <c r="G205" s="10" t="str">
        <f>IFERROR(IF(VLOOKUP(B205,IMPORT!$F:$J,5,0)="normal","","B"),"")</f>
        <v/>
      </c>
      <c r="H205" s="26" t="str">
        <f>IFERROR(IF(VLOOKUP(B205,IMPORT!$F:$L,7,0)="true","","P"),"")</f>
        <v/>
      </c>
      <c r="I205" s="18" t="str">
        <f>IF(AND(OR(IMPORT!K205="available",IMPORT!K205="reservation",IMPORT!K205="reservation-late"),OR(A205&lt;&gt;"Z - Garage - Livraison",A205&lt;&gt;"Z - Garage - Livraison")),B205,"")</f>
        <v>ES-831-FS</v>
      </c>
      <c r="J205" s="18" t="str">
        <f>IFERROR(IF(VLOOKUP(B205,IMPORT!$F:$AF,21,FALSE)&lt;&gt;"null",IF(OR(A205="Z - Garage - Livraison",A205="Z - Garage - Restitution"),"",B205),""),"")</f>
        <v/>
      </c>
      <c r="K205" s="18" t="str">
        <f>IF(AND(J205="",OR(IMPORT!K205="intervention",IMPORT!K205="intervention-late")),IF(OR(A205="Z - Garage - Livraison",A205="Z - Garage - Restitution"),"",B205),"")</f>
        <v/>
      </c>
      <c r="L205" s="18" t="str">
        <f>IFERROR(IF(OR(A205="Z - Garage - Livraison",A205="Z - Garage - Restitution"),B205,""),"")</f>
        <v/>
      </c>
      <c r="M205" s="20" t="str">
        <f>IFERROR(INT(IF(OR(IMPORT!K205="intervention",IMPORT!K205="intervention-late",IMPORT!K205="unavailable"),IF(J205&lt;&gt;"",MID(VLOOKUP(B205,IMPORT!$F:$AF,21,0),1,10),MID(VLOOKUP(B205,IMPORT!$F:$AF,19,0),1,10)),"")),"")</f>
        <v/>
      </c>
      <c r="N205" s="20" t="str">
        <f>IFERROR(INT(IF(OR(IMPORT!K205="intervention",IMPORT!K205="intervention-late",IMPORT!K205="unavailable"),IF(J205&lt;&gt;"",MID(VLOOKUP(B205,IMPORT!$F:$AF,22,0),1,10),MID(VLOOKUP(B205,IMPORT!$F:$AF,20,0),1,10)),"")),"")</f>
        <v/>
      </c>
      <c r="O205" s="18" t="str">
        <f t="shared" ca="1" si="3"/>
        <v/>
      </c>
      <c r="P205" s="14">
        <f>IFERROR(INT(IF(MID(VLOOKUP(B205,IMPORT!$F:$AF,23,FALSE),1,10)&lt;&gt;"null",MID(VLOOKUP(B205,IMPORT!$F:$AF,23,FALSE),1,10),"")),"")</f>
        <v>43500</v>
      </c>
      <c r="Q205" s="16" t="str">
        <f>IFERROR(INT(IF(MID(VLOOKUP(B205,IMPORT!$F:$AF,26,FALSE),1,10)&lt;&gt;"null",MID(VLOOKUP(B205,IMPORT!$F:$AF,26,FALSE),1,10),"")),"")</f>
        <v/>
      </c>
      <c r="R205" s="16" t="str">
        <f>IFERROR(IF(VLOOKUP(B205,IMPORT!$F:$AF,11,FALSE)="true","X",""),"")</f>
        <v/>
      </c>
      <c r="S205" s="16" t="str">
        <f>IFERROR(IF(VLOOKUP(B205,IMPORT!$F:$AF,12,FALSE)="true","X",""),"")</f>
        <v/>
      </c>
      <c r="T205" s="16" t="str">
        <f>IFERROR(IF(VLOOKUP(B205,IMPORT!$F:$AF,9,FALSE)="true","X",""),"")</f>
        <v/>
      </c>
      <c r="U205" s="16" t="str">
        <f>IFERROR(IF(VLOOKUP(B205,IMPORT!$F:$AF,10,FALSE)="true","X",""),"")</f>
        <v/>
      </c>
      <c r="V205" s="16" t="str">
        <f>IFERROR(IF(VLOOKUP(B205,IMPORT!$F:$AF,13,FALSE)="true","X",""),"")</f>
        <v/>
      </c>
      <c r="W205" s="16" t="str">
        <f>IFERROR(IF(VLOOKUP(B205,IMPORT!$F:$AF,14,FALSE)="true","X",""),"")</f>
        <v/>
      </c>
      <c r="X205" s="12" t="str">
        <f>IFERROR(INT(IF(MID(VLOOKUP(B205,IMPORT!$F:$AF,27,FALSE),1,10)&lt;&gt;"null",MID(VLOOKUP(B205,IMPORT!$F:$AF,27,FALSE),1,10),"-")),"")</f>
        <v/>
      </c>
      <c r="Y205" s="21">
        <f>IFERROR(IF(VLOOKUP(B205,IMPORT!$F:$AF,24,FALSE)&lt;&gt;"null",VLOOKUP(B205,IMPORT!$F:$AF,24,FALSE),""),"")</f>
        <v>7.0100118723602304E+17</v>
      </c>
      <c r="Z205" s="18" t="str">
        <f>IFERROR(IF(VLOOKUP(B205,IMPORT!$F:$AF,25,FALSE)&lt;&gt;"null",VLOOKUP(B205,IMPORT!$F:$AF,25,FALSE),""),"")</f>
        <v/>
      </c>
    </row>
    <row r="206" spans="1:26">
      <c r="A206" s="1" t="str">
        <f>IFERROR(IF(IMPORT!C206&lt;&gt;"",IMPORT!C206,""),"")</f>
        <v>Paris 12 - Bercy Saint-Emilion</v>
      </c>
      <c r="B206" s="1" t="str">
        <f>IFERROR(VLOOKUP(D206,IMPORT!$1:$1048576,6,FALSE),"")</f>
        <v>EX-638-YT</v>
      </c>
      <c r="C206" s="1">
        <f>IFERROR(VLOOKUP(B206,IMPORT!$F:$G,2,FALSE),"")</f>
        <v>500</v>
      </c>
      <c r="D206" s="8" t="str">
        <f>IFERROR(IF(IMPORT!A206&lt;&gt;"",IMPORT!A206,""),"")</f>
        <v>Paris 12 - Bercy Saint-Emilion2</v>
      </c>
      <c r="E206" s="1" t="str">
        <f>IFERROR(VLOOKUP(D206,IMPORT!$1:$1048576,21,FALSE),"")</f>
        <v>Stephen Girault</v>
      </c>
      <c r="F206" s="25" t="str">
        <f>IFERROR(IF(VLOOKUP(B206,IMPORT!$F:$J,4,0)="true","","S"),"")</f>
        <v/>
      </c>
      <c r="G206" s="10" t="str">
        <f>IFERROR(IF(VLOOKUP(B206,IMPORT!$F:$J,5,0)="normal","","B"),"")</f>
        <v/>
      </c>
      <c r="H206" s="26" t="str">
        <f>IFERROR(IF(VLOOKUP(B206,IMPORT!$F:$L,7,0)="true","","P"),"")</f>
        <v>P</v>
      </c>
      <c r="I206" s="18" t="str">
        <f>IF(AND(OR(IMPORT!K206="available",IMPORT!K206="reservation",IMPORT!K206="reservation-late"),OR(A206&lt;&gt;"Z - Garage - Livraison",A206&lt;&gt;"Z - Garage - Livraison")),B206,"")</f>
        <v>EX-638-YT</v>
      </c>
      <c r="J206" s="18" t="str">
        <f>IFERROR(IF(VLOOKUP(B206,IMPORT!$F:$AF,21,FALSE)&lt;&gt;"null",IF(OR(A206="Z - Garage - Livraison",A206="Z - Garage - Restitution"),"",B206),""),"")</f>
        <v/>
      </c>
      <c r="K206" s="18" t="str">
        <f>IF(AND(J206="",OR(IMPORT!K206="intervention",IMPORT!K206="intervention-late")),IF(OR(A206="Z - Garage - Livraison",A206="Z - Garage - Restitution"),"",B206),"")</f>
        <v/>
      </c>
      <c r="L206" s="18" t="str">
        <f>IFERROR(IF(OR(A206="Z - Garage - Livraison",A206="Z - Garage - Restitution"),B206,""),"")</f>
        <v/>
      </c>
      <c r="M206" s="20" t="str">
        <f>IFERROR(INT(IF(OR(IMPORT!K206="intervention",IMPORT!K206="intervention-late",IMPORT!K206="unavailable"),IF(J206&lt;&gt;"",MID(VLOOKUP(B206,IMPORT!$F:$AF,21,0),1,10),MID(VLOOKUP(B206,IMPORT!$F:$AF,19,0),1,10)),"")),"")</f>
        <v/>
      </c>
      <c r="N206" s="20" t="str">
        <f>IFERROR(INT(IF(OR(IMPORT!K206="intervention",IMPORT!K206="intervention-late",IMPORT!K206="unavailable"),IF(J206&lt;&gt;"",MID(VLOOKUP(B206,IMPORT!$F:$AF,22,0),1,10),MID(VLOOKUP(B206,IMPORT!$F:$AF,20,0),1,10)),"")),"")</f>
        <v/>
      </c>
      <c r="O206" s="18" t="str">
        <f t="shared" ca="1" si="3"/>
        <v/>
      </c>
      <c r="P206" s="14">
        <f>IFERROR(INT(IF(MID(VLOOKUP(B206,IMPORT!$F:$AF,23,FALSE),1,10)&lt;&gt;"null",MID(VLOOKUP(B206,IMPORT!$F:$AF,23,FALSE),1,10),"")),"")</f>
        <v>43372</v>
      </c>
      <c r="Q206" s="16" t="str">
        <f>IFERROR(INT(IF(MID(VLOOKUP(B206,IMPORT!$F:$AF,26,FALSE),1,10)&lt;&gt;"null",MID(VLOOKUP(B206,IMPORT!$F:$AF,26,FALSE),1,10),"")),"")</f>
        <v/>
      </c>
      <c r="R206" s="16" t="str">
        <f>IFERROR(IF(VLOOKUP(B206,IMPORT!$F:$AF,11,FALSE)="true","X",""),"")</f>
        <v/>
      </c>
      <c r="S206" s="16" t="str">
        <f>IFERROR(IF(VLOOKUP(B206,IMPORT!$F:$AF,12,FALSE)="true","X",""),"")</f>
        <v/>
      </c>
      <c r="T206" s="16" t="str">
        <f>IFERROR(IF(VLOOKUP(B206,IMPORT!$F:$AF,9,FALSE)="true","X",""),"")</f>
        <v/>
      </c>
      <c r="U206" s="16" t="str">
        <f>IFERROR(IF(VLOOKUP(B206,IMPORT!$F:$AF,10,FALSE)="true","X",""),"")</f>
        <v/>
      </c>
      <c r="V206" s="16" t="str">
        <f>IFERROR(IF(VLOOKUP(B206,IMPORT!$F:$AF,13,FALSE)="true","X",""),"")</f>
        <v/>
      </c>
      <c r="W206" s="16" t="str">
        <f>IFERROR(IF(VLOOKUP(B206,IMPORT!$F:$AF,14,FALSE)="true","X",""),"")</f>
        <v/>
      </c>
      <c r="X206" s="12" t="str">
        <f>IFERROR(INT(IF(MID(VLOOKUP(B206,IMPORT!$F:$AF,27,FALSE),1,10)&lt;&gt;"null",MID(VLOOKUP(B206,IMPORT!$F:$AF,27,FALSE),1,10),"-")),"")</f>
        <v/>
      </c>
      <c r="Y206" s="21">
        <f>IFERROR(IF(VLOOKUP(B206,IMPORT!$F:$AF,24,FALSE)&lt;&gt;"null",VLOOKUP(B206,IMPORT!$F:$AF,24,FALSE),""),"")</f>
        <v>7.0100118723603098E+17</v>
      </c>
      <c r="Z206" s="18" t="str">
        <f>IFERROR(IF(VLOOKUP(B206,IMPORT!$F:$AF,25,FALSE)&lt;&gt;"null",VLOOKUP(B206,IMPORT!$F:$AF,25,FALSE),""),"")</f>
        <v/>
      </c>
    </row>
    <row r="207" spans="1:26">
      <c r="A207" s="1" t="str">
        <f>IFERROR(IF(IMPORT!C207&lt;&gt;"",IMPORT!C207,""),"")</f>
        <v>Paris 12 - Bercy Saint-Emilion</v>
      </c>
      <c r="B207" s="1" t="str">
        <f>IFERROR(VLOOKUP(D207,IMPORT!$1:$1048576,6,FALSE),"")</f>
        <v>EY-375-NM</v>
      </c>
      <c r="C207" s="1" t="str">
        <f>IFERROR(VLOOKUP(B207,IMPORT!$F:$G,2,FALSE),"")</f>
        <v>Golf 7</v>
      </c>
      <c r="D207" s="8" t="str">
        <f>IFERROR(IF(IMPORT!A207&lt;&gt;"",IMPORT!A207,""),"")</f>
        <v>Paris 12 - Bercy Saint-Emilion3</v>
      </c>
      <c r="E207" s="1" t="str">
        <f>IFERROR(VLOOKUP(D207,IMPORT!$1:$1048576,21,FALSE),"")</f>
        <v>Stephen Girault</v>
      </c>
      <c r="F207" s="25" t="str">
        <f>IFERROR(IF(VLOOKUP(B207,IMPORT!$F:$J,4,0)="true","","S"),"")</f>
        <v/>
      </c>
      <c r="G207" s="10" t="str">
        <f>IFERROR(IF(VLOOKUP(B207,IMPORT!$F:$J,5,0)="normal","","B"),"")</f>
        <v/>
      </c>
      <c r="H207" s="26" t="str">
        <f>IFERROR(IF(VLOOKUP(B207,IMPORT!$F:$L,7,0)="true","","P"),"")</f>
        <v/>
      </c>
      <c r="I207" s="18" t="str">
        <f>IF(AND(OR(IMPORT!K207="available",IMPORT!K207="reservation",IMPORT!K207="reservation-late"),OR(A207&lt;&gt;"Z - Garage - Livraison",A207&lt;&gt;"Z - Garage - Livraison")),B207,"")</f>
        <v/>
      </c>
      <c r="J207" s="18" t="str">
        <f>IFERROR(IF(VLOOKUP(B207,IMPORT!$F:$AF,21,FALSE)&lt;&gt;"null",IF(OR(A207="Z - Garage - Livraison",A207="Z - Garage - Restitution"),"",B207),""),"")</f>
        <v>EY-375-NM</v>
      </c>
      <c r="K207" s="18" t="str">
        <f>IF(AND(J207="",OR(IMPORT!K207="intervention",IMPORT!K207="intervention-late")),IF(OR(A207="Z - Garage - Livraison",A207="Z - Garage - Restitution"),"",B207),"")</f>
        <v/>
      </c>
      <c r="L207" s="18" t="str">
        <f>IFERROR(IF(OR(A207="Z - Garage - Livraison",A207="Z - Garage - Restitution"),B207,""),"")</f>
        <v/>
      </c>
      <c r="M207" s="20">
        <f>IFERROR(INT(IF(OR(IMPORT!K207="intervention",IMPORT!K207="intervention-late",IMPORT!K207="unavailable"),IF(J207&lt;&gt;"",MID(VLOOKUP(B207,IMPORT!$F:$AF,21,0),1,10),MID(VLOOKUP(B207,IMPORT!$F:$AF,19,0),1,10)),"")),"")</f>
        <v>43460</v>
      </c>
      <c r="N207" s="20">
        <f>IFERROR(INT(IF(OR(IMPORT!K207="intervention",IMPORT!K207="intervention-late",IMPORT!K207="unavailable"),IF(J207&lt;&gt;"",MID(VLOOKUP(B207,IMPORT!$F:$AF,22,0),1,10),MID(VLOOKUP(B207,IMPORT!$F:$AF,20,0),1,10)),"")),"")</f>
        <v>43523</v>
      </c>
      <c r="O207" s="18">
        <f t="shared" ca="1" si="3"/>
        <v>10</v>
      </c>
      <c r="P207" s="14" t="str">
        <f>IFERROR(INT(IF(MID(VLOOKUP(B207,IMPORT!$F:$AF,23,FALSE),1,10)&lt;&gt;"null",MID(VLOOKUP(B207,IMPORT!$F:$AF,23,FALSE),1,10),"")),"")</f>
        <v/>
      </c>
      <c r="Q207" s="16" t="str">
        <f>IFERROR(INT(IF(MID(VLOOKUP(B207,IMPORT!$F:$AF,26,FALSE),1,10)&lt;&gt;"null",MID(VLOOKUP(B207,IMPORT!$F:$AF,26,FALSE),1,10),"")),"")</f>
        <v/>
      </c>
      <c r="R207" s="16" t="str">
        <f>IFERROR(IF(VLOOKUP(B207,IMPORT!$F:$AF,11,FALSE)="true","X",""),"")</f>
        <v/>
      </c>
      <c r="S207" s="16" t="str">
        <f>IFERROR(IF(VLOOKUP(B207,IMPORT!$F:$AF,12,FALSE)="true","X",""),"")</f>
        <v/>
      </c>
      <c r="T207" s="16" t="str">
        <f>IFERROR(IF(VLOOKUP(B207,IMPORT!$F:$AF,9,FALSE)="true","X",""),"")</f>
        <v/>
      </c>
      <c r="U207" s="16" t="str">
        <f>IFERROR(IF(VLOOKUP(B207,IMPORT!$F:$AF,10,FALSE)="true","X",""),"")</f>
        <v/>
      </c>
      <c r="V207" s="16" t="str">
        <f>IFERROR(IF(VLOOKUP(B207,IMPORT!$F:$AF,13,FALSE)="true","X",""),"")</f>
        <v/>
      </c>
      <c r="W207" s="16" t="str">
        <f>IFERROR(IF(VLOOKUP(B207,IMPORT!$F:$AF,14,FALSE)="true","X",""),"")</f>
        <v/>
      </c>
      <c r="X207" s="12" t="str">
        <f>IFERROR(INT(IF(MID(VLOOKUP(B207,IMPORT!$F:$AF,27,FALSE),1,10)&lt;&gt;"null",MID(VLOOKUP(B207,IMPORT!$F:$AF,27,FALSE),1,10),"-")),"")</f>
        <v/>
      </c>
      <c r="Y207" s="21">
        <f>IFERROR(IF(VLOOKUP(B207,IMPORT!$F:$AF,24,FALSE)&lt;&gt;"null",VLOOKUP(B207,IMPORT!$F:$AF,24,FALSE),""),"")</f>
        <v>7.0100118723604096E+17</v>
      </c>
      <c r="Z207" s="18" t="str">
        <f>IFERROR(IF(VLOOKUP(B207,IMPORT!$F:$AF,25,FALSE)&lt;&gt;"null",VLOOKUP(B207,IMPORT!$F:$AF,25,FALSE),""),"")</f>
        <v/>
      </c>
    </row>
    <row r="208" spans="1:26">
      <c r="A208" s="1" t="str">
        <f>IFERROR(IF(IMPORT!C208&lt;&gt;"",IMPORT!C208,""),"")</f>
        <v>Paris 12 - Bercy Saint-Emilion</v>
      </c>
      <c r="B208" s="1" t="str">
        <f>IFERROR(VLOOKUP(D208,IMPORT!$1:$1048576,6,FALSE),"")</f>
        <v>FA-094-JB</v>
      </c>
      <c r="C208" s="1" t="str">
        <f>IFERROR(VLOOKUP(B208,IMPORT!$F:$G,2,FALSE),"")</f>
        <v>MEGANE</v>
      </c>
      <c r="D208" s="8" t="str">
        <f>IFERROR(IF(IMPORT!A208&lt;&gt;"",IMPORT!A208,""),"")</f>
        <v>Paris 12 - Bercy Saint-Emilion4</v>
      </c>
      <c r="E208" s="1" t="str">
        <f>IFERROR(VLOOKUP(D208,IMPORT!$1:$1048576,21,FALSE),"")</f>
        <v>Stephen Girault</v>
      </c>
      <c r="F208" s="25" t="str">
        <f>IFERROR(IF(VLOOKUP(B208,IMPORT!$F:$J,4,0)="true","","S"),"")</f>
        <v/>
      </c>
      <c r="G208" s="10" t="str">
        <f>IFERROR(IF(VLOOKUP(B208,IMPORT!$F:$J,5,0)="normal","","B"),"")</f>
        <v/>
      </c>
      <c r="H208" s="26" t="str">
        <f>IFERROR(IF(VLOOKUP(B208,IMPORT!$F:$L,7,0)="true","","P"),"")</f>
        <v/>
      </c>
      <c r="I208" s="18" t="str">
        <f>IF(AND(OR(IMPORT!K208="available",IMPORT!K208="reservation",IMPORT!K208="reservation-late"),OR(A208&lt;&gt;"Z - Garage - Livraison",A208&lt;&gt;"Z - Garage - Livraison")),B208,"")</f>
        <v>FA-094-JB</v>
      </c>
      <c r="J208" s="18" t="str">
        <f>IFERROR(IF(VLOOKUP(B208,IMPORT!$F:$AF,21,FALSE)&lt;&gt;"null",IF(OR(A208="Z - Garage - Livraison",A208="Z - Garage - Restitution"),"",B208),""),"")</f>
        <v/>
      </c>
      <c r="K208" s="18" t="str">
        <f>IF(AND(J208="",OR(IMPORT!K208="intervention",IMPORT!K208="intervention-late")),IF(OR(A208="Z - Garage - Livraison",A208="Z - Garage - Restitution"),"",B208),"")</f>
        <v/>
      </c>
      <c r="L208" s="18" t="str">
        <f>IFERROR(IF(OR(A208="Z - Garage - Livraison",A208="Z - Garage - Restitution"),B208,""),"")</f>
        <v/>
      </c>
      <c r="M208" s="20" t="str">
        <f>IFERROR(INT(IF(OR(IMPORT!K208="intervention",IMPORT!K208="intervention-late",IMPORT!K208="unavailable"),IF(J208&lt;&gt;"",MID(VLOOKUP(B208,IMPORT!$F:$AF,21,0),1,10),MID(VLOOKUP(B208,IMPORT!$F:$AF,19,0),1,10)),"")),"")</f>
        <v/>
      </c>
      <c r="N208" s="20" t="str">
        <f>IFERROR(INT(IF(OR(IMPORT!K208="intervention",IMPORT!K208="intervention-late",IMPORT!K208="unavailable"),IF(J208&lt;&gt;"",MID(VLOOKUP(B208,IMPORT!$F:$AF,22,0),1,10),MID(VLOOKUP(B208,IMPORT!$F:$AF,20,0),1,10)),"")),"")</f>
        <v/>
      </c>
      <c r="O208" s="18" t="str">
        <f t="shared" ca="1" si="3"/>
        <v/>
      </c>
      <c r="P208" s="14" t="str">
        <f>IFERROR(INT(IF(MID(VLOOKUP(B208,IMPORT!$F:$AF,23,FALSE),1,10)&lt;&gt;"null",MID(VLOOKUP(B208,IMPORT!$F:$AF,23,FALSE),1,10),"")),"")</f>
        <v/>
      </c>
      <c r="Q208" s="16" t="str">
        <f>IFERROR(INT(IF(MID(VLOOKUP(B208,IMPORT!$F:$AF,26,FALSE),1,10)&lt;&gt;"null",MID(VLOOKUP(B208,IMPORT!$F:$AF,26,FALSE),1,10),"")),"")</f>
        <v/>
      </c>
      <c r="R208" s="16" t="str">
        <f>IFERROR(IF(VLOOKUP(B208,IMPORT!$F:$AF,11,FALSE)="true","X",""),"")</f>
        <v/>
      </c>
      <c r="S208" s="16" t="str">
        <f>IFERROR(IF(VLOOKUP(B208,IMPORT!$F:$AF,12,FALSE)="true","X",""),"")</f>
        <v/>
      </c>
      <c r="T208" s="16" t="str">
        <f>IFERROR(IF(VLOOKUP(B208,IMPORT!$F:$AF,9,FALSE)="true","X",""),"")</f>
        <v/>
      </c>
      <c r="U208" s="16" t="str">
        <f>IFERROR(IF(VLOOKUP(B208,IMPORT!$F:$AF,10,FALSE)="true","X",""),"")</f>
        <v/>
      </c>
      <c r="V208" s="16" t="str">
        <f>IFERROR(IF(VLOOKUP(B208,IMPORT!$F:$AF,13,FALSE)="true","X",""),"")</f>
        <v/>
      </c>
      <c r="W208" s="16" t="str">
        <f>IFERROR(IF(VLOOKUP(B208,IMPORT!$F:$AF,14,FALSE)="true","X",""),"")</f>
        <v/>
      </c>
      <c r="X208" s="12" t="str">
        <f>IFERROR(INT(IF(MID(VLOOKUP(B208,IMPORT!$F:$AF,27,FALSE),1,10)&lt;&gt;"null",MID(VLOOKUP(B208,IMPORT!$F:$AF,27,FALSE),1,10),"-")),"")</f>
        <v/>
      </c>
      <c r="Y208" s="21">
        <f>IFERROR(IF(VLOOKUP(B208,IMPORT!$F:$AF,24,FALSE)&lt;&gt;"null",VLOOKUP(B208,IMPORT!$F:$AF,24,FALSE),""),"")</f>
        <v>7.0100118723606298E+17</v>
      </c>
      <c r="Z208" s="18" t="str">
        <f>IFERROR(IF(VLOOKUP(B208,IMPORT!$F:$AF,25,FALSE)&lt;&gt;"null",VLOOKUP(B208,IMPORT!$F:$AF,25,FALSE),""),"")</f>
        <v/>
      </c>
    </row>
    <row r="209" spans="1:26">
      <c r="A209" s="1" t="str">
        <f>IFERROR(IF(IMPORT!C209&lt;&gt;"",IMPORT!C209,""),"")</f>
        <v>Paris 12 - Blvd Diderot</v>
      </c>
      <c r="B209" s="1" t="str">
        <f>IFERROR(VLOOKUP(D209,IMPORT!$1:$1048576,6,FALSE),"")</f>
        <v>ES-542-VS</v>
      </c>
      <c r="C209" s="1" t="str">
        <f>IFERROR(VLOOKUP(B209,IMPORT!$F:$G,2,FALSE),"")</f>
        <v>MEGANE</v>
      </c>
      <c r="D209" s="8" t="str">
        <f>IFERROR(IF(IMPORT!A209&lt;&gt;"",IMPORT!A209,""),"")</f>
        <v>Paris 12 - Blvd Diderot1</v>
      </c>
      <c r="E209" s="1" t="str">
        <f>IFERROR(VLOOKUP(D209,IMPORT!$1:$1048576,21,FALSE),"")</f>
        <v>Azize Aouzal</v>
      </c>
      <c r="F209" s="25" t="str">
        <f>IFERROR(IF(VLOOKUP(B209,IMPORT!$F:$J,4,0)="true","","S"),"")</f>
        <v/>
      </c>
      <c r="G209" s="10" t="str">
        <f>IFERROR(IF(VLOOKUP(B209,IMPORT!$F:$J,5,0)="normal","","B"),"")</f>
        <v/>
      </c>
      <c r="H209" s="26" t="str">
        <f>IFERROR(IF(VLOOKUP(B209,IMPORT!$F:$L,7,0)="true","","P"),"")</f>
        <v/>
      </c>
      <c r="I209" s="18" t="str">
        <f>IF(AND(OR(IMPORT!K209="available",IMPORT!K209="reservation",IMPORT!K209="reservation-late"),OR(A209&lt;&gt;"Z - Garage - Livraison",A209&lt;&gt;"Z - Garage - Livraison")),B209,"")</f>
        <v>ES-542-VS</v>
      </c>
      <c r="J209" s="18" t="str">
        <f>IFERROR(IF(VLOOKUP(B209,IMPORT!$F:$AF,21,FALSE)&lt;&gt;"null",IF(OR(A209="Z - Garage - Livraison",A209="Z - Garage - Restitution"),"",B209),""),"")</f>
        <v/>
      </c>
      <c r="K209" s="18" t="str">
        <f>IF(AND(J209="",OR(IMPORT!K209="intervention",IMPORT!K209="intervention-late")),IF(OR(A209="Z - Garage - Livraison",A209="Z - Garage - Restitution"),"",B209),"")</f>
        <v/>
      </c>
      <c r="L209" s="18" t="str">
        <f>IFERROR(IF(OR(A209="Z - Garage - Livraison",A209="Z - Garage - Restitution"),B209,""),"")</f>
        <v/>
      </c>
      <c r="M209" s="20" t="str">
        <f>IFERROR(INT(IF(OR(IMPORT!K209="intervention",IMPORT!K209="intervention-late",IMPORT!K209="unavailable"),IF(J209&lt;&gt;"",MID(VLOOKUP(B209,IMPORT!$F:$AF,21,0),1,10),MID(VLOOKUP(B209,IMPORT!$F:$AF,19,0),1,10)),"")),"")</f>
        <v/>
      </c>
      <c r="N209" s="20" t="str">
        <f>IFERROR(INT(IF(OR(IMPORT!K209="intervention",IMPORT!K209="intervention-late",IMPORT!K209="unavailable"),IF(J209&lt;&gt;"",MID(VLOOKUP(B209,IMPORT!$F:$AF,22,0),1,10),MID(VLOOKUP(B209,IMPORT!$F:$AF,20,0),1,10)),"")),"")</f>
        <v/>
      </c>
      <c r="O209" s="18" t="str">
        <f t="shared" ca="1" si="3"/>
        <v/>
      </c>
      <c r="P209" s="14" t="str">
        <f>IFERROR(INT(IF(MID(VLOOKUP(B209,IMPORT!$F:$AF,23,FALSE),1,10)&lt;&gt;"null",MID(VLOOKUP(B209,IMPORT!$F:$AF,23,FALSE),1,10),"")),"")</f>
        <v/>
      </c>
      <c r="Q209" s="16" t="str">
        <f>IFERROR(INT(IF(MID(VLOOKUP(B209,IMPORT!$F:$AF,26,FALSE),1,10)&lt;&gt;"null",MID(VLOOKUP(B209,IMPORT!$F:$AF,26,FALSE),1,10),"")),"")</f>
        <v/>
      </c>
      <c r="R209" s="16" t="str">
        <f>IFERROR(IF(VLOOKUP(B209,IMPORT!$F:$AF,11,FALSE)="true","X",""),"")</f>
        <v/>
      </c>
      <c r="S209" s="16" t="str">
        <f>IFERROR(IF(VLOOKUP(B209,IMPORT!$F:$AF,12,FALSE)="true","X",""),"")</f>
        <v/>
      </c>
      <c r="T209" s="16" t="str">
        <f>IFERROR(IF(VLOOKUP(B209,IMPORT!$F:$AF,9,FALSE)="true","X",""),"")</f>
        <v/>
      </c>
      <c r="U209" s="16" t="str">
        <f>IFERROR(IF(VLOOKUP(B209,IMPORT!$F:$AF,10,FALSE)="true","X",""),"")</f>
        <v/>
      </c>
      <c r="V209" s="16" t="str">
        <f>IFERROR(IF(VLOOKUP(B209,IMPORT!$F:$AF,13,FALSE)="true","X",""),"")</f>
        <v/>
      </c>
      <c r="W209" s="16" t="str">
        <f>IFERROR(IF(VLOOKUP(B209,IMPORT!$F:$AF,14,FALSE)="true","X",""),"")</f>
        <v/>
      </c>
      <c r="X209" s="12">
        <f>IFERROR(INT(IF(MID(VLOOKUP(B209,IMPORT!$F:$AF,27,FALSE),1,10)&lt;&gt;"null",MID(VLOOKUP(B209,IMPORT!$F:$AF,27,FALSE),1,10),"-")),"")</f>
        <v>43208</v>
      </c>
      <c r="Y209" s="21">
        <f>IFERROR(IF(VLOOKUP(B209,IMPORT!$F:$AF,24,FALSE)&lt;&gt;"null",VLOOKUP(B209,IMPORT!$F:$AF,24,FALSE),""),"")</f>
        <v>7.0100118723602701E+17</v>
      </c>
      <c r="Z209" s="18" t="str">
        <f>IFERROR(IF(VLOOKUP(B209,IMPORT!$F:$AF,25,FALSE)&lt;&gt;"null",VLOOKUP(B209,IMPORT!$F:$AF,25,FALSE),""),"")</f>
        <v/>
      </c>
    </row>
    <row r="210" spans="1:26">
      <c r="A210" s="1" t="str">
        <f>IFERROR(IF(IMPORT!C210&lt;&gt;"",IMPORT!C210,""),"")</f>
        <v>Paris 12 - Blvd Diderot</v>
      </c>
      <c r="B210" s="1" t="str">
        <f>IFERROR(VLOOKUP(D210,IMPORT!$1:$1048576,6,FALSE),"")</f>
        <v>EJ-394-RY</v>
      </c>
      <c r="C210" s="1" t="str">
        <f>IFERROR(VLOOKUP(B210,IMPORT!$F:$G,2,FALSE),"")</f>
        <v>TWINGO</v>
      </c>
      <c r="D210" s="8" t="str">
        <f>IFERROR(IF(IMPORT!A210&lt;&gt;"",IMPORT!A210,""),"")</f>
        <v>Paris 12 - Blvd Diderot2</v>
      </c>
      <c r="E210" s="1" t="str">
        <f>IFERROR(VLOOKUP(D210,IMPORT!$1:$1048576,21,FALSE),"")</f>
        <v>Azize Aouzal</v>
      </c>
      <c r="F210" s="25" t="str">
        <f>IFERROR(IF(VLOOKUP(B210,IMPORT!$F:$J,4,0)="true","","S"),"")</f>
        <v/>
      </c>
      <c r="G210" s="10" t="str">
        <f>IFERROR(IF(VLOOKUP(B210,IMPORT!$F:$J,5,0)="normal","","B"),"")</f>
        <v/>
      </c>
      <c r="H210" s="26" t="str">
        <f>IFERROR(IF(VLOOKUP(B210,IMPORT!$F:$L,7,0)="true","","P"),"")</f>
        <v/>
      </c>
      <c r="I210" s="18" t="str">
        <f>IF(AND(OR(IMPORT!K210="available",IMPORT!K210="reservation",IMPORT!K210="reservation-late"),OR(A210&lt;&gt;"Z - Garage - Livraison",A210&lt;&gt;"Z - Garage - Livraison")),B210,"")</f>
        <v>EJ-394-RY</v>
      </c>
      <c r="J210" s="18" t="str">
        <f>IFERROR(IF(VLOOKUP(B210,IMPORT!$F:$AF,21,FALSE)&lt;&gt;"null",IF(OR(A210="Z - Garage - Livraison",A210="Z - Garage - Restitution"),"",B210),""),"")</f>
        <v/>
      </c>
      <c r="K210" s="18" t="str">
        <f>IF(AND(J210="",OR(IMPORT!K210="intervention",IMPORT!K210="intervention-late")),IF(OR(A210="Z - Garage - Livraison",A210="Z - Garage - Restitution"),"",B210),"")</f>
        <v/>
      </c>
      <c r="L210" s="18" t="str">
        <f>IFERROR(IF(OR(A210="Z - Garage - Livraison",A210="Z - Garage - Restitution"),B210,""),"")</f>
        <v/>
      </c>
      <c r="M210" s="20" t="str">
        <f>IFERROR(INT(IF(OR(IMPORT!K210="intervention",IMPORT!K210="intervention-late",IMPORT!K210="unavailable"),IF(J210&lt;&gt;"",MID(VLOOKUP(B210,IMPORT!$F:$AF,21,0),1,10),MID(VLOOKUP(B210,IMPORT!$F:$AF,19,0),1,10)),"")),"")</f>
        <v/>
      </c>
      <c r="N210" s="20" t="str">
        <f>IFERROR(INT(IF(OR(IMPORT!K210="intervention",IMPORT!K210="intervention-late",IMPORT!K210="unavailable"),IF(J210&lt;&gt;"",MID(VLOOKUP(B210,IMPORT!$F:$AF,22,0),1,10),MID(VLOOKUP(B210,IMPORT!$F:$AF,20,0),1,10)),"")),"")</f>
        <v/>
      </c>
      <c r="O210" s="18" t="str">
        <f t="shared" ca="1" si="3"/>
        <v/>
      </c>
      <c r="P210" s="14">
        <f>IFERROR(INT(IF(MID(VLOOKUP(B210,IMPORT!$F:$AF,23,FALSE),1,10)&lt;&gt;"null",MID(VLOOKUP(B210,IMPORT!$F:$AF,23,FALSE),1,10),"")),"")</f>
        <v>43505</v>
      </c>
      <c r="Q210" s="16" t="str">
        <f>IFERROR(INT(IF(MID(VLOOKUP(B210,IMPORT!$F:$AF,26,FALSE),1,10)&lt;&gt;"null",MID(VLOOKUP(B210,IMPORT!$F:$AF,26,FALSE),1,10),"")),"")</f>
        <v/>
      </c>
      <c r="R210" s="16" t="str">
        <f>IFERROR(IF(VLOOKUP(B210,IMPORT!$F:$AF,11,FALSE)="true","X",""),"")</f>
        <v/>
      </c>
      <c r="S210" s="16" t="str">
        <f>IFERROR(IF(VLOOKUP(B210,IMPORT!$F:$AF,12,FALSE)="true","X",""),"")</f>
        <v/>
      </c>
      <c r="T210" s="16" t="str">
        <f>IFERROR(IF(VLOOKUP(B210,IMPORT!$F:$AF,9,FALSE)="true","X",""),"")</f>
        <v/>
      </c>
      <c r="U210" s="16" t="str">
        <f>IFERROR(IF(VLOOKUP(B210,IMPORT!$F:$AF,10,FALSE)="true","X",""),"")</f>
        <v/>
      </c>
      <c r="V210" s="16" t="str">
        <f>IFERROR(IF(VLOOKUP(B210,IMPORT!$F:$AF,13,FALSE)="true","X",""),"")</f>
        <v/>
      </c>
      <c r="W210" s="16" t="str">
        <f>IFERROR(IF(VLOOKUP(B210,IMPORT!$F:$AF,14,FALSE)="true","X",""),"")</f>
        <v/>
      </c>
      <c r="X210" s="12">
        <f>IFERROR(INT(IF(MID(VLOOKUP(B210,IMPORT!$F:$AF,27,FALSE),1,10)&lt;&gt;"null",MID(VLOOKUP(B210,IMPORT!$F:$AF,27,FALSE),1,10),"-")),"")</f>
        <v>43208</v>
      </c>
      <c r="Y210" s="21">
        <f>IFERROR(IF(VLOOKUP(B210,IMPORT!$F:$AF,24,FALSE)&lt;&gt;"null",VLOOKUP(B210,IMPORT!$F:$AF,24,FALSE),""),"")</f>
        <v>7.0100118723608704E+17</v>
      </c>
      <c r="Z210" s="18" t="str">
        <f>IFERROR(IF(VLOOKUP(B210,IMPORT!$F:$AF,25,FALSE)&lt;&gt;"null",VLOOKUP(B210,IMPORT!$F:$AF,25,FALSE),""),"")</f>
        <v/>
      </c>
    </row>
    <row r="211" spans="1:26">
      <c r="A211" s="1" t="str">
        <f>IFERROR(IF(IMPORT!C211&lt;&gt;"",IMPORT!C211,""),"")</f>
        <v>Paris 12 - Gare de Lyon</v>
      </c>
      <c r="B211" s="1" t="str">
        <f>IFERROR(VLOOKUP(D211,IMPORT!$1:$1048576,6,FALSE),"")</f>
        <v>ES-015-VT</v>
      </c>
      <c r="C211" s="1" t="str">
        <f>IFERROR(VLOOKUP(B211,IMPORT!$F:$G,2,FALSE),"")</f>
        <v>MEGANE</v>
      </c>
      <c r="D211" s="8" t="str">
        <f>IFERROR(IF(IMPORT!A211&lt;&gt;"",IMPORT!A211,""),"")</f>
        <v>Paris 12 - Gare de Lyon1</v>
      </c>
      <c r="E211" s="1" t="str">
        <f>IFERROR(VLOOKUP(D211,IMPORT!$1:$1048576,21,FALSE),"")</f>
        <v>Azize Aouzal</v>
      </c>
      <c r="F211" s="25" t="str">
        <f>IFERROR(IF(VLOOKUP(B211,IMPORT!$F:$J,4,0)="true","","S"),"")</f>
        <v/>
      </c>
      <c r="G211" s="10" t="str">
        <f>IFERROR(IF(VLOOKUP(B211,IMPORT!$F:$J,5,0)="normal","","B"),"")</f>
        <v/>
      </c>
      <c r="H211" s="26" t="str">
        <f>IFERROR(IF(VLOOKUP(B211,IMPORT!$F:$L,7,0)="true","","P"),"")</f>
        <v/>
      </c>
      <c r="I211" s="18" t="str">
        <f>IF(AND(OR(IMPORT!K211="available",IMPORT!K211="reservation",IMPORT!K211="reservation-late"),OR(A211&lt;&gt;"Z - Garage - Livraison",A211&lt;&gt;"Z - Garage - Livraison")),B211,"")</f>
        <v>ES-015-VT</v>
      </c>
      <c r="J211" s="18" t="str">
        <f>IFERROR(IF(VLOOKUP(B211,IMPORT!$F:$AF,21,FALSE)&lt;&gt;"null",IF(OR(A211="Z - Garage - Livraison",A211="Z - Garage - Restitution"),"",B211),""),"")</f>
        <v/>
      </c>
      <c r="K211" s="18" t="str">
        <f>IF(AND(J211="",OR(IMPORT!K211="intervention",IMPORT!K211="intervention-late")),IF(OR(A211="Z - Garage - Livraison",A211="Z - Garage - Restitution"),"",B211),"")</f>
        <v/>
      </c>
      <c r="L211" s="18" t="str">
        <f>IFERROR(IF(OR(A211="Z - Garage - Livraison",A211="Z - Garage - Restitution"),B211,""),"")</f>
        <v/>
      </c>
      <c r="M211" s="20" t="str">
        <f>IFERROR(INT(IF(OR(IMPORT!K211="intervention",IMPORT!K211="intervention-late",IMPORT!K211="unavailable"),IF(J211&lt;&gt;"",MID(VLOOKUP(B211,IMPORT!$F:$AF,21,0),1,10),MID(VLOOKUP(B211,IMPORT!$F:$AF,19,0),1,10)),"")),"")</f>
        <v/>
      </c>
      <c r="N211" s="20" t="str">
        <f>IFERROR(INT(IF(OR(IMPORT!K211="intervention",IMPORT!K211="intervention-late",IMPORT!K211="unavailable"),IF(J211&lt;&gt;"",MID(VLOOKUP(B211,IMPORT!$F:$AF,22,0),1,10),MID(VLOOKUP(B211,IMPORT!$F:$AF,20,0),1,10)),"")),"")</f>
        <v/>
      </c>
      <c r="O211" s="18" t="str">
        <f t="shared" ca="1" si="3"/>
        <v/>
      </c>
      <c r="P211" s="14" t="str">
        <f>IFERROR(INT(IF(MID(VLOOKUP(B211,IMPORT!$F:$AF,23,FALSE),1,10)&lt;&gt;"null",MID(VLOOKUP(B211,IMPORT!$F:$AF,23,FALSE),1,10),"")),"")</f>
        <v/>
      </c>
      <c r="Q211" s="16" t="str">
        <f>IFERROR(INT(IF(MID(VLOOKUP(B211,IMPORT!$F:$AF,26,FALSE),1,10)&lt;&gt;"null",MID(VLOOKUP(B211,IMPORT!$F:$AF,26,FALSE),1,10),"")),"")</f>
        <v/>
      </c>
      <c r="R211" s="16" t="str">
        <f>IFERROR(IF(VLOOKUP(B211,IMPORT!$F:$AF,11,FALSE)="true","X",""),"")</f>
        <v/>
      </c>
      <c r="S211" s="16" t="str">
        <f>IFERROR(IF(VLOOKUP(B211,IMPORT!$F:$AF,12,FALSE)="true","X",""),"")</f>
        <v/>
      </c>
      <c r="T211" s="16" t="str">
        <f>IFERROR(IF(VLOOKUP(B211,IMPORT!$F:$AF,9,FALSE)="true","X",""),"")</f>
        <v/>
      </c>
      <c r="U211" s="16" t="str">
        <f>IFERROR(IF(VLOOKUP(B211,IMPORT!$F:$AF,10,FALSE)="true","X",""),"")</f>
        <v/>
      </c>
      <c r="V211" s="16" t="str">
        <f>IFERROR(IF(VLOOKUP(B211,IMPORT!$F:$AF,13,FALSE)="true","X",""),"")</f>
        <v/>
      </c>
      <c r="W211" s="16" t="str">
        <f>IFERROR(IF(VLOOKUP(B211,IMPORT!$F:$AF,14,FALSE)="true","X",""),"")</f>
        <v/>
      </c>
      <c r="X211" s="12">
        <f>IFERROR(INT(IF(MID(VLOOKUP(B211,IMPORT!$F:$AF,27,FALSE),1,10)&lt;&gt;"null",MID(VLOOKUP(B211,IMPORT!$F:$AF,27,FALSE),1,10),"-")),"")</f>
        <v>43216</v>
      </c>
      <c r="Y211" s="21">
        <f>IFERROR(IF(VLOOKUP(B211,IMPORT!$F:$AF,24,FALSE)&lt;&gt;"null",VLOOKUP(B211,IMPORT!$F:$AF,24,FALSE),""),"")</f>
        <v>7.0100118723602701E+17</v>
      </c>
      <c r="Z211" s="18" t="str">
        <f>IFERROR(IF(VLOOKUP(B211,IMPORT!$F:$AF,25,FALSE)&lt;&gt;"null",VLOOKUP(B211,IMPORT!$F:$AF,25,FALSE),""),"")</f>
        <v/>
      </c>
    </row>
    <row r="212" spans="1:26">
      <c r="A212" s="1" t="str">
        <f>IFERROR(IF(IMPORT!C212&lt;&gt;"",IMPORT!C212,""),"")</f>
        <v>Paris 12 - Gare de Lyon</v>
      </c>
      <c r="B212" s="1" t="str">
        <f>IFERROR(VLOOKUP(D212,IMPORT!$1:$1048576,6,FALSE),"")</f>
        <v>ES-079-VS</v>
      </c>
      <c r="C212" s="1" t="str">
        <f>IFERROR(VLOOKUP(B212,IMPORT!$F:$G,2,FALSE),"")</f>
        <v>TWINGO</v>
      </c>
      <c r="D212" s="8" t="str">
        <f>IFERROR(IF(IMPORT!A212&lt;&gt;"",IMPORT!A212,""),"")</f>
        <v>Paris 12 - Gare de Lyon2</v>
      </c>
      <c r="E212" s="1" t="str">
        <f>IFERROR(VLOOKUP(D212,IMPORT!$1:$1048576,21,FALSE),"")</f>
        <v>Azize Aouzal</v>
      </c>
      <c r="F212" s="25" t="str">
        <f>IFERROR(IF(VLOOKUP(B212,IMPORT!$F:$J,4,0)="true","","S"),"")</f>
        <v/>
      </c>
      <c r="G212" s="10" t="str">
        <f>IFERROR(IF(VLOOKUP(B212,IMPORT!$F:$J,5,0)="normal","","B"),"")</f>
        <v/>
      </c>
      <c r="H212" s="26" t="str">
        <f>IFERROR(IF(VLOOKUP(B212,IMPORT!$F:$L,7,0)="true","","P"),"")</f>
        <v/>
      </c>
      <c r="I212" s="18" t="str">
        <f>IF(AND(OR(IMPORT!K212="available",IMPORT!K212="reservation",IMPORT!K212="reservation-late"),OR(A212&lt;&gt;"Z - Garage - Livraison",A212&lt;&gt;"Z - Garage - Livraison")),B212,"")</f>
        <v>ES-079-VS</v>
      </c>
      <c r="J212" s="18" t="str">
        <f>IFERROR(IF(VLOOKUP(B212,IMPORT!$F:$AF,21,FALSE)&lt;&gt;"null",IF(OR(A212="Z - Garage - Livraison",A212="Z - Garage - Restitution"),"",B212),""),"")</f>
        <v/>
      </c>
      <c r="K212" s="18" t="str">
        <f>IF(AND(J212="",OR(IMPORT!K212="intervention",IMPORT!K212="intervention-late")),IF(OR(A212="Z - Garage - Livraison",A212="Z - Garage - Restitution"),"",B212),"")</f>
        <v/>
      </c>
      <c r="L212" s="18" t="str">
        <f>IFERROR(IF(OR(A212="Z - Garage - Livraison",A212="Z - Garage - Restitution"),B212,""),"")</f>
        <v/>
      </c>
      <c r="M212" s="20" t="str">
        <f>IFERROR(INT(IF(OR(IMPORT!K212="intervention",IMPORT!K212="intervention-late",IMPORT!K212="unavailable"),IF(J212&lt;&gt;"",MID(VLOOKUP(B212,IMPORT!$F:$AF,21,0),1,10),MID(VLOOKUP(B212,IMPORT!$F:$AF,19,0),1,10)),"")),"")</f>
        <v/>
      </c>
      <c r="N212" s="20" t="str">
        <f>IFERROR(INT(IF(OR(IMPORT!K212="intervention",IMPORT!K212="intervention-late",IMPORT!K212="unavailable"),IF(J212&lt;&gt;"",MID(VLOOKUP(B212,IMPORT!$F:$AF,22,0),1,10),MID(VLOOKUP(B212,IMPORT!$F:$AF,20,0),1,10)),"")),"")</f>
        <v/>
      </c>
      <c r="O212" s="18" t="str">
        <f t="shared" ca="1" si="3"/>
        <v/>
      </c>
      <c r="P212" s="14">
        <f>IFERROR(INT(IF(MID(VLOOKUP(B212,IMPORT!$F:$AF,23,FALSE),1,10)&lt;&gt;"null",MID(VLOOKUP(B212,IMPORT!$F:$AF,23,FALSE),1,10),"")),"")</f>
        <v>43500</v>
      </c>
      <c r="Q212" s="16" t="str">
        <f>IFERROR(INT(IF(MID(VLOOKUP(B212,IMPORT!$F:$AF,26,FALSE),1,10)&lt;&gt;"null",MID(VLOOKUP(B212,IMPORT!$F:$AF,26,FALSE),1,10),"")),"")</f>
        <v/>
      </c>
      <c r="R212" s="16" t="str">
        <f>IFERROR(IF(VLOOKUP(B212,IMPORT!$F:$AF,11,FALSE)="true","X",""),"")</f>
        <v/>
      </c>
      <c r="S212" s="16" t="str">
        <f>IFERROR(IF(VLOOKUP(B212,IMPORT!$F:$AF,12,FALSE)="true","X",""),"")</f>
        <v/>
      </c>
      <c r="T212" s="16" t="str">
        <f>IFERROR(IF(VLOOKUP(B212,IMPORT!$F:$AF,9,FALSE)="true","X",""),"")</f>
        <v/>
      </c>
      <c r="U212" s="16" t="str">
        <f>IFERROR(IF(VLOOKUP(B212,IMPORT!$F:$AF,10,FALSE)="true","X",""),"")</f>
        <v/>
      </c>
      <c r="V212" s="16" t="str">
        <f>IFERROR(IF(VLOOKUP(B212,IMPORT!$F:$AF,13,FALSE)="true","X",""),"")</f>
        <v/>
      </c>
      <c r="W212" s="16" t="str">
        <f>IFERROR(IF(VLOOKUP(B212,IMPORT!$F:$AF,14,FALSE)="true","X",""),"")</f>
        <v/>
      </c>
      <c r="X212" s="12">
        <f>IFERROR(INT(IF(MID(VLOOKUP(B212,IMPORT!$F:$AF,27,FALSE),1,10)&lt;&gt;"null",MID(VLOOKUP(B212,IMPORT!$F:$AF,27,FALSE),1,10),"-")),"")</f>
        <v>43200</v>
      </c>
      <c r="Y212" s="21">
        <f>IFERROR(IF(VLOOKUP(B212,IMPORT!$F:$AF,24,FALSE)&lt;&gt;"null",VLOOKUP(B212,IMPORT!$F:$AF,24,FALSE),""),"")</f>
        <v>7.0100118723602803E+17</v>
      </c>
      <c r="Z212" s="18" t="str">
        <f>IFERROR(IF(VLOOKUP(B212,IMPORT!$F:$AF,25,FALSE)&lt;&gt;"null",VLOOKUP(B212,IMPORT!$F:$AF,25,FALSE),""),"")</f>
        <v/>
      </c>
    </row>
    <row r="213" spans="1:26">
      <c r="A213" s="1" t="str">
        <f>IFERROR(IF(IMPORT!C213&lt;&gt;"",IMPORT!C213,""),"")</f>
        <v>Paris 12 - Gare de Lyon</v>
      </c>
      <c r="B213" s="1" t="str">
        <f>IFERROR(VLOOKUP(D213,IMPORT!$1:$1048576,6,FALSE),"")</f>
        <v>EN-023-GC</v>
      </c>
      <c r="C213" s="1" t="str">
        <f>IFERROR(VLOOKUP(B213,IMPORT!$F:$G,2,FALSE),"")</f>
        <v>Golf 7</v>
      </c>
      <c r="D213" s="8" t="str">
        <f>IFERROR(IF(IMPORT!A213&lt;&gt;"",IMPORT!A213,""),"")</f>
        <v>Paris 12 - Gare de Lyon3</v>
      </c>
      <c r="E213" s="1" t="str">
        <f>IFERROR(VLOOKUP(D213,IMPORT!$1:$1048576,21,FALSE),"")</f>
        <v>Azize Aouzal</v>
      </c>
      <c r="F213" s="25" t="str">
        <f>IFERROR(IF(VLOOKUP(B213,IMPORT!$F:$J,4,0)="true","","S"),"")</f>
        <v/>
      </c>
      <c r="G213" s="10" t="str">
        <f>IFERROR(IF(VLOOKUP(B213,IMPORT!$F:$J,5,0)="normal","","B"),"")</f>
        <v/>
      </c>
      <c r="H213" s="26" t="str">
        <f>IFERROR(IF(VLOOKUP(B213,IMPORT!$F:$L,7,0)="true","","P"),"")</f>
        <v/>
      </c>
      <c r="I213" s="18" t="str">
        <f>IF(AND(OR(IMPORT!K213="available",IMPORT!K213="reservation",IMPORT!K213="reservation-late"),OR(A213&lt;&gt;"Z - Garage - Livraison",A213&lt;&gt;"Z - Garage - Livraison")),B213,"")</f>
        <v>EN-023-GC</v>
      </c>
      <c r="J213" s="18" t="str">
        <f>IFERROR(IF(VLOOKUP(B213,IMPORT!$F:$AF,21,FALSE)&lt;&gt;"null",IF(OR(A213="Z - Garage - Livraison",A213="Z - Garage - Restitution"),"",B213),""),"")</f>
        <v/>
      </c>
      <c r="K213" s="18" t="str">
        <f>IF(AND(J213="",OR(IMPORT!K213="intervention",IMPORT!K213="intervention-late")),IF(OR(A213="Z - Garage - Livraison",A213="Z - Garage - Restitution"),"",B213),"")</f>
        <v/>
      </c>
      <c r="L213" s="18" t="str">
        <f>IFERROR(IF(OR(A213="Z - Garage - Livraison",A213="Z - Garage - Restitution"),B213,""),"")</f>
        <v/>
      </c>
      <c r="M213" s="20" t="str">
        <f>IFERROR(INT(IF(OR(IMPORT!K213="intervention",IMPORT!K213="intervention-late",IMPORT!K213="unavailable"),IF(J213&lt;&gt;"",MID(VLOOKUP(B213,IMPORT!$F:$AF,21,0),1,10),MID(VLOOKUP(B213,IMPORT!$F:$AF,19,0),1,10)),"")),"")</f>
        <v/>
      </c>
      <c r="N213" s="20" t="str">
        <f>IFERROR(INT(IF(OR(IMPORT!K213="intervention",IMPORT!K213="intervention-late",IMPORT!K213="unavailable"),IF(J213&lt;&gt;"",MID(VLOOKUP(B213,IMPORT!$F:$AF,22,0),1,10),MID(VLOOKUP(B213,IMPORT!$F:$AF,20,0),1,10)),"")),"")</f>
        <v/>
      </c>
      <c r="O213" s="18" t="str">
        <f t="shared" ca="1" si="3"/>
        <v/>
      </c>
      <c r="P213" s="14" t="str">
        <f>IFERROR(INT(IF(MID(VLOOKUP(B213,IMPORT!$F:$AF,23,FALSE),1,10)&lt;&gt;"null",MID(VLOOKUP(B213,IMPORT!$F:$AF,23,FALSE),1,10),"")),"")</f>
        <v/>
      </c>
      <c r="Q213" s="16" t="str">
        <f>IFERROR(INT(IF(MID(VLOOKUP(B213,IMPORT!$F:$AF,26,FALSE),1,10)&lt;&gt;"null",MID(VLOOKUP(B213,IMPORT!$F:$AF,26,FALSE),1,10),"")),"")</f>
        <v/>
      </c>
      <c r="R213" s="16" t="str">
        <f>IFERROR(IF(VLOOKUP(B213,IMPORT!$F:$AF,11,FALSE)="true","X",""),"")</f>
        <v/>
      </c>
      <c r="S213" s="16" t="str">
        <f>IFERROR(IF(VLOOKUP(B213,IMPORT!$F:$AF,12,FALSE)="true","X",""),"")</f>
        <v/>
      </c>
      <c r="T213" s="16" t="str">
        <f>IFERROR(IF(VLOOKUP(B213,IMPORT!$F:$AF,9,FALSE)="true","X",""),"")</f>
        <v/>
      </c>
      <c r="U213" s="16" t="str">
        <f>IFERROR(IF(VLOOKUP(B213,IMPORT!$F:$AF,10,FALSE)="true","X",""),"")</f>
        <v/>
      </c>
      <c r="V213" s="16" t="str">
        <f>IFERROR(IF(VLOOKUP(B213,IMPORT!$F:$AF,13,FALSE)="true","X",""),"")</f>
        <v/>
      </c>
      <c r="W213" s="16" t="str">
        <f>IFERROR(IF(VLOOKUP(B213,IMPORT!$F:$AF,14,FALSE)="true","X",""),"")</f>
        <v/>
      </c>
      <c r="X213" s="12">
        <f>IFERROR(INT(IF(MID(VLOOKUP(B213,IMPORT!$F:$AF,27,FALSE),1,10)&lt;&gt;"null",MID(VLOOKUP(B213,IMPORT!$F:$AF,27,FALSE),1,10),"-")),"")</f>
        <v>43222</v>
      </c>
      <c r="Y213" s="21">
        <f>IFERROR(IF(VLOOKUP(B213,IMPORT!$F:$AF,24,FALSE)&lt;&gt;"null",VLOOKUP(B213,IMPORT!$F:$AF,24,FALSE),""),"")</f>
        <v>7.0100118723606298E+17</v>
      </c>
      <c r="Z213" s="18" t="str">
        <f>IFERROR(IF(VLOOKUP(B213,IMPORT!$F:$AF,25,FALSE)&lt;&gt;"null",VLOOKUP(B213,IMPORT!$F:$AF,25,FALSE),""),"")</f>
        <v/>
      </c>
    </row>
    <row r="214" spans="1:26">
      <c r="A214" s="1" t="str">
        <f>IFERROR(IF(IMPORT!C214&lt;&gt;"",IMPORT!C214,""),"")</f>
        <v>Paris 12 - Gare de Lyon</v>
      </c>
      <c r="B214" s="1" t="str">
        <f>IFERROR(VLOOKUP(D214,IMPORT!$1:$1048576,6,FALSE),"")</f>
        <v>EV-932-CC</v>
      </c>
      <c r="C214" s="1" t="str">
        <f>IFERROR(VLOOKUP(B214,IMPORT!$F:$G,2,FALSE),"")</f>
        <v>MEGANE</v>
      </c>
      <c r="D214" s="8" t="str">
        <f>IFERROR(IF(IMPORT!A214&lt;&gt;"",IMPORT!A214,""),"")</f>
        <v>Paris 12 - Gare de Lyon4</v>
      </c>
      <c r="E214" s="1" t="str">
        <f>IFERROR(VLOOKUP(D214,IMPORT!$1:$1048576,21,FALSE),"")</f>
        <v>Azize Aouzal</v>
      </c>
      <c r="F214" s="25" t="str">
        <f>IFERROR(IF(VLOOKUP(B214,IMPORT!$F:$J,4,0)="true","","S"),"")</f>
        <v/>
      </c>
      <c r="G214" s="10" t="str">
        <f>IFERROR(IF(VLOOKUP(B214,IMPORT!$F:$J,5,0)="normal","","B"),"")</f>
        <v/>
      </c>
      <c r="H214" s="26" t="str">
        <f>IFERROR(IF(VLOOKUP(B214,IMPORT!$F:$L,7,0)="true","","P"),"")</f>
        <v/>
      </c>
      <c r="I214" s="18" t="str">
        <f>IF(AND(OR(IMPORT!K214="available",IMPORT!K214="reservation",IMPORT!K214="reservation-late"),OR(A214&lt;&gt;"Z - Garage - Livraison",A214&lt;&gt;"Z - Garage - Livraison")),B214,"")</f>
        <v>EV-932-CC</v>
      </c>
      <c r="J214" s="18" t="str">
        <f>IFERROR(IF(VLOOKUP(B214,IMPORT!$F:$AF,21,FALSE)&lt;&gt;"null",IF(OR(A214="Z - Garage - Livraison",A214="Z - Garage - Restitution"),"",B214),""),"")</f>
        <v/>
      </c>
      <c r="K214" s="18" t="str">
        <f>IF(AND(J214="",OR(IMPORT!K214="intervention",IMPORT!K214="intervention-late")),IF(OR(A214="Z - Garage - Livraison",A214="Z - Garage - Restitution"),"",B214),"")</f>
        <v/>
      </c>
      <c r="L214" s="18" t="str">
        <f>IFERROR(IF(OR(A214="Z - Garage - Livraison",A214="Z - Garage - Restitution"),B214,""),"")</f>
        <v/>
      </c>
      <c r="M214" s="20" t="str">
        <f>IFERROR(INT(IF(OR(IMPORT!K214="intervention",IMPORT!K214="intervention-late",IMPORT!K214="unavailable"),IF(J214&lt;&gt;"",MID(VLOOKUP(B214,IMPORT!$F:$AF,21,0),1,10),MID(VLOOKUP(B214,IMPORT!$F:$AF,19,0),1,10)),"")),"")</f>
        <v/>
      </c>
      <c r="N214" s="20" t="str">
        <f>IFERROR(INT(IF(OR(IMPORT!K214="intervention",IMPORT!K214="intervention-late",IMPORT!K214="unavailable"),IF(J214&lt;&gt;"",MID(VLOOKUP(B214,IMPORT!$F:$AF,22,0),1,10),MID(VLOOKUP(B214,IMPORT!$F:$AF,20,0),1,10)),"")),"")</f>
        <v/>
      </c>
      <c r="O214" s="18" t="str">
        <f t="shared" ca="1" si="3"/>
        <v/>
      </c>
      <c r="P214" s="14">
        <f>IFERROR(INT(IF(MID(VLOOKUP(B214,IMPORT!$F:$AF,23,FALSE),1,10)&lt;&gt;"null",MID(VLOOKUP(B214,IMPORT!$F:$AF,23,FALSE),1,10),"")),"")</f>
        <v>43495</v>
      </c>
      <c r="Q214" s="16" t="str">
        <f>IFERROR(INT(IF(MID(VLOOKUP(B214,IMPORT!$F:$AF,26,FALSE),1,10)&lt;&gt;"null",MID(VLOOKUP(B214,IMPORT!$F:$AF,26,FALSE),1,10),"")),"")</f>
        <v/>
      </c>
      <c r="R214" s="16" t="str">
        <f>IFERROR(IF(VLOOKUP(B214,IMPORT!$F:$AF,11,FALSE)="true","X",""),"")</f>
        <v/>
      </c>
      <c r="S214" s="16" t="str">
        <f>IFERROR(IF(VLOOKUP(B214,IMPORT!$F:$AF,12,FALSE)="true","X",""),"")</f>
        <v/>
      </c>
      <c r="T214" s="16" t="str">
        <f>IFERROR(IF(VLOOKUP(B214,IMPORT!$F:$AF,9,FALSE)="true","X",""),"")</f>
        <v/>
      </c>
      <c r="U214" s="16" t="str">
        <f>IFERROR(IF(VLOOKUP(B214,IMPORT!$F:$AF,10,FALSE)="true","X",""),"")</f>
        <v/>
      </c>
      <c r="V214" s="16" t="str">
        <f>IFERROR(IF(VLOOKUP(B214,IMPORT!$F:$AF,13,FALSE)="true","X",""),"")</f>
        <v/>
      </c>
      <c r="W214" s="16" t="str">
        <f>IFERROR(IF(VLOOKUP(B214,IMPORT!$F:$AF,14,FALSE)="true","X",""),"")</f>
        <v/>
      </c>
      <c r="X214" s="12">
        <f>IFERROR(INT(IF(MID(VLOOKUP(B214,IMPORT!$F:$AF,27,FALSE),1,10)&lt;&gt;"null",MID(VLOOKUP(B214,IMPORT!$F:$AF,27,FALSE),1,10),"-")),"")</f>
        <v>43214</v>
      </c>
      <c r="Y214" s="21">
        <f>IFERROR(IF(VLOOKUP(B214,IMPORT!$F:$AF,24,FALSE)&lt;&gt;"null",VLOOKUP(B214,IMPORT!$F:$AF,24,FALSE),""),"")</f>
        <v>7.0100118723602995E+17</v>
      </c>
      <c r="Z214" s="18" t="str">
        <f>IFERROR(IF(VLOOKUP(B214,IMPORT!$F:$AF,25,FALSE)&lt;&gt;"null",VLOOKUP(B214,IMPORT!$F:$AF,25,FALSE),""),"")</f>
        <v/>
      </c>
    </row>
    <row r="215" spans="1:26">
      <c r="A215" s="1" t="str">
        <f>IFERROR(IF(IMPORT!C215&lt;&gt;"",IMPORT!C215,""),"")</f>
        <v>Paris 12 - Gare de Lyon</v>
      </c>
      <c r="B215" s="1" t="str">
        <f>IFERROR(VLOOKUP(D215,IMPORT!$1:$1048576,6,FALSE),"")</f>
        <v>ES-323-FS</v>
      </c>
      <c r="C215" s="1" t="str">
        <f>IFERROR(VLOOKUP(B215,IMPORT!$F:$G,2,FALSE),"")</f>
        <v>MEGANE</v>
      </c>
      <c r="D215" s="8" t="str">
        <f>IFERROR(IF(IMPORT!A215&lt;&gt;"",IMPORT!A215,""),"")</f>
        <v>Paris 12 - Gare de Lyon5</v>
      </c>
      <c r="E215" s="1" t="str">
        <f>IFERROR(VLOOKUP(D215,IMPORT!$1:$1048576,21,FALSE),"")</f>
        <v>Azize Aouzal</v>
      </c>
      <c r="F215" s="25" t="str">
        <f>IFERROR(IF(VLOOKUP(B215,IMPORT!$F:$J,4,0)="true","","S"),"")</f>
        <v>S</v>
      </c>
      <c r="G215" s="10" t="str">
        <f>IFERROR(IF(VLOOKUP(B215,IMPORT!$F:$J,5,0)="normal","","B"),"")</f>
        <v/>
      </c>
      <c r="H215" s="26" t="str">
        <f>IFERROR(IF(VLOOKUP(B215,IMPORT!$F:$L,7,0)="true","","P"),"")</f>
        <v/>
      </c>
      <c r="I215" s="18" t="str">
        <f>IF(AND(OR(IMPORT!K215="available",IMPORT!K215="reservation",IMPORT!K215="reservation-late"),OR(A215&lt;&gt;"Z - Garage - Livraison",A215&lt;&gt;"Z - Garage - Livraison")),B215,"")</f>
        <v>ES-323-FS</v>
      </c>
      <c r="J215" s="18" t="str">
        <f>IFERROR(IF(VLOOKUP(B215,IMPORT!$F:$AF,21,FALSE)&lt;&gt;"null",IF(OR(A215="Z - Garage - Livraison",A215="Z - Garage - Restitution"),"",B215),""),"")</f>
        <v/>
      </c>
      <c r="K215" s="18" t="str">
        <f>IF(AND(J215="",OR(IMPORT!K215="intervention",IMPORT!K215="intervention-late")),IF(OR(A215="Z - Garage - Livraison",A215="Z - Garage - Restitution"),"",B215),"")</f>
        <v/>
      </c>
      <c r="L215" s="18" t="str">
        <f>IFERROR(IF(OR(A215="Z - Garage - Livraison",A215="Z - Garage - Restitution"),B215,""),"")</f>
        <v/>
      </c>
      <c r="M215" s="20" t="str">
        <f>IFERROR(INT(IF(OR(IMPORT!K215="intervention",IMPORT!K215="intervention-late",IMPORT!K215="unavailable"),IF(J215&lt;&gt;"",MID(VLOOKUP(B215,IMPORT!$F:$AF,21,0),1,10),MID(VLOOKUP(B215,IMPORT!$F:$AF,19,0),1,10)),"")),"")</f>
        <v/>
      </c>
      <c r="N215" s="20" t="str">
        <f>IFERROR(INT(IF(OR(IMPORT!K215="intervention",IMPORT!K215="intervention-late",IMPORT!K215="unavailable"),IF(J215&lt;&gt;"",MID(VLOOKUP(B215,IMPORT!$F:$AF,22,0),1,10),MID(VLOOKUP(B215,IMPORT!$F:$AF,20,0),1,10)),"")),"")</f>
        <v/>
      </c>
      <c r="O215" s="18" t="str">
        <f t="shared" ca="1" si="3"/>
        <v/>
      </c>
      <c r="P215" s="14">
        <f>IFERROR(INT(IF(MID(VLOOKUP(B215,IMPORT!$F:$AF,23,FALSE),1,10)&lt;&gt;"null",MID(VLOOKUP(B215,IMPORT!$F:$AF,23,FALSE),1,10),"")),"")</f>
        <v>43473</v>
      </c>
      <c r="Q215" s="16" t="str">
        <f>IFERROR(INT(IF(MID(VLOOKUP(B215,IMPORT!$F:$AF,26,FALSE),1,10)&lt;&gt;"null",MID(VLOOKUP(B215,IMPORT!$F:$AF,26,FALSE),1,10),"")),"")</f>
        <v/>
      </c>
      <c r="R215" s="16" t="str">
        <f>IFERROR(IF(VLOOKUP(B215,IMPORT!$F:$AF,11,FALSE)="true","X",""),"")</f>
        <v/>
      </c>
      <c r="S215" s="16" t="str">
        <f>IFERROR(IF(VLOOKUP(B215,IMPORT!$F:$AF,12,FALSE)="true","X",""),"")</f>
        <v/>
      </c>
      <c r="T215" s="16" t="str">
        <f>IFERROR(IF(VLOOKUP(B215,IMPORT!$F:$AF,9,FALSE)="true","X",""),"")</f>
        <v/>
      </c>
      <c r="U215" s="16" t="str">
        <f>IFERROR(IF(VLOOKUP(B215,IMPORT!$F:$AF,10,FALSE)="true","X",""),"")</f>
        <v/>
      </c>
      <c r="V215" s="16" t="str">
        <f>IFERROR(IF(VLOOKUP(B215,IMPORT!$F:$AF,13,FALSE)="true","X",""),"")</f>
        <v/>
      </c>
      <c r="W215" s="16" t="str">
        <f>IFERROR(IF(VLOOKUP(B215,IMPORT!$F:$AF,14,FALSE)="true","X",""),"")</f>
        <v/>
      </c>
      <c r="X215" s="12">
        <f>IFERROR(INT(IF(MID(VLOOKUP(B215,IMPORT!$F:$AF,27,FALSE),1,10)&lt;&gt;"null",MID(VLOOKUP(B215,IMPORT!$F:$AF,27,FALSE),1,10),"-")),"")</f>
        <v>43214</v>
      </c>
      <c r="Y215" s="21">
        <f>IFERROR(IF(VLOOKUP(B215,IMPORT!$F:$AF,24,FALSE)&lt;&gt;"null",VLOOKUP(B215,IMPORT!$F:$AF,24,FALSE),""),"")</f>
        <v>7.0100118723602304E+17</v>
      </c>
      <c r="Z215" s="18" t="str">
        <f>IFERROR(IF(VLOOKUP(B215,IMPORT!$F:$AF,25,FALSE)&lt;&gt;"null",VLOOKUP(B215,IMPORT!$F:$AF,25,FALSE),""),"")</f>
        <v/>
      </c>
    </row>
    <row r="216" spans="1:26">
      <c r="A216" s="1" t="str">
        <f>IFERROR(IF(IMPORT!C216&lt;&gt;"",IMPORT!C216,""),"")</f>
        <v>Paris 12 - Picpus Nation</v>
      </c>
      <c r="B216" s="1" t="str">
        <f>IFERROR(VLOOKUP(D216,IMPORT!$1:$1048576,6,FALSE),"")</f>
        <v>EQ-871-EH</v>
      </c>
      <c r="C216" s="1" t="str">
        <f>IFERROR(VLOOKUP(B216,IMPORT!$F:$G,2,FALSE),"")</f>
        <v>MEGANE</v>
      </c>
      <c r="D216" s="8" t="str">
        <f>IFERROR(IF(IMPORT!A216&lt;&gt;"",IMPORT!A216,""),"")</f>
        <v>Paris 12 - Picpus Nation1</v>
      </c>
      <c r="E216" s="1" t="str">
        <f>IFERROR(VLOOKUP(D216,IMPORT!$1:$1048576,21,FALSE),"")</f>
        <v>Simon Coulange</v>
      </c>
      <c r="F216" s="25" t="str">
        <f>IFERROR(IF(VLOOKUP(B216,IMPORT!$F:$J,4,0)="true","","S"),"")</f>
        <v/>
      </c>
      <c r="G216" s="10" t="str">
        <f>IFERROR(IF(VLOOKUP(B216,IMPORT!$F:$J,5,0)="normal","","B"),"")</f>
        <v/>
      </c>
      <c r="H216" s="26" t="str">
        <f>IFERROR(IF(VLOOKUP(B216,IMPORT!$F:$L,7,0)="true","","P"),"")</f>
        <v/>
      </c>
      <c r="I216" s="18" t="str">
        <f>IF(AND(OR(IMPORT!K216="available",IMPORT!K216="reservation",IMPORT!K216="reservation-late"),OR(A216&lt;&gt;"Z - Garage - Livraison",A216&lt;&gt;"Z - Garage - Livraison")),B216,"")</f>
        <v/>
      </c>
      <c r="J216" s="18" t="str">
        <f>IFERROR(IF(VLOOKUP(B216,IMPORT!$F:$AF,21,FALSE)&lt;&gt;"null",IF(OR(A216="Z - Garage - Livraison",A216="Z - Garage - Restitution"),"",B216),""),"")</f>
        <v>EQ-871-EH</v>
      </c>
      <c r="K216" s="18" t="str">
        <f>IF(AND(J216="",OR(IMPORT!K216="intervention",IMPORT!K216="intervention-late")),IF(OR(A216="Z - Garage - Livraison",A216="Z - Garage - Restitution"),"",B216),"")</f>
        <v/>
      </c>
      <c r="L216" s="18" t="str">
        <f>IFERROR(IF(OR(A216="Z - Garage - Livraison",A216="Z - Garage - Restitution"),B216,""),"")</f>
        <v/>
      </c>
      <c r="M216" s="20">
        <f>IFERROR(INT(IF(OR(IMPORT!K216="intervention",IMPORT!K216="intervention-late",IMPORT!K216="unavailable"),IF(J216&lt;&gt;"",MID(VLOOKUP(B216,IMPORT!$F:$AF,21,0),1,10),MID(VLOOKUP(B216,IMPORT!$F:$AF,19,0),1,10)),"")),"")</f>
        <v>43499</v>
      </c>
      <c r="N216" s="20">
        <f>IFERROR(INT(IF(OR(IMPORT!K216="intervention",IMPORT!K216="intervention-late",IMPORT!K216="unavailable"),IF(J216&lt;&gt;"",MID(VLOOKUP(B216,IMPORT!$F:$AF,22,0),1,10),MID(VLOOKUP(B216,IMPORT!$F:$AF,20,0),1,10)),"")),"")</f>
        <v>43523</v>
      </c>
      <c r="O216" s="18">
        <f t="shared" ca="1" si="3"/>
        <v>10</v>
      </c>
      <c r="P216" s="14">
        <f>IFERROR(INT(IF(MID(VLOOKUP(B216,IMPORT!$F:$AF,23,FALSE),1,10)&lt;&gt;"null",MID(VLOOKUP(B216,IMPORT!$F:$AF,23,FALSE),1,10),"")),"")</f>
        <v>43484</v>
      </c>
      <c r="Q216" s="16">
        <f>IFERROR(INT(IF(MID(VLOOKUP(B216,IMPORT!$F:$AF,26,FALSE),1,10)&lt;&gt;"null",MID(VLOOKUP(B216,IMPORT!$F:$AF,26,FALSE),1,10),"")),"")</f>
        <v>43443</v>
      </c>
      <c r="R216" s="16" t="str">
        <f>IFERROR(IF(VLOOKUP(B216,IMPORT!$F:$AF,11,FALSE)="true","X",""),"")</f>
        <v/>
      </c>
      <c r="S216" s="16" t="str">
        <f>IFERROR(IF(VLOOKUP(B216,IMPORT!$F:$AF,12,FALSE)="true","X",""),"")</f>
        <v/>
      </c>
      <c r="T216" s="16" t="str">
        <f>IFERROR(IF(VLOOKUP(B216,IMPORT!$F:$AF,9,FALSE)="true","X",""),"")</f>
        <v/>
      </c>
      <c r="U216" s="16" t="str">
        <f>IFERROR(IF(VLOOKUP(B216,IMPORT!$F:$AF,10,FALSE)="true","X",""),"")</f>
        <v/>
      </c>
      <c r="V216" s="16" t="str">
        <f>IFERROR(IF(VLOOKUP(B216,IMPORT!$F:$AF,13,FALSE)="true","X",""),"")</f>
        <v/>
      </c>
      <c r="W216" s="16" t="str">
        <f>IFERROR(IF(VLOOKUP(B216,IMPORT!$F:$AF,14,FALSE)="true","X",""),"")</f>
        <v/>
      </c>
      <c r="X216" s="12">
        <f>IFERROR(INT(IF(MID(VLOOKUP(B216,IMPORT!$F:$AF,27,FALSE),1,10)&lt;&gt;"null",MID(VLOOKUP(B216,IMPORT!$F:$AF,27,FALSE),1,10),"-")),"")</f>
        <v>43244</v>
      </c>
      <c r="Y216" s="21">
        <f>IFERROR(IF(VLOOKUP(B216,IMPORT!$F:$AF,24,FALSE)&lt;&gt;"null",VLOOKUP(B216,IMPORT!$F:$AF,24,FALSE),""),"")</f>
        <v>7.0100118723601395E+17</v>
      </c>
      <c r="Z216" s="18" t="str">
        <f>IFERROR(IF(VLOOKUP(B216,IMPORT!$F:$AF,25,FALSE)&lt;&gt;"null",VLOOKUP(B216,IMPORT!$F:$AF,25,FALSE),""),"")</f>
        <v/>
      </c>
    </row>
    <row r="217" spans="1:26">
      <c r="A217" s="1" t="str">
        <f>IFERROR(IF(IMPORT!C217&lt;&gt;"",IMPORT!C217,""),"")</f>
        <v>Paris 12 - Picpus Nation</v>
      </c>
      <c r="B217" s="1" t="str">
        <f>IFERROR(VLOOKUP(D217,IMPORT!$1:$1048576,6,FALSE),"")</f>
        <v>FC-649-SK</v>
      </c>
      <c r="C217" s="1" t="str">
        <f>IFERROR(VLOOKUP(B217,IMPORT!$F:$G,2,FALSE),"")</f>
        <v>MEGANE</v>
      </c>
      <c r="D217" s="8" t="str">
        <f>IFERROR(IF(IMPORT!A217&lt;&gt;"",IMPORT!A217,""),"")</f>
        <v>Paris 12 - Picpus Nation2</v>
      </c>
      <c r="E217" s="1" t="str">
        <f>IFERROR(VLOOKUP(D217,IMPORT!$1:$1048576,21,FALSE),"")</f>
        <v>Simon Coulange</v>
      </c>
      <c r="F217" s="25" t="str">
        <f>IFERROR(IF(VLOOKUP(B217,IMPORT!$F:$J,4,0)="true","","S"),"")</f>
        <v/>
      </c>
      <c r="G217" s="10" t="str">
        <f>IFERROR(IF(VLOOKUP(B217,IMPORT!$F:$J,5,0)="normal","","B"),"")</f>
        <v/>
      </c>
      <c r="H217" s="26" t="str">
        <f>IFERROR(IF(VLOOKUP(B217,IMPORT!$F:$L,7,0)="true","","P"),"")</f>
        <v/>
      </c>
      <c r="I217" s="18" t="str">
        <f>IF(AND(OR(IMPORT!K217="available",IMPORT!K217="reservation",IMPORT!K217="reservation-late"),OR(A217&lt;&gt;"Z - Garage - Livraison",A217&lt;&gt;"Z - Garage - Livraison")),B217,"")</f>
        <v>FC-649-SK</v>
      </c>
      <c r="J217" s="18" t="str">
        <f>IFERROR(IF(VLOOKUP(B217,IMPORT!$F:$AF,21,FALSE)&lt;&gt;"null",IF(OR(A217="Z - Garage - Livraison",A217="Z - Garage - Restitution"),"",B217),""),"")</f>
        <v/>
      </c>
      <c r="K217" s="18" t="str">
        <f>IF(AND(J217="",OR(IMPORT!K217="intervention",IMPORT!K217="intervention-late")),IF(OR(A217="Z - Garage - Livraison",A217="Z - Garage - Restitution"),"",B217),"")</f>
        <v/>
      </c>
      <c r="L217" s="18" t="str">
        <f>IFERROR(IF(OR(A217="Z - Garage - Livraison",A217="Z - Garage - Restitution"),B217,""),"")</f>
        <v/>
      </c>
      <c r="M217" s="20" t="str">
        <f>IFERROR(INT(IF(OR(IMPORT!K217="intervention",IMPORT!K217="intervention-late",IMPORT!K217="unavailable"),IF(J217&lt;&gt;"",MID(VLOOKUP(B217,IMPORT!$F:$AF,21,0),1,10),MID(VLOOKUP(B217,IMPORT!$F:$AF,19,0),1,10)),"")),"")</f>
        <v/>
      </c>
      <c r="N217" s="20" t="str">
        <f>IFERROR(INT(IF(OR(IMPORT!K217="intervention",IMPORT!K217="intervention-late",IMPORT!K217="unavailable"),IF(J217&lt;&gt;"",MID(VLOOKUP(B217,IMPORT!$F:$AF,22,0),1,10),MID(VLOOKUP(B217,IMPORT!$F:$AF,20,0),1,10)),"")),"")</f>
        <v/>
      </c>
      <c r="O217" s="18" t="str">
        <f t="shared" ca="1" si="3"/>
        <v/>
      </c>
      <c r="P217" s="14" t="str">
        <f>IFERROR(INT(IF(MID(VLOOKUP(B217,IMPORT!$F:$AF,23,FALSE),1,10)&lt;&gt;"null",MID(VLOOKUP(B217,IMPORT!$F:$AF,23,FALSE),1,10),"")),"")</f>
        <v/>
      </c>
      <c r="Q217" s="16" t="str">
        <f>IFERROR(INT(IF(MID(VLOOKUP(B217,IMPORT!$F:$AF,26,FALSE),1,10)&lt;&gt;"null",MID(VLOOKUP(B217,IMPORT!$F:$AF,26,FALSE),1,10),"")),"")</f>
        <v/>
      </c>
      <c r="R217" s="16" t="str">
        <f>IFERROR(IF(VLOOKUP(B217,IMPORT!$F:$AF,11,FALSE)="true","X",""),"")</f>
        <v/>
      </c>
      <c r="S217" s="16" t="str">
        <f>IFERROR(IF(VLOOKUP(B217,IMPORT!$F:$AF,12,FALSE)="true","X",""),"")</f>
        <v/>
      </c>
      <c r="T217" s="16" t="str">
        <f>IFERROR(IF(VLOOKUP(B217,IMPORT!$F:$AF,9,FALSE)="true","X",""),"")</f>
        <v/>
      </c>
      <c r="U217" s="16" t="str">
        <f>IFERROR(IF(VLOOKUP(B217,IMPORT!$F:$AF,10,FALSE)="true","X",""),"")</f>
        <v/>
      </c>
      <c r="V217" s="16" t="str">
        <f>IFERROR(IF(VLOOKUP(B217,IMPORT!$F:$AF,13,FALSE)="true","X",""),"")</f>
        <v/>
      </c>
      <c r="W217" s="16" t="str">
        <f>IFERROR(IF(VLOOKUP(B217,IMPORT!$F:$AF,14,FALSE)="true","X",""),"")</f>
        <v/>
      </c>
      <c r="X217" s="12">
        <f>IFERROR(INT(IF(MID(VLOOKUP(B217,IMPORT!$F:$AF,27,FALSE),1,10)&lt;&gt;"null",MID(VLOOKUP(B217,IMPORT!$F:$AF,27,FALSE),1,10),"-")),"")</f>
        <v>43502</v>
      </c>
      <c r="Y217" s="21">
        <f>IFERROR(IF(VLOOKUP(B217,IMPORT!$F:$AF,24,FALSE)&lt;&gt;"null",VLOOKUP(B217,IMPORT!$F:$AF,24,FALSE),""),"")</f>
        <v>7.0100118723608602E+17</v>
      </c>
      <c r="Z217" s="18" t="str">
        <f>IFERROR(IF(VLOOKUP(B217,IMPORT!$F:$AF,25,FALSE)&lt;&gt;"null",VLOOKUP(B217,IMPORT!$F:$AF,25,FALSE),""),"")</f>
        <v/>
      </c>
    </row>
    <row r="218" spans="1:26">
      <c r="A218" s="1" t="str">
        <f>IFERROR(IF(IMPORT!C218&lt;&gt;"",IMPORT!C218,""),"")</f>
        <v>Paris 12 - Picpus Nation</v>
      </c>
      <c r="B218" s="1" t="str">
        <f>IFERROR(VLOOKUP(D218,IMPORT!$1:$1048576,6,FALSE),"")</f>
        <v>EW-303-KN</v>
      </c>
      <c r="C218" s="1">
        <f>IFERROR(VLOOKUP(B218,IMPORT!$F:$G,2,FALSE),"")</f>
        <v>500</v>
      </c>
      <c r="D218" s="8" t="str">
        <f>IFERROR(IF(IMPORT!A218&lt;&gt;"",IMPORT!A218,""),"")</f>
        <v>Paris 12 - Picpus Nation3</v>
      </c>
      <c r="E218" s="1" t="str">
        <f>IFERROR(VLOOKUP(D218,IMPORT!$1:$1048576,21,FALSE),"")</f>
        <v>Simon Coulange</v>
      </c>
      <c r="F218" s="25" t="str">
        <f>IFERROR(IF(VLOOKUP(B218,IMPORT!$F:$J,4,0)="true","","S"),"")</f>
        <v/>
      </c>
      <c r="G218" s="10" t="str">
        <f>IFERROR(IF(VLOOKUP(B218,IMPORT!$F:$J,5,0)="normal","","B"),"")</f>
        <v/>
      </c>
      <c r="H218" s="26" t="str">
        <f>IFERROR(IF(VLOOKUP(B218,IMPORT!$F:$L,7,0)="true","","P"),"")</f>
        <v>P</v>
      </c>
      <c r="I218" s="18" t="str">
        <f>IF(AND(OR(IMPORT!K218="available",IMPORT!K218="reservation",IMPORT!K218="reservation-late"),OR(A218&lt;&gt;"Z - Garage - Livraison",A218&lt;&gt;"Z - Garage - Livraison")),B218,"")</f>
        <v>EW-303-KN</v>
      </c>
      <c r="J218" s="18" t="str">
        <f>IFERROR(IF(VLOOKUP(B218,IMPORT!$F:$AF,21,FALSE)&lt;&gt;"null",IF(OR(A218="Z - Garage - Livraison",A218="Z - Garage - Restitution"),"",B218),""),"")</f>
        <v/>
      </c>
      <c r="K218" s="18" t="str">
        <f>IF(AND(J218="",OR(IMPORT!K218="intervention",IMPORT!K218="intervention-late")),IF(OR(A218="Z - Garage - Livraison",A218="Z - Garage - Restitution"),"",B218),"")</f>
        <v/>
      </c>
      <c r="L218" s="18" t="str">
        <f>IFERROR(IF(OR(A218="Z - Garage - Livraison",A218="Z - Garage - Restitution"),B218,""),"")</f>
        <v/>
      </c>
      <c r="M218" s="20" t="str">
        <f>IFERROR(INT(IF(OR(IMPORT!K218="intervention",IMPORT!K218="intervention-late",IMPORT!K218="unavailable"),IF(J218&lt;&gt;"",MID(VLOOKUP(B218,IMPORT!$F:$AF,21,0),1,10),MID(VLOOKUP(B218,IMPORT!$F:$AF,19,0),1,10)),"")),"")</f>
        <v/>
      </c>
      <c r="N218" s="20" t="str">
        <f>IFERROR(INT(IF(OR(IMPORT!K218="intervention",IMPORT!K218="intervention-late",IMPORT!K218="unavailable"),IF(J218&lt;&gt;"",MID(VLOOKUP(B218,IMPORT!$F:$AF,22,0),1,10),MID(VLOOKUP(B218,IMPORT!$F:$AF,20,0),1,10)),"")),"")</f>
        <v/>
      </c>
      <c r="O218" s="18" t="str">
        <f t="shared" ca="1" si="3"/>
        <v/>
      </c>
      <c r="P218" s="14">
        <f>IFERROR(INT(IF(MID(VLOOKUP(B218,IMPORT!$F:$AF,23,FALSE),1,10)&lt;&gt;"null",MID(VLOOKUP(B218,IMPORT!$F:$AF,23,FALSE),1,10),"")),"")</f>
        <v>43498</v>
      </c>
      <c r="Q218" s="16" t="str">
        <f>IFERROR(INT(IF(MID(VLOOKUP(B218,IMPORT!$F:$AF,26,FALSE),1,10)&lt;&gt;"null",MID(VLOOKUP(B218,IMPORT!$F:$AF,26,FALSE),1,10),"")),"")</f>
        <v/>
      </c>
      <c r="R218" s="16" t="str">
        <f>IFERROR(IF(VLOOKUP(B218,IMPORT!$F:$AF,11,FALSE)="true","X",""),"")</f>
        <v/>
      </c>
      <c r="S218" s="16" t="str">
        <f>IFERROR(IF(VLOOKUP(B218,IMPORT!$F:$AF,12,FALSE)="true","X",""),"")</f>
        <v/>
      </c>
      <c r="T218" s="16" t="str">
        <f>IFERROR(IF(VLOOKUP(B218,IMPORT!$F:$AF,9,FALSE)="true","X",""),"")</f>
        <v/>
      </c>
      <c r="U218" s="16" t="str">
        <f>IFERROR(IF(VLOOKUP(B218,IMPORT!$F:$AF,10,FALSE)="true","X",""),"")</f>
        <v/>
      </c>
      <c r="V218" s="16" t="str">
        <f>IFERROR(IF(VLOOKUP(B218,IMPORT!$F:$AF,13,FALSE)="true","X",""),"")</f>
        <v/>
      </c>
      <c r="W218" s="16" t="str">
        <f>IFERROR(IF(VLOOKUP(B218,IMPORT!$F:$AF,14,FALSE)="true","X",""),"")</f>
        <v/>
      </c>
      <c r="X218" s="12">
        <f>IFERROR(INT(IF(MID(VLOOKUP(B218,IMPORT!$F:$AF,27,FALSE),1,10)&lt;&gt;"null",MID(VLOOKUP(B218,IMPORT!$F:$AF,27,FALSE),1,10),"-")),"")</f>
        <v>43389</v>
      </c>
      <c r="Y218" s="21">
        <f>IFERROR(IF(VLOOKUP(B218,IMPORT!$F:$AF,24,FALSE)&lt;&gt;"null",VLOOKUP(B218,IMPORT!$F:$AF,24,FALSE),""),"")</f>
        <v>7.0100118723606502E+17</v>
      </c>
      <c r="Z218" s="18" t="str">
        <f>IFERROR(IF(VLOOKUP(B218,IMPORT!$F:$AF,25,FALSE)&lt;&gt;"null",VLOOKUP(B218,IMPORT!$F:$AF,25,FALSE),""),"")</f>
        <v/>
      </c>
    </row>
    <row r="219" spans="1:26">
      <c r="A219" s="1" t="str">
        <f>IFERROR(IF(IMPORT!C219&lt;&gt;"",IMPORT!C219,""),"")</f>
        <v>Paris 12 - Picpus Nation</v>
      </c>
      <c r="B219" s="1" t="str">
        <f>IFERROR(VLOOKUP(D219,IMPORT!$1:$1048576,6,FALSE),"")</f>
        <v>FA-275-RR</v>
      </c>
      <c r="C219" s="1" t="str">
        <f>IFERROR(VLOOKUP(B219,IMPORT!$F:$G,2,FALSE),"")</f>
        <v>MEGANE</v>
      </c>
      <c r="D219" s="8" t="str">
        <f>IFERROR(IF(IMPORT!A219&lt;&gt;"",IMPORT!A219,""),"")</f>
        <v>Paris 12 - Picpus Nation4</v>
      </c>
      <c r="E219" s="1" t="str">
        <f>IFERROR(VLOOKUP(D219,IMPORT!$1:$1048576,21,FALSE),"")</f>
        <v>Simon Coulange</v>
      </c>
      <c r="F219" s="25" t="str">
        <f>IFERROR(IF(VLOOKUP(B219,IMPORT!$F:$J,4,0)="true","","S"),"")</f>
        <v/>
      </c>
      <c r="G219" s="10" t="str">
        <f>IFERROR(IF(VLOOKUP(B219,IMPORT!$F:$J,5,0)="normal","","B"),"")</f>
        <v/>
      </c>
      <c r="H219" s="26" t="str">
        <f>IFERROR(IF(VLOOKUP(B219,IMPORT!$F:$L,7,0)="true","","P"),"")</f>
        <v/>
      </c>
      <c r="I219" s="18" t="str">
        <f>IF(AND(OR(IMPORT!K219="available",IMPORT!K219="reservation",IMPORT!K219="reservation-late"),OR(A219&lt;&gt;"Z - Garage - Livraison",A219&lt;&gt;"Z - Garage - Livraison")),B219,"")</f>
        <v>FA-275-RR</v>
      </c>
      <c r="J219" s="18" t="str">
        <f>IFERROR(IF(VLOOKUP(B219,IMPORT!$F:$AF,21,FALSE)&lt;&gt;"null",IF(OR(A219="Z - Garage - Livraison",A219="Z - Garage - Restitution"),"",B219),""),"")</f>
        <v/>
      </c>
      <c r="K219" s="18" t="str">
        <f>IF(AND(J219="",OR(IMPORT!K219="intervention",IMPORT!K219="intervention-late")),IF(OR(A219="Z - Garage - Livraison",A219="Z - Garage - Restitution"),"",B219),"")</f>
        <v/>
      </c>
      <c r="L219" s="18" t="str">
        <f>IFERROR(IF(OR(A219="Z - Garage - Livraison",A219="Z - Garage - Restitution"),B219,""),"")</f>
        <v/>
      </c>
      <c r="M219" s="20" t="str">
        <f>IFERROR(INT(IF(OR(IMPORT!K219="intervention",IMPORT!K219="intervention-late",IMPORT!K219="unavailable"),IF(J219&lt;&gt;"",MID(VLOOKUP(B219,IMPORT!$F:$AF,21,0),1,10),MID(VLOOKUP(B219,IMPORT!$F:$AF,19,0),1,10)),"")),"")</f>
        <v/>
      </c>
      <c r="N219" s="20" t="str">
        <f>IFERROR(INT(IF(OR(IMPORT!K219="intervention",IMPORT!K219="intervention-late",IMPORT!K219="unavailable"),IF(J219&lt;&gt;"",MID(VLOOKUP(B219,IMPORT!$F:$AF,22,0),1,10),MID(VLOOKUP(B219,IMPORT!$F:$AF,20,0),1,10)),"")),"")</f>
        <v/>
      </c>
      <c r="O219" s="18" t="str">
        <f t="shared" ca="1" si="3"/>
        <v/>
      </c>
      <c r="P219" s="14" t="str">
        <f>IFERROR(INT(IF(MID(VLOOKUP(B219,IMPORT!$F:$AF,23,FALSE),1,10)&lt;&gt;"null",MID(VLOOKUP(B219,IMPORT!$F:$AF,23,FALSE),1,10),"")),"")</f>
        <v/>
      </c>
      <c r="Q219" s="16" t="str">
        <f>IFERROR(INT(IF(MID(VLOOKUP(B219,IMPORT!$F:$AF,26,FALSE),1,10)&lt;&gt;"null",MID(VLOOKUP(B219,IMPORT!$F:$AF,26,FALSE),1,10),"")),"")</f>
        <v/>
      </c>
      <c r="R219" s="16" t="str">
        <f>IFERROR(IF(VLOOKUP(B219,IMPORT!$F:$AF,11,FALSE)="true","X",""),"")</f>
        <v/>
      </c>
      <c r="S219" s="16" t="str">
        <f>IFERROR(IF(VLOOKUP(B219,IMPORT!$F:$AF,12,FALSE)="true","X",""),"")</f>
        <v/>
      </c>
      <c r="T219" s="16" t="str">
        <f>IFERROR(IF(VLOOKUP(B219,IMPORT!$F:$AF,9,FALSE)="true","X",""),"")</f>
        <v/>
      </c>
      <c r="U219" s="16" t="str">
        <f>IFERROR(IF(VLOOKUP(B219,IMPORT!$F:$AF,10,FALSE)="true","X",""),"")</f>
        <v/>
      </c>
      <c r="V219" s="16" t="str">
        <f>IFERROR(IF(VLOOKUP(B219,IMPORT!$F:$AF,13,FALSE)="true","X",""),"")</f>
        <v/>
      </c>
      <c r="W219" s="16" t="str">
        <f>IFERROR(IF(VLOOKUP(B219,IMPORT!$F:$AF,14,FALSE)="true","X",""),"")</f>
        <v/>
      </c>
      <c r="X219" s="12" t="str">
        <f>IFERROR(INT(IF(MID(VLOOKUP(B219,IMPORT!$F:$AF,27,FALSE),1,10)&lt;&gt;"null",MID(VLOOKUP(B219,IMPORT!$F:$AF,27,FALSE),1,10),"-")),"")</f>
        <v/>
      </c>
      <c r="Y219" s="21">
        <f>IFERROR(IF(VLOOKUP(B219,IMPORT!$F:$AF,24,FALSE)&lt;&gt;"null",VLOOKUP(B219,IMPORT!$F:$AF,24,FALSE),""),"")</f>
        <v>7.0100118723602406E+17</v>
      </c>
      <c r="Z219" s="18">
        <f>IFERROR(IF(VLOOKUP(B219,IMPORT!$F:$AF,25,FALSE)&lt;&gt;"null",VLOOKUP(B219,IMPORT!$F:$AF,25,FALSE),""),"")</f>
        <v>76995</v>
      </c>
    </row>
    <row r="220" spans="1:26">
      <c r="A220" s="1" t="str">
        <f>IFERROR(IF(IMPORT!C220&lt;&gt;"",IMPORT!C220,""),"")</f>
        <v>Paris 12 - Picpus Nation</v>
      </c>
      <c r="B220" s="1" t="str">
        <f>IFERROR(VLOOKUP(D220,IMPORT!$1:$1048576,6,FALSE),"")</f>
        <v>FC-815-SK</v>
      </c>
      <c r="C220" s="1" t="str">
        <f>IFERROR(VLOOKUP(B220,IMPORT!$F:$G,2,FALSE),"")</f>
        <v>MEGANE</v>
      </c>
      <c r="D220" s="8" t="str">
        <f>IFERROR(IF(IMPORT!A220&lt;&gt;"",IMPORT!A220,""),"")</f>
        <v>Paris 12 - Picpus Nation5</v>
      </c>
      <c r="E220" s="1" t="str">
        <f>IFERROR(VLOOKUP(D220,IMPORT!$1:$1048576,21,FALSE),"")</f>
        <v>Simon Coulange</v>
      </c>
      <c r="F220" s="25" t="str">
        <f>IFERROR(IF(VLOOKUP(B220,IMPORT!$F:$J,4,0)="true","","S"),"")</f>
        <v/>
      </c>
      <c r="G220" s="10" t="str">
        <f>IFERROR(IF(VLOOKUP(B220,IMPORT!$F:$J,5,0)="normal","","B"),"")</f>
        <v/>
      </c>
      <c r="H220" s="26" t="str">
        <f>IFERROR(IF(VLOOKUP(B220,IMPORT!$F:$L,7,0)="true","","P"),"")</f>
        <v>P</v>
      </c>
      <c r="I220" s="18" t="str">
        <f>IF(AND(OR(IMPORT!K220="available",IMPORT!K220="reservation",IMPORT!K220="reservation-late"),OR(A220&lt;&gt;"Z - Garage - Livraison",A220&lt;&gt;"Z - Garage - Livraison")),B220,"")</f>
        <v>FC-815-SK</v>
      </c>
      <c r="J220" s="18" t="str">
        <f>IFERROR(IF(VLOOKUP(B220,IMPORT!$F:$AF,21,FALSE)&lt;&gt;"null",IF(OR(A220="Z - Garage - Livraison",A220="Z - Garage - Restitution"),"",B220),""),"")</f>
        <v/>
      </c>
      <c r="K220" s="18" t="str">
        <f>IF(AND(J220="",OR(IMPORT!K220="intervention",IMPORT!K220="intervention-late")),IF(OR(A220="Z - Garage - Livraison",A220="Z - Garage - Restitution"),"",B220),"")</f>
        <v/>
      </c>
      <c r="L220" s="18" t="str">
        <f>IFERROR(IF(OR(A220="Z - Garage - Livraison",A220="Z - Garage - Restitution"),B220,""),"")</f>
        <v/>
      </c>
      <c r="M220" s="20" t="str">
        <f>IFERROR(INT(IF(OR(IMPORT!K220="intervention",IMPORT!K220="intervention-late",IMPORT!K220="unavailable"),IF(J220&lt;&gt;"",MID(VLOOKUP(B220,IMPORT!$F:$AF,21,0),1,10),MID(VLOOKUP(B220,IMPORT!$F:$AF,19,0),1,10)),"")),"")</f>
        <v/>
      </c>
      <c r="N220" s="20" t="str">
        <f>IFERROR(INT(IF(OR(IMPORT!K220="intervention",IMPORT!K220="intervention-late",IMPORT!K220="unavailable"),IF(J220&lt;&gt;"",MID(VLOOKUP(B220,IMPORT!$F:$AF,22,0),1,10),MID(VLOOKUP(B220,IMPORT!$F:$AF,20,0),1,10)),"")),"")</f>
        <v/>
      </c>
      <c r="O220" s="18" t="str">
        <f t="shared" ca="1" si="3"/>
        <v/>
      </c>
      <c r="P220" s="14" t="str">
        <f>IFERROR(INT(IF(MID(VLOOKUP(B220,IMPORT!$F:$AF,23,FALSE),1,10)&lt;&gt;"null",MID(VLOOKUP(B220,IMPORT!$F:$AF,23,FALSE),1,10),"")),"")</f>
        <v/>
      </c>
      <c r="Q220" s="16" t="str">
        <f>IFERROR(INT(IF(MID(VLOOKUP(B220,IMPORT!$F:$AF,26,FALSE),1,10)&lt;&gt;"null",MID(VLOOKUP(B220,IMPORT!$F:$AF,26,FALSE),1,10),"")),"")</f>
        <v/>
      </c>
      <c r="R220" s="16" t="str">
        <f>IFERROR(IF(VLOOKUP(B220,IMPORT!$F:$AF,11,FALSE)="true","X",""),"")</f>
        <v/>
      </c>
      <c r="S220" s="16" t="str">
        <f>IFERROR(IF(VLOOKUP(B220,IMPORT!$F:$AF,12,FALSE)="true","X",""),"")</f>
        <v/>
      </c>
      <c r="T220" s="16" t="str">
        <f>IFERROR(IF(VLOOKUP(B220,IMPORT!$F:$AF,9,FALSE)="true","X",""),"")</f>
        <v/>
      </c>
      <c r="U220" s="16" t="str">
        <f>IFERROR(IF(VLOOKUP(B220,IMPORT!$F:$AF,10,FALSE)="true","X",""),"")</f>
        <v/>
      </c>
      <c r="V220" s="16" t="str">
        <f>IFERROR(IF(VLOOKUP(B220,IMPORT!$F:$AF,13,FALSE)="true","X",""),"")</f>
        <v/>
      </c>
      <c r="W220" s="16" t="str">
        <f>IFERROR(IF(VLOOKUP(B220,IMPORT!$F:$AF,14,FALSE)="true","X",""),"")</f>
        <v/>
      </c>
      <c r="X220" s="12">
        <f>IFERROR(INT(IF(MID(VLOOKUP(B220,IMPORT!$F:$AF,27,FALSE),1,10)&lt;&gt;"null",MID(VLOOKUP(B220,IMPORT!$F:$AF,27,FALSE),1,10),"-")),"")</f>
        <v>43483</v>
      </c>
      <c r="Y220" s="21">
        <f>IFERROR(IF(VLOOKUP(B220,IMPORT!$F:$AF,24,FALSE)&lt;&gt;"null",VLOOKUP(B220,IMPORT!$F:$AF,24,FALSE),""),"")</f>
        <v>7.0100118723608602E+17</v>
      </c>
      <c r="Z220" s="18" t="str">
        <f>IFERROR(IF(VLOOKUP(B220,IMPORT!$F:$AF,25,FALSE)&lt;&gt;"null",VLOOKUP(B220,IMPORT!$F:$AF,25,FALSE),""),"")</f>
        <v/>
      </c>
    </row>
    <row r="221" spans="1:26">
      <c r="A221" s="1" t="str">
        <f>IFERROR(IF(IMPORT!C221&lt;&gt;"",IMPORT!C221,""),"")</f>
        <v>Paris 12 - Picpus Nation</v>
      </c>
      <c r="B221" s="1" t="str">
        <f>IFERROR(VLOOKUP(D221,IMPORT!$1:$1048576,6,FALSE),"")</f>
        <v>EQ-638-CE</v>
      </c>
      <c r="C221" s="1" t="str">
        <f>IFERROR(VLOOKUP(B221,IMPORT!$F:$G,2,FALSE),"")</f>
        <v>MEGANE</v>
      </c>
      <c r="D221" s="8" t="str">
        <f>IFERROR(IF(IMPORT!A221&lt;&gt;"",IMPORT!A221,""),"")</f>
        <v>Paris 12 - Picpus Nation6</v>
      </c>
      <c r="E221" s="1" t="str">
        <f>IFERROR(VLOOKUP(D221,IMPORT!$1:$1048576,21,FALSE),"")</f>
        <v>Simon Coulange</v>
      </c>
      <c r="F221" s="25" t="str">
        <f>IFERROR(IF(VLOOKUP(B221,IMPORT!$F:$J,4,0)="true","","S"),"")</f>
        <v/>
      </c>
      <c r="G221" s="10" t="str">
        <f>IFERROR(IF(VLOOKUP(B221,IMPORT!$F:$J,5,0)="normal","","B"),"")</f>
        <v/>
      </c>
      <c r="H221" s="26" t="str">
        <f>IFERROR(IF(VLOOKUP(B221,IMPORT!$F:$L,7,0)="true","","P"),"")</f>
        <v>P</v>
      </c>
      <c r="I221" s="18" t="str">
        <f>IF(AND(OR(IMPORT!K221="available",IMPORT!K221="reservation",IMPORT!K221="reservation-late"),OR(A221&lt;&gt;"Z - Garage - Livraison",A221&lt;&gt;"Z - Garage - Livraison")),B221,"")</f>
        <v/>
      </c>
      <c r="J221" s="18" t="str">
        <f>IFERROR(IF(VLOOKUP(B221,IMPORT!$F:$AF,21,FALSE)&lt;&gt;"null",IF(OR(A221="Z - Garage - Livraison",A221="Z - Garage - Restitution"),"",B221),""),"")</f>
        <v>EQ-638-CE</v>
      </c>
      <c r="K221" s="18" t="str">
        <f>IF(AND(J221="",OR(IMPORT!K221="intervention",IMPORT!K221="intervention-late")),IF(OR(A221="Z - Garage - Livraison",A221="Z - Garage - Restitution"),"",B221),"")</f>
        <v/>
      </c>
      <c r="L221" s="18" t="str">
        <f>IFERROR(IF(OR(A221="Z - Garage - Livraison",A221="Z - Garage - Restitution"),B221,""),"")</f>
        <v/>
      </c>
      <c r="M221" s="20">
        <f>IFERROR(INT(IF(OR(IMPORT!K221="intervention",IMPORT!K221="intervention-late",IMPORT!K221="unavailable"),IF(J221&lt;&gt;"",MID(VLOOKUP(B221,IMPORT!$F:$AF,21,0),1,10),MID(VLOOKUP(B221,IMPORT!$F:$AF,19,0),1,10)),"")),"")</f>
        <v>43452</v>
      </c>
      <c r="N221" s="20">
        <f>IFERROR(INT(IF(OR(IMPORT!K221="intervention",IMPORT!K221="intervention-late",IMPORT!K221="unavailable"),IF(J221&lt;&gt;"",MID(VLOOKUP(B221,IMPORT!$F:$AF,22,0),1,10),MID(VLOOKUP(B221,IMPORT!$F:$AF,20,0),1,10)),"")),"")</f>
        <v>43517</v>
      </c>
      <c r="O221" s="18">
        <f t="shared" ca="1" si="3"/>
        <v>4</v>
      </c>
      <c r="P221" s="14" t="str">
        <f>IFERROR(INT(IF(MID(VLOOKUP(B221,IMPORT!$F:$AF,23,FALSE),1,10)&lt;&gt;"null",MID(VLOOKUP(B221,IMPORT!$F:$AF,23,FALSE),1,10),"")),"")</f>
        <v/>
      </c>
      <c r="Q221" s="16">
        <f>IFERROR(INT(IF(MID(VLOOKUP(B221,IMPORT!$F:$AF,26,FALSE),1,10)&lt;&gt;"null",MID(VLOOKUP(B221,IMPORT!$F:$AF,26,FALSE),1,10),"")),"")</f>
        <v>43435</v>
      </c>
      <c r="R221" s="16" t="str">
        <f>IFERROR(IF(VLOOKUP(B221,IMPORT!$F:$AF,11,FALSE)="true","X",""),"")</f>
        <v/>
      </c>
      <c r="S221" s="16" t="str">
        <f>IFERROR(IF(VLOOKUP(B221,IMPORT!$F:$AF,12,FALSE)="true","X",""),"")</f>
        <v/>
      </c>
      <c r="T221" s="16" t="str">
        <f>IFERROR(IF(VLOOKUP(B221,IMPORT!$F:$AF,9,FALSE)="true","X",""),"")</f>
        <v/>
      </c>
      <c r="U221" s="16" t="str">
        <f>IFERROR(IF(VLOOKUP(B221,IMPORT!$F:$AF,10,FALSE)="true","X",""),"")</f>
        <v/>
      </c>
      <c r="V221" s="16" t="str">
        <f>IFERROR(IF(VLOOKUP(B221,IMPORT!$F:$AF,13,FALSE)="true","X",""),"")</f>
        <v/>
      </c>
      <c r="W221" s="16" t="str">
        <f>IFERROR(IF(VLOOKUP(B221,IMPORT!$F:$AF,14,FALSE)="true","X",""),"")</f>
        <v/>
      </c>
      <c r="X221" s="12">
        <f>IFERROR(INT(IF(MID(VLOOKUP(B221,IMPORT!$F:$AF,27,FALSE),1,10)&lt;&gt;"null",MID(VLOOKUP(B221,IMPORT!$F:$AF,27,FALSE),1,10),"-")),"")</f>
        <v>43438</v>
      </c>
      <c r="Y221" s="21">
        <f>IFERROR(IF(VLOOKUP(B221,IMPORT!$F:$AF,24,FALSE)&lt;&gt;"null",VLOOKUP(B221,IMPORT!$F:$AF,24,FALSE),""),"")</f>
        <v>7.0100118723606502E+17</v>
      </c>
      <c r="Z221" s="18" t="str">
        <f>IFERROR(IF(VLOOKUP(B221,IMPORT!$F:$AF,25,FALSE)&lt;&gt;"null",VLOOKUP(B221,IMPORT!$F:$AF,25,FALSE),""),"")</f>
        <v/>
      </c>
    </row>
    <row r="222" spans="1:26">
      <c r="A222" s="1" t="str">
        <f>IFERROR(IF(IMPORT!C222&lt;&gt;"",IMPORT!C222,""),"")</f>
        <v>Paris 12 - Picpus Nation</v>
      </c>
      <c r="B222" s="1" t="str">
        <f>IFERROR(VLOOKUP(D222,IMPORT!$1:$1048576,6,FALSE),"")</f>
        <v>EX-773-YT</v>
      </c>
      <c r="C222" s="1">
        <f>IFERROR(VLOOKUP(B222,IMPORT!$F:$G,2,FALSE),"")</f>
        <v>500</v>
      </c>
      <c r="D222" s="8" t="str">
        <f>IFERROR(IF(IMPORT!A222&lt;&gt;"",IMPORT!A222,""),"")</f>
        <v>Paris 12 - Picpus Nation7</v>
      </c>
      <c r="E222" s="1" t="str">
        <f>IFERROR(VLOOKUP(D222,IMPORT!$1:$1048576,21,FALSE),"")</f>
        <v>Simon Coulange</v>
      </c>
      <c r="F222" s="25" t="str">
        <f>IFERROR(IF(VLOOKUP(B222,IMPORT!$F:$J,4,0)="true","","S"),"")</f>
        <v/>
      </c>
      <c r="G222" s="10" t="str">
        <f>IFERROR(IF(VLOOKUP(B222,IMPORT!$F:$J,5,0)="normal","","B"),"")</f>
        <v/>
      </c>
      <c r="H222" s="26" t="str">
        <f>IFERROR(IF(VLOOKUP(B222,IMPORT!$F:$L,7,0)="true","","P"),"")</f>
        <v/>
      </c>
      <c r="I222" s="18" t="str">
        <f>IF(AND(OR(IMPORT!K222="available",IMPORT!K222="reservation",IMPORT!K222="reservation-late"),OR(A222&lt;&gt;"Z - Garage - Livraison",A222&lt;&gt;"Z - Garage - Livraison")),B222,"")</f>
        <v>EX-773-YT</v>
      </c>
      <c r="J222" s="18" t="str">
        <f>IFERROR(IF(VLOOKUP(B222,IMPORT!$F:$AF,21,FALSE)&lt;&gt;"null",IF(OR(A222="Z - Garage - Livraison",A222="Z - Garage - Restitution"),"",B222),""),"")</f>
        <v/>
      </c>
      <c r="K222" s="18" t="str">
        <f>IF(AND(J222="",OR(IMPORT!K222="intervention",IMPORT!K222="intervention-late")),IF(OR(A222="Z - Garage - Livraison",A222="Z - Garage - Restitution"),"",B222),"")</f>
        <v/>
      </c>
      <c r="L222" s="18" t="str">
        <f>IFERROR(IF(OR(A222="Z - Garage - Livraison",A222="Z - Garage - Restitution"),B222,""),"")</f>
        <v/>
      </c>
      <c r="M222" s="20" t="str">
        <f>IFERROR(INT(IF(OR(IMPORT!K222="intervention",IMPORT!K222="intervention-late",IMPORT!K222="unavailable"),IF(J222&lt;&gt;"",MID(VLOOKUP(B222,IMPORT!$F:$AF,21,0),1,10),MID(VLOOKUP(B222,IMPORT!$F:$AF,19,0),1,10)),"")),"")</f>
        <v/>
      </c>
      <c r="N222" s="20" t="str">
        <f>IFERROR(INT(IF(OR(IMPORT!K222="intervention",IMPORT!K222="intervention-late",IMPORT!K222="unavailable"),IF(J222&lt;&gt;"",MID(VLOOKUP(B222,IMPORT!$F:$AF,22,0),1,10),MID(VLOOKUP(B222,IMPORT!$F:$AF,20,0),1,10)),"")),"")</f>
        <v/>
      </c>
      <c r="O222" s="18" t="str">
        <f t="shared" ca="1" si="3"/>
        <v/>
      </c>
      <c r="P222" s="14" t="str">
        <f>IFERROR(INT(IF(MID(VLOOKUP(B222,IMPORT!$F:$AF,23,FALSE),1,10)&lt;&gt;"null",MID(VLOOKUP(B222,IMPORT!$F:$AF,23,FALSE),1,10),"")),"")</f>
        <v/>
      </c>
      <c r="Q222" s="16" t="str">
        <f>IFERROR(INT(IF(MID(VLOOKUP(B222,IMPORT!$F:$AF,26,FALSE),1,10)&lt;&gt;"null",MID(VLOOKUP(B222,IMPORT!$F:$AF,26,FALSE),1,10),"")),"")</f>
        <v/>
      </c>
      <c r="R222" s="16" t="str">
        <f>IFERROR(IF(VLOOKUP(B222,IMPORT!$F:$AF,11,FALSE)="true","X",""),"")</f>
        <v/>
      </c>
      <c r="S222" s="16" t="str">
        <f>IFERROR(IF(VLOOKUP(B222,IMPORT!$F:$AF,12,FALSE)="true","X",""),"")</f>
        <v/>
      </c>
      <c r="T222" s="16" t="str">
        <f>IFERROR(IF(VLOOKUP(B222,IMPORT!$F:$AF,9,FALSE)="true","X",""),"")</f>
        <v/>
      </c>
      <c r="U222" s="16" t="str">
        <f>IFERROR(IF(VLOOKUP(B222,IMPORT!$F:$AF,10,FALSE)="true","X",""),"")</f>
        <v/>
      </c>
      <c r="V222" s="16" t="str">
        <f>IFERROR(IF(VLOOKUP(B222,IMPORT!$F:$AF,13,FALSE)="true","X",""),"")</f>
        <v/>
      </c>
      <c r="W222" s="16" t="str">
        <f>IFERROR(IF(VLOOKUP(B222,IMPORT!$F:$AF,14,FALSE)="true","X",""),"")</f>
        <v/>
      </c>
      <c r="X222" s="12" t="str">
        <f>IFERROR(INT(IF(MID(VLOOKUP(B222,IMPORT!$F:$AF,27,FALSE),1,10)&lt;&gt;"null",MID(VLOOKUP(B222,IMPORT!$F:$AF,27,FALSE),1,10),"-")),"")</f>
        <v/>
      </c>
      <c r="Y222" s="21">
        <f>IFERROR(IF(VLOOKUP(B222,IMPORT!$F:$AF,24,FALSE)&lt;&gt;"null",VLOOKUP(B222,IMPORT!$F:$AF,24,FALSE),""),"")</f>
        <v>7.0100118723603994E+17</v>
      </c>
      <c r="Z222" s="18">
        <f>IFERROR(IF(VLOOKUP(B222,IMPORT!$F:$AF,25,FALSE)&lt;&gt;"null",VLOOKUP(B222,IMPORT!$F:$AF,25,FALSE),""),"")</f>
        <v>76968</v>
      </c>
    </row>
    <row r="223" spans="1:26">
      <c r="A223" s="1" t="str">
        <f>IFERROR(IF(IMPORT!C223&lt;&gt;"",IMPORT!C223,""),"")</f>
        <v>Paris 12 - Picpus Nation</v>
      </c>
      <c r="B223" s="1" t="str">
        <f>IFERROR(VLOOKUP(D223,IMPORT!$1:$1048576,6,FALSE),"")</f>
        <v>EL-406-ZB</v>
      </c>
      <c r="C223" s="1" t="str">
        <f>IFERROR(VLOOKUP(B223,IMPORT!$F:$G,2,FALSE),"")</f>
        <v>Golf 7</v>
      </c>
      <c r="D223" s="8" t="str">
        <f>IFERROR(IF(IMPORT!A223&lt;&gt;"",IMPORT!A223,""),"")</f>
        <v>Paris 12 - Picpus Nation8</v>
      </c>
      <c r="E223" s="1" t="str">
        <f>IFERROR(VLOOKUP(D223,IMPORT!$1:$1048576,21,FALSE),"")</f>
        <v>Simon Coulange</v>
      </c>
      <c r="F223" s="25" t="str">
        <f>IFERROR(IF(VLOOKUP(B223,IMPORT!$F:$J,4,0)="true","","S"),"")</f>
        <v>S</v>
      </c>
      <c r="G223" s="10" t="str">
        <f>IFERROR(IF(VLOOKUP(B223,IMPORT!$F:$J,5,0)="normal","","B"),"")</f>
        <v>B</v>
      </c>
      <c r="H223" s="26" t="str">
        <f>IFERROR(IF(VLOOKUP(B223,IMPORT!$F:$L,7,0)="true","","P"),"")</f>
        <v>P</v>
      </c>
      <c r="I223" s="18" t="str">
        <f>IF(AND(OR(IMPORT!K223="available",IMPORT!K223="reservation",IMPORT!K223="reservation-late"),OR(A223&lt;&gt;"Z - Garage - Livraison",A223&lt;&gt;"Z - Garage - Livraison")),B223,"")</f>
        <v/>
      </c>
      <c r="J223" s="18" t="str">
        <f>IFERROR(IF(VLOOKUP(B223,IMPORT!$F:$AF,21,FALSE)&lt;&gt;"null",IF(OR(A223="Z - Garage - Livraison",A223="Z - Garage - Restitution"),"",B223),""),"")</f>
        <v>EL-406-ZB</v>
      </c>
      <c r="K223" s="18" t="str">
        <f>IF(AND(J223="",OR(IMPORT!K223="intervention",IMPORT!K223="intervention-late")),IF(OR(A223="Z - Garage - Livraison",A223="Z - Garage - Restitution"),"",B223),"")</f>
        <v/>
      </c>
      <c r="L223" s="18" t="str">
        <f>IFERROR(IF(OR(A223="Z - Garage - Livraison",A223="Z - Garage - Restitution"),B223,""),"")</f>
        <v/>
      </c>
      <c r="M223" s="20">
        <f>IFERROR(INT(IF(OR(IMPORT!K223="intervention",IMPORT!K223="intervention-late",IMPORT!K223="unavailable"),IF(J223&lt;&gt;"",MID(VLOOKUP(B223,IMPORT!$F:$AF,21,0),1,10),MID(VLOOKUP(B223,IMPORT!$F:$AF,19,0),1,10)),"")),"")</f>
        <v>43471</v>
      </c>
      <c r="N223" s="20">
        <f>IFERROR(INT(IF(OR(IMPORT!K223="intervention",IMPORT!K223="intervention-late",IMPORT!K223="unavailable"),IF(J223&lt;&gt;"",MID(VLOOKUP(B223,IMPORT!$F:$AF,22,0),1,10),MID(VLOOKUP(B223,IMPORT!$F:$AF,20,0),1,10)),"")),"")</f>
        <v>43523</v>
      </c>
      <c r="O223" s="18">
        <f t="shared" ca="1" si="3"/>
        <v>10</v>
      </c>
      <c r="P223" s="14" t="str">
        <f>IFERROR(INT(IF(MID(VLOOKUP(B223,IMPORT!$F:$AF,23,FALSE),1,10)&lt;&gt;"null",MID(VLOOKUP(B223,IMPORT!$F:$AF,23,FALSE),1,10),"")),"")</f>
        <v/>
      </c>
      <c r="Q223" s="16" t="str">
        <f>IFERROR(INT(IF(MID(VLOOKUP(B223,IMPORT!$F:$AF,26,FALSE),1,10)&lt;&gt;"null",MID(VLOOKUP(B223,IMPORT!$F:$AF,26,FALSE),1,10),"")),"")</f>
        <v/>
      </c>
      <c r="R223" s="16" t="str">
        <f>IFERROR(IF(VLOOKUP(B223,IMPORT!$F:$AF,11,FALSE)="true","X",""),"")</f>
        <v/>
      </c>
      <c r="S223" s="16" t="str">
        <f>IFERROR(IF(VLOOKUP(B223,IMPORT!$F:$AF,12,FALSE)="true","X",""),"")</f>
        <v/>
      </c>
      <c r="T223" s="16" t="str">
        <f>IFERROR(IF(VLOOKUP(B223,IMPORT!$F:$AF,9,FALSE)="true","X",""),"")</f>
        <v/>
      </c>
      <c r="U223" s="16" t="str">
        <f>IFERROR(IF(VLOOKUP(B223,IMPORT!$F:$AF,10,FALSE)="true","X",""),"")</f>
        <v/>
      </c>
      <c r="V223" s="16" t="str">
        <f>IFERROR(IF(VLOOKUP(B223,IMPORT!$F:$AF,13,FALSE)="true","X",""),"")</f>
        <v/>
      </c>
      <c r="W223" s="16" t="str">
        <f>IFERROR(IF(VLOOKUP(B223,IMPORT!$F:$AF,14,FALSE)="true","X",""),"")</f>
        <v/>
      </c>
      <c r="X223" s="12">
        <f>IFERROR(INT(IF(MID(VLOOKUP(B223,IMPORT!$F:$AF,27,FALSE),1,10)&lt;&gt;"null",MID(VLOOKUP(B223,IMPORT!$F:$AF,27,FALSE),1,10),"-")),"")</f>
        <v>43186</v>
      </c>
      <c r="Y223" s="21">
        <f>IFERROR(IF(VLOOKUP(B223,IMPORT!$F:$AF,24,FALSE)&lt;&gt;"null",VLOOKUP(B223,IMPORT!$F:$AF,24,FALSE),""),"")</f>
        <v>7.0100118723606502E+17</v>
      </c>
      <c r="Z223" s="18">
        <f>IFERROR(IF(VLOOKUP(B223,IMPORT!$F:$AF,25,FALSE)&lt;&gt;"null",VLOOKUP(B223,IMPORT!$F:$AF,25,FALSE),""),"")</f>
        <v>76959</v>
      </c>
    </row>
    <row r="224" spans="1:26">
      <c r="A224" s="1" t="str">
        <f>IFERROR(IF(IMPORT!C224&lt;&gt;"",IMPORT!C224,""),"")</f>
        <v>Paris 13 - Auguste Blanqui</v>
      </c>
      <c r="B224" s="1" t="str">
        <f>IFERROR(VLOOKUP(D224,IMPORT!$1:$1048576,6,FALSE),"")</f>
        <v>FC-823-WD</v>
      </c>
      <c r="C224" s="1" t="str">
        <f>IFERROR(VLOOKUP(B224,IMPORT!$F:$G,2,FALSE),"")</f>
        <v>MEGANE</v>
      </c>
      <c r="D224" s="8" t="str">
        <f>IFERROR(IF(IMPORT!A224&lt;&gt;"",IMPORT!A224,""),"")</f>
        <v>Paris 13 - Auguste Blanqui1</v>
      </c>
      <c r="E224" s="1" t="str">
        <f>IFERROR(VLOOKUP(D224,IMPORT!$1:$1048576,21,FALSE),"")</f>
        <v>Azize Aouzal</v>
      </c>
      <c r="F224" s="25" t="str">
        <f>IFERROR(IF(VLOOKUP(B224,IMPORT!$F:$J,4,0)="true","","S"),"")</f>
        <v/>
      </c>
      <c r="G224" s="10" t="str">
        <f>IFERROR(IF(VLOOKUP(B224,IMPORT!$F:$J,5,0)="normal","","B"),"")</f>
        <v/>
      </c>
      <c r="H224" s="26" t="str">
        <f>IFERROR(IF(VLOOKUP(B224,IMPORT!$F:$L,7,0)="true","","P"),"")</f>
        <v/>
      </c>
      <c r="I224" s="18" t="str">
        <f>IF(AND(OR(IMPORT!K224="available",IMPORT!K224="reservation",IMPORT!K224="reservation-late"),OR(A224&lt;&gt;"Z - Garage - Livraison",A224&lt;&gt;"Z - Garage - Livraison")),B224,"")</f>
        <v>FC-823-WD</v>
      </c>
      <c r="J224" s="18" t="str">
        <f>IFERROR(IF(VLOOKUP(B224,IMPORT!$F:$AF,21,FALSE)&lt;&gt;"null",IF(OR(A224="Z - Garage - Livraison",A224="Z - Garage - Restitution"),"",B224),""),"")</f>
        <v/>
      </c>
      <c r="K224" s="18" t="str">
        <f>IF(AND(J224="",OR(IMPORT!K224="intervention",IMPORT!K224="intervention-late")),IF(OR(A224="Z - Garage - Livraison",A224="Z - Garage - Restitution"),"",B224),"")</f>
        <v/>
      </c>
      <c r="L224" s="18" t="str">
        <f>IFERROR(IF(OR(A224="Z - Garage - Livraison",A224="Z - Garage - Restitution"),B224,""),"")</f>
        <v/>
      </c>
      <c r="M224" s="20" t="str">
        <f>IFERROR(INT(IF(OR(IMPORT!K224="intervention",IMPORT!K224="intervention-late",IMPORT!K224="unavailable"),IF(J224&lt;&gt;"",MID(VLOOKUP(B224,IMPORT!$F:$AF,21,0),1,10),MID(VLOOKUP(B224,IMPORT!$F:$AF,19,0),1,10)),"")),"")</f>
        <v/>
      </c>
      <c r="N224" s="20" t="str">
        <f>IFERROR(INT(IF(OR(IMPORT!K224="intervention",IMPORT!K224="intervention-late",IMPORT!K224="unavailable"),IF(J224&lt;&gt;"",MID(VLOOKUP(B224,IMPORT!$F:$AF,22,0),1,10),MID(VLOOKUP(B224,IMPORT!$F:$AF,20,0),1,10)),"")),"")</f>
        <v/>
      </c>
      <c r="O224" s="18" t="str">
        <f t="shared" ca="1" si="3"/>
        <v/>
      </c>
      <c r="P224" s="14" t="str">
        <f>IFERROR(INT(IF(MID(VLOOKUP(B224,IMPORT!$F:$AF,23,FALSE),1,10)&lt;&gt;"null",MID(VLOOKUP(B224,IMPORT!$F:$AF,23,FALSE),1,10),"")),"")</f>
        <v/>
      </c>
      <c r="Q224" s="16" t="str">
        <f>IFERROR(INT(IF(MID(VLOOKUP(B224,IMPORT!$F:$AF,26,FALSE),1,10)&lt;&gt;"null",MID(VLOOKUP(B224,IMPORT!$F:$AF,26,FALSE),1,10),"")),"")</f>
        <v/>
      </c>
      <c r="R224" s="16" t="str">
        <f>IFERROR(IF(VLOOKUP(B224,IMPORT!$F:$AF,11,FALSE)="true","X",""),"")</f>
        <v/>
      </c>
      <c r="S224" s="16" t="str">
        <f>IFERROR(IF(VLOOKUP(B224,IMPORT!$F:$AF,12,FALSE)="true","X",""),"")</f>
        <v/>
      </c>
      <c r="T224" s="16" t="str">
        <f>IFERROR(IF(VLOOKUP(B224,IMPORT!$F:$AF,9,FALSE)="true","X",""),"")</f>
        <v/>
      </c>
      <c r="U224" s="16" t="str">
        <f>IFERROR(IF(VLOOKUP(B224,IMPORT!$F:$AF,10,FALSE)="true","X",""),"")</f>
        <v/>
      </c>
      <c r="V224" s="16" t="str">
        <f>IFERROR(IF(VLOOKUP(B224,IMPORT!$F:$AF,13,FALSE)="true","X",""),"")</f>
        <v/>
      </c>
      <c r="W224" s="16" t="str">
        <f>IFERROR(IF(VLOOKUP(B224,IMPORT!$F:$AF,14,FALSE)="true","X",""),"")</f>
        <v/>
      </c>
      <c r="X224" s="12">
        <f>IFERROR(INT(IF(MID(VLOOKUP(B224,IMPORT!$F:$AF,27,FALSE),1,10)&lt;&gt;"null",MID(VLOOKUP(B224,IMPORT!$F:$AF,27,FALSE),1,10),"-")),"")</f>
        <v>43482</v>
      </c>
      <c r="Y224" s="21">
        <f>IFERROR(IF(VLOOKUP(B224,IMPORT!$F:$AF,24,FALSE)&lt;&gt;"null",VLOOKUP(B224,IMPORT!$F:$AF,24,FALSE),""),"")</f>
        <v>7.0100118723608704E+17</v>
      </c>
      <c r="Z224" s="18">
        <f>IFERROR(IF(VLOOKUP(B224,IMPORT!$F:$AF,25,FALSE)&lt;&gt;"null",VLOOKUP(B224,IMPORT!$F:$AF,25,FALSE),""),"")</f>
        <v>48024</v>
      </c>
    </row>
    <row r="225" spans="1:26">
      <c r="A225" s="1" t="str">
        <f>IFERROR(IF(IMPORT!C225&lt;&gt;"",IMPORT!C225,""),"")</f>
        <v>Paris 13 - Bords de Seine - Freyssinet</v>
      </c>
      <c r="B225" s="1" t="str">
        <f>IFERROR(VLOOKUP(D225,IMPORT!$1:$1048576,6,FALSE),"")</f>
        <v>EP-443-EM</v>
      </c>
      <c r="C225" s="1" t="str">
        <f>IFERROR(VLOOKUP(B225,IMPORT!$F:$G,2,FALSE),"")</f>
        <v>Golf 7</v>
      </c>
      <c r="D225" s="8" t="str">
        <f>IFERROR(IF(IMPORT!A225&lt;&gt;"",IMPORT!A225,""),"")</f>
        <v>Paris 13 - Bords de Seine - Freyssinet1</v>
      </c>
      <c r="E225" s="1" t="str">
        <f>IFERROR(VLOOKUP(D225,IMPORT!$1:$1048576,21,FALSE),"")</f>
        <v>Stephen Girault</v>
      </c>
      <c r="F225" s="25" t="str">
        <f>IFERROR(IF(VLOOKUP(B225,IMPORT!$F:$J,4,0)="true","","S"),"")</f>
        <v/>
      </c>
      <c r="G225" s="10" t="str">
        <f>IFERROR(IF(VLOOKUP(B225,IMPORT!$F:$J,5,0)="normal","","B"),"")</f>
        <v/>
      </c>
      <c r="H225" s="26" t="str">
        <f>IFERROR(IF(VLOOKUP(B225,IMPORT!$F:$L,7,0)="true","","P"),"")</f>
        <v/>
      </c>
      <c r="I225" s="18" t="str">
        <f>IF(AND(OR(IMPORT!K225="available",IMPORT!K225="reservation",IMPORT!K225="reservation-late"),OR(A225&lt;&gt;"Z - Garage - Livraison",A225&lt;&gt;"Z - Garage - Livraison")),B225,"")</f>
        <v>EP-443-EM</v>
      </c>
      <c r="J225" s="18" t="str">
        <f>IFERROR(IF(VLOOKUP(B225,IMPORT!$F:$AF,21,FALSE)&lt;&gt;"null",IF(OR(A225="Z - Garage - Livraison",A225="Z - Garage - Restitution"),"",B225),""),"")</f>
        <v/>
      </c>
      <c r="K225" s="18" t="str">
        <f>IF(AND(J225="",OR(IMPORT!K225="intervention",IMPORT!K225="intervention-late")),IF(OR(A225="Z - Garage - Livraison",A225="Z - Garage - Restitution"),"",B225),"")</f>
        <v/>
      </c>
      <c r="L225" s="18" t="str">
        <f>IFERROR(IF(OR(A225="Z - Garage - Livraison",A225="Z - Garage - Restitution"),B225,""),"")</f>
        <v/>
      </c>
      <c r="M225" s="20" t="str">
        <f>IFERROR(INT(IF(OR(IMPORT!K225="intervention",IMPORT!K225="intervention-late",IMPORT!K225="unavailable"),IF(J225&lt;&gt;"",MID(VLOOKUP(B225,IMPORT!$F:$AF,21,0),1,10),MID(VLOOKUP(B225,IMPORT!$F:$AF,19,0),1,10)),"")),"")</f>
        <v/>
      </c>
      <c r="N225" s="20" t="str">
        <f>IFERROR(INT(IF(OR(IMPORT!K225="intervention",IMPORT!K225="intervention-late",IMPORT!K225="unavailable"),IF(J225&lt;&gt;"",MID(VLOOKUP(B225,IMPORT!$F:$AF,22,0),1,10),MID(VLOOKUP(B225,IMPORT!$F:$AF,20,0),1,10)),"")),"")</f>
        <v/>
      </c>
      <c r="O225" s="18" t="str">
        <f t="shared" ca="1" si="3"/>
        <v/>
      </c>
      <c r="P225" s="14">
        <f>IFERROR(INT(IF(MID(VLOOKUP(B225,IMPORT!$F:$AF,23,FALSE),1,10)&lt;&gt;"null",MID(VLOOKUP(B225,IMPORT!$F:$AF,23,FALSE),1,10),"")),"")</f>
        <v>43460</v>
      </c>
      <c r="Q225" s="16">
        <f>IFERROR(INT(IF(MID(VLOOKUP(B225,IMPORT!$F:$AF,26,FALSE),1,10)&lt;&gt;"null",MID(VLOOKUP(B225,IMPORT!$F:$AF,26,FALSE),1,10),"")),"")</f>
        <v>43427</v>
      </c>
      <c r="R225" s="16" t="str">
        <f>IFERROR(IF(VLOOKUP(B225,IMPORT!$F:$AF,11,FALSE)="true","X",""),"")</f>
        <v/>
      </c>
      <c r="S225" s="16" t="str">
        <f>IFERROR(IF(VLOOKUP(B225,IMPORT!$F:$AF,12,FALSE)="true","X",""),"")</f>
        <v/>
      </c>
      <c r="T225" s="16" t="str">
        <f>IFERROR(IF(VLOOKUP(B225,IMPORT!$F:$AF,9,FALSE)="true","X",""),"")</f>
        <v/>
      </c>
      <c r="U225" s="16" t="str">
        <f>IFERROR(IF(VLOOKUP(B225,IMPORT!$F:$AF,10,FALSE)="true","X",""),"")</f>
        <v/>
      </c>
      <c r="V225" s="16" t="str">
        <f>IFERROR(IF(VLOOKUP(B225,IMPORT!$F:$AF,13,FALSE)="true","X",""),"")</f>
        <v/>
      </c>
      <c r="W225" s="16" t="str">
        <f>IFERROR(IF(VLOOKUP(B225,IMPORT!$F:$AF,14,FALSE)="true","X",""),"")</f>
        <v/>
      </c>
      <c r="X225" s="12">
        <f>IFERROR(INT(IF(MID(VLOOKUP(B225,IMPORT!$F:$AF,27,FALSE),1,10)&lt;&gt;"null",MID(VLOOKUP(B225,IMPORT!$F:$AF,27,FALSE),1,10),"-")),"")</f>
        <v>43399</v>
      </c>
      <c r="Y225" s="21">
        <f>IFERROR(IF(VLOOKUP(B225,IMPORT!$F:$AF,24,FALSE)&lt;&gt;"null",VLOOKUP(B225,IMPORT!$F:$AF,24,FALSE),""),"")</f>
        <v>7.0100118723606502E+17</v>
      </c>
      <c r="Z225" s="18" t="str">
        <f>IFERROR(IF(VLOOKUP(B225,IMPORT!$F:$AF,25,FALSE)&lt;&gt;"null",VLOOKUP(B225,IMPORT!$F:$AF,25,FALSE),""),"")</f>
        <v/>
      </c>
    </row>
    <row r="226" spans="1:26">
      <c r="A226" s="1" t="str">
        <f>IFERROR(IF(IMPORT!C226&lt;&gt;"",IMPORT!C226,""),"")</f>
        <v>Paris 13 - Bords de Seine - Freyssinet</v>
      </c>
      <c r="B226" s="1" t="str">
        <f>IFERROR(VLOOKUP(D226,IMPORT!$1:$1048576,6,FALSE),"")</f>
        <v>EV-076-CB</v>
      </c>
      <c r="C226" s="1" t="str">
        <f>IFERROR(VLOOKUP(B226,IMPORT!$F:$G,2,FALSE),"")</f>
        <v>MEGANE</v>
      </c>
      <c r="D226" s="8" t="str">
        <f>IFERROR(IF(IMPORT!A226&lt;&gt;"",IMPORT!A226,""),"")</f>
        <v>Paris 13 - Bords de Seine - Freyssinet2</v>
      </c>
      <c r="E226" s="1" t="str">
        <f>IFERROR(VLOOKUP(D226,IMPORT!$1:$1048576,21,FALSE),"")</f>
        <v>Stephen Girault</v>
      </c>
      <c r="F226" s="25" t="str">
        <f>IFERROR(IF(VLOOKUP(B226,IMPORT!$F:$J,4,0)="true","","S"),"")</f>
        <v/>
      </c>
      <c r="G226" s="10" t="str">
        <f>IFERROR(IF(VLOOKUP(B226,IMPORT!$F:$J,5,0)="normal","","B"),"")</f>
        <v/>
      </c>
      <c r="H226" s="26" t="str">
        <f>IFERROR(IF(VLOOKUP(B226,IMPORT!$F:$L,7,0)="true","","P"),"")</f>
        <v>P</v>
      </c>
      <c r="I226" s="18" t="str">
        <f>IF(AND(OR(IMPORT!K226="available",IMPORT!K226="reservation",IMPORT!K226="reservation-late"),OR(A226&lt;&gt;"Z - Garage - Livraison",A226&lt;&gt;"Z - Garage - Livraison")),B226,"")</f>
        <v/>
      </c>
      <c r="J226" s="18" t="str">
        <f>IFERROR(IF(VLOOKUP(B226,IMPORT!$F:$AF,21,FALSE)&lt;&gt;"null",IF(OR(A226="Z - Garage - Livraison",A226="Z - Garage - Restitution"),"",B226),""),"")</f>
        <v>EV-076-CB</v>
      </c>
      <c r="K226" s="18" t="str">
        <f>IF(AND(J226="",OR(IMPORT!K226="intervention",IMPORT!K226="intervention-late")),IF(OR(A226="Z - Garage - Livraison",A226="Z - Garage - Restitution"),"",B226),"")</f>
        <v/>
      </c>
      <c r="L226" s="18" t="str">
        <f>IFERROR(IF(OR(A226="Z - Garage - Livraison",A226="Z - Garage - Restitution"),B226,""),"")</f>
        <v/>
      </c>
      <c r="M226" s="20">
        <f>IFERROR(INT(IF(OR(IMPORT!K226="intervention",IMPORT!K226="intervention-late",IMPORT!K226="unavailable"),IF(J226&lt;&gt;"",MID(VLOOKUP(B226,IMPORT!$F:$AF,21,0),1,10),MID(VLOOKUP(B226,IMPORT!$F:$AF,19,0),1,10)),"")),"")</f>
        <v>43484</v>
      </c>
      <c r="N226" s="20">
        <f>IFERROR(INT(IF(OR(IMPORT!K226="intervention",IMPORT!K226="intervention-late",IMPORT!K226="unavailable"),IF(J226&lt;&gt;"",MID(VLOOKUP(B226,IMPORT!$F:$AF,22,0),1,10),MID(VLOOKUP(B226,IMPORT!$F:$AF,20,0),1,10)),"")),"")</f>
        <v>43523</v>
      </c>
      <c r="O226" s="18">
        <f t="shared" ca="1" si="3"/>
        <v>10</v>
      </c>
      <c r="P226" s="14" t="str">
        <f>IFERROR(INT(IF(MID(VLOOKUP(B226,IMPORT!$F:$AF,23,FALSE),1,10)&lt;&gt;"null",MID(VLOOKUP(B226,IMPORT!$F:$AF,23,FALSE),1,10),"")),"")</f>
        <v/>
      </c>
      <c r="Q226" s="16" t="str">
        <f>IFERROR(INT(IF(MID(VLOOKUP(B226,IMPORT!$F:$AF,26,FALSE),1,10)&lt;&gt;"null",MID(VLOOKUP(B226,IMPORT!$F:$AF,26,FALSE),1,10),"")),"")</f>
        <v/>
      </c>
      <c r="R226" s="16" t="str">
        <f>IFERROR(IF(VLOOKUP(B226,IMPORT!$F:$AF,11,FALSE)="true","X",""),"")</f>
        <v/>
      </c>
      <c r="S226" s="16" t="str">
        <f>IFERROR(IF(VLOOKUP(B226,IMPORT!$F:$AF,12,FALSE)="true","X",""),"")</f>
        <v/>
      </c>
      <c r="T226" s="16" t="str">
        <f>IFERROR(IF(VLOOKUP(B226,IMPORT!$F:$AF,9,FALSE)="true","X",""),"")</f>
        <v/>
      </c>
      <c r="U226" s="16" t="str">
        <f>IFERROR(IF(VLOOKUP(B226,IMPORT!$F:$AF,10,FALSE)="true","X",""),"")</f>
        <v/>
      </c>
      <c r="V226" s="16" t="str">
        <f>IFERROR(IF(VLOOKUP(B226,IMPORT!$F:$AF,13,FALSE)="true","X",""),"")</f>
        <v/>
      </c>
      <c r="W226" s="16" t="str">
        <f>IFERROR(IF(VLOOKUP(B226,IMPORT!$F:$AF,14,FALSE)="true","X",""),"")</f>
        <v/>
      </c>
      <c r="X226" s="12">
        <f>IFERROR(INT(IF(MID(VLOOKUP(B226,IMPORT!$F:$AF,27,FALSE),1,10)&lt;&gt;"null",MID(VLOOKUP(B226,IMPORT!$F:$AF,27,FALSE),1,10),"-")),"")</f>
        <v>43214</v>
      </c>
      <c r="Y226" s="21">
        <f>IFERROR(IF(VLOOKUP(B226,IMPORT!$F:$AF,24,FALSE)&lt;&gt;"null",VLOOKUP(B226,IMPORT!$F:$AF,24,FALSE),""),"")</f>
        <v>7.0100118723602995E+17</v>
      </c>
      <c r="Z226" s="18" t="str">
        <f>IFERROR(IF(VLOOKUP(B226,IMPORT!$F:$AF,25,FALSE)&lt;&gt;"null",VLOOKUP(B226,IMPORT!$F:$AF,25,FALSE),""),"")</f>
        <v/>
      </c>
    </row>
    <row r="227" spans="1:26">
      <c r="A227" s="1" t="str">
        <f>IFERROR(IF(IMPORT!C227&lt;&gt;"",IMPORT!C227,""),"")</f>
        <v>Paris 13 - Bords de Seine - Freyssinet</v>
      </c>
      <c r="B227" s="1" t="str">
        <f>IFERROR(VLOOKUP(D227,IMPORT!$1:$1048576,6,FALSE),"")</f>
        <v>EL-634-BR</v>
      </c>
      <c r="C227" s="1" t="str">
        <f>IFERROR(VLOOKUP(B227,IMPORT!$F:$G,2,FALSE),"")</f>
        <v>TWINGO</v>
      </c>
      <c r="D227" s="8" t="str">
        <f>IFERROR(IF(IMPORT!A227&lt;&gt;"",IMPORT!A227,""),"")</f>
        <v>Paris 13 - Bords de Seine - Freyssinet3</v>
      </c>
      <c r="E227" s="1" t="str">
        <f>IFERROR(VLOOKUP(D227,IMPORT!$1:$1048576,21,FALSE),"")</f>
        <v>Stephen Girault</v>
      </c>
      <c r="F227" s="25" t="str">
        <f>IFERROR(IF(VLOOKUP(B227,IMPORT!$F:$J,4,0)="true","","S"),"")</f>
        <v/>
      </c>
      <c r="G227" s="10" t="str">
        <f>IFERROR(IF(VLOOKUP(B227,IMPORT!$F:$J,5,0)="normal","","B"),"")</f>
        <v/>
      </c>
      <c r="H227" s="26" t="str">
        <f>IFERROR(IF(VLOOKUP(B227,IMPORT!$F:$L,7,0)="true","","P"),"")</f>
        <v/>
      </c>
      <c r="I227" s="18" t="str">
        <f>IF(AND(OR(IMPORT!K227="available",IMPORT!K227="reservation",IMPORT!K227="reservation-late"),OR(A227&lt;&gt;"Z - Garage - Livraison",A227&lt;&gt;"Z - Garage - Livraison")),B227,"")</f>
        <v>EL-634-BR</v>
      </c>
      <c r="J227" s="18" t="str">
        <f>IFERROR(IF(VLOOKUP(B227,IMPORT!$F:$AF,21,FALSE)&lt;&gt;"null",IF(OR(A227="Z - Garage - Livraison",A227="Z - Garage - Restitution"),"",B227),""),"")</f>
        <v/>
      </c>
      <c r="K227" s="18" t="str">
        <f>IF(AND(J227="",OR(IMPORT!K227="intervention",IMPORT!K227="intervention-late")),IF(OR(A227="Z - Garage - Livraison",A227="Z - Garage - Restitution"),"",B227),"")</f>
        <v/>
      </c>
      <c r="L227" s="18" t="str">
        <f>IFERROR(IF(OR(A227="Z - Garage - Livraison",A227="Z - Garage - Restitution"),B227,""),"")</f>
        <v/>
      </c>
      <c r="M227" s="20" t="str">
        <f>IFERROR(INT(IF(OR(IMPORT!K227="intervention",IMPORT!K227="intervention-late",IMPORT!K227="unavailable"),IF(J227&lt;&gt;"",MID(VLOOKUP(B227,IMPORT!$F:$AF,21,0),1,10),MID(VLOOKUP(B227,IMPORT!$F:$AF,19,0),1,10)),"")),"")</f>
        <v/>
      </c>
      <c r="N227" s="20" t="str">
        <f>IFERROR(INT(IF(OR(IMPORT!K227="intervention",IMPORT!K227="intervention-late",IMPORT!K227="unavailable"),IF(J227&lt;&gt;"",MID(VLOOKUP(B227,IMPORT!$F:$AF,22,0),1,10),MID(VLOOKUP(B227,IMPORT!$F:$AF,20,0),1,10)),"")),"")</f>
        <v/>
      </c>
      <c r="O227" s="18" t="str">
        <f t="shared" ca="1" si="3"/>
        <v/>
      </c>
      <c r="P227" s="14">
        <f>IFERROR(INT(IF(MID(VLOOKUP(B227,IMPORT!$F:$AF,23,FALSE),1,10)&lt;&gt;"null",MID(VLOOKUP(B227,IMPORT!$F:$AF,23,FALSE),1,10),"")),"")</f>
        <v>43385</v>
      </c>
      <c r="Q227" s="16">
        <f>IFERROR(INT(IF(MID(VLOOKUP(B227,IMPORT!$F:$AF,26,FALSE),1,10)&lt;&gt;"null",MID(VLOOKUP(B227,IMPORT!$F:$AF,26,FALSE),1,10),"")),"")</f>
        <v>43377</v>
      </c>
      <c r="R227" s="16" t="str">
        <f>IFERROR(IF(VLOOKUP(B227,IMPORT!$F:$AF,11,FALSE)="true","X",""),"")</f>
        <v/>
      </c>
      <c r="S227" s="16" t="str">
        <f>IFERROR(IF(VLOOKUP(B227,IMPORT!$F:$AF,12,FALSE)="true","X",""),"")</f>
        <v/>
      </c>
      <c r="T227" s="16" t="str">
        <f>IFERROR(IF(VLOOKUP(B227,IMPORT!$F:$AF,9,FALSE)="true","X",""),"")</f>
        <v/>
      </c>
      <c r="U227" s="16" t="str">
        <f>IFERROR(IF(VLOOKUP(B227,IMPORT!$F:$AF,10,FALSE)="true","X",""),"")</f>
        <v/>
      </c>
      <c r="V227" s="16" t="str">
        <f>IFERROR(IF(VLOOKUP(B227,IMPORT!$F:$AF,13,FALSE)="true","X",""),"")</f>
        <v/>
      </c>
      <c r="W227" s="16" t="str">
        <f>IFERROR(IF(VLOOKUP(B227,IMPORT!$F:$AF,14,FALSE)="true","X",""),"")</f>
        <v/>
      </c>
      <c r="X227" s="12">
        <f>IFERROR(INT(IF(MID(VLOOKUP(B227,IMPORT!$F:$AF,27,FALSE),1,10)&lt;&gt;"null",MID(VLOOKUP(B227,IMPORT!$F:$AF,27,FALSE),1,10),"-")),"")</f>
        <v>43399</v>
      </c>
      <c r="Y227" s="21">
        <f>IFERROR(IF(VLOOKUP(B227,IMPORT!$F:$AF,24,FALSE)&lt;&gt;"null",VLOOKUP(B227,IMPORT!$F:$AF,24,FALSE),""),"")</f>
        <v>7.0100118723601997E+17</v>
      </c>
      <c r="Z227" s="18" t="str">
        <f>IFERROR(IF(VLOOKUP(B227,IMPORT!$F:$AF,25,FALSE)&lt;&gt;"null",VLOOKUP(B227,IMPORT!$F:$AF,25,FALSE),""),"")</f>
        <v/>
      </c>
    </row>
    <row r="228" spans="1:26">
      <c r="A228" s="1" t="str">
        <f>IFERROR(IF(IMPORT!C228&lt;&gt;"",IMPORT!C228,""),"")</f>
        <v>Paris 13 - Bords de Seine - Freyssinet</v>
      </c>
      <c r="B228" s="1" t="str">
        <f>IFERROR(VLOOKUP(D228,IMPORT!$1:$1048576,6,FALSE),"")</f>
        <v>EL-425-SA</v>
      </c>
      <c r="C228" s="1" t="str">
        <f>IFERROR(VLOOKUP(B228,IMPORT!$F:$G,2,FALSE),"")</f>
        <v>TWINGO</v>
      </c>
      <c r="D228" s="8" t="str">
        <f>IFERROR(IF(IMPORT!A228&lt;&gt;"",IMPORT!A228,""),"")</f>
        <v>Paris 13 - Bords de Seine - Freyssinet4</v>
      </c>
      <c r="E228" s="1" t="str">
        <f>IFERROR(VLOOKUP(D228,IMPORT!$1:$1048576,21,FALSE),"")</f>
        <v>Stephen Girault</v>
      </c>
      <c r="F228" s="25" t="str">
        <f>IFERROR(IF(VLOOKUP(B228,IMPORT!$F:$J,4,0)="true","","S"),"")</f>
        <v/>
      </c>
      <c r="G228" s="10" t="str">
        <f>IFERROR(IF(VLOOKUP(B228,IMPORT!$F:$J,5,0)="normal","","B"),"")</f>
        <v/>
      </c>
      <c r="H228" s="26" t="str">
        <f>IFERROR(IF(VLOOKUP(B228,IMPORT!$F:$L,7,0)="true","","P"),"")</f>
        <v>P</v>
      </c>
      <c r="I228" s="18" t="str">
        <f>IF(AND(OR(IMPORT!K228="available",IMPORT!K228="reservation",IMPORT!K228="reservation-late"),OR(A228&lt;&gt;"Z - Garage - Livraison",A228&lt;&gt;"Z - Garage - Livraison")),B228,"")</f>
        <v/>
      </c>
      <c r="J228" s="18" t="str">
        <f>IFERROR(IF(VLOOKUP(B228,IMPORT!$F:$AF,21,FALSE)&lt;&gt;"null",IF(OR(A228="Z - Garage - Livraison",A228="Z - Garage - Restitution"),"",B228),""),"")</f>
        <v>EL-425-SA</v>
      </c>
      <c r="K228" s="18" t="str">
        <f>IF(AND(J228="",OR(IMPORT!K228="intervention",IMPORT!K228="intervention-late")),IF(OR(A228="Z - Garage - Livraison",A228="Z - Garage - Restitution"),"",B228),"")</f>
        <v/>
      </c>
      <c r="L228" s="18" t="str">
        <f>IFERROR(IF(OR(A228="Z - Garage - Livraison",A228="Z - Garage - Restitution"),B228,""),"")</f>
        <v/>
      </c>
      <c r="M228" s="20">
        <f>IFERROR(INT(IF(OR(IMPORT!K228="intervention",IMPORT!K228="intervention-late",IMPORT!K228="unavailable"),IF(J228&lt;&gt;"",MID(VLOOKUP(B228,IMPORT!$F:$AF,21,0),1,10),MID(VLOOKUP(B228,IMPORT!$F:$AF,19,0),1,10)),"")),"")</f>
        <v>43473</v>
      </c>
      <c r="N228" s="20">
        <f>IFERROR(INT(IF(OR(IMPORT!K228="intervention",IMPORT!K228="intervention-late",IMPORT!K228="unavailable"),IF(J228&lt;&gt;"",MID(VLOOKUP(B228,IMPORT!$F:$AF,22,0),1,10),MID(VLOOKUP(B228,IMPORT!$F:$AF,20,0),1,10)),"")),"")</f>
        <v>43524</v>
      </c>
      <c r="O228" s="18">
        <f t="shared" ca="1" si="3"/>
        <v>11</v>
      </c>
      <c r="P228" s="14" t="str">
        <f>IFERROR(INT(IF(MID(VLOOKUP(B228,IMPORT!$F:$AF,23,FALSE),1,10)&lt;&gt;"null",MID(VLOOKUP(B228,IMPORT!$F:$AF,23,FALSE),1,10),"")),"")</f>
        <v/>
      </c>
      <c r="Q228" s="16" t="str">
        <f>IFERROR(INT(IF(MID(VLOOKUP(B228,IMPORT!$F:$AF,26,FALSE),1,10)&lt;&gt;"null",MID(VLOOKUP(B228,IMPORT!$F:$AF,26,FALSE),1,10),"")),"")</f>
        <v/>
      </c>
      <c r="R228" s="16" t="str">
        <f>IFERROR(IF(VLOOKUP(B228,IMPORT!$F:$AF,11,FALSE)="true","X",""),"")</f>
        <v/>
      </c>
      <c r="S228" s="16" t="str">
        <f>IFERROR(IF(VLOOKUP(B228,IMPORT!$F:$AF,12,FALSE)="true","X",""),"")</f>
        <v/>
      </c>
      <c r="T228" s="16" t="str">
        <f>IFERROR(IF(VLOOKUP(B228,IMPORT!$F:$AF,9,FALSE)="true","X",""),"")</f>
        <v/>
      </c>
      <c r="U228" s="16" t="str">
        <f>IFERROR(IF(VLOOKUP(B228,IMPORT!$F:$AF,10,FALSE)="true","X",""),"")</f>
        <v/>
      </c>
      <c r="V228" s="16" t="str">
        <f>IFERROR(IF(VLOOKUP(B228,IMPORT!$F:$AF,13,FALSE)="true","X",""),"")</f>
        <v/>
      </c>
      <c r="W228" s="16" t="str">
        <f>IFERROR(IF(VLOOKUP(B228,IMPORT!$F:$AF,14,FALSE)="true","X",""),"")</f>
        <v/>
      </c>
      <c r="X228" s="12">
        <f>IFERROR(INT(IF(MID(VLOOKUP(B228,IMPORT!$F:$AF,27,FALSE),1,10)&lt;&gt;"null",MID(VLOOKUP(B228,IMPORT!$F:$AF,27,FALSE),1,10),"-")),"")</f>
        <v>43214</v>
      </c>
      <c r="Y228" s="21">
        <f>IFERROR(IF(VLOOKUP(B228,IMPORT!$F:$AF,24,FALSE)&lt;&gt;"null",VLOOKUP(B228,IMPORT!$F:$AF,24,FALSE),""),"")</f>
        <v>7.0100118723600499E+17</v>
      </c>
      <c r="Z228" s="18" t="str">
        <f>IFERROR(IF(VLOOKUP(B228,IMPORT!$F:$AF,25,FALSE)&lt;&gt;"null",VLOOKUP(B228,IMPORT!$F:$AF,25,FALSE),""),"")</f>
        <v/>
      </c>
    </row>
    <row r="229" spans="1:26">
      <c r="A229" s="1" t="str">
        <f>IFERROR(IF(IMPORT!C229&lt;&gt;"",IMPORT!C229,""),"")</f>
        <v>Paris 13 - Bords de Seine - Freyssinet</v>
      </c>
      <c r="B229" s="1" t="str">
        <f>IFERROR(VLOOKUP(D229,IMPORT!$1:$1048576,6,FALSE),"")</f>
        <v>FC-206-AQ</v>
      </c>
      <c r="C229" s="1">
        <f>IFERROR(VLOOKUP(B229,IMPORT!$F:$G,2,FALSE),"")</f>
        <v>500</v>
      </c>
      <c r="D229" s="8" t="str">
        <f>IFERROR(IF(IMPORT!A229&lt;&gt;"",IMPORT!A229,""),"")</f>
        <v>Paris 13 - Bords de Seine - Freyssinet5</v>
      </c>
      <c r="E229" s="1" t="str">
        <f>IFERROR(VLOOKUP(D229,IMPORT!$1:$1048576,21,FALSE),"")</f>
        <v>Stephen Girault</v>
      </c>
      <c r="F229" s="25" t="str">
        <f>IFERROR(IF(VLOOKUP(B229,IMPORT!$F:$J,4,0)="true","","S"),"")</f>
        <v/>
      </c>
      <c r="G229" s="10" t="str">
        <f>IFERROR(IF(VLOOKUP(B229,IMPORT!$F:$J,5,0)="normal","","B"),"")</f>
        <v>B</v>
      </c>
      <c r="H229" s="26" t="str">
        <f>IFERROR(IF(VLOOKUP(B229,IMPORT!$F:$L,7,0)="true","","P"),"")</f>
        <v/>
      </c>
      <c r="I229" s="18" t="str">
        <f>IF(AND(OR(IMPORT!K229="available",IMPORT!K229="reservation",IMPORT!K229="reservation-late"),OR(A229&lt;&gt;"Z - Garage - Livraison",A229&lt;&gt;"Z - Garage - Livraison")),B229,"")</f>
        <v>FC-206-AQ</v>
      </c>
      <c r="J229" s="18" t="str">
        <f>IFERROR(IF(VLOOKUP(B229,IMPORT!$F:$AF,21,FALSE)&lt;&gt;"null",IF(OR(A229="Z - Garage - Livraison",A229="Z - Garage - Restitution"),"",B229),""),"")</f>
        <v/>
      </c>
      <c r="K229" s="18" t="str">
        <f>IF(AND(J229="",OR(IMPORT!K229="intervention",IMPORT!K229="intervention-late")),IF(OR(A229="Z - Garage - Livraison",A229="Z - Garage - Restitution"),"",B229),"")</f>
        <v/>
      </c>
      <c r="L229" s="18" t="str">
        <f>IFERROR(IF(OR(A229="Z - Garage - Livraison",A229="Z - Garage - Restitution"),B229,""),"")</f>
        <v/>
      </c>
      <c r="M229" s="20" t="str">
        <f>IFERROR(INT(IF(OR(IMPORT!K229="intervention",IMPORT!K229="intervention-late",IMPORT!K229="unavailable"),IF(J229&lt;&gt;"",MID(VLOOKUP(B229,IMPORT!$F:$AF,21,0),1,10),MID(VLOOKUP(B229,IMPORT!$F:$AF,19,0),1,10)),"")),"")</f>
        <v/>
      </c>
      <c r="N229" s="20" t="str">
        <f>IFERROR(INT(IF(OR(IMPORT!K229="intervention",IMPORT!K229="intervention-late",IMPORT!K229="unavailable"),IF(J229&lt;&gt;"",MID(VLOOKUP(B229,IMPORT!$F:$AF,22,0),1,10),MID(VLOOKUP(B229,IMPORT!$F:$AF,20,0),1,10)),"")),"")</f>
        <v/>
      </c>
      <c r="O229" s="18" t="str">
        <f t="shared" ca="1" si="3"/>
        <v/>
      </c>
      <c r="P229" s="14" t="str">
        <f>IFERROR(INT(IF(MID(VLOOKUP(B229,IMPORT!$F:$AF,23,FALSE),1,10)&lt;&gt;"null",MID(VLOOKUP(B229,IMPORT!$F:$AF,23,FALSE),1,10),"")),"")</f>
        <v/>
      </c>
      <c r="Q229" s="16" t="str">
        <f>IFERROR(INT(IF(MID(VLOOKUP(B229,IMPORT!$F:$AF,26,FALSE),1,10)&lt;&gt;"null",MID(VLOOKUP(B229,IMPORT!$F:$AF,26,FALSE),1,10),"")),"")</f>
        <v/>
      </c>
      <c r="R229" s="16" t="str">
        <f>IFERROR(IF(VLOOKUP(B229,IMPORT!$F:$AF,11,FALSE)="true","X",""),"")</f>
        <v/>
      </c>
      <c r="S229" s="16" t="str">
        <f>IFERROR(IF(VLOOKUP(B229,IMPORT!$F:$AF,12,FALSE)="true","X",""),"")</f>
        <v/>
      </c>
      <c r="T229" s="16" t="str">
        <f>IFERROR(IF(VLOOKUP(B229,IMPORT!$F:$AF,9,FALSE)="true","X",""),"")</f>
        <v/>
      </c>
      <c r="U229" s="16" t="str">
        <f>IFERROR(IF(VLOOKUP(B229,IMPORT!$F:$AF,10,FALSE)="true","X",""),"")</f>
        <v/>
      </c>
      <c r="V229" s="16" t="str">
        <f>IFERROR(IF(VLOOKUP(B229,IMPORT!$F:$AF,13,FALSE)="true","X",""),"")</f>
        <v/>
      </c>
      <c r="W229" s="16" t="str">
        <f>IFERROR(IF(VLOOKUP(B229,IMPORT!$F:$AF,14,FALSE)="true","X",""),"")</f>
        <v/>
      </c>
      <c r="X229" s="12" t="str">
        <f>IFERROR(INT(IF(MID(VLOOKUP(B229,IMPORT!$F:$AF,27,FALSE),1,10)&lt;&gt;"null",MID(VLOOKUP(B229,IMPORT!$F:$AF,27,FALSE),1,10),"-")),"")</f>
        <v/>
      </c>
      <c r="Y229" s="21" t="str">
        <f>IFERROR(IF(VLOOKUP(B229,IMPORT!$F:$AF,24,FALSE)&lt;&gt;"null",VLOOKUP(B229,IMPORT!$F:$AF,24,FALSE),""),"")</f>
        <v/>
      </c>
      <c r="Z229" s="18" t="str">
        <f>IFERROR(IF(VLOOKUP(B229,IMPORT!$F:$AF,25,FALSE)&lt;&gt;"null",VLOOKUP(B229,IMPORT!$F:$AF,25,FALSE),""),"")</f>
        <v/>
      </c>
    </row>
    <row r="230" spans="1:26">
      <c r="A230" s="1" t="str">
        <f>IFERROR(IF(IMPORT!C230&lt;&gt;"",IMPORT!C230,""),"")</f>
        <v>Paris 13 - Boulevard de l'Hopital</v>
      </c>
      <c r="B230" s="1" t="str">
        <f>IFERROR(VLOOKUP(D230,IMPORT!$1:$1048576,6,FALSE),"")</f>
        <v>EL-282-FN</v>
      </c>
      <c r="C230" s="1" t="str">
        <f>IFERROR(VLOOKUP(B230,IMPORT!$F:$G,2,FALSE),"")</f>
        <v>Golf 7</v>
      </c>
      <c r="D230" s="8" t="str">
        <f>IFERROR(IF(IMPORT!A230&lt;&gt;"",IMPORT!A230,""),"")</f>
        <v>Paris 13 - Boulevard de l'Hopital1</v>
      </c>
      <c r="E230" s="1" t="str">
        <f>IFERROR(VLOOKUP(D230,IMPORT!$1:$1048576,21,FALSE),"")</f>
        <v>Azize Aouzal</v>
      </c>
      <c r="F230" s="25" t="str">
        <f>IFERROR(IF(VLOOKUP(B230,IMPORT!$F:$J,4,0)="true","","S"),"")</f>
        <v/>
      </c>
      <c r="G230" s="10" t="str">
        <f>IFERROR(IF(VLOOKUP(B230,IMPORT!$F:$J,5,0)="normal","","B"),"")</f>
        <v>B</v>
      </c>
      <c r="H230" s="26" t="str">
        <f>IFERROR(IF(VLOOKUP(B230,IMPORT!$F:$L,7,0)="true","","P"),"")</f>
        <v/>
      </c>
      <c r="I230" s="18" t="str">
        <f>IF(AND(OR(IMPORT!K230="available",IMPORT!K230="reservation",IMPORT!K230="reservation-late"),OR(A230&lt;&gt;"Z - Garage - Livraison",A230&lt;&gt;"Z - Garage - Livraison")),B230,"")</f>
        <v>EL-282-FN</v>
      </c>
      <c r="J230" s="18" t="str">
        <f>IFERROR(IF(VLOOKUP(B230,IMPORT!$F:$AF,21,FALSE)&lt;&gt;"null",IF(OR(A230="Z - Garage - Livraison",A230="Z - Garage - Restitution"),"",B230),""),"")</f>
        <v/>
      </c>
      <c r="K230" s="18" t="str">
        <f>IF(AND(J230="",OR(IMPORT!K230="intervention",IMPORT!K230="intervention-late")),IF(OR(A230="Z - Garage - Livraison",A230="Z - Garage - Restitution"),"",B230),"")</f>
        <v/>
      </c>
      <c r="L230" s="18" t="str">
        <f>IFERROR(IF(OR(A230="Z - Garage - Livraison",A230="Z - Garage - Restitution"),B230,""),"")</f>
        <v/>
      </c>
      <c r="M230" s="20" t="str">
        <f>IFERROR(INT(IF(OR(IMPORT!K230="intervention",IMPORT!K230="intervention-late",IMPORT!K230="unavailable"),IF(J230&lt;&gt;"",MID(VLOOKUP(B230,IMPORT!$F:$AF,21,0),1,10),MID(VLOOKUP(B230,IMPORT!$F:$AF,19,0),1,10)),"")),"")</f>
        <v/>
      </c>
      <c r="N230" s="20" t="str">
        <f>IFERROR(INT(IF(OR(IMPORT!K230="intervention",IMPORT!K230="intervention-late",IMPORT!K230="unavailable"),IF(J230&lt;&gt;"",MID(VLOOKUP(B230,IMPORT!$F:$AF,22,0),1,10),MID(VLOOKUP(B230,IMPORT!$F:$AF,20,0),1,10)),"")),"")</f>
        <v/>
      </c>
      <c r="O230" s="18" t="str">
        <f t="shared" ca="1" si="3"/>
        <v/>
      </c>
      <c r="P230" s="14">
        <f>IFERROR(INT(IF(MID(VLOOKUP(B230,IMPORT!$F:$AF,23,FALSE),1,10)&lt;&gt;"null",MID(VLOOKUP(B230,IMPORT!$F:$AF,23,FALSE),1,10),"")),"")</f>
        <v>43491</v>
      </c>
      <c r="Q230" s="16">
        <f>IFERROR(INT(IF(MID(VLOOKUP(B230,IMPORT!$F:$AF,26,FALSE),1,10)&lt;&gt;"null",MID(VLOOKUP(B230,IMPORT!$F:$AF,26,FALSE),1,10),"")),"")</f>
        <v>43484</v>
      </c>
      <c r="R230" s="16" t="str">
        <f>IFERROR(IF(VLOOKUP(B230,IMPORT!$F:$AF,11,FALSE)="true","X",""),"")</f>
        <v/>
      </c>
      <c r="S230" s="16" t="str">
        <f>IFERROR(IF(VLOOKUP(B230,IMPORT!$F:$AF,12,FALSE)="true","X",""),"")</f>
        <v/>
      </c>
      <c r="T230" s="16" t="str">
        <f>IFERROR(IF(VLOOKUP(B230,IMPORT!$F:$AF,9,FALSE)="true","X",""),"")</f>
        <v/>
      </c>
      <c r="U230" s="16" t="str">
        <f>IFERROR(IF(VLOOKUP(B230,IMPORT!$F:$AF,10,FALSE)="true","X",""),"")</f>
        <v/>
      </c>
      <c r="V230" s="16" t="str">
        <f>IFERROR(IF(VLOOKUP(B230,IMPORT!$F:$AF,13,FALSE)="true","X",""),"")</f>
        <v/>
      </c>
      <c r="W230" s="16" t="str">
        <f>IFERROR(IF(VLOOKUP(B230,IMPORT!$F:$AF,14,FALSE)="true","X",""),"")</f>
        <v/>
      </c>
      <c r="X230" s="12">
        <f>IFERROR(INT(IF(MID(VLOOKUP(B230,IMPORT!$F:$AF,27,FALSE),1,10)&lt;&gt;"null",MID(VLOOKUP(B230,IMPORT!$F:$AF,27,FALSE),1,10),"-")),"")</f>
        <v>43207</v>
      </c>
      <c r="Y230" s="21">
        <f>IFERROR(IF(VLOOKUP(B230,IMPORT!$F:$AF,24,FALSE)&lt;&gt;"null",VLOOKUP(B230,IMPORT!$F:$AF,24,FALSE),""),"")</f>
        <v>7.0100118723606298E+17</v>
      </c>
      <c r="Z230" s="18" t="str">
        <f>IFERROR(IF(VLOOKUP(B230,IMPORT!$F:$AF,25,FALSE)&lt;&gt;"null",VLOOKUP(B230,IMPORT!$F:$AF,25,FALSE),""),"")</f>
        <v/>
      </c>
    </row>
    <row r="231" spans="1:26">
      <c r="A231" s="1" t="str">
        <f>IFERROR(IF(IMPORT!C231&lt;&gt;"",IMPORT!C231,""),"")</f>
        <v>Paris 13 - Boulevard de l'Hopital</v>
      </c>
      <c r="B231" s="1" t="str">
        <f>IFERROR(VLOOKUP(D231,IMPORT!$1:$1048576,6,FALSE),"")</f>
        <v>EX-379-EW</v>
      </c>
      <c r="C231" s="1">
        <f>IFERROR(VLOOKUP(B231,IMPORT!$F:$G,2,FALSE),"")</f>
        <v>500</v>
      </c>
      <c r="D231" s="8" t="str">
        <f>IFERROR(IF(IMPORT!A231&lt;&gt;"",IMPORT!A231,""),"")</f>
        <v>Paris 13 - Boulevard de l'Hopital2</v>
      </c>
      <c r="E231" s="1" t="str">
        <f>IFERROR(VLOOKUP(D231,IMPORT!$1:$1048576,21,FALSE),"")</f>
        <v>Azize Aouzal</v>
      </c>
      <c r="F231" s="25" t="str">
        <f>IFERROR(IF(VLOOKUP(B231,IMPORT!$F:$J,4,0)="true","","S"),"")</f>
        <v/>
      </c>
      <c r="G231" s="10" t="str">
        <f>IFERROR(IF(VLOOKUP(B231,IMPORT!$F:$J,5,0)="normal","","B"),"")</f>
        <v/>
      </c>
      <c r="H231" s="26" t="str">
        <f>IFERROR(IF(VLOOKUP(B231,IMPORT!$F:$L,7,0)="true","","P"),"")</f>
        <v/>
      </c>
      <c r="I231" s="18" t="str">
        <f>IF(AND(OR(IMPORT!K231="available",IMPORT!K231="reservation",IMPORT!K231="reservation-late"),OR(A231&lt;&gt;"Z - Garage - Livraison",A231&lt;&gt;"Z - Garage - Livraison")),B231,"")</f>
        <v>EX-379-EW</v>
      </c>
      <c r="J231" s="18" t="str">
        <f>IFERROR(IF(VLOOKUP(B231,IMPORT!$F:$AF,21,FALSE)&lt;&gt;"null",IF(OR(A231="Z - Garage - Livraison",A231="Z - Garage - Restitution"),"",B231),""),"")</f>
        <v/>
      </c>
      <c r="K231" s="18" t="str">
        <f>IF(AND(J231="",OR(IMPORT!K231="intervention",IMPORT!K231="intervention-late")),IF(OR(A231="Z - Garage - Livraison",A231="Z - Garage - Restitution"),"",B231),"")</f>
        <v/>
      </c>
      <c r="L231" s="18" t="str">
        <f>IFERROR(IF(OR(A231="Z - Garage - Livraison",A231="Z - Garage - Restitution"),B231,""),"")</f>
        <v/>
      </c>
      <c r="M231" s="20" t="str">
        <f>IFERROR(INT(IF(OR(IMPORT!K231="intervention",IMPORT!K231="intervention-late",IMPORT!K231="unavailable"),IF(J231&lt;&gt;"",MID(VLOOKUP(B231,IMPORT!$F:$AF,21,0),1,10),MID(VLOOKUP(B231,IMPORT!$F:$AF,19,0),1,10)),"")),"")</f>
        <v/>
      </c>
      <c r="N231" s="20" t="str">
        <f>IFERROR(INT(IF(OR(IMPORT!K231="intervention",IMPORT!K231="intervention-late",IMPORT!K231="unavailable"),IF(J231&lt;&gt;"",MID(VLOOKUP(B231,IMPORT!$F:$AF,22,0),1,10),MID(VLOOKUP(B231,IMPORT!$F:$AF,20,0),1,10)),"")),"")</f>
        <v/>
      </c>
      <c r="O231" s="18" t="str">
        <f t="shared" ca="1" si="3"/>
        <v/>
      </c>
      <c r="P231" s="14" t="str">
        <f>IFERROR(INT(IF(MID(VLOOKUP(B231,IMPORT!$F:$AF,23,FALSE),1,10)&lt;&gt;"null",MID(VLOOKUP(B231,IMPORT!$F:$AF,23,FALSE),1,10),"")),"")</f>
        <v/>
      </c>
      <c r="Q231" s="16" t="str">
        <f>IFERROR(INT(IF(MID(VLOOKUP(B231,IMPORT!$F:$AF,26,FALSE),1,10)&lt;&gt;"null",MID(VLOOKUP(B231,IMPORT!$F:$AF,26,FALSE),1,10),"")),"")</f>
        <v/>
      </c>
      <c r="R231" s="16" t="str">
        <f>IFERROR(IF(VLOOKUP(B231,IMPORT!$F:$AF,11,FALSE)="true","X",""),"")</f>
        <v/>
      </c>
      <c r="S231" s="16" t="str">
        <f>IFERROR(IF(VLOOKUP(B231,IMPORT!$F:$AF,12,FALSE)="true","X",""),"")</f>
        <v/>
      </c>
      <c r="T231" s="16" t="str">
        <f>IFERROR(IF(VLOOKUP(B231,IMPORT!$F:$AF,9,FALSE)="true","X",""),"")</f>
        <v/>
      </c>
      <c r="U231" s="16" t="str">
        <f>IFERROR(IF(VLOOKUP(B231,IMPORT!$F:$AF,10,FALSE)="true","X",""),"")</f>
        <v/>
      </c>
      <c r="V231" s="16" t="str">
        <f>IFERROR(IF(VLOOKUP(B231,IMPORT!$F:$AF,13,FALSE)="true","X",""),"")</f>
        <v/>
      </c>
      <c r="W231" s="16" t="str">
        <f>IFERROR(IF(VLOOKUP(B231,IMPORT!$F:$AF,14,FALSE)="true","X",""),"")</f>
        <v/>
      </c>
      <c r="X231" s="12">
        <f>IFERROR(INT(IF(MID(VLOOKUP(B231,IMPORT!$F:$AF,27,FALSE),1,10)&lt;&gt;"null",MID(VLOOKUP(B231,IMPORT!$F:$AF,27,FALSE),1,10),"-")),"")</f>
        <v>43284</v>
      </c>
      <c r="Y231" s="21">
        <f>IFERROR(IF(VLOOKUP(B231,IMPORT!$F:$AF,24,FALSE)&lt;&gt;"null",VLOOKUP(B231,IMPORT!$F:$AF,24,FALSE),""),"")</f>
        <v>7.0100118723603904E+17</v>
      </c>
      <c r="Z231" s="18" t="str">
        <f>IFERROR(IF(VLOOKUP(B231,IMPORT!$F:$AF,25,FALSE)&lt;&gt;"null",VLOOKUP(B231,IMPORT!$F:$AF,25,FALSE),""),"")</f>
        <v/>
      </c>
    </row>
    <row r="232" spans="1:26">
      <c r="A232" s="1" t="str">
        <f>IFERROR(IF(IMPORT!C232&lt;&gt;"",IMPORT!C232,""),"")</f>
        <v>Paris 13 - Cite de la Mode - Gare d'Austerlitz</v>
      </c>
      <c r="B232" s="1" t="str">
        <f>IFERROR(VLOOKUP(D232,IMPORT!$1:$1048576,6,FALSE),"")</f>
        <v>FA-652-HB</v>
      </c>
      <c r="C232" s="1">
        <f>IFERROR(VLOOKUP(B232,IMPORT!$F:$G,2,FALSE),"")</f>
        <v>500</v>
      </c>
      <c r="D232" s="8" t="str">
        <f>IFERROR(IF(IMPORT!A232&lt;&gt;"",IMPORT!A232,""),"")</f>
        <v>Paris 13 - Cite de la Mode - Gare d'Austerlitz1</v>
      </c>
      <c r="E232" s="1" t="str">
        <f>IFERROR(VLOOKUP(D232,IMPORT!$1:$1048576,21,FALSE),"")</f>
        <v>Stephen Girault</v>
      </c>
      <c r="F232" s="25" t="str">
        <f>IFERROR(IF(VLOOKUP(B232,IMPORT!$F:$J,4,0)="true","","S"),"")</f>
        <v/>
      </c>
      <c r="G232" s="10" t="str">
        <f>IFERROR(IF(VLOOKUP(B232,IMPORT!$F:$J,5,0)="normal","","B"),"")</f>
        <v/>
      </c>
      <c r="H232" s="26" t="str">
        <f>IFERROR(IF(VLOOKUP(B232,IMPORT!$F:$L,7,0)="true","","P"),"")</f>
        <v/>
      </c>
      <c r="I232" s="18" t="str">
        <f>IF(AND(OR(IMPORT!K232="available",IMPORT!K232="reservation",IMPORT!K232="reservation-late"),OR(A232&lt;&gt;"Z - Garage - Livraison",A232&lt;&gt;"Z - Garage - Livraison")),B232,"")</f>
        <v>FA-652-HB</v>
      </c>
      <c r="J232" s="18" t="str">
        <f>IFERROR(IF(VLOOKUP(B232,IMPORT!$F:$AF,21,FALSE)&lt;&gt;"null",IF(OR(A232="Z - Garage - Livraison",A232="Z - Garage - Restitution"),"",B232),""),"")</f>
        <v/>
      </c>
      <c r="K232" s="18" t="str">
        <f>IF(AND(J232="",OR(IMPORT!K232="intervention",IMPORT!K232="intervention-late")),IF(OR(A232="Z - Garage - Livraison",A232="Z - Garage - Restitution"),"",B232),"")</f>
        <v/>
      </c>
      <c r="L232" s="18" t="str">
        <f>IFERROR(IF(OR(A232="Z - Garage - Livraison",A232="Z - Garage - Restitution"),B232,""),"")</f>
        <v/>
      </c>
      <c r="M232" s="20" t="str">
        <f>IFERROR(INT(IF(OR(IMPORT!K232="intervention",IMPORT!K232="intervention-late",IMPORT!K232="unavailable"),IF(J232&lt;&gt;"",MID(VLOOKUP(B232,IMPORT!$F:$AF,21,0),1,10),MID(VLOOKUP(B232,IMPORT!$F:$AF,19,0),1,10)),"")),"")</f>
        <v/>
      </c>
      <c r="N232" s="20" t="str">
        <f>IFERROR(INT(IF(OR(IMPORT!K232="intervention",IMPORT!K232="intervention-late",IMPORT!K232="unavailable"),IF(J232&lt;&gt;"",MID(VLOOKUP(B232,IMPORT!$F:$AF,22,0),1,10),MID(VLOOKUP(B232,IMPORT!$F:$AF,20,0),1,10)),"")),"")</f>
        <v/>
      </c>
      <c r="O232" s="18" t="str">
        <f t="shared" ca="1" si="3"/>
        <v/>
      </c>
      <c r="P232" s="14" t="str">
        <f>IFERROR(INT(IF(MID(VLOOKUP(B232,IMPORT!$F:$AF,23,FALSE),1,10)&lt;&gt;"null",MID(VLOOKUP(B232,IMPORT!$F:$AF,23,FALSE),1,10),"")),"")</f>
        <v/>
      </c>
      <c r="Q232" s="16" t="str">
        <f>IFERROR(INT(IF(MID(VLOOKUP(B232,IMPORT!$F:$AF,26,FALSE),1,10)&lt;&gt;"null",MID(VLOOKUP(B232,IMPORT!$F:$AF,26,FALSE),1,10),"")),"")</f>
        <v/>
      </c>
      <c r="R232" s="16" t="str">
        <f>IFERROR(IF(VLOOKUP(B232,IMPORT!$F:$AF,11,FALSE)="true","X",""),"")</f>
        <v/>
      </c>
      <c r="S232" s="16" t="str">
        <f>IFERROR(IF(VLOOKUP(B232,IMPORT!$F:$AF,12,FALSE)="true","X",""),"")</f>
        <v/>
      </c>
      <c r="T232" s="16" t="str">
        <f>IFERROR(IF(VLOOKUP(B232,IMPORT!$F:$AF,9,FALSE)="true","X",""),"")</f>
        <v/>
      </c>
      <c r="U232" s="16" t="str">
        <f>IFERROR(IF(VLOOKUP(B232,IMPORT!$F:$AF,10,FALSE)="true","X",""),"")</f>
        <v/>
      </c>
      <c r="V232" s="16" t="str">
        <f>IFERROR(IF(VLOOKUP(B232,IMPORT!$F:$AF,13,FALSE)="true","X",""),"")</f>
        <v/>
      </c>
      <c r="W232" s="16" t="str">
        <f>IFERROR(IF(VLOOKUP(B232,IMPORT!$F:$AF,14,FALSE)="true","X",""),"")</f>
        <v/>
      </c>
      <c r="X232" s="12" t="str">
        <f>IFERROR(INT(IF(MID(VLOOKUP(B232,IMPORT!$F:$AF,27,FALSE),1,10)&lt;&gt;"null",MID(VLOOKUP(B232,IMPORT!$F:$AF,27,FALSE),1,10),"-")),"")</f>
        <v/>
      </c>
      <c r="Y232" s="21">
        <f>IFERROR(IF(VLOOKUP(B232,IMPORT!$F:$AF,24,FALSE)&lt;&gt;"null",VLOOKUP(B232,IMPORT!$F:$AF,24,FALSE),""),"")</f>
        <v>7.0100118723606298E+17</v>
      </c>
      <c r="Z232" s="18" t="str">
        <f>IFERROR(IF(VLOOKUP(B232,IMPORT!$F:$AF,25,FALSE)&lt;&gt;"null",VLOOKUP(B232,IMPORT!$F:$AF,25,FALSE),""),"")</f>
        <v/>
      </c>
    </row>
    <row r="233" spans="1:26">
      <c r="A233" s="1" t="str">
        <f>IFERROR(IF(IMPORT!C233&lt;&gt;"",IMPORT!C233,""),"")</f>
        <v>Paris 13 - Cite de la Mode - Gare d'Austerlitz</v>
      </c>
      <c r="B233" s="1" t="str">
        <f>IFERROR(VLOOKUP(D233,IMPORT!$1:$1048576,6,FALSE),"")</f>
        <v>FA-140-JB</v>
      </c>
      <c r="C233" s="1" t="str">
        <f>IFERROR(VLOOKUP(B233,IMPORT!$F:$G,2,FALSE),"")</f>
        <v>MEGANE</v>
      </c>
      <c r="D233" s="8" t="str">
        <f>IFERROR(IF(IMPORT!A233&lt;&gt;"",IMPORT!A233,""),"")</f>
        <v>Paris 13 - Cite de la Mode - Gare d'Austerlitz2</v>
      </c>
      <c r="E233" s="1" t="str">
        <f>IFERROR(VLOOKUP(D233,IMPORT!$1:$1048576,21,FALSE),"")</f>
        <v>Stephen Girault</v>
      </c>
      <c r="F233" s="25" t="str">
        <f>IFERROR(IF(VLOOKUP(B233,IMPORT!$F:$J,4,0)="true","","S"),"")</f>
        <v/>
      </c>
      <c r="G233" s="10" t="str">
        <f>IFERROR(IF(VLOOKUP(B233,IMPORT!$F:$J,5,0)="normal","","B"),"")</f>
        <v/>
      </c>
      <c r="H233" s="26" t="str">
        <f>IFERROR(IF(VLOOKUP(B233,IMPORT!$F:$L,7,0)="true","","P"),"")</f>
        <v/>
      </c>
      <c r="I233" s="18" t="str">
        <f>IF(AND(OR(IMPORT!K233="available",IMPORT!K233="reservation",IMPORT!K233="reservation-late"),OR(A233&lt;&gt;"Z - Garage - Livraison",A233&lt;&gt;"Z - Garage - Livraison")),B233,"")</f>
        <v>FA-140-JB</v>
      </c>
      <c r="J233" s="18" t="str">
        <f>IFERROR(IF(VLOOKUP(B233,IMPORT!$F:$AF,21,FALSE)&lt;&gt;"null",IF(OR(A233="Z - Garage - Livraison",A233="Z - Garage - Restitution"),"",B233),""),"")</f>
        <v/>
      </c>
      <c r="K233" s="18" t="str">
        <f>IF(AND(J233="",OR(IMPORT!K233="intervention",IMPORT!K233="intervention-late")),IF(OR(A233="Z - Garage - Livraison",A233="Z - Garage - Restitution"),"",B233),"")</f>
        <v/>
      </c>
      <c r="L233" s="18" t="str">
        <f>IFERROR(IF(OR(A233="Z - Garage - Livraison",A233="Z - Garage - Restitution"),B233,""),"")</f>
        <v/>
      </c>
      <c r="M233" s="20" t="str">
        <f>IFERROR(INT(IF(OR(IMPORT!K233="intervention",IMPORT!K233="intervention-late",IMPORT!K233="unavailable"),IF(J233&lt;&gt;"",MID(VLOOKUP(B233,IMPORT!$F:$AF,21,0),1,10),MID(VLOOKUP(B233,IMPORT!$F:$AF,19,0),1,10)),"")),"")</f>
        <v/>
      </c>
      <c r="N233" s="20" t="str">
        <f>IFERROR(INT(IF(OR(IMPORT!K233="intervention",IMPORT!K233="intervention-late",IMPORT!K233="unavailable"),IF(J233&lt;&gt;"",MID(VLOOKUP(B233,IMPORT!$F:$AF,22,0),1,10),MID(VLOOKUP(B233,IMPORT!$F:$AF,20,0),1,10)),"")),"")</f>
        <v/>
      </c>
      <c r="O233" s="18" t="str">
        <f t="shared" ca="1" si="3"/>
        <v/>
      </c>
      <c r="P233" s="14" t="str">
        <f>IFERROR(INT(IF(MID(VLOOKUP(B233,IMPORT!$F:$AF,23,FALSE),1,10)&lt;&gt;"null",MID(VLOOKUP(B233,IMPORT!$F:$AF,23,FALSE),1,10),"")),"")</f>
        <v/>
      </c>
      <c r="Q233" s="16">
        <f>IFERROR(INT(IF(MID(VLOOKUP(B233,IMPORT!$F:$AF,26,FALSE),1,10)&lt;&gt;"null",MID(VLOOKUP(B233,IMPORT!$F:$AF,26,FALSE),1,10),"")),"")</f>
        <v>43496</v>
      </c>
      <c r="R233" s="16" t="str">
        <f>IFERROR(IF(VLOOKUP(B233,IMPORT!$F:$AF,11,FALSE)="true","X",""),"")</f>
        <v/>
      </c>
      <c r="S233" s="16" t="str">
        <f>IFERROR(IF(VLOOKUP(B233,IMPORT!$F:$AF,12,FALSE)="true","X",""),"")</f>
        <v/>
      </c>
      <c r="T233" s="16" t="str">
        <f>IFERROR(IF(VLOOKUP(B233,IMPORT!$F:$AF,9,FALSE)="true","X",""),"")</f>
        <v/>
      </c>
      <c r="U233" s="16" t="str">
        <f>IFERROR(IF(VLOOKUP(B233,IMPORT!$F:$AF,10,FALSE)="true","X",""),"")</f>
        <v/>
      </c>
      <c r="V233" s="16" t="str">
        <f>IFERROR(IF(VLOOKUP(B233,IMPORT!$F:$AF,13,FALSE)="true","X",""),"")</f>
        <v/>
      </c>
      <c r="W233" s="16" t="str">
        <f>IFERROR(IF(VLOOKUP(B233,IMPORT!$F:$AF,14,FALSE)="true","X",""),"")</f>
        <v/>
      </c>
      <c r="X233" s="12" t="str">
        <f>IFERROR(INT(IF(MID(VLOOKUP(B233,IMPORT!$F:$AF,27,FALSE),1,10)&lt;&gt;"null",MID(VLOOKUP(B233,IMPORT!$F:$AF,27,FALSE),1,10),"-")),"")</f>
        <v/>
      </c>
      <c r="Y233" s="21">
        <f>IFERROR(IF(VLOOKUP(B233,IMPORT!$F:$AF,24,FALSE)&lt;&gt;"null",VLOOKUP(B233,IMPORT!$F:$AF,24,FALSE),""),"")</f>
        <v>7.0100118723606298E+17</v>
      </c>
      <c r="Z233" s="18" t="str">
        <f>IFERROR(IF(VLOOKUP(B233,IMPORT!$F:$AF,25,FALSE)&lt;&gt;"null",VLOOKUP(B233,IMPORT!$F:$AF,25,FALSE),""),"")</f>
        <v/>
      </c>
    </row>
    <row r="234" spans="1:26">
      <c r="A234" s="1" t="str">
        <f>IFERROR(IF(IMPORT!C234&lt;&gt;"",IMPORT!C234,""),"")</f>
        <v>Paris 13 - Cite de la Mode - Gare d'Austerlitz</v>
      </c>
      <c r="B234" s="1" t="str">
        <f>IFERROR(VLOOKUP(D234,IMPORT!$1:$1048576,6,FALSE),"")</f>
        <v>FA-597-HB</v>
      </c>
      <c r="C234" s="1">
        <f>IFERROR(VLOOKUP(B234,IMPORT!$F:$G,2,FALSE),"")</f>
        <v>500</v>
      </c>
      <c r="D234" s="8" t="str">
        <f>IFERROR(IF(IMPORT!A234&lt;&gt;"",IMPORT!A234,""),"")</f>
        <v>Paris 13 - Cite de la Mode - Gare d'Austerlitz3</v>
      </c>
      <c r="E234" s="1" t="str">
        <f>IFERROR(VLOOKUP(D234,IMPORT!$1:$1048576,21,FALSE),"")</f>
        <v>Stephen Girault</v>
      </c>
      <c r="F234" s="25" t="str">
        <f>IFERROR(IF(VLOOKUP(B234,IMPORT!$F:$J,4,0)="true","","S"),"")</f>
        <v/>
      </c>
      <c r="G234" s="10" t="str">
        <f>IFERROR(IF(VLOOKUP(B234,IMPORT!$F:$J,5,0)="normal","","B"),"")</f>
        <v/>
      </c>
      <c r="H234" s="26" t="str">
        <f>IFERROR(IF(VLOOKUP(B234,IMPORT!$F:$L,7,0)="true","","P"),"")</f>
        <v/>
      </c>
      <c r="I234" s="18" t="str">
        <f>IF(AND(OR(IMPORT!K234="available",IMPORT!K234="reservation",IMPORT!K234="reservation-late"),OR(A234&lt;&gt;"Z - Garage - Livraison",A234&lt;&gt;"Z - Garage - Livraison")),B234,"")</f>
        <v>FA-597-HB</v>
      </c>
      <c r="J234" s="18" t="str">
        <f>IFERROR(IF(VLOOKUP(B234,IMPORT!$F:$AF,21,FALSE)&lt;&gt;"null",IF(OR(A234="Z - Garage - Livraison",A234="Z - Garage - Restitution"),"",B234),""),"")</f>
        <v/>
      </c>
      <c r="K234" s="18" t="str">
        <f>IF(AND(J234="",OR(IMPORT!K234="intervention",IMPORT!K234="intervention-late")),IF(OR(A234="Z - Garage - Livraison",A234="Z - Garage - Restitution"),"",B234),"")</f>
        <v/>
      </c>
      <c r="L234" s="18" t="str">
        <f>IFERROR(IF(OR(A234="Z - Garage - Livraison",A234="Z - Garage - Restitution"),B234,""),"")</f>
        <v/>
      </c>
      <c r="M234" s="20" t="str">
        <f>IFERROR(INT(IF(OR(IMPORT!K234="intervention",IMPORT!K234="intervention-late",IMPORT!K234="unavailable"),IF(J234&lt;&gt;"",MID(VLOOKUP(B234,IMPORT!$F:$AF,21,0),1,10),MID(VLOOKUP(B234,IMPORT!$F:$AF,19,0),1,10)),"")),"")</f>
        <v/>
      </c>
      <c r="N234" s="20" t="str">
        <f>IFERROR(INT(IF(OR(IMPORT!K234="intervention",IMPORT!K234="intervention-late",IMPORT!K234="unavailable"),IF(J234&lt;&gt;"",MID(VLOOKUP(B234,IMPORT!$F:$AF,22,0),1,10),MID(VLOOKUP(B234,IMPORT!$F:$AF,20,0),1,10)),"")),"")</f>
        <v/>
      </c>
      <c r="O234" s="18" t="str">
        <f t="shared" ca="1" si="3"/>
        <v/>
      </c>
      <c r="P234" s="14" t="str">
        <f>IFERROR(INT(IF(MID(VLOOKUP(B234,IMPORT!$F:$AF,23,FALSE),1,10)&lt;&gt;"null",MID(VLOOKUP(B234,IMPORT!$F:$AF,23,FALSE),1,10),"")),"")</f>
        <v/>
      </c>
      <c r="Q234" s="16" t="str">
        <f>IFERROR(INT(IF(MID(VLOOKUP(B234,IMPORT!$F:$AF,26,FALSE),1,10)&lt;&gt;"null",MID(VLOOKUP(B234,IMPORT!$F:$AF,26,FALSE),1,10),"")),"")</f>
        <v/>
      </c>
      <c r="R234" s="16" t="str">
        <f>IFERROR(IF(VLOOKUP(B234,IMPORT!$F:$AF,11,FALSE)="true","X",""),"")</f>
        <v/>
      </c>
      <c r="S234" s="16" t="str">
        <f>IFERROR(IF(VLOOKUP(B234,IMPORT!$F:$AF,12,FALSE)="true","X",""),"")</f>
        <v/>
      </c>
      <c r="T234" s="16" t="str">
        <f>IFERROR(IF(VLOOKUP(B234,IMPORT!$F:$AF,9,FALSE)="true","X",""),"")</f>
        <v/>
      </c>
      <c r="U234" s="16" t="str">
        <f>IFERROR(IF(VLOOKUP(B234,IMPORT!$F:$AF,10,FALSE)="true","X",""),"")</f>
        <v/>
      </c>
      <c r="V234" s="16" t="str">
        <f>IFERROR(IF(VLOOKUP(B234,IMPORT!$F:$AF,13,FALSE)="true","X",""),"")</f>
        <v/>
      </c>
      <c r="W234" s="16" t="str">
        <f>IFERROR(IF(VLOOKUP(B234,IMPORT!$F:$AF,14,FALSE)="true","X",""),"")</f>
        <v/>
      </c>
      <c r="X234" s="12" t="str">
        <f>IFERROR(INT(IF(MID(VLOOKUP(B234,IMPORT!$F:$AF,27,FALSE),1,10)&lt;&gt;"null",MID(VLOOKUP(B234,IMPORT!$F:$AF,27,FALSE),1,10),"-")),"")</f>
        <v/>
      </c>
      <c r="Y234" s="21">
        <f>IFERROR(IF(VLOOKUP(B234,IMPORT!$F:$AF,24,FALSE)&lt;&gt;"null",VLOOKUP(B234,IMPORT!$F:$AF,24,FALSE),""),"")</f>
        <v>7.0100118723604902E+17</v>
      </c>
      <c r="Z234" s="18" t="str">
        <f>IFERROR(IF(VLOOKUP(B234,IMPORT!$F:$AF,25,FALSE)&lt;&gt;"null",VLOOKUP(B234,IMPORT!$F:$AF,25,FALSE),""),"")</f>
        <v/>
      </c>
    </row>
    <row r="235" spans="1:26">
      <c r="A235" s="1" t="str">
        <f>IFERROR(IF(IMPORT!C235&lt;&gt;"",IMPORT!C235,""),"")</f>
        <v>Paris 13 - Cite de la Mode - Gare d'Austerlitz</v>
      </c>
      <c r="B235" s="1" t="str">
        <f>IFERROR(VLOOKUP(D235,IMPORT!$1:$1048576,6,FALSE),"")</f>
        <v>FA-609-HB</v>
      </c>
      <c r="C235" s="1">
        <f>IFERROR(VLOOKUP(B235,IMPORT!$F:$G,2,FALSE),"")</f>
        <v>500</v>
      </c>
      <c r="D235" s="8" t="str">
        <f>IFERROR(IF(IMPORT!A235&lt;&gt;"",IMPORT!A235,""),"")</f>
        <v>Paris 13 - Cite de la Mode - Gare d'Austerlitz4</v>
      </c>
      <c r="E235" s="1" t="str">
        <f>IFERROR(VLOOKUP(D235,IMPORT!$1:$1048576,21,FALSE),"")</f>
        <v>Stephen Girault</v>
      </c>
      <c r="F235" s="25" t="str">
        <f>IFERROR(IF(VLOOKUP(B235,IMPORT!$F:$J,4,0)="true","","S"),"")</f>
        <v/>
      </c>
      <c r="G235" s="10" t="str">
        <f>IFERROR(IF(VLOOKUP(B235,IMPORT!$F:$J,5,0)="normal","","B"),"")</f>
        <v/>
      </c>
      <c r="H235" s="26" t="str">
        <f>IFERROR(IF(VLOOKUP(B235,IMPORT!$F:$L,7,0)="true","","P"),"")</f>
        <v/>
      </c>
      <c r="I235" s="18" t="str">
        <f>IF(AND(OR(IMPORT!K235="available",IMPORT!K235="reservation",IMPORT!K235="reservation-late"),OR(A235&lt;&gt;"Z - Garage - Livraison",A235&lt;&gt;"Z - Garage - Livraison")),B235,"")</f>
        <v>FA-609-HB</v>
      </c>
      <c r="J235" s="18" t="str">
        <f>IFERROR(IF(VLOOKUP(B235,IMPORT!$F:$AF,21,FALSE)&lt;&gt;"null",IF(OR(A235="Z - Garage - Livraison",A235="Z - Garage - Restitution"),"",B235),""),"")</f>
        <v/>
      </c>
      <c r="K235" s="18" t="str">
        <f>IF(AND(J235="",OR(IMPORT!K235="intervention",IMPORT!K235="intervention-late")),IF(OR(A235="Z - Garage - Livraison",A235="Z - Garage - Restitution"),"",B235),"")</f>
        <v/>
      </c>
      <c r="L235" s="18" t="str">
        <f>IFERROR(IF(OR(A235="Z - Garage - Livraison",A235="Z - Garage - Restitution"),B235,""),"")</f>
        <v/>
      </c>
      <c r="M235" s="20" t="str">
        <f>IFERROR(INT(IF(OR(IMPORT!K235="intervention",IMPORT!K235="intervention-late",IMPORT!K235="unavailable"),IF(J235&lt;&gt;"",MID(VLOOKUP(B235,IMPORT!$F:$AF,21,0),1,10),MID(VLOOKUP(B235,IMPORT!$F:$AF,19,0),1,10)),"")),"")</f>
        <v/>
      </c>
      <c r="N235" s="20" t="str">
        <f>IFERROR(INT(IF(OR(IMPORT!K235="intervention",IMPORT!K235="intervention-late",IMPORT!K235="unavailable"),IF(J235&lt;&gt;"",MID(VLOOKUP(B235,IMPORT!$F:$AF,22,0),1,10),MID(VLOOKUP(B235,IMPORT!$F:$AF,20,0),1,10)),"")),"")</f>
        <v/>
      </c>
      <c r="O235" s="18" t="str">
        <f t="shared" ca="1" si="3"/>
        <v/>
      </c>
      <c r="P235" s="14" t="str">
        <f>IFERROR(INT(IF(MID(VLOOKUP(B235,IMPORT!$F:$AF,23,FALSE),1,10)&lt;&gt;"null",MID(VLOOKUP(B235,IMPORT!$F:$AF,23,FALSE),1,10),"")),"")</f>
        <v/>
      </c>
      <c r="Q235" s="16">
        <f>IFERROR(INT(IF(MID(VLOOKUP(B235,IMPORT!$F:$AF,26,FALSE),1,10)&lt;&gt;"null",MID(VLOOKUP(B235,IMPORT!$F:$AF,26,FALSE),1,10),"")),"")</f>
        <v>43457</v>
      </c>
      <c r="R235" s="16" t="str">
        <f>IFERROR(IF(VLOOKUP(B235,IMPORT!$F:$AF,11,FALSE)="true","X",""),"")</f>
        <v/>
      </c>
      <c r="S235" s="16" t="str">
        <f>IFERROR(IF(VLOOKUP(B235,IMPORT!$F:$AF,12,FALSE)="true","X",""),"")</f>
        <v/>
      </c>
      <c r="T235" s="16" t="str">
        <f>IFERROR(IF(VLOOKUP(B235,IMPORT!$F:$AF,9,FALSE)="true","X",""),"")</f>
        <v/>
      </c>
      <c r="U235" s="16" t="str">
        <f>IFERROR(IF(VLOOKUP(B235,IMPORT!$F:$AF,10,FALSE)="true","X",""),"")</f>
        <v/>
      </c>
      <c r="V235" s="16" t="str">
        <f>IFERROR(IF(VLOOKUP(B235,IMPORT!$F:$AF,13,FALSE)="true","X",""),"")</f>
        <v/>
      </c>
      <c r="W235" s="16" t="str">
        <f>IFERROR(IF(VLOOKUP(B235,IMPORT!$F:$AF,14,FALSE)="true","X",""),"")</f>
        <v/>
      </c>
      <c r="X235" s="12" t="str">
        <f>IFERROR(INT(IF(MID(VLOOKUP(B235,IMPORT!$F:$AF,27,FALSE),1,10)&lt;&gt;"null",MID(VLOOKUP(B235,IMPORT!$F:$AF,27,FALSE),1,10),"-")),"")</f>
        <v/>
      </c>
      <c r="Y235" s="21">
        <f>IFERROR(IF(VLOOKUP(B235,IMPORT!$F:$AF,24,FALSE)&lt;&gt;"null",VLOOKUP(B235,IMPORT!$F:$AF,24,FALSE),""),"")</f>
        <v>7.01001187236048E+17</v>
      </c>
      <c r="Z235" s="18" t="str">
        <f>IFERROR(IF(VLOOKUP(B235,IMPORT!$F:$AF,25,FALSE)&lt;&gt;"null",VLOOKUP(B235,IMPORT!$F:$AF,25,FALSE),""),"")</f>
        <v/>
      </c>
    </row>
    <row r="236" spans="1:26">
      <c r="A236" s="1" t="str">
        <f>IFERROR(IF(IMPORT!C236&lt;&gt;"",IMPORT!C236,""),"")</f>
        <v>Paris 13 - Tolbiac</v>
      </c>
      <c r="B236" s="1" t="str">
        <f>IFERROR(VLOOKUP(D236,IMPORT!$1:$1048576,6,FALSE),"")</f>
        <v>EW-149-KM</v>
      </c>
      <c r="C236" s="1">
        <f>IFERROR(VLOOKUP(B236,IMPORT!$F:$G,2,FALSE),"")</f>
        <v>500</v>
      </c>
      <c r="D236" s="8" t="str">
        <f>IFERROR(IF(IMPORT!A236&lt;&gt;"",IMPORT!A236,""),"")</f>
        <v>Paris 13 - Tolbiac1</v>
      </c>
      <c r="E236" s="1" t="str">
        <f>IFERROR(VLOOKUP(D236,IMPORT!$1:$1048576,21,FALSE),"")</f>
        <v>Azize Aouzal</v>
      </c>
      <c r="F236" s="25" t="str">
        <f>IFERROR(IF(VLOOKUP(B236,IMPORT!$F:$J,4,0)="true","","S"),"")</f>
        <v/>
      </c>
      <c r="G236" s="10" t="str">
        <f>IFERROR(IF(VLOOKUP(B236,IMPORT!$F:$J,5,0)="normal","","B"),"")</f>
        <v/>
      </c>
      <c r="H236" s="26" t="str">
        <f>IFERROR(IF(VLOOKUP(B236,IMPORT!$F:$L,7,0)="true","","P"),"")</f>
        <v/>
      </c>
      <c r="I236" s="18" t="str">
        <f>IF(AND(OR(IMPORT!K236="available",IMPORT!K236="reservation",IMPORT!K236="reservation-late"),OR(A236&lt;&gt;"Z - Garage - Livraison",A236&lt;&gt;"Z - Garage - Livraison")),B236,"")</f>
        <v>EW-149-KM</v>
      </c>
      <c r="J236" s="18" t="str">
        <f>IFERROR(IF(VLOOKUP(B236,IMPORT!$F:$AF,21,FALSE)&lt;&gt;"null",IF(OR(A236="Z - Garage - Livraison",A236="Z - Garage - Restitution"),"",B236),""),"")</f>
        <v/>
      </c>
      <c r="K236" s="18" t="str">
        <f>IF(AND(J236="",OR(IMPORT!K236="intervention",IMPORT!K236="intervention-late")),IF(OR(A236="Z - Garage - Livraison",A236="Z - Garage - Restitution"),"",B236),"")</f>
        <v/>
      </c>
      <c r="L236" s="18" t="str">
        <f>IFERROR(IF(OR(A236="Z - Garage - Livraison",A236="Z - Garage - Restitution"),B236,""),"")</f>
        <v/>
      </c>
      <c r="M236" s="20" t="str">
        <f>IFERROR(INT(IF(OR(IMPORT!K236="intervention",IMPORT!K236="intervention-late",IMPORT!K236="unavailable"),IF(J236&lt;&gt;"",MID(VLOOKUP(B236,IMPORT!$F:$AF,21,0),1,10),MID(VLOOKUP(B236,IMPORT!$F:$AF,19,0),1,10)),"")),"")</f>
        <v/>
      </c>
      <c r="N236" s="20" t="str">
        <f>IFERROR(INT(IF(OR(IMPORT!K236="intervention",IMPORT!K236="intervention-late",IMPORT!K236="unavailable"),IF(J236&lt;&gt;"",MID(VLOOKUP(B236,IMPORT!$F:$AF,22,0),1,10),MID(VLOOKUP(B236,IMPORT!$F:$AF,20,0),1,10)),"")),"")</f>
        <v/>
      </c>
      <c r="O236" s="18" t="str">
        <f t="shared" ca="1" si="3"/>
        <v/>
      </c>
      <c r="P236" s="14">
        <f>IFERROR(INT(IF(MID(VLOOKUP(B236,IMPORT!$F:$AF,23,FALSE),1,10)&lt;&gt;"null",MID(VLOOKUP(B236,IMPORT!$F:$AF,23,FALSE),1,10),"")),"")</f>
        <v>43505</v>
      </c>
      <c r="Q236" s="16">
        <f>IFERROR(INT(IF(MID(VLOOKUP(B236,IMPORT!$F:$AF,26,FALSE),1,10)&lt;&gt;"null",MID(VLOOKUP(B236,IMPORT!$F:$AF,26,FALSE),1,10),"")),"")</f>
        <v>43364</v>
      </c>
      <c r="R236" s="16" t="str">
        <f>IFERROR(IF(VLOOKUP(B236,IMPORT!$F:$AF,11,FALSE)="true","X",""),"")</f>
        <v/>
      </c>
      <c r="S236" s="16" t="str">
        <f>IFERROR(IF(VLOOKUP(B236,IMPORT!$F:$AF,12,FALSE)="true","X",""),"")</f>
        <v/>
      </c>
      <c r="T236" s="16" t="str">
        <f>IFERROR(IF(VLOOKUP(B236,IMPORT!$F:$AF,9,FALSE)="true","X",""),"")</f>
        <v/>
      </c>
      <c r="U236" s="16" t="str">
        <f>IFERROR(IF(VLOOKUP(B236,IMPORT!$F:$AF,10,FALSE)="true","X",""),"")</f>
        <v/>
      </c>
      <c r="V236" s="16" t="str">
        <f>IFERROR(IF(VLOOKUP(B236,IMPORT!$F:$AF,13,FALSE)="true","X",""),"")</f>
        <v/>
      </c>
      <c r="W236" s="16" t="str">
        <f>IFERROR(IF(VLOOKUP(B236,IMPORT!$F:$AF,14,FALSE)="true","X",""),"")</f>
        <v/>
      </c>
      <c r="X236" s="12">
        <f>IFERROR(INT(IF(MID(VLOOKUP(B236,IMPORT!$F:$AF,27,FALSE),1,10)&lt;&gt;"null",MID(VLOOKUP(B236,IMPORT!$F:$AF,27,FALSE),1,10),"-")),"")</f>
        <v>43214</v>
      </c>
      <c r="Y236" s="21">
        <f>IFERROR(IF(VLOOKUP(B236,IMPORT!$F:$AF,24,FALSE)&lt;&gt;"null",VLOOKUP(B236,IMPORT!$F:$AF,24,FALSE),""),"")</f>
        <v>7.0100011872360202E+18</v>
      </c>
      <c r="Z236" s="18" t="str">
        <f>IFERROR(IF(VLOOKUP(B236,IMPORT!$F:$AF,25,FALSE)&lt;&gt;"null",VLOOKUP(B236,IMPORT!$F:$AF,25,FALSE),""),"")</f>
        <v/>
      </c>
    </row>
    <row r="237" spans="1:26">
      <c r="A237" s="1" t="str">
        <f>IFERROR(IF(IMPORT!C237&lt;&gt;"",IMPORT!C237,""),"")</f>
        <v>Paris 13 - Tolbiac</v>
      </c>
      <c r="B237" s="1" t="str">
        <f>IFERROR(VLOOKUP(D237,IMPORT!$1:$1048576,6,FALSE),"")</f>
        <v>EP-037-YR</v>
      </c>
      <c r="C237" s="1" t="str">
        <f>IFERROR(VLOOKUP(B237,IMPORT!$F:$G,2,FALSE),"")</f>
        <v>TWINGO</v>
      </c>
      <c r="D237" s="8" t="str">
        <f>IFERROR(IF(IMPORT!A237&lt;&gt;"",IMPORT!A237,""),"")</f>
        <v>Paris 13 - Tolbiac2</v>
      </c>
      <c r="E237" s="1" t="str">
        <f>IFERROR(VLOOKUP(D237,IMPORT!$1:$1048576,21,FALSE),"")</f>
        <v>Azize Aouzal</v>
      </c>
      <c r="F237" s="25" t="str">
        <f>IFERROR(IF(VLOOKUP(B237,IMPORT!$F:$J,4,0)="true","","S"),"")</f>
        <v/>
      </c>
      <c r="G237" s="10" t="str">
        <f>IFERROR(IF(VLOOKUP(B237,IMPORT!$F:$J,5,0)="normal","","B"),"")</f>
        <v/>
      </c>
      <c r="H237" s="26" t="str">
        <f>IFERROR(IF(VLOOKUP(B237,IMPORT!$F:$L,7,0)="true","","P"),"")</f>
        <v/>
      </c>
      <c r="I237" s="18" t="str">
        <f>IF(AND(OR(IMPORT!K237="available",IMPORT!K237="reservation",IMPORT!K237="reservation-late"),OR(A237&lt;&gt;"Z - Garage - Livraison",A237&lt;&gt;"Z - Garage - Livraison")),B237,"")</f>
        <v>EP-037-YR</v>
      </c>
      <c r="J237" s="18" t="str">
        <f>IFERROR(IF(VLOOKUP(B237,IMPORT!$F:$AF,21,FALSE)&lt;&gt;"null",IF(OR(A237="Z - Garage - Livraison",A237="Z - Garage - Restitution"),"",B237),""),"")</f>
        <v/>
      </c>
      <c r="K237" s="18" t="str">
        <f>IF(AND(J237="",OR(IMPORT!K237="intervention",IMPORT!K237="intervention-late")),IF(OR(A237="Z - Garage - Livraison",A237="Z - Garage - Restitution"),"",B237),"")</f>
        <v/>
      </c>
      <c r="L237" s="18" t="str">
        <f>IFERROR(IF(OR(A237="Z - Garage - Livraison",A237="Z - Garage - Restitution"),B237,""),"")</f>
        <v/>
      </c>
      <c r="M237" s="20" t="str">
        <f>IFERROR(INT(IF(OR(IMPORT!K237="intervention",IMPORT!K237="intervention-late",IMPORT!K237="unavailable"),IF(J237&lt;&gt;"",MID(VLOOKUP(B237,IMPORT!$F:$AF,21,0),1,10),MID(VLOOKUP(B237,IMPORT!$F:$AF,19,0),1,10)),"")),"")</f>
        <v/>
      </c>
      <c r="N237" s="20" t="str">
        <f>IFERROR(INT(IF(OR(IMPORT!K237="intervention",IMPORT!K237="intervention-late",IMPORT!K237="unavailable"),IF(J237&lt;&gt;"",MID(VLOOKUP(B237,IMPORT!$F:$AF,22,0),1,10),MID(VLOOKUP(B237,IMPORT!$F:$AF,20,0),1,10)),"")),"")</f>
        <v/>
      </c>
      <c r="O237" s="18" t="str">
        <f t="shared" ca="1" si="3"/>
        <v/>
      </c>
      <c r="P237" s="14">
        <f>IFERROR(INT(IF(MID(VLOOKUP(B237,IMPORT!$F:$AF,23,FALSE),1,10)&lt;&gt;"null",MID(VLOOKUP(B237,IMPORT!$F:$AF,23,FALSE),1,10),"")),"")</f>
        <v>43485</v>
      </c>
      <c r="Q237" s="16">
        <f>IFERROR(INT(IF(MID(VLOOKUP(B237,IMPORT!$F:$AF,26,FALSE),1,10)&lt;&gt;"null",MID(VLOOKUP(B237,IMPORT!$F:$AF,26,FALSE),1,10),"")),"")</f>
        <v>43435</v>
      </c>
      <c r="R237" s="16" t="str">
        <f>IFERROR(IF(VLOOKUP(B237,IMPORT!$F:$AF,11,FALSE)="true","X",""),"")</f>
        <v/>
      </c>
      <c r="S237" s="16" t="str">
        <f>IFERROR(IF(VLOOKUP(B237,IMPORT!$F:$AF,12,FALSE)="true","X",""),"")</f>
        <v/>
      </c>
      <c r="T237" s="16" t="str">
        <f>IFERROR(IF(VLOOKUP(B237,IMPORT!$F:$AF,9,FALSE)="true","X",""),"")</f>
        <v/>
      </c>
      <c r="U237" s="16" t="str">
        <f>IFERROR(IF(VLOOKUP(B237,IMPORT!$F:$AF,10,FALSE)="true","X",""),"")</f>
        <v/>
      </c>
      <c r="V237" s="16" t="str">
        <f>IFERROR(IF(VLOOKUP(B237,IMPORT!$F:$AF,13,FALSE)="true","X",""),"")</f>
        <v/>
      </c>
      <c r="W237" s="16" t="str">
        <f>IFERROR(IF(VLOOKUP(B237,IMPORT!$F:$AF,14,FALSE)="true","X",""),"")</f>
        <v/>
      </c>
      <c r="X237" s="12">
        <f>IFERROR(INT(IF(MID(VLOOKUP(B237,IMPORT!$F:$AF,27,FALSE),1,10)&lt;&gt;"null",MID(VLOOKUP(B237,IMPORT!$F:$AF,27,FALSE),1,10),"-")),"")</f>
        <v>43216</v>
      </c>
      <c r="Y237" s="21">
        <f>IFERROR(IF(VLOOKUP(B237,IMPORT!$F:$AF,24,FALSE)&lt;&gt;"null",VLOOKUP(B237,IMPORT!$F:$AF,24,FALSE),""),"")</f>
        <v>7.0100118723604403E+17</v>
      </c>
      <c r="Z237" s="18" t="str">
        <f>IFERROR(IF(VLOOKUP(B237,IMPORT!$F:$AF,25,FALSE)&lt;&gt;"null",VLOOKUP(B237,IMPORT!$F:$AF,25,FALSE),""),"")</f>
        <v/>
      </c>
    </row>
    <row r="238" spans="1:26">
      <c r="A238" s="1" t="str">
        <f>IFERROR(IF(IMPORT!C238&lt;&gt;"",IMPORT!C238,""),"")</f>
        <v>Paris 13 - Tolbiac</v>
      </c>
      <c r="B238" s="1" t="str">
        <f>IFERROR(VLOOKUP(D238,IMPORT!$1:$1048576,6,FALSE),"")</f>
        <v>FA-448-WE</v>
      </c>
      <c r="C238" s="1">
        <f>IFERROR(VLOOKUP(B238,IMPORT!$F:$G,2,FALSE),"")</f>
        <v>500</v>
      </c>
      <c r="D238" s="8" t="str">
        <f>IFERROR(IF(IMPORT!A238&lt;&gt;"",IMPORT!A238,""),"")</f>
        <v>Paris 13 - Tolbiac3</v>
      </c>
      <c r="E238" s="1" t="str">
        <f>IFERROR(VLOOKUP(D238,IMPORT!$1:$1048576,21,FALSE),"")</f>
        <v>Azize Aouzal</v>
      </c>
      <c r="F238" s="25" t="str">
        <f>IFERROR(IF(VLOOKUP(B238,IMPORT!$F:$J,4,0)="true","","S"),"")</f>
        <v/>
      </c>
      <c r="G238" s="10" t="str">
        <f>IFERROR(IF(VLOOKUP(B238,IMPORT!$F:$J,5,0)="normal","","B"),"")</f>
        <v/>
      </c>
      <c r="H238" s="26" t="str">
        <f>IFERROR(IF(VLOOKUP(B238,IMPORT!$F:$L,7,0)="true","","P"),"")</f>
        <v/>
      </c>
      <c r="I238" s="18" t="str">
        <f>IF(AND(OR(IMPORT!K238="available",IMPORT!K238="reservation",IMPORT!K238="reservation-late"),OR(A238&lt;&gt;"Z - Garage - Livraison",A238&lt;&gt;"Z - Garage - Livraison")),B238,"")</f>
        <v>FA-448-WE</v>
      </c>
      <c r="J238" s="18" t="str">
        <f>IFERROR(IF(VLOOKUP(B238,IMPORT!$F:$AF,21,FALSE)&lt;&gt;"null",IF(OR(A238="Z - Garage - Livraison",A238="Z - Garage - Restitution"),"",B238),""),"")</f>
        <v/>
      </c>
      <c r="K238" s="18" t="str">
        <f>IF(AND(J238="",OR(IMPORT!K238="intervention",IMPORT!K238="intervention-late")),IF(OR(A238="Z - Garage - Livraison",A238="Z - Garage - Restitution"),"",B238),"")</f>
        <v/>
      </c>
      <c r="L238" s="18" t="str">
        <f>IFERROR(IF(OR(A238="Z - Garage - Livraison",A238="Z - Garage - Restitution"),B238,""),"")</f>
        <v/>
      </c>
      <c r="M238" s="20" t="str">
        <f>IFERROR(INT(IF(OR(IMPORT!K238="intervention",IMPORT!K238="intervention-late",IMPORT!K238="unavailable"),IF(J238&lt;&gt;"",MID(VLOOKUP(B238,IMPORT!$F:$AF,21,0),1,10),MID(VLOOKUP(B238,IMPORT!$F:$AF,19,0),1,10)),"")),"")</f>
        <v/>
      </c>
      <c r="N238" s="20" t="str">
        <f>IFERROR(INT(IF(OR(IMPORT!K238="intervention",IMPORT!K238="intervention-late",IMPORT!K238="unavailable"),IF(J238&lt;&gt;"",MID(VLOOKUP(B238,IMPORT!$F:$AF,22,0),1,10),MID(VLOOKUP(B238,IMPORT!$F:$AF,20,0),1,10)),"")),"")</f>
        <v/>
      </c>
      <c r="O238" s="18" t="str">
        <f t="shared" ca="1" si="3"/>
        <v/>
      </c>
      <c r="P238" s="14" t="str">
        <f>IFERROR(INT(IF(MID(VLOOKUP(B238,IMPORT!$F:$AF,23,FALSE),1,10)&lt;&gt;"null",MID(VLOOKUP(B238,IMPORT!$F:$AF,23,FALSE),1,10),"")),"")</f>
        <v/>
      </c>
      <c r="Q238" s="16" t="str">
        <f>IFERROR(INT(IF(MID(VLOOKUP(B238,IMPORT!$F:$AF,26,FALSE),1,10)&lt;&gt;"null",MID(VLOOKUP(B238,IMPORT!$F:$AF,26,FALSE),1,10),"")),"")</f>
        <v/>
      </c>
      <c r="R238" s="16" t="str">
        <f>IFERROR(IF(VLOOKUP(B238,IMPORT!$F:$AF,11,FALSE)="true","X",""),"")</f>
        <v/>
      </c>
      <c r="S238" s="16" t="str">
        <f>IFERROR(IF(VLOOKUP(B238,IMPORT!$F:$AF,12,FALSE)="true","X",""),"")</f>
        <v/>
      </c>
      <c r="T238" s="16" t="str">
        <f>IFERROR(IF(VLOOKUP(B238,IMPORT!$F:$AF,9,FALSE)="true","X",""),"")</f>
        <v/>
      </c>
      <c r="U238" s="16" t="str">
        <f>IFERROR(IF(VLOOKUP(B238,IMPORT!$F:$AF,10,FALSE)="true","X",""),"")</f>
        <v/>
      </c>
      <c r="V238" s="16" t="str">
        <f>IFERROR(IF(VLOOKUP(B238,IMPORT!$F:$AF,13,FALSE)="true","X",""),"")</f>
        <v/>
      </c>
      <c r="W238" s="16" t="str">
        <f>IFERROR(IF(VLOOKUP(B238,IMPORT!$F:$AF,14,FALSE)="true","X",""),"")</f>
        <v/>
      </c>
      <c r="X238" s="12" t="str">
        <f>IFERROR(INT(IF(MID(VLOOKUP(B238,IMPORT!$F:$AF,27,FALSE),1,10)&lt;&gt;"null",MID(VLOOKUP(B238,IMPORT!$F:$AF,27,FALSE),1,10),"-")),"")</f>
        <v/>
      </c>
      <c r="Y238" s="21">
        <f>IFERROR(IF(VLOOKUP(B238,IMPORT!$F:$AF,24,FALSE)&lt;&gt;"null",VLOOKUP(B238,IMPORT!$F:$AF,24,FALSE),""),"")</f>
        <v>7.0100118723601797E+18</v>
      </c>
      <c r="Z238" s="18" t="str">
        <f>IFERROR(IF(VLOOKUP(B238,IMPORT!$F:$AF,25,FALSE)&lt;&gt;"null",VLOOKUP(B238,IMPORT!$F:$AF,25,FALSE),""),"")</f>
        <v/>
      </c>
    </row>
    <row r="239" spans="1:26">
      <c r="A239" s="1" t="str">
        <f>IFERROR(IF(IMPORT!C239&lt;&gt;"",IMPORT!C239,""),"")</f>
        <v>Paris 14 - Alesia</v>
      </c>
      <c r="B239" s="1" t="str">
        <f>IFERROR(VLOOKUP(D239,IMPORT!$1:$1048576,6,FALSE),"")</f>
        <v>FA-588-HB</v>
      </c>
      <c r="C239" s="1">
        <f>IFERROR(VLOOKUP(B239,IMPORT!$F:$G,2,FALSE),"")</f>
        <v>500</v>
      </c>
      <c r="D239" s="8" t="str">
        <f>IFERROR(IF(IMPORT!A239&lt;&gt;"",IMPORT!A239,""),"")</f>
        <v>Paris 14 - Alesia1</v>
      </c>
      <c r="E239" s="1" t="str">
        <f>IFERROR(VLOOKUP(D239,IMPORT!$1:$1048576,21,FALSE),"")</f>
        <v>Stephen Girault</v>
      </c>
      <c r="F239" s="25" t="str">
        <f>IFERROR(IF(VLOOKUP(B239,IMPORT!$F:$J,4,0)="true","","S"),"")</f>
        <v/>
      </c>
      <c r="G239" s="10" t="str">
        <f>IFERROR(IF(VLOOKUP(B239,IMPORT!$F:$J,5,0)="normal","","B"),"")</f>
        <v/>
      </c>
      <c r="H239" s="26" t="str">
        <f>IFERROR(IF(VLOOKUP(B239,IMPORT!$F:$L,7,0)="true","","P"),"")</f>
        <v/>
      </c>
      <c r="I239" s="18" t="str">
        <f>IF(AND(OR(IMPORT!K239="available",IMPORT!K239="reservation",IMPORT!K239="reservation-late"),OR(A239&lt;&gt;"Z - Garage - Livraison",A239&lt;&gt;"Z - Garage - Livraison")),B239,"")</f>
        <v>FA-588-HB</v>
      </c>
      <c r="J239" s="18" t="str">
        <f>IFERROR(IF(VLOOKUP(B239,IMPORT!$F:$AF,21,FALSE)&lt;&gt;"null",IF(OR(A239="Z - Garage - Livraison",A239="Z - Garage - Restitution"),"",B239),""),"")</f>
        <v/>
      </c>
      <c r="K239" s="18" t="str">
        <f>IF(AND(J239="",OR(IMPORT!K239="intervention",IMPORT!K239="intervention-late")),IF(OR(A239="Z - Garage - Livraison",A239="Z - Garage - Restitution"),"",B239),"")</f>
        <v/>
      </c>
      <c r="L239" s="18" t="str">
        <f>IFERROR(IF(OR(A239="Z - Garage - Livraison",A239="Z - Garage - Restitution"),B239,""),"")</f>
        <v/>
      </c>
      <c r="M239" s="20" t="str">
        <f>IFERROR(INT(IF(OR(IMPORT!K239="intervention",IMPORT!K239="intervention-late",IMPORT!K239="unavailable"),IF(J239&lt;&gt;"",MID(VLOOKUP(B239,IMPORT!$F:$AF,21,0),1,10),MID(VLOOKUP(B239,IMPORT!$F:$AF,19,0),1,10)),"")),"")</f>
        <v/>
      </c>
      <c r="N239" s="20" t="str">
        <f>IFERROR(INT(IF(OR(IMPORT!K239="intervention",IMPORT!K239="intervention-late",IMPORT!K239="unavailable"),IF(J239&lt;&gt;"",MID(VLOOKUP(B239,IMPORT!$F:$AF,22,0),1,10),MID(VLOOKUP(B239,IMPORT!$F:$AF,20,0),1,10)),"")),"")</f>
        <v/>
      </c>
      <c r="O239" s="18" t="str">
        <f t="shared" ca="1" si="3"/>
        <v/>
      </c>
      <c r="P239" s="14">
        <f>IFERROR(INT(IF(MID(VLOOKUP(B239,IMPORT!$F:$AF,23,FALSE),1,10)&lt;&gt;"null",MID(VLOOKUP(B239,IMPORT!$F:$AF,23,FALSE),1,10),"")),"")</f>
        <v>43506</v>
      </c>
      <c r="Q239" s="16">
        <f>IFERROR(INT(IF(MID(VLOOKUP(B239,IMPORT!$F:$AF,26,FALSE),1,10)&lt;&gt;"null",MID(VLOOKUP(B239,IMPORT!$F:$AF,26,FALSE),1,10),"")),"")</f>
        <v>43461</v>
      </c>
      <c r="R239" s="16" t="str">
        <f>IFERROR(IF(VLOOKUP(B239,IMPORT!$F:$AF,11,FALSE)="true","X",""),"")</f>
        <v/>
      </c>
      <c r="S239" s="16" t="str">
        <f>IFERROR(IF(VLOOKUP(B239,IMPORT!$F:$AF,12,FALSE)="true","X",""),"")</f>
        <v/>
      </c>
      <c r="T239" s="16" t="str">
        <f>IFERROR(IF(VLOOKUP(B239,IMPORT!$F:$AF,9,FALSE)="true","X",""),"")</f>
        <v/>
      </c>
      <c r="U239" s="16" t="str">
        <f>IFERROR(IF(VLOOKUP(B239,IMPORT!$F:$AF,10,FALSE)="true","X",""),"")</f>
        <v/>
      </c>
      <c r="V239" s="16" t="str">
        <f>IFERROR(IF(VLOOKUP(B239,IMPORT!$F:$AF,13,FALSE)="true","X",""),"")</f>
        <v/>
      </c>
      <c r="W239" s="16" t="str">
        <f>IFERROR(IF(VLOOKUP(B239,IMPORT!$F:$AF,14,FALSE)="true","X",""),"")</f>
        <v/>
      </c>
      <c r="X239" s="12" t="str">
        <f>IFERROR(INT(IF(MID(VLOOKUP(B239,IMPORT!$F:$AF,27,FALSE),1,10)&lt;&gt;"null",MID(VLOOKUP(B239,IMPORT!$F:$AF,27,FALSE),1,10),"-")),"")</f>
        <v/>
      </c>
      <c r="Y239" s="21">
        <f>IFERROR(IF(VLOOKUP(B239,IMPORT!$F:$AF,24,FALSE)&lt;&gt;"null",VLOOKUP(B239,IMPORT!$F:$AF,24,FALSE),""),"")</f>
        <v>7.01001187236064E+17</v>
      </c>
      <c r="Z239" s="18" t="str">
        <f>IFERROR(IF(VLOOKUP(B239,IMPORT!$F:$AF,25,FALSE)&lt;&gt;"null",VLOOKUP(B239,IMPORT!$F:$AF,25,FALSE),""),"")</f>
        <v/>
      </c>
    </row>
    <row r="240" spans="1:26">
      <c r="A240" s="1" t="str">
        <f>IFERROR(IF(IMPORT!C240&lt;&gt;"",IMPORT!C240,""),"")</f>
        <v>Paris 14 - Alesia</v>
      </c>
      <c r="B240" s="1" t="str">
        <f>IFERROR(VLOOKUP(D240,IMPORT!$1:$1048576,6,FALSE),"")</f>
        <v>EL-656-KG</v>
      </c>
      <c r="C240" s="1" t="str">
        <f>IFERROR(VLOOKUP(B240,IMPORT!$F:$G,2,FALSE),"")</f>
        <v>Golf 7</v>
      </c>
      <c r="D240" s="8" t="str">
        <f>IFERROR(IF(IMPORT!A240&lt;&gt;"",IMPORT!A240,""),"")</f>
        <v>Paris 14 - Alesia2</v>
      </c>
      <c r="E240" s="1" t="str">
        <f>IFERROR(VLOOKUP(D240,IMPORT!$1:$1048576,21,FALSE),"")</f>
        <v>Stephen Girault</v>
      </c>
      <c r="F240" s="25" t="str">
        <f>IFERROR(IF(VLOOKUP(B240,IMPORT!$F:$J,4,0)="true","","S"),"")</f>
        <v/>
      </c>
      <c r="G240" s="10" t="str">
        <f>IFERROR(IF(VLOOKUP(B240,IMPORT!$F:$J,5,0)="normal","","B"),"")</f>
        <v/>
      </c>
      <c r="H240" s="26" t="str">
        <f>IFERROR(IF(VLOOKUP(B240,IMPORT!$F:$L,7,0)="true","","P"),"")</f>
        <v/>
      </c>
      <c r="I240" s="18" t="str">
        <f>IF(AND(OR(IMPORT!K240="available",IMPORT!K240="reservation",IMPORT!K240="reservation-late"),OR(A240&lt;&gt;"Z - Garage - Livraison",A240&lt;&gt;"Z - Garage - Livraison")),B240,"")</f>
        <v>EL-656-KG</v>
      </c>
      <c r="J240" s="18" t="str">
        <f>IFERROR(IF(VLOOKUP(B240,IMPORT!$F:$AF,21,FALSE)&lt;&gt;"null",IF(OR(A240="Z - Garage - Livraison",A240="Z - Garage - Restitution"),"",B240),""),"")</f>
        <v/>
      </c>
      <c r="K240" s="18" t="str">
        <f>IF(AND(J240="",OR(IMPORT!K240="intervention",IMPORT!K240="intervention-late")),IF(OR(A240="Z - Garage - Livraison",A240="Z - Garage - Restitution"),"",B240),"")</f>
        <v/>
      </c>
      <c r="L240" s="18" t="str">
        <f>IFERROR(IF(OR(A240="Z - Garage - Livraison",A240="Z - Garage - Restitution"),B240,""),"")</f>
        <v/>
      </c>
      <c r="M240" s="20" t="str">
        <f>IFERROR(INT(IF(OR(IMPORT!K240="intervention",IMPORT!K240="intervention-late",IMPORT!K240="unavailable"),IF(J240&lt;&gt;"",MID(VLOOKUP(B240,IMPORT!$F:$AF,21,0),1,10),MID(VLOOKUP(B240,IMPORT!$F:$AF,19,0),1,10)),"")),"")</f>
        <v/>
      </c>
      <c r="N240" s="20" t="str">
        <f>IFERROR(INT(IF(OR(IMPORT!K240="intervention",IMPORT!K240="intervention-late",IMPORT!K240="unavailable"),IF(J240&lt;&gt;"",MID(VLOOKUP(B240,IMPORT!$F:$AF,22,0),1,10),MID(VLOOKUP(B240,IMPORT!$F:$AF,20,0),1,10)),"")),"")</f>
        <v/>
      </c>
      <c r="O240" s="18" t="str">
        <f t="shared" ca="1" si="3"/>
        <v/>
      </c>
      <c r="P240" s="14">
        <f>IFERROR(INT(IF(MID(VLOOKUP(B240,IMPORT!$F:$AF,23,FALSE),1,10)&lt;&gt;"null",MID(VLOOKUP(B240,IMPORT!$F:$AF,23,FALSE),1,10),"")),"")</f>
        <v>43494</v>
      </c>
      <c r="Q240" s="16" t="str">
        <f>IFERROR(INT(IF(MID(VLOOKUP(B240,IMPORT!$F:$AF,26,FALSE),1,10)&lt;&gt;"null",MID(VLOOKUP(B240,IMPORT!$F:$AF,26,FALSE),1,10),"")),"")</f>
        <v/>
      </c>
      <c r="R240" s="16" t="str">
        <f>IFERROR(IF(VLOOKUP(B240,IMPORT!$F:$AF,11,FALSE)="true","X",""),"")</f>
        <v/>
      </c>
      <c r="S240" s="16" t="str">
        <f>IFERROR(IF(VLOOKUP(B240,IMPORT!$F:$AF,12,FALSE)="true","X",""),"")</f>
        <v/>
      </c>
      <c r="T240" s="16" t="str">
        <f>IFERROR(IF(VLOOKUP(B240,IMPORT!$F:$AF,9,FALSE)="true","X",""),"")</f>
        <v/>
      </c>
      <c r="U240" s="16" t="str">
        <f>IFERROR(IF(VLOOKUP(B240,IMPORT!$F:$AF,10,FALSE)="true","X",""),"")</f>
        <v/>
      </c>
      <c r="V240" s="16" t="str">
        <f>IFERROR(IF(VLOOKUP(B240,IMPORT!$F:$AF,13,FALSE)="true","X",""),"")</f>
        <v/>
      </c>
      <c r="W240" s="16" t="str">
        <f>IFERROR(IF(VLOOKUP(B240,IMPORT!$F:$AF,14,FALSE)="true","X",""),"")</f>
        <v/>
      </c>
      <c r="X240" s="12">
        <f>IFERROR(INT(IF(MID(VLOOKUP(B240,IMPORT!$F:$AF,27,FALSE),1,10)&lt;&gt;"null",MID(VLOOKUP(B240,IMPORT!$F:$AF,27,FALSE),1,10),"-")),"")</f>
        <v>43215</v>
      </c>
      <c r="Y240" s="21">
        <f>IFERROR(IF(VLOOKUP(B240,IMPORT!$F:$AF,24,FALSE)&lt;&gt;"null",VLOOKUP(B240,IMPORT!$F:$AF,24,FALSE),""),"")</f>
        <v>7.0100118723600499E+17</v>
      </c>
      <c r="Z240" s="18" t="str">
        <f>IFERROR(IF(VLOOKUP(B240,IMPORT!$F:$AF,25,FALSE)&lt;&gt;"null",VLOOKUP(B240,IMPORT!$F:$AF,25,FALSE),""),"")</f>
        <v/>
      </c>
    </row>
    <row r="241" spans="1:26">
      <c r="A241" s="1" t="str">
        <f>IFERROR(IF(IMPORT!C241&lt;&gt;"",IMPORT!C241,""),"")</f>
        <v>Paris 14 - Alesia</v>
      </c>
      <c r="B241" s="1" t="str">
        <f>IFERROR(VLOOKUP(D241,IMPORT!$1:$1048576,6,FALSE),"")</f>
        <v>EP-310-EM</v>
      </c>
      <c r="C241" s="1" t="str">
        <f>IFERROR(VLOOKUP(B241,IMPORT!$F:$G,2,FALSE),"")</f>
        <v>Touran</v>
      </c>
      <c r="D241" s="8" t="str">
        <f>IFERROR(IF(IMPORT!A241&lt;&gt;"",IMPORT!A241,""),"")</f>
        <v>Paris 14 - Alesia3</v>
      </c>
      <c r="E241" s="1" t="str">
        <f>IFERROR(VLOOKUP(D241,IMPORT!$1:$1048576,21,FALSE),"")</f>
        <v>Stephen Girault</v>
      </c>
      <c r="F241" s="25" t="str">
        <f>IFERROR(IF(VLOOKUP(B241,IMPORT!$F:$J,4,0)="true","","S"),"")</f>
        <v/>
      </c>
      <c r="G241" s="10" t="str">
        <f>IFERROR(IF(VLOOKUP(B241,IMPORT!$F:$J,5,0)="normal","","B"),"")</f>
        <v/>
      </c>
      <c r="H241" s="26" t="str">
        <f>IFERROR(IF(VLOOKUP(B241,IMPORT!$F:$L,7,0)="true","","P"),"")</f>
        <v/>
      </c>
      <c r="I241" s="18" t="str">
        <f>IF(AND(OR(IMPORT!K241="available",IMPORT!K241="reservation",IMPORT!K241="reservation-late"),OR(A241&lt;&gt;"Z - Garage - Livraison",A241&lt;&gt;"Z - Garage - Livraison")),B241,"")</f>
        <v>EP-310-EM</v>
      </c>
      <c r="J241" s="18" t="str">
        <f>IFERROR(IF(VLOOKUP(B241,IMPORT!$F:$AF,21,FALSE)&lt;&gt;"null",IF(OR(A241="Z - Garage - Livraison",A241="Z - Garage - Restitution"),"",B241),""),"")</f>
        <v/>
      </c>
      <c r="K241" s="18" t="str">
        <f>IF(AND(J241="",OR(IMPORT!K241="intervention",IMPORT!K241="intervention-late")),IF(OR(A241="Z - Garage - Livraison",A241="Z - Garage - Restitution"),"",B241),"")</f>
        <v/>
      </c>
      <c r="L241" s="18" t="str">
        <f>IFERROR(IF(OR(A241="Z - Garage - Livraison",A241="Z - Garage - Restitution"),B241,""),"")</f>
        <v/>
      </c>
      <c r="M241" s="20" t="str">
        <f>IFERROR(INT(IF(OR(IMPORT!K241="intervention",IMPORT!K241="intervention-late",IMPORT!K241="unavailable"),IF(J241&lt;&gt;"",MID(VLOOKUP(B241,IMPORT!$F:$AF,21,0),1,10),MID(VLOOKUP(B241,IMPORT!$F:$AF,19,0),1,10)),"")),"")</f>
        <v/>
      </c>
      <c r="N241" s="20" t="str">
        <f>IFERROR(INT(IF(OR(IMPORT!K241="intervention",IMPORT!K241="intervention-late",IMPORT!K241="unavailable"),IF(J241&lt;&gt;"",MID(VLOOKUP(B241,IMPORT!$F:$AF,22,0),1,10),MID(VLOOKUP(B241,IMPORT!$F:$AF,20,0),1,10)),"")),"")</f>
        <v/>
      </c>
      <c r="O241" s="18" t="str">
        <f t="shared" ca="1" si="3"/>
        <v/>
      </c>
      <c r="P241" s="14" t="str">
        <f>IFERROR(INT(IF(MID(VLOOKUP(B241,IMPORT!$F:$AF,23,FALSE),1,10)&lt;&gt;"null",MID(VLOOKUP(B241,IMPORT!$F:$AF,23,FALSE),1,10),"")),"")</f>
        <v/>
      </c>
      <c r="Q241" s="16">
        <f>IFERROR(INT(IF(MID(VLOOKUP(B241,IMPORT!$F:$AF,26,FALSE),1,10)&lt;&gt;"null",MID(VLOOKUP(B241,IMPORT!$F:$AF,26,FALSE),1,10),"")),"")</f>
        <v>43353</v>
      </c>
      <c r="R241" s="16" t="str">
        <f>IFERROR(IF(VLOOKUP(B241,IMPORT!$F:$AF,11,FALSE)="true","X",""),"")</f>
        <v/>
      </c>
      <c r="S241" s="16" t="str">
        <f>IFERROR(IF(VLOOKUP(B241,IMPORT!$F:$AF,12,FALSE)="true","X",""),"")</f>
        <v/>
      </c>
      <c r="T241" s="16" t="str">
        <f>IFERROR(IF(VLOOKUP(B241,IMPORT!$F:$AF,9,FALSE)="true","X",""),"")</f>
        <v/>
      </c>
      <c r="U241" s="16" t="str">
        <f>IFERROR(IF(VLOOKUP(B241,IMPORT!$F:$AF,10,FALSE)="true","X",""),"")</f>
        <v/>
      </c>
      <c r="V241" s="16" t="str">
        <f>IFERROR(IF(VLOOKUP(B241,IMPORT!$F:$AF,13,FALSE)="true","X",""),"")</f>
        <v/>
      </c>
      <c r="W241" s="16" t="str">
        <f>IFERROR(IF(VLOOKUP(B241,IMPORT!$F:$AF,14,FALSE)="true","X",""),"")</f>
        <v/>
      </c>
      <c r="X241" s="12">
        <f>IFERROR(INT(IF(MID(VLOOKUP(B241,IMPORT!$F:$AF,27,FALSE),1,10)&lt;&gt;"null",MID(VLOOKUP(B241,IMPORT!$F:$AF,27,FALSE),1,10),"-")),"")</f>
        <v>43222</v>
      </c>
      <c r="Y241" s="21">
        <f>IFERROR(IF(VLOOKUP(B241,IMPORT!$F:$AF,24,FALSE)&lt;&gt;"null",VLOOKUP(B241,IMPORT!$F:$AF,24,FALSE),""),"")</f>
        <v>7.0100118723606502E+17</v>
      </c>
      <c r="Z241" s="18" t="str">
        <f>IFERROR(IF(VLOOKUP(B241,IMPORT!$F:$AF,25,FALSE)&lt;&gt;"null",VLOOKUP(B241,IMPORT!$F:$AF,25,FALSE),""),"")</f>
        <v/>
      </c>
    </row>
    <row r="242" spans="1:26">
      <c r="A242" s="1" t="str">
        <f>IFERROR(IF(IMPORT!C242&lt;&gt;"",IMPORT!C242,""),"")</f>
        <v>Paris 14 - Alesia</v>
      </c>
      <c r="B242" s="1" t="str">
        <f>IFERROR(VLOOKUP(D242,IMPORT!$1:$1048576,6,FALSE),"")</f>
        <v>FA-595-JA</v>
      </c>
      <c r="C242" s="1" t="str">
        <f>IFERROR(VLOOKUP(B242,IMPORT!$F:$G,2,FALSE),"")</f>
        <v>MEGANE</v>
      </c>
      <c r="D242" s="8" t="str">
        <f>IFERROR(IF(IMPORT!A242&lt;&gt;"",IMPORT!A242,""),"")</f>
        <v>Paris 14 - Alesia4</v>
      </c>
      <c r="E242" s="1" t="str">
        <f>IFERROR(VLOOKUP(D242,IMPORT!$1:$1048576,21,FALSE),"")</f>
        <v>Stephen Girault</v>
      </c>
      <c r="F242" s="25" t="str">
        <f>IFERROR(IF(VLOOKUP(B242,IMPORT!$F:$J,4,0)="true","","S"),"")</f>
        <v/>
      </c>
      <c r="G242" s="10" t="str">
        <f>IFERROR(IF(VLOOKUP(B242,IMPORT!$F:$J,5,0)="normal","","B"),"")</f>
        <v/>
      </c>
      <c r="H242" s="26" t="str">
        <f>IFERROR(IF(VLOOKUP(B242,IMPORT!$F:$L,7,0)="true","","P"),"")</f>
        <v/>
      </c>
      <c r="I242" s="18" t="str">
        <f>IF(AND(OR(IMPORT!K242="available",IMPORT!K242="reservation",IMPORT!K242="reservation-late"),OR(A242&lt;&gt;"Z - Garage - Livraison",A242&lt;&gt;"Z - Garage - Livraison")),B242,"")</f>
        <v>FA-595-JA</v>
      </c>
      <c r="J242" s="18" t="str">
        <f>IFERROR(IF(VLOOKUP(B242,IMPORT!$F:$AF,21,FALSE)&lt;&gt;"null",IF(OR(A242="Z - Garage - Livraison",A242="Z - Garage - Restitution"),"",B242),""),"")</f>
        <v/>
      </c>
      <c r="K242" s="18" t="str">
        <f>IF(AND(J242="",OR(IMPORT!K242="intervention",IMPORT!K242="intervention-late")),IF(OR(A242="Z - Garage - Livraison",A242="Z - Garage - Restitution"),"",B242),"")</f>
        <v/>
      </c>
      <c r="L242" s="18" t="str">
        <f>IFERROR(IF(OR(A242="Z - Garage - Livraison",A242="Z - Garage - Restitution"),B242,""),"")</f>
        <v/>
      </c>
      <c r="M242" s="20" t="str">
        <f>IFERROR(INT(IF(OR(IMPORT!K242="intervention",IMPORT!K242="intervention-late",IMPORT!K242="unavailable"),IF(J242&lt;&gt;"",MID(VLOOKUP(B242,IMPORT!$F:$AF,21,0),1,10),MID(VLOOKUP(B242,IMPORT!$F:$AF,19,0),1,10)),"")),"")</f>
        <v/>
      </c>
      <c r="N242" s="20" t="str">
        <f>IFERROR(INT(IF(OR(IMPORT!K242="intervention",IMPORT!K242="intervention-late",IMPORT!K242="unavailable"),IF(J242&lt;&gt;"",MID(VLOOKUP(B242,IMPORT!$F:$AF,22,0),1,10),MID(VLOOKUP(B242,IMPORT!$F:$AF,20,0),1,10)),"")),"")</f>
        <v/>
      </c>
      <c r="O242" s="18" t="str">
        <f t="shared" ca="1" si="3"/>
        <v/>
      </c>
      <c r="P242" s="14">
        <f>IFERROR(INT(IF(MID(VLOOKUP(B242,IMPORT!$F:$AF,23,FALSE),1,10)&lt;&gt;"null",MID(VLOOKUP(B242,IMPORT!$F:$AF,23,FALSE),1,10),"")),"")</f>
        <v>43414</v>
      </c>
      <c r="Q242" s="16" t="str">
        <f>IFERROR(INT(IF(MID(VLOOKUP(B242,IMPORT!$F:$AF,26,FALSE),1,10)&lt;&gt;"null",MID(VLOOKUP(B242,IMPORT!$F:$AF,26,FALSE),1,10),"")),"")</f>
        <v/>
      </c>
      <c r="R242" s="16" t="str">
        <f>IFERROR(IF(VLOOKUP(B242,IMPORT!$F:$AF,11,FALSE)="true","X",""),"")</f>
        <v/>
      </c>
      <c r="S242" s="16" t="str">
        <f>IFERROR(IF(VLOOKUP(B242,IMPORT!$F:$AF,12,FALSE)="true","X",""),"")</f>
        <v/>
      </c>
      <c r="T242" s="16" t="str">
        <f>IFERROR(IF(VLOOKUP(B242,IMPORT!$F:$AF,9,FALSE)="true","X",""),"")</f>
        <v/>
      </c>
      <c r="U242" s="16" t="str">
        <f>IFERROR(IF(VLOOKUP(B242,IMPORT!$F:$AF,10,FALSE)="true","X",""),"")</f>
        <v/>
      </c>
      <c r="V242" s="16" t="str">
        <f>IFERROR(IF(VLOOKUP(B242,IMPORT!$F:$AF,13,FALSE)="true","X",""),"")</f>
        <v/>
      </c>
      <c r="W242" s="16" t="str">
        <f>IFERROR(IF(VLOOKUP(B242,IMPORT!$F:$AF,14,FALSE)="true","X",""),"")</f>
        <v/>
      </c>
      <c r="X242" s="12" t="str">
        <f>IFERROR(INT(IF(MID(VLOOKUP(B242,IMPORT!$F:$AF,27,FALSE),1,10)&lt;&gt;"null",MID(VLOOKUP(B242,IMPORT!$F:$AF,27,FALSE),1,10),"-")),"")</f>
        <v/>
      </c>
      <c r="Y242" s="21">
        <f>IFERROR(IF(VLOOKUP(B242,IMPORT!$F:$AF,24,FALSE)&lt;&gt;"null",VLOOKUP(B242,IMPORT!$F:$AF,24,FALSE),""),"")</f>
        <v>7.0100118723606003E+17</v>
      </c>
      <c r="Z242" s="18">
        <f>IFERROR(IF(VLOOKUP(B242,IMPORT!$F:$AF,25,FALSE)&lt;&gt;"null",VLOOKUP(B242,IMPORT!$F:$AF,25,FALSE),""),"")</f>
        <v>1668</v>
      </c>
    </row>
    <row r="243" spans="1:26">
      <c r="A243" s="1" t="str">
        <f>IFERROR(IF(IMPORT!C243&lt;&gt;"",IMPORT!C243,""),"")</f>
        <v>Paris 14 - Alesia</v>
      </c>
      <c r="B243" s="1" t="str">
        <f>IFERROR(VLOOKUP(D243,IMPORT!$1:$1048576,6,FALSE),"")</f>
        <v>EL-189-SA</v>
      </c>
      <c r="C243" s="1" t="str">
        <f>IFERROR(VLOOKUP(B243,IMPORT!$F:$G,2,FALSE),"")</f>
        <v>TWINGO</v>
      </c>
      <c r="D243" s="8" t="str">
        <f>IFERROR(IF(IMPORT!A243&lt;&gt;"",IMPORT!A243,""),"")</f>
        <v>Paris 14 - Alesia5</v>
      </c>
      <c r="E243" s="1" t="str">
        <f>IFERROR(VLOOKUP(D243,IMPORT!$1:$1048576,21,FALSE),"")</f>
        <v>Stephen Girault</v>
      </c>
      <c r="F243" s="25" t="str">
        <f>IFERROR(IF(VLOOKUP(B243,IMPORT!$F:$J,4,0)="true","","S"),"")</f>
        <v/>
      </c>
      <c r="G243" s="10" t="str">
        <f>IFERROR(IF(VLOOKUP(B243,IMPORT!$F:$J,5,0)="normal","","B"),"")</f>
        <v/>
      </c>
      <c r="H243" s="26" t="str">
        <f>IFERROR(IF(VLOOKUP(B243,IMPORT!$F:$L,7,0)="true","","P"),"")</f>
        <v/>
      </c>
      <c r="I243" s="18" t="str">
        <f>IF(AND(OR(IMPORT!K243="available",IMPORT!K243="reservation",IMPORT!K243="reservation-late"),OR(A243&lt;&gt;"Z - Garage - Livraison",A243&lt;&gt;"Z - Garage - Livraison")),B243,"")</f>
        <v>EL-189-SA</v>
      </c>
      <c r="J243" s="18" t="str">
        <f>IFERROR(IF(VLOOKUP(B243,IMPORT!$F:$AF,21,FALSE)&lt;&gt;"null",IF(OR(A243="Z - Garage - Livraison",A243="Z - Garage - Restitution"),"",B243),""),"")</f>
        <v/>
      </c>
      <c r="K243" s="18" t="str">
        <f>IF(AND(J243="",OR(IMPORT!K243="intervention",IMPORT!K243="intervention-late")),IF(OR(A243="Z - Garage - Livraison",A243="Z - Garage - Restitution"),"",B243),"")</f>
        <v/>
      </c>
      <c r="L243" s="18" t="str">
        <f>IFERROR(IF(OR(A243="Z - Garage - Livraison",A243="Z - Garage - Restitution"),B243,""),"")</f>
        <v/>
      </c>
      <c r="M243" s="20" t="str">
        <f>IFERROR(INT(IF(OR(IMPORT!K243="intervention",IMPORT!K243="intervention-late",IMPORT!K243="unavailable"),IF(J243&lt;&gt;"",MID(VLOOKUP(B243,IMPORT!$F:$AF,21,0),1,10),MID(VLOOKUP(B243,IMPORT!$F:$AF,19,0),1,10)),"")),"")</f>
        <v/>
      </c>
      <c r="N243" s="20" t="str">
        <f>IFERROR(INT(IF(OR(IMPORT!K243="intervention",IMPORT!K243="intervention-late",IMPORT!K243="unavailable"),IF(J243&lt;&gt;"",MID(VLOOKUP(B243,IMPORT!$F:$AF,22,0),1,10),MID(VLOOKUP(B243,IMPORT!$F:$AF,20,0),1,10)),"")),"")</f>
        <v/>
      </c>
      <c r="O243" s="18" t="str">
        <f t="shared" ca="1" si="3"/>
        <v/>
      </c>
      <c r="P243" s="14" t="str">
        <f>IFERROR(INT(IF(MID(VLOOKUP(B243,IMPORT!$F:$AF,23,FALSE),1,10)&lt;&gt;"null",MID(VLOOKUP(B243,IMPORT!$F:$AF,23,FALSE),1,10),"")),"")</f>
        <v/>
      </c>
      <c r="Q243" s="16">
        <f>IFERROR(INT(IF(MID(VLOOKUP(B243,IMPORT!$F:$AF,26,FALSE),1,10)&lt;&gt;"null",MID(VLOOKUP(B243,IMPORT!$F:$AF,26,FALSE),1,10),"")),"")</f>
        <v>43459</v>
      </c>
      <c r="R243" s="16" t="str">
        <f>IFERROR(IF(VLOOKUP(B243,IMPORT!$F:$AF,11,FALSE)="true","X",""),"")</f>
        <v/>
      </c>
      <c r="S243" s="16" t="str">
        <f>IFERROR(IF(VLOOKUP(B243,IMPORT!$F:$AF,12,FALSE)="true","X",""),"")</f>
        <v/>
      </c>
      <c r="T243" s="16" t="str">
        <f>IFERROR(IF(VLOOKUP(B243,IMPORT!$F:$AF,9,FALSE)="true","X",""),"")</f>
        <v/>
      </c>
      <c r="U243" s="16" t="str">
        <f>IFERROR(IF(VLOOKUP(B243,IMPORT!$F:$AF,10,FALSE)="true","X",""),"")</f>
        <v/>
      </c>
      <c r="V243" s="16" t="str">
        <f>IFERROR(IF(VLOOKUP(B243,IMPORT!$F:$AF,13,FALSE)="true","X",""),"")</f>
        <v/>
      </c>
      <c r="W243" s="16" t="str">
        <f>IFERROR(IF(VLOOKUP(B243,IMPORT!$F:$AF,14,FALSE)="true","X",""),"")</f>
        <v/>
      </c>
      <c r="X243" s="12">
        <f>IFERROR(INT(IF(MID(VLOOKUP(B243,IMPORT!$F:$AF,27,FALSE),1,10)&lt;&gt;"null",MID(VLOOKUP(B243,IMPORT!$F:$AF,27,FALSE),1,10),"-")),"")</f>
        <v>43210</v>
      </c>
      <c r="Y243" s="21">
        <f>IFERROR(IF(VLOOKUP(B243,IMPORT!$F:$AF,24,FALSE)&lt;&gt;"null",VLOOKUP(B243,IMPORT!$F:$AF,24,FALSE),""),"")</f>
        <v>7.0100118723606502E+17</v>
      </c>
      <c r="Z243" s="18" t="str">
        <f>IFERROR(IF(VLOOKUP(B243,IMPORT!$F:$AF,25,FALSE)&lt;&gt;"null",VLOOKUP(B243,IMPORT!$F:$AF,25,FALSE),""),"")</f>
        <v/>
      </c>
    </row>
    <row r="244" spans="1:26">
      <c r="A244" s="1" t="str">
        <f>IFERROR(IF(IMPORT!C244&lt;&gt;"",IMPORT!C244,""),"")</f>
        <v>Paris 14 - Arago</v>
      </c>
      <c r="B244" s="1" t="str">
        <f>IFERROR(VLOOKUP(D244,IMPORT!$1:$1048576,6,FALSE),"")</f>
        <v>ES-124-VS</v>
      </c>
      <c r="C244" s="1" t="str">
        <f>IFERROR(VLOOKUP(B244,IMPORT!$F:$G,2,FALSE),"")</f>
        <v>TWINGO</v>
      </c>
      <c r="D244" s="8" t="str">
        <f>IFERROR(IF(IMPORT!A244&lt;&gt;"",IMPORT!A244,""),"")</f>
        <v>Paris 14 - Arago1</v>
      </c>
      <c r="E244" s="1" t="str">
        <f>IFERROR(VLOOKUP(D244,IMPORT!$1:$1048576,21,FALSE),"")</f>
        <v>Stephen Girault</v>
      </c>
      <c r="F244" s="25" t="str">
        <f>IFERROR(IF(VLOOKUP(B244,IMPORT!$F:$J,4,0)="true","","S"),"")</f>
        <v/>
      </c>
      <c r="G244" s="10" t="str">
        <f>IFERROR(IF(VLOOKUP(B244,IMPORT!$F:$J,5,0)="normal","","B"),"")</f>
        <v/>
      </c>
      <c r="H244" s="26" t="str">
        <f>IFERROR(IF(VLOOKUP(B244,IMPORT!$F:$L,7,0)="true","","P"),"")</f>
        <v/>
      </c>
      <c r="I244" s="18" t="str">
        <f>IF(AND(OR(IMPORT!K244="available",IMPORT!K244="reservation",IMPORT!K244="reservation-late"),OR(A244&lt;&gt;"Z - Garage - Livraison",A244&lt;&gt;"Z - Garage - Livraison")),B244,"")</f>
        <v>ES-124-VS</v>
      </c>
      <c r="J244" s="18" t="str">
        <f>IFERROR(IF(VLOOKUP(B244,IMPORT!$F:$AF,21,FALSE)&lt;&gt;"null",IF(OR(A244="Z - Garage - Livraison",A244="Z - Garage - Restitution"),"",B244),""),"")</f>
        <v/>
      </c>
      <c r="K244" s="18" t="str">
        <f>IF(AND(J244="",OR(IMPORT!K244="intervention",IMPORT!K244="intervention-late")),IF(OR(A244="Z - Garage - Livraison",A244="Z - Garage - Restitution"),"",B244),"")</f>
        <v/>
      </c>
      <c r="L244" s="18" t="str">
        <f>IFERROR(IF(OR(A244="Z - Garage - Livraison",A244="Z - Garage - Restitution"),B244,""),"")</f>
        <v/>
      </c>
      <c r="M244" s="20" t="str">
        <f>IFERROR(INT(IF(OR(IMPORT!K244="intervention",IMPORT!K244="intervention-late",IMPORT!K244="unavailable"),IF(J244&lt;&gt;"",MID(VLOOKUP(B244,IMPORT!$F:$AF,21,0),1,10),MID(VLOOKUP(B244,IMPORT!$F:$AF,19,0),1,10)),"")),"")</f>
        <v/>
      </c>
      <c r="N244" s="20" t="str">
        <f>IFERROR(INT(IF(OR(IMPORT!K244="intervention",IMPORT!K244="intervention-late",IMPORT!K244="unavailable"),IF(J244&lt;&gt;"",MID(VLOOKUP(B244,IMPORT!$F:$AF,22,0),1,10),MID(VLOOKUP(B244,IMPORT!$F:$AF,20,0),1,10)),"")),"")</f>
        <v/>
      </c>
      <c r="O244" s="18" t="str">
        <f t="shared" ca="1" si="3"/>
        <v/>
      </c>
      <c r="P244" s="14">
        <f>IFERROR(INT(IF(MID(VLOOKUP(B244,IMPORT!$F:$AF,23,FALSE),1,10)&lt;&gt;"null",MID(VLOOKUP(B244,IMPORT!$F:$AF,23,FALSE),1,10),"")),"")</f>
        <v>43498</v>
      </c>
      <c r="Q244" s="16" t="str">
        <f>IFERROR(INT(IF(MID(VLOOKUP(B244,IMPORT!$F:$AF,26,FALSE),1,10)&lt;&gt;"null",MID(VLOOKUP(B244,IMPORT!$F:$AF,26,FALSE),1,10),"")),"")</f>
        <v/>
      </c>
      <c r="R244" s="16" t="str">
        <f>IFERROR(IF(VLOOKUP(B244,IMPORT!$F:$AF,11,FALSE)="true","X",""),"")</f>
        <v/>
      </c>
      <c r="S244" s="16" t="str">
        <f>IFERROR(IF(VLOOKUP(B244,IMPORT!$F:$AF,12,FALSE)="true","X",""),"")</f>
        <v/>
      </c>
      <c r="T244" s="16" t="str">
        <f>IFERROR(IF(VLOOKUP(B244,IMPORT!$F:$AF,9,FALSE)="true","X",""),"")</f>
        <v/>
      </c>
      <c r="U244" s="16" t="str">
        <f>IFERROR(IF(VLOOKUP(B244,IMPORT!$F:$AF,10,FALSE)="true","X",""),"")</f>
        <v/>
      </c>
      <c r="V244" s="16" t="str">
        <f>IFERROR(IF(VLOOKUP(B244,IMPORT!$F:$AF,13,FALSE)="true","X",""),"")</f>
        <v/>
      </c>
      <c r="W244" s="16" t="str">
        <f>IFERROR(IF(VLOOKUP(B244,IMPORT!$F:$AF,14,FALSE)="true","X",""),"")</f>
        <v/>
      </c>
      <c r="X244" s="12">
        <f>IFERROR(INT(IF(MID(VLOOKUP(B244,IMPORT!$F:$AF,27,FALSE),1,10)&lt;&gt;"null",MID(VLOOKUP(B244,IMPORT!$F:$AF,27,FALSE),1,10),"-")),"")</f>
        <v>43216</v>
      </c>
      <c r="Y244" s="21">
        <f>IFERROR(IF(VLOOKUP(B244,IMPORT!$F:$AF,24,FALSE)&lt;&gt;"null",VLOOKUP(B244,IMPORT!$F:$AF,24,FALSE),""),"")</f>
        <v>7.0100118723602099E+17</v>
      </c>
      <c r="Z244" s="18" t="str">
        <f>IFERROR(IF(VLOOKUP(B244,IMPORT!$F:$AF,25,FALSE)&lt;&gt;"null",VLOOKUP(B244,IMPORT!$F:$AF,25,FALSE),""),"")</f>
        <v/>
      </c>
    </row>
    <row r="245" spans="1:26">
      <c r="A245" s="1" t="str">
        <f>IFERROR(IF(IMPORT!C245&lt;&gt;"",IMPORT!C245,""),"")</f>
        <v>Paris 14 - Arago</v>
      </c>
      <c r="B245" s="1" t="str">
        <f>IFERROR(VLOOKUP(D245,IMPORT!$1:$1048576,6,FALSE),"")</f>
        <v>EZ-140-GF</v>
      </c>
      <c r="C245" s="1" t="str">
        <f>IFERROR(VLOOKUP(B245,IMPORT!$F:$G,2,FALSE),"")</f>
        <v>Yaris</v>
      </c>
      <c r="D245" s="8" t="str">
        <f>IFERROR(IF(IMPORT!A245&lt;&gt;"",IMPORT!A245,""),"")</f>
        <v>Paris 14 - Arago2</v>
      </c>
      <c r="E245" s="1" t="str">
        <f>IFERROR(VLOOKUP(D245,IMPORT!$1:$1048576,21,FALSE),"")</f>
        <v>Stephen Girault</v>
      </c>
      <c r="F245" s="25" t="str">
        <f>IFERROR(IF(VLOOKUP(B245,IMPORT!$F:$J,4,0)="true","","S"),"")</f>
        <v/>
      </c>
      <c r="G245" s="10" t="str">
        <f>IFERROR(IF(VLOOKUP(B245,IMPORT!$F:$J,5,0)="normal","","B"),"")</f>
        <v/>
      </c>
      <c r="H245" s="26" t="str">
        <f>IFERROR(IF(VLOOKUP(B245,IMPORT!$F:$L,7,0)="true","","P"),"")</f>
        <v/>
      </c>
      <c r="I245" s="18" t="str">
        <f>IF(AND(OR(IMPORT!K245="available",IMPORT!K245="reservation",IMPORT!K245="reservation-late"),OR(A245&lt;&gt;"Z - Garage - Livraison",A245&lt;&gt;"Z - Garage - Livraison")),B245,"")</f>
        <v>EZ-140-GF</v>
      </c>
      <c r="J245" s="18" t="str">
        <f>IFERROR(IF(VLOOKUP(B245,IMPORT!$F:$AF,21,FALSE)&lt;&gt;"null",IF(OR(A245="Z - Garage - Livraison",A245="Z - Garage - Restitution"),"",B245),""),"")</f>
        <v/>
      </c>
      <c r="K245" s="18" t="str">
        <f>IF(AND(J245="",OR(IMPORT!K245="intervention",IMPORT!K245="intervention-late")),IF(OR(A245="Z - Garage - Livraison",A245="Z - Garage - Restitution"),"",B245),"")</f>
        <v/>
      </c>
      <c r="L245" s="18" t="str">
        <f>IFERROR(IF(OR(A245="Z - Garage - Livraison",A245="Z - Garage - Restitution"),B245,""),"")</f>
        <v/>
      </c>
      <c r="M245" s="20" t="str">
        <f>IFERROR(INT(IF(OR(IMPORT!K245="intervention",IMPORT!K245="intervention-late",IMPORT!K245="unavailable"),IF(J245&lt;&gt;"",MID(VLOOKUP(B245,IMPORT!$F:$AF,21,0),1,10),MID(VLOOKUP(B245,IMPORT!$F:$AF,19,0),1,10)),"")),"")</f>
        <v/>
      </c>
      <c r="N245" s="20" t="str">
        <f>IFERROR(INT(IF(OR(IMPORT!K245="intervention",IMPORT!K245="intervention-late",IMPORT!K245="unavailable"),IF(J245&lt;&gt;"",MID(VLOOKUP(B245,IMPORT!$F:$AF,22,0),1,10),MID(VLOOKUP(B245,IMPORT!$F:$AF,20,0),1,10)),"")),"")</f>
        <v/>
      </c>
      <c r="O245" s="18" t="str">
        <f t="shared" ca="1" si="3"/>
        <v/>
      </c>
      <c r="P245" s="14">
        <f>IFERROR(INT(IF(MID(VLOOKUP(B245,IMPORT!$F:$AF,23,FALSE),1,10)&lt;&gt;"null",MID(VLOOKUP(B245,IMPORT!$F:$AF,23,FALSE),1,10),"")),"")</f>
        <v>43470</v>
      </c>
      <c r="Q245" s="16" t="str">
        <f>IFERROR(INT(IF(MID(VLOOKUP(B245,IMPORT!$F:$AF,26,FALSE),1,10)&lt;&gt;"null",MID(VLOOKUP(B245,IMPORT!$F:$AF,26,FALSE),1,10),"")),"")</f>
        <v/>
      </c>
      <c r="R245" s="16" t="str">
        <f>IFERROR(IF(VLOOKUP(B245,IMPORT!$F:$AF,11,FALSE)="true","X",""),"")</f>
        <v/>
      </c>
      <c r="S245" s="16" t="str">
        <f>IFERROR(IF(VLOOKUP(B245,IMPORT!$F:$AF,12,FALSE)="true","X",""),"")</f>
        <v/>
      </c>
      <c r="T245" s="16" t="str">
        <f>IFERROR(IF(VLOOKUP(B245,IMPORT!$F:$AF,9,FALSE)="true","X",""),"")</f>
        <v/>
      </c>
      <c r="U245" s="16" t="str">
        <f>IFERROR(IF(VLOOKUP(B245,IMPORT!$F:$AF,10,FALSE)="true","X",""),"")</f>
        <v/>
      </c>
      <c r="V245" s="16" t="str">
        <f>IFERROR(IF(VLOOKUP(B245,IMPORT!$F:$AF,13,FALSE)="true","X",""),"")</f>
        <v/>
      </c>
      <c r="W245" s="16" t="str">
        <f>IFERROR(IF(VLOOKUP(B245,IMPORT!$F:$AF,14,FALSE)="true","X",""),"")</f>
        <v/>
      </c>
      <c r="X245" s="12" t="str">
        <f>IFERROR(INT(IF(MID(VLOOKUP(B245,IMPORT!$F:$AF,27,FALSE),1,10)&lt;&gt;"null",MID(VLOOKUP(B245,IMPORT!$F:$AF,27,FALSE),1,10),"-")),"")</f>
        <v/>
      </c>
      <c r="Y245" s="21">
        <f>IFERROR(IF(VLOOKUP(B245,IMPORT!$F:$AF,24,FALSE)&lt;&gt;"null",VLOOKUP(B245,IMPORT!$F:$AF,24,FALSE),""),"")</f>
        <v>7.0100118723604595E+17</v>
      </c>
      <c r="Z245" s="18" t="str">
        <f>IFERROR(IF(VLOOKUP(B245,IMPORT!$F:$AF,25,FALSE)&lt;&gt;"null",VLOOKUP(B245,IMPORT!$F:$AF,25,FALSE),""),"")</f>
        <v/>
      </c>
    </row>
    <row r="246" spans="1:26">
      <c r="A246" s="1" t="str">
        <f>IFERROR(IF(IMPORT!C246&lt;&gt;"",IMPORT!C246,""),"")</f>
        <v>Paris 14 - Edgar Quinet</v>
      </c>
      <c r="B246" s="1" t="str">
        <f>IFERROR(VLOOKUP(D246,IMPORT!$1:$1048576,6,FALSE),"")</f>
        <v>EK-944-GX</v>
      </c>
      <c r="C246" s="1" t="str">
        <f>IFERROR(VLOOKUP(B246,IMPORT!$F:$G,2,FALSE),"")</f>
        <v>TWINGO</v>
      </c>
      <c r="D246" s="8" t="str">
        <f>IFERROR(IF(IMPORT!A246&lt;&gt;"",IMPORT!A246,""),"")</f>
        <v>Paris 14 - Edgar Quinet1</v>
      </c>
      <c r="E246" s="1" t="str">
        <f>IFERROR(VLOOKUP(D246,IMPORT!$1:$1048576,21,FALSE),"")</f>
        <v>Azize Aouzal</v>
      </c>
      <c r="F246" s="25" t="str">
        <f>IFERROR(IF(VLOOKUP(B246,IMPORT!$F:$J,4,0)="true","","S"),"")</f>
        <v/>
      </c>
      <c r="G246" s="10" t="str">
        <f>IFERROR(IF(VLOOKUP(B246,IMPORT!$F:$J,5,0)="normal","","B"),"")</f>
        <v/>
      </c>
      <c r="H246" s="26" t="str">
        <f>IFERROR(IF(VLOOKUP(B246,IMPORT!$F:$L,7,0)="true","","P"),"")</f>
        <v>P</v>
      </c>
      <c r="I246" s="18" t="str">
        <f>IF(AND(OR(IMPORT!K246="available",IMPORT!K246="reservation",IMPORT!K246="reservation-late"),OR(A246&lt;&gt;"Z - Garage - Livraison",A246&lt;&gt;"Z - Garage - Livraison")),B246,"")</f>
        <v/>
      </c>
      <c r="J246" s="18" t="str">
        <f>IFERROR(IF(VLOOKUP(B246,IMPORT!$F:$AF,21,FALSE)&lt;&gt;"null",IF(OR(A246="Z - Garage - Livraison",A246="Z - Garage - Restitution"),"",B246),""),"")</f>
        <v>EK-944-GX</v>
      </c>
      <c r="K246" s="18" t="str">
        <f>IF(AND(J246="",OR(IMPORT!K246="intervention",IMPORT!K246="intervention-late")),IF(OR(A246="Z - Garage - Livraison",A246="Z - Garage - Restitution"),"",B246),"")</f>
        <v/>
      </c>
      <c r="L246" s="18" t="str">
        <f>IFERROR(IF(OR(A246="Z - Garage - Livraison",A246="Z - Garage - Restitution"),B246,""),"")</f>
        <v/>
      </c>
      <c r="M246" s="20">
        <f>IFERROR(INT(IF(OR(IMPORT!K246="intervention",IMPORT!K246="intervention-late",IMPORT!K246="unavailable"),IF(J246&lt;&gt;"",MID(VLOOKUP(B246,IMPORT!$F:$AF,21,0),1,10),MID(VLOOKUP(B246,IMPORT!$F:$AF,19,0),1,10)),"")),"")</f>
        <v>43498</v>
      </c>
      <c r="N246" s="20">
        <f>IFERROR(INT(IF(OR(IMPORT!K246="intervention",IMPORT!K246="intervention-late",IMPORT!K246="unavailable"),IF(J246&lt;&gt;"",MID(VLOOKUP(B246,IMPORT!$F:$AF,22,0),1,10),MID(VLOOKUP(B246,IMPORT!$F:$AF,20,0),1,10)),"")),"")</f>
        <v>43523</v>
      </c>
      <c r="O246" s="18">
        <f t="shared" ca="1" si="3"/>
        <v>10</v>
      </c>
      <c r="P246" s="14" t="str">
        <f>IFERROR(INT(IF(MID(VLOOKUP(B246,IMPORT!$F:$AF,23,FALSE),1,10)&lt;&gt;"null",MID(VLOOKUP(B246,IMPORT!$F:$AF,23,FALSE),1,10),"")),"")</f>
        <v/>
      </c>
      <c r="Q246" s="16" t="str">
        <f>IFERROR(INT(IF(MID(VLOOKUP(B246,IMPORT!$F:$AF,26,FALSE),1,10)&lt;&gt;"null",MID(VLOOKUP(B246,IMPORT!$F:$AF,26,FALSE),1,10),"")),"")</f>
        <v/>
      </c>
      <c r="R246" s="16" t="str">
        <f>IFERROR(IF(VLOOKUP(B246,IMPORT!$F:$AF,11,FALSE)="true","X",""),"")</f>
        <v/>
      </c>
      <c r="S246" s="16" t="str">
        <f>IFERROR(IF(VLOOKUP(B246,IMPORT!$F:$AF,12,FALSE)="true","X",""),"")</f>
        <v/>
      </c>
      <c r="T246" s="16" t="str">
        <f>IFERROR(IF(VLOOKUP(B246,IMPORT!$F:$AF,9,FALSE)="true","X",""),"")</f>
        <v/>
      </c>
      <c r="U246" s="16" t="str">
        <f>IFERROR(IF(VLOOKUP(B246,IMPORT!$F:$AF,10,FALSE)="true","X",""),"")</f>
        <v/>
      </c>
      <c r="V246" s="16" t="str">
        <f>IFERROR(IF(VLOOKUP(B246,IMPORT!$F:$AF,13,FALSE)="true","X",""),"")</f>
        <v/>
      </c>
      <c r="W246" s="16" t="str">
        <f>IFERROR(IF(VLOOKUP(B246,IMPORT!$F:$AF,14,FALSE)="true","X",""),"")</f>
        <v/>
      </c>
      <c r="X246" s="12">
        <f>IFERROR(INT(IF(MID(VLOOKUP(B246,IMPORT!$F:$AF,27,FALSE),1,10)&lt;&gt;"null",MID(VLOOKUP(B246,IMPORT!$F:$AF,27,FALSE),1,10),"-")),"")</f>
        <v>43397</v>
      </c>
      <c r="Y246" s="21">
        <f>IFERROR(IF(VLOOKUP(B246,IMPORT!$F:$AF,24,FALSE)&lt;&gt;"null",VLOOKUP(B246,IMPORT!$F:$AF,24,FALSE),""),"")</f>
        <v>7.0100118723601997E+17</v>
      </c>
      <c r="Z246" s="18" t="str">
        <f>IFERROR(IF(VLOOKUP(B246,IMPORT!$F:$AF,25,FALSE)&lt;&gt;"null",VLOOKUP(B246,IMPORT!$F:$AF,25,FALSE),""),"")</f>
        <v/>
      </c>
    </row>
    <row r="247" spans="1:26">
      <c r="A247" s="1" t="str">
        <f>IFERROR(IF(IMPORT!C247&lt;&gt;"",IMPORT!C247,""),"")</f>
        <v>Paris 14 - Edgar Quinet</v>
      </c>
      <c r="B247" s="1" t="str">
        <f>IFERROR(VLOOKUP(D247,IMPORT!$1:$1048576,6,FALSE),"")</f>
        <v>EL-214-SA</v>
      </c>
      <c r="C247" s="1" t="str">
        <f>IFERROR(VLOOKUP(B247,IMPORT!$F:$G,2,FALSE),"")</f>
        <v>TWINGO</v>
      </c>
      <c r="D247" s="8" t="str">
        <f>IFERROR(IF(IMPORT!A247&lt;&gt;"",IMPORT!A247,""),"")</f>
        <v>Paris 14 - Edgar Quinet2</v>
      </c>
      <c r="E247" s="1" t="str">
        <f>IFERROR(VLOOKUP(D247,IMPORT!$1:$1048576,21,FALSE),"")</f>
        <v>Azize Aouzal</v>
      </c>
      <c r="F247" s="25" t="str">
        <f>IFERROR(IF(VLOOKUP(B247,IMPORT!$F:$J,4,0)="true","","S"),"")</f>
        <v/>
      </c>
      <c r="G247" s="10" t="str">
        <f>IFERROR(IF(VLOOKUP(B247,IMPORT!$F:$J,5,0)="normal","","B"),"")</f>
        <v/>
      </c>
      <c r="H247" s="26" t="str">
        <f>IFERROR(IF(VLOOKUP(B247,IMPORT!$F:$L,7,0)="true","","P"),"")</f>
        <v/>
      </c>
      <c r="I247" s="18" t="str">
        <f>IF(AND(OR(IMPORT!K247="available",IMPORT!K247="reservation",IMPORT!K247="reservation-late"),OR(A247&lt;&gt;"Z - Garage - Livraison",A247&lt;&gt;"Z - Garage - Livraison")),B247,"")</f>
        <v>EL-214-SA</v>
      </c>
      <c r="J247" s="18" t="str">
        <f>IFERROR(IF(VLOOKUP(B247,IMPORT!$F:$AF,21,FALSE)&lt;&gt;"null",IF(OR(A247="Z - Garage - Livraison",A247="Z - Garage - Restitution"),"",B247),""),"")</f>
        <v/>
      </c>
      <c r="K247" s="18" t="str">
        <f>IF(AND(J247="",OR(IMPORT!K247="intervention",IMPORT!K247="intervention-late")),IF(OR(A247="Z - Garage - Livraison",A247="Z - Garage - Restitution"),"",B247),"")</f>
        <v/>
      </c>
      <c r="L247" s="18" t="str">
        <f>IFERROR(IF(OR(A247="Z - Garage - Livraison",A247="Z - Garage - Restitution"),B247,""),"")</f>
        <v/>
      </c>
      <c r="M247" s="20" t="str">
        <f>IFERROR(INT(IF(OR(IMPORT!K247="intervention",IMPORT!K247="intervention-late",IMPORT!K247="unavailable"),IF(J247&lt;&gt;"",MID(VLOOKUP(B247,IMPORT!$F:$AF,21,0),1,10),MID(VLOOKUP(B247,IMPORT!$F:$AF,19,0),1,10)),"")),"")</f>
        <v/>
      </c>
      <c r="N247" s="20" t="str">
        <f>IFERROR(INT(IF(OR(IMPORT!K247="intervention",IMPORT!K247="intervention-late",IMPORT!K247="unavailable"),IF(J247&lt;&gt;"",MID(VLOOKUP(B247,IMPORT!$F:$AF,22,0),1,10),MID(VLOOKUP(B247,IMPORT!$F:$AF,20,0),1,10)),"")),"")</f>
        <v/>
      </c>
      <c r="O247" s="18" t="str">
        <f t="shared" ca="1" si="3"/>
        <v/>
      </c>
      <c r="P247" s="14" t="str">
        <f>IFERROR(INT(IF(MID(VLOOKUP(B247,IMPORT!$F:$AF,23,FALSE),1,10)&lt;&gt;"null",MID(VLOOKUP(B247,IMPORT!$F:$AF,23,FALSE),1,10),"")),"")</f>
        <v/>
      </c>
      <c r="Q247" s="16" t="str">
        <f>IFERROR(INT(IF(MID(VLOOKUP(B247,IMPORT!$F:$AF,26,FALSE),1,10)&lt;&gt;"null",MID(VLOOKUP(B247,IMPORT!$F:$AF,26,FALSE),1,10),"")),"")</f>
        <v/>
      </c>
      <c r="R247" s="16" t="str">
        <f>IFERROR(IF(VLOOKUP(B247,IMPORT!$F:$AF,11,FALSE)="true","X",""),"")</f>
        <v/>
      </c>
      <c r="S247" s="16" t="str">
        <f>IFERROR(IF(VLOOKUP(B247,IMPORT!$F:$AF,12,FALSE)="true","X",""),"")</f>
        <v/>
      </c>
      <c r="T247" s="16" t="str">
        <f>IFERROR(IF(VLOOKUP(B247,IMPORT!$F:$AF,9,FALSE)="true","X",""),"")</f>
        <v/>
      </c>
      <c r="U247" s="16" t="str">
        <f>IFERROR(IF(VLOOKUP(B247,IMPORT!$F:$AF,10,FALSE)="true","X",""),"")</f>
        <v/>
      </c>
      <c r="V247" s="16" t="str">
        <f>IFERROR(IF(VLOOKUP(B247,IMPORT!$F:$AF,13,FALSE)="true","X",""),"")</f>
        <v/>
      </c>
      <c r="W247" s="16" t="str">
        <f>IFERROR(IF(VLOOKUP(B247,IMPORT!$F:$AF,14,FALSE)="true","X",""),"")</f>
        <v/>
      </c>
      <c r="X247" s="12">
        <f>IFERROR(INT(IF(MID(VLOOKUP(B247,IMPORT!$F:$AF,27,FALSE),1,10)&lt;&gt;"null",MID(VLOOKUP(B247,IMPORT!$F:$AF,27,FALSE),1,10),"-")),"")</f>
        <v>43438</v>
      </c>
      <c r="Y247" s="21">
        <f>IFERROR(IF(VLOOKUP(B247,IMPORT!$F:$AF,24,FALSE)&lt;&gt;"null",VLOOKUP(B247,IMPORT!$F:$AF,24,FALSE),""),"")</f>
        <v>7.0100118723602598E+17</v>
      </c>
      <c r="Z247" s="18" t="str">
        <f>IFERROR(IF(VLOOKUP(B247,IMPORT!$F:$AF,25,FALSE)&lt;&gt;"null",VLOOKUP(B247,IMPORT!$F:$AF,25,FALSE),""),"")</f>
        <v/>
      </c>
    </row>
    <row r="248" spans="1:26">
      <c r="A248" s="1" t="str">
        <f>IFERROR(IF(IMPORT!C248&lt;&gt;"",IMPORT!C248,""),"")</f>
        <v>Paris 14 - Judo</v>
      </c>
      <c r="B248" s="1" t="str">
        <f>IFERROR(VLOOKUP(D248,IMPORT!$1:$1048576,6,FALSE),"")</f>
        <v>EK-122-ZX</v>
      </c>
      <c r="C248" s="1" t="str">
        <f>IFERROR(VLOOKUP(B248,IMPORT!$F:$G,2,FALSE),"")</f>
        <v>TWINGO</v>
      </c>
      <c r="D248" s="8" t="str">
        <f>IFERROR(IF(IMPORT!A248&lt;&gt;"",IMPORT!A248,""),"")</f>
        <v>Paris 14 - Judo1</v>
      </c>
      <c r="E248" s="1" t="str">
        <f>IFERROR(VLOOKUP(D248,IMPORT!$1:$1048576,21,FALSE),"")</f>
        <v>Azize Aouzal</v>
      </c>
      <c r="F248" s="25" t="str">
        <f>IFERROR(IF(VLOOKUP(B248,IMPORT!$F:$J,4,0)="true","","S"),"")</f>
        <v/>
      </c>
      <c r="G248" s="10" t="str">
        <f>IFERROR(IF(VLOOKUP(B248,IMPORT!$F:$J,5,0)="normal","","B"),"")</f>
        <v/>
      </c>
      <c r="H248" s="26" t="str">
        <f>IFERROR(IF(VLOOKUP(B248,IMPORT!$F:$L,7,0)="true","","P"),"")</f>
        <v/>
      </c>
      <c r="I248" s="18" t="str">
        <f>IF(AND(OR(IMPORT!K248="available",IMPORT!K248="reservation",IMPORT!K248="reservation-late"),OR(A248&lt;&gt;"Z - Garage - Livraison",A248&lt;&gt;"Z - Garage - Livraison")),B248,"")</f>
        <v>EK-122-ZX</v>
      </c>
      <c r="J248" s="18" t="str">
        <f>IFERROR(IF(VLOOKUP(B248,IMPORT!$F:$AF,21,FALSE)&lt;&gt;"null",IF(OR(A248="Z - Garage - Livraison",A248="Z - Garage - Restitution"),"",B248),""),"")</f>
        <v/>
      </c>
      <c r="K248" s="18" t="str">
        <f>IF(AND(J248="",OR(IMPORT!K248="intervention",IMPORT!K248="intervention-late")),IF(OR(A248="Z - Garage - Livraison",A248="Z - Garage - Restitution"),"",B248),"")</f>
        <v/>
      </c>
      <c r="L248" s="18" t="str">
        <f>IFERROR(IF(OR(A248="Z - Garage - Livraison",A248="Z - Garage - Restitution"),B248,""),"")</f>
        <v/>
      </c>
      <c r="M248" s="20" t="str">
        <f>IFERROR(INT(IF(OR(IMPORT!K248="intervention",IMPORT!K248="intervention-late",IMPORT!K248="unavailable"),IF(J248&lt;&gt;"",MID(VLOOKUP(B248,IMPORT!$F:$AF,21,0),1,10),MID(VLOOKUP(B248,IMPORT!$F:$AF,19,0),1,10)),"")),"")</f>
        <v/>
      </c>
      <c r="N248" s="20" t="str">
        <f>IFERROR(INT(IF(OR(IMPORT!K248="intervention",IMPORT!K248="intervention-late",IMPORT!K248="unavailable"),IF(J248&lt;&gt;"",MID(VLOOKUP(B248,IMPORT!$F:$AF,22,0),1,10),MID(VLOOKUP(B248,IMPORT!$F:$AF,20,0),1,10)),"")),"")</f>
        <v/>
      </c>
      <c r="O248" s="18" t="str">
        <f t="shared" ca="1" si="3"/>
        <v/>
      </c>
      <c r="P248" s="14" t="str">
        <f>IFERROR(INT(IF(MID(VLOOKUP(B248,IMPORT!$F:$AF,23,FALSE),1,10)&lt;&gt;"null",MID(VLOOKUP(B248,IMPORT!$F:$AF,23,FALSE),1,10),"")),"")</f>
        <v/>
      </c>
      <c r="Q248" s="16">
        <f>IFERROR(INT(IF(MID(VLOOKUP(B248,IMPORT!$F:$AF,26,FALSE),1,10)&lt;&gt;"null",MID(VLOOKUP(B248,IMPORT!$F:$AF,26,FALSE),1,10),"")),"")</f>
        <v>43391</v>
      </c>
      <c r="R248" s="16" t="str">
        <f>IFERROR(IF(VLOOKUP(B248,IMPORT!$F:$AF,11,FALSE)="true","X",""),"")</f>
        <v/>
      </c>
      <c r="S248" s="16" t="str">
        <f>IFERROR(IF(VLOOKUP(B248,IMPORT!$F:$AF,12,FALSE)="true","X",""),"")</f>
        <v/>
      </c>
      <c r="T248" s="16" t="str">
        <f>IFERROR(IF(VLOOKUP(B248,IMPORT!$F:$AF,9,FALSE)="true","X",""),"")</f>
        <v/>
      </c>
      <c r="U248" s="16" t="str">
        <f>IFERROR(IF(VLOOKUP(B248,IMPORT!$F:$AF,10,FALSE)="true","X",""),"")</f>
        <v/>
      </c>
      <c r="V248" s="16" t="str">
        <f>IFERROR(IF(VLOOKUP(B248,IMPORT!$F:$AF,13,FALSE)="true","X",""),"")</f>
        <v/>
      </c>
      <c r="W248" s="16" t="str">
        <f>IFERROR(IF(VLOOKUP(B248,IMPORT!$F:$AF,14,FALSE)="true","X",""),"")</f>
        <v/>
      </c>
      <c r="X248" s="12">
        <f>IFERROR(INT(IF(MID(VLOOKUP(B248,IMPORT!$F:$AF,27,FALSE),1,10)&lt;&gt;"null",MID(VLOOKUP(B248,IMPORT!$F:$AF,27,FALSE),1,10),"-")),"")</f>
        <v>43437</v>
      </c>
      <c r="Y248" s="21">
        <f>IFERROR(IF(VLOOKUP(B248,IMPORT!$F:$AF,24,FALSE)&lt;&gt;"null",VLOOKUP(B248,IMPORT!$F:$AF,24,FALSE),""),"")</f>
        <v>7.0100118723602304E+17</v>
      </c>
      <c r="Z248" s="18" t="str">
        <f>IFERROR(IF(VLOOKUP(B248,IMPORT!$F:$AF,25,FALSE)&lt;&gt;"null",VLOOKUP(B248,IMPORT!$F:$AF,25,FALSE),""),"")</f>
        <v/>
      </c>
    </row>
    <row r="249" spans="1:26">
      <c r="A249" s="1" t="str">
        <f>IFERROR(IF(IMPORT!C249&lt;&gt;"",IMPORT!C249,""),"")</f>
        <v>Paris 14 - Judo</v>
      </c>
      <c r="B249" s="1" t="str">
        <f>IFERROR(VLOOKUP(D249,IMPORT!$1:$1048576,6,FALSE),"")</f>
        <v>EQ-661-EH</v>
      </c>
      <c r="C249" s="1" t="str">
        <f>IFERROR(VLOOKUP(B249,IMPORT!$F:$G,2,FALSE),"")</f>
        <v>MEGANE</v>
      </c>
      <c r="D249" s="8" t="str">
        <f>IFERROR(IF(IMPORT!A249&lt;&gt;"",IMPORT!A249,""),"")</f>
        <v>Paris 14 - Judo2</v>
      </c>
      <c r="E249" s="1" t="str">
        <f>IFERROR(VLOOKUP(D249,IMPORT!$1:$1048576,21,FALSE),"")</f>
        <v>Azize Aouzal</v>
      </c>
      <c r="F249" s="25" t="str">
        <f>IFERROR(IF(VLOOKUP(B249,IMPORT!$F:$J,4,0)="true","","S"),"")</f>
        <v/>
      </c>
      <c r="G249" s="10" t="str">
        <f>IFERROR(IF(VLOOKUP(B249,IMPORT!$F:$J,5,0)="normal","","B"),"")</f>
        <v/>
      </c>
      <c r="H249" s="26" t="str">
        <f>IFERROR(IF(VLOOKUP(B249,IMPORT!$F:$L,7,0)="true","","P"),"")</f>
        <v/>
      </c>
      <c r="I249" s="18" t="str">
        <f>IF(AND(OR(IMPORT!K249="available",IMPORT!K249="reservation",IMPORT!K249="reservation-late"),OR(A249&lt;&gt;"Z - Garage - Livraison",A249&lt;&gt;"Z - Garage - Livraison")),B249,"")</f>
        <v>EQ-661-EH</v>
      </c>
      <c r="J249" s="18" t="str">
        <f>IFERROR(IF(VLOOKUP(B249,IMPORT!$F:$AF,21,FALSE)&lt;&gt;"null",IF(OR(A249="Z - Garage - Livraison",A249="Z - Garage - Restitution"),"",B249),""),"")</f>
        <v/>
      </c>
      <c r="K249" s="18" t="str">
        <f>IF(AND(J249="",OR(IMPORT!K249="intervention",IMPORT!K249="intervention-late")),IF(OR(A249="Z - Garage - Livraison",A249="Z - Garage - Restitution"),"",B249),"")</f>
        <v/>
      </c>
      <c r="L249" s="18" t="str">
        <f>IFERROR(IF(OR(A249="Z - Garage - Livraison",A249="Z - Garage - Restitution"),B249,""),"")</f>
        <v/>
      </c>
      <c r="M249" s="20" t="str">
        <f>IFERROR(INT(IF(OR(IMPORT!K249="intervention",IMPORT!K249="intervention-late",IMPORT!K249="unavailable"),IF(J249&lt;&gt;"",MID(VLOOKUP(B249,IMPORT!$F:$AF,21,0),1,10),MID(VLOOKUP(B249,IMPORT!$F:$AF,19,0),1,10)),"")),"")</f>
        <v/>
      </c>
      <c r="N249" s="20" t="str">
        <f>IFERROR(INT(IF(OR(IMPORT!K249="intervention",IMPORT!K249="intervention-late",IMPORT!K249="unavailable"),IF(J249&lt;&gt;"",MID(VLOOKUP(B249,IMPORT!$F:$AF,22,0),1,10),MID(VLOOKUP(B249,IMPORT!$F:$AF,20,0),1,10)),"")),"")</f>
        <v/>
      </c>
      <c r="O249" s="18" t="str">
        <f t="shared" ca="1" si="3"/>
        <v/>
      </c>
      <c r="P249" s="14" t="str">
        <f>IFERROR(INT(IF(MID(VLOOKUP(B249,IMPORT!$F:$AF,23,FALSE),1,10)&lt;&gt;"null",MID(VLOOKUP(B249,IMPORT!$F:$AF,23,FALSE),1,10),"")),"")</f>
        <v/>
      </c>
      <c r="Q249" s="16" t="str">
        <f>IFERROR(INT(IF(MID(VLOOKUP(B249,IMPORT!$F:$AF,26,FALSE),1,10)&lt;&gt;"null",MID(VLOOKUP(B249,IMPORT!$F:$AF,26,FALSE),1,10),"")),"")</f>
        <v/>
      </c>
      <c r="R249" s="16" t="str">
        <f>IFERROR(IF(VLOOKUP(B249,IMPORT!$F:$AF,11,FALSE)="true","X",""),"")</f>
        <v/>
      </c>
      <c r="S249" s="16" t="str">
        <f>IFERROR(IF(VLOOKUP(B249,IMPORT!$F:$AF,12,FALSE)="true","X",""),"")</f>
        <v/>
      </c>
      <c r="T249" s="16" t="str">
        <f>IFERROR(IF(VLOOKUP(B249,IMPORT!$F:$AF,9,FALSE)="true","X",""),"")</f>
        <v/>
      </c>
      <c r="U249" s="16" t="str">
        <f>IFERROR(IF(VLOOKUP(B249,IMPORT!$F:$AF,10,FALSE)="true","X",""),"")</f>
        <v/>
      </c>
      <c r="V249" s="16" t="str">
        <f>IFERROR(IF(VLOOKUP(B249,IMPORT!$F:$AF,13,FALSE)="true","X",""),"")</f>
        <v/>
      </c>
      <c r="W249" s="16" t="str">
        <f>IFERROR(IF(VLOOKUP(B249,IMPORT!$F:$AF,14,FALSE)="true","X",""),"")</f>
        <v/>
      </c>
      <c r="X249" s="12">
        <f>IFERROR(INT(IF(MID(VLOOKUP(B249,IMPORT!$F:$AF,27,FALSE),1,10)&lt;&gt;"null",MID(VLOOKUP(B249,IMPORT!$F:$AF,27,FALSE),1,10),"-")),"")</f>
        <v>43437</v>
      </c>
      <c r="Y249" s="21">
        <f>IFERROR(IF(VLOOKUP(B249,IMPORT!$F:$AF,24,FALSE)&lt;&gt;"null",VLOOKUP(B249,IMPORT!$F:$AF,24,FALSE),""),"")</f>
        <v>7.01001187236064E+17</v>
      </c>
      <c r="Z249" s="18" t="str">
        <f>IFERROR(IF(VLOOKUP(B249,IMPORT!$F:$AF,25,FALSE)&lt;&gt;"null",VLOOKUP(B249,IMPORT!$F:$AF,25,FALSE),""),"")</f>
        <v/>
      </c>
    </row>
    <row r="250" spans="1:26">
      <c r="A250" s="1" t="str">
        <f>IFERROR(IF(IMPORT!C250&lt;&gt;"",IMPORT!C250,""),"")</f>
        <v>Paris 14 - Montparnasse Raspail</v>
      </c>
      <c r="B250" s="1" t="str">
        <f>IFERROR(VLOOKUP(D250,IMPORT!$1:$1048576,6,FALSE),"")</f>
        <v>EP-143-EK</v>
      </c>
      <c r="C250" s="1" t="str">
        <f>IFERROR(VLOOKUP(B250,IMPORT!$F:$G,2,FALSE),"")</f>
        <v>Touran</v>
      </c>
      <c r="D250" s="8" t="str">
        <f>IFERROR(IF(IMPORT!A250&lt;&gt;"",IMPORT!A250,""),"")</f>
        <v>Paris 14 - Montparnasse Raspail1</v>
      </c>
      <c r="E250" s="1" t="str">
        <f>IFERROR(VLOOKUP(D250,IMPORT!$1:$1048576,21,FALSE),"")</f>
        <v>Azize Aouzal</v>
      </c>
      <c r="F250" s="25" t="str">
        <f>IFERROR(IF(VLOOKUP(B250,IMPORT!$F:$J,4,0)="true","","S"),"")</f>
        <v/>
      </c>
      <c r="G250" s="10" t="str">
        <f>IFERROR(IF(VLOOKUP(B250,IMPORT!$F:$J,5,0)="normal","","B"),"")</f>
        <v/>
      </c>
      <c r="H250" s="26" t="str">
        <f>IFERROR(IF(VLOOKUP(B250,IMPORT!$F:$L,7,0)="true","","P"),"")</f>
        <v/>
      </c>
      <c r="I250" s="18" t="str">
        <f>IF(AND(OR(IMPORT!K250="available",IMPORT!K250="reservation",IMPORT!K250="reservation-late"),OR(A250&lt;&gt;"Z - Garage - Livraison",A250&lt;&gt;"Z - Garage - Livraison")),B250,"")</f>
        <v>EP-143-EK</v>
      </c>
      <c r="J250" s="18" t="str">
        <f>IFERROR(IF(VLOOKUP(B250,IMPORT!$F:$AF,21,FALSE)&lt;&gt;"null",IF(OR(A250="Z - Garage - Livraison",A250="Z - Garage - Restitution"),"",B250),""),"")</f>
        <v/>
      </c>
      <c r="K250" s="18" t="str">
        <f>IF(AND(J250="",OR(IMPORT!K250="intervention",IMPORT!K250="intervention-late")),IF(OR(A250="Z - Garage - Livraison",A250="Z - Garage - Restitution"),"",B250),"")</f>
        <v/>
      </c>
      <c r="L250" s="18" t="str">
        <f>IFERROR(IF(OR(A250="Z - Garage - Livraison",A250="Z - Garage - Restitution"),B250,""),"")</f>
        <v/>
      </c>
      <c r="M250" s="20" t="str">
        <f>IFERROR(INT(IF(OR(IMPORT!K250="intervention",IMPORT!K250="intervention-late",IMPORT!K250="unavailable"),IF(J250&lt;&gt;"",MID(VLOOKUP(B250,IMPORT!$F:$AF,21,0),1,10),MID(VLOOKUP(B250,IMPORT!$F:$AF,19,0),1,10)),"")),"")</f>
        <v/>
      </c>
      <c r="N250" s="20" t="str">
        <f>IFERROR(INT(IF(OR(IMPORT!K250="intervention",IMPORT!K250="intervention-late",IMPORT!K250="unavailable"),IF(J250&lt;&gt;"",MID(VLOOKUP(B250,IMPORT!$F:$AF,22,0),1,10),MID(VLOOKUP(B250,IMPORT!$F:$AF,20,0),1,10)),"")),"")</f>
        <v/>
      </c>
      <c r="O250" s="18" t="str">
        <f t="shared" ca="1" si="3"/>
        <v/>
      </c>
      <c r="P250" s="14">
        <f>IFERROR(INT(IF(MID(VLOOKUP(B250,IMPORT!$F:$AF,23,FALSE),1,10)&lt;&gt;"null",MID(VLOOKUP(B250,IMPORT!$F:$AF,23,FALSE),1,10),"")),"")</f>
        <v>43498</v>
      </c>
      <c r="Q250" s="16" t="str">
        <f>IFERROR(INT(IF(MID(VLOOKUP(B250,IMPORT!$F:$AF,26,FALSE),1,10)&lt;&gt;"null",MID(VLOOKUP(B250,IMPORT!$F:$AF,26,FALSE),1,10),"")),"")</f>
        <v/>
      </c>
      <c r="R250" s="16" t="str">
        <f>IFERROR(IF(VLOOKUP(B250,IMPORT!$F:$AF,11,FALSE)="true","X",""),"")</f>
        <v/>
      </c>
      <c r="S250" s="16" t="str">
        <f>IFERROR(IF(VLOOKUP(B250,IMPORT!$F:$AF,12,FALSE)="true","X",""),"")</f>
        <v/>
      </c>
      <c r="T250" s="16" t="str">
        <f>IFERROR(IF(VLOOKUP(B250,IMPORT!$F:$AF,9,FALSE)="true","X",""),"")</f>
        <v/>
      </c>
      <c r="U250" s="16" t="str">
        <f>IFERROR(IF(VLOOKUP(B250,IMPORT!$F:$AF,10,FALSE)="true","X",""),"")</f>
        <v/>
      </c>
      <c r="V250" s="16" t="str">
        <f>IFERROR(IF(VLOOKUP(B250,IMPORT!$F:$AF,13,FALSE)="true","X",""),"")</f>
        <v/>
      </c>
      <c r="W250" s="16" t="str">
        <f>IFERROR(IF(VLOOKUP(B250,IMPORT!$F:$AF,14,FALSE)="true","X",""),"")</f>
        <v/>
      </c>
      <c r="X250" s="12">
        <f>IFERROR(INT(IF(MID(VLOOKUP(B250,IMPORT!$F:$AF,27,FALSE),1,10)&lt;&gt;"null",MID(VLOOKUP(B250,IMPORT!$F:$AF,27,FALSE),1,10),"-")),"")</f>
        <v>43213</v>
      </c>
      <c r="Y250" s="21">
        <f>IFERROR(IF(VLOOKUP(B250,IMPORT!$F:$AF,24,FALSE)&lt;&gt;"null",VLOOKUP(B250,IMPORT!$F:$AF,24,FALSE),""),"")</f>
        <v>7.0100118723602496E+17</v>
      </c>
      <c r="Z250" s="18" t="str">
        <f>IFERROR(IF(VLOOKUP(B250,IMPORT!$F:$AF,25,FALSE)&lt;&gt;"null",VLOOKUP(B250,IMPORT!$F:$AF,25,FALSE),""),"")</f>
        <v/>
      </c>
    </row>
    <row r="251" spans="1:26">
      <c r="A251" s="1" t="str">
        <f>IFERROR(IF(IMPORT!C251&lt;&gt;"",IMPORT!C251,""),"")</f>
        <v>Paris 14 - Montparnasse Raspail</v>
      </c>
      <c r="B251" s="1" t="str">
        <f>IFERROR(VLOOKUP(D251,IMPORT!$1:$1048576,6,FALSE),"")</f>
        <v>FA-601-HB</v>
      </c>
      <c r="C251" s="1">
        <f>IFERROR(VLOOKUP(B251,IMPORT!$F:$G,2,FALSE),"")</f>
        <v>500</v>
      </c>
      <c r="D251" s="8" t="str">
        <f>IFERROR(IF(IMPORT!A251&lt;&gt;"",IMPORT!A251,""),"")</f>
        <v>Paris 14 - Montparnasse Raspail2</v>
      </c>
      <c r="E251" s="1" t="str">
        <f>IFERROR(VLOOKUP(D251,IMPORT!$1:$1048576,21,FALSE),"")</f>
        <v>Azize Aouzal</v>
      </c>
      <c r="F251" s="25" t="str">
        <f>IFERROR(IF(VLOOKUP(B251,IMPORT!$F:$J,4,0)="true","","S"),"")</f>
        <v/>
      </c>
      <c r="G251" s="10" t="str">
        <f>IFERROR(IF(VLOOKUP(B251,IMPORT!$F:$J,5,0)="normal","","B"),"")</f>
        <v/>
      </c>
      <c r="H251" s="26" t="str">
        <f>IFERROR(IF(VLOOKUP(B251,IMPORT!$F:$L,7,0)="true","","P"),"")</f>
        <v/>
      </c>
      <c r="I251" s="18" t="str">
        <f>IF(AND(OR(IMPORT!K251="available",IMPORT!K251="reservation",IMPORT!K251="reservation-late"),OR(A251&lt;&gt;"Z - Garage - Livraison",A251&lt;&gt;"Z - Garage - Livraison")),B251,"")</f>
        <v>FA-601-HB</v>
      </c>
      <c r="J251" s="18" t="str">
        <f>IFERROR(IF(VLOOKUP(B251,IMPORT!$F:$AF,21,FALSE)&lt;&gt;"null",IF(OR(A251="Z - Garage - Livraison",A251="Z - Garage - Restitution"),"",B251),""),"")</f>
        <v/>
      </c>
      <c r="K251" s="18" t="str">
        <f>IF(AND(J251="",OR(IMPORT!K251="intervention",IMPORT!K251="intervention-late")),IF(OR(A251="Z - Garage - Livraison",A251="Z - Garage - Restitution"),"",B251),"")</f>
        <v/>
      </c>
      <c r="L251" s="18" t="str">
        <f>IFERROR(IF(OR(A251="Z - Garage - Livraison",A251="Z - Garage - Restitution"),B251,""),"")</f>
        <v/>
      </c>
      <c r="M251" s="20" t="str">
        <f>IFERROR(INT(IF(OR(IMPORT!K251="intervention",IMPORT!K251="intervention-late",IMPORT!K251="unavailable"),IF(J251&lt;&gt;"",MID(VLOOKUP(B251,IMPORT!$F:$AF,21,0),1,10),MID(VLOOKUP(B251,IMPORT!$F:$AF,19,0),1,10)),"")),"")</f>
        <v/>
      </c>
      <c r="N251" s="20" t="str">
        <f>IFERROR(INT(IF(OR(IMPORT!K251="intervention",IMPORT!K251="intervention-late",IMPORT!K251="unavailable"),IF(J251&lt;&gt;"",MID(VLOOKUP(B251,IMPORT!$F:$AF,22,0),1,10),MID(VLOOKUP(B251,IMPORT!$F:$AF,20,0),1,10)),"")),"")</f>
        <v/>
      </c>
      <c r="O251" s="18" t="str">
        <f t="shared" ca="1" si="3"/>
        <v/>
      </c>
      <c r="P251" s="14">
        <f>IFERROR(INT(IF(MID(VLOOKUP(B251,IMPORT!$F:$AF,23,FALSE),1,10)&lt;&gt;"null",MID(VLOOKUP(B251,IMPORT!$F:$AF,23,FALSE),1,10),"")),"")</f>
        <v>43506</v>
      </c>
      <c r="Q251" s="16" t="str">
        <f>IFERROR(INT(IF(MID(VLOOKUP(B251,IMPORT!$F:$AF,26,FALSE),1,10)&lt;&gt;"null",MID(VLOOKUP(B251,IMPORT!$F:$AF,26,FALSE),1,10),"")),"")</f>
        <v/>
      </c>
      <c r="R251" s="16" t="str">
        <f>IFERROR(IF(VLOOKUP(B251,IMPORT!$F:$AF,11,FALSE)="true","X",""),"")</f>
        <v/>
      </c>
      <c r="S251" s="16" t="str">
        <f>IFERROR(IF(VLOOKUP(B251,IMPORT!$F:$AF,12,FALSE)="true","X",""),"")</f>
        <v/>
      </c>
      <c r="T251" s="16" t="str">
        <f>IFERROR(IF(VLOOKUP(B251,IMPORT!$F:$AF,9,FALSE)="true","X",""),"")</f>
        <v/>
      </c>
      <c r="U251" s="16" t="str">
        <f>IFERROR(IF(VLOOKUP(B251,IMPORT!$F:$AF,10,FALSE)="true","X",""),"")</f>
        <v/>
      </c>
      <c r="V251" s="16" t="str">
        <f>IFERROR(IF(VLOOKUP(B251,IMPORT!$F:$AF,13,FALSE)="true","X",""),"")</f>
        <v/>
      </c>
      <c r="W251" s="16" t="str">
        <f>IFERROR(IF(VLOOKUP(B251,IMPORT!$F:$AF,14,FALSE)="true","X",""),"")</f>
        <v/>
      </c>
      <c r="X251" s="12" t="str">
        <f>IFERROR(INT(IF(MID(VLOOKUP(B251,IMPORT!$F:$AF,27,FALSE),1,10)&lt;&gt;"null",MID(VLOOKUP(B251,IMPORT!$F:$AF,27,FALSE),1,10),"-")),"")</f>
        <v/>
      </c>
      <c r="Y251" s="21">
        <f>IFERROR(IF(VLOOKUP(B251,IMPORT!$F:$AF,24,FALSE)&lt;&gt;"null",VLOOKUP(B251,IMPORT!$F:$AF,24,FALSE),""),"")</f>
        <v>7.01001187236064E+17</v>
      </c>
      <c r="Z251" s="18" t="str">
        <f>IFERROR(IF(VLOOKUP(B251,IMPORT!$F:$AF,25,FALSE)&lt;&gt;"null",VLOOKUP(B251,IMPORT!$F:$AF,25,FALSE),""),"")</f>
        <v/>
      </c>
    </row>
    <row r="252" spans="1:26">
      <c r="A252" s="1" t="str">
        <f>IFERROR(IF(IMPORT!C252&lt;&gt;"",IMPORT!C252,""),"")</f>
        <v>Paris 14 - Montparnasse Raspail</v>
      </c>
      <c r="B252" s="1" t="str">
        <f>IFERROR(VLOOKUP(D252,IMPORT!$1:$1048576,6,FALSE),"")</f>
        <v>FA-604-HB</v>
      </c>
      <c r="C252" s="1">
        <f>IFERROR(VLOOKUP(B252,IMPORT!$F:$G,2,FALSE),"")</f>
        <v>500</v>
      </c>
      <c r="D252" s="8" t="str">
        <f>IFERROR(IF(IMPORT!A252&lt;&gt;"",IMPORT!A252,""),"")</f>
        <v>Paris 14 - Montparnasse Raspail3</v>
      </c>
      <c r="E252" s="1" t="str">
        <f>IFERROR(VLOOKUP(D252,IMPORT!$1:$1048576,21,FALSE),"")</f>
        <v>Azize Aouzal</v>
      </c>
      <c r="F252" s="25" t="str">
        <f>IFERROR(IF(VLOOKUP(B252,IMPORT!$F:$J,4,0)="true","","S"),"")</f>
        <v/>
      </c>
      <c r="G252" s="10" t="str">
        <f>IFERROR(IF(VLOOKUP(B252,IMPORT!$F:$J,5,0)="normal","","B"),"")</f>
        <v/>
      </c>
      <c r="H252" s="26" t="str">
        <f>IFERROR(IF(VLOOKUP(B252,IMPORT!$F:$L,7,0)="true","","P"),"")</f>
        <v/>
      </c>
      <c r="I252" s="18" t="str">
        <f>IF(AND(OR(IMPORT!K252="available",IMPORT!K252="reservation",IMPORT!K252="reservation-late"),OR(A252&lt;&gt;"Z - Garage - Livraison",A252&lt;&gt;"Z - Garage - Livraison")),B252,"")</f>
        <v>FA-604-HB</v>
      </c>
      <c r="J252" s="18" t="str">
        <f>IFERROR(IF(VLOOKUP(B252,IMPORT!$F:$AF,21,FALSE)&lt;&gt;"null",IF(OR(A252="Z - Garage - Livraison",A252="Z - Garage - Restitution"),"",B252),""),"")</f>
        <v/>
      </c>
      <c r="K252" s="18" t="str">
        <f>IF(AND(J252="",OR(IMPORT!K252="intervention",IMPORT!K252="intervention-late")),IF(OR(A252="Z - Garage - Livraison",A252="Z - Garage - Restitution"),"",B252),"")</f>
        <v/>
      </c>
      <c r="L252" s="18" t="str">
        <f>IFERROR(IF(OR(A252="Z - Garage - Livraison",A252="Z - Garage - Restitution"),B252,""),"")</f>
        <v/>
      </c>
      <c r="M252" s="20" t="str">
        <f>IFERROR(INT(IF(OR(IMPORT!K252="intervention",IMPORT!K252="intervention-late",IMPORT!K252="unavailable"),IF(J252&lt;&gt;"",MID(VLOOKUP(B252,IMPORT!$F:$AF,21,0),1,10),MID(VLOOKUP(B252,IMPORT!$F:$AF,19,0),1,10)),"")),"")</f>
        <v/>
      </c>
      <c r="N252" s="20" t="str">
        <f>IFERROR(INT(IF(OR(IMPORT!K252="intervention",IMPORT!K252="intervention-late",IMPORT!K252="unavailable"),IF(J252&lt;&gt;"",MID(VLOOKUP(B252,IMPORT!$F:$AF,22,0),1,10),MID(VLOOKUP(B252,IMPORT!$F:$AF,20,0),1,10)),"")),"")</f>
        <v/>
      </c>
      <c r="O252" s="18" t="str">
        <f t="shared" ca="1" si="3"/>
        <v/>
      </c>
      <c r="P252" s="14">
        <f>IFERROR(INT(IF(MID(VLOOKUP(B252,IMPORT!$F:$AF,23,FALSE),1,10)&lt;&gt;"null",MID(VLOOKUP(B252,IMPORT!$F:$AF,23,FALSE),1,10),"")),"")</f>
        <v>43507</v>
      </c>
      <c r="Q252" s="16" t="str">
        <f>IFERROR(INT(IF(MID(VLOOKUP(B252,IMPORT!$F:$AF,26,FALSE),1,10)&lt;&gt;"null",MID(VLOOKUP(B252,IMPORT!$F:$AF,26,FALSE),1,10),"")),"")</f>
        <v/>
      </c>
      <c r="R252" s="16" t="str">
        <f>IFERROR(IF(VLOOKUP(B252,IMPORT!$F:$AF,11,FALSE)="true","X",""),"")</f>
        <v/>
      </c>
      <c r="S252" s="16" t="str">
        <f>IFERROR(IF(VLOOKUP(B252,IMPORT!$F:$AF,12,FALSE)="true","X",""),"")</f>
        <v/>
      </c>
      <c r="T252" s="16" t="str">
        <f>IFERROR(IF(VLOOKUP(B252,IMPORT!$F:$AF,9,FALSE)="true","X",""),"")</f>
        <v/>
      </c>
      <c r="U252" s="16" t="str">
        <f>IFERROR(IF(VLOOKUP(B252,IMPORT!$F:$AF,10,FALSE)="true","X",""),"")</f>
        <v/>
      </c>
      <c r="V252" s="16" t="str">
        <f>IFERROR(IF(VLOOKUP(B252,IMPORT!$F:$AF,13,FALSE)="true","X",""),"")</f>
        <v/>
      </c>
      <c r="W252" s="16" t="str">
        <f>IFERROR(IF(VLOOKUP(B252,IMPORT!$F:$AF,14,FALSE)="true","X",""),"")</f>
        <v/>
      </c>
      <c r="X252" s="12" t="str">
        <f>IFERROR(INT(IF(MID(VLOOKUP(B252,IMPORT!$F:$AF,27,FALSE),1,10)&lt;&gt;"null",MID(VLOOKUP(B252,IMPORT!$F:$AF,27,FALSE),1,10),"-")),"")</f>
        <v/>
      </c>
      <c r="Y252" s="21">
        <f>IFERROR(IF(VLOOKUP(B252,IMPORT!$F:$AF,24,FALSE)&lt;&gt;"null",VLOOKUP(B252,IMPORT!$F:$AF,24,FALSE),""),"")</f>
        <v>7.01001187236064E+17</v>
      </c>
      <c r="Z252" s="18">
        <f>IFERROR(IF(VLOOKUP(B252,IMPORT!$F:$AF,25,FALSE)&lt;&gt;"null",VLOOKUP(B252,IMPORT!$F:$AF,25,FALSE),""),"")</f>
        <v>1546</v>
      </c>
    </row>
    <row r="253" spans="1:26">
      <c r="A253" s="1" t="str">
        <f>IFERROR(IF(IMPORT!C253&lt;&gt;"",IMPORT!C253,""),"")</f>
        <v>Paris 14 - Porte d'Orleans</v>
      </c>
      <c r="B253" s="1" t="str">
        <f>IFERROR(VLOOKUP(D253,IMPORT!$1:$1048576,6,FALSE),"")</f>
        <v>EL-676-BS</v>
      </c>
      <c r="C253" s="1" t="str">
        <f>IFERROR(VLOOKUP(B253,IMPORT!$F:$G,2,FALSE),"")</f>
        <v>TWINGO</v>
      </c>
      <c r="D253" s="8" t="str">
        <f>IFERROR(IF(IMPORT!A253&lt;&gt;"",IMPORT!A253,""),"")</f>
        <v>Paris 14 - Porte d'Orleans1</v>
      </c>
      <c r="E253" s="1" t="str">
        <f>IFERROR(VLOOKUP(D253,IMPORT!$1:$1048576,21,FALSE),"")</f>
        <v>Azize Aouzal</v>
      </c>
      <c r="F253" s="25" t="str">
        <f>IFERROR(IF(VLOOKUP(B253,IMPORT!$F:$J,4,0)="true","","S"),"")</f>
        <v/>
      </c>
      <c r="G253" s="10" t="str">
        <f>IFERROR(IF(VLOOKUP(B253,IMPORT!$F:$J,5,0)="normal","","B"),"")</f>
        <v/>
      </c>
      <c r="H253" s="26" t="str">
        <f>IFERROR(IF(VLOOKUP(B253,IMPORT!$F:$L,7,0)="true","","P"),"")</f>
        <v/>
      </c>
      <c r="I253" s="18" t="str">
        <f>IF(AND(OR(IMPORT!K253="available",IMPORT!K253="reservation",IMPORT!K253="reservation-late"),OR(A253&lt;&gt;"Z - Garage - Livraison",A253&lt;&gt;"Z - Garage - Livraison")),B253,"")</f>
        <v>EL-676-BS</v>
      </c>
      <c r="J253" s="18" t="str">
        <f>IFERROR(IF(VLOOKUP(B253,IMPORT!$F:$AF,21,FALSE)&lt;&gt;"null",IF(OR(A253="Z - Garage - Livraison",A253="Z - Garage - Restitution"),"",B253),""),"")</f>
        <v/>
      </c>
      <c r="K253" s="18" t="str">
        <f>IF(AND(J253="",OR(IMPORT!K253="intervention",IMPORT!K253="intervention-late")),IF(OR(A253="Z - Garage - Livraison",A253="Z - Garage - Restitution"),"",B253),"")</f>
        <v/>
      </c>
      <c r="L253" s="18" t="str">
        <f>IFERROR(IF(OR(A253="Z - Garage - Livraison",A253="Z - Garage - Restitution"),B253,""),"")</f>
        <v/>
      </c>
      <c r="M253" s="20" t="str">
        <f>IFERROR(INT(IF(OR(IMPORT!K253="intervention",IMPORT!K253="intervention-late",IMPORT!K253="unavailable"),IF(J253&lt;&gt;"",MID(VLOOKUP(B253,IMPORT!$F:$AF,21,0),1,10),MID(VLOOKUP(B253,IMPORT!$F:$AF,19,0),1,10)),"")),"")</f>
        <v/>
      </c>
      <c r="N253" s="20" t="str">
        <f>IFERROR(INT(IF(OR(IMPORT!K253="intervention",IMPORT!K253="intervention-late",IMPORT!K253="unavailable"),IF(J253&lt;&gt;"",MID(VLOOKUP(B253,IMPORT!$F:$AF,22,0),1,10),MID(VLOOKUP(B253,IMPORT!$F:$AF,20,0),1,10)),"")),"")</f>
        <v/>
      </c>
      <c r="O253" s="18" t="str">
        <f t="shared" ca="1" si="3"/>
        <v/>
      </c>
      <c r="P253" s="14" t="str">
        <f>IFERROR(INT(IF(MID(VLOOKUP(B253,IMPORT!$F:$AF,23,FALSE),1,10)&lt;&gt;"null",MID(VLOOKUP(B253,IMPORT!$F:$AF,23,FALSE),1,10),"")),"")</f>
        <v/>
      </c>
      <c r="Q253" s="16">
        <f>IFERROR(INT(IF(MID(VLOOKUP(B253,IMPORT!$F:$AF,26,FALSE),1,10)&lt;&gt;"null",MID(VLOOKUP(B253,IMPORT!$F:$AF,26,FALSE),1,10),"")),"")</f>
        <v>43499</v>
      </c>
      <c r="R253" s="16" t="str">
        <f>IFERROR(IF(VLOOKUP(B253,IMPORT!$F:$AF,11,FALSE)="true","X",""),"")</f>
        <v/>
      </c>
      <c r="S253" s="16" t="str">
        <f>IFERROR(IF(VLOOKUP(B253,IMPORT!$F:$AF,12,FALSE)="true","X",""),"")</f>
        <v/>
      </c>
      <c r="T253" s="16" t="str">
        <f>IFERROR(IF(VLOOKUP(B253,IMPORT!$F:$AF,9,FALSE)="true","X",""),"")</f>
        <v/>
      </c>
      <c r="U253" s="16" t="str">
        <f>IFERROR(IF(VLOOKUP(B253,IMPORT!$F:$AF,10,FALSE)="true","X",""),"")</f>
        <v/>
      </c>
      <c r="V253" s="16" t="str">
        <f>IFERROR(IF(VLOOKUP(B253,IMPORT!$F:$AF,13,FALSE)="true","X",""),"")</f>
        <v/>
      </c>
      <c r="W253" s="16" t="str">
        <f>IFERROR(IF(VLOOKUP(B253,IMPORT!$F:$AF,14,FALSE)="true","X",""),"")</f>
        <v/>
      </c>
      <c r="X253" s="12">
        <f>IFERROR(INT(IF(MID(VLOOKUP(B253,IMPORT!$F:$AF,27,FALSE),1,10)&lt;&gt;"null",MID(VLOOKUP(B253,IMPORT!$F:$AF,27,FALSE),1,10),"-")),"")</f>
        <v>43437</v>
      </c>
      <c r="Y253" s="21">
        <f>IFERROR(IF(VLOOKUP(B253,IMPORT!$F:$AF,24,FALSE)&lt;&gt;"null",VLOOKUP(B253,IMPORT!$F:$AF,24,FALSE),""),"")</f>
        <v>7.01001187236064E+17</v>
      </c>
      <c r="Z253" s="18" t="str">
        <f>IFERROR(IF(VLOOKUP(B253,IMPORT!$F:$AF,25,FALSE)&lt;&gt;"null",VLOOKUP(B253,IMPORT!$F:$AF,25,FALSE),""),"")</f>
        <v/>
      </c>
    </row>
    <row r="254" spans="1:26">
      <c r="A254" s="1" t="str">
        <f>IFERROR(IF(IMPORT!C254&lt;&gt;"",IMPORT!C254,""),"")</f>
        <v>Paris 14 - Porte d'Orleans</v>
      </c>
      <c r="B254" s="1" t="str">
        <f>IFERROR(VLOOKUP(D254,IMPORT!$1:$1048576,6,FALSE),"")</f>
        <v>EW-127-KN</v>
      </c>
      <c r="C254" s="1">
        <f>IFERROR(VLOOKUP(B254,IMPORT!$F:$G,2,FALSE),"")</f>
        <v>500</v>
      </c>
      <c r="D254" s="8" t="str">
        <f>IFERROR(IF(IMPORT!A254&lt;&gt;"",IMPORT!A254,""),"")</f>
        <v>Paris 14 - Porte d'Orleans2</v>
      </c>
      <c r="E254" s="1" t="str">
        <f>IFERROR(VLOOKUP(D254,IMPORT!$1:$1048576,21,FALSE),"")</f>
        <v>Azize Aouzal</v>
      </c>
      <c r="F254" s="25" t="str">
        <f>IFERROR(IF(VLOOKUP(B254,IMPORT!$F:$J,4,0)="true","","S"),"")</f>
        <v/>
      </c>
      <c r="G254" s="10" t="str">
        <f>IFERROR(IF(VLOOKUP(B254,IMPORT!$F:$J,5,0)="normal","","B"),"")</f>
        <v/>
      </c>
      <c r="H254" s="26" t="str">
        <f>IFERROR(IF(VLOOKUP(B254,IMPORT!$F:$L,7,0)="true","","P"),"")</f>
        <v/>
      </c>
      <c r="I254" s="18" t="str">
        <f>IF(AND(OR(IMPORT!K254="available",IMPORT!K254="reservation",IMPORT!K254="reservation-late"),OR(A254&lt;&gt;"Z - Garage - Livraison",A254&lt;&gt;"Z - Garage - Livraison")),B254,"")</f>
        <v>EW-127-KN</v>
      </c>
      <c r="J254" s="18" t="str">
        <f>IFERROR(IF(VLOOKUP(B254,IMPORT!$F:$AF,21,FALSE)&lt;&gt;"null",IF(OR(A254="Z - Garage - Livraison",A254="Z - Garage - Restitution"),"",B254),""),"")</f>
        <v/>
      </c>
      <c r="K254" s="18" t="str">
        <f>IF(AND(J254="",OR(IMPORT!K254="intervention",IMPORT!K254="intervention-late")),IF(OR(A254="Z - Garage - Livraison",A254="Z - Garage - Restitution"),"",B254),"")</f>
        <v/>
      </c>
      <c r="L254" s="18" t="str">
        <f>IFERROR(IF(OR(A254="Z - Garage - Livraison",A254="Z - Garage - Restitution"),B254,""),"")</f>
        <v/>
      </c>
      <c r="M254" s="20" t="str">
        <f>IFERROR(INT(IF(OR(IMPORT!K254="intervention",IMPORT!K254="intervention-late",IMPORT!K254="unavailable"),IF(J254&lt;&gt;"",MID(VLOOKUP(B254,IMPORT!$F:$AF,21,0),1,10),MID(VLOOKUP(B254,IMPORT!$F:$AF,19,0),1,10)),"")),"")</f>
        <v/>
      </c>
      <c r="N254" s="20" t="str">
        <f>IFERROR(INT(IF(OR(IMPORT!K254="intervention",IMPORT!K254="intervention-late",IMPORT!K254="unavailable"),IF(J254&lt;&gt;"",MID(VLOOKUP(B254,IMPORT!$F:$AF,22,0),1,10),MID(VLOOKUP(B254,IMPORT!$F:$AF,20,0),1,10)),"")),"")</f>
        <v/>
      </c>
      <c r="O254" s="18" t="str">
        <f t="shared" ca="1" si="3"/>
        <v/>
      </c>
      <c r="P254" s="14" t="str">
        <f>IFERROR(INT(IF(MID(VLOOKUP(B254,IMPORT!$F:$AF,23,FALSE),1,10)&lt;&gt;"null",MID(VLOOKUP(B254,IMPORT!$F:$AF,23,FALSE),1,10),"")),"")</f>
        <v/>
      </c>
      <c r="Q254" s="16" t="str">
        <f>IFERROR(INT(IF(MID(VLOOKUP(B254,IMPORT!$F:$AF,26,FALSE),1,10)&lt;&gt;"null",MID(VLOOKUP(B254,IMPORT!$F:$AF,26,FALSE),1,10),"")),"")</f>
        <v/>
      </c>
      <c r="R254" s="16" t="str">
        <f>IFERROR(IF(VLOOKUP(B254,IMPORT!$F:$AF,11,FALSE)="true","X",""),"")</f>
        <v/>
      </c>
      <c r="S254" s="16" t="str">
        <f>IFERROR(IF(VLOOKUP(B254,IMPORT!$F:$AF,12,FALSE)="true","X",""),"")</f>
        <v/>
      </c>
      <c r="T254" s="16" t="str">
        <f>IFERROR(IF(VLOOKUP(B254,IMPORT!$F:$AF,9,FALSE)="true","X",""),"")</f>
        <v/>
      </c>
      <c r="U254" s="16" t="str">
        <f>IFERROR(IF(VLOOKUP(B254,IMPORT!$F:$AF,10,FALSE)="true","X",""),"")</f>
        <v/>
      </c>
      <c r="V254" s="16" t="str">
        <f>IFERROR(IF(VLOOKUP(B254,IMPORT!$F:$AF,13,FALSE)="true","X",""),"")</f>
        <v/>
      </c>
      <c r="W254" s="16" t="str">
        <f>IFERROR(IF(VLOOKUP(B254,IMPORT!$F:$AF,14,FALSE)="true","X",""),"")</f>
        <v/>
      </c>
      <c r="X254" s="12">
        <f>IFERROR(INT(IF(MID(VLOOKUP(B254,IMPORT!$F:$AF,27,FALSE),1,10)&lt;&gt;"null",MID(VLOOKUP(B254,IMPORT!$F:$AF,27,FALSE),1,10),"-")),"")</f>
        <v>43248</v>
      </c>
      <c r="Y254" s="21">
        <f>IFERROR(IF(VLOOKUP(B254,IMPORT!$F:$AF,24,FALSE)&lt;&gt;"null",VLOOKUP(B254,IMPORT!$F:$AF,24,FALSE),""),"")</f>
        <v>7.0100118723606106E+17</v>
      </c>
      <c r="Z254" s="18" t="str">
        <f>IFERROR(IF(VLOOKUP(B254,IMPORT!$F:$AF,25,FALSE)&lt;&gt;"null",VLOOKUP(B254,IMPORT!$F:$AF,25,FALSE),""),"")</f>
        <v/>
      </c>
    </row>
    <row r="255" spans="1:26">
      <c r="A255" s="1" t="str">
        <f>IFERROR(IF(IMPORT!C255&lt;&gt;"",IMPORT!C255,""),"")</f>
        <v>Paris 14 - Reille</v>
      </c>
      <c r="B255" s="1" t="str">
        <f>IFERROR(VLOOKUP(D255,IMPORT!$1:$1048576,6,FALSE),"")</f>
        <v>EJ-192-RZ</v>
      </c>
      <c r="C255" s="1" t="str">
        <f>IFERROR(VLOOKUP(B255,IMPORT!$F:$G,2,FALSE),"")</f>
        <v>TWINGO</v>
      </c>
      <c r="D255" s="8" t="str">
        <f>IFERROR(IF(IMPORT!A255&lt;&gt;"",IMPORT!A255,""),"")</f>
        <v>Paris 14 - Reille1</v>
      </c>
      <c r="E255" s="1" t="str">
        <f>IFERROR(VLOOKUP(D255,IMPORT!$1:$1048576,21,FALSE),"")</f>
        <v>Azize Aouzal</v>
      </c>
      <c r="F255" s="25" t="str">
        <f>IFERROR(IF(VLOOKUP(B255,IMPORT!$F:$J,4,0)="true","","S"),"")</f>
        <v/>
      </c>
      <c r="G255" s="10" t="str">
        <f>IFERROR(IF(VLOOKUP(B255,IMPORT!$F:$J,5,0)="normal","","B"),"")</f>
        <v/>
      </c>
      <c r="H255" s="26" t="str">
        <f>IFERROR(IF(VLOOKUP(B255,IMPORT!$F:$L,7,0)="true","","P"),"")</f>
        <v/>
      </c>
      <c r="I255" s="18" t="str">
        <f>IF(AND(OR(IMPORT!K255="available",IMPORT!K255="reservation",IMPORT!K255="reservation-late"),OR(A255&lt;&gt;"Z - Garage - Livraison",A255&lt;&gt;"Z - Garage - Livraison")),B255,"")</f>
        <v>EJ-192-RZ</v>
      </c>
      <c r="J255" s="18" t="str">
        <f>IFERROR(IF(VLOOKUP(B255,IMPORT!$F:$AF,21,FALSE)&lt;&gt;"null",IF(OR(A255="Z - Garage - Livraison",A255="Z - Garage - Restitution"),"",B255),""),"")</f>
        <v/>
      </c>
      <c r="K255" s="18" t="str">
        <f>IF(AND(J255="",OR(IMPORT!K255="intervention",IMPORT!K255="intervention-late")),IF(OR(A255="Z - Garage - Livraison",A255="Z - Garage - Restitution"),"",B255),"")</f>
        <v/>
      </c>
      <c r="L255" s="18" t="str">
        <f>IFERROR(IF(OR(A255="Z - Garage - Livraison",A255="Z - Garage - Restitution"),B255,""),"")</f>
        <v/>
      </c>
      <c r="M255" s="20" t="str">
        <f>IFERROR(INT(IF(OR(IMPORT!K255="intervention",IMPORT!K255="intervention-late",IMPORT!K255="unavailable"),IF(J255&lt;&gt;"",MID(VLOOKUP(B255,IMPORT!$F:$AF,21,0),1,10),MID(VLOOKUP(B255,IMPORT!$F:$AF,19,0),1,10)),"")),"")</f>
        <v/>
      </c>
      <c r="N255" s="20" t="str">
        <f>IFERROR(INT(IF(OR(IMPORT!K255="intervention",IMPORT!K255="intervention-late",IMPORT!K255="unavailable"),IF(J255&lt;&gt;"",MID(VLOOKUP(B255,IMPORT!$F:$AF,22,0),1,10),MID(VLOOKUP(B255,IMPORT!$F:$AF,20,0),1,10)),"")),"")</f>
        <v/>
      </c>
      <c r="O255" s="18" t="str">
        <f t="shared" ca="1" si="3"/>
        <v/>
      </c>
      <c r="P255" s="14">
        <f>IFERROR(INT(IF(MID(VLOOKUP(B255,IMPORT!$F:$AF,23,FALSE),1,10)&lt;&gt;"null",MID(VLOOKUP(B255,IMPORT!$F:$AF,23,FALSE),1,10),"")),"")</f>
        <v>43507</v>
      </c>
      <c r="Q255" s="16" t="str">
        <f>IFERROR(INT(IF(MID(VLOOKUP(B255,IMPORT!$F:$AF,26,FALSE),1,10)&lt;&gt;"null",MID(VLOOKUP(B255,IMPORT!$F:$AF,26,FALSE),1,10),"")),"")</f>
        <v/>
      </c>
      <c r="R255" s="16" t="str">
        <f>IFERROR(IF(VLOOKUP(B255,IMPORT!$F:$AF,11,FALSE)="true","X",""),"")</f>
        <v/>
      </c>
      <c r="S255" s="16" t="str">
        <f>IFERROR(IF(VLOOKUP(B255,IMPORT!$F:$AF,12,FALSE)="true","X",""),"")</f>
        <v/>
      </c>
      <c r="T255" s="16" t="str">
        <f>IFERROR(IF(VLOOKUP(B255,IMPORT!$F:$AF,9,FALSE)="true","X",""),"")</f>
        <v/>
      </c>
      <c r="U255" s="16" t="str">
        <f>IFERROR(IF(VLOOKUP(B255,IMPORT!$F:$AF,10,FALSE)="true","X",""),"")</f>
        <v/>
      </c>
      <c r="V255" s="16" t="str">
        <f>IFERROR(IF(VLOOKUP(B255,IMPORT!$F:$AF,13,FALSE)="true","X",""),"")</f>
        <v/>
      </c>
      <c r="W255" s="16" t="str">
        <f>IFERROR(IF(VLOOKUP(B255,IMPORT!$F:$AF,14,FALSE)="true","X",""),"")</f>
        <v/>
      </c>
      <c r="X255" s="12" t="str">
        <f>IFERROR(INT(IF(MID(VLOOKUP(B255,IMPORT!$F:$AF,27,FALSE),1,10)&lt;&gt;"null",MID(VLOOKUP(B255,IMPORT!$F:$AF,27,FALSE),1,10),"-")),"")</f>
        <v/>
      </c>
      <c r="Y255" s="21">
        <f>IFERROR(IF(VLOOKUP(B255,IMPORT!$F:$AF,24,FALSE)&lt;&gt;"null",VLOOKUP(B255,IMPORT!$F:$AF,24,FALSE),""),"")</f>
        <v>7010011836087700</v>
      </c>
      <c r="Z255" s="18" t="str">
        <f>IFERROR(IF(VLOOKUP(B255,IMPORT!$F:$AF,25,FALSE)&lt;&gt;"null",VLOOKUP(B255,IMPORT!$F:$AF,25,FALSE),""),"")</f>
        <v/>
      </c>
    </row>
    <row r="256" spans="1:26">
      <c r="A256" s="1" t="str">
        <f>IFERROR(IF(IMPORT!C256&lt;&gt;"",IMPORT!C256,""),"")</f>
        <v>Paris 14 - Reille</v>
      </c>
      <c r="B256" s="1" t="str">
        <f>IFERROR(VLOOKUP(D256,IMPORT!$1:$1048576,6,FALSE),"")</f>
        <v>FA 630 FF</v>
      </c>
      <c r="C256" s="1" t="str">
        <f>IFERROR(VLOOKUP(B256,IMPORT!$F:$G,2,FALSE),"")</f>
        <v xml:space="preserve">Transporter </v>
      </c>
      <c r="D256" s="8" t="str">
        <f>IFERROR(IF(IMPORT!A256&lt;&gt;"",IMPORT!A256,""),"")</f>
        <v>Paris 14 - Reille2</v>
      </c>
      <c r="E256" s="1" t="str">
        <f>IFERROR(VLOOKUP(D256,IMPORT!$1:$1048576,21,FALSE),"")</f>
        <v>Azize Aouzal</v>
      </c>
      <c r="F256" s="25" t="str">
        <f>IFERROR(IF(VLOOKUP(B256,IMPORT!$F:$J,4,0)="true","","S"),"")</f>
        <v/>
      </c>
      <c r="G256" s="10" t="str">
        <f>IFERROR(IF(VLOOKUP(B256,IMPORT!$F:$J,5,0)="normal","","B"),"")</f>
        <v/>
      </c>
      <c r="H256" s="26" t="str">
        <f>IFERROR(IF(VLOOKUP(B256,IMPORT!$F:$L,7,0)="true","","P"),"")</f>
        <v/>
      </c>
      <c r="I256" s="18" t="str">
        <f>IF(AND(OR(IMPORT!K256="available",IMPORT!K256="reservation",IMPORT!K256="reservation-late"),OR(A256&lt;&gt;"Z - Garage - Livraison",A256&lt;&gt;"Z - Garage - Livraison")),B256,"")</f>
        <v>FA 630 FF</v>
      </c>
      <c r="J256" s="18" t="str">
        <f>IFERROR(IF(VLOOKUP(B256,IMPORT!$F:$AF,21,FALSE)&lt;&gt;"null",IF(OR(A256="Z - Garage - Livraison",A256="Z - Garage - Restitution"),"",B256),""),"")</f>
        <v/>
      </c>
      <c r="K256" s="18" t="str">
        <f>IF(AND(J256="",OR(IMPORT!K256="intervention",IMPORT!K256="intervention-late")),IF(OR(A256="Z - Garage - Livraison",A256="Z - Garage - Restitution"),"",B256),"")</f>
        <v/>
      </c>
      <c r="L256" s="18" t="str">
        <f>IFERROR(IF(OR(A256="Z - Garage - Livraison",A256="Z - Garage - Restitution"),B256,""),"")</f>
        <v/>
      </c>
      <c r="M256" s="20" t="str">
        <f>IFERROR(INT(IF(OR(IMPORT!K256="intervention",IMPORT!K256="intervention-late",IMPORT!K256="unavailable"),IF(J256&lt;&gt;"",MID(VLOOKUP(B256,IMPORT!$F:$AF,21,0),1,10),MID(VLOOKUP(B256,IMPORT!$F:$AF,19,0),1,10)),"")),"")</f>
        <v/>
      </c>
      <c r="N256" s="20" t="str">
        <f>IFERROR(INT(IF(OR(IMPORT!K256="intervention",IMPORT!K256="intervention-late",IMPORT!K256="unavailable"),IF(J256&lt;&gt;"",MID(VLOOKUP(B256,IMPORT!$F:$AF,22,0),1,10),MID(VLOOKUP(B256,IMPORT!$F:$AF,20,0),1,10)),"")),"")</f>
        <v/>
      </c>
      <c r="O256" s="18" t="str">
        <f t="shared" ca="1" si="3"/>
        <v/>
      </c>
      <c r="P256" s="14" t="str">
        <f>IFERROR(INT(IF(MID(VLOOKUP(B256,IMPORT!$F:$AF,23,FALSE),1,10)&lt;&gt;"null",MID(VLOOKUP(B256,IMPORT!$F:$AF,23,FALSE),1,10),"")),"")</f>
        <v/>
      </c>
      <c r="Q256" s="16" t="str">
        <f>IFERROR(INT(IF(MID(VLOOKUP(B256,IMPORT!$F:$AF,26,FALSE),1,10)&lt;&gt;"null",MID(VLOOKUP(B256,IMPORT!$F:$AF,26,FALSE),1,10),"")),"")</f>
        <v/>
      </c>
      <c r="R256" s="16" t="str">
        <f>IFERROR(IF(VLOOKUP(B256,IMPORT!$F:$AF,11,FALSE)="true","X",""),"")</f>
        <v/>
      </c>
      <c r="S256" s="16" t="str">
        <f>IFERROR(IF(VLOOKUP(B256,IMPORT!$F:$AF,12,FALSE)="true","X",""),"")</f>
        <v/>
      </c>
      <c r="T256" s="16" t="str">
        <f>IFERROR(IF(VLOOKUP(B256,IMPORT!$F:$AF,9,FALSE)="true","X",""),"")</f>
        <v/>
      </c>
      <c r="U256" s="16" t="str">
        <f>IFERROR(IF(VLOOKUP(B256,IMPORT!$F:$AF,10,FALSE)="true","X",""),"")</f>
        <v/>
      </c>
      <c r="V256" s="16" t="str">
        <f>IFERROR(IF(VLOOKUP(B256,IMPORT!$F:$AF,13,FALSE)="true","X",""),"")</f>
        <v/>
      </c>
      <c r="W256" s="16" t="str">
        <f>IFERROR(IF(VLOOKUP(B256,IMPORT!$F:$AF,14,FALSE)="true","X",""),"")</f>
        <v/>
      </c>
      <c r="X256" s="12" t="str">
        <f>IFERROR(INT(IF(MID(VLOOKUP(B256,IMPORT!$F:$AF,27,FALSE),1,10)&lt;&gt;"null",MID(VLOOKUP(B256,IMPORT!$F:$AF,27,FALSE),1,10),"-")),"")</f>
        <v/>
      </c>
      <c r="Y256" s="21">
        <f>IFERROR(IF(VLOOKUP(B256,IMPORT!$F:$AF,24,FALSE)&lt;&gt;"null",VLOOKUP(B256,IMPORT!$F:$AF,24,FALSE),""),"")</f>
        <v>7.0100118723606298E+17</v>
      </c>
      <c r="Z256" s="18" t="str">
        <f>IFERROR(IF(VLOOKUP(B256,IMPORT!$F:$AF,25,FALSE)&lt;&gt;"null",VLOOKUP(B256,IMPORT!$F:$AF,25,FALSE),""),"")</f>
        <v/>
      </c>
    </row>
    <row r="257" spans="1:26">
      <c r="A257" s="1" t="str">
        <f>IFERROR(IF(IMPORT!C257&lt;&gt;"",IMPORT!C257,""),"")</f>
        <v>Paris 14 - Rene Coty</v>
      </c>
      <c r="B257" s="1" t="str">
        <f>IFERROR(VLOOKUP(D257,IMPORT!$1:$1048576,6,FALSE),"")</f>
        <v>EZ-279-XF</v>
      </c>
      <c r="C257" s="1" t="str">
        <f>IFERROR(VLOOKUP(B257,IMPORT!$F:$G,2,FALSE),"")</f>
        <v>C-HR</v>
      </c>
      <c r="D257" s="8" t="str">
        <f>IFERROR(IF(IMPORT!A257&lt;&gt;"",IMPORT!A257,""),"")</f>
        <v>Paris 14 - Rene Coty1</v>
      </c>
      <c r="E257" s="1" t="str">
        <f>IFERROR(VLOOKUP(D257,IMPORT!$1:$1048576,21,FALSE),"")</f>
        <v>Azize Aouzal</v>
      </c>
      <c r="F257" s="25" t="str">
        <f>IFERROR(IF(VLOOKUP(B257,IMPORT!$F:$J,4,0)="true","","S"),"")</f>
        <v/>
      </c>
      <c r="G257" s="10" t="str">
        <f>IFERROR(IF(VLOOKUP(B257,IMPORT!$F:$J,5,0)="normal","","B"),"")</f>
        <v/>
      </c>
      <c r="H257" s="26" t="str">
        <f>IFERROR(IF(VLOOKUP(B257,IMPORT!$F:$L,7,0)="true","","P"),"")</f>
        <v/>
      </c>
      <c r="I257" s="18" t="str">
        <f>IF(AND(OR(IMPORT!K257="available",IMPORT!K257="reservation",IMPORT!K257="reservation-late"),OR(A257&lt;&gt;"Z - Garage - Livraison",A257&lt;&gt;"Z - Garage - Livraison")),B257,"")</f>
        <v>EZ-279-XF</v>
      </c>
      <c r="J257" s="18" t="str">
        <f>IFERROR(IF(VLOOKUP(B257,IMPORT!$F:$AF,21,FALSE)&lt;&gt;"null",IF(OR(A257="Z - Garage - Livraison",A257="Z - Garage - Restitution"),"",B257),""),"")</f>
        <v/>
      </c>
      <c r="K257" s="18" t="str">
        <f>IF(AND(J257="",OR(IMPORT!K257="intervention",IMPORT!K257="intervention-late")),IF(OR(A257="Z - Garage - Livraison",A257="Z - Garage - Restitution"),"",B257),"")</f>
        <v/>
      </c>
      <c r="L257" s="18" t="str">
        <f>IFERROR(IF(OR(A257="Z - Garage - Livraison",A257="Z - Garage - Restitution"),B257,""),"")</f>
        <v/>
      </c>
      <c r="M257" s="20" t="str">
        <f>IFERROR(INT(IF(OR(IMPORT!K257="intervention",IMPORT!K257="intervention-late",IMPORT!K257="unavailable"),IF(J257&lt;&gt;"",MID(VLOOKUP(B257,IMPORT!$F:$AF,21,0),1,10),MID(VLOOKUP(B257,IMPORT!$F:$AF,19,0),1,10)),"")),"")</f>
        <v/>
      </c>
      <c r="N257" s="20" t="str">
        <f>IFERROR(INT(IF(OR(IMPORT!K257="intervention",IMPORT!K257="intervention-late",IMPORT!K257="unavailable"),IF(J257&lt;&gt;"",MID(VLOOKUP(B257,IMPORT!$F:$AF,22,0),1,10),MID(VLOOKUP(B257,IMPORT!$F:$AF,20,0),1,10)),"")),"")</f>
        <v/>
      </c>
      <c r="O257" s="18" t="str">
        <f t="shared" ca="1" si="3"/>
        <v/>
      </c>
      <c r="P257" s="14">
        <f>IFERROR(INT(IF(MID(VLOOKUP(B257,IMPORT!$F:$AF,23,FALSE),1,10)&lt;&gt;"null",MID(VLOOKUP(B257,IMPORT!$F:$AF,23,FALSE),1,10),"")),"")</f>
        <v>43492</v>
      </c>
      <c r="Q257" s="16" t="str">
        <f>IFERROR(INT(IF(MID(VLOOKUP(B257,IMPORT!$F:$AF,26,FALSE),1,10)&lt;&gt;"null",MID(VLOOKUP(B257,IMPORT!$F:$AF,26,FALSE),1,10),"")),"")</f>
        <v/>
      </c>
      <c r="R257" s="16" t="str">
        <f>IFERROR(IF(VLOOKUP(B257,IMPORT!$F:$AF,11,FALSE)="true","X",""),"")</f>
        <v/>
      </c>
      <c r="S257" s="16" t="str">
        <f>IFERROR(IF(VLOOKUP(B257,IMPORT!$F:$AF,12,FALSE)="true","X",""),"")</f>
        <v/>
      </c>
      <c r="T257" s="16" t="str">
        <f>IFERROR(IF(VLOOKUP(B257,IMPORT!$F:$AF,9,FALSE)="true","X",""),"")</f>
        <v/>
      </c>
      <c r="U257" s="16" t="str">
        <f>IFERROR(IF(VLOOKUP(B257,IMPORT!$F:$AF,10,FALSE)="true","X",""),"")</f>
        <v/>
      </c>
      <c r="V257" s="16" t="str">
        <f>IFERROR(IF(VLOOKUP(B257,IMPORT!$F:$AF,13,FALSE)="true","X",""),"")</f>
        <v/>
      </c>
      <c r="W257" s="16" t="str">
        <f>IFERROR(IF(VLOOKUP(B257,IMPORT!$F:$AF,14,FALSE)="true","X",""),"")</f>
        <v/>
      </c>
      <c r="X257" s="12" t="str">
        <f>IFERROR(INT(IF(MID(VLOOKUP(B257,IMPORT!$F:$AF,27,FALSE),1,10)&lt;&gt;"null",MID(VLOOKUP(B257,IMPORT!$F:$AF,27,FALSE),1,10),"-")),"")</f>
        <v/>
      </c>
      <c r="Y257" s="21">
        <f>IFERROR(IF(VLOOKUP(B257,IMPORT!$F:$AF,24,FALSE)&lt;&gt;"null",VLOOKUP(B257,IMPORT!$F:$AF,24,FALSE),""),"")</f>
        <v>7.0100118723606298E+17</v>
      </c>
      <c r="Z257" s="18" t="str">
        <f>IFERROR(IF(VLOOKUP(B257,IMPORT!$F:$AF,25,FALSE)&lt;&gt;"null",VLOOKUP(B257,IMPORT!$F:$AF,25,FALSE),""),"")</f>
        <v/>
      </c>
    </row>
    <row r="258" spans="1:26">
      <c r="A258" s="1" t="str">
        <f>IFERROR(IF(IMPORT!C258&lt;&gt;"",IMPORT!C258,""),"")</f>
        <v>Paris 14 - Rene Coty</v>
      </c>
      <c r="B258" s="1" t="str">
        <f>IFERROR(VLOOKUP(D258,IMPORT!$1:$1048576,6,FALSE),"")</f>
        <v>EV-643-EY</v>
      </c>
      <c r="C258" s="1" t="str">
        <f>IFERROR(VLOOKUP(B258,IMPORT!$F:$G,2,FALSE),"")</f>
        <v>MEGANE</v>
      </c>
      <c r="D258" s="8" t="str">
        <f>IFERROR(IF(IMPORT!A258&lt;&gt;"",IMPORT!A258,""),"")</f>
        <v>Paris 14 - Rene Coty2</v>
      </c>
      <c r="E258" s="1" t="str">
        <f>IFERROR(VLOOKUP(D258,IMPORT!$1:$1048576,21,FALSE),"")</f>
        <v>Azize Aouzal</v>
      </c>
      <c r="F258" s="25" t="str">
        <f>IFERROR(IF(VLOOKUP(B258,IMPORT!$F:$J,4,0)="true","","S"),"")</f>
        <v/>
      </c>
      <c r="G258" s="10" t="str">
        <f>IFERROR(IF(VLOOKUP(B258,IMPORT!$F:$J,5,0)="normal","","B"),"")</f>
        <v/>
      </c>
      <c r="H258" s="26" t="str">
        <f>IFERROR(IF(VLOOKUP(B258,IMPORT!$F:$L,7,0)="true","","P"),"")</f>
        <v/>
      </c>
      <c r="I258" s="18" t="str">
        <f>IF(AND(OR(IMPORT!K258="available",IMPORT!K258="reservation",IMPORT!K258="reservation-late"),OR(A258&lt;&gt;"Z - Garage - Livraison",A258&lt;&gt;"Z - Garage - Livraison")),B258,"")</f>
        <v>EV-643-EY</v>
      </c>
      <c r="J258" s="18" t="str">
        <f>IFERROR(IF(VLOOKUP(B258,IMPORT!$F:$AF,21,FALSE)&lt;&gt;"null",IF(OR(A258="Z - Garage - Livraison",A258="Z - Garage - Restitution"),"",B258),""),"")</f>
        <v/>
      </c>
      <c r="K258" s="18" t="str">
        <f>IF(AND(J258="",OR(IMPORT!K258="intervention",IMPORT!K258="intervention-late")),IF(OR(A258="Z - Garage - Livraison",A258="Z - Garage - Restitution"),"",B258),"")</f>
        <v/>
      </c>
      <c r="L258" s="18" t="str">
        <f>IFERROR(IF(OR(A258="Z - Garage - Livraison",A258="Z - Garage - Restitution"),B258,""),"")</f>
        <v/>
      </c>
      <c r="M258" s="20" t="str">
        <f>IFERROR(INT(IF(OR(IMPORT!K258="intervention",IMPORT!K258="intervention-late",IMPORT!K258="unavailable"),IF(J258&lt;&gt;"",MID(VLOOKUP(B258,IMPORT!$F:$AF,21,0),1,10),MID(VLOOKUP(B258,IMPORT!$F:$AF,19,0),1,10)),"")),"")</f>
        <v/>
      </c>
      <c r="N258" s="20" t="str">
        <f>IFERROR(INT(IF(OR(IMPORT!K258="intervention",IMPORT!K258="intervention-late",IMPORT!K258="unavailable"),IF(J258&lt;&gt;"",MID(VLOOKUP(B258,IMPORT!$F:$AF,22,0),1,10),MID(VLOOKUP(B258,IMPORT!$F:$AF,20,0),1,10)),"")),"")</f>
        <v/>
      </c>
      <c r="O258" s="18" t="str">
        <f t="shared" ca="1" si="3"/>
        <v/>
      </c>
      <c r="P258" s="14">
        <f>IFERROR(INT(IF(MID(VLOOKUP(B258,IMPORT!$F:$AF,23,FALSE),1,10)&lt;&gt;"null",MID(VLOOKUP(B258,IMPORT!$F:$AF,23,FALSE),1,10),"")),"")</f>
        <v>43502</v>
      </c>
      <c r="Q258" s="16" t="str">
        <f>IFERROR(INT(IF(MID(VLOOKUP(B258,IMPORT!$F:$AF,26,FALSE),1,10)&lt;&gt;"null",MID(VLOOKUP(B258,IMPORT!$F:$AF,26,FALSE),1,10),"")),"")</f>
        <v/>
      </c>
      <c r="R258" s="16" t="str">
        <f>IFERROR(IF(VLOOKUP(B258,IMPORT!$F:$AF,11,FALSE)="true","X",""),"")</f>
        <v/>
      </c>
      <c r="S258" s="16" t="str">
        <f>IFERROR(IF(VLOOKUP(B258,IMPORT!$F:$AF,12,FALSE)="true","X",""),"")</f>
        <v/>
      </c>
      <c r="T258" s="16" t="str">
        <f>IFERROR(IF(VLOOKUP(B258,IMPORT!$F:$AF,9,FALSE)="true","X",""),"")</f>
        <v/>
      </c>
      <c r="U258" s="16" t="str">
        <f>IFERROR(IF(VLOOKUP(B258,IMPORT!$F:$AF,10,FALSE)="true","X",""),"")</f>
        <v/>
      </c>
      <c r="V258" s="16" t="str">
        <f>IFERROR(IF(VLOOKUP(B258,IMPORT!$F:$AF,13,FALSE)="true","X",""),"")</f>
        <v/>
      </c>
      <c r="W258" s="16" t="str">
        <f>IFERROR(IF(VLOOKUP(B258,IMPORT!$F:$AF,14,FALSE)="true","X",""),"")</f>
        <v/>
      </c>
      <c r="X258" s="12">
        <f>IFERROR(INT(IF(MID(VLOOKUP(B258,IMPORT!$F:$AF,27,FALSE),1,10)&lt;&gt;"null",MID(VLOOKUP(B258,IMPORT!$F:$AF,27,FALSE),1,10),"-")),"")</f>
        <v>43390</v>
      </c>
      <c r="Y258" s="21">
        <f>IFERROR(IF(VLOOKUP(B258,IMPORT!$F:$AF,24,FALSE)&lt;&gt;"null",VLOOKUP(B258,IMPORT!$F:$AF,24,FALSE),""),"")</f>
        <v>7.0100118723602906E+17</v>
      </c>
      <c r="Z258" s="18" t="str">
        <f>IFERROR(IF(VLOOKUP(B258,IMPORT!$F:$AF,25,FALSE)&lt;&gt;"null",VLOOKUP(B258,IMPORT!$F:$AF,25,FALSE),""),"")</f>
        <v/>
      </c>
    </row>
    <row r="259" spans="1:26">
      <c r="A259" s="1" t="str">
        <f>IFERROR(IF(IMPORT!C259&lt;&gt;"",IMPORT!C259,""),"")</f>
        <v>Paris 14 - Saint Jacques 2</v>
      </c>
      <c r="B259" s="1" t="str">
        <f>IFERROR(VLOOKUP(D259,IMPORT!$1:$1048576,6,FALSE),"")</f>
        <v>EP-508-EM</v>
      </c>
      <c r="C259" s="1" t="str">
        <f>IFERROR(VLOOKUP(B259,IMPORT!$F:$G,2,FALSE),"")</f>
        <v>Golf 7</v>
      </c>
      <c r="D259" s="8" t="str">
        <f>IFERROR(IF(IMPORT!A259&lt;&gt;"",IMPORT!A259,""),"")</f>
        <v>Paris 14 - Saint Jacques 21</v>
      </c>
      <c r="E259" s="1" t="str">
        <f>IFERROR(VLOOKUP(D259,IMPORT!$1:$1048576,21,FALSE),"")</f>
        <v>Azize Aouzal</v>
      </c>
      <c r="F259" s="25" t="str">
        <f>IFERROR(IF(VLOOKUP(B259,IMPORT!$F:$J,4,0)="true","","S"),"")</f>
        <v/>
      </c>
      <c r="G259" s="10" t="str">
        <f>IFERROR(IF(VLOOKUP(B259,IMPORT!$F:$J,5,0)="normal","","B"),"")</f>
        <v/>
      </c>
      <c r="H259" s="26" t="str">
        <f>IFERROR(IF(VLOOKUP(B259,IMPORT!$F:$L,7,0)="true","","P"),"")</f>
        <v/>
      </c>
      <c r="I259" s="18" t="str">
        <f>IF(AND(OR(IMPORT!K259="available",IMPORT!K259="reservation",IMPORT!K259="reservation-late"),OR(A259&lt;&gt;"Z - Garage - Livraison",A259&lt;&gt;"Z - Garage - Livraison")),B259,"")</f>
        <v>EP-508-EM</v>
      </c>
      <c r="J259" s="18" t="str">
        <f>IFERROR(IF(VLOOKUP(B259,IMPORT!$F:$AF,21,FALSE)&lt;&gt;"null",IF(OR(A259="Z - Garage - Livraison",A259="Z - Garage - Restitution"),"",B259),""),"")</f>
        <v/>
      </c>
      <c r="K259" s="18" t="str">
        <f>IF(AND(J259="",OR(IMPORT!K259="intervention",IMPORT!K259="intervention-late")),IF(OR(A259="Z - Garage - Livraison",A259="Z - Garage - Restitution"),"",B259),"")</f>
        <v/>
      </c>
      <c r="L259" s="18" t="str">
        <f>IFERROR(IF(OR(A259="Z - Garage - Livraison",A259="Z - Garage - Restitution"),B259,""),"")</f>
        <v/>
      </c>
      <c r="M259" s="20" t="str">
        <f>IFERROR(INT(IF(OR(IMPORT!K259="intervention",IMPORT!K259="intervention-late",IMPORT!K259="unavailable"),IF(J259&lt;&gt;"",MID(VLOOKUP(B259,IMPORT!$F:$AF,21,0),1,10),MID(VLOOKUP(B259,IMPORT!$F:$AF,19,0),1,10)),"")),"")</f>
        <v/>
      </c>
      <c r="N259" s="20" t="str">
        <f>IFERROR(INT(IF(OR(IMPORT!K259="intervention",IMPORT!K259="intervention-late",IMPORT!K259="unavailable"),IF(J259&lt;&gt;"",MID(VLOOKUP(B259,IMPORT!$F:$AF,22,0),1,10),MID(VLOOKUP(B259,IMPORT!$F:$AF,20,0),1,10)),"")),"")</f>
        <v/>
      </c>
      <c r="O259" s="18" t="str">
        <f t="shared" ref="O259:O322" ca="1" si="4">IF(J259&lt;&gt;"",IF(N259&lt;&gt;"",N259-TODAY(),""),"")</f>
        <v/>
      </c>
      <c r="P259" s="14">
        <f>IFERROR(INT(IF(MID(VLOOKUP(B259,IMPORT!$F:$AF,23,FALSE),1,10)&lt;&gt;"null",MID(VLOOKUP(B259,IMPORT!$F:$AF,23,FALSE),1,10),"")),"")</f>
        <v>43492</v>
      </c>
      <c r="Q259" s="16">
        <f>IFERROR(INT(IF(MID(VLOOKUP(B259,IMPORT!$F:$AF,26,FALSE),1,10)&lt;&gt;"null",MID(VLOOKUP(B259,IMPORT!$F:$AF,26,FALSE),1,10),"")),"")</f>
        <v>43401</v>
      </c>
      <c r="R259" s="16" t="str">
        <f>IFERROR(IF(VLOOKUP(B259,IMPORT!$F:$AF,11,FALSE)="true","X",""),"")</f>
        <v/>
      </c>
      <c r="S259" s="16" t="str">
        <f>IFERROR(IF(VLOOKUP(B259,IMPORT!$F:$AF,12,FALSE)="true","X",""),"")</f>
        <v/>
      </c>
      <c r="T259" s="16" t="str">
        <f>IFERROR(IF(VLOOKUP(B259,IMPORT!$F:$AF,9,FALSE)="true","X",""),"")</f>
        <v/>
      </c>
      <c r="U259" s="16" t="str">
        <f>IFERROR(IF(VLOOKUP(B259,IMPORT!$F:$AF,10,FALSE)="true","X",""),"")</f>
        <v/>
      </c>
      <c r="V259" s="16" t="str">
        <f>IFERROR(IF(VLOOKUP(B259,IMPORT!$F:$AF,13,FALSE)="true","X",""),"")</f>
        <v/>
      </c>
      <c r="W259" s="16" t="str">
        <f>IFERROR(IF(VLOOKUP(B259,IMPORT!$F:$AF,14,FALSE)="true","X",""),"")</f>
        <v/>
      </c>
      <c r="X259" s="12">
        <f>IFERROR(INT(IF(MID(VLOOKUP(B259,IMPORT!$F:$AF,27,FALSE),1,10)&lt;&gt;"null",MID(VLOOKUP(B259,IMPORT!$F:$AF,27,FALSE),1,10),"-")),"")</f>
        <v>43437</v>
      </c>
      <c r="Y259" s="21">
        <f>IFERROR(IF(VLOOKUP(B259,IMPORT!$F:$AF,24,FALSE)&lt;&gt;"null",VLOOKUP(B259,IMPORT!$F:$AF,24,FALSE),""),"")</f>
        <v>7.0100118723602202E+17</v>
      </c>
      <c r="Z259" s="18" t="str">
        <f>IFERROR(IF(VLOOKUP(B259,IMPORT!$F:$AF,25,FALSE)&lt;&gt;"null",VLOOKUP(B259,IMPORT!$F:$AF,25,FALSE),""),"")</f>
        <v/>
      </c>
    </row>
    <row r="260" spans="1:26">
      <c r="A260" s="1" t="str">
        <f>IFERROR(IF(IMPORT!C260&lt;&gt;"",IMPORT!C260,""),"")</f>
        <v>Paris 14 - Saint Jacques 2</v>
      </c>
      <c r="B260" s="1" t="str">
        <f>IFERROR(VLOOKUP(D260,IMPORT!$1:$1048576,6,FALSE),"")</f>
        <v>ES-189-GN</v>
      </c>
      <c r="C260" s="1" t="str">
        <f>IFERROR(VLOOKUP(B260,IMPORT!$F:$G,2,FALSE),"")</f>
        <v>MEGANE</v>
      </c>
      <c r="D260" s="8" t="str">
        <f>IFERROR(IF(IMPORT!A260&lt;&gt;"",IMPORT!A260,""),"")</f>
        <v>Paris 14 - Saint Jacques 22</v>
      </c>
      <c r="E260" s="1" t="str">
        <f>IFERROR(VLOOKUP(D260,IMPORT!$1:$1048576,21,FALSE),"")</f>
        <v>Azize Aouzal</v>
      </c>
      <c r="F260" s="25" t="str">
        <f>IFERROR(IF(VLOOKUP(B260,IMPORT!$F:$J,4,0)="true","","S"),"")</f>
        <v/>
      </c>
      <c r="G260" s="10" t="str">
        <f>IFERROR(IF(VLOOKUP(B260,IMPORT!$F:$J,5,0)="normal","","B"),"")</f>
        <v/>
      </c>
      <c r="H260" s="26" t="str">
        <f>IFERROR(IF(VLOOKUP(B260,IMPORT!$F:$L,7,0)="true","","P"),"")</f>
        <v/>
      </c>
      <c r="I260" s="18" t="str">
        <f>IF(AND(OR(IMPORT!K260="available",IMPORT!K260="reservation",IMPORT!K260="reservation-late"),OR(A260&lt;&gt;"Z - Garage - Livraison",A260&lt;&gt;"Z - Garage - Livraison")),B260,"")</f>
        <v/>
      </c>
      <c r="J260" s="18" t="str">
        <f>IFERROR(IF(VLOOKUP(B260,IMPORT!$F:$AF,21,FALSE)&lt;&gt;"null",IF(OR(A260="Z - Garage - Livraison",A260="Z - Garage - Restitution"),"",B260),""),"")</f>
        <v>ES-189-GN</v>
      </c>
      <c r="K260" s="18" t="str">
        <f>IF(AND(J260="",OR(IMPORT!K260="intervention",IMPORT!K260="intervention-late")),IF(OR(A260="Z - Garage - Livraison",A260="Z - Garage - Restitution"),"",B260),"")</f>
        <v/>
      </c>
      <c r="L260" s="18" t="str">
        <f>IFERROR(IF(OR(A260="Z - Garage - Livraison",A260="Z - Garage - Restitution"),B260,""),"")</f>
        <v/>
      </c>
      <c r="M260" s="20">
        <f>IFERROR(INT(IF(OR(IMPORT!K260="intervention",IMPORT!K260="intervention-late",IMPORT!K260="unavailable"),IF(J260&lt;&gt;"",MID(VLOOKUP(B260,IMPORT!$F:$AF,21,0),1,10),MID(VLOOKUP(B260,IMPORT!$F:$AF,19,0),1,10)),"")),"")</f>
        <v>43494</v>
      </c>
      <c r="N260" s="20">
        <f>IFERROR(INT(IF(OR(IMPORT!K260="intervention",IMPORT!K260="intervention-late",IMPORT!K260="unavailable"),IF(J260&lt;&gt;"",MID(VLOOKUP(B260,IMPORT!$F:$AF,22,0),1,10),MID(VLOOKUP(B260,IMPORT!$F:$AF,20,0),1,10)),"")),"")</f>
        <v>43523</v>
      </c>
      <c r="O260" s="18">
        <f t="shared" ca="1" si="4"/>
        <v>10</v>
      </c>
      <c r="P260" s="14" t="str">
        <f>IFERROR(INT(IF(MID(VLOOKUP(B260,IMPORT!$F:$AF,23,FALSE),1,10)&lt;&gt;"null",MID(VLOOKUP(B260,IMPORT!$F:$AF,23,FALSE),1,10),"")),"")</f>
        <v/>
      </c>
      <c r="Q260" s="16" t="str">
        <f>IFERROR(INT(IF(MID(VLOOKUP(B260,IMPORT!$F:$AF,26,FALSE),1,10)&lt;&gt;"null",MID(VLOOKUP(B260,IMPORT!$F:$AF,26,FALSE),1,10),"")),"")</f>
        <v/>
      </c>
      <c r="R260" s="16" t="str">
        <f>IFERROR(IF(VLOOKUP(B260,IMPORT!$F:$AF,11,FALSE)="true","X",""),"")</f>
        <v/>
      </c>
      <c r="S260" s="16" t="str">
        <f>IFERROR(IF(VLOOKUP(B260,IMPORT!$F:$AF,12,FALSE)="true","X",""),"")</f>
        <v/>
      </c>
      <c r="T260" s="16" t="str">
        <f>IFERROR(IF(VLOOKUP(B260,IMPORT!$F:$AF,9,FALSE)="true","X",""),"")</f>
        <v/>
      </c>
      <c r="U260" s="16" t="str">
        <f>IFERROR(IF(VLOOKUP(B260,IMPORT!$F:$AF,10,FALSE)="true","X",""),"")</f>
        <v/>
      </c>
      <c r="V260" s="16" t="str">
        <f>IFERROR(IF(VLOOKUP(B260,IMPORT!$F:$AF,13,FALSE)="true","X",""),"")</f>
        <v/>
      </c>
      <c r="W260" s="16" t="str">
        <f>IFERROR(IF(VLOOKUP(B260,IMPORT!$F:$AF,14,FALSE)="true","X",""),"")</f>
        <v/>
      </c>
      <c r="X260" s="12">
        <f>IFERROR(INT(IF(MID(VLOOKUP(B260,IMPORT!$F:$AF,27,FALSE),1,10)&lt;&gt;"null",MID(VLOOKUP(B260,IMPORT!$F:$AF,27,FALSE),1,10),"-")),"")</f>
        <v>43437</v>
      </c>
      <c r="Y260" s="21">
        <f>IFERROR(IF(VLOOKUP(B260,IMPORT!$F:$AF,24,FALSE)&lt;&gt;"null",VLOOKUP(B260,IMPORT!$F:$AF,24,FALSE),""),"")</f>
        <v>7.0100118723606298E+17</v>
      </c>
      <c r="Z260" s="18" t="str">
        <f>IFERROR(IF(VLOOKUP(B260,IMPORT!$F:$AF,25,FALSE)&lt;&gt;"null",VLOOKUP(B260,IMPORT!$F:$AF,25,FALSE),""),"")</f>
        <v/>
      </c>
    </row>
    <row r="261" spans="1:26">
      <c r="A261" s="1" t="str">
        <f>IFERROR(IF(IMPORT!C261&lt;&gt;"",IMPORT!C261,""),"")</f>
        <v>Paris 15 - Beaugrenelle</v>
      </c>
      <c r="B261" s="1" t="str">
        <f>IFERROR(VLOOKUP(D261,IMPORT!$1:$1048576,6,FALSE),"")</f>
        <v>EK-328-JE</v>
      </c>
      <c r="C261" s="1" t="str">
        <f>IFERROR(VLOOKUP(B261,IMPORT!$F:$G,2,FALSE),"")</f>
        <v>TWINGO</v>
      </c>
      <c r="D261" s="8" t="str">
        <f>IFERROR(IF(IMPORT!A261&lt;&gt;"",IMPORT!A261,""),"")</f>
        <v>Paris 15 - Beaugrenelle1</v>
      </c>
      <c r="E261" s="1" t="str">
        <f>IFERROR(VLOOKUP(D261,IMPORT!$1:$1048576,21,FALSE),"")</f>
        <v>Azize Aouzal</v>
      </c>
      <c r="F261" s="25" t="str">
        <f>IFERROR(IF(VLOOKUP(B261,IMPORT!$F:$J,4,0)="true","","S"),"")</f>
        <v/>
      </c>
      <c r="G261" s="10" t="str">
        <f>IFERROR(IF(VLOOKUP(B261,IMPORT!$F:$J,5,0)="normal","","B"),"")</f>
        <v/>
      </c>
      <c r="H261" s="26" t="str">
        <f>IFERROR(IF(VLOOKUP(B261,IMPORT!$F:$L,7,0)="true","","P"),"")</f>
        <v/>
      </c>
      <c r="I261" s="18" t="str">
        <f>IF(AND(OR(IMPORT!K261="available",IMPORT!K261="reservation",IMPORT!K261="reservation-late"),OR(A261&lt;&gt;"Z - Garage - Livraison",A261&lt;&gt;"Z - Garage - Livraison")),B261,"")</f>
        <v>EK-328-JE</v>
      </c>
      <c r="J261" s="18" t="str">
        <f>IFERROR(IF(VLOOKUP(B261,IMPORT!$F:$AF,21,FALSE)&lt;&gt;"null",IF(OR(A261="Z - Garage - Livraison",A261="Z - Garage - Restitution"),"",B261),""),"")</f>
        <v/>
      </c>
      <c r="K261" s="18" t="str">
        <f>IF(AND(J261="",OR(IMPORT!K261="intervention",IMPORT!K261="intervention-late")),IF(OR(A261="Z - Garage - Livraison",A261="Z - Garage - Restitution"),"",B261),"")</f>
        <v/>
      </c>
      <c r="L261" s="18" t="str">
        <f>IFERROR(IF(OR(A261="Z - Garage - Livraison",A261="Z - Garage - Restitution"),B261,""),"")</f>
        <v/>
      </c>
      <c r="M261" s="20" t="str">
        <f>IFERROR(INT(IF(OR(IMPORT!K261="intervention",IMPORT!K261="intervention-late",IMPORT!K261="unavailable"),IF(J261&lt;&gt;"",MID(VLOOKUP(B261,IMPORT!$F:$AF,21,0),1,10),MID(VLOOKUP(B261,IMPORT!$F:$AF,19,0),1,10)),"")),"")</f>
        <v/>
      </c>
      <c r="N261" s="20" t="str">
        <f>IFERROR(INT(IF(OR(IMPORT!K261="intervention",IMPORT!K261="intervention-late",IMPORT!K261="unavailable"),IF(J261&lt;&gt;"",MID(VLOOKUP(B261,IMPORT!$F:$AF,22,0),1,10),MID(VLOOKUP(B261,IMPORT!$F:$AF,20,0),1,10)),"")),"")</f>
        <v/>
      </c>
      <c r="O261" s="18" t="str">
        <f t="shared" ca="1" si="4"/>
        <v/>
      </c>
      <c r="P261" s="14" t="str">
        <f>IFERROR(INT(IF(MID(VLOOKUP(B261,IMPORT!$F:$AF,23,FALSE),1,10)&lt;&gt;"null",MID(VLOOKUP(B261,IMPORT!$F:$AF,23,FALSE),1,10),"")),"")</f>
        <v/>
      </c>
      <c r="Q261" s="16" t="str">
        <f>IFERROR(INT(IF(MID(VLOOKUP(B261,IMPORT!$F:$AF,26,FALSE),1,10)&lt;&gt;"null",MID(VLOOKUP(B261,IMPORT!$F:$AF,26,FALSE),1,10),"")),"")</f>
        <v/>
      </c>
      <c r="R261" s="16" t="str">
        <f>IFERROR(IF(VLOOKUP(B261,IMPORT!$F:$AF,11,FALSE)="true","X",""),"")</f>
        <v/>
      </c>
      <c r="S261" s="16" t="str">
        <f>IFERROR(IF(VLOOKUP(B261,IMPORT!$F:$AF,12,FALSE)="true","X",""),"")</f>
        <v/>
      </c>
      <c r="T261" s="16" t="str">
        <f>IFERROR(IF(VLOOKUP(B261,IMPORT!$F:$AF,9,FALSE)="true","X",""),"")</f>
        <v/>
      </c>
      <c r="U261" s="16" t="str">
        <f>IFERROR(IF(VLOOKUP(B261,IMPORT!$F:$AF,10,FALSE)="true","X",""),"")</f>
        <v/>
      </c>
      <c r="V261" s="16" t="str">
        <f>IFERROR(IF(VLOOKUP(B261,IMPORT!$F:$AF,13,FALSE)="true","X",""),"")</f>
        <v/>
      </c>
      <c r="W261" s="16" t="str">
        <f>IFERROR(IF(VLOOKUP(B261,IMPORT!$F:$AF,14,FALSE)="true","X",""),"")</f>
        <v/>
      </c>
      <c r="X261" s="12">
        <f>IFERROR(INT(IF(MID(VLOOKUP(B261,IMPORT!$F:$AF,27,FALSE),1,10)&lt;&gt;"null",MID(VLOOKUP(B261,IMPORT!$F:$AF,27,FALSE),1,10),"-")),"")</f>
        <v>43213</v>
      </c>
      <c r="Y261" s="21">
        <f>IFERROR(IF(VLOOKUP(B261,IMPORT!$F:$AF,24,FALSE)&lt;&gt;"null",VLOOKUP(B261,IMPORT!$F:$AF,24,FALSE),""),"")</f>
        <v>7.0100120039401395E+17</v>
      </c>
      <c r="Z261" s="18" t="str">
        <f>IFERROR(IF(VLOOKUP(B261,IMPORT!$F:$AF,25,FALSE)&lt;&gt;"null",VLOOKUP(B261,IMPORT!$F:$AF,25,FALSE),""),"")</f>
        <v/>
      </c>
    </row>
    <row r="262" spans="1:26">
      <c r="A262" s="1" t="str">
        <f>IFERROR(IF(IMPORT!C262&lt;&gt;"",IMPORT!C262,""),"")</f>
        <v>Paris 15 - Beaugrenelle</v>
      </c>
      <c r="B262" s="1" t="str">
        <f>IFERROR(VLOOKUP(D262,IMPORT!$1:$1048576,6,FALSE),"")</f>
        <v>ER-040-PG</v>
      </c>
      <c r="C262" s="1" t="str">
        <f>IFERROR(VLOOKUP(B262,IMPORT!$F:$G,2,FALSE),"")</f>
        <v>Golf 7</v>
      </c>
      <c r="D262" s="8" t="str">
        <f>IFERROR(IF(IMPORT!A262&lt;&gt;"",IMPORT!A262,""),"")</f>
        <v>Paris 15 - Beaugrenelle2</v>
      </c>
      <c r="E262" s="1" t="str">
        <f>IFERROR(VLOOKUP(D262,IMPORT!$1:$1048576,21,FALSE),"")</f>
        <v>Azize Aouzal</v>
      </c>
      <c r="F262" s="25" t="str">
        <f>IFERROR(IF(VLOOKUP(B262,IMPORT!$F:$J,4,0)="true","","S"),"")</f>
        <v/>
      </c>
      <c r="G262" s="10" t="str">
        <f>IFERROR(IF(VLOOKUP(B262,IMPORT!$F:$J,5,0)="normal","","B"),"")</f>
        <v/>
      </c>
      <c r="H262" s="26" t="str">
        <f>IFERROR(IF(VLOOKUP(B262,IMPORT!$F:$L,7,0)="true","","P"),"")</f>
        <v>P</v>
      </c>
      <c r="I262" s="18" t="str">
        <f>IF(AND(OR(IMPORT!K262="available",IMPORT!K262="reservation",IMPORT!K262="reservation-late"),OR(A262&lt;&gt;"Z - Garage - Livraison",A262&lt;&gt;"Z - Garage - Livraison")),B262,"")</f>
        <v/>
      </c>
      <c r="J262" s="18" t="str">
        <f>IFERROR(IF(VLOOKUP(B262,IMPORT!$F:$AF,21,FALSE)&lt;&gt;"null",IF(OR(A262="Z - Garage - Livraison",A262="Z - Garage - Restitution"),"",B262),""),"")</f>
        <v>ER-040-PG</v>
      </c>
      <c r="K262" s="18" t="str">
        <f>IF(AND(J262="",OR(IMPORT!K262="intervention",IMPORT!K262="intervention-late")),IF(OR(A262="Z - Garage - Livraison",A262="Z - Garage - Restitution"),"",B262),"")</f>
        <v/>
      </c>
      <c r="L262" s="18" t="str">
        <f>IFERROR(IF(OR(A262="Z - Garage - Livraison",A262="Z - Garage - Restitution"),B262,""),"")</f>
        <v/>
      </c>
      <c r="M262" s="20">
        <f>IFERROR(INT(IF(OR(IMPORT!K262="intervention",IMPORT!K262="intervention-late",IMPORT!K262="unavailable"),IF(J262&lt;&gt;"",MID(VLOOKUP(B262,IMPORT!$F:$AF,21,0),1,10),MID(VLOOKUP(B262,IMPORT!$F:$AF,19,0),1,10)),"")),"")</f>
        <v>43475</v>
      </c>
      <c r="N262" s="20">
        <f>IFERROR(INT(IF(OR(IMPORT!K262="intervention",IMPORT!K262="intervention-late",IMPORT!K262="unavailable"),IF(J262&lt;&gt;"",MID(VLOOKUP(B262,IMPORT!$F:$AF,22,0),1,10),MID(VLOOKUP(B262,IMPORT!$F:$AF,20,0),1,10)),"")),"")</f>
        <v>43523</v>
      </c>
      <c r="O262" s="18">
        <f t="shared" ca="1" si="4"/>
        <v>10</v>
      </c>
      <c r="P262" s="14" t="str">
        <f>IFERROR(INT(IF(MID(VLOOKUP(B262,IMPORT!$F:$AF,23,FALSE),1,10)&lt;&gt;"null",MID(VLOOKUP(B262,IMPORT!$F:$AF,23,FALSE),1,10),"")),"")</f>
        <v/>
      </c>
      <c r="Q262" s="16" t="str">
        <f>IFERROR(INT(IF(MID(VLOOKUP(B262,IMPORT!$F:$AF,26,FALSE),1,10)&lt;&gt;"null",MID(VLOOKUP(B262,IMPORT!$F:$AF,26,FALSE),1,10),"")),"")</f>
        <v/>
      </c>
      <c r="R262" s="16" t="str">
        <f>IFERROR(IF(VLOOKUP(B262,IMPORT!$F:$AF,11,FALSE)="true","X",""),"")</f>
        <v/>
      </c>
      <c r="S262" s="16" t="str">
        <f>IFERROR(IF(VLOOKUP(B262,IMPORT!$F:$AF,12,FALSE)="true","X",""),"")</f>
        <v/>
      </c>
      <c r="T262" s="16" t="str">
        <f>IFERROR(IF(VLOOKUP(B262,IMPORT!$F:$AF,9,FALSE)="true","X",""),"")</f>
        <v/>
      </c>
      <c r="U262" s="16" t="str">
        <f>IFERROR(IF(VLOOKUP(B262,IMPORT!$F:$AF,10,FALSE)="true","X",""),"")</f>
        <v/>
      </c>
      <c r="V262" s="16" t="str">
        <f>IFERROR(IF(VLOOKUP(B262,IMPORT!$F:$AF,13,FALSE)="true","X",""),"")</f>
        <v/>
      </c>
      <c r="W262" s="16" t="str">
        <f>IFERROR(IF(VLOOKUP(B262,IMPORT!$F:$AF,14,FALSE)="true","X",""),"")</f>
        <v/>
      </c>
      <c r="X262" s="12">
        <f>IFERROR(INT(IF(MID(VLOOKUP(B262,IMPORT!$F:$AF,27,FALSE),1,10)&lt;&gt;"null",MID(VLOOKUP(B262,IMPORT!$F:$AF,27,FALSE),1,10),"-")),"")</f>
        <v>43215</v>
      </c>
      <c r="Y262" s="21">
        <f>IFERROR(IF(VLOOKUP(B262,IMPORT!$F:$AF,24,FALSE)&lt;&gt;"null",VLOOKUP(B262,IMPORT!$F:$AF,24,FALSE),""),"")</f>
        <v>7.0100118723602202E+17</v>
      </c>
      <c r="Z262" s="18" t="str">
        <f>IFERROR(IF(VLOOKUP(B262,IMPORT!$F:$AF,25,FALSE)&lt;&gt;"null",VLOOKUP(B262,IMPORT!$F:$AF,25,FALSE),""),"")</f>
        <v/>
      </c>
    </row>
    <row r="263" spans="1:26">
      <c r="A263" s="1" t="str">
        <f>IFERROR(IF(IMPORT!C263&lt;&gt;"",IMPORT!C263,""),"")</f>
        <v>Paris 15 - Beaugrenelle</v>
      </c>
      <c r="B263" s="1" t="str">
        <f>IFERROR(VLOOKUP(D263,IMPORT!$1:$1048576,6,FALSE),"")</f>
        <v>EV-816-SM</v>
      </c>
      <c r="C263" s="1" t="str">
        <f>IFERROR(VLOOKUP(B263,IMPORT!$F:$G,2,FALSE),"")</f>
        <v>MEGANE</v>
      </c>
      <c r="D263" s="8" t="str">
        <f>IFERROR(IF(IMPORT!A263&lt;&gt;"",IMPORT!A263,""),"")</f>
        <v>Paris 15 - Beaugrenelle3</v>
      </c>
      <c r="E263" s="1" t="str">
        <f>IFERROR(VLOOKUP(D263,IMPORT!$1:$1048576,21,FALSE),"")</f>
        <v>Azize Aouzal</v>
      </c>
      <c r="F263" s="25" t="str">
        <f>IFERROR(IF(VLOOKUP(B263,IMPORT!$F:$J,4,0)="true","","S"),"")</f>
        <v/>
      </c>
      <c r="G263" s="10" t="str">
        <f>IFERROR(IF(VLOOKUP(B263,IMPORT!$F:$J,5,0)="normal","","B"),"")</f>
        <v/>
      </c>
      <c r="H263" s="26" t="str">
        <f>IFERROR(IF(VLOOKUP(B263,IMPORT!$F:$L,7,0)="true","","P"),"")</f>
        <v/>
      </c>
      <c r="I263" s="18" t="str">
        <f>IF(AND(OR(IMPORT!K263="available",IMPORT!K263="reservation",IMPORT!K263="reservation-late"),OR(A263&lt;&gt;"Z - Garage - Livraison",A263&lt;&gt;"Z - Garage - Livraison")),B263,"")</f>
        <v>EV-816-SM</v>
      </c>
      <c r="J263" s="18" t="str">
        <f>IFERROR(IF(VLOOKUP(B263,IMPORT!$F:$AF,21,FALSE)&lt;&gt;"null",IF(OR(A263="Z - Garage - Livraison",A263="Z - Garage - Restitution"),"",B263),""),"")</f>
        <v/>
      </c>
      <c r="K263" s="18" t="str">
        <f>IF(AND(J263="",OR(IMPORT!K263="intervention",IMPORT!K263="intervention-late")),IF(OR(A263="Z - Garage - Livraison",A263="Z - Garage - Restitution"),"",B263),"")</f>
        <v/>
      </c>
      <c r="L263" s="18" t="str">
        <f>IFERROR(IF(OR(A263="Z - Garage - Livraison",A263="Z - Garage - Restitution"),B263,""),"")</f>
        <v/>
      </c>
      <c r="M263" s="20" t="str">
        <f>IFERROR(INT(IF(OR(IMPORT!K263="intervention",IMPORT!K263="intervention-late",IMPORT!K263="unavailable"),IF(J263&lt;&gt;"",MID(VLOOKUP(B263,IMPORT!$F:$AF,21,0),1,10),MID(VLOOKUP(B263,IMPORT!$F:$AF,19,0),1,10)),"")),"")</f>
        <v/>
      </c>
      <c r="N263" s="20" t="str">
        <f>IFERROR(INT(IF(OR(IMPORT!K263="intervention",IMPORT!K263="intervention-late",IMPORT!K263="unavailable"),IF(J263&lt;&gt;"",MID(VLOOKUP(B263,IMPORT!$F:$AF,22,0),1,10),MID(VLOOKUP(B263,IMPORT!$F:$AF,20,0),1,10)),"")),"")</f>
        <v/>
      </c>
      <c r="O263" s="18" t="str">
        <f t="shared" ca="1" si="4"/>
        <v/>
      </c>
      <c r="P263" s="14">
        <f>IFERROR(INT(IF(MID(VLOOKUP(B263,IMPORT!$F:$AF,23,FALSE),1,10)&lt;&gt;"null",MID(VLOOKUP(B263,IMPORT!$F:$AF,23,FALSE),1,10),"")),"")</f>
        <v>43498</v>
      </c>
      <c r="Q263" s="16" t="str">
        <f>IFERROR(INT(IF(MID(VLOOKUP(B263,IMPORT!$F:$AF,26,FALSE),1,10)&lt;&gt;"null",MID(VLOOKUP(B263,IMPORT!$F:$AF,26,FALSE),1,10),"")),"")</f>
        <v/>
      </c>
      <c r="R263" s="16" t="str">
        <f>IFERROR(IF(VLOOKUP(B263,IMPORT!$F:$AF,11,FALSE)="true","X",""),"")</f>
        <v/>
      </c>
      <c r="S263" s="16" t="str">
        <f>IFERROR(IF(VLOOKUP(B263,IMPORT!$F:$AF,12,FALSE)="true","X",""),"")</f>
        <v/>
      </c>
      <c r="T263" s="16" t="str">
        <f>IFERROR(IF(VLOOKUP(B263,IMPORT!$F:$AF,9,FALSE)="true","X",""),"")</f>
        <v/>
      </c>
      <c r="U263" s="16" t="str">
        <f>IFERROR(IF(VLOOKUP(B263,IMPORT!$F:$AF,10,FALSE)="true","X",""),"")</f>
        <v/>
      </c>
      <c r="V263" s="16" t="str">
        <f>IFERROR(IF(VLOOKUP(B263,IMPORT!$F:$AF,13,FALSE)="true","X",""),"")</f>
        <v/>
      </c>
      <c r="W263" s="16" t="str">
        <f>IFERROR(IF(VLOOKUP(B263,IMPORT!$F:$AF,14,FALSE)="true","X",""),"")</f>
        <v/>
      </c>
      <c r="X263" s="12">
        <f>IFERROR(INT(IF(MID(VLOOKUP(B263,IMPORT!$F:$AF,27,FALSE),1,10)&lt;&gt;"null",MID(VLOOKUP(B263,IMPORT!$F:$AF,27,FALSE),1,10),"-")),"")</f>
        <v>43216</v>
      </c>
      <c r="Y263" s="21">
        <f>IFERROR(IF(VLOOKUP(B263,IMPORT!$F:$AF,24,FALSE)&lt;&gt;"null",VLOOKUP(B263,IMPORT!$F:$AF,24,FALSE),""),"")</f>
        <v>7.0100118723602202E+17</v>
      </c>
      <c r="Z263" s="18" t="str">
        <f>IFERROR(IF(VLOOKUP(B263,IMPORT!$F:$AF,25,FALSE)&lt;&gt;"null",VLOOKUP(B263,IMPORT!$F:$AF,25,FALSE),""),"")</f>
        <v/>
      </c>
    </row>
    <row r="264" spans="1:26">
      <c r="A264" s="1" t="str">
        <f>IFERROR(IF(IMPORT!C264&lt;&gt;"",IMPORT!C264,""),"")</f>
        <v>Paris 15 - Blvd Grenelle</v>
      </c>
      <c r="B264" s="1" t="str">
        <f>IFERROR(VLOOKUP(D264,IMPORT!$1:$1048576,6,FALSE),"")</f>
        <v>EQ-200-CF</v>
      </c>
      <c r="C264" s="1" t="str">
        <f>IFERROR(VLOOKUP(B264,IMPORT!$F:$G,2,FALSE),"")</f>
        <v>MEGANE</v>
      </c>
      <c r="D264" s="8" t="str">
        <f>IFERROR(IF(IMPORT!A264&lt;&gt;"",IMPORT!A264,""),"")</f>
        <v>Paris 15 - Blvd Grenelle1</v>
      </c>
      <c r="E264" s="1" t="str">
        <f>IFERROR(VLOOKUP(D264,IMPORT!$1:$1048576,21,FALSE),"")</f>
        <v>Azize Aouzal</v>
      </c>
      <c r="F264" s="25" t="str">
        <f>IFERROR(IF(VLOOKUP(B264,IMPORT!$F:$J,4,0)="true","","S"),"")</f>
        <v/>
      </c>
      <c r="G264" s="10" t="str">
        <f>IFERROR(IF(VLOOKUP(B264,IMPORT!$F:$J,5,0)="normal","","B"),"")</f>
        <v/>
      </c>
      <c r="H264" s="26" t="str">
        <f>IFERROR(IF(VLOOKUP(B264,IMPORT!$F:$L,7,0)="true","","P"),"")</f>
        <v>P</v>
      </c>
      <c r="I264" s="18" t="str">
        <f>IF(AND(OR(IMPORT!K264="available",IMPORT!K264="reservation",IMPORT!K264="reservation-late"),OR(A264&lt;&gt;"Z - Garage - Livraison",A264&lt;&gt;"Z - Garage - Livraison")),B264,"")</f>
        <v>EQ-200-CF</v>
      </c>
      <c r="J264" s="18" t="str">
        <f>IFERROR(IF(VLOOKUP(B264,IMPORT!$F:$AF,21,FALSE)&lt;&gt;"null",IF(OR(A264="Z - Garage - Livraison",A264="Z - Garage - Restitution"),"",B264),""),"")</f>
        <v/>
      </c>
      <c r="K264" s="18" t="str">
        <f>IF(AND(J264="",OR(IMPORT!K264="intervention",IMPORT!K264="intervention-late")),IF(OR(A264="Z - Garage - Livraison",A264="Z - Garage - Restitution"),"",B264),"")</f>
        <v/>
      </c>
      <c r="L264" s="18" t="str">
        <f>IFERROR(IF(OR(A264="Z - Garage - Livraison",A264="Z - Garage - Restitution"),B264,""),"")</f>
        <v/>
      </c>
      <c r="M264" s="20" t="str">
        <f>IFERROR(INT(IF(OR(IMPORT!K264="intervention",IMPORT!K264="intervention-late",IMPORT!K264="unavailable"),IF(J264&lt;&gt;"",MID(VLOOKUP(B264,IMPORT!$F:$AF,21,0),1,10),MID(VLOOKUP(B264,IMPORT!$F:$AF,19,0),1,10)),"")),"")</f>
        <v/>
      </c>
      <c r="N264" s="20" t="str">
        <f>IFERROR(INT(IF(OR(IMPORT!K264="intervention",IMPORT!K264="intervention-late",IMPORT!K264="unavailable"),IF(J264&lt;&gt;"",MID(VLOOKUP(B264,IMPORT!$F:$AF,22,0),1,10),MID(VLOOKUP(B264,IMPORT!$F:$AF,20,0),1,10)),"")),"")</f>
        <v/>
      </c>
      <c r="O264" s="18" t="str">
        <f t="shared" ca="1" si="4"/>
        <v/>
      </c>
      <c r="P264" s="14" t="str">
        <f>IFERROR(INT(IF(MID(VLOOKUP(B264,IMPORT!$F:$AF,23,FALSE),1,10)&lt;&gt;"null",MID(VLOOKUP(B264,IMPORT!$F:$AF,23,FALSE),1,10),"")),"")</f>
        <v/>
      </c>
      <c r="Q264" s="16" t="str">
        <f>IFERROR(INT(IF(MID(VLOOKUP(B264,IMPORT!$F:$AF,26,FALSE),1,10)&lt;&gt;"null",MID(VLOOKUP(B264,IMPORT!$F:$AF,26,FALSE),1,10),"")),"")</f>
        <v/>
      </c>
      <c r="R264" s="16" t="str">
        <f>IFERROR(IF(VLOOKUP(B264,IMPORT!$F:$AF,11,FALSE)="true","X",""),"")</f>
        <v/>
      </c>
      <c r="S264" s="16" t="str">
        <f>IFERROR(IF(VLOOKUP(B264,IMPORT!$F:$AF,12,FALSE)="true","X",""),"")</f>
        <v/>
      </c>
      <c r="T264" s="16" t="str">
        <f>IFERROR(IF(VLOOKUP(B264,IMPORT!$F:$AF,9,FALSE)="true","X",""),"")</f>
        <v/>
      </c>
      <c r="U264" s="16" t="str">
        <f>IFERROR(IF(VLOOKUP(B264,IMPORT!$F:$AF,10,FALSE)="true","X",""),"")</f>
        <v/>
      </c>
      <c r="V264" s="16" t="str">
        <f>IFERROR(IF(VLOOKUP(B264,IMPORT!$F:$AF,13,FALSE)="true","X",""),"")</f>
        <v/>
      </c>
      <c r="W264" s="16" t="str">
        <f>IFERROR(IF(VLOOKUP(B264,IMPORT!$F:$AF,14,FALSE)="true","X",""),"")</f>
        <v/>
      </c>
      <c r="X264" s="12">
        <f>IFERROR(INT(IF(MID(VLOOKUP(B264,IMPORT!$F:$AF,27,FALSE),1,10)&lt;&gt;"null",MID(VLOOKUP(B264,IMPORT!$F:$AF,27,FALSE),1,10),"-")),"")</f>
        <v>43249</v>
      </c>
      <c r="Y264" s="21">
        <f>IFERROR(IF(VLOOKUP(B264,IMPORT!$F:$AF,24,FALSE)&lt;&gt;"null",VLOOKUP(B264,IMPORT!$F:$AF,24,FALSE),""),"")</f>
        <v>7.0100118723605606E+17</v>
      </c>
      <c r="Z264" s="18" t="str">
        <f>IFERROR(IF(VLOOKUP(B264,IMPORT!$F:$AF,25,FALSE)&lt;&gt;"null",VLOOKUP(B264,IMPORT!$F:$AF,25,FALSE),""),"")</f>
        <v/>
      </c>
    </row>
    <row r="265" spans="1:26">
      <c r="A265" s="1" t="str">
        <f>IFERROR(IF(IMPORT!C265&lt;&gt;"",IMPORT!C265,""),"")</f>
        <v>Paris 15 - Blvd Grenelle</v>
      </c>
      <c r="B265" s="1" t="str">
        <f>IFERROR(VLOOKUP(D265,IMPORT!$1:$1048576,6,FALSE),"")</f>
        <v>EL-162-SA</v>
      </c>
      <c r="C265" s="1" t="str">
        <f>IFERROR(VLOOKUP(B265,IMPORT!$F:$G,2,FALSE),"")</f>
        <v>TWINGO</v>
      </c>
      <c r="D265" s="8" t="str">
        <f>IFERROR(IF(IMPORT!A265&lt;&gt;"",IMPORT!A265,""),"")</f>
        <v>Paris 15 - Blvd Grenelle2</v>
      </c>
      <c r="E265" s="1" t="str">
        <f>IFERROR(VLOOKUP(D265,IMPORT!$1:$1048576,21,FALSE),"")</f>
        <v>Azize Aouzal</v>
      </c>
      <c r="F265" s="25" t="str">
        <f>IFERROR(IF(VLOOKUP(B265,IMPORT!$F:$J,4,0)="true","","S"),"")</f>
        <v/>
      </c>
      <c r="G265" s="10" t="str">
        <f>IFERROR(IF(VLOOKUP(B265,IMPORT!$F:$J,5,0)="normal","","B"),"")</f>
        <v/>
      </c>
      <c r="H265" s="26" t="str">
        <f>IFERROR(IF(VLOOKUP(B265,IMPORT!$F:$L,7,0)="true","","P"),"")</f>
        <v/>
      </c>
      <c r="I265" s="18" t="str">
        <f>IF(AND(OR(IMPORT!K265="available",IMPORT!K265="reservation",IMPORT!K265="reservation-late"),OR(A265&lt;&gt;"Z - Garage - Livraison",A265&lt;&gt;"Z - Garage - Livraison")),B265,"")</f>
        <v>EL-162-SA</v>
      </c>
      <c r="J265" s="18" t="str">
        <f>IFERROR(IF(VLOOKUP(B265,IMPORT!$F:$AF,21,FALSE)&lt;&gt;"null",IF(OR(A265="Z - Garage - Livraison",A265="Z - Garage - Restitution"),"",B265),""),"")</f>
        <v/>
      </c>
      <c r="K265" s="18" t="str">
        <f>IF(AND(J265="",OR(IMPORT!K265="intervention",IMPORT!K265="intervention-late")),IF(OR(A265="Z - Garage - Livraison",A265="Z - Garage - Restitution"),"",B265),"")</f>
        <v/>
      </c>
      <c r="L265" s="18" t="str">
        <f>IFERROR(IF(OR(A265="Z - Garage - Livraison",A265="Z - Garage - Restitution"),B265,""),"")</f>
        <v/>
      </c>
      <c r="M265" s="20" t="str">
        <f>IFERROR(INT(IF(OR(IMPORT!K265="intervention",IMPORT!K265="intervention-late",IMPORT!K265="unavailable"),IF(J265&lt;&gt;"",MID(VLOOKUP(B265,IMPORT!$F:$AF,21,0),1,10),MID(VLOOKUP(B265,IMPORT!$F:$AF,19,0),1,10)),"")),"")</f>
        <v/>
      </c>
      <c r="N265" s="20" t="str">
        <f>IFERROR(INT(IF(OR(IMPORT!K265="intervention",IMPORT!K265="intervention-late",IMPORT!K265="unavailable"),IF(J265&lt;&gt;"",MID(VLOOKUP(B265,IMPORT!$F:$AF,22,0),1,10),MID(VLOOKUP(B265,IMPORT!$F:$AF,20,0),1,10)),"")),"")</f>
        <v/>
      </c>
      <c r="O265" s="18" t="str">
        <f t="shared" ca="1" si="4"/>
        <v/>
      </c>
      <c r="P265" s="14">
        <f>IFERROR(INT(IF(MID(VLOOKUP(B265,IMPORT!$F:$AF,23,FALSE),1,10)&lt;&gt;"null",MID(VLOOKUP(B265,IMPORT!$F:$AF,23,FALSE),1,10),"")),"")</f>
        <v>43508</v>
      </c>
      <c r="Q265" s="16" t="str">
        <f>IFERROR(INT(IF(MID(VLOOKUP(B265,IMPORT!$F:$AF,26,FALSE),1,10)&lt;&gt;"null",MID(VLOOKUP(B265,IMPORT!$F:$AF,26,FALSE),1,10),"")),"")</f>
        <v/>
      </c>
      <c r="R265" s="16" t="str">
        <f>IFERROR(IF(VLOOKUP(B265,IMPORT!$F:$AF,11,FALSE)="true","X",""),"")</f>
        <v/>
      </c>
      <c r="S265" s="16" t="str">
        <f>IFERROR(IF(VLOOKUP(B265,IMPORT!$F:$AF,12,FALSE)="true","X",""),"")</f>
        <v/>
      </c>
      <c r="T265" s="16" t="str">
        <f>IFERROR(IF(VLOOKUP(B265,IMPORT!$F:$AF,9,FALSE)="true","X",""),"")</f>
        <v/>
      </c>
      <c r="U265" s="16" t="str">
        <f>IFERROR(IF(VLOOKUP(B265,IMPORT!$F:$AF,10,FALSE)="true","X",""),"")</f>
        <v/>
      </c>
      <c r="V265" s="16" t="str">
        <f>IFERROR(IF(VLOOKUP(B265,IMPORT!$F:$AF,13,FALSE)="true","X",""),"")</f>
        <v/>
      </c>
      <c r="W265" s="16" t="str">
        <f>IFERROR(IF(VLOOKUP(B265,IMPORT!$F:$AF,14,FALSE)="true","X",""),"")</f>
        <v/>
      </c>
      <c r="X265" s="12">
        <f>IFERROR(INT(IF(MID(VLOOKUP(B265,IMPORT!$F:$AF,27,FALSE),1,10)&lt;&gt;"null",MID(VLOOKUP(B265,IMPORT!$F:$AF,27,FALSE),1,10),"-")),"")</f>
        <v>43208</v>
      </c>
      <c r="Y265" s="21">
        <f>IFERROR(IF(VLOOKUP(B265,IMPORT!$F:$AF,24,FALSE)&lt;&gt;"null",VLOOKUP(B265,IMPORT!$F:$AF,24,FALSE),""),"")</f>
        <v>7.0100118723600397E+17</v>
      </c>
      <c r="Z265" s="18" t="str">
        <f>IFERROR(IF(VLOOKUP(B265,IMPORT!$F:$AF,25,FALSE)&lt;&gt;"null",VLOOKUP(B265,IMPORT!$F:$AF,25,FALSE),""),"")</f>
        <v/>
      </c>
    </row>
    <row r="266" spans="1:26">
      <c r="A266" s="1" t="str">
        <f>IFERROR(IF(IMPORT!C266&lt;&gt;"",IMPORT!C266,""),"")</f>
        <v>Paris 15 - Cambronne</v>
      </c>
      <c r="B266" s="1" t="str">
        <f>IFERROR(VLOOKUP(D266,IMPORT!$1:$1048576,6,FALSE),"")</f>
        <v>EK-853-GX</v>
      </c>
      <c r="C266" s="1" t="str">
        <f>IFERROR(VLOOKUP(B266,IMPORT!$F:$G,2,FALSE),"")</f>
        <v>TWINGO</v>
      </c>
      <c r="D266" s="8" t="str">
        <f>IFERROR(IF(IMPORT!A266&lt;&gt;"",IMPORT!A266,""),"")</f>
        <v>Paris 15 - Cambronne1</v>
      </c>
      <c r="E266" s="1" t="str">
        <f>IFERROR(VLOOKUP(D266,IMPORT!$1:$1048576,21,FALSE),"")</f>
        <v>Azize Aouzal</v>
      </c>
      <c r="F266" s="25" t="str">
        <f>IFERROR(IF(VLOOKUP(B266,IMPORT!$F:$J,4,0)="true","","S"),"")</f>
        <v/>
      </c>
      <c r="G266" s="10" t="str">
        <f>IFERROR(IF(VLOOKUP(B266,IMPORT!$F:$J,5,0)="normal","","B"),"")</f>
        <v/>
      </c>
      <c r="H266" s="26" t="str">
        <f>IFERROR(IF(VLOOKUP(B266,IMPORT!$F:$L,7,0)="true","","P"),"")</f>
        <v/>
      </c>
      <c r="I266" s="18" t="str">
        <f>IF(AND(OR(IMPORT!K266="available",IMPORT!K266="reservation",IMPORT!K266="reservation-late"),OR(A266&lt;&gt;"Z - Garage - Livraison",A266&lt;&gt;"Z - Garage - Livraison")),B266,"")</f>
        <v>EK-853-GX</v>
      </c>
      <c r="J266" s="18" t="str">
        <f>IFERROR(IF(VLOOKUP(B266,IMPORT!$F:$AF,21,FALSE)&lt;&gt;"null",IF(OR(A266="Z - Garage - Livraison",A266="Z - Garage - Restitution"),"",B266),""),"")</f>
        <v/>
      </c>
      <c r="K266" s="18" t="str">
        <f>IF(AND(J266="",OR(IMPORT!K266="intervention",IMPORT!K266="intervention-late")),IF(OR(A266="Z - Garage - Livraison",A266="Z - Garage - Restitution"),"",B266),"")</f>
        <v/>
      </c>
      <c r="L266" s="18" t="str">
        <f>IFERROR(IF(OR(A266="Z - Garage - Livraison",A266="Z - Garage - Restitution"),B266,""),"")</f>
        <v/>
      </c>
      <c r="M266" s="20" t="str">
        <f>IFERROR(INT(IF(OR(IMPORT!K266="intervention",IMPORT!K266="intervention-late",IMPORT!K266="unavailable"),IF(J266&lt;&gt;"",MID(VLOOKUP(B266,IMPORT!$F:$AF,21,0),1,10),MID(VLOOKUP(B266,IMPORT!$F:$AF,19,0),1,10)),"")),"")</f>
        <v/>
      </c>
      <c r="N266" s="20" t="str">
        <f>IFERROR(INT(IF(OR(IMPORT!K266="intervention",IMPORT!K266="intervention-late",IMPORT!K266="unavailable"),IF(J266&lt;&gt;"",MID(VLOOKUP(B266,IMPORT!$F:$AF,22,0),1,10),MID(VLOOKUP(B266,IMPORT!$F:$AF,20,0),1,10)),"")),"")</f>
        <v/>
      </c>
      <c r="O266" s="18" t="str">
        <f t="shared" ca="1" si="4"/>
        <v/>
      </c>
      <c r="P266" s="14" t="str">
        <f>IFERROR(INT(IF(MID(VLOOKUP(B266,IMPORT!$F:$AF,23,FALSE),1,10)&lt;&gt;"null",MID(VLOOKUP(B266,IMPORT!$F:$AF,23,FALSE),1,10),"")),"")</f>
        <v/>
      </c>
      <c r="Q266" s="16">
        <f>IFERROR(INT(IF(MID(VLOOKUP(B266,IMPORT!$F:$AF,26,FALSE),1,10)&lt;&gt;"null",MID(VLOOKUP(B266,IMPORT!$F:$AF,26,FALSE),1,10),"")),"")</f>
        <v>43456</v>
      </c>
      <c r="R266" s="16" t="str">
        <f>IFERROR(IF(VLOOKUP(B266,IMPORT!$F:$AF,11,FALSE)="true","X",""),"")</f>
        <v/>
      </c>
      <c r="S266" s="16" t="str">
        <f>IFERROR(IF(VLOOKUP(B266,IMPORT!$F:$AF,12,FALSE)="true","X",""),"")</f>
        <v/>
      </c>
      <c r="T266" s="16" t="str">
        <f>IFERROR(IF(VLOOKUP(B266,IMPORT!$F:$AF,9,FALSE)="true","X",""),"")</f>
        <v/>
      </c>
      <c r="U266" s="16" t="str">
        <f>IFERROR(IF(VLOOKUP(B266,IMPORT!$F:$AF,10,FALSE)="true","X",""),"")</f>
        <v/>
      </c>
      <c r="V266" s="16" t="str">
        <f>IFERROR(IF(VLOOKUP(B266,IMPORT!$F:$AF,13,FALSE)="true","X",""),"")</f>
        <v/>
      </c>
      <c r="W266" s="16" t="str">
        <f>IFERROR(IF(VLOOKUP(B266,IMPORT!$F:$AF,14,FALSE)="true","X",""),"")</f>
        <v/>
      </c>
      <c r="X266" s="12">
        <f>IFERROR(INT(IF(MID(VLOOKUP(B266,IMPORT!$F:$AF,27,FALSE),1,10)&lt;&gt;"null",MID(VLOOKUP(B266,IMPORT!$F:$AF,27,FALSE),1,10),"-")),"")</f>
        <v>43434</v>
      </c>
      <c r="Y266" s="21">
        <f>IFERROR(IF(VLOOKUP(B266,IMPORT!$F:$AF,24,FALSE)&lt;&gt;"null",VLOOKUP(B266,IMPORT!$F:$AF,24,FALSE),""),"")</f>
        <v>7.0100120039401498E+17</v>
      </c>
      <c r="Z266" s="18">
        <f>IFERROR(IF(VLOOKUP(B266,IMPORT!$F:$AF,25,FALSE)&lt;&gt;"null",VLOOKUP(B266,IMPORT!$F:$AF,25,FALSE),""),"")</f>
        <v>4009</v>
      </c>
    </row>
    <row r="267" spans="1:26">
      <c r="A267" s="1" t="str">
        <f>IFERROR(IF(IMPORT!C267&lt;&gt;"",IMPORT!C267,""),"")</f>
        <v>Paris 15 - Cambronne</v>
      </c>
      <c r="B267" s="1" t="str">
        <f>IFERROR(VLOOKUP(D267,IMPORT!$1:$1048576,6,FALSE),"")</f>
        <v>FA-764-WE</v>
      </c>
      <c r="C267" s="1">
        <f>IFERROR(VLOOKUP(B267,IMPORT!$F:$G,2,FALSE),"")</f>
        <v>500</v>
      </c>
      <c r="D267" s="8" t="str">
        <f>IFERROR(IF(IMPORT!A267&lt;&gt;"",IMPORT!A267,""),"")</f>
        <v>Paris 15 - Cambronne2</v>
      </c>
      <c r="E267" s="1" t="str">
        <f>IFERROR(VLOOKUP(D267,IMPORT!$1:$1048576,21,FALSE),"")</f>
        <v>Azize Aouzal</v>
      </c>
      <c r="F267" s="25" t="str">
        <f>IFERROR(IF(VLOOKUP(B267,IMPORT!$F:$J,4,0)="true","","S"),"")</f>
        <v/>
      </c>
      <c r="G267" s="10" t="str">
        <f>IFERROR(IF(VLOOKUP(B267,IMPORT!$F:$J,5,0)="normal","","B"),"")</f>
        <v/>
      </c>
      <c r="H267" s="26" t="str">
        <f>IFERROR(IF(VLOOKUP(B267,IMPORT!$F:$L,7,0)="true","","P"),"")</f>
        <v>P</v>
      </c>
      <c r="I267" s="18" t="str">
        <f>IF(AND(OR(IMPORT!K267="available",IMPORT!K267="reservation",IMPORT!K267="reservation-late"),OR(A267&lt;&gt;"Z - Garage - Livraison",A267&lt;&gt;"Z - Garage - Livraison")),B267,"")</f>
        <v/>
      </c>
      <c r="J267" s="18" t="str">
        <f>IFERROR(IF(VLOOKUP(B267,IMPORT!$F:$AF,21,FALSE)&lt;&gt;"null",IF(OR(A267="Z - Garage - Livraison",A267="Z - Garage - Restitution"),"",B267),""),"")</f>
        <v>FA-764-WE</v>
      </c>
      <c r="K267" s="18" t="str">
        <f>IF(AND(J267="",OR(IMPORT!K267="intervention",IMPORT!K267="intervention-late")),IF(OR(A267="Z - Garage - Livraison",A267="Z - Garage - Restitution"),"",B267),"")</f>
        <v/>
      </c>
      <c r="L267" s="18" t="str">
        <f>IFERROR(IF(OR(A267="Z - Garage - Livraison",A267="Z - Garage - Restitution"),B267,""),"")</f>
        <v/>
      </c>
      <c r="M267" s="20">
        <f>IFERROR(INT(IF(OR(IMPORT!K267="intervention",IMPORT!K267="intervention-late",IMPORT!K267="unavailable"),IF(J267&lt;&gt;"",MID(VLOOKUP(B267,IMPORT!$F:$AF,21,0),1,10),MID(VLOOKUP(B267,IMPORT!$F:$AF,19,0),1,10)),"")),"")</f>
        <v>43498</v>
      </c>
      <c r="N267" s="20">
        <f>IFERROR(INT(IF(OR(IMPORT!K267="intervention",IMPORT!K267="intervention-late",IMPORT!K267="unavailable"),IF(J267&lt;&gt;"",MID(VLOOKUP(B267,IMPORT!$F:$AF,22,0),1,10),MID(VLOOKUP(B267,IMPORT!$F:$AF,20,0),1,10)),"")),"")</f>
        <v>43523</v>
      </c>
      <c r="O267" s="18">
        <f t="shared" ca="1" si="4"/>
        <v>10</v>
      </c>
      <c r="P267" s="14" t="str">
        <f>IFERROR(INT(IF(MID(VLOOKUP(B267,IMPORT!$F:$AF,23,FALSE),1,10)&lt;&gt;"null",MID(VLOOKUP(B267,IMPORT!$F:$AF,23,FALSE),1,10),"")),"")</f>
        <v/>
      </c>
      <c r="Q267" s="16" t="str">
        <f>IFERROR(INT(IF(MID(VLOOKUP(B267,IMPORT!$F:$AF,26,FALSE),1,10)&lt;&gt;"null",MID(VLOOKUP(B267,IMPORT!$F:$AF,26,FALSE),1,10),"")),"")</f>
        <v/>
      </c>
      <c r="R267" s="16" t="str">
        <f>IFERROR(IF(VLOOKUP(B267,IMPORT!$F:$AF,11,FALSE)="true","X",""),"")</f>
        <v/>
      </c>
      <c r="S267" s="16" t="str">
        <f>IFERROR(IF(VLOOKUP(B267,IMPORT!$F:$AF,12,FALSE)="true","X",""),"")</f>
        <v/>
      </c>
      <c r="T267" s="16" t="str">
        <f>IFERROR(IF(VLOOKUP(B267,IMPORT!$F:$AF,9,FALSE)="true","X",""),"")</f>
        <v/>
      </c>
      <c r="U267" s="16" t="str">
        <f>IFERROR(IF(VLOOKUP(B267,IMPORT!$F:$AF,10,FALSE)="true","X",""),"")</f>
        <v/>
      </c>
      <c r="V267" s="16" t="str">
        <f>IFERROR(IF(VLOOKUP(B267,IMPORT!$F:$AF,13,FALSE)="true","X",""),"")</f>
        <v/>
      </c>
      <c r="W267" s="16" t="str">
        <f>IFERROR(IF(VLOOKUP(B267,IMPORT!$F:$AF,14,FALSE)="true","X",""),"")</f>
        <v/>
      </c>
      <c r="X267" s="12" t="str">
        <f>IFERROR(INT(IF(MID(VLOOKUP(B267,IMPORT!$F:$AF,27,FALSE),1,10)&lt;&gt;"null",MID(VLOOKUP(B267,IMPORT!$F:$AF,27,FALSE),1,10),"-")),"")</f>
        <v/>
      </c>
      <c r="Y267" s="21">
        <f>IFERROR(IF(VLOOKUP(B267,IMPORT!$F:$AF,24,FALSE)&lt;&gt;"null",VLOOKUP(B267,IMPORT!$F:$AF,24,FALSE),""),"")</f>
        <v>7.0100118723606003E+17</v>
      </c>
      <c r="Z267" s="18">
        <f>IFERROR(IF(VLOOKUP(B267,IMPORT!$F:$AF,25,FALSE)&lt;&gt;"null",VLOOKUP(B267,IMPORT!$F:$AF,25,FALSE),""),"")</f>
        <v>134627</v>
      </c>
    </row>
    <row r="268" spans="1:26">
      <c r="A268" s="1" t="str">
        <f>IFERROR(IF(IMPORT!C268&lt;&gt;"",IMPORT!C268,""),"")</f>
        <v>Paris 15 - Cambronne</v>
      </c>
      <c r="B268" s="1" t="str">
        <f>IFERROR(VLOOKUP(D268,IMPORT!$1:$1048576,6,FALSE),"")</f>
        <v>EQ-258-CF</v>
      </c>
      <c r="C268" s="1" t="str">
        <f>IFERROR(VLOOKUP(B268,IMPORT!$F:$G,2,FALSE),"")</f>
        <v>MEGANE</v>
      </c>
      <c r="D268" s="8" t="str">
        <f>IFERROR(IF(IMPORT!A268&lt;&gt;"",IMPORT!A268,""),"")</f>
        <v>Paris 15 - Cambronne3</v>
      </c>
      <c r="E268" s="1" t="str">
        <f>IFERROR(VLOOKUP(D268,IMPORT!$1:$1048576,21,FALSE),"")</f>
        <v>Azize Aouzal</v>
      </c>
      <c r="F268" s="25" t="str">
        <f>IFERROR(IF(VLOOKUP(B268,IMPORT!$F:$J,4,0)="true","","S"),"")</f>
        <v/>
      </c>
      <c r="G268" s="10" t="str">
        <f>IFERROR(IF(VLOOKUP(B268,IMPORT!$F:$J,5,0)="normal","","B"),"")</f>
        <v/>
      </c>
      <c r="H268" s="26" t="str">
        <f>IFERROR(IF(VLOOKUP(B268,IMPORT!$F:$L,7,0)="true","","P"),"")</f>
        <v/>
      </c>
      <c r="I268" s="18" t="str">
        <f>IF(AND(OR(IMPORT!K268="available",IMPORT!K268="reservation",IMPORT!K268="reservation-late"),OR(A268&lt;&gt;"Z - Garage - Livraison",A268&lt;&gt;"Z - Garage - Livraison")),B268,"")</f>
        <v>EQ-258-CF</v>
      </c>
      <c r="J268" s="18" t="str">
        <f>IFERROR(IF(VLOOKUP(B268,IMPORT!$F:$AF,21,FALSE)&lt;&gt;"null",IF(OR(A268="Z - Garage - Livraison",A268="Z - Garage - Restitution"),"",B268),""),"")</f>
        <v/>
      </c>
      <c r="K268" s="18" t="str">
        <f>IF(AND(J268="",OR(IMPORT!K268="intervention",IMPORT!K268="intervention-late")),IF(OR(A268="Z - Garage - Livraison",A268="Z - Garage - Restitution"),"",B268),"")</f>
        <v/>
      </c>
      <c r="L268" s="18" t="str">
        <f>IFERROR(IF(OR(A268="Z - Garage - Livraison",A268="Z - Garage - Restitution"),B268,""),"")</f>
        <v/>
      </c>
      <c r="M268" s="20" t="str">
        <f>IFERROR(INT(IF(OR(IMPORT!K268="intervention",IMPORT!K268="intervention-late",IMPORT!K268="unavailable"),IF(J268&lt;&gt;"",MID(VLOOKUP(B268,IMPORT!$F:$AF,21,0),1,10),MID(VLOOKUP(B268,IMPORT!$F:$AF,19,0),1,10)),"")),"")</f>
        <v/>
      </c>
      <c r="N268" s="20" t="str">
        <f>IFERROR(INT(IF(OR(IMPORT!K268="intervention",IMPORT!K268="intervention-late",IMPORT!K268="unavailable"),IF(J268&lt;&gt;"",MID(VLOOKUP(B268,IMPORT!$F:$AF,22,0),1,10),MID(VLOOKUP(B268,IMPORT!$F:$AF,20,0),1,10)),"")),"")</f>
        <v/>
      </c>
      <c r="O268" s="18" t="str">
        <f t="shared" ca="1" si="4"/>
        <v/>
      </c>
      <c r="P268" s="14">
        <f>IFERROR(INT(IF(MID(VLOOKUP(B268,IMPORT!$F:$AF,23,FALSE),1,10)&lt;&gt;"null",MID(VLOOKUP(B268,IMPORT!$F:$AF,23,FALSE),1,10),"")),"")</f>
        <v>43501</v>
      </c>
      <c r="Q268" s="16" t="str">
        <f>IFERROR(INT(IF(MID(VLOOKUP(B268,IMPORT!$F:$AF,26,FALSE),1,10)&lt;&gt;"null",MID(VLOOKUP(B268,IMPORT!$F:$AF,26,FALSE),1,10),"")),"")</f>
        <v/>
      </c>
      <c r="R268" s="16" t="str">
        <f>IFERROR(IF(VLOOKUP(B268,IMPORT!$F:$AF,11,FALSE)="true","X",""),"")</f>
        <v/>
      </c>
      <c r="S268" s="16" t="str">
        <f>IFERROR(IF(VLOOKUP(B268,IMPORT!$F:$AF,12,FALSE)="true","X",""),"")</f>
        <v/>
      </c>
      <c r="T268" s="16" t="str">
        <f>IFERROR(IF(VLOOKUP(B268,IMPORT!$F:$AF,9,FALSE)="true","X",""),"")</f>
        <v/>
      </c>
      <c r="U268" s="16" t="str">
        <f>IFERROR(IF(VLOOKUP(B268,IMPORT!$F:$AF,10,FALSE)="true","X",""),"")</f>
        <v/>
      </c>
      <c r="V268" s="16" t="str">
        <f>IFERROR(IF(VLOOKUP(B268,IMPORT!$F:$AF,13,FALSE)="true","X",""),"")</f>
        <v/>
      </c>
      <c r="W268" s="16" t="str">
        <f>IFERROR(IF(VLOOKUP(B268,IMPORT!$F:$AF,14,FALSE)="true","X",""),"")</f>
        <v/>
      </c>
      <c r="X268" s="12">
        <f>IFERROR(INT(IF(MID(VLOOKUP(B268,IMPORT!$F:$AF,27,FALSE),1,10)&lt;&gt;"null",MID(VLOOKUP(B268,IMPORT!$F:$AF,27,FALSE),1,10),"-")),"")</f>
        <v>43434</v>
      </c>
      <c r="Y268" s="21">
        <f>IFERROR(IF(VLOOKUP(B268,IMPORT!$F:$AF,24,FALSE)&lt;&gt;"null",VLOOKUP(B268,IMPORT!$F:$AF,24,FALSE),""),"")</f>
        <v>7.0100118723606003E+17</v>
      </c>
      <c r="Z268" s="18" t="str">
        <f>IFERROR(IF(VLOOKUP(B268,IMPORT!$F:$AF,25,FALSE)&lt;&gt;"null",VLOOKUP(B268,IMPORT!$F:$AF,25,FALSE),""),"")</f>
        <v/>
      </c>
    </row>
    <row r="269" spans="1:26">
      <c r="A269" s="1" t="str">
        <f>IFERROR(IF(IMPORT!C269&lt;&gt;"",IMPORT!C269,""),"")</f>
        <v>Paris 15 - Cambronne</v>
      </c>
      <c r="B269" s="1" t="str">
        <f>IFERROR(VLOOKUP(D269,IMPORT!$1:$1048576,6,FALSE),"")</f>
        <v>EL-140-FN</v>
      </c>
      <c r="C269" s="1" t="str">
        <f>IFERROR(VLOOKUP(B269,IMPORT!$F:$G,2,FALSE),"")</f>
        <v>Golf 7</v>
      </c>
      <c r="D269" s="8" t="str">
        <f>IFERROR(IF(IMPORT!A269&lt;&gt;"",IMPORT!A269,""),"")</f>
        <v>Paris 15 - Cambronne4</v>
      </c>
      <c r="E269" s="1" t="str">
        <f>IFERROR(VLOOKUP(D269,IMPORT!$1:$1048576,21,FALSE),"")</f>
        <v>Azize Aouzal</v>
      </c>
      <c r="F269" s="25" t="str">
        <f>IFERROR(IF(VLOOKUP(B269,IMPORT!$F:$J,4,0)="true","","S"),"")</f>
        <v/>
      </c>
      <c r="G269" s="10" t="str">
        <f>IFERROR(IF(VLOOKUP(B269,IMPORT!$F:$J,5,0)="normal","","B"),"")</f>
        <v/>
      </c>
      <c r="H269" s="26" t="str">
        <f>IFERROR(IF(VLOOKUP(B269,IMPORT!$F:$L,7,0)="true","","P"),"")</f>
        <v/>
      </c>
      <c r="I269" s="18" t="str">
        <f>IF(AND(OR(IMPORT!K269="available",IMPORT!K269="reservation",IMPORT!K269="reservation-late"),OR(A269&lt;&gt;"Z - Garage - Livraison",A269&lt;&gt;"Z - Garage - Livraison")),B269,"")</f>
        <v>EL-140-FN</v>
      </c>
      <c r="J269" s="18" t="str">
        <f>IFERROR(IF(VLOOKUP(B269,IMPORT!$F:$AF,21,FALSE)&lt;&gt;"null",IF(OR(A269="Z - Garage - Livraison",A269="Z - Garage - Restitution"),"",B269),""),"")</f>
        <v/>
      </c>
      <c r="K269" s="18" t="str">
        <f>IF(AND(J269="",OR(IMPORT!K269="intervention",IMPORT!K269="intervention-late")),IF(OR(A269="Z - Garage - Livraison",A269="Z - Garage - Restitution"),"",B269),"")</f>
        <v/>
      </c>
      <c r="L269" s="18" t="str">
        <f>IFERROR(IF(OR(A269="Z - Garage - Livraison",A269="Z - Garage - Restitution"),B269,""),"")</f>
        <v/>
      </c>
      <c r="M269" s="20" t="str">
        <f>IFERROR(INT(IF(OR(IMPORT!K269="intervention",IMPORT!K269="intervention-late",IMPORT!K269="unavailable"),IF(J269&lt;&gt;"",MID(VLOOKUP(B269,IMPORT!$F:$AF,21,0),1,10),MID(VLOOKUP(B269,IMPORT!$F:$AF,19,0),1,10)),"")),"")</f>
        <v/>
      </c>
      <c r="N269" s="20" t="str">
        <f>IFERROR(INT(IF(OR(IMPORT!K269="intervention",IMPORT!K269="intervention-late",IMPORT!K269="unavailable"),IF(J269&lt;&gt;"",MID(VLOOKUP(B269,IMPORT!$F:$AF,22,0),1,10),MID(VLOOKUP(B269,IMPORT!$F:$AF,20,0),1,10)),"")),"")</f>
        <v/>
      </c>
      <c r="O269" s="18" t="str">
        <f t="shared" ca="1" si="4"/>
        <v/>
      </c>
      <c r="P269" s="14" t="str">
        <f>IFERROR(INT(IF(MID(VLOOKUP(B269,IMPORT!$F:$AF,23,FALSE),1,10)&lt;&gt;"null",MID(VLOOKUP(B269,IMPORT!$F:$AF,23,FALSE),1,10),"")),"")</f>
        <v/>
      </c>
      <c r="Q269" s="16" t="str">
        <f>IFERROR(INT(IF(MID(VLOOKUP(B269,IMPORT!$F:$AF,26,FALSE),1,10)&lt;&gt;"null",MID(VLOOKUP(B269,IMPORT!$F:$AF,26,FALSE),1,10),"")),"")</f>
        <v/>
      </c>
      <c r="R269" s="16" t="str">
        <f>IFERROR(IF(VLOOKUP(B269,IMPORT!$F:$AF,11,FALSE)="true","X",""),"")</f>
        <v/>
      </c>
      <c r="S269" s="16" t="str">
        <f>IFERROR(IF(VLOOKUP(B269,IMPORT!$F:$AF,12,FALSE)="true","X",""),"")</f>
        <v/>
      </c>
      <c r="T269" s="16" t="str">
        <f>IFERROR(IF(VLOOKUP(B269,IMPORT!$F:$AF,9,FALSE)="true","X",""),"")</f>
        <v/>
      </c>
      <c r="U269" s="16" t="str">
        <f>IFERROR(IF(VLOOKUP(B269,IMPORT!$F:$AF,10,FALSE)="true","X",""),"")</f>
        <v/>
      </c>
      <c r="V269" s="16" t="str">
        <f>IFERROR(IF(VLOOKUP(B269,IMPORT!$F:$AF,13,FALSE)="true","X",""),"")</f>
        <v/>
      </c>
      <c r="W269" s="16" t="str">
        <f>IFERROR(IF(VLOOKUP(B269,IMPORT!$F:$AF,14,FALSE)="true","X",""),"")</f>
        <v/>
      </c>
      <c r="X269" s="12">
        <f>IFERROR(INT(IF(MID(VLOOKUP(B269,IMPORT!$F:$AF,27,FALSE),1,10)&lt;&gt;"null",MID(VLOOKUP(B269,IMPORT!$F:$AF,27,FALSE),1,10),"-")),"")</f>
        <v>43434</v>
      </c>
      <c r="Y269" s="21">
        <f>IFERROR(IF(VLOOKUP(B269,IMPORT!$F:$AF,24,FALSE)&lt;&gt;"null",VLOOKUP(B269,IMPORT!$F:$AF,24,FALSE),""),"")</f>
        <v>7.0100118723606003E+17</v>
      </c>
      <c r="Z269" s="18" t="str">
        <f>IFERROR(IF(VLOOKUP(B269,IMPORT!$F:$AF,25,FALSE)&lt;&gt;"null",VLOOKUP(B269,IMPORT!$F:$AF,25,FALSE),""),"")</f>
        <v/>
      </c>
    </row>
    <row r="270" spans="1:26">
      <c r="A270" s="1" t="str">
        <f>IFERROR(IF(IMPORT!C270&lt;&gt;"",IMPORT!C270,""),"")</f>
        <v>Paris 15 - Cambronne</v>
      </c>
      <c r="B270" s="1" t="str">
        <f>IFERROR(VLOOKUP(D270,IMPORT!$1:$1048576,6,FALSE),"")</f>
        <v>ER-523-PG</v>
      </c>
      <c r="C270" s="1" t="str">
        <f>IFERROR(VLOOKUP(B270,IMPORT!$F:$G,2,FALSE),"")</f>
        <v>Golf 7</v>
      </c>
      <c r="D270" s="8" t="str">
        <f>IFERROR(IF(IMPORT!A270&lt;&gt;"",IMPORT!A270,""),"")</f>
        <v>Paris 15 - Cambronne5</v>
      </c>
      <c r="E270" s="1" t="str">
        <f>IFERROR(VLOOKUP(D270,IMPORT!$1:$1048576,21,FALSE),"")</f>
        <v>Azize Aouzal</v>
      </c>
      <c r="F270" s="25" t="str">
        <f>IFERROR(IF(VLOOKUP(B270,IMPORT!$F:$J,4,0)="true","","S"),"")</f>
        <v/>
      </c>
      <c r="G270" s="10" t="str">
        <f>IFERROR(IF(VLOOKUP(B270,IMPORT!$F:$J,5,0)="normal","","B"),"")</f>
        <v/>
      </c>
      <c r="H270" s="26" t="str">
        <f>IFERROR(IF(VLOOKUP(B270,IMPORT!$F:$L,7,0)="true","","P"),"")</f>
        <v/>
      </c>
      <c r="I270" s="18" t="str">
        <f>IF(AND(OR(IMPORT!K270="available",IMPORT!K270="reservation",IMPORT!K270="reservation-late"),OR(A270&lt;&gt;"Z - Garage - Livraison",A270&lt;&gt;"Z - Garage - Livraison")),B270,"")</f>
        <v>ER-523-PG</v>
      </c>
      <c r="J270" s="18" t="str">
        <f>IFERROR(IF(VLOOKUP(B270,IMPORT!$F:$AF,21,FALSE)&lt;&gt;"null",IF(OR(A270="Z - Garage - Livraison",A270="Z - Garage - Restitution"),"",B270),""),"")</f>
        <v/>
      </c>
      <c r="K270" s="18" t="str">
        <f>IF(AND(J270="",OR(IMPORT!K270="intervention",IMPORT!K270="intervention-late")),IF(OR(A270="Z - Garage - Livraison",A270="Z - Garage - Restitution"),"",B270),"")</f>
        <v/>
      </c>
      <c r="L270" s="18" t="str">
        <f>IFERROR(IF(OR(A270="Z - Garage - Livraison",A270="Z - Garage - Restitution"),B270,""),"")</f>
        <v/>
      </c>
      <c r="M270" s="20" t="str">
        <f>IFERROR(INT(IF(OR(IMPORT!K270="intervention",IMPORT!K270="intervention-late",IMPORT!K270="unavailable"),IF(J270&lt;&gt;"",MID(VLOOKUP(B270,IMPORT!$F:$AF,21,0),1,10),MID(VLOOKUP(B270,IMPORT!$F:$AF,19,0),1,10)),"")),"")</f>
        <v/>
      </c>
      <c r="N270" s="20" t="str">
        <f>IFERROR(INT(IF(OR(IMPORT!K270="intervention",IMPORT!K270="intervention-late",IMPORT!K270="unavailable"),IF(J270&lt;&gt;"",MID(VLOOKUP(B270,IMPORT!$F:$AF,22,0),1,10),MID(VLOOKUP(B270,IMPORT!$F:$AF,20,0),1,10)),"")),"")</f>
        <v/>
      </c>
      <c r="O270" s="18" t="str">
        <f t="shared" ca="1" si="4"/>
        <v/>
      </c>
      <c r="P270" s="14" t="str">
        <f>IFERROR(INT(IF(MID(VLOOKUP(B270,IMPORT!$F:$AF,23,FALSE),1,10)&lt;&gt;"null",MID(VLOOKUP(B270,IMPORT!$F:$AF,23,FALSE),1,10),"")),"")</f>
        <v/>
      </c>
      <c r="Q270" s="16" t="str">
        <f>IFERROR(INT(IF(MID(VLOOKUP(B270,IMPORT!$F:$AF,26,FALSE),1,10)&lt;&gt;"null",MID(VLOOKUP(B270,IMPORT!$F:$AF,26,FALSE),1,10),"")),"")</f>
        <v/>
      </c>
      <c r="R270" s="16" t="str">
        <f>IFERROR(IF(VLOOKUP(B270,IMPORT!$F:$AF,11,FALSE)="true","X",""),"")</f>
        <v/>
      </c>
      <c r="S270" s="16" t="str">
        <f>IFERROR(IF(VLOOKUP(B270,IMPORT!$F:$AF,12,FALSE)="true","X",""),"")</f>
        <v/>
      </c>
      <c r="T270" s="16" t="str">
        <f>IFERROR(IF(VLOOKUP(B270,IMPORT!$F:$AF,9,FALSE)="true","X",""),"")</f>
        <v/>
      </c>
      <c r="U270" s="16" t="str">
        <f>IFERROR(IF(VLOOKUP(B270,IMPORT!$F:$AF,10,FALSE)="true","X",""),"")</f>
        <v/>
      </c>
      <c r="V270" s="16" t="str">
        <f>IFERROR(IF(VLOOKUP(B270,IMPORT!$F:$AF,13,FALSE)="true","X",""),"")</f>
        <v/>
      </c>
      <c r="W270" s="16" t="str">
        <f>IFERROR(IF(VLOOKUP(B270,IMPORT!$F:$AF,14,FALSE)="true","X",""),"")</f>
        <v/>
      </c>
      <c r="X270" s="12">
        <f>IFERROR(INT(IF(MID(VLOOKUP(B270,IMPORT!$F:$AF,27,FALSE),1,10)&lt;&gt;"null",MID(VLOOKUP(B270,IMPORT!$F:$AF,27,FALSE),1,10),"-")),"")</f>
        <v>43434</v>
      </c>
      <c r="Y270" s="21">
        <f>IFERROR(IF(VLOOKUP(B270,IMPORT!$F:$AF,24,FALSE)&lt;&gt;"null",VLOOKUP(B270,IMPORT!$F:$AF,24,FALSE),""),"")</f>
        <v>7.0100118723606003E+17</v>
      </c>
      <c r="Z270" s="18" t="str">
        <f>IFERROR(IF(VLOOKUP(B270,IMPORT!$F:$AF,25,FALSE)&lt;&gt;"null",VLOOKUP(B270,IMPORT!$F:$AF,25,FALSE),""),"")</f>
        <v/>
      </c>
    </row>
    <row r="271" spans="1:26">
      <c r="A271" s="1" t="str">
        <f>IFERROR(IF(IMPORT!C271&lt;&gt;"",IMPORT!C271,""),"")</f>
        <v>Paris 15 - Cambronne</v>
      </c>
      <c r="B271" s="1" t="str">
        <f>IFERROR(VLOOKUP(D271,IMPORT!$1:$1048576,6,FALSE),"")</f>
        <v>FC-541-DK</v>
      </c>
      <c r="C271" s="1">
        <f>IFERROR(VLOOKUP(B271,IMPORT!$F:$G,2,FALSE),"")</f>
        <v>500</v>
      </c>
      <c r="D271" s="8" t="str">
        <f>IFERROR(IF(IMPORT!A271&lt;&gt;"",IMPORT!A271,""),"")</f>
        <v>Paris 15 - Cambronne6</v>
      </c>
      <c r="E271" s="1" t="str">
        <f>IFERROR(VLOOKUP(D271,IMPORT!$1:$1048576,21,FALSE),"")</f>
        <v>Azize Aouzal</v>
      </c>
      <c r="F271" s="25" t="str">
        <f>IFERROR(IF(VLOOKUP(B271,IMPORT!$F:$J,4,0)="true","","S"),"")</f>
        <v/>
      </c>
      <c r="G271" s="10" t="str">
        <f>IFERROR(IF(VLOOKUP(B271,IMPORT!$F:$J,5,0)="normal","","B"),"")</f>
        <v/>
      </c>
      <c r="H271" s="26" t="str">
        <f>IFERROR(IF(VLOOKUP(B271,IMPORT!$F:$L,7,0)="true","","P"),"")</f>
        <v/>
      </c>
      <c r="I271" s="18" t="str">
        <f>IF(AND(OR(IMPORT!K271="available",IMPORT!K271="reservation",IMPORT!K271="reservation-late"),OR(A271&lt;&gt;"Z - Garage - Livraison",A271&lt;&gt;"Z - Garage - Livraison")),B271,"")</f>
        <v>FC-541-DK</v>
      </c>
      <c r="J271" s="18" t="str">
        <f>IFERROR(IF(VLOOKUP(B271,IMPORT!$F:$AF,21,FALSE)&lt;&gt;"null",IF(OR(A271="Z - Garage - Livraison",A271="Z - Garage - Restitution"),"",B271),""),"")</f>
        <v/>
      </c>
      <c r="K271" s="18" t="str">
        <f>IF(AND(J271="",OR(IMPORT!K271="intervention",IMPORT!K271="intervention-late")),IF(OR(A271="Z - Garage - Livraison",A271="Z - Garage - Restitution"),"",B271),"")</f>
        <v/>
      </c>
      <c r="L271" s="18" t="str">
        <f>IFERROR(IF(OR(A271="Z - Garage - Livraison",A271="Z - Garage - Restitution"),B271,""),"")</f>
        <v/>
      </c>
      <c r="M271" s="20" t="str">
        <f>IFERROR(INT(IF(OR(IMPORT!K271="intervention",IMPORT!K271="intervention-late",IMPORT!K271="unavailable"),IF(J271&lt;&gt;"",MID(VLOOKUP(B271,IMPORT!$F:$AF,21,0),1,10),MID(VLOOKUP(B271,IMPORT!$F:$AF,19,0),1,10)),"")),"")</f>
        <v/>
      </c>
      <c r="N271" s="20" t="str">
        <f>IFERROR(INT(IF(OR(IMPORT!K271="intervention",IMPORT!K271="intervention-late",IMPORT!K271="unavailable"),IF(J271&lt;&gt;"",MID(VLOOKUP(B271,IMPORT!$F:$AF,22,0),1,10),MID(VLOOKUP(B271,IMPORT!$F:$AF,20,0),1,10)),"")),"")</f>
        <v/>
      </c>
      <c r="O271" s="18" t="str">
        <f t="shared" ca="1" si="4"/>
        <v/>
      </c>
      <c r="P271" s="14" t="str">
        <f>IFERROR(INT(IF(MID(VLOOKUP(B271,IMPORT!$F:$AF,23,FALSE),1,10)&lt;&gt;"null",MID(VLOOKUP(B271,IMPORT!$F:$AF,23,FALSE),1,10),"")),"")</f>
        <v/>
      </c>
      <c r="Q271" s="16" t="str">
        <f>IFERROR(INT(IF(MID(VLOOKUP(B271,IMPORT!$F:$AF,26,FALSE),1,10)&lt;&gt;"null",MID(VLOOKUP(B271,IMPORT!$F:$AF,26,FALSE),1,10),"")),"")</f>
        <v/>
      </c>
      <c r="R271" s="16" t="str">
        <f>IFERROR(IF(VLOOKUP(B271,IMPORT!$F:$AF,11,FALSE)="true","X",""),"")</f>
        <v/>
      </c>
      <c r="S271" s="16" t="str">
        <f>IFERROR(IF(VLOOKUP(B271,IMPORT!$F:$AF,12,FALSE)="true","X",""),"")</f>
        <v/>
      </c>
      <c r="T271" s="16" t="str">
        <f>IFERROR(IF(VLOOKUP(B271,IMPORT!$F:$AF,9,FALSE)="true","X",""),"")</f>
        <v/>
      </c>
      <c r="U271" s="16" t="str">
        <f>IFERROR(IF(VLOOKUP(B271,IMPORT!$F:$AF,10,FALSE)="true","X",""),"")</f>
        <v/>
      </c>
      <c r="V271" s="16" t="str">
        <f>IFERROR(IF(VLOOKUP(B271,IMPORT!$F:$AF,13,FALSE)="true","X",""),"")</f>
        <v/>
      </c>
      <c r="W271" s="16" t="str">
        <f>IFERROR(IF(VLOOKUP(B271,IMPORT!$F:$AF,14,FALSE)="true","X",""),"")</f>
        <v/>
      </c>
      <c r="X271" s="12">
        <f>IFERROR(INT(IF(MID(VLOOKUP(B271,IMPORT!$F:$AF,27,FALSE),1,10)&lt;&gt;"null",MID(VLOOKUP(B271,IMPORT!$F:$AF,27,FALSE),1,10),"-")),"")</f>
        <v>43446</v>
      </c>
      <c r="Y271" s="21">
        <f>IFERROR(IF(VLOOKUP(B271,IMPORT!$F:$AF,24,FALSE)&lt;&gt;"null",VLOOKUP(B271,IMPORT!$F:$AF,24,FALSE),""),"")</f>
        <v>7.0100118723605901E+17</v>
      </c>
      <c r="Z271" s="18">
        <f>IFERROR(IF(VLOOKUP(B271,IMPORT!$F:$AF,25,FALSE)&lt;&gt;"null",VLOOKUP(B271,IMPORT!$F:$AF,25,FALSE),""),"")</f>
        <v>134626</v>
      </c>
    </row>
    <row r="272" spans="1:26">
      <c r="A272" s="1" t="str">
        <f>IFERROR(IF(IMPORT!C272&lt;&gt;"",IMPORT!C272,""),"")</f>
        <v>Paris 15 - Convention</v>
      </c>
      <c r="B272" s="1" t="str">
        <f>IFERROR(VLOOKUP(D272,IMPORT!$1:$1048576,6,FALSE),"")</f>
        <v>EL-015-FM</v>
      </c>
      <c r="C272" s="1" t="str">
        <f>IFERROR(VLOOKUP(B272,IMPORT!$F:$G,2,FALSE),"")</f>
        <v>Golf 7</v>
      </c>
      <c r="D272" s="8" t="str">
        <f>IFERROR(IF(IMPORT!A272&lt;&gt;"",IMPORT!A272,""),"")</f>
        <v>Paris 15 - Convention1</v>
      </c>
      <c r="E272" s="1" t="str">
        <f>IFERROR(VLOOKUP(D272,IMPORT!$1:$1048576,21,FALSE),"")</f>
        <v>Stephen Girault</v>
      </c>
      <c r="F272" s="25" t="str">
        <f>IFERROR(IF(VLOOKUP(B272,IMPORT!$F:$J,4,0)="true","","S"),"")</f>
        <v>S</v>
      </c>
      <c r="G272" s="10" t="str">
        <f>IFERROR(IF(VLOOKUP(B272,IMPORT!$F:$J,5,0)="normal","","B"),"")</f>
        <v>B</v>
      </c>
      <c r="H272" s="26" t="str">
        <f>IFERROR(IF(VLOOKUP(B272,IMPORT!$F:$L,7,0)="true","","P"),"")</f>
        <v/>
      </c>
      <c r="I272" s="18" t="str">
        <f>IF(AND(OR(IMPORT!K272="available",IMPORT!K272="reservation",IMPORT!K272="reservation-late"),OR(A272&lt;&gt;"Z - Garage - Livraison",A272&lt;&gt;"Z - Garage - Livraison")),B272,"")</f>
        <v>EL-015-FM</v>
      </c>
      <c r="J272" s="18" t="str">
        <f>IFERROR(IF(VLOOKUP(B272,IMPORT!$F:$AF,21,FALSE)&lt;&gt;"null",IF(OR(A272="Z - Garage - Livraison",A272="Z - Garage - Restitution"),"",B272),""),"")</f>
        <v/>
      </c>
      <c r="K272" s="18" t="str">
        <f>IF(AND(J272="",OR(IMPORT!K272="intervention",IMPORT!K272="intervention-late")),IF(OR(A272="Z - Garage - Livraison",A272="Z - Garage - Restitution"),"",B272),"")</f>
        <v/>
      </c>
      <c r="L272" s="18" t="str">
        <f>IFERROR(IF(OR(A272="Z - Garage - Livraison",A272="Z - Garage - Restitution"),B272,""),"")</f>
        <v/>
      </c>
      <c r="M272" s="20" t="str">
        <f>IFERROR(INT(IF(OR(IMPORT!K272="intervention",IMPORT!K272="intervention-late",IMPORT!K272="unavailable"),IF(J272&lt;&gt;"",MID(VLOOKUP(B272,IMPORT!$F:$AF,21,0),1,10),MID(VLOOKUP(B272,IMPORT!$F:$AF,19,0),1,10)),"")),"")</f>
        <v/>
      </c>
      <c r="N272" s="20" t="str">
        <f>IFERROR(INT(IF(OR(IMPORT!K272="intervention",IMPORT!K272="intervention-late",IMPORT!K272="unavailable"),IF(J272&lt;&gt;"",MID(VLOOKUP(B272,IMPORT!$F:$AF,22,0),1,10),MID(VLOOKUP(B272,IMPORT!$F:$AF,20,0),1,10)),"")),"")</f>
        <v/>
      </c>
      <c r="O272" s="18" t="str">
        <f t="shared" ca="1" si="4"/>
        <v/>
      </c>
      <c r="P272" s="14" t="str">
        <f>IFERROR(INT(IF(MID(VLOOKUP(B272,IMPORT!$F:$AF,23,FALSE),1,10)&lt;&gt;"null",MID(VLOOKUP(B272,IMPORT!$F:$AF,23,FALSE),1,10),"")),"")</f>
        <v/>
      </c>
      <c r="Q272" s="16" t="str">
        <f>IFERROR(INT(IF(MID(VLOOKUP(B272,IMPORT!$F:$AF,26,FALSE),1,10)&lt;&gt;"null",MID(VLOOKUP(B272,IMPORT!$F:$AF,26,FALSE),1,10),"")),"")</f>
        <v/>
      </c>
      <c r="R272" s="16" t="str">
        <f>IFERROR(IF(VLOOKUP(B272,IMPORT!$F:$AF,11,FALSE)="true","X",""),"")</f>
        <v/>
      </c>
      <c r="S272" s="16" t="str">
        <f>IFERROR(IF(VLOOKUP(B272,IMPORT!$F:$AF,12,FALSE)="true","X",""),"")</f>
        <v/>
      </c>
      <c r="T272" s="16" t="str">
        <f>IFERROR(IF(VLOOKUP(B272,IMPORT!$F:$AF,9,FALSE)="true","X",""),"")</f>
        <v/>
      </c>
      <c r="U272" s="16" t="str">
        <f>IFERROR(IF(VLOOKUP(B272,IMPORT!$F:$AF,10,FALSE)="true","X",""),"")</f>
        <v/>
      </c>
      <c r="V272" s="16" t="str">
        <f>IFERROR(IF(VLOOKUP(B272,IMPORT!$F:$AF,13,FALSE)="true","X",""),"")</f>
        <v/>
      </c>
      <c r="W272" s="16" t="str">
        <f>IFERROR(IF(VLOOKUP(B272,IMPORT!$F:$AF,14,FALSE)="true","X",""),"")</f>
        <v/>
      </c>
      <c r="X272" s="12">
        <f>IFERROR(INT(IF(MID(VLOOKUP(B272,IMPORT!$F:$AF,27,FALSE),1,10)&lt;&gt;"null",MID(VLOOKUP(B272,IMPORT!$F:$AF,27,FALSE),1,10),"-")),"")</f>
        <v>43208</v>
      </c>
      <c r="Y272" s="21">
        <f>IFERROR(IF(VLOOKUP(B272,IMPORT!$F:$AF,24,FALSE)&lt;&gt;"null",VLOOKUP(B272,IMPORT!$F:$AF,24,FALSE),""),"")</f>
        <v>7.0100118723606106E+17</v>
      </c>
      <c r="Z272" s="18" t="str">
        <f>IFERROR(IF(VLOOKUP(B272,IMPORT!$F:$AF,25,FALSE)&lt;&gt;"null",VLOOKUP(B272,IMPORT!$F:$AF,25,FALSE),""),"")</f>
        <v/>
      </c>
    </row>
    <row r="273" spans="1:26">
      <c r="A273" s="1" t="str">
        <f>IFERROR(IF(IMPORT!C273&lt;&gt;"",IMPORT!C273,""),"")</f>
        <v>Paris 15 - Convention</v>
      </c>
      <c r="B273" s="1" t="str">
        <f>IFERROR(VLOOKUP(D273,IMPORT!$1:$1048576,6,FALSE),"")</f>
        <v>ES-763-VS</v>
      </c>
      <c r="C273" s="1" t="str">
        <f>IFERROR(VLOOKUP(B273,IMPORT!$F:$G,2,FALSE),"")</f>
        <v>MEGANE</v>
      </c>
      <c r="D273" s="8" t="str">
        <f>IFERROR(IF(IMPORT!A273&lt;&gt;"",IMPORT!A273,""),"")</f>
        <v>Paris 15 - Convention2</v>
      </c>
      <c r="E273" s="1" t="str">
        <f>IFERROR(VLOOKUP(D273,IMPORT!$1:$1048576,21,FALSE),"")</f>
        <v>Stephen Girault</v>
      </c>
      <c r="F273" s="25" t="str">
        <f>IFERROR(IF(VLOOKUP(B273,IMPORT!$F:$J,4,0)="true","","S"),"")</f>
        <v/>
      </c>
      <c r="G273" s="10" t="str">
        <f>IFERROR(IF(VLOOKUP(B273,IMPORT!$F:$J,5,0)="normal","","B"),"")</f>
        <v/>
      </c>
      <c r="H273" s="26" t="str">
        <f>IFERROR(IF(VLOOKUP(B273,IMPORT!$F:$L,7,0)="true","","P"),"")</f>
        <v/>
      </c>
      <c r="I273" s="18" t="str">
        <f>IF(AND(OR(IMPORT!K273="available",IMPORT!K273="reservation",IMPORT!K273="reservation-late"),OR(A273&lt;&gt;"Z - Garage - Livraison",A273&lt;&gt;"Z - Garage - Livraison")),B273,"")</f>
        <v>ES-763-VS</v>
      </c>
      <c r="J273" s="18" t="str">
        <f>IFERROR(IF(VLOOKUP(B273,IMPORT!$F:$AF,21,FALSE)&lt;&gt;"null",IF(OR(A273="Z - Garage - Livraison",A273="Z - Garage - Restitution"),"",B273),""),"")</f>
        <v/>
      </c>
      <c r="K273" s="18" t="str">
        <f>IF(AND(J273="",OR(IMPORT!K273="intervention",IMPORT!K273="intervention-late")),IF(OR(A273="Z - Garage - Livraison",A273="Z - Garage - Restitution"),"",B273),"")</f>
        <v/>
      </c>
      <c r="L273" s="18" t="str">
        <f>IFERROR(IF(OR(A273="Z - Garage - Livraison",A273="Z - Garage - Restitution"),B273,""),"")</f>
        <v/>
      </c>
      <c r="M273" s="20" t="str">
        <f>IFERROR(INT(IF(OR(IMPORT!K273="intervention",IMPORT!K273="intervention-late",IMPORT!K273="unavailable"),IF(J273&lt;&gt;"",MID(VLOOKUP(B273,IMPORT!$F:$AF,21,0),1,10),MID(VLOOKUP(B273,IMPORT!$F:$AF,19,0),1,10)),"")),"")</f>
        <v/>
      </c>
      <c r="N273" s="20" t="str">
        <f>IFERROR(INT(IF(OR(IMPORT!K273="intervention",IMPORT!K273="intervention-late",IMPORT!K273="unavailable"),IF(J273&lt;&gt;"",MID(VLOOKUP(B273,IMPORT!$F:$AF,22,0),1,10),MID(VLOOKUP(B273,IMPORT!$F:$AF,20,0),1,10)),"")),"")</f>
        <v/>
      </c>
      <c r="O273" s="18" t="str">
        <f t="shared" ca="1" si="4"/>
        <v/>
      </c>
      <c r="P273" s="14" t="str">
        <f>IFERROR(INT(IF(MID(VLOOKUP(B273,IMPORT!$F:$AF,23,FALSE),1,10)&lt;&gt;"null",MID(VLOOKUP(B273,IMPORT!$F:$AF,23,FALSE),1,10),"")),"")</f>
        <v/>
      </c>
      <c r="Q273" s="16" t="str">
        <f>IFERROR(INT(IF(MID(VLOOKUP(B273,IMPORT!$F:$AF,26,FALSE),1,10)&lt;&gt;"null",MID(VLOOKUP(B273,IMPORT!$F:$AF,26,FALSE),1,10),"")),"")</f>
        <v/>
      </c>
      <c r="R273" s="16" t="str">
        <f>IFERROR(IF(VLOOKUP(B273,IMPORT!$F:$AF,11,FALSE)="true","X",""),"")</f>
        <v/>
      </c>
      <c r="S273" s="16" t="str">
        <f>IFERROR(IF(VLOOKUP(B273,IMPORT!$F:$AF,12,FALSE)="true","X",""),"")</f>
        <v/>
      </c>
      <c r="T273" s="16" t="str">
        <f>IFERROR(IF(VLOOKUP(B273,IMPORT!$F:$AF,9,FALSE)="true","X",""),"")</f>
        <v/>
      </c>
      <c r="U273" s="16" t="str">
        <f>IFERROR(IF(VLOOKUP(B273,IMPORT!$F:$AF,10,FALSE)="true","X",""),"")</f>
        <v/>
      </c>
      <c r="V273" s="16" t="str">
        <f>IFERROR(IF(VLOOKUP(B273,IMPORT!$F:$AF,13,FALSE)="true","X",""),"")</f>
        <v/>
      </c>
      <c r="W273" s="16" t="str">
        <f>IFERROR(IF(VLOOKUP(B273,IMPORT!$F:$AF,14,FALSE)="true","X",""),"")</f>
        <v/>
      </c>
      <c r="X273" s="12">
        <f>IFERROR(INT(IF(MID(VLOOKUP(B273,IMPORT!$F:$AF,27,FALSE),1,10)&lt;&gt;"null",MID(VLOOKUP(B273,IMPORT!$F:$AF,27,FALSE),1,10),"-")),"")</f>
        <v>43364</v>
      </c>
      <c r="Y273" s="21">
        <f>IFERROR(IF(VLOOKUP(B273,IMPORT!$F:$AF,24,FALSE)&lt;&gt;"null",VLOOKUP(B273,IMPORT!$F:$AF,24,FALSE),""),"")</f>
        <v>7.0100118723602701E+17</v>
      </c>
      <c r="Z273" s="18" t="str">
        <f>IFERROR(IF(VLOOKUP(B273,IMPORT!$F:$AF,25,FALSE)&lt;&gt;"null",VLOOKUP(B273,IMPORT!$F:$AF,25,FALSE),""),"")</f>
        <v/>
      </c>
    </row>
    <row r="274" spans="1:26">
      <c r="A274" s="1" t="str">
        <f>IFERROR(IF(IMPORT!C274&lt;&gt;"",IMPORT!C274,""),"")</f>
        <v>Paris 15 - Convention</v>
      </c>
      <c r="B274" s="1" t="str">
        <f>IFERROR(VLOOKUP(D274,IMPORT!$1:$1048576,6,FALSE),"")</f>
        <v>EW-043-KN</v>
      </c>
      <c r="C274" s="1">
        <f>IFERROR(VLOOKUP(B274,IMPORT!$F:$G,2,FALSE),"")</f>
        <v>500</v>
      </c>
      <c r="D274" s="8" t="str">
        <f>IFERROR(IF(IMPORT!A274&lt;&gt;"",IMPORT!A274,""),"")</f>
        <v>Paris 15 - Convention3</v>
      </c>
      <c r="E274" s="1" t="str">
        <f>IFERROR(VLOOKUP(D274,IMPORT!$1:$1048576,21,FALSE),"")</f>
        <v>Stephen Girault</v>
      </c>
      <c r="F274" s="25" t="str">
        <f>IFERROR(IF(VLOOKUP(B274,IMPORT!$F:$J,4,0)="true","","S"),"")</f>
        <v/>
      </c>
      <c r="G274" s="10" t="str">
        <f>IFERROR(IF(VLOOKUP(B274,IMPORT!$F:$J,5,0)="normal","","B"),"")</f>
        <v/>
      </c>
      <c r="H274" s="26" t="str">
        <f>IFERROR(IF(VLOOKUP(B274,IMPORT!$F:$L,7,0)="true","","P"),"")</f>
        <v/>
      </c>
      <c r="I274" s="18" t="str">
        <f>IF(AND(OR(IMPORT!K274="available",IMPORT!K274="reservation",IMPORT!K274="reservation-late"),OR(A274&lt;&gt;"Z - Garage - Livraison",A274&lt;&gt;"Z - Garage - Livraison")),B274,"")</f>
        <v/>
      </c>
      <c r="J274" s="18" t="str">
        <f>IFERROR(IF(VLOOKUP(B274,IMPORT!$F:$AF,21,FALSE)&lt;&gt;"null",IF(OR(A274="Z - Garage - Livraison",A274="Z - Garage - Restitution"),"",B274),""),"")</f>
        <v>EW-043-KN</v>
      </c>
      <c r="K274" s="18" t="str">
        <f>IF(AND(J274="",OR(IMPORT!K274="intervention",IMPORT!K274="intervention-late")),IF(OR(A274="Z - Garage - Livraison",A274="Z - Garage - Restitution"),"",B274),"")</f>
        <v/>
      </c>
      <c r="L274" s="18" t="str">
        <f>IFERROR(IF(OR(A274="Z - Garage - Livraison",A274="Z - Garage - Restitution"),B274,""),"")</f>
        <v/>
      </c>
      <c r="M274" s="20">
        <f>IFERROR(INT(IF(OR(IMPORT!K274="intervention",IMPORT!K274="intervention-late",IMPORT!K274="unavailable"),IF(J274&lt;&gt;"",MID(VLOOKUP(B274,IMPORT!$F:$AF,21,0),1,10),MID(VLOOKUP(B274,IMPORT!$F:$AF,19,0),1,10)),"")),"")</f>
        <v>43509</v>
      </c>
      <c r="N274" s="20">
        <f>IFERROR(INT(IF(OR(IMPORT!K274="intervention",IMPORT!K274="intervention-late",IMPORT!K274="unavailable"),IF(J274&lt;&gt;"",MID(VLOOKUP(B274,IMPORT!$F:$AF,22,0),1,10),MID(VLOOKUP(B274,IMPORT!$F:$AF,20,0),1,10)),"")),"")</f>
        <v>43516</v>
      </c>
      <c r="O274" s="18">
        <f t="shared" ca="1" si="4"/>
        <v>3</v>
      </c>
      <c r="P274" s="14">
        <f>IFERROR(INT(IF(MID(VLOOKUP(B274,IMPORT!$F:$AF,23,FALSE),1,10)&lt;&gt;"null",MID(VLOOKUP(B274,IMPORT!$F:$AF,23,FALSE),1,10),"")),"")</f>
        <v>43505</v>
      </c>
      <c r="Q274" s="16" t="str">
        <f>IFERROR(INT(IF(MID(VLOOKUP(B274,IMPORT!$F:$AF,26,FALSE),1,10)&lt;&gt;"null",MID(VLOOKUP(B274,IMPORT!$F:$AF,26,FALSE),1,10),"")),"")</f>
        <v/>
      </c>
      <c r="R274" s="16" t="str">
        <f>IFERROR(IF(VLOOKUP(B274,IMPORT!$F:$AF,11,FALSE)="true","X",""),"")</f>
        <v/>
      </c>
      <c r="S274" s="16" t="str">
        <f>IFERROR(IF(VLOOKUP(B274,IMPORT!$F:$AF,12,FALSE)="true","X",""),"")</f>
        <v/>
      </c>
      <c r="T274" s="16" t="str">
        <f>IFERROR(IF(VLOOKUP(B274,IMPORT!$F:$AF,9,FALSE)="true","X",""),"")</f>
        <v/>
      </c>
      <c r="U274" s="16" t="str">
        <f>IFERROR(IF(VLOOKUP(B274,IMPORT!$F:$AF,10,FALSE)="true","X",""),"")</f>
        <v/>
      </c>
      <c r="V274" s="16" t="str">
        <f>IFERROR(IF(VLOOKUP(B274,IMPORT!$F:$AF,13,FALSE)="true","X",""),"")</f>
        <v/>
      </c>
      <c r="W274" s="16" t="str">
        <f>IFERROR(IF(VLOOKUP(B274,IMPORT!$F:$AF,14,FALSE)="true","X",""),"")</f>
        <v/>
      </c>
      <c r="X274" s="12">
        <f>IFERROR(INT(IF(MID(VLOOKUP(B274,IMPORT!$F:$AF,27,FALSE),1,10)&lt;&gt;"null",MID(VLOOKUP(B274,IMPORT!$F:$AF,27,FALSE),1,10),"-")),"")</f>
        <v>43214</v>
      </c>
      <c r="Y274" s="21">
        <f>IFERROR(IF(VLOOKUP(B274,IMPORT!$F:$AF,24,FALSE)&lt;&gt;"null",VLOOKUP(B274,IMPORT!$F:$AF,24,FALSE),""),"")</f>
        <v>7.0100118723603302E+17</v>
      </c>
      <c r="Z274" s="18" t="str">
        <f>IFERROR(IF(VLOOKUP(B274,IMPORT!$F:$AF,25,FALSE)&lt;&gt;"null",VLOOKUP(B274,IMPORT!$F:$AF,25,FALSE),""),"")</f>
        <v/>
      </c>
    </row>
    <row r="275" spans="1:26">
      <c r="A275" s="1" t="str">
        <f>IFERROR(IF(IMPORT!C275&lt;&gt;"",IMPORT!C275,""),"")</f>
        <v>Paris 15 - Convention</v>
      </c>
      <c r="B275" s="1" t="str">
        <f>IFERROR(VLOOKUP(D275,IMPORT!$1:$1048576,6,FALSE),"")</f>
        <v>FC-536-DK</v>
      </c>
      <c r="C275" s="1">
        <f>IFERROR(VLOOKUP(B275,IMPORT!$F:$G,2,FALSE),"")</f>
        <v>500</v>
      </c>
      <c r="D275" s="8" t="str">
        <f>IFERROR(IF(IMPORT!A275&lt;&gt;"",IMPORT!A275,""),"")</f>
        <v>Paris 15 - Convention4</v>
      </c>
      <c r="E275" s="1" t="str">
        <f>IFERROR(VLOOKUP(D275,IMPORT!$1:$1048576,21,FALSE),"")</f>
        <v>Stephen Girault</v>
      </c>
      <c r="F275" s="25" t="str">
        <f>IFERROR(IF(VLOOKUP(B275,IMPORT!$F:$J,4,0)="true","","S"),"")</f>
        <v/>
      </c>
      <c r="G275" s="10" t="str">
        <f>IFERROR(IF(VLOOKUP(B275,IMPORT!$F:$J,5,0)="normal","","B"),"")</f>
        <v/>
      </c>
      <c r="H275" s="26" t="str">
        <f>IFERROR(IF(VLOOKUP(B275,IMPORT!$F:$L,7,0)="true","","P"),"")</f>
        <v>P</v>
      </c>
      <c r="I275" s="18" t="str">
        <f>IF(AND(OR(IMPORT!K275="available",IMPORT!K275="reservation",IMPORT!K275="reservation-late"),OR(A275&lt;&gt;"Z - Garage - Livraison",A275&lt;&gt;"Z - Garage - Livraison")),B275,"")</f>
        <v/>
      </c>
      <c r="J275" s="18" t="str">
        <f>IFERROR(IF(VLOOKUP(B275,IMPORT!$F:$AF,21,FALSE)&lt;&gt;"null",IF(OR(A275="Z - Garage - Livraison",A275="Z - Garage - Restitution"),"",B275),""),"")</f>
        <v/>
      </c>
      <c r="K275" s="18" t="str">
        <f>IF(AND(J275="",OR(IMPORT!K275="intervention",IMPORT!K275="intervention-late")),IF(OR(A275="Z - Garage - Livraison",A275="Z - Garage - Restitution"),"",B275),"")</f>
        <v>FC-536-DK</v>
      </c>
      <c r="L275" s="18" t="str">
        <f>IFERROR(IF(OR(A275="Z - Garage - Livraison",A275="Z - Garage - Restitution"),B275,""),"")</f>
        <v/>
      </c>
      <c r="M275" s="20">
        <f>IFERROR(INT(IF(OR(IMPORT!K275="intervention",IMPORT!K275="intervention-late",IMPORT!K275="unavailable"),IF(J275&lt;&gt;"",MID(VLOOKUP(B275,IMPORT!$F:$AF,21,0),1,10),MID(VLOOKUP(B275,IMPORT!$F:$AF,19,0),1,10)),"")),"")</f>
        <v>43510</v>
      </c>
      <c r="N275" s="20">
        <f>IFERROR(INT(IF(OR(IMPORT!K275="intervention",IMPORT!K275="intervention-late",IMPORT!K275="unavailable"),IF(J275&lt;&gt;"",MID(VLOOKUP(B275,IMPORT!$F:$AF,22,0),1,10),MID(VLOOKUP(B275,IMPORT!$F:$AF,20,0),1,10)),"")),"")</f>
        <v>43511</v>
      </c>
      <c r="O275" s="18" t="str">
        <f t="shared" ca="1" si="4"/>
        <v/>
      </c>
      <c r="P275" s="14" t="str">
        <f>IFERROR(INT(IF(MID(VLOOKUP(B275,IMPORT!$F:$AF,23,FALSE),1,10)&lt;&gt;"null",MID(VLOOKUP(B275,IMPORT!$F:$AF,23,FALSE),1,10),"")),"")</f>
        <v/>
      </c>
      <c r="Q275" s="16" t="str">
        <f>IFERROR(INT(IF(MID(VLOOKUP(B275,IMPORT!$F:$AF,26,FALSE),1,10)&lt;&gt;"null",MID(VLOOKUP(B275,IMPORT!$F:$AF,26,FALSE),1,10),"")),"")</f>
        <v/>
      </c>
      <c r="R275" s="16" t="str">
        <f>IFERROR(IF(VLOOKUP(B275,IMPORT!$F:$AF,11,FALSE)="true","X",""),"")</f>
        <v/>
      </c>
      <c r="S275" s="16" t="str">
        <f>IFERROR(IF(VLOOKUP(B275,IMPORT!$F:$AF,12,FALSE)="true","X",""),"")</f>
        <v/>
      </c>
      <c r="T275" s="16" t="str">
        <f>IFERROR(IF(VLOOKUP(B275,IMPORT!$F:$AF,9,FALSE)="true","X",""),"")</f>
        <v/>
      </c>
      <c r="U275" s="16" t="str">
        <f>IFERROR(IF(VLOOKUP(B275,IMPORT!$F:$AF,10,FALSE)="true","X",""),"")</f>
        <v/>
      </c>
      <c r="V275" s="16" t="str">
        <f>IFERROR(IF(VLOOKUP(B275,IMPORT!$F:$AF,13,FALSE)="true","X",""),"")</f>
        <v/>
      </c>
      <c r="W275" s="16" t="str">
        <f>IFERROR(IF(VLOOKUP(B275,IMPORT!$F:$AF,14,FALSE)="true","X",""),"")</f>
        <v/>
      </c>
      <c r="X275" s="12">
        <f>IFERROR(INT(IF(MID(VLOOKUP(B275,IMPORT!$F:$AF,27,FALSE),1,10)&lt;&gt;"null",MID(VLOOKUP(B275,IMPORT!$F:$AF,27,FALSE),1,10),"-")),"")</f>
        <v>43446</v>
      </c>
      <c r="Y275" s="21">
        <f>IFERROR(IF(VLOOKUP(B275,IMPORT!$F:$AF,24,FALSE)&lt;&gt;"null",VLOOKUP(B275,IMPORT!$F:$AF,24,FALSE),""),"")</f>
        <v>7.0100118723605901E+17</v>
      </c>
      <c r="Z275" s="18">
        <f>IFERROR(IF(VLOOKUP(B275,IMPORT!$F:$AF,25,FALSE)&lt;&gt;"null",VLOOKUP(B275,IMPORT!$F:$AF,25,FALSE),""),"")</f>
        <v>550</v>
      </c>
    </row>
    <row r="276" spans="1:26">
      <c r="A276" s="1" t="str">
        <f>IFERROR(IF(IMPORT!C276&lt;&gt;"",IMPORT!C276,""),"")</f>
        <v>Paris 15 - Convention</v>
      </c>
      <c r="B276" s="1" t="str">
        <f>IFERROR(VLOOKUP(D276,IMPORT!$1:$1048576,6,FALSE),"")</f>
        <v xml:space="preserve">EV-749-SN </v>
      </c>
      <c r="C276" s="1" t="str">
        <f>IFERROR(VLOOKUP(B276,IMPORT!$F:$G,2,FALSE),"")</f>
        <v>MEGANE</v>
      </c>
      <c r="D276" s="8" t="str">
        <f>IFERROR(IF(IMPORT!A276&lt;&gt;"",IMPORT!A276,""),"")</f>
        <v>Paris 15 - Convention5</v>
      </c>
      <c r="E276" s="1" t="str">
        <f>IFERROR(VLOOKUP(D276,IMPORT!$1:$1048576,21,FALSE),"")</f>
        <v>Stephen Girault</v>
      </c>
      <c r="F276" s="25" t="str">
        <f>IFERROR(IF(VLOOKUP(B276,IMPORT!$F:$J,4,0)="true","","S"),"")</f>
        <v/>
      </c>
      <c r="G276" s="10" t="str">
        <f>IFERROR(IF(VLOOKUP(B276,IMPORT!$F:$J,5,0)="normal","","B"),"")</f>
        <v/>
      </c>
      <c r="H276" s="26" t="str">
        <f>IFERROR(IF(VLOOKUP(B276,IMPORT!$F:$L,7,0)="true","","P"),"")</f>
        <v/>
      </c>
      <c r="I276" s="18" t="str">
        <f>IF(AND(OR(IMPORT!K276="available",IMPORT!K276="reservation",IMPORT!K276="reservation-late"),OR(A276&lt;&gt;"Z - Garage - Livraison",A276&lt;&gt;"Z - Garage - Livraison")),B276,"")</f>
        <v xml:space="preserve">EV-749-SN </v>
      </c>
      <c r="J276" s="18" t="str">
        <f>IFERROR(IF(VLOOKUP(B276,IMPORT!$F:$AF,21,FALSE)&lt;&gt;"null",IF(OR(A276="Z - Garage - Livraison",A276="Z - Garage - Restitution"),"",B276),""),"")</f>
        <v/>
      </c>
      <c r="K276" s="18" t="str">
        <f>IF(AND(J276="",OR(IMPORT!K276="intervention",IMPORT!K276="intervention-late")),IF(OR(A276="Z - Garage - Livraison",A276="Z - Garage - Restitution"),"",B276),"")</f>
        <v/>
      </c>
      <c r="L276" s="18" t="str">
        <f>IFERROR(IF(OR(A276="Z - Garage - Livraison",A276="Z - Garage - Restitution"),B276,""),"")</f>
        <v/>
      </c>
      <c r="M276" s="20" t="str">
        <f>IFERROR(INT(IF(OR(IMPORT!K276="intervention",IMPORT!K276="intervention-late",IMPORT!K276="unavailable"),IF(J276&lt;&gt;"",MID(VLOOKUP(B276,IMPORT!$F:$AF,21,0),1,10),MID(VLOOKUP(B276,IMPORT!$F:$AF,19,0),1,10)),"")),"")</f>
        <v/>
      </c>
      <c r="N276" s="20" t="str">
        <f>IFERROR(INT(IF(OR(IMPORT!K276="intervention",IMPORT!K276="intervention-late",IMPORT!K276="unavailable"),IF(J276&lt;&gt;"",MID(VLOOKUP(B276,IMPORT!$F:$AF,22,0),1,10),MID(VLOOKUP(B276,IMPORT!$F:$AF,20,0),1,10)),"")),"")</f>
        <v/>
      </c>
      <c r="O276" s="18" t="str">
        <f t="shared" ca="1" si="4"/>
        <v/>
      </c>
      <c r="P276" s="14">
        <f>IFERROR(INT(IF(MID(VLOOKUP(B276,IMPORT!$F:$AF,23,FALSE),1,10)&lt;&gt;"null",MID(VLOOKUP(B276,IMPORT!$F:$AF,23,FALSE),1,10),"")),"")</f>
        <v>43290</v>
      </c>
      <c r="Q276" s="16">
        <f>IFERROR(INT(IF(MID(VLOOKUP(B276,IMPORT!$F:$AF,26,FALSE),1,10)&lt;&gt;"null",MID(VLOOKUP(B276,IMPORT!$F:$AF,26,FALSE),1,10),"")),"")</f>
        <v>43421</v>
      </c>
      <c r="R276" s="16" t="str">
        <f>IFERROR(IF(VLOOKUP(B276,IMPORT!$F:$AF,11,FALSE)="true","X",""),"")</f>
        <v/>
      </c>
      <c r="S276" s="16" t="str">
        <f>IFERROR(IF(VLOOKUP(B276,IMPORT!$F:$AF,12,FALSE)="true","X",""),"")</f>
        <v/>
      </c>
      <c r="T276" s="16" t="str">
        <f>IFERROR(IF(VLOOKUP(B276,IMPORT!$F:$AF,9,FALSE)="true","X",""),"")</f>
        <v/>
      </c>
      <c r="U276" s="16" t="str">
        <f>IFERROR(IF(VLOOKUP(B276,IMPORT!$F:$AF,10,FALSE)="true","X",""),"")</f>
        <v/>
      </c>
      <c r="V276" s="16" t="str">
        <f>IFERROR(IF(VLOOKUP(B276,IMPORT!$F:$AF,13,FALSE)="true","X",""),"")</f>
        <v/>
      </c>
      <c r="W276" s="16" t="str">
        <f>IFERROR(IF(VLOOKUP(B276,IMPORT!$F:$AF,14,FALSE)="true","X",""),"")</f>
        <v/>
      </c>
      <c r="X276" s="12">
        <f>IFERROR(INT(IF(MID(VLOOKUP(B276,IMPORT!$F:$AF,27,FALSE),1,10)&lt;&gt;"null",MID(VLOOKUP(B276,IMPORT!$F:$AF,27,FALSE),1,10),"-")),"")</f>
        <v>43284</v>
      </c>
      <c r="Y276" s="21">
        <f>IFERROR(IF(VLOOKUP(B276,IMPORT!$F:$AF,24,FALSE)&lt;&gt;"null",VLOOKUP(B276,IMPORT!$F:$AF,24,FALSE),""),"")</f>
        <v>7.0100118723602099E+17</v>
      </c>
      <c r="Z276" s="18">
        <f>IFERROR(IF(VLOOKUP(B276,IMPORT!$F:$AF,25,FALSE)&lt;&gt;"null",VLOOKUP(B276,IMPORT!$F:$AF,25,FALSE),""),"")</f>
        <v>552</v>
      </c>
    </row>
    <row r="277" spans="1:26">
      <c r="A277" s="1" t="str">
        <f>IFERROR(IF(IMPORT!C277&lt;&gt;"",IMPORT!C277,""),"")</f>
        <v>Paris 15 - Convention</v>
      </c>
      <c r="B277" s="1" t="str">
        <f>IFERROR(VLOOKUP(D277,IMPORT!$1:$1048576,6,FALSE),"")</f>
        <v>FC-457-DK</v>
      </c>
      <c r="C277" s="1">
        <f>IFERROR(VLOOKUP(B277,IMPORT!$F:$G,2,FALSE),"")</f>
        <v>500</v>
      </c>
      <c r="D277" s="8" t="str">
        <f>IFERROR(IF(IMPORT!A277&lt;&gt;"",IMPORT!A277,""),"")</f>
        <v>Paris 15 - Convention6</v>
      </c>
      <c r="E277" s="1" t="str">
        <f>IFERROR(VLOOKUP(D277,IMPORT!$1:$1048576,21,FALSE),"")</f>
        <v>Stephen Girault</v>
      </c>
      <c r="F277" s="25" t="str">
        <f>IFERROR(IF(VLOOKUP(B277,IMPORT!$F:$J,4,0)="true","","S"),"")</f>
        <v/>
      </c>
      <c r="G277" s="10" t="str">
        <f>IFERROR(IF(VLOOKUP(B277,IMPORT!$F:$J,5,0)="normal","","B"),"")</f>
        <v/>
      </c>
      <c r="H277" s="26" t="str">
        <f>IFERROR(IF(VLOOKUP(B277,IMPORT!$F:$L,7,0)="true","","P"),"")</f>
        <v/>
      </c>
      <c r="I277" s="18" t="str">
        <f>IF(AND(OR(IMPORT!K277="available",IMPORT!K277="reservation",IMPORT!K277="reservation-late"),OR(A277&lt;&gt;"Z - Garage - Livraison",A277&lt;&gt;"Z - Garage - Livraison")),B277,"")</f>
        <v>FC-457-DK</v>
      </c>
      <c r="J277" s="18" t="str">
        <f>IFERROR(IF(VLOOKUP(B277,IMPORT!$F:$AF,21,FALSE)&lt;&gt;"null",IF(OR(A277="Z - Garage - Livraison",A277="Z - Garage - Restitution"),"",B277),""),"")</f>
        <v/>
      </c>
      <c r="K277" s="18" t="str">
        <f>IF(AND(J277="",OR(IMPORT!K277="intervention",IMPORT!K277="intervention-late")),IF(OR(A277="Z - Garage - Livraison",A277="Z - Garage - Restitution"),"",B277),"")</f>
        <v/>
      </c>
      <c r="L277" s="18" t="str">
        <f>IFERROR(IF(OR(A277="Z - Garage - Livraison",A277="Z - Garage - Restitution"),B277,""),"")</f>
        <v/>
      </c>
      <c r="M277" s="20" t="str">
        <f>IFERROR(INT(IF(OR(IMPORT!K277="intervention",IMPORT!K277="intervention-late",IMPORT!K277="unavailable"),IF(J277&lt;&gt;"",MID(VLOOKUP(B277,IMPORT!$F:$AF,21,0),1,10),MID(VLOOKUP(B277,IMPORT!$F:$AF,19,0),1,10)),"")),"")</f>
        <v/>
      </c>
      <c r="N277" s="20" t="str">
        <f>IFERROR(INT(IF(OR(IMPORT!K277="intervention",IMPORT!K277="intervention-late",IMPORT!K277="unavailable"),IF(J277&lt;&gt;"",MID(VLOOKUP(B277,IMPORT!$F:$AF,22,0),1,10),MID(VLOOKUP(B277,IMPORT!$F:$AF,20,0),1,10)),"")),"")</f>
        <v/>
      </c>
      <c r="O277" s="18" t="str">
        <f t="shared" ca="1" si="4"/>
        <v/>
      </c>
      <c r="P277" s="14" t="str">
        <f>IFERROR(INT(IF(MID(VLOOKUP(B277,IMPORT!$F:$AF,23,FALSE),1,10)&lt;&gt;"null",MID(VLOOKUP(B277,IMPORT!$F:$AF,23,FALSE),1,10),"")),"")</f>
        <v/>
      </c>
      <c r="Q277" s="16" t="str">
        <f>IFERROR(INT(IF(MID(VLOOKUP(B277,IMPORT!$F:$AF,26,FALSE),1,10)&lt;&gt;"null",MID(VLOOKUP(B277,IMPORT!$F:$AF,26,FALSE),1,10),"")),"")</f>
        <v/>
      </c>
      <c r="R277" s="16" t="str">
        <f>IFERROR(IF(VLOOKUP(B277,IMPORT!$F:$AF,11,FALSE)="true","X",""),"")</f>
        <v/>
      </c>
      <c r="S277" s="16" t="str">
        <f>IFERROR(IF(VLOOKUP(B277,IMPORT!$F:$AF,12,FALSE)="true","X",""),"")</f>
        <v/>
      </c>
      <c r="T277" s="16" t="str">
        <f>IFERROR(IF(VLOOKUP(B277,IMPORT!$F:$AF,9,FALSE)="true","X",""),"")</f>
        <v/>
      </c>
      <c r="U277" s="16" t="str">
        <f>IFERROR(IF(VLOOKUP(B277,IMPORT!$F:$AF,10,FALSE)="true","X",""),"")</f>
        <v/>
      </c>
      <c r="V277" s="16" t="str">
        <f>IFERROR(IF(VLOOKUP(B277,IMPORT!$F:$AF,13,FALSE)="true","X",""),"")</f>
        <v/>
      </c>
      <c r="W277" s="16" t="str">
        <f>IFERROR(IF(VLOOKUP(B277,IMPORT!$F:$AF,14,FALSE)="true","X",""),"")</f>
        <v/>
      </c>
      <c r="X277" s="12">
        <f>IFERROR(INT(IF(MID(VLOOKUP(B277,IMPORT!$F:$AF,27,FALSE),1,10)&lt;&gt;"null",MID(VLOOKUP(B277,IMPORT!$F:$AF,27,FALSE),1,10),"-")),"")</f>
        <v>43446</v>
      </c>
      <c r="Y277" s="21">
        <f>IFERROR(IF(VLOOKUP(B277,IMPORT!$F:$AF,24,FALSE)&lt;&gt;"null",VLOOKUP(B277,IMPORT!$F:$AF,24,FALSE),""),"")</f>
        <v>7.0100118723605696E+17</v>
      </c>
      <c r="Z277" s="18">
        <f>IFERROR(IF(VLOOKUP(B277,IMPORT!$F:$AF,25,FALSE)&lt;&gt;"null",VLOOKUP(B277,IMPORT!$F:$AF,25,FALSE),""),"")</f>
        <v>551</v>
      </c>
    </row>
    <row r="278" spans="1:26">
      <c r="A278" s="1" t="str">
        <f>IFERROR(IF(IMPORT!C278&lt;&gt;"",IMPORT!C278,""),"")</f>
        <v>Paris 15 - Etienne Pernet</v>
      </c>
      <c r="B278" s="1" t="str">
        <f>IFERROR(VLOOKUP(D278,IMPORT!$1:$1048576,6,FALSE),"")</f>
        <v>EJ-857-RY</v>
      </c>
      <c r="C278" s="1" t="str">
        <f>IFERROR(VLOOKUP(B278,IMPORT!$F:$G,2,FALSE),"")</f>
        <v>TWINGO</v>
      </c>
      <c r="D278" s="8" t="str">
        <f>IFERROR(IF(IMPORT!A278&lt;&gt;"",IMPORT!A278,""),"")</f>
        <v>Paris 15 - Etienne Pernet1</v>
      </c>
      <c r="E278" s="1" t="str">
        <f>IFERROR(VLOOKUP(D278,IMPORT!$1:$1048576,21,FALSE),"")</f>
        <v>Stephen Girault</v>
      </c>
      <c r="F278" s="25" t="str">
        <f>IFERROR(IF(VLOOKUP(B278,IMPORT!$F:$J,4,0)="true","","S"),"")</f>
        <v/>
      </c>
      <c r="G278" s="10" t="str">
        <f>IFERROR(IF(VLOOKUP(B278,IMPORT!$F:$J,5,0)="normal","","B"),"")</f>
        <v/>
      </c>
      <c r="H278" s="26" t="str">
        <f>IFERROR(IF(VLOOKUP(B278,IMPORT!$F:$L,7,0)="true","","P"),"")</f>
        <v/>
      </c>
      <c r="I278" s="18" t="str">
        <f>IF(AND(OR(IMPORT!K278="available",IMPORT!K278="reservation",IMPORT!K278="reservation-late"),OR(A278&lt;&gt;"Z - Garage - Livraison",A278&lt;&gt;"Z - Garage - Livraison")),B278,"")</f>
        <v>EJ-857-RY</v>
      </c>
      <c r="J278" s="18" t="str">
        <f>IFERROR(IF(VLOOKUP(B278,IMPORT!$F:$AF,21,FALSE)&lt;&gt;"null",IF(OR(A278="Z - Garage - Livraison",A278="Z - Garage - Restitution"),"",B278),""),"")</f>
        <v/>
      </c>
      <c r="K278" s="18" t="str">
        <f>IF(AND(J278="",OR(IMPORT!K278="intervention",IMPORT!K278="intervention-late")),IF(OR(A278="Z - Garage - Livraison",A278="Z - Garage - Restitution"),"",B278),"")</f>
        <v/>
      </c>
      <c r="L278" s="18" t="str">
        <f>IFERROR(IF(OR(A278="Z - Garage - Livraison",A278="Z - Garage - Restitution"),B278,""),"")</f>
        <v/>
      </c>
      <c r="M278" s="20" t="str">
        <f>IFERROR(INT(IF(OR(IMPORT!K278="intervention",IMPORT!K278="intervention-late",IMPORT!K278="unavailable"),IF(J278&lt;&gt;"",MID(VLOOKUP(B278,IMPORT!$F:$AF,21,0),1,10),MID(VLOOKUP(B278,IMPORT!$F:$AF,19,0),1,10)),"")),"")</f>
        <v/>
      </c>
      <c r="N278" s="20" t="str">
        <f>IFERROR(INT(IF(OR(IMPORT!K278="intervention",IMPORT!K278="intervention-late",IMPORT!K278="unavailable"),IF(J278&lt;&gt;"",MID(VLOOKUP(B278,IMPORT!$F:$AF,22,0),1,10),MID(VLOOKUP(B278,IMPORT!$F:$AF,20,0),1,10)),"")),"")</f>
        <v/>
      </c>
      <c r="O278" s="18" t="str">
        <f t="shared" ca="1" si="4"/>
        <v/>
      </c>
      <c r="P278" s="14" t="str">
        <f>IFERROR(INT(IF(MID(VLOOKUP(B278,IMPORT!$F:$AF,23,FALSE),1,10)&lt;&gt;"null",MID(VLOOKUP(B278,IMPORT!$F:$AF,23,FALSE),1,10),"")),"")</f>
        <v/>
      </c>
      <c r="Q278" s="16" t="str">
        <f>IFERROR(INT(IF(MID(VLOOKUP(B278,IMPORT!$F:$AF,26,FALSE),1,10)&lt;&gt;"null",MID(VLOOKUP(B278,IMPORT!$F:$AF,26,FALSE),1,10),"")),"")</f>
        <v/>
      </c>
      <c r="R278" s="16" t="str">
        <f>IFERROR(IF(VLOOKUP(B278,IMPORT!$F:$AF,11,FALSE)="true","X",""),"")</f>
        <v/>
      </c>
      <c r="S278" s="16" t="str">
        <f>IFERROR(IF(VLOOKUP(B278,IMPORT!$F:$AF,12,FALSE)="true","X",""),"")</f>
        <v/>
      </c>
      <c r="T278" s="16" t="str">
        <f>IFERROR(IF(VLOOKUP(B278,IMPORT!$F:$AF,9,FALSE)="true","X",""),"")</f>
        <v/>
      </c>
      <c r="U278" s="16" t="str">
        <f>IFERROR(IF(VLOOKUP(B278,IMPORT!$F:$AF,10,FALSE)="true","X",""),"")</f>
        <v/>
      </c>
      <c r="V278" s="16" t="str">
        <f>IFERROR(IF(VLOOKUP(B278,IMPORT!$F:$AF,13,FALSE)="true","X",""),"")</f>
        <v/>
      </c>
      <c r="W278" s="16" t="str">
        <f>IFERROR(IF(VLOOKUP(B278,IMPORT!$F:$AF,14,FALSE)="true","X",""),"")</f>
        <v/>
      </c>
      <c r="X278" s="12">
        <f>IFERROR(INT(IF(MID(VLOOKUP(B278,IMPORT!$F:$AF,27,FALSE),1,10)&lt;&gt;"null",MID(VLOOKUP(B278,IMPORT!$F:$AF,27,FALSE),1,10),"-")),"")</f>
        <v>43213</v>
      </c>
      <c r="Y278" s="21">
        <f>IFERROR(IF(VLOOKUP(B278,IMPORT!$F:$AF,24,FALSE)&lt;&gt;"null",VLOOKUP(B278,IMPORT!$F:$AF,24,FALSE),""),"")</f>
        <v>7.0100118723605005E+17</v>
      </c>
      <c r="Z278" s="18" t="str">
        <f>IFERROR(IF(VLOOKUP(B278,IMPORT!$F:$AF,25,FALSE)&lt;&gt;"null",VLOOKUP(B278,IMPORT!$F:$AF,25,FALSE),""),"")</f>
        <v/>
      </c>
    </row>
    <row r="279" spans="1:26">
      <c r="A279" s="1" t="str">
        <f>IFERROR(IF(IMPORT!C279&lt;&gt;"",IMPORT!C279,""),"")</f>
        <v>Paris 15 - Etienne Pernet</v>
      </c>
      <c r="B279" s="1" t="str">
        <f>IFERROR(VLOOKUP(D279,IMPORT!$1:$1048576,6,FALSE),"")</f>
        <v>EZ-888-XE</v>
      </c>
      <c r="C279" s="1" t="str">
        <f>IFERROR(VLOOKUP(B279,IMPORT!$F:$G,2,FALSE),"")</f>
        <v>C-HR</v>
      </c>
      <c r="D279" s="8" t="str">
        <f>IFERROR(IF(IMPORT!A279&lt;&gt;"",IMPORT!A279,""),"")</f>
        <v>Paris 15 - Etienne Pernet2</v>
      </c>
      <c r="E279" s="1" t="str">
        <f>IFERROR(VLOOKUP(D279,IMPORT!$1:$1048576,21,FALSE),"")</f>
        <v>Stephen Girault</v>
      </c>
      <c r="F279" s="25" t="str">
        <f>IFERROR(IF(VLOOKUP(B279,IMPORT!$F:$J,4,0)="true","","S"),"")</f>
        <v/>
      </c>
      <c r="G279" s="10" t="str">
        <f>IFERROR(IF(VLOOKUP(B279,IMPORT!$F:$J,5,0)="normal","","B"),"")</f>
        <v/>
      </c>
      <c r="H279" s="26" t="str">
        <f>IFERROR(IF(VLOOKUP(B279,IMPORT!$F:$L,7,0)="true","","P"),"")</f>
        <v/>
      </c>
      <c r="I279" s="18" t="str">
        <f>IF(AND(OR(IMPORT!K279="available",IMPORT!K279="reservation",IMPORT!K279="reservation-late"),OR(A279&lt;&gt;"Z - Garage - Livraison",A279&lt;&gt;"Z - Garage - Livraison")),B279,"")</f>
        <v>EZ-888-XE</v>
      </c>
      <c r="J279" s="18" t="str">
        <f>IFERROR(IF(VLOOKUP(B279,IMPORT!$F:$AF,21,FALSE)&lt;&gt;"null",IF(OR(A279="Z - Garage - Livraison",A279="Z - Garage - Restitution"),"",B279),""),"")</f>
        <v/>
      </c>
      <c r="K279" s="18" t="str">
        <f>IF(AND(J279="",OR(IMPORT!K279="intervention",IMPORT!K279="intervention-late")),IF(OR(A279="Z - Garage - Livraison",A279="Z - Garage - Restitution"),"",B279),"")</f>
        <v/>
      </c>
      <c r="L279" s="18" t="str">
        <f>IFERROR(IF(OR(A279="Z - Garage - Livraison",A279="Z - Garage - Restitution"),B279,""),"")</f>
        <v/>
      </c>
      <c r="M279" s="20" t="str">
        <f>IFERROR(INT(IF(OR(IMPORT!K279="intervention",IMPORT!K279="intervention-late",IMPORT!K279="unavailable"),IF(J279&lt;&gt;"",MID(VLOOKUP(B279,IMPORT!$F:$AF,21,0),1,10),MID(VLOOKUP(B279,IMPORT!$F:$AF,19,0),1,10)),"")),"")</f>
        <v/>
      </c>
      <c r="N279" s="20" t="str">
        <f>IFERROR(INT(IF(OR(IMPORT!K279="intervention",IMPORT!K279="intervention-late",IMPORT!K279="unavailable"),IF(J279&lt;&gt;"",MID(VLOOKUP(B279,IMPORT!$F:$AF,22,0),1,10),MID(VLOOKUP(B279,IMPORT!$F:$AF,20,0),1,10)),"")),"")</f>
        <v/>
      </c>
      <c r="O279" s="18" t="str">
        <f t="shared" ca="1" si="4"/>
        <v/>
      </c>
      <c r="P279" s="14">
        <f>IFERROR(INT(IF(MID(VLOOKUP(B279,IMPORT!$F:$AF,23,FALSE),1,10)&lt;&gt;"null",MID(VLOOKUP(B279,IMPORT!$F:$AF,23,FALSE),1,10),"")),"")</f>
        <v>43498</v>
      </c>
      <c r="Q279" s="16" t="str">
        <f>IFERROR(INT(IF(MID(VLOOKUP(B279,IMPORT!$F:$AF,26,FALSE),1,10)&lt;&gt;"null",MID(VLOOKUP(B279,IMPORT!$F:$AF,26,FALSE),1,10),"")),"")</f>
        <v/>
      </c>
      <c r="R279" s="16" t="str">
        <f>IFERROR(IF(VLOOKUP(B279,IMPORT!$F:$AF,11,FALSE)="true","X",""),"")</f>
        <v/>
      </c>
      <c r="S279" s="16" t="str">
        <f>IFERROR(IF(VLOOKUP(B279,IMPORT!$F:$AF,12,FALSE)="true","X",""),"")</f>
        <v/>
      </c>
      <c r="T279" s="16" t="str">
        <f>IFERROR(IF(VLOOKUP(B279,IMPORT!$F:$AF,9,FALSE)="true","X",""),"")</f>
        <v/>
      </c>
      <c r="U279" s="16" t="str">
        <f>IFERROR(IF(VLOOKUP(B279,IMPORT!$F:$AF,10,FALSE)="true","X",""),"")</f>
        <v/>
      </c>
      <c r="V279" s="16" t="str">
        <f>IFERROR(IF(VLOOKUP(B279,IMPORT!$F:$AF,13,FALSE)="true","X",""),"")</f>
        <v/>
      </c>
      <c r="W279" s="16" t="str">
        <f>IFERROR(IF(VLOOKUP(B279,IMPORT!$F:$AF,14,FALSE)="true","X",""),"")</f>
        <v/>
      </c>
      <c r="X279" s="12" t="str">
        <f>IFERROR(INT(IF(MID(VLOOKUP(B279,IMPORT!$F:$AF,27,FALSE),1,10)&lt;&gt;"null",MID(VLOOKUP(B279,IMPORT!$F:$AF,27,FALSE),1,10),"-")),"")</f>
        <v/>
      </c>
      <c r="Y279" s="21">
        <f>IFERROR(IF(VLOOKUP(B279,IMPORT!$F:$AF,24,FALSE)&lt;&gt;"null",VLOOKUP(B279,IMPORT!$F:$AF,24,FALSE),""),"")</f>
        <v>7.0100118723604595E+17</v>
      </c>
      <c r="Z279" s="18" t="str">
        <f>IFERROR(IF(VLOOKUP(B279,IMPORT!$F:$AF,25,FALSE)&lt;&gt;"null",VLOOKUP(B279,IMPORT!$F:$AF,25,FALSE),""),"")</f>
        <v/>
      </c>
    </row>
    <row r="280" spans="1:26">
      <c r="A280" s="1" t="str">
        <f>IFERROR(IF(IMPORT!C280&lt;&gt;"",IMPORT!C280,""),"")</f>
        <v>Paris 15 - Grenelle 2</v>
      </c>
      <c r="B280" s="1" t="str">
        <f>IFERROR(VLOOKUP(D280,IMPORT!$1:$1048576,6,FALSE),"")</f>
        <v>FA 678 FF</v>
      </c>
      <c r="C280" s="1" t="str">
        <f>IFERROR(VLOOKUP(B280,IMPORT!$F:$G,2,FALSE),"")</f>
        <v xml:space="preserve">Transporter </v>
      </c>
      <c r="D280" s="8" t="str">
        <f>IFERROR(IF(IMPORT!A280&lt;&gt;"",IMPORT!A280,""),"")</f>
        <v>Paris 15 - Grenelle 21</v>
      </c>
      <c r="E280" s="1" t="str">
        <f>IFERROR(VLOOKUP(D280,IMPORT!$1:$1048576,21,FALSE),"")</f>
        <v>Azize Aouzal</v>
      </c>
      <c r="F280" s="25" t="str">
        <f>IFERROR(IF(VLOOKUP(B280,IMPORT!$F:$J,4,0)="true","","S"),"")</f>
        <v/>
      </c>
      <c r="G280" s="10" t="str">
        <f>IFERROR(IF(VLOOKUP(B280,IMPORT!$F:$J,5,0)="normal","","B"),"")</f>
        <v/>
      </c>
      <c r="H280" s="26" t="str">
        <f>IFERROR(IF(VLOOKUP(B280,IMPORT!$F:$L,7,0)="true","","P"),"")</f>
        <v/>
      </c>
      <c r="I280" s="18" t="str">
        <f>IF(AND(OR(IMPORT!K280="available",IMPORT!K280="reservation",IMPORT!K280="reservation-late"),OR(A280&lt;&gt;"Z - Garage - Livraison",A280&lt;&gt;"Z - Garage - Livraison")),B280,"")</f>
        <v>FA 678 FF</v>
      </c>
      <c r="J280" s="18" t="str">
        <f>IFERROR(IF(VLOOKUP(B280,IMPORT!$F:$AF,21,FALSE)&lt;&gt;"null",IF(OR(A280="Z - Garage - Livraison",A280="Z - Garage - Restitution"),"",B280),""),"")</f>
        <v/>
      </c>
      <c r="K280" s="18" t="str">
        <f>IF(AND(J280="",OR(IMPORT!K280="intervention",IMPORT!K280="intervention-late")),IF(OR(A280="Z - Garage - Livraison",A280="Z - Garage - Restitution"),"",B280),"")</f>
        <v/>
      </c>
      <c r="L280" s="18" t="str">
        <f>IFERROR(IF(OR(A280="Z - Garage - Livraison",A280="Z - Garage - Restitution"),B280,""),"")</f>
        <v/>
      </c>
      <c r="M280" s="20" t="str">
        <f>IFERROR(INT(IF(OR(IMPORT!K280="intervention",IMPORT!K280="intervention-late",IMPORT!K280="unavailable"),IF(J280&lt;&gt;"",MID(VLOOKUP(B280,IMPORT!$F:$AF,21,0),1,10),MID(VLOOKUP(B280,IMPORT!$F:$AF,19,0),1,10)),"")),"")</f>
        <v/>
      </c>
      <c r="N280" s="20" t="str">
        <f>IFERROR(INT(IF(OR(IMPORT!K280="intervention",IMPORT!K280="intervention-late",IMPORT!K280="unavailable"),IF(J280&lt;&gt;"",MID(VLOOKUP(B280,IMPORT!$F:$AF,22,0),1,10),MID(VLOOKUP(B280,IMPORT!$F:$AF,20,0),1,10)),"")),"")</f>
        <v/>
      </c>
      <c r="O280" s="18" t="str">
        <f t="shared" ca="1" si="4"/>
        <v/>
      </c>
      <c r="P280" s="14" t="str">
        <f>IFERROR(INT(IF(MID(VLOOKUP(B280,IMPORT!$F:$AF,23,FALSE),1,10)&lt;&gt;"null",MID(VLOOKUP(B280,IMPORT!$F:$AF,23,FALSE),1,10),"")),"")</f>
        <v/>
      </c>
      <c r="Q280" s="16" t="str">
        <f>IFERROR(INT(IF(MID(VLOOKUP(B280,IMPORT!$F:$AF,26,FALSE),1,10)&lt;&gt;"null",MID(VLOOKUP(B280,IMPORT!$F:$AF,26,FALSE),1,10),"")),"")</f>
        <v/>
      </c>
      <c r="R280" s="16" t="str">
        <f>IFERROR(IF(VLOOKUP(B280,IMPORT!$F:$AF,11,FALSE)="true","X",""),"")</f>
        <v/>
      </c>
      <c r="S280" s="16" t="str">
        <f>IFERROR(IF(VLOOKUP(B280,IMPORT!$F:$AF,12,FALSE)="true","X",""),"")</f>
        <v/>
      </c>
      <c r="T280" s="16" t="str">
        <f>IFERROR(IF(VLOOKUP(B280,IMPORT!$F:$AF,9,FALSE)="true","X",""),"")</f>
        <v/>
      </c>
      <c r="U280" s="16" t="str">
        <f>IFERROR(IF(VLOOKUP(B280,IMPORT!$F:$AF,10,FALSE)="true","X",""),"")</f>
        <v/>
      </c>
      <c r="V280" s="16" t="str">
        <f>IFERROR(IF(VLOOKUP(B280,IMPORT!$F:$AF,13,FALSE)="true","X",""),"")</f>
        <v/>
      </c>
      <c r="W280" s="16" t="str">
        <f>IFERROR(IF(VLOOKUP(B280,IMPORT!$F:$AF,14,FALSE)="true","X",""),"")</f>
        <v/>
      </c>
      <c r="X280" s="12" t="str">
        <f>IFERROR(INT(IF(MID(VLOOKUP(B280,IMPORT!$F:$AF,27,FALSE),1,10)&lt;&gt;"null",MID(VLOOKUP(B280,IMPORT!$F:$AF,27,FALSE),1,10),"-")),"")</f>
        <v/>
      </c>
      <c r="Y280" s="21">
        <f>IFERROR(IF(VLOOKUP(B280,IMPORT!$F:$AF,24,FALSE)&lt;&gt;"null",VLOOKUP(B280,IMPORT!$F:$AF,24,FALSE),""),"")</f>
        <v>7.0100118723605606E+17</v>
      </c>
      <c r="Z280" s="18" t="str">
        <f>IFERROR(IF(VLOOKUP(B280,IMPORT!$F:$AF,25,FALSE)&lt;&gt;"null",VLOOKUP(B280,IMPORT!$F:$AF,25,FALSE),""),"")</f>
        <v/>
      </c>
    </row>
    <row r="281" spans="1:26">
      <c r="A281" s="1" t="str">
        <f>IFERROR(IF(IMPORT!C281&lt;&gt;"",IMPORT!C281,""),"")</f>
        <v>Paris 15 - Grenelle 2</v>
      </c>
      <c r="B281" s="1" t="str">
        <f>IFERROR(VLOOKUP(D281,IMPORT!$1:$1048576,6,FALSE),"")</f>
        <v>EP-257-EM</v>
      </c>
      <c r="C281" s="1" t="str">
        <f>IFERROR(VLOOKUP(B281,IMPORT!$F:$G,2,FALSE),"")</f>
        <v>Touran</v>
      </c>
      <c r="D281" s="8" t="str">
        <f>IFERROR(IF(IMPORT!A281&lt;&gt;"",IMPORT!A281,""),"")</f>
        <v>Paris 15 - Grenelle 22</v>
      </c>
      <c r="E281" s="1" t="str">
        <f>IFERROR(VLOOKUP(D281,IMPORT!$1:$1048576,21,FALSE),"")</f>
        <v>Azize Aouzal</v>
      </c>
      <c r="F281" s="25" t="str">
        <f>IFERROR(IF(VLOOKUP(B281,IMPORT!$F:$J,4,0)="true","","S"),"")</f>
        <v/>
      </c>
      <c r="G281" s="10" t="str">
        <f>IFERROR(IF(VLOOKUP(B281,IMPORT!$F:$J,5,0)="normal","","B"),"")</f>
        <v/>
      </c>
      <c r="H281" s="26" t="str">
        <f>IFERROR(IF(VLOOKUP(B281,IMPORT!$F:$L,7,0)="true","","P"),"")</f>
        <v/>
      </c>
      <c r="I281" s="18" t="str">
        <f>IF(AND(OR(IMPORT!K281="available",IMPORT!K281="reservation",IMPORT!K281="reservation-late"),OR(A281&lt;&gt;"Z - Garage - Livraison",A281&lt;&gt;"Z - Garage - Livraison")),B281,"")</f>
        <v>EP-257-EM</v>
      </c>
      <c r="J281" s="18" t="str">
        <f>IFERROR(IF(VLOOKUP(B281,IMPORT!$F:$AF,21,FALSE)&lt;&gt;"null",IF(OR(A281="Z - Garage - Livraison",A281="Z - Garage - Restitution"),"",B281),""),"")</f>
        <v/>
      </c>
      <c r="K281" s="18" t="str">
        <f>IF(AND(J281="",OR(IMPORT!K281="intervention",IMPORT!K281="intervention-late")),IF(OR(A281="Z - Garage - Livraison",A281="Z - Garage - Restitution"),"",B281),"")</f>
        <v/>
      </c>
      <c r="L281" s="18" t="str">
        <f>IFERROR(IF(OR(A281="Z - Garage - Livraison",A281="Z - Garage - Restitution"),B281,""),"")</f>
        <v/>
      </c>
      <c r="M281" s="20" t="str">
        <f>IFERROR(INT(IF(OR(IMPORT!K281="intervention",IMPORT!K281="intervention-late",IMPORT!K281="unavailable"),IF(J281&lt;&gt;"",MID(VLOOKUP(B281,IMPORT!$F:$AF,21,0),1,10),MID(VLOOKUP(B281,IMPORT!$F:$AF,19,0),1,10)),"")),"")</f>
        <v/>
      </c>
      <c r="N281" s="20" t="str">
        <f>IFERROR(INT(IF(OR(IMPORT!K281="intervention",IMPORT!K281="intervention-late",IMPORT!K281="unavailable"),IF(J281&lt;&gt;"",MID(VLOOKUP(B281,IMPORT!$F:$AF,22,0),1,10),MID(VLOOKUP(B281,IMPORT!$F:$AF,20,0),1,10)),"")),"")</f>
        <v/>
      </c>
      <c r="O281" s="18" t="str">
        <f t="shared" ca="1" si="4"/>
        <v/>
      </c>
      <c r="P281" s="14">
        <f>IFERROR(INT(IF(MID(VLOOKUP(B281,IMPORT!$F:$AF,23,FALSE),1,10)&lt;&gt;"null",MID(VLOOKUP(B281,IMPORT!$F:$AF,23,FALSE),1,10),"")),"")</f>
        <v>43506</v>
      </c>
      <c r="Q281" s="16" t="str">
        <f>IFERROR(INT(IF(MID(VLOOKUP(B281,IMPORT!$F:$AF,26,FALSE),1,10)&lt;&gt;"null",MID(VLOOKUP(B281,IMPORT!$F:$AF,26,FALSE),1,10),"")),"")</f>
        <v/>
      </c>
      <c r="R281" s="16" t="str">
        <f>IFERROR(IF(VLOOKUP(B281,IMPORT!$F:$AF,11,FALSE)="true","X",""),"")</f>
        <v/>
      </c>
      <c r="S281" s="16" t="str">
        <f>IFERROR(IF(VLOOKUP(B281,IMPORT!$F:$AF,12,FALSE)="true","X",""),"")</f>
        <v/>
      </c>
      <c r="T281" s="16" t="str">
        <f>IFERROR(IF(VLOOKUP(B281,IMPORT!$F:$AF,9,FALSE)="true","X",""),"")</f>
        <v/>
      </c>
      <c r="U281" s="16" t="str">
        <f>IFERROR(IF(VLOOKUP(B281,IMPORT!$F:$AF,10,FALSE)="true","X",""),"")</f>
        <v/>
      </c>
      <c r="V281" s="16" t="str">
        <f>IFERROR(IF(VLOOKUP(B281,IMPORT!$F:$AF,13,FALSE)="true","X",""),"")</f>
        <v/>
      </c>
      <c r="W281" s="16" t="str">
        <f>IFERROR(IF(VLOOKUP(B281,IMPORT!$F:$AF,14,FALSE)="true","X",""),"")</f>
        <v/>
      </c>
      <c r="X281" s="12">
        <f>IFERROR(INT(IF(MID(VLOOKUP(B281,IMPORT!$F:$AF,27,FALSE),1,10)&lt;&gt;"null",MID(VLOOKUP(B281,IMPORT!$F:$AF,27,FALSE),1,10),"-")),"")</f>
        <v>43308</v>
      </c>
      <c r="Y281" s="21">
        <f>IFERROR(IF(VLOOKUP(B281,IMPORT!$F:$AF,24,FALSE)&lt;&gt;"null",VLOOKUP(B281,IMPORT!$F:$AF,24,FALSE),""),"")</f>
        <v>7.0100118723600794E+17</v>
      </c>
      <c r="Z281" s="18" t="str">
        <f>IFERROR(IF(VLOOKUP(B281,IMPORT!$F:$AF,25,FALSE)&lt;&gt;"null",VLOOKUP(B281,IMPORT!$F:$AF,25,FALSE),""),"")</f>
        <v/>
      </c>
    </row>
    <row r="282" spans="1:26">
      <c r="A282" s="1" t="str">
        <f>IFERROR(IF(IMPORT!C282&lt;&gt;"",IMPORT!C282,""),"")</f>
        <v>Paris 15 - Grenelle 2</v>
      </c>
      <c r="B282" s="1" t="str">
        <f>IFERROR(VLOOKUP(D282,IMPORT!$1:$1048576,6,FALSE),"")</f>
        <v>EK-829-XF</v>
      </c>
      <c r="C282" s="1" t="str">
        <f>IFERROR(VLOOKUP(B282,IMPORT!$F:$G,2,FALSE),"")</f>
        <v>TWINGO</v>
      </c>
      <c r="D282" s="8" t="str">
        <f>IFERROR(IF(IMPORT!A282&lt;&gt;"",IMPORT!A282,""),"")</f>
        <v>Paris 15 - Grenelle 23</v>
      </c>
      <c r="E282" s="1" t="str">
        <f>IFERROR(VLOOKUP(D282,IMPORT!$1:$1048576,21,FALSE),"")</f>
        <v>Azize Aouzal</v>
      </c>
      <c r="F282" s="25" t="str">
        <f>IFERROR(IF(VLOOKUP(B282,IMPORT!$F:$J,4,0)="true","","S"),"")</f>
        <v/>
      </c>
      <c r="G282" s="10" t="str">
        <f>IFERROR(IF(VLOOKUP(B282,IMPORT!$F:$J,5,0)="normal","","B"),"")</f>
        <v/>
      </c>
      <c r="H282" s="26" t="str">
        <f>IFERROR(IF(VLOOKUP(B282,IMPORT!$F:$L,7,0)="true","","P"),"")</f>
        <v/>
      </c>
      <c r="I282" s="18" t="str">
        <f>IF(AND(OR(IMPORT!K282="available",IMPORT!K282="reservation",IMPORT!K282="reservation-late"),OR(A282&lt;&gt;"Z - Garage - Livraison",A282&lt;&gt;"Z - Garage - Livraison")),B282,"")</f>
        <v>EK-829-XF</v>
      </c>
      <c r="J282" s="18" t="str">
        <f>IFERROR(IF(VLOOKUP(B282,IMPORT!$F:$AF,21,FALSE)&lt;&gt;"null",IF(OR(A282="Z - Garage - Livraison",A282="Z - Garage - Restitution"),"",B282),""),"")</f>
        <v/>
      </c>
      <c r="K282" s="18" t="str">
        <f>IF(AND(J282="",OR(IMPORT!K282="intervention",IMPORT!K282="intervention-late")),IF(OR(A282="Z - Garage - Livraison",A282="Z - Garage - Restitution"),"",B282),"")</f>
        <v/>
      </c>
      <c r="L282" s="18" t="str">
        <f>IFERROR(IF(OR(A282="Z - Garage - Livraison",A282="Z - Garage - Restitution"),B282,""),"")</f>
        <v/>
      </c>
      <c r="M282" s="20" t="str">
        <f>IFERROR(INT(IF(OR(IMPORT!K282="intervention",IMPORT!K282="intervention-late",IMPORT!K282="unavailable"),IF(J282&lt;&gt;"",MID(VLOOKUP(B282,IMPORT!$F:$AF,21,0),1,10),MID(VLOOKUP(B282,IMPORT!$F:$AF,19,0),1,10)),"")),"")</f>
        <v/>
      </c>
      <c r="N282" s="20" t="str">
        <f>IFERROR(INT(IF(OR(IMPORT!K282="intervention",IMPORT!K282="intervention-late",IMPORT!K282="unavailable"),IF(J282&lt;&gt;"",MID(VLOOKUP(B282,IMPORT!$F:$AF,22,0),1,10),MID(VLOOKUP(B282,IMPORT!$F:$AF,20,0),1,10)),"")),"")</f>
        <v/>
      </c>
      <c r="O282" s="18" t="str">
        <f t="shared" ca="1" si="4"/>
        <v/>
      </c>
      <c r="P282" s="14">
        <f>IFERROR(INT(IF(MID(VLOOKUP(B282,IMPORT!$F:$AF,23,FALSE),1,10)&lt;&gt;"null",MID(VLOOKUP(B282,IMPORT!$F:$AF,23,FALSE),1,10),"")),"")</f>
        <v>43507</v>
      </c>
      <c r="Q282" s="16" t="str">
        <f>IFERROR(INT(IF(MID(VLOOKUP(B282,IMPORT!$F:$AF,26,FALSE),1,10)&lt;&gt;"null",MID(VLOOKUP(B282,IMPORT!$F:$AF,26,FALSE),1,10),"")),"")</f>
        <v/>
      </c>
      <c r="R282" s="16" t="str">
        <f>IFERROR(IF(VLOOKUP(B282,IMPORT!$F:$AF,11,FALSE)="true","X",""),"")</f>
        <v/>
      </c>
      <c r="S282" s="16" t="str">
        <f>IFERROR(IF(VLOOKUP(B282,IMPORT!$F:$AF,12,FALSE)="true","X",""),"")</f>
        <v/>
      </c>
      <c r="T282" s="16" t="str">
        <f>IFERROR(IF(VLOOKUP(B282,IMPORT!$F:$AF,9,FALSE)="true","X",""),"")</f>
        <v/>
      </c>
      <c r="U282" s="16" t="str">
        <f>IFERROR(IF(VLOOKUP(B282,IMPORT!$F:$AF,10,FALSE)="true","X",""),"")</f>
        <v/>
      </c>
      <c r="V282" s="16" t="str">
        <f>IFERROR(IF(VLOOKUP(B282,IMPORT!$F:$AF,13,FALSE)="true","X",""),"")</f>
        <v/>
      </c>
      <c r="W282" s="16" t="str">
        <f>IFERROR(IF(VLOOKUP(B282,IMPORT!$F:$AF,14,FALSE)="true","X",""),"")</f>
        <v/>
      </c>
      <c r="X282" s="12">
        <f>IFERROR(INT(IF(MID(VLOOKUP(B282,IMPORT!$F:$AF,27,FALSE),1,10)&lt;&gt;"null",MID(VLOOKUP(B282,IMPORT!$F:$AF,27,FALSE),1,10),"-")),"")</f>
        <v>43222</v>
      </c>
      <c r="Y282" s="21">
        <f>IFERROR(IF(VLOOKUP(B282,IMPORT!$F:$AF,24,FALSE)&lt;&gt;"null",VLOOKUP(B282,IMPORT!$F:$AF,24,FALSE),""),"")</f>
        <v>7.0100118723608397E+17</v>
      </c>
      <c r="Z282" s="18" t="str">
        <f>IFERROR(IF(VLOOKUP(B282,IMPORT!$F:$AF,25,FALSE)&lt;&gt;"null",VLOOKUP(B282,IMPORT!$F:$AF,25,FALSE),""),"")</f>
        <v/>
      </c>
    </row>
    <row r="283" spans="1:26">
      <c r="A283" s="1" t="str">
        <f>IFERROR(IF(IMPORT!C283&lt;&gt;"",IMPORT!C283,""),"")</f>
        <v>Paris 15 - Grenelle 2</v>
      </c>
      <c r="B283" s="1" t="str">
        <f>IFERROR(VLOOKUP(D283,IMPORT!$1:$1048576,6,FALSE),"")</f>
        <v>EP-722-EJ</v>
      </c>
      <c r="C283" s="1" t="str">
        <f>IFERROR(VLOOKUP(B283,IMPORT!$F:$G,2,FALSE),"")</f>
        <v>Golf 7</v>
      </c>
      <c r="D283" s="8" t="str">
        <f>IFERROR(IF(IMPORT!A283&lt;&gt;"",IMPORT!A283,""),"")</f>
        <v>Paris 15 - Grenelle 24</v>
      </c>
      <c r="E283" s="1" t="str">
        <f>IFERROR(VLOOKUP(D283,IMPORT!$1:$1048576,21,FALSE),"")</f>
        <v>Azize Aouzal</v>
      </c>
      <c r="F283" s="25" t="str">
        <f>IFERROR(IF(VLOOKUP(B283,IMPORT!$F:$J,4,0)="true","","S"),"")</f>
        <v/>
      </c>
      <c r="G283" s="10" t="str">
        <f>IFERROR(IF(VLOOKUP(B283,IMPORT!$F:$J,5,0)="normal","","B"),"")</f>
        <v>B</v>
      </c>
      <c r="H283" s="26" t="str">
        <f>IFERROR(IF(VLOOKUP(B283,IMPORT!$F:$L,7,0)="true","","P"),"")</f>
        <v>P</v>
      </c>
      <c r="I283" s="18" t="str">
        <f>IF(AND(OR(IMPORT!K283="available",IMPORT!K283="reservation",IMPORT!K283="reservation-late"),OR(A283&lt;&gt;"Z - Garage - Livraison",A283&lt;&gt;"Z - Garage - Livraison")),B283,"")</f>
        <v/>
      </c>
      <c r="J283" s="18" t="str">
        <f>IFERROR(IF(VLOOKUP(B283,IMPORT!$F:$AF,21,FALSE)&lt;&gt;"null",IF(OR(A283="Z - Garage - Livraison",A283="Z - Garage - Restitution"),"",B283),""),"")</f>
        <v>EP-722-EJ</v>
      </c>
      <c r="K283" s="18" t="str">
        <f>IF(AND(J283="",OR(IMPORT!K283="intervention",IMPORT!K283="intervention-late")),IF(OR(A283="Z - Garage - Livraison",A283="Z - Garage - Restitution"),"",B283),"")</f>
        <v/>
      </c>
      <c r="L283" s="18" t="str">
        <f>IFERROR(IF(OR(A283="Z - Garage - Livraison",A283="Z - Garage - Restitution"),B283,""),"")</f>
        <v/>
      </c>
      <c r="M283" s="20">
        <f>IFERROR(INT(IF(OR(IMPORT!K283="intervention",IMPORT!K283="intervention-late",IMPORT!K283="unavailable"),IF(J283&lt;&gt;"",MID(VLOOKUP(B283,IMPORT!$F:$AF,21,0),1,10),MID(VLOOKUP(B283,IMPORT!$F:$AF,19,0),1,10)),"")),"")</f>
        <v>43485</v>
      </c>
      <c r="N283" s="20">
        <f>IFERROR(INT(IF(OR(IMPORT!K283="intervention",IMPORT!K283="intervention-late",IMPORT!K283="unavailable"),IF(J283&lt;&gt;"",MID(VLOOKUP(B283,IMPORT!$F:$AF,22,0),1,10),MID(VLOOKUP(B283,IMPORT!$F:$AF,20,0),1,10)),"")),"")</f>
        <v>43523</v>
      </c>
      <c r="O283" s="18">
        <f t="shared" ca="1" si="4"/>
        <v>10</v>
      </c>
      <c r="P283" s="14" t="str">
        <f>IFERROR(INT(IF(MID(VLOOKUP(B283,IMPORT!$F:$AF,23,FALSE),1,10)&lt;&gt;"null",MID(VLOOKUP(B283,IMPORT!$F:$AF,23,FALSE),1,10),"")),"")</f>
        <v/>
      </c>
      <c r="Q283" s="16" t="str">
        <f>IFERROR(INT(IF(MID(VLOOKUP(B283,IMPORT!$F:$AF,26,FALSE),1,10)&lt;&gt;"null",MID(VLOOKUP(B283,IMPORT!$F:$AF,26,FALSE),1,10),"")),"")</f>
        <v/>
      </c>
      <c r="R283" s="16" t="str">
        <f>IFERROR(IF(VLOOKUP(B283,IMPORT!$F:$AF,11,FALSE)="true","X",""),"")</f>
        <v/>
      </c>
      <c r="S283" s="16" t="str">
        <f>IFERROR(IF(VLOOKUP(B283,IMPORT!$F:$AF,12,FALSE)="true","X",""),"")</f>
        <v/>
      </c>
      <c r="T283" s="16" t="str">
        <f>IFERROR(IF(VLOOKUP(B283,IMPORT!$F:$AF,9,FALSE)="true","X",""),"")</f>
        <v/>
      </c>
      <c r="U283" s="16" t="str">
        <f>IFERROR(IF(VLOOKUP(B283,IMPORT!$F:$AF,10,FALSE)="true","X",""),"")</f>
        <v/>
      </c>
      <c r="V283" s="16" t="str">
        <f>IFERROR(IF(VLOOKUP(B283,IMPORT!$F:$AF,13,FALSE)="true","X",""),"")</f>
        <v/>
      </c>
      <c r="W283" s="16" t="str">
        <f>IFERROR(IF(VLOOKUP(B283,IMPORT!$F:$AF,14,FALSE)="true","X",""),"")</f>
        <v/>
      </c>
      <c r="X283" s="12">
        <f>IFERROR(INT(IF(MID(VLOOKUP(B283,IMPORT!$F:$AF,27,FALSE),1,10)&lt;&gt;"null",MID(VLOOKUP(B283,IMPORT!$F:$AF,27,FALSE),1,10),"-")),"")</f>
        <v>43213</v>
      </c>
      <c r="Y283" s="21">
        <f>IFERROR(IF(VLOOKUP(B283,IMPORT!$F:$AF,24,FALSE)&lt;&gt;"null",VLOOKUP(B283,IMPORT!$F:$AF,24,FALSE),""),"")</f>
        <v>7.0100118723605606E+17</v>
      </c>
      <c r="Z283" s="18" t="str">
        <f>IFERROR(IF(VLOOKUP(B283,IMPORT!$F:$AF,25,FALSE)&lt;&gt;"null",VLOOKUP(B283,IMPORT!$F:$AF,25,FALSE),""),"")</f>
        <v/>
      </c>
    </row>
    <row r="284" spans="1:26">
      <c r="A284" s="1" t="str">
        <f>IFERROR(IF(IMPORT!C284&lt;&gt;"",IMPORT!C284,""),"")</f>
        <v>Paris 15 - Grenelle 2</v>
      </c>
      <c r="B284" s="1" t="str">
        <f>IFERROR(VLOOKUP(D284,IMPORT!$1:$1048576,6,FALSE),"")</f>
        <v>ES-853-GN</v>
      </c>
      <c r="C284" s="1" t="str">
        <f>IFERROR(VLOOKUP(B284,IMPORT!$F:$G,2,FALSE),"")</f>
        <v>MEGANE</v>
      </c>
      <c r="D284" s="8" t="str">
        <f>IFERROR(IF(IMPORT!A284&lt;&gt;"",IMPORT!A284,""),"")</f>
        <v>Paris 15 - Grenelle 25</v>
      </c>
      <c r="E284" s="1" t="str">
        <f>IFERROR(VLOOKUP(D284,IMPORT!$1:$1048576,21,FALSE),"")</f>
        <v>Azize Aouzal</v>
      </c>
      <c r="F284" s="25" t="str">
        <f>IFERROR(IF(VLOOKUP(B284,IMPORT!$F:$J,4,0)="true","","S"),"")</f>
        <v/>
      </c>
      <c r="G284" s="10" t="str">
        <f>IFERROR(IF(VLOOKUP(B284,IMPORT!$F:$J,5,0)="normal","","B"),"")</f>
        <v/>
      </c>
      <c r="H284" s="26" t="str">
        <f>IFERROR(IF(VLOOKUP(B284,IMPORT!$F:$L,7,0)="true","","P"),"")</f>
        <v/>
      </c>
      <c r="I284" s="18" t="str">
        <f>IF(AND(OR(IMPORT!K284="available",IMPORT!K284="reservation",IMPORT!K284="reservation-late"),OR(A284&lt;&gt;"Z - Garage - Livraison",A284&lt;&gt;"Z - Garage - Livraison")),B284,"")</f>
        <v>ES-853-GN</v>
      </c>
      <c r="J284" s="18" t="str">
        <f>IFERROR(IF(VLOOKUP(B284,IMPORT!$F:$AF,21,FALSE)&lt;&gt;"null",IF(OR(A284="Z - Garage - Livraison",A284="Z - Garage - Restitution"),"",B284),""),"")</f>
        <v/>
      </c>
      <c r="K284" s="18" t="str">
        <f>IF(AND(J284="",OR(IMPORT!K284="intervention",IMPORT!K284="intervention-late")),IF(OR(A284="Z - Garage - Livraison",A284="Z - Garage - Restitution"),"",B284),"")</f>
        <v/>
      </c>
      <c r="L284" s="18" t="str">
        <f>IFERROR(IF(OR(A284="Z - Garage - Livraison",A284="Z - Garage - Restitution"),B284,""),"")</f>
        <v/>
      </c>
      <c r="M284" s="20" t="str">
        <f>IFERROR(INT(IF(OR(IMPORT!K284="intervention",IMPORT!K284="intervention-late",IMPORT!K284="unavailable"),IF(J284&lt;&gt;"",MID(VLOOKUP(B284,IMPORT!$F:$AF,21,0),1,10),MID(VLOOKUP(B284,IMPORT!$F:$AF,19,0),1,10)),"")),"")</f>
        <v/>
      </c>
      <c r="N284" s="20" t="str">
        <f>IFERROR(INT(IF(OR(IMPORT!K284="intervention",IMPORT!K284="intervention-late",IMPORT!K284="unavailable"),IF(J284&lt;&gt;"",MID(VLOOKUP(B284,IMPORT!$F:$AF,22,0),1,10),MID(VLOOKUP(B284,IMPORT!$F:$AF,20,0),1,10)),"")),"")</f>
        <v/>
      </c>
      <c r="O284" s="18" t="str">
        <f t="shared" ca="1" si="4"/>
        <v/>
      </c>
      <c r="P284" s="14">
        <f>IFERROR(INT(IF(MID(VLOOKUP(B284,IMPORT!$F:$AF,23,FALSE),1,10)&lt;&gt;"null",MID(VLOOKUP(B284,IMPORT!$F:$AF,23,FALSE),1,10),"")),"")</f>
        <v>43498</v>
      </c>
      <c r="Q284" s="16" t="str">
        <f>IFERROR(INT(IF(MID(VLOOKUP(B284,IMPORT!$F:$AF,26,FALSE),1,10)&lt;&gt;"null",MID(VLOOKUP(B284,IMPORT!$F:$AF,26,FALSE),1,10),"")),"")</f>
        <v/>
      </c>
      <c r="R284" s="16" t="str">
        <f>IFERROR(IF(VLOOKUP(B284,IMPORT!$F:$AF,11,FALSE)="true","X",""),"")</f>
        <v/>
      </c>
      <c r="S284" s="16" t="str">
        <f>IFERROR(IF(VLOOKUP(B284,IMPORT!$F:$AF,12,FALSE)="true","X",""),"")</f>
        <v/>
      </c>
      <c r="T284" s="16" t="str">
        <f>IFERROR(IF(VLOOKUP(B284,IMPORT!$F:$AF,9,FALSE)="true","X",""),"")</f>
        <v/>
      </c>
      <c r="U284" s="16" t="str">
        <f>IFERROR(IF(VLOOKUP(B284,IMPORT!$F:$AF,10,FALSE)="true","X",""),"")</f>
        <v/>
      </c>
      <c r="V284" s="16" t="str">
        <f>IFERROR(IF(VLOOKUP(B284,IMPORT!$F:$AF,13,FALSE)="true","X",""),"")</f>
        <v/>
      </c>
      <c r="W284" s="16" t="str">
        <f>IFERROR(IF(VLOOKUP(B284,IMPORT!$F:$AF,14,FALSE)="true","X",""),"")</f>
        <v/>
      </c>
      <c r="X284" s="12">
        <f>IFERROR(INT(IF(MID(VLOOKUP(B284,IMPORT!$F:$AF,27,FALSE),1,10)&lt;&gt;"null",MID(VLOOKUP(B284,IMPORT!$F:$AF,27,FALSE),1,10),"-")),"")</f>
        <v>43216</v>
      </c>
      <c r="Y284" s="21">
        <f>IFERROR(IF(VLOOKUP(B284,IMPORT!$F:$AF,24,FALSE)&lt;&gt;"null",VLOOKUP(B284,IMPORT!$F:$AF,24,FALSE),""),"")</f>
        <v>7.0100118723602304E+17</v>
      </c>
      <c r="Z284" s="18" t="str">
        <f>IFERROR(IF(VLOOKUP(B284,IMPORT!$F:$AF,25,FALSE)&lt;&gt;"null",VLOOKUP(B284,IMPORT!$F:$AF,25,FALSE),""),"")</f>
        <v/>
      </c>
    </row>
    <row r="285" spans="1:26">
      <c r="A285" s="1" t="str">
        <f>IFERROR(IF(IMPORT!C285&lt;&gt;"",IMPORT!C285,""),"")</f>
        <v>Paris 15 - Lecourbe</v>
      </c>
      <c r="B285" s="1" t="str">
        <f>IFERROR(VLOOKUP(D285,IMPORT!$1:$1048576,6,FALSE),"")</f>
        <v>EQ-268-CF</v>
      </c>
      <c r="C285" s="1" t="str">
        <f>IFERROR(VLOOKUP(B285,IMPORT!$F:$G,2,FALSE),"")</f>
        <v>MEGANE</v>
      </c>
      <c r="D285" s="8" t="str">
        <f>IFERROR(IF(IMPORT!A285&lt;&gt;"",IMPORT!A285,""),"")</f>
        <v>Paris 15 - Lecourbe1</v>
      </c>
      <c r="E285" s="1" t="str">
        <f>IFERROR(VLOOKUP(D285,IMPORT!$1:$1048576,21,FALSE),"")</f>
        <v>Azize Aouzal</v>
      </c>
      <c r="F285" s="25" t="str">
        <f>IFERROR(IF(VLOOKUP(B285,IMPORT!$F:$J,4,0)="true","","S"),"")</f>
        <v/>
      </c>
      <c r="G285" s="10" t="str">
        <f>IFERROR(IF(VLOOKUP(B285,IMPORT!$F:$J,5,0)="normal","","B"),"")</f>
        <v/>
      </c>
      <c r="H285" s="26" t="str">
        <f>IFERROR(IF(VLOOKUP(B285,IMPORT!$F:$L,7,0)="true","","P"),"")</f>
        <v/>
      </c>
      <c r="I285" s="18" t="str">
        <f>IF(AND(OR(IMPORT!K285="available",IMPORT!K285="reservation",IMPORT!K285="reservation-late"),OR(A285&lt;&gt;"Z - Garage - Livraison",A285&lt;&gt;"Z - Garage - Livraison")),B285,"")</f>
        <v>EQ-268-CF</v>
      </c>
      <c r="J285" s="18" t="str">
        <f>IFERROR(IF(VLOOKUP(B285,IMPORT!$F:$AF,21,FALSE)&lt;&gt;"null",IF(OR(A285="Z - Garage - Livraison",A285="Z - Garage - Restitution"),"",B285),""),"")</f>
        <v/>
      </c>
      <c r="K285" s="18" t="str">
        <f>IF(AND(J285="",OR(IMPORT!K285="intervention",IMPORT!K285="intervention-late")),IF(OR(A285="Z - Garage - Livraison",A285="Z - Garage - Restitution"),"",B285),"")</f>
        <v/>
      </c>
      <c r="L285" s="18" t="str">
        <f>IFERROR(IF(OR(A285="Z - Garage - Livraison",A285="Z - Garage - Restitution"),B285,""),"")</f>
        <v/>
      </c>
      <c r="M285" s="20" t="str">
        <f>IFERROR(INT(IF(OR(IMPORT!K285="intervention",IMPORT!K285="intervention-late",IMPORT!K285="unavailable"),IF(J285&lt;&gt;"",MID(VLOOKUP(B285,IMPORT!$F:$AF,21,0),1,10),MID(VLOOKUP(B285,IMPORT!$F:$AF,19,0),1,10)),"")),"")</f>
        <v/>
      </c>
      <c r="N285" s="20" t="str">
        <f>IFERROR(INT(IF(OR(IMPORT!K285="intervention",IMPORT!K285="intervention-late",IMPORT!K285="unavailable"),IF(J285&lt;&gt;"",MID(VLOOKUP(B285,IMPORT!$F:$AF,22,0),1,10),MID(VLOOKUP(B285,IMPORT!$F:$AF,20,0),1,10)),"")),"")</f>
        <v/>
      </c>
      <c r="O285" s="18" t="str">
        <f t="shared" ca="1" si="4"/>
        <v/>
      </c>
      <c r="P285" s="14" t="str">
        <f>IFERROR(INT(IF(MID(VLOOKUP(B285,IMPORT!$F:$AF,23,FALSE),1,10)&lt;&gt;"null",MID(VLOOKUP(B285,IMPORT!$F:$AF,23,FALSE),1,10),"")),"")</f>
        <v/>
      </c>
      <c r="Q285" s="16" t="str">
        <f>IFERROR(INT(IF(MID(VLOOKUP(B285,IMPORT!$F:$AF,26,FALSE),1,10)&lt;&gt;"null",MID(VLOOKUP(B285,IMPORT!$F:$AF,26,FALSE),1,10),"")),"")</f>
        <v/>
      </c>
      <c r="R285" s="16" t="str">
        <f>IFERROR(IF(VLOOKUP(B285,IMPORT!$F:$AF,11,FALSE)="true","X",""),"")</f>
        <v/>
      </c>
      <c r="S285" s="16" t="str">
        <f>IFERROR(IF(VLOOKUP(B285,IMPORT!$F:$AF,12,FALSE)="true","X",""),"")</f>
        <v/>
      </c>
      <c r="T285" s="16" t="str">
        <f>IFERROR(IF(VLOOKUP(B285,IMPORT!$F:$AF,9,FALSE)="true","X",""),"")</f>
        <v/>
      </c>
      <c r="U285" s="16" t="str">
        <f>IFERROR(IF(VLOOKUP(B285,IMPORT!$F:$AF,10,FALSE)="true","X",""),"")</f>
        <v/>
      </c>
      <c r="V285" s="16" t="str">
        <f>IFERROR(IF(VLOOKUP(B285,IMPORT!$F:$AF,13,FALSE)="true","X",""),"")</f>
        <v/>
      </c>
      <c r="W285" s="16" t="str">
        <f>IFERROR(IF(VLOOKUP(B285,IMPORT!$F:$AF,14,FALSE)="true","X",""),"")</f>
        <v/>
      </c>
      <c r="X285" s="12">
        <f>IFERROR(INT(IF(MID(VLOOKUP(B285,IMPORT!$F:$AF,27,FALSE),1,10)&lt;&gt;"null",MID(VLOOKUP(B285,IMPORT!$F:$AF,27,FALSE),1,10),"-")),"")</f>
        <v>43364</v>
      </c>
      <c r="Y285" s="21">
        <f>IFERROR(IF(VLOOKUP(B285,IMPORT!$F:$AF,24,FALSE)&lt;&gt;"null",VLOOKUP(B285,IMPORT!$F:$AF,24,FALSE),""),"")</f>
        <v>7.0100118723605606E+17</v>
      </c>
      <c r="Z285" s="18" t="str">
        <f>IFERROR(IF(VLOOKUP(B285,IMPORT!$F:$AF,25,FALSE)&lt;&gt;"null",VLOOKUP(B285,IMPORT!$F:$AF,25,FALSE),""),"")</f>
        <v/>
      </c>
    </row>
    <row r="286" spans="1:26">
      <c r="A286" s="1" t="str">
        <f>IFERROR(IF(IMPORT!C286&lt;&gt;"",IMPORT!C286,""),"")</f>
        <v>Paris 15 - Lecourbe</v>
      </c>
      <c r="B286" s="1" t="str">
        <f>IFERROR(VLOOKUP(D286,IMPORT!$1:$1048576,6,FALSE),"")</f>
        <v>FC-341-ME</v>
      </c>
      <c r="C286" s="1" t="str">
        <f>IFERROR(VLOOKUP(B286,IMPORT!$F:$G,2,FALSE),"")</f>
        <v>Golf 7</v>
      </c>
      <c r="D286" s="8" t="str">
        <f>IFERROR(IF(IMPORT!A286&lt;&gt;"",IMPORT!A286,""),"")</f>
        <v>Paris 15 - Lecourbe2</v>
      </c>
      <c r="E286" s="1" t="str">
        <f>IFERROR(VLOOKUP(D286,IMPORT!$1:$1048576,21,FALSE),"")</f>
        <v>Azize Aouzal</v>
      </c>
      <c r="F286" s="25" t="str">
        <f>IFERROR(IF(VLOOKUP(B286,IMPORT!$F:$J,4,0)="true","","S"),"")</f>
        <v/>
      </c>
      <c r="G286" s="10" t="str">
        <f>IFERROR(IF(VLOOKUP(B286,IMPORT!$F:$J,5,0)="normal","","B"),"")</f>
        <v/>
      </c>
      <c r="H286" s="26" t="str">
        <f>IFERROR(IF(VLOOKUP(B286,IMPORT!$F:$L,7,0)="true","","P"),"")</f>
        <v/>
      </c>
      <c r="I286" s="18" t="str">
        <f>IF(AND(OR(IMPORT!K286="available",IMPORT!K286="reservation",IMPORT!K286="reservation-late"),OR(A286&lt;&gt;"Z - Garage - Livraison",A286&lt;&gt;"Z - Garage - Livraison")),B286,"")</f>
        <v>FC-341-ME</v>
      </c>
      <c r="J286" s="18" t="str">
        <f>IFERROR(IF(VLOOKUP(B286,IMPORT!$F:$AF,21,FALSE)&lt;&gt;"null",IF(OR(A286="Z - Garage - Livraison",A286="Z - Garage - Restitution"),"",B286),""),"")</f>
        <v/>
      </c>
      <c r="K286" s="18" t="str">
        <f>IF(AND(J286="",OR(IMPORT!K286="intervention",IMPORT!K286="intervention-late")),IF(OR(A286="Z - Garage - Livraison",A286="Z - Garage - Restitution"),"",B286),"")</f>
        <v/>
      </c>
      <c r="L286" s="18" t="str">
        <f>IFERROR(IF(OR(A286="Z - Garage - Livraison",A286="Z - Garage - Restitution"),B286,""),"")</f>
        <v/>
      </c>
      <c r="M286" s="20" t="str">
        <f>IFERROR(INT(IF(OR(IMPORT!K286="intervention",IMPORT!K286="intervention-late",IMPORT!K286="unavailable"),IF(J286&lt;&gt;"",MID(VLOOKUP(B286,IMPORT!$F:$AF,21,0),1,10),MID(VLOOKUP(B286,IMPORT!$F:$AF,19,0),1,10)),"")),"")</f>
        <v/>
      </c>
      <c r="N286" s="20" t="str">
        <f>IFERROR(INT(IF(OR(IMPORT!K286="intervention",IMPORT!K286="intervention-late",IMPORT!K286="unavailable"),IF(J286&lt;&gt;"",MID(VLOOKUP(B286,IMPORT!$F:$AF,22,0),1,10),MID(VLOOKUP(B286,IMPORT!$F:$AF,20,0),1,10)),"")),"")</f>
        <v/>
      </c>
      <c r="O286" s="18" t="str">
        <f t="shared" ca="1" si="4"/>
        <v/>
      </c>
      <c r="P286" s="14" t="str">
        <f>IFERROR(INT(IF(MID(VLOOKUP(B286,IMPORT!$F:$AF,23,FALSE),1,10)&lt;&gt;"null",MID(VLOOKUP(B286,IMPORT!$F:$AF,23,FALSE),1,10),"")),"")</f>
        <v/>
      </c>
      <c r="Q286" s="16" t="str">
        <f>IFERROR(INT(IF(MID(VLOOKUP(B286,IMPORT!$F:$AF,26,FALSE),1,10)&lt;&gt;"null",MID(VLOOKUP(B286,IMPORT!$F:$AF,26,FALSE),1,10),"")),"")</f>
        <v/>
      </c>
      <c r="R286" s="16" t="str">
        <f>IFERROR(IF(VLOOKUP(B286,IMPORT!$F:$AF,11,FALSE)="true","X",""),"")</f>
        <v/>
      </c>
      <c r="S286" s="16" t="str">
        <f>IFERROR(IF(VLOOKUP(B286,IMPORT!$F:$AF,12,FALSE)="true","X",""),"")</f>
        <v/>
      </c>
      <c r="T286" s="16" t="str">
        <f>IFERROR(IF(VLOOKUP(B286,IMPORT!$F:$AF,9,FALSE)="true","X",""),"")</f>
        <v/>
      </c>
      <c r="U286" s="16" t="str">
        <f>IFERROR(IF(VLOOKUP(B286,IMPORT!$F:$AF,10,FALSE)="true","X",""),"")</f>
        <v/>
      </c>
      <c r="V286" s="16" t="str">
        <f>IFERROR(IF(VLOOKUP(B286,IMPORT!$F:$AF,13,FALSE)="true","X",""),"")</f>
        <v/>
      </c>
      <c r="W286" s="16" t="str">
        <f>IFERROR(IF(VLOOKUP(B286,IMPORT!$F:$AF,14,FALSE)="true","X",""),"")</f>
        <v/>
      </c>
      <c r="X286" s="12">
        <f>IFERROR(INT(IF(MID(VLOOKUP(B286,IMPORT!$F:$AF,27,FALSE),1,10)&lt;&gt;"null",MID(VLOOKUP(B286,IMPORT!$F:$AF,27,FALSE),1,10),"-")),"")</f>
        <v>43482</v>
      </c>
      <c r="Y286" s="21">
        <f>IFERROR(IF(VLOOKUP(B286,IMPORT!$F:$AF,24,FALSE)&lt;&gt;"null",VLOOKUP(B286,IMPORT!$F:$AF,24,FALSE),""),"")</f>
        <v>7.0100118723605197E+17</v>
      </c>
      <c r="Z286" s="18">
        <f>IFERROR(IF(VLOOKUP(B286,IMPORT!$F:$AF,25,FALSE)&lt;&gt;"null",VLOOKUP(B286,IMPORT!$F:$AF,25,FALSE),""),"")</f>
        <v>20129</v>
      </c>
    </row>
    <row r="287" spans="1:26">
      <c r="A287" s="1" t="str">
        <f>IFERROR(IF(IMPORT!C287&lt;&gt;"",IMPORT!C287,""),"")</f>
        <v>Paris 15 - Lecourbe</v>
      </c>
      <c r="B287" s="1" t="str">
        <f>IFERROR(VLOOKUP(D287,IMPORT!$1:$1048576,6,FALSE),"")</f>
        <v>EL-008-ZB</v>
      </c>
      <c r="C287" s="1" t="str">
        <f>IFERROR(VLOOKUP(B287,IMPORT!$F:$G,2,FALSE),"")</f>
        <v>Golf 7</v>
      </c>
      <c r="D287" s="8" t="str">
        <f>IFERROR(IF(IMPORT!A287&lt;&gt;"",IMPORT!A287,""),"")</f>
        <v>Paris 15 - Lecourbe3</v>
      </c>
      <c r="E287" s="1" t="str">
        <f>IFERROR(VLOOKUP(D287,IMPORT!$1:$1048576,21,FALSE),"")</f>
        <v>Azize Aouzal</v>
      </c>
      <c r="F287" s="25" t="str">
        <f>IFERROR(IF(VLOOKUP(B287,IMPORT!$F:$J,4,0)="true","","S"),"")</f>
        <v/>
      </c>
      <c r="G287" s="10" t="str">
        <f>IFERROR(IF(VLOOKUP(B287,IMPORT!$F:$J,5,0)="normal","","B"),"")</f>
        <v/>
      </c>
      <c r="H287" s="26" t="str">
        <f>IFERROR(IF(VLOOKUP(B287,IMPORT!$F:$L,7,0)="true","","P"),"")</f>
        <v/>
      </c>
      <c r="I287" s="18" t="str">
        <f>IF(AND(OR(IMPORT!K287="available",IMPORT!K287="reservation",IMPORT!K287="reservation-late"),OR(A287&lt;&gt;"Z - Garage - Livraison",A287&lt;&gt;"Z - Garage - Livraison")),B287,"")</f>
        <v>EL-008-ZB</v>
      </c>
      <c r="J287" s="18" t="str">
        <f>IFERROR(IF(VLOOKUP(B287,IMPORT!$F:$AF,21,FALSE)&lt;&gt;"null",IF(OR(A287="Z - Garage - Livraison",A287="Z - Garage - Restitution"),"",B287),""),"")</f>
        <v/>
      </c>
      <c r="K287" s="18" t="str">
        <f>IF(AND(J287="",OR(IMPORT!K287="intervention",IMPORT!K287="intervention-late")),IF(OR(A287="Z - Garage - Livraison",A287="Z - Garage - Restitution"),"",B287),"")</f>
        <v/>
      </c>
      <c r="L287" s="18" t="str">
        <f>IFERROR(IF(OR(A287="Z - Garage - Livraison",A287="Z - Garage - Restitution"),B287,""),"")</f>
        <v/>
      </c>
      <c r="M287" s="20" t="str">
        <f>IFERROR(INT(IF(OR(IMPORT!K287="intervention",IMPORT!K287="intervention-late",IMPORT!K287="unavailable"),IF(J287&lt;&gt;"",MID(VLOOKUP(B287,IMPORT!$F:$AF,21,0),1,10),MID(VLOOKUP(B287,IMPORT!$F:$AF,19,0),1,10)),"")),"")</f>
        <v/>
      </c>
      <c r="N287" s="20" t="str">
        <f>IFERROR(INT(IF(OR(IMPORT!K287="intervention",IMPORT!K287="intervention-late",IMPORT!K287="unavailable"),IF(J287&lt;&gt;"",MID(VLOOKUP(B287,IMPORT!$F:$AF,22,0),1,10),MID(VLOOKUP(B287,IMPORT!$F:$AF,20,0),1,10)),"")),"")</f>
        <v/>
      </c>
      <c r="O287" s="18" t="str">
        <f t="shared" ca="1" si="4"/>
        <v/>
      </c>
      <c r="P287" s="14" t="str">
        <f>IFERROR(INT(IF(MID(VLOOKUP(B287,IMPORT!$F:$AF,23,FALSE),1,10)&lt;&gt;"null",MID(VLOOKUP(B287,IMPORT!$F:$AF,23,FALSE),1,10),"")),"")</f>
        <v/>
      </c>
      <c r="Q287" s="16" t="str">
        <f>IFERROR(INT(IF(MID(VLOOKUP(B287,IMPORT!$F:$AF,26,FALSE),1,10)&lt;&gt;"null",MID(VLOOKUP(B287,IMPORT!$F:$AF,26,FALSE),1,10),"")),"")</f>
        <v/>
      </c>
      <c r="R287" s="16" t="str">
        <f>IFERROR(IF(VLOOKUP(B287,IMPORT!$F:$AF,11,FALSE)="true","X",""),"")</f>
        <v/>
      </c>
      <c r="S287" s="16" t="str">
        <f>IFERROR(IF(VLOOKUP(B287,IMPORT!$F:$AF,12,FALSE)="true","X",""),"")</f>
        <v/>
      </c>
      <c r="T287" s="16" t="str">
        <f>IFERROR(IF(VLOOKUP(B287,IMPORT!$F:$AF,9,FALSE)="true","X",""),"")</f>
        <v/>
      </c>
      <c r="U287" s="16" t="str">
        <f>IFERROR(IF(VLOOKUP(B287,IMPORT!$F:$AF,10,FALSE)="true","X",""),"")</f>
        <v/>
      </c>
      <c r="V287" s="16" t="str">
        <f>IFERROR(IF(VLOOKUP(B287,IMPORT!$F:$AF,13,FALSE)="true","X",""),"")</f>
        <v/>
      </c>
      <c r="W287" s="16" t="str">
        <f>IFERROR(IF(VLOOKUP(B287,IMPORT!$F:$AF,14,FALSE)="true","X",""),"")</f>
        <v/>
      </c>
      <c r="X287" s="12">
        <f>IFERROR(INT(IF(MID(VLOOKUP(B287,IMPORT!$F:$AF,27,FALSE),1,10)&lt;&gt;"null",MID(VLOOKUP(B287,IMPORT!$F:$AF,27,FALSE),1,10),"-")),"")</f>
        <v>43222</v>
      </c>
      <c r="Y287" s="21">
        <f>IFERROR(IF(VLOOKUP(B287,IMPORT!$F:$AF,24,FALSE)&lt;&gt;"null",VLOOKUP(B287,IMPORT!$F:$AF,24,FALSE),""),"")</f>
        <v>7.0100118723605606E+17</v>
      </c>
      <c r="Z287" s="18" t="str">
        <f>IFERROR(IF(VLOOKUP(B287,IMPORT!$F:$AF,25,FALSE)&lt;&gt;"null",VLOOKUP(B287,IMPORT!$F:$AF,25,FALSE),""),"")</f>
        <v/>
      </c>
    </row>
    <row r="288" spans="1:26">
      <c r="A288" s="1" t="str">
        <f>IFERROR(IF(IMPORT!C288&lt;&gt;"",IMPORT!C288,""),"")</f>
        <v>Paris 15 - Mairie du XVe</v>
      </c>
      <c r="B288" s="1" t="str">
        <f>IFERROR(VLOOKUP(D288,IMPORT!$1:$1048576,6,FALSE),"")</f>
        <v>ES-720-VS</v>
      </c>
      <c r="C288" s="1" t="str">
        <f>IFERROR(VLOOKUP(B288,IMPORT!$F:$G,2,FALSE),"")</f>
        <v>MEGANE</v>
      </c>
      <c r="D288" s="8" t="str">
        <f>IFERROR(IF(IMPORT!A288&lt;&gt;"",IMPORT!A288,""),"")</f>
        <v>Paris 15 - Mairie du XVe1</v>
      </c>
      <c r="E288" s="1" t="str">
        <f>IFERROR(VLOOKUP(D288,IMPORT!$1:$1048576,21,FALSE),"")</f>
        <v>Stephen Girault</v>
      </c>
      <c r="F288" s="25" t="str">
        <f>IFERROR(IF(VLOOKUP(B288,IMPORT!$F:$J,4,0)="true","","S"),"")</f>
        <v/>
      </c>
      <c r="G288" s="10" t="str">
        <f>IFERROR(IF(VLOOKUP(B288,IMPORT!$F:$J,5,0)="normal","","B"),"")</f>
        <v/>
      </c>
      <c r="H288" s="26" t="str">
        <f>IFERROR(IF(VLOOKUP(B288,IMPORT!$F:$L,7,0)="true","","P"),"")</f>
        <v/>
      </c>
      <c r="I288" s="18" t="str">
        <f>IF(AND(OR(IMPORT!K288="available",IMPORT!K288="reservation",IMPORT!K288="reservation-late"),OR(A288&lt;&gt;"Z - Garage - Livraison",A288&lt;&gt;"Z - Garage - Livraison")),B288,"")</f>
        <v>ES-720-VS</v>
      </c>
      <c r="J288" s="18" t="str">
        <f>IFERROR(IF(VLOOKUP(B288,IMPORT!$F:$AF,21,FALSE)&lt;&gt;"null",IF(OR(A288="Z - Garage - Livraison",A288="Z - Garage - Restitution"),"",B288),""),"")</f>
        <v/>
      </c>
      <c r="K288" s="18" t="str">
        <f>IF(AND(J288="",OR(IMPORT!K288="intervention",IMPORT!K288="intervention-late")),IF(OR(A288="Z - Garage - Livraison",A288="Z - Garage - Restitution"),"",B288),"")</f>
        <v/>
      </c>
      <c r="L288" s="18" t="str">
        <f>IFERROR(IF(OR(A288="Z - Garage - Livraison",A288="Z - Garage - Restitution"),B288,""),"")</f>
        <v/>
      </c>
      <c r="M288" s="20" t="str">
        <f>IFERROR(INT(IF(OR(IMPORT!K288="intervention",IMPORT!K288="intervention-late",IMPORT!K288="unavailable"),IF(J288&lt;&gt;"",MID(VLOOKUP(B288,IMPORT!$F:$AF,21,0),1,10),MID(VLOOKUP(B288,IMPORT!$F:$AF,19,0),1,10)),"")),"")</f>
        <v/>
      </c>
      <c r="N288" s="20" t="str">
        <f>IFERROR(INT(IF(OR(IMPORT!K288="intervention",IMPORT!K288="intervention-late",IMPORT!K288="unavailable"),IF(J288&lt;&gt;"",MID(VLOOKUP(B288,IMPORT!$F:$AF,22,0),1,10),MID(VLOOKUP(B288,IMPORT!$F:$AF,20,0),1,10)),"")),"")</f>
        <v/>
      </c>
      <c r="O288" s="18" t="str">
        <f t="shared" ca="1" si="4"/>
        <v/>
      </c>
      <c r="P288" s="14" t="str">
        <f>IFERROR(INT(IF(MID(VLOOKUP(B288,IMPORT!$F:$AF,23,FALSE),1,10)&lt;&gt;"null",MID(VLOOKUP(B288,IMPORT!$F:$AF,23,FALSE),1,10),"")),"")</f>
        <v/>
      </c>
      <c r="Q288" s="16" t="str">
        <f>IFERROR(INT(IF(MID(VLOOKUP(B288,IMPORT!$F:$AF,26,FALSE),1,10)&lt;&gt;"null",MID(VLOOKUP(B288,IMPORT!$F:$AF,26,FALSE),1,10),"")),"")</f>
        <v/>
      </c>
      <c r="R288" s="16" t="str">
        <f>IFERROR(IF(VLOOKUP(B288,IMPORT!$F:$AF,11,FALSE)="true","X",""),"")</f>
        <v/>
      </c>
      <c r="S288" s="16" t="str">
        <f>IFERROR(IF(VLOOKUP(B288,IMPORT!$F:$AF,12,FALSE)="true","X",""),"")</f>
        <v/>
      </c>
      <c r="T288" s="16" t="str">
        <f>IFERROR(IF(VLOOKUP(B288,IMPORT!$F:$AF,9,FALSE)="true","X",""),"")</f>
        <v/>
      </c>
      <c r="U288" s="16" t="str">
        <f>IFERROR(IF(VLOOKUP(B288,IMPORT!$F:$AF,10,FALSE)="true","X",""),"")</f>
        <v/>
      </c>
      <c r="V288" s="16" t="str">
        <f>IFERROR(IF(VLOOKUP(B288,IMPORT!$F:$AF,13,FALSE)="true","X",""),"")</f>
        <v/>
      </c>
      <c r="W288" s="16" t="str">
        <f>IFERROR(IF(VLOOKUP(B288,IMPORT!$F:$AF,14,FALSE)="true","X",""),"")</f>
        <v/>
      </c>
      <c r="X288" s="12">
        <f>IFERROR(INT(IF(MID(VLOOKUP(B288,IMPORT!$F:$AF,27,FALSE),1,10)&lt;&gt;"null",MID(VLOOKUP(B288,IMPORT!$F:$AF,27,FALSE),1,10),"-")),"")</f>
        <v>43215</v>
      </c>
      <c r="Y288" s="21">
        <f>IFERROR(IF(VLOOKUP(B288,IMPORT!$F:$AF,24,FALSE)&lt;&gt;"null",VLOOKUP(B288,IMPORT!$F:$AF,24,FALSE),""),"")</f>
        <v>7.0100118723606003E+17</v>
      </c>
      <c r="Z288" s="18" t="str">
        <f>IFERROR(IF(VLOOKUP(B288,IMPORT!$F:$AF,25,FALSE)&lt;&gt;"null",VLOOKUP(B288,IMPORT!$F:$AF,25,FALSE),""),"")</f>
        <v/>
      </c>
    </row>
    <row r="289" spans="1:26">
      <c r="A289" s="1" t="str">
        <f>IFERROR(IF(IMPORT!C289&lt;&gt;"",IMPORT!C289,""),"")</f>
        <v>Paris 15 - Mairie du XVe</v>
      </c>
      <c r="B289" s="1" t="str">
        <f>IFERROR(VLOOKUP(D289,IMPORT!$1:$1048576,6,FALSE),"")</f>
        <v>ES-225-VS</v>
      </c>
      <c r="C289" s="1" t="str">
        <f>IFERROR(VLOOKUP(B289,IMPORT!$F:$G,2,FALSE),"")</f>
        <v>MEGANE</v>
      </c>
      <c r="D289" s="8" t="str">
        <f>IFERROR(IF(IMPORT!A289&lt;&gt;"",IMPORT!A289,""),"")</f>
        <v>Paris 15 - Mairie du XVe2</v>
      </c>
      <c r="E289" s="1" t="str">
        <f>IFERROR(VLOOKUP(D289,IMPORT!$1:$1048576,21,FALSE),"")</f>
        <v>Stephen Girault</v>
      </c>
      <c r="F289" s="25" t="str">
        <f>IFERROR(IF(VLOOKUP(B289,IMPORT!$F:$J,4,0)="true","","S"),"")</f>
        <v/>
      </c>
      <c r="G289" s="10" t="str">
        <f>IFERROR(IF(VLOOKUP(B289,IMPORT!$F:$J,5,0)="normal","","B"),"")</f>
        <v/>
      </c>
      <c r="H289" s="26" t="str">
        <f>IFERROR(IF(VLOOKUP(B289,IMPORT!$F:$L,7,0)="true","","P"),"")</f>
        <v/>
      </c>
      <c r="I289" s="18" t="str">
        <f>IF(AND(OR(IMPORT!K289="available",IMPORT!K289="reservation",IMPORT!K289="reservation-late"),OR(A289&lt;&gt;"Z - Garage - Livraison",A289&lt;&gt;"Z - Garage - Livraison")),B289,"")</f>
        <v>ES-225-VS</v>
      </c>
      <c r="J289" s="18" t="str">
        <f>IFERROR(IF(VLOOKUP(B289,IMPORT!$F:$AF,21,FALSE)&lt;&gt;"null",IF(OR(A289="Z - Garage - Livraison",A289="Z - Garage - Restitution"),"",B289),""),"")</f>
        <v/>
      </c>
      <c r="K289" s="18" t="str">
        <f>IF(AND(J289="",OR(IMPORT!K289="intervention",IMPORT!K289="intervention-late")),IF(OR(A289="Z - Garage - Livraison",A289="Z - Garage - Restitution"),"",B289),"")</f>
        <v/>
      </c>
      <c r="L289" s="18" t="str">
        <f>IFERROR(IF(OR(A289="Z - Garage - Livraison",A289="Z - Garage - Restitution"),B289,""),"")</f>
        <v/>
      </c>
      <c r="M289" s="20" t="str">
        <f>IFERROR(INT(IF(OR(IMPORT!K289="intervention",IMPORT!K289="intervention-late",IMPORT!K289="unavailable"),IF(J289&lt;&gt;"",MID(VLOOKUP(B289,IMPORT!$F:$AF,21,0),1,10),MID(VLOOKUP(B289,IMPORT!$F:$AF,19,0),1,10)),"")),"")</f>
        <v/>
      </c>
      <c r="N289" s="20" t="str">
        <f>IFERROR(INT(IF(OR(IMPORT!K289="intervention",IMPORT!K289="intervention-late",IMPORT!K289="unavailable"),IF(J289&lt;&gt;"",MID(VLOOKUP(B289,IMPORT!$F:$AF,22,0),1,10),MID(VLOOKUP(B289,IMPORT!$F:$AF,20,0),1,10)),"")),"")</f>
        <v/>
      </c>
      <c r="O289" s="18" t="str">
        <f t="shared" ca="1" si="4"/>
        <v/>
      </c>
      <c r="P289" s="14" t="str">
        <f>IFERROR(INT(IF(MID(VLOOKUP(B289,IMPORT!$F:$AF,23,FALSE),1,10)&lt;&gt;"null",MID(VLOOKUP(B289,IMPORT!$F:$AF,23,FALSE),1,10),"")),"")</f>
        <v/>
      </c>
      <c r="Q289" s="16">
        <f>IFERROR(INT(IF(MID(VLOOKUP(B289,IMPORT!$F:$AF,26,FALSE),1,10)&lt;&gt;"null",MID(VLOOKUP(B289,IMPORT!$F:$AF,26,FALSE),1,10),"")),"")</f>
        <v>43430</v>
      </c>
      <c r="R289" s="16" t="str">
        <f>IFERROR(IF(VLOOKUP(B289,IMPORT!$F:$AF,11,FALSE)="true","X",""),"")</f>
        <v/>
      </c>
      <c r="S289" s="16" t="str">
        <f>IFERROR(IF(VLOOKUP(B289,IMPORT!$F:$AF,12,FALSE)="true","X",""),"")</f>
        <v/>
      </c>
      <c r="T289" s="16" t="str">
        <f>IFERROR(IF(VLOOKUP(B289,IMPORT!$F:$AF,9,FALSE)="true","X",""),"")</f>
        <v/>
      </c>
      <c r="U289" s="16" t="str">
        <f>IFERROR(IF(VLOOKUP(B289,IMPORT!$F:$AF,10,FALSE)="true","X",""),"")</f>
        <v/>
      </c>
      <c r="V289" s="16" t="str">
        <f>IFERROR(IF(VLOOKUP(B289,IMPORT!$F:$AF,13,FALSE)="true","X",""),"")</f>
        <v/>
      </c>
      <c r="W289" s="16" t="str">
        <f>IFERROR(IF(VLOOKUP(B289,IMPORT!$F:$AF,14,FALSE)="true","X",""),"")</f>
        <v/>
      </c>
      <c r="X289" s="12">
        <f>IFERROR(INT(IF(MID(VLOOKUP(B289,IMPORT!$F:$AF,27,FALSE),1,10)&lt;&gt;"null",MID(VLOOKUP(B289,IMPORT!$F:$AF,27,FALSE),1,10),"-")),"")</f>
        <v>43215</v>
      </c>
      <c r="Y289" s="21">
        <f>IFERROR(IF(VLOOKUP(B289,IMPORT!$F:$AF,24,FALSE)&lt;&gt;"null",VLOOKUP(B289,IMPORT!$F:$AF,24,FALSE),""),"")</f>
        <v>7.0100118723602701E+17</v>
      </c>
      <c r="Z289" s="18" t="str">
        <f>IFERROR(IF(VLOOKUP(B289,IMPORT!$F:$AF,25,FALSE)&lt;&gt;"null",VLOOKUP(B289,IMPORT!$F:$AF,25,FALSE),""),"")</f>
        <v/>
      </c>
    </row>
    <row r="290" spans="1:26">
      <c r="A290" s="1" t="str">
        <f>IFERROR(IF(IMPORT!C290&lt;&gt;"",IMPORT!C290,""),"")</f>
        <v>Paris 15 - Mairie du XVe</v>
      </c>
      <c r="B290" s="1" t="str">
        <f>IFERROR(VLOOKUP(D290,IMPORT!$1:$1048576,6,FALSE),"")</f>
        <v>EL-521-ZB</v>
      </c>
      <c r="C290" s="1" t="str">
        <f>IFERROR(VLOOKUP(B290,IMPORT!$F:$G,2,FALSE),"")</f>
        <v>Golf 7</v>
      </c>
      <c r="D290" s="8" t="str">
        <f>IFERROR(IF(IMPORT!A290&lt;&gt;"",IMPORT!A290,""),"")</f>
        <v>Paris 15 - Mairie du XVe3</v>
      </c>
      <c r="E290" s="1" t="str">
        <f>IFERROR(VLOOKUP(D290,IMPORT!$1:$1048576,21,FALSE),"")</f>
        <v>Stephen Girault</v>
      </c>
      <c r="F290" s="25" t="str">
        <f>IFERROR(IF(VLOOKUP(B290,IMPORT!$F:$J,4,0)="true","","S"),"")</f>
        <v/>
      </c>
      <c r="G290" s="10" t="str">
        <f>IFERROR(IF(VLOOKUP(B290,IMPORT!$F:$J,5,0)="normal","","B"),"")</f>
        <v/>
      </c>
      <c r="H290" s="26" t="str">
        <f>IFERROR(IF(VLOOKUP(B290,IMPORT!$F:$L,7,0)="true","","P"),"")</f>
        <v/>
      </c>
      <c r="I290" s="18" t="str">
        <f>IF(AND(OR(IMPORT!K290="available",IMPORT!K290="reservation",IMPORT!K290="reservation-late"),OR(A290&lt;&gt;"Z - Garage - Livraison",A290&lt;&gt;"Z - Garage - Livraison")),B290,"")</f>
        <v>EL-521-ZB</v>
      </c>
      <c r="J290" s="18" t="str">
        <f>IFERROR(IF(VLOOKUP(B290,IMPORT!$F:$AF,21,FALSE)&lt;&gt;"null",IF(OR(A290="Z - Garage - Livraison",A290="Z - Garage - Restitution"),"",B290),""),"")</f>
        <v/>
      </c>
      <c r="K290" s="18" t="str">
        <f>IF(AND(J290="",OR(IMPORT!K290="intervention",IMPORT!K290="intervention-late")),IF(OR(A290="Z - Garage - Livraison",A290="Z - Garage - Restitution"),"",B290),"")</f>
        <v/>
      </c>
      <c r="L290" s="18" t="str">
        <f>IFERROR(IF(OR(A290="Z - Garage - Livraison",A290="Z - Garage - Restitution"),B290,""),"")</f>
        <v/>
      </c>
      <c r="M290" s="20" t="str">
        <f>IFERROR(INT(IF(OR(IMPORT!K290="intervention",IMPORT!K290="intervention-late",IMPORT!K290="unavailable"),IF(J290&lt;&gt;"",MID(VLOOKUP(B290,IMPORT!$F:$AF,21,0),1,10),MID(VLOOKUP(B290,IMPORT!$F:$AF,19,0),1,10)),"")),"")</f>
        <v/>
      </c>
      <c r="N290" s="20" t="str">
        <f>IFERROR(INT(IF(OR(IMPORT!K290="intervention",IMPORT!K290="intervention-late",IMPORT!K290="unavailable"),IF(J290&lt;&gt;"",MID(VLOOKUP(B290,IMPORT!$F:$AF,22,0),1,10),MID(VLOOKUP(B290,IMPORT!$F:$AF,20,0),1,10)),"")),"")</f>
        <v/>
      </c>
      <c r="O290" s="18" t="str">
        <f t="shared" ca="1" si="4"/>
        <v/>
      </c>
      <c r="P290" s="14">
        <f>IFERROR(INT(IF(MID(VLOOKUP(B290,IMPORT!$F:$AF,23,FALSE),1,10)&lt;&gt;"null",MID(VLOOKUP(B290,IMPORT!$F:$AF,23,FALSE),1,10),"")),"")</f>
        <v>43479</v>
      </c>
      <c r="Q290" s="16" t="str">
        <f>IFERROR(INT(IF(MID(VLOOKUP(B290,IMPORT!$F:$AF,26,FALSE),1,10)&lt;&gt;"null",MID(VLOOKUP(B290,IMPORT!$F:$AF,26,FALSE),1,10),"")),"")</f>
        <v/>
      </c>
      <c r="R290" s="16" t="str">
        <f>IFERROR(IF(VLOOKUP(B290,IMPORT!$F:$AF,11,FALSE)="true","X",""),"")</f>
        <v/>
      </c>
      <c r="S290" s="16" t="str">
        <f>IFERROR(IF(VLOOKUP(B290,IMPORT!$F:$AF,12,FALSE)="true","X",""),"")</f>
        <v/>
      </c>
      <c r="T290" s="16" t="str">
        <f>IFERROR(IF(VLOOKUP(B290,IMPORT!$F:$AF,9,FALSE)="true","X",""),"")</f>
        <v/>
      </c>
      <c r="U290" s="16" t="str">
        <f>IFERROR(IF(VLOOKUP(B290,IMPORT!$F:$AF,10,FALSE)="true","X",""),"")</f>
        <v/>
      </c>
      <c r="V290" s="16" t="str">
        <f>IFERROR(IF(VLOOKUP(B290,IMPORT!$F:$AF,13,FALSE)="true","X",""),"")</f>
        <v/>
      </c>
      <c r="W290" s="16" t="str">
        <f>IFERROR(IF(VLOOKUP(B290,IMPORT!$F:$AF,14,FALSE)="true","X",""),"")</f>
        <v/>
      </c>
      <c r="X290" s="12">
        <f>IFERROR(INT(IF(MID(VLOOKUP(B290,IMPORT!$F:$AF,27,FALSE),1,10)&lt;&gt;"null",MID(VLOOKUP(B290,IMPORT!$F:$AF,27,FALSE),1,10),"-")),"")</f>
        <v>43222</v>
      </c>
      <c r="Y290" s="21">
        <f>IFERROR(IF(VLOOKUP(B290,IMPORT!$F:$AF,24,FALSE)&lt;&gt;"null",VLOOKUP(B290,IMPORT!$F:$AF,24,FALSE),""),"")</f>
        <v>7.0100118723600294E+17</v>
      </c>
      <c r="Z290" s="18" t="str">
        <f>IFERROR(IF(VLOOKUP(B290,IMPORT!$F:$AF,25,FALSE)&lt;&gt;"null",VLOOKUP(B290,IMPORT!$F:$AF,25,FALSE),""),"")</f>
        <v/>
      </c>
    </row>
    <row r="291" spans="1:26">
      <c r="A291" s="1" t="str">
        <f>IFERROR(IF(IMPORT!C291&lt;&gt;"",IMPORT!C291,""),"")</f>
        <v>Paris 15 - Pasteur exterieur</v>
      </c>
      <c r="B291" s="1" t="str">
        <f>IFERROR(VLOOKUP(D291,IMPORT!$1:$1048576,6,FALSE),"")</f>
        <v>ES-061-NM</v>
      </c>
      <c r="C291" s="1" t="str">
        <f>IFERROR(VLOOKUP(B291,IMPORT!$F:$G,2,FALSE),"")</f>
        <v>MEGANE</v>
      </c>
      <c r="D291" s="8" t="str">
        <f>IFERROR(IF(IMPORT!A291&lt;&gt;"",IMPORT!A291,""),"")</f>
        <v>Paris 15 - Pasteur exterieur1</v>
      </c>
      <c r="E291" s="1" t="str">
        <f>IFERROR(VLOOKUP(D291,IMPORT!$1:$1048576,21,FALSE),"")</f>
        <v>Azize Aouzal</v>
      </c>
      <c r="F291" s="25" t="str">
        <f>IFERROR(IF(VLOOKUP(B291,IMPORT!$F:$J,4,0)="true","","S"),"")</f>
        <v/>
      </c>
      <c r="G291" s="10" t="str">
        <f>IFERROR(IF(VLOOKUP(B291,IMPORT!$F:$J,5,0)="normal","","B"),"")</f>
        <v/>
      </c>
      <c r="H291" s="26" t="str">
        <f>IFERROR(IF(VLOOKUP(B291,IMPORT!$F:$L,7,0)="true","","P"),"")</f>
        <v/>
      </c>
      <c r="I291" s="18" t="str">
        <f>IF(AND(OR(IMPORT!K291="available",IMPORT!K291="reservation",IMPORT!K291="reservation-late"),OR(A291&lt;&gt;"Z - Garage - Livraison",A291&lt;&gt;"Z - Garage - Livraison")),B291,"")</f>
        <v>ES-061-NM</v>
      </c>
      <c r="J291" s="18" t="str">
        <f>IFERROR(IF(VLOOKUP(B291,IMPORT!$F:$AF,21,FALSE)&lt;&gt;"null",IF(OR(A291="Z - Garage - Livraison",A291="Z - Garage - Restitution"),"",B291),""),"")</f>
        <v/>
      </c>
      <c r="K291" s="18" t="str">
        <f>IF(AND(J291="",OR(IMPORT!K291="intervention",IMPORT!K291="intervention-late")),IF(OR(A291="Z - Garage - Livraison",A291="Z - Garage - Restitution"),"",B291),"")</f>
        <v/>
      </c>
      <c r="L291" s="18" t="str">
        <f>IFERROR(IF(OR(A291="Z - Garage - Livraison",A291="Z - Garage - Restitution"),B291,""),"")</f>
        <v/>
      </c>
      <c r="M291" s="20" t="str">
        <f>IFERROR(INT(IF(OR(IMPORT!K291="intervention",IMPORT!K291="intervention-late",IMPORT!K291="unavailable"),IF(J291&lt;&gt;"",MID(VLOOKUP(B291,IMPORT!$F:$AF,21,0),1,10),MID(VLOOKUP(B291,IMPORT!$F:$AF,19,0),1,10)),"")),"")</f>
        <v/>
      </c>
      <c r="N291" s="20" t="str">
        <f>IFERROR(INT(IF(OR(IMPORT!K291="intervention",IMPORT!K291="intervention-late",IMPORT!K291="unavailable"),IF(J291&lt;&gt;"",MID(VLOOKUP(B291,IMPORT!$F:$AF,22,0),1,10),MID(VLOOKUP(B291,IMPORT!$F:$AF,20,0),1,10)),"")),"")</f>
        <v/>
      </c>
      <c r="O291" s="18" t="str">
        <f t="shared" ca="1" si="4"/>
        <v/>
      </c>
      <c r="P291" s="14" t="str">
        <f>IFERROR(INT(IF(MID(VLOOKUP(B291,IMPORT!$F:$AF,23,FALSE),1,10)&lt;&gt;"null",MID(VLOOKUP(B291,IMPORT!$F:$AF,23,FALSE),1,10),"")),"")</f>
        <v/>
      </c>
      <c r="Q291" s="16" t="str">
        <f>IFERROR(INT(IF(MID(VLOOKUP(B291,IMPORT!$F:$AF,26,FALSE),1,10)&lt;&gt;"null",MID(VLOOKUP(B291,IMPORT!$F:$AF,26,FALSE),1,10),"")),"")</f>
        <v/>
      </c>
      <c r="R291" s="16" t="str">
        <f>IFERROR(IF(VLOOKUP(B291,IMPORT!$F:$AF,11,FALSE)="true","X",""),"")</f>
        <v/>
      </c>
      <c r="S291" s="16" t="str">
        <f>IFERROR(IF(VLOOKUP(B291,IMPORT!$F:$AF,12,FALSE)="true","X",""),"")</f>
        <v/>
      </c>
      <c r="T291" s="16" t="str">
        <f>IFERROR(IF(VLOOKUP(B291,IMPORT!$F:$AF,9,FALSE)="true","X",""),"")</f>
        <v/>
      </c>
      <c r="U291" s="16" t="str">
        <f>IFERROR(IF(VLOOKUP(B291,IMPORT!$F:$AF,10,FALSE)="true","X",""),"")</f>
        <v/>
      </c>
      <c r="V291" s="16" t="str">
        <f>IFERROR(IF(VLOOKUP(B291,IMPORT!$F:$AF,13,FALSE)="true","X",""),"")</f>
        <v/>
      </c>
      <c r="W291" s="16" t="str">
        <f>IFERROR(IF(VLOOKUP(B291,IMPORT!$F:$AF,14,FALSE)="true","X",""),"")</f>
        <v/>
      </c>
      <c r="X291" s="12">
        <f>IFERROR(INT(IF(MID(VLOOKUP(B291,IMPORT!$F:$AF,27,FALSE),1,10)&lt;&gt;"null",MID(VLOOKUP(B291,IMPORT!$F:$AF,27,FALSE),1,10),"-")),"")</f>
        <v>43434</v>
      </c>
      <c r="Y291" s="21">
        <f>IFERROR(IF(VLOOKUP(B291,IMPORT!$F:$AF,24,FALSE)&lt;&gt;"null",VLOOKUP(B291,IMPORT!$F:$AF,24,FALSE),""),"")</f>
        <v>7.0100118723602406E+17</v>
      </c>
      <c r="Z291" s="18" t="str">
        <f>IFERROR(IF(VLOOKUP(B291,IMPORT!$F:$AF,25,FALSE)&lt;&gt;"null",VLOOKUP(B291,IMPORT!$F:$AF,25,FALSE),""),"")</f>
        <v/>
      </c>
    </row>
    <row r="292" spans="1:26">
      <c r="A292" s="1" t="str">
        <f>IFERROR(IF(IMPORT!C292&lt;&gt;"",IMPORT!C292,""),"")</f>
        <v>Paris 15 - Pasteur exterieur</v>
      </c>
      <c r="B292" s="1" t="str">
        <f>IFERROR(VLOOKUP(D292,IMPORT!$1:$1048576,6,FALSE),"")</f>
        <v>EM-058-EM</v>
      </c>
      <c r="C292" s="1" t="str">
        <f>IFERROR(VLOOKUP(B292,IMPORT!$F:$G,2,FALSE),"")</f>
        <v>TWINGO</v>
      </c>
      <c r="D292" s="8" t="str">
        <f>IFERROR(IF(IMPORT!A292&lt;&gt;"",IMPORT!A292,""),"")</f>
        <v>Paris 15 - Pasteur exterieur2</v>
      </c>
      <c r="E292" s="1" t="str">
        <f>IFERROR(VLOOKUP(D292,IMPORT!$1:$1048576,21,FALSE),"")</f>
        <v>Azize Aouzal</v>
      </c>
      <c r="F292" s="25" t="str">
        <f>IFERROR(IF(VLOOKUP(B292,IMPORT!$F:$J,4,0)="true","","S"),"")</f>
        <v/>
      </c>
      <c r="G292" s="10" t="str">
        <f>IFERROR(IF(VLOOKUP(B292,IMPORT!$F:$J,5,0)="normal","","B"),"")</f>
        <v/>
      </c>
      <c r="H292" s="26" t="str">
        <f>IFERROR(IF(VLOOKUP(B292,IMPORT!$F:$L,7,0)="true","","P"),"")</f>
        <v/>
      </c>
      <c r="I292" s="18" t="str">
        <f>IF(AND(OR(IMPORT!K292="available",IMPORT!K292="reservation",IMPORT!K292="reservation-late"),OR(A292&lt;&gt;"Z - Garage - Livraison",A292&lt;&gt;"Z - Garage - Livraison")),B292,"")</f>
        <v>EM-058-EM</v>
      </c>
      <c r="J292" s="18" t="str">
        <f>IFERROR(IF(VLOOKUP(B292,IMPORT!$F:$AF,21,FALSE)&lt;&gt;"null",IF(OR(A292="Z - Garage - Livraison",A292="Z - Garage - Restitution"),"",B292),""),"")</f>
        <v/>
      </c>
      <c r="K292" s="18" t="str">
        <f>IF(AND(J292="",OR(IMPORT!K292="intervention",IMPORT!K292="intervention-late")),IF(OR(A292="Z - Garage - Livraison",A292="Z - Garage - Restitution"),"",B292),"")</f>
        <v/>
      </c>
      <c r="L292" s="18" t="str">
        <f>IFERROR(IF(OR(A292="Z - Garage - Livraison",A292="Z - Garage - Restitution"),B292,""),"")</f>
        <v/>
      </c>
      <c r="M292" s="20" t="str">
        <f>IFERROR(INT(IF(OR(IMPORT!K292="intervention",IMPORT!K292="intervention-late",IMPORT!K292="unavailable"),IF(J292&lt;&gt;"",MID(VLOOKUP(B292,IMPORT!$F:$AF,21,0),1,10),MID(VLOOKUP(B292,IMPORT!$F:$AF,19,0),1,10)),"")),"")</f>
        <v/>
      </c>
      <c r="N292" s="20" t="str">
        <f>IFERROR(INT(IF(OR(IMPORT!K292="intervention",IMPORT!K292="intervention-late",IMPORT!K292="unavailable"),IF(J292&lt;&gt;"",MID(VLOOKUP(B292,IMPORT!$F:$AF,22,0),1,10),MID(VLOOKUP(B292,IMPORT!$F:$AF,20,0),1,10)),"")),"")</f>
        <v/>
      </c>
      <c r="O292" s="18" t="str">
        <f t="shared" ca="1" si="4"/>
        <v/>
      </c>
      <c r="P292" s="14" t="str">
        <f>IFERROR(INT(IF(MID(VLOOKUP(B292,IMPORT!$F:$AF,23,FALSE),1,10)&lt;&gt;"null",MID(VLOOKUP(B292,IMPORT!$F:$AF,23,FALSE),1,10),"")),"")</f>
        <v/>
      </c>
      <c r="Q292" s="16">
        <f>IFERROR(INT(IF(MID(VLOOKUP(B292,IMPORT!$F:$AF,26,FALSE),1,10)&lt;&gt;"null",MID(VLOOKUP(B292,IMPORT!$F:$AF,26,FALSE),1,10),"")),"")</f>
        <v>43499</v>
      </c>
      <c r="R292" s="16" t="str">
        <f>IFERROR(IF(VLOOKUP(B292,IMPORT!$F:$AF,11,FALSE)="true","X",""),"")</f>
        <v/>
      </c>
      <c r="S292" s="16" t="str">
        <f>IFERROR(IF(VLOOKUP(B292,IMPORT!$F:$AF,12,FALSE)="true","X",""),"")</f>
        <v/>
      </c>
      <c r="T292" s="16" t="str">
        <f>IFERROR(IF(VLOOKUP(B292,IMPORT!$F:$AF,9,FALSE)="true","X",""),"")</f>
        <v/>
      </c>
      <c r="U292" s="16" t="str">
        <f>IFERROR(IF(VLOOKUP(B292,IMPORT!$F:$AF,10,FALSE)="true","X",""),"")</f>
        <v/>
      </c>
      <c r="V292" s="16" t="str">
        <f>IFERROR(IF(VLOOKUP(B292,IMPORT!$F:$AF,13,FALSE)="true","X",""),"")</f>
        <v/>
      </c>
      <c r="W292" s="16" t="str">
        <f>IFERROR(IF(VLOOKUP(B292,IMPORT!$F:$AF,14,FALSE)="true","X",""),"")</f>
        <v/>
      </c>
      <c r="X292" s="12">
        <f>IFERROR(INT(IF(MID(VLOOKUP(B292,IMPORT!$F:$AF,27,FALSE),1,10)&lt;&gt;"null",MID(VLOOKUP(B292,IMPORT!$F:$AF,27,FALSE),1,10),"-")),"")</f>
        <v>43434</v>
      </c>
      <c r="Y292" s="21">
        <f>IFERROR(IF(VLOOKUP(B292,IMPORT!$F:$AF,24,FALSE)&lt;&gt;"null",VLOOKUP(B292,IMPORT!$F:$AF,24,FALSE),""),"")</f>
        <v>7.0100118723605606E+17</v>
      </c>
      <c r="Z292" s="18" t="str">
        <f>IFERROR(IF(VLOOKUP(B292,IMPORT!$F:$AF,25,FALSE)&lt;&gt;"null",VLOOKUP(B292,IMPORT!$F:$AF,25,FALSE),""),"")</f>
        <v/>
      </c>
    </row>
    <row r="293" spans="1:26">
      <c r="A293" s="1" t="str">
        <f>IFERROR(IF(IMPORT!C293&lt;&gt;"",IMPORT!C293,""),"")</f>
        <v>Paris 15 - Pasteur Montparnasse</v>
      </c>
      <c r="B293" s="1" t="str">
        <f>IFERROR(VLOOKUP(D293,IMPORT!$1:$1048576,6,FALSE),"")</f>
        <v>ES-470-VT</v>
      </c>
      <c r="C293" s="1" t="str">
        <f>IFERROR(VLOOKUP(B293,IMPORT!$F:$G,2,FALSE),"")</f>
        <v>TWINGO</v>
      </c>
      <c r="D293" s="8" t="str">
        <f>IFERROR(IF(IMPORT!A293&lt;&gt;"",IMPORT!A293,""),"")</f>
        <v>Paris 15 - Pasteur Montparnasse1</v>
      </c>
      <c r="E293" s="1" t="str">
        <f>IFERROR(VLOOKUP(D293,IMPORT!$1:$1048576,21,FALSE),"")</f>
        <v>Azize Aouzal</v>
      </c>
      <c r="F293" s="25" t="str">
        <f>IFERROR(IF(VLOOKUP(B293,IMPORT!$F:$J,4,0)="true","","S"),"")</f>
        <v/>
      </c>
      <c r="G293" s="10" t="str">
        <f>IFERROR(IF(VLOOKUP(B293,IMPORT!$F:$J,5,0)="normal","","B"),"")</f>
        <v/>
      </c>
      <c r="H293" s="26" t="str">
        <f>IFERROR(IF(VLOOKUP(B293,IMPORT!$F:$L,7,0)="true","","P"),"")</f>
        <v/>
      </c>
      <c r="I293" s="18" t="str">
        <f>IF(AND(OR(IMPORT!K293="available",IMPORT!K293="reservation",IMPORT!K293="reservation-late"),OR(A293&lt;&gt;"Z - Garage - Livraison",A293&lt;&gt;"Z - Garage - Livraison")),B293,"")</f>
        <v>ES-470-VT</v>
      </c>
      <c r="J293" s="18" t="str">
        <f>IFERROR(IF(VLOOKUP(B293,IMPORT!$F:$AF,21,FALSE)&lt;&gt;"null",IF(OR(A293="Z - Garage - Livraison",A293="Z - Garage - Restitution"),"",B293),""),"")</f>
        <v/>
      </c>
      <c r="K293" s="18" t="str">
        <f>IF(AND(J293="",OR(IMPORT!K293="intervention",IMPORT!K293="intervention-late")),IF(OR(A293="Z - Garage - Livraison",A293="Z - Garage - Restitution"),"",B293),"")</f>
        <v/>
      </c>
      <c r="L293" s="18" t="str">
        <f>IFERROR(IF(OR(A293="Z - Garage - Livraison",A293="Z - Garage - Restitution"),B293,""),"")</f>
        <v/>
      </c>
      <c r="M293" s="20" t="str">
        <f>IFERROR(INT(IF(OR(IMPORT!K293="intervention",IMPORT!K293="intervention-late",IMPORT!K293="unavailable"),IF(J293&lt;&gt;"",MID(VLOOKUP(B293,IMPORT!$F:$AF,21,0),1,10),MID(VLOOKUP(B293,IMPORT!$F:$AF,19,0),1,10)),"")),"")</f>
        <v/>
      </c>
      <c r="N293" s="20" t="str">
        <f>IFERROR(INT(IF(OR(IMPORT!K293="intervention",IMPORT!K293="intervention-late",IMPORT!K293="unavailable"),IF(J293&lt;&gt;"",MID(VLOOKUP(B293,IMPORT!$F:$AF,22,0),1,10),MID(VLOOKUP(B293,IMPORT!$F:$AF,20,0),1,10)),"")),"")</f>
        <v/>
      </c>
      <c r="O293" s="18" t="str">
        <f t="shared" ca="1" si="4"/>
        <v/>
      </c>
      <c r="P293" s="14">
        <f>IFERROR(INT(IF(MID(VLOOKUP(B293,IMPORT!$F:$AF,23,FALSE),1,10)&lt;&gt;"null",MID(VLOOKUP(B293,IMPORT!$F:$AF,23,FALSE),1,10),"")),"")</f>
        <v>43467</v>
      </c>
      <c r="Q293" s="16" t="str">
        <f>IFERROR(INT(IF(MID(VLOOKUP(B293,IMPORT!$F:$AF,26,FALSE),1,10)&lt;&gt;"null",MID(VLOOKUP(B293,IMPORT!$F:$AF,26,FALSE),1,10),"")),"")</f>
        <v/>
      </c>
      <c r="R293" s="16" t="str">
        <f>IFERROR(IF(VLOOKUP(B293,IMPORT!$F:$AF,11,FALSE)="true","X",""),"")</f>
        <v/>
      </c>
      <c r="S293" s="16" t="str">
        <f>IFERROR(IF(VLOOKUP(B293,IMPORT!$F:$AF,12,FALSE)="true","X",""),"")</f>
        <v/>
      </c>
      <c r="T293" s="16" t="str">
        <f>IFERROR(IF(VLOOKUP(B293,IMPORT!$F:$AF,9,FALSE)="true","X",""),"")</f>
        <v/>
      </c>
      <c r="U293" s="16" t="str">
        <f>IFERROR(IF(VLOOKUP(B293,IMPORT!$F:$AF,10,FALSE)="true","X",""),"")</f>
        <v/>
      </c>
      <c r="V293" s="16" t="str">
        <f>IFERROR(IF(VLOOKUP(B293,IMPORT!$F:$AF,13,FALSE)="true","X",""),"")</f>
        <v/>
      </c>
      <c r="W293" s="16" t="str">
        <f>IFERROR(IF(VLOOKUP(B293,IMPORT!$F:$AF,14,FALSE)="true","X",""),"")</f>
        <v/>
      </c>
      <c r="X293" s="12">
        <f>IFERROR(INT(IF(MID(VLOOKUP(B293,IMPORT!$F:$AF,27,FALSE),1,10)&lt;&gt;"null",MID(VLOOKUP(B293,IMPORT!$F:$AF,27,FALSE),1,10),"-")),"")</f>
        <v>43434</v>
      </c>
      <c r="Y293" s="21">
        <f>IFERROR(IF(VLOOKUP(B293,IMPORT!$F:$AF,24,FALSE)&lt;&gt;"null",VLOOKUP(B293,IMPORT!$F:$AF,24,FALSE),""),"")</f>
        <v>701001187236710</v>
      </c>
      <c r="Z293" s="18" t="str">
        <f>IFERROR(IF(VLOOKUP(B293,IMPORT!$F:$AF,25,FALSE)&lt;&gt;"null",VLOOKUP(B293,IMPORT!$F:$AF,25,FALSE),""),"")</f>
        <v/>
      </c>
    </row>
    <row r="294" spans="1:26">
      <c r="A294" s="1" t="str">
        <f>IFERROR(IF(IMPORT!C294&lt;&gt;"",IMPORT!C294,""),"")</f>
        <v>Paris 15 - Pasteur Montparnasse</v>
      </c>
      <c r="B294" s="1" t="str">
        <f>IFERROR(VLOOKUP(D294,IMPORT!$1:$1048576,6,FALSE),"")</f>
        <v>ES-055-LA</v>
      </c>
      <c r="C294" s="1" t="str">
        <f>IFERROR(VLOOKUP(B294,IMPORT!$F:$G,2,FALSE),"")</f>
        <v>MEGANE</v>
      </c>
      <c r="D294" s="8" t="str">
        <f>IFERROR(IF(IMPORT!A294&lt;&gt;"",IMPORT!A294,""),"")</f>
        <v>Paris 15 - Pasteur Montparnasse2</v>
      </c>
      <c r="E294" s="1" t="str">
        <f>IFERROR(VLOOKUP(D294,IMPORT!$1:$1048576,21,FALSE),"")</f>
        <v>Azize Aouzal</v>
      </c>
      <c r="F294" s="25" t="str">
        <f>IFERROR(IF(VLOOKUP(B294,IMPORT!$F:$J,4,0)="true","","S"),"")</f>
        <v/>
      </c>
      <c r="G294" s="10" t="str">
        <f>IFERROR(IF(VLOOKUP(B294,IMPORT!$F:$J,5,0)="normal","","B"),"")</f>
        <v/>
      </c>
      <c r="H294" s="26" t="str">
        <f>IFERROR(IF(VLOOKUP(B294,IMPORT!$F:$L,7,0)="true","","P"),"")</f>
        <v/>
      </c>
      <c r="I294" s="18" t="str">
        <f>IF(AND(OR(IMPORT!K294="available",IMPORT!K294="reservation",IMPORT!K294="reservation-late"),OR(A294&lt;&gt;"Z - Garage - Livraison",A294&lt;&gt;"Z - Garage - Livraison")),B294,"")</f>
        <v>ES-055-LA</v>
      </c>
      <c r="J294" s="18" t="str">
        <f>IFERROR(IF(VLOOKUP(B294,IMPORT!$F:$AF,21,FALSE)&lt;&gt;"null",IF(OR(A294="Z - Garage - Livraison",A294="Z - Garage - Restitution"),"",B294),""),"")</f>
        <v/>
      </c>
      <c r="K294" s="18" t="str">
        <f>IF(AND(J294="",OR(IMPORT!K294="intervention",IMPORT!K294="intervention-late")),IF(OR(A294="Z - Garage - Livraison",A294="Z - Garage - Restitution"),"",B294),"")</f>
        <v/>
      </c>
      <c r="L294" s="18" t="str">
        <f>IFERROR(IF(OR(A294="Z - Garage - Livraison",A294="Z - Garage - Restitution"),B294,""),"")</f>
        <v/>
      </c>
      <c r="M294" s="20" t="str">
        <f>IFERROR(INT(IF(OR(IMPORT!K294="intervention",IMPORT!K294="intervention-late",IMPORT!K294="unavailable"),IF(J294&lt;&gt;"",MID(VLOOKUP(B294,IMPORT!$F:$AF,21,0),1,10),MID(VLOOKUP(B294,IMPORT!$F:$AF,19,0),1,10)),"")),"")</f>
        <v/>
      </c>
      <c r="N294" s="20" t="str">
        <f>IFERROR(INT(IF(OR(IMPORT!K294="intervention",IMPORT!K294="intervention-late",IMPORT!K294="unavailable"),IF(J294&lt;&gt;"",MID(VLOOKUP(B294,IMPORT!$F:$AF,22,0),1,10),MID(VLOOKUP(B294,IMPORT!$F:$AF,20,0),1,10)),"")),"")</f>
        <v/>
      </c>
      <c r="O294" s="18" t="str">
        <f t="shared" ca="1" si="4"/>
        <v/>
      </c>
      <c r="P294" s="14" t="str">
        <f>IFERROR(INT(IF(MID(VLOOKUP(B294,IMPORT!$F:$AF,23,FALSE),1,10)&lt;&gt;"null",MID(VLOOKUP(B294,IMPORT!$F:$AF,23,FALSE),1,10),"")),"")</f>
        <v/>
      </c>
      <c r="Q294" s="16">
        <f>IFERROR(INT(IF(MID(VLOOKUP(B294,IMPORT!$F:$AF,26,FALSE),1,10)&lt;&gt;"null",MID(VLOOKUP(B294,IMPORT!$F:$AF,26,FALSE),1,10),"")),"")</f>
        <v>43506</v>
      </c>
      <c r="R294" s="16" t="str">
        <f>IFERROR(IF(VLOOKUP(B294,IMPORT!$F:$AF,11,FALSE)="true","X",""),"")</f>
        <v/>
      </c>
      <c r="S294" s="16" t="str">
        <f>IFERROR(IF(VLOOKUP(B294,IMPORT!$F:$AF,12,FALSE)="true","X",""),"")</f>
        <v/>
      </c>
      <c r="T294" s="16" t="str">
        <f>IFERROR(IF(VLOOKUP(B294,IMPORT!$F:$AF,9,FALSE)="true","X",""),"")</f>
        <v/>
      </c>
      <c r="U294" s="16" t="str">
        <f>IFERROR(IF(VLOOKUP(B294,IMPORT!$F:$AF,10,FALSE)="true","X",""),"")</f>
        <v/>
      </c>
      <c r="V294" s="16" t="str">
        <f>IFERROR(IF(VLOOKUP(B294,IMPORT!$F:$AF,13,FALSE)="true","X",""),"")</f>
        <v/>
      </c>
      <c r="W294" s="16" t="str">
        <f>IFERROR(IF(VLOOKUP(B294,IMPORT!$F:$AF,14,FALSE)="true","X",""),"")</f>
        <v/>
      </c>
      <c r="X294" s="12">
        <f>IFERROR(INT(IF(MID(VLOOKUP(B294,IMPORT!$F:$AF,27,FALSE),1,10)&lt;&gt;"null",MID(VLOOKUP(B294,IMPORT!$F:$AF,27,FALSE),1,10),"-")),"")</f>
        <v>43434</v>
      </c>
      <c r="Y294" s="21">
        <f>IFERROR(IF(VLOOKUP(B294,IMPORT!$F:$AF,24,FALSE)&lt;&gt;"null",VLOOKUP(B294,IMPORT!$F:$AF,24,FALSE),""),"")</f>
        <v>7.0100118723605901E+17</v>
      </c>
      <c r="Z294" s="18" t="str">
        <f>IFERROR(IF(VLOOKUP(B294,IMPORT!$F:$AF,25,FALSE)&lt;&gt;"null",VLOOKUP(B294,IMPORT!$F:$AF,25,FALSE),""),"")</f>
        <v/>
      </c>
    </row>
    <row r="295" spans="1:26">
      <c r="A295" s="1" t="str">
        <f>IFERROR(IF(IMPORT!C295&lt;&gt;"",IMPORT!C295,""),"")</f>
        <v>Paris 15 - Pasteur Montparnasse</v>
      </c>
      <c r="B295" s="1" t="str">
        <f>IFERROR(VLOOKUP(D295,IMPORT!$1:$1048576,6,FALSE),"")</f>
        <v>EL-013-FP</v>
      </c>
      <c r="C295" s="1" t="str">
        <f>IFERROR(VLOOKUP(B295,IMPORT!$F:$G,2,FALSE),"")</f>
        <v>Golf 7</v>
      </c>
      <c r="D295" s="8" t="str">
        <f>IFERROR(IF(IMPORT!A295&lt;&gt;"",IMPORT!A295,""),"")</f>
        <v>Paris 15 - Pasteur Montparnasse3</v>
      </c>
      <c r="E295" s="1" t="str">
        <f>IFERROR(VLOOKUP(D295,IMPORT!$1:$1048576,21,FALSE),"")</f>
        <v>Azize Aouzal</v>
      </c>
      <c r="F295" s="25" t="str">
        <f>IFERROR(IF(VLOOKUP(B295,IMPORT!$F:$J,4,0)="true","","S"),"")</f>
        <v/>
      </c>
      <c r="G295" s="10" t="str">
        <f>IFERROR(IF(VLOOKUP(B295,IMPORT!$F:$J,5,0)="normal","","B"),"")</f>
        <v/>
      </c>
      <c r="H295" s="26" t="str">
        <f>IFERROR(IF(VLOOKUP(B295,IMPORT!$F:$L,7,0)="true","","P"),"")</f>
        <v/>
      </c>
      <c r="I295" s="18" t="str">
        <f>IF(AND(OR(IMPORT!K295="available",IMPORT!K295="reservation",IMPORT!K295="reservation-late"),OR(A295&lt;&gt;"Z - Garage - Livraison",A295&lt;&gt;"Z - Garage - Livraison")),B295,"")</f>
        <v>EL-013-FP</v>
      </c>
      <c r="J295" s="18" t="str">
        <f>IFERROR(IF(VLOOKUP(B295,IMPORT!$F:$AF,21,FALSE)&lt;&gt;"null",IF(OR(A295="Z - Garage - Livraison",A295="Z - Garage - Restitution"),"",B295),""),"")</f>
        <v/>
      </c>
      <c r="K295" s="18" t="str">
        <f>IF(AND(J295="",OR(IMPORT!K295="intervention",IMPORT!K295="intervention-late")),IF(OR(A295="Z - Garage - Livraison",A295="Z - Garage - Restitution"),"",B295),"")</f>
        <v/>
      </c>
      <c r="L295" s="18" t="str">
        <f>IFERROR(IF(OR(A295="Z - Garage - Livraison",A295="Z - Garage - Restitution"),B295,""),"")</f>
        <v/>
      </c>
      <c r="M295" s="20" t="str">
        <f>IFERROR(INT(IF(OR(IMPORT!K295="intervention",IMPORT!K295="intervention-late",IMPORT!K295="unavailable"),IF(J295&lt;&gt;"",MID(VLOOKUP(B295,IMPORT!$F:$AF,21,0),1,10),MID(VLOOKUP(B295,IMPORT!$F:$AF,19,0),1,10)),"")),"")</f>
        <v/>
      </c>
      <c r="N295" s="20" t="str">
        <f>IFERROR(INT(IF(OR(IMPORT!K295="intervention",IMPORT!K295="intervention-late",IMPORT!K295="unavailable"),IF(J295&lt;&gt;"",MID(VLOOKUP(B295,IMPORT!$F:$AF,22,0),1,10),MID(VLOOKUP(B295,IMPORT!$F:$AF,20,0),1,10)),"")),"")</f>
        <v/>
      </c>
      <c r="O295" s="18" t="str">
        <f t="shared" ca="1" si="4"/>
        <v/>
      </c>
      <c r="P295" s="14" t="str">
        <f>IFERROR(INT(IF(MID(VLOOKUP(B295,IMPORT!$F:$AF,23,FALSE),1,10)&lt;&gt;"null",MID(VLOOKUP(B295,IMPORT!$F:$AF,23,FALSE),1,10),"")),"")</f>
        <v/>
      </c>
      <c r="Q295" s="16" t="str">
        <f>IFERROR(INT(IF(MID(VLOOKUP(B295,IMPORT!$F:$AF,26,FALSE),1,10)&lt;&gt;"null",MID(VLOOKUP(B295,IMPORT!$F:$AF,26,FALSE),1,10),"")),"")</f>
        <v/>
      </c>
      <c r="R295" s="16" t="str">
        <f>IFERROR(IF(VLOOKUP(B295,IMPORT!$F:$AF,11,FALSE)="true","X",""),"")</f>
        <v/>
      </c>
      <c r="S295" s="16" t="str">
        <f>IFERROR(IF(VLOOKUP(B295,IMPORT!$F:$AF,12,FALSE)="true","X",""),"")</f>
        <v/>
      </c>
      <c r="T295" s="16" t="str">
        <f>IFERROR(IF(VLOOKUP(B295,IMPORT!$F:$AF,9,FALSE)="true","X",""),"")</f>
        <v/>
      </c>
      <c r="U295" s="16" t="str">
        <f>IFERROR(IF(VLOOKUP(B295,IMPORT!$F:$AF,10,FALSE)="true","X",""),"")</f>
        <v/>
      </c>
      <c r="V295" s="16" t="str">
        <f>IFERROR(IF(VLOOKUP(B295,IMPORT!$F:$AF,13,FALSE)="true","X",""),"")</f>
        <v/>
      </c>
      <c r="W295" s="16" t="str">
        <f>IFERROR(IF(VLOOKUP(B295,IMPORT!$F:$AF,14,FALSE)="true","X",""),"")</f>
        <v/>
      </c>
      <c r="X295" s="12">
        <f>IFERROR(INT(IF(MID(VLOOKUP(B295,IMPORT!$F:$AF,27,FALSE),1,10)&lt;&gt;"null",MID(VLOOKUP(B295,IMPORT!$F:$AF,27,FALSE),1,10),"-")),"")</f>
        <v>43207</v>
      </c>
      <c r="Y295" s="21">
        <f>IFERROR(IF(VLOOKUP(B295,IMPORT!$F:$AF,24,FALSE)&lt;&gt;"null",VLOOKUP(B295,IMPORT!$F:$AF,24,FALSE),""),"")</f>
        <v>7.0100118723605901E+17</v>
      </c>
      <c r="Z295" s="18" t="str">
        <f>IFERROR(IF(VLOOKUP(B295,IMPORT!$F:$AF,25,FALSE)&lt;&gt;"null",VLOOKUP(B295,IMPORT!$F:$AF,25,FALSE),""),"")</f>
        <v/>
      </c>
    </row>
    <row r="296" spans="1:26">
      <c r="A296" s="1" t="str">
        <f>IFERROR(IF(IMPORT!C296&lt;&gt;"",IMPORT!C296,""),"")</f>
        <v>Paris 15 - Pasteur Montparnasse</v>
      </c>
      <c r="B296" s="1" t="str">
        <f>IFERROR(VLOOKUP(D296,IMPORT!$1:$1048576,6,FALSE),"")</f>
        <v>FA-753-JA</v>
      </c>
      <c r="C296" s="1" t="str">
        <f>IFERROR(VLOOKUP(B296,IMPORT!$F:$G,2,FALSE),"")</f>
        <v>MEGANE</v>
      </c>
      <c r="D296" s="8" t="str">
        <f>IFERROR(IF(IMPORT!A296&lt;&gt;"",IMPORT!A296,""),"")</f>
        <v>Paris 15 - Pasteur Montparnasse4</v>
      </c>
      <c r="E296" s="1" t="str">
        <f>IFERROR(VLOOKUP(D296,IMPORT!$1:$1048576,21,FALSE),"")</f>
        <v>Azize Aouzal</v>
      </c>
      <c r="F296" s="25" t="str">
        <f>IFERROR(IF(VLOOKUP(B296,IMPORT!$F:$J,4,0)="true","","S"),"")</f>
        <v/>
      </c>
      <c r="G296" s="10" t="str">
        <f>IFERROR(IF(VLOOKUP(B296,IMPORT!$F:$J,5,0)="normal","","B"),"")</f>
        <v/>
      </c>
      <c r="H296" s="26" t="str">
        <f>IFERROR(IF(VLOOKUP(B296,IMPORT!$F:$L,7,0)="true","","P"),"")</f>
        <v/>
      </c>
      <c r="I296" s="18" t="str">
        <f>IF(AND(OR(IMPORT!K296="available",IMPORT!K296="reservation",IMPORT!K296="reservation-late"),OR(A296&lt;&gt;"Z - Garage - Livraison",A296&lt;&gt;"Z - Garage - Livraison")),B296,"")</f>
        <v>FA-753-JA</v>
      </c>
      <c r="J296" s="18" t="str">
        <f>IFERROR(IF(VLOOKUP(B296,IMPORT!$F:$AF,21,FALSE)&lt;&gt;"null",IF(OR(A296="Z - Garage - Livraison",A296="Z - Garage - Restitution"),"",B296),""),"")</f>
        <v/>
      </c>
      <c r="K296" s="18" t="str">
        <f>IF(AND(J296="",OR(IMPORT!K296="intervention",IMPORT!K296="intervention-late")),IF(OR(A296="Z - Garage - Livraison",A296="Z - Garage - Restitution"),"",B296),"")</f>
        <v/>
      </c>
      <c r="L296" s="18" t="str">
        <f>IFERROR(IF(OR(A296="Z - Garage - Livraison",A296="Z - Garage - Restitution"),B296,""),"")</f>
        <v/>
      </c>
      <c r="M296" s="20" t="str">
        <f>IFERROR(INT(IF(OR(IMPORT!K296="intervention",IMPORT!K296="intervention-late",IMPORT!K296="unavailable"),IF(J296&lt;&gt;"",MID(VLOOKUP(B296,IMPORT!$F:$AF,21,0),1,10),MID(VLOOKUP(B296,IMPORT!$F:$AF,19,0),1,10)),"")),"")</f>
        <v/>
      </c>
      <c r="N296" s="20" t="str">
        <f>IFERROR(INT(IF(OR(IMPORT!K296="intervention",IMPORT!K296="intervention-late",IMPORT!K296="unavailable"),IF(J296&lt;&gt;"",MID(VLOOKUP(B296,IMPORT!$F:$AF,22,0),1,10),MID(VLOOKUP(B296,IMPORT!$F:$AF,20,0),1,10)),"")),"")</f>
        <v/>
      </c>
      <c r="O296" s="18" t="str">
        <f t="shared" ca="1" si="4"/>
        <v/>
      </c>
      <c r="P296" s="14" t="str">
        <f>IFERROR(INT(IF(MID(VLOOKUP(B296,IMPORT!$F:$AF,23,FALSE),1,10)&lt;&gt;"null",MID(VLOOKUP(B296,IMPORT!$F:$AF,23,FALSE),1,10),"")),"")</f>
        <v/>
      </c>
      <c r="Q296" s="16" t="str">
        <f>IFERROR(INT(IF(MID(VLOOKUP(B296,IMPORT!$F:$AF,26,FALSE),1,10)&lt;&gt;"null",MID(VLOOKUP(B296,IMPORT!$F:$AF,26,FALSE),1,10),"")),"")</f>
        <v/>
      </c>
      <c r="R296" s="16" t="str">
        <f>IFERROR(IF(VLOOKUP(B296,IMPORT!$F:$AF,11,FALSE)="true","X",""),"")</f>
        <v/>
      </c>
      <c r="S296" s="16" t="str">
        <f>IFERROR(IF(VLOOKUP(B296,IMPORT!$F:$AF,12,FALSE)="true","X",""),"")</f>
        <v/>
      </c>
      <c r="T296" s="16" t="str">
        <f>IFERROR(IF(VLOOKUP(B296,IMPORT!$F:$AF,9,FALSE)="true","X",""),"")</f>
        <v/>
      </c>
      <c r="U296" s="16" t="str">
        <f>IFERROR(IF(VLOOKUP(B296,IMPORT!$F:$AF,10,FALSE)="true","X",""),"")</f>
        <v/>
      </c>
      <c r="V296" s="16" t="str">
        <f>IFERROR(IF(VLOOKUP(B296,IMPORT!$F:$AF,13,FALSE)="true","X",""),"")</f>
        <v/>
      </c>
      <c r="W296" s="16" t="str">
        <f>IFERROR(IF(VLOOKUP(B296,IMPORT!$F:$AF,14,FALSE)="true","X",""),"")</f>
        <v/>
      </c>
      <c r="X296" s="12" t="str">
        <f>IFERROR(INT(IF(MID(VLOOKUP(B296,IMPORT!$F:$AF,27,FALSE),1,10)&lt;&gt;"null",MID(VLOOKUP(B296,IMPORT!$F:$AF,27,FALSE),1,10),"-")),"")</f>
        <v/>
      </c>
      <c r="Y296" s="21">
        <f>IFERROR(IF(VLOOKUP(B296,IMPORT!$F:$AF,24,FALSE)&lt;&gt;"null",VLOOKUP(B296,IMPORT!$F:$AF,24,FALSE),""),"")</f>
        <v>7.0100118723606195E+17</v>
      </c>
      <c r="Z296" s="18" t="str">
        <f>IFERROR(IF(VLOOKUP(B296,IMPORT!$F:$AF,25,FALSE)&lt;&gt;"null",VLOOKUP(B296,IMPORT!$F:$AF,25,FALSE),""),"")</f>
        <v/>
      </c>
    </row>
    <row r="297" spans="1:26">
      <c r="A297" s="1" t="str">
        <f>IFERROR(IF(IMPORT!C297&lt;&gt;"",IMPORT!C297,""),"")</f>
        <v>Paris 15 - Pasteur Rue Mizon</v>
      </c>
      <c r="B297" s="1" t="str">
        <f>IFERROR(VLOOKUP(D297,IMPORT!$1:$1048576,6,FALSE),"")</f>
        <v>EV-051-SP</v>
      </c>
      <c r="C297" s="1" t="str">
        <f>IFERROR(VLOOKUP(B297,IMPORT!$F:$G,2,FALSE),"")</f>
        <v>MEGANE</v>
      </c>
      <c r="D297" s="8" t="str">
        <f>IFERROR(IF(IMPORT!A297&lt;&gt;"",IMPORT!A297,""),"")</f>
        <v>Paris 15 - Pasteur Rue Mizon1</v>
      </c>
      <c r="E297" s="1" t="str">
        <f>IFERROR(VLOOKUP(D297,IMPORT!$1:$1048576,21,FALSE),"")</f>
        <v>Azize Aouzal</v>
      </c>
      <c r="F297" s="25" t="str">
        <f>IFERROR(IF(VLOOKUP(B297,IMPORT!$F:$J,4,0)="true","","S"),"")</f>
        <v/>
      </c>
      <c r="G297" s="10" t="str">
        <f>IFERROR(IF(VLOOKUP(B297,IMPORT!$F:$J,5,0)="normal","","B"),"")</f>
        <v/>
      </c>
      <c r="H297" s="26" t="str">
        <f>IFERROR(IF(VLOOKUP(B297,IMPORT!$F:$L,7,0)="true","","P"),"")</f>
        <v/>
      </c>
      <c r="I297" s="18" t="str">
        <f>IF(AND(OR(IMPORT!K297="available",IMPORT!K297="reservation",IMPORT!K297="reservation-late"),OR(A297&lt;&gt;"Z - Garage - Livraison",A297&lt;&gt;"Z - Garage - Livraison")),B297,"")</f>
        <v>EV-051-SP</v>
      </c>
      <c r="J297" s="18" t="str">
        <f>IFERROR(IF(VLOOKUP(B297,IMPORT!$F:$AF,21,FALSE)&lt;&gt;"null",IF(OR(A297="Z - Garage - Livraison",A297="Z - Garage - Restitution"),"",B297),""),"")</f>
        <v/>
      </c>
      <c r="K297" s="18" t="str">
        <f>IF(AND(J297="",OR(IMPORT!K297="intervention",IMPORT!K297="intervention-late")),IF(OR(A297="Z - Garage - Livraison",A297="Z - Garage - Restitution"),"",B297),"")</f>
        <v/>
      </c>
      <c r="L297" s="18" t="str">
        <f>IFERROR(IF(OR(A297="Z - Garage - Livraison",A297="Z - Garage - Restitution"),B297,""),"")</f>
        <v/>
      </c>
      <c r="M297" s="20" t="str">
        <f>IFERROR(INT(IF(OR(IMPORT!K297="intervention",IMPORT!K297="intervention-late",IMPORT!K297="unavailable"),IF(J297&lt;&gt;"",MID(VLOOKUP(B297,IMPORT!$F:$AF,21,0),1,10),MID(VLOOKUP(B297,IMPORT!$F:$AF,19,0),1,10)),"")),"")</f>
        <v/>
      </c>
      <c r="N297" s="20" t="str">
        <f>IFERROR(INT(IF(OR(IMPORT!K297="intervention",IMPORT!K297="intervention-late",IMPORT!K297="unavailable"),IF(J297&lt;&gt;"",MID(VLOOKUP(B297,IMPORT!$F:$AF,22,0),1,10),MID(VLOOKUP(B297,IMPORT!$F:$AF,20,0),1,10)),"")),"")</f>
        <v/>
      </c>
      <c r="O297" s="18" t="str">
        <f t="shared" ca="1" si="4"/>
        <v/>
      </c>
      <c r="P297" s="14" t="str">
        <f>IFERROR(INT(IF(MID(VLOOKUP(B297,IMPORT!$F:$AF,23,FALSE),1,10)&lt;&gt;"null",MID(VLOOKUP(B297,IMPORT!$F:$AF,23,FALSE),1,10),"")),"")</f>
        <v/>
      </c>
      <c r="Q297" s="16" t="str">
        <f>IFERROR(INT(IF(MID(VLOOKUP(B297,IMPORT!$F:$AF,26,FALSE),1,10)&lt;&gt;"null",MID(VLOOKUP(B297,IMPORT!$F:$AF,26,FALSE),1,10),"")),"")</f>
        <v/>
      </c>
      <c r="R297" s="16" t="str">
        <f>IFERROR(IF(VLOOKUP(B297,IMPORT!$F:$AF,11,FALSE)="true","X",""),"")</f>
        <v/>
      </c>
      <c r="S297" s="16" t="str">
        <f>IFERROR(IF(VLOOKUP(B297,IMPORT!$F:$AF,12,FALSE)="true","X",""),"")</f>
        <v/>
      </c>
      <c r="T297" s="16" t="str">
        <f>IFERROR(IF(VLOOKUP(B297,IMPORT!$F:$AF,9,FALSE)="true","X",""),"")</f>
        <v/>
      </c>
      <c r="U297" s="16" t="str">
        <f>IFERROR(IF(VLOOKUP(B297,IMPORT!$F:$AF,10,FALSE)="true","X",""),"")</f>
        <v/>
      </c>
      <c r="V297" s="16" t="str">
        <f>IFERROR(IF(VLOOKUP(B297,IMPORT!$F:$AF,13,FALSE)="true","X",""),"")</f>
        <v/>
      </c>
      <c r="W297" s="16" t="str">
        <f>IFERROR(IF(VLOOKUP(B297,IMPORT!$F:$AF,14,FALSE)="true","X",""),"")</f>
        <v/>
      </c>
      <c r="X297" s="12">
        <f>IFERROR(INT(IF(MID(VLOOKUP(B297,IMPORT!$F:$AF,27,FALSE),1,10)&lt;&gt;"null",MID(VLOOKUP(B297,IMPORT!$F:$AF,27,FALSE),1,10),"-")),"")</f>
        <v>43432</v>
      </c>
      <c r="Y297" s="21">
        <f>IFERROR(IF(VLOOKUP(B297,IMPORT!$F:$AF,24,FALSE)&lt;&gt;"null",VLOOKUP(B297,IMPORT!$F:$AF,24,FALSE),""),"")</f>
        <v>7.0100118723605606E+17</v>
      </c>
      <c r="Z297" s="18" t="str">
        <f>IFERROR(IF(VLOOKUP(B297,IMPORT!$F:$AF,25,FALSE)&lt;&gt;"null",VLOOKUP(B297,IMPORT!$F:$AF,25,FALSE),""),"")</f>
        <v/>
      </c>
    </row>
    <row r="298" spans="1:26">
      <c r="A298" s="1" t="str">
        <f>IFERROR(IF(IMPORT!C298&lt;&gt;"",IMPORT!C298,""),"")</f>
        <v>Paris 15 - Pasteur Rue Mizon</v>
      </c>
      <c r="B298" s="1" t="str">
        <f>IFERROR(VLOOKUP(D298,IMPORT!$1:$1048576,6,FALSE),"")</f>
        <v>FA-574-HB</v>
      </c>
      <c r="C298" s="1">
        <f>IFERROR(VLOOKUP(B298,IMPORT!$F:$G,2,FALSE),"")</f>
        <v>500</v>
      </c>
      <c r="D298" s="8" t="str">
        <f>IFERROR(IF(IMPORT!A298&lt;&gt;"",IMPORT!A298,""),"")</f>
        <v>Paris 15 - Pasteur Rue Mizon2</v>
      </c>
      <c r="E298" s="1" t="str">
        <f>IFERROR(VLOOKUP(D298,IMPORT!$1:$1048576,21,FALSE),"")</f>
        <v>Azize Aouzal</v>
      </c>
      <c r="F298" s="25" t="str">
        <f>IFERROR(IF(VLOOKUP(B298,IMPORT!$F:$J,4,0)="true","","S"),"")</f>
        <v/>
      </c>
      <c r="G298" s="10" t="str">
        <f>IFERROR(IF(VLOOKUP(B298,IMPORT!$F:$J,5,0)="normal","","B"),"")</f>
        <v/>
      </c>
      <c r="H298" s="26" t="str">
        <f>IFERROR(IF(VLOOKUP(B298,IMPORT!$F:$L,7,0)="true","","P"),"")</f>
        <v/>
      </c>
      <c r="I298" s="18" t="str">
        <f>IF(AND(OR(IMPORT!K298="available",IMPORT!K298="reservation",IMPORT!K298="reservation-late"),OR(A298&lt;&gt;"Z - Garage - Livraison",A298&lt;&gt;"Z - Garage - Livraison")),B298,"")</f>
        <v>FA-574-HB</v>
      </c>
      <c r="J298" s="18" t="str">
        <f>IFERROR(IF(VLOOKUP(B298,IMPORT!$F:$AF,21,FALSE)&lt;&gt;"null",IF(OR(A298="Z - Garage - Livraison",A298="Z - Garage - Restitution"),"",B298),""),"")</f>
        <v/>
      </c>
      <c r="K298" s="18" t="str">
        <f>IF(AND(J298="",OR(IMPORT!K298="intervention",IMPORT!K298="intervention-late")),IF(OR(A298="Z - Garage - Livraison",A298="Z - Garage - Restitution"),"",B298),"")</f>
        <v/>
      </c>
      <c r="L298" s="18" t="str">
        <f>IFERROR(IF(OR(A298="Z - Garage - Livraison",A298="Z - Garage - Restitution"),B298,""),"")</f>
        <v/>
      </c>
      <c r="M298" s="20" t="str">
        <f>IFERROR(INT(IF(OR(IMPORT!K298="intervention",IMPORT!K298="intervention-late",IMPORT!K298="unavailable"),IF(J298&lt;&gt;"",MID(VLOOKUP(B298,IMPORT!$F:$AF,21,0),1,10),MID(VLOOKUP(B298,IMPORT!$F:$AF,19,0),1,10)),"")),"")</f>
        <v/>
      </c>
      <c r="N298" s="20" t="str">
        <f>IFERROR(INT(IF(OR(IMPORT!K298="intervention",IMPORT!K298="intervention-late",IMPORT!K298="unavailable"),IF(J298&lt;&gt;"",MID(VLOOKUP(B298,IMPORT!$F:$AF,22,0),1,10),MID(VLOOKUP(B298,IMPORT!$F:$AF,20,0),1,10)),"")),"")</f>
        <v/>
      </c>
      <c r="O298" s="18" t="str">
        <f t="shared" ca="1" si="4"/>
        <v/>
      </c>
      <c r="P298" s="14" t="str">
        <f>IFERROR(INT(IF(MID(VLOOKUP(B298,IMPORT!$F:$AF,23,FALSE),1,10)&lt;&gt;"null",MID(VLOOKUP(B298,IMPORT!$F:$AF,23,FALSE),1,10),"")),"")</f>
        <v/>
      </c>
      <c r="Q298" s="16" t="str">
        <f>IFERROR(INT(IF(MID(VLOOKUP(B298,IMPORT!$F:$AF,26,FALSE),1,10)&lt;&gt;"null",MID(VLOOKUP(B298,IMPORT!$F:$AF,26,FALSE),1,10),"")),"")</f>
        <v/>
      </c>
      <c r="R298" s="16" t="str">
        <f>IFERROR(IF(VLOOKUP(B298,IMPORT!$F:$AF,11,FALSE)="true","X",""),"")</f>
        <v/>
      </c>
      <c r="S298" s="16" t="str">
        <f>IFERROR(IF(VLOOKUP(B298,IMPORT!$F:$AF,12,FALSE)="true","X",""),"")</f>
        <v/>
      </c>
      <c r="T298" s="16" t="str">
        <f>IFERROR(IF(VLOOKUP(B298,IMPORT!$F:$AF,9,FALSE)="true","X",""),"")</f>
        <v/>
      </c>
      <c r="U298" s="16" t="str">
        <f>IFERROR(IF(VLOOKUP(B298,IMPORT!$F:$AF,10,FALSE)="true","X",""),"")</f>
        <v/>
      </c>
      <c r="V298" s="16" t="str">
        <f>IFERROR(IF(VLOOKUP(B298,IMPORT!$F:$AF,13,FALSE)="true","X",""),"")</f>
        <v/>
      </c>
      <c r="W298" s="16" t="str">
        <f>IFERROR(IF(VLOOKUP(B298,IMPORT!$F:$AF,14,FALSE)="true","X",""),"")</f>
        <v/>
      </c>
      <c r="X298" s="12" t="str">
        <f>IFERROR(INT(IF(MID(VLOOKUP(B298,IMPORT!$F:$AF,27,FALSE),1,10)&lt;&gt;"null",MID(VLOOKUP(B298,IMPORT!$F:$AF,27,FALSE),1,10),"-")),"")</f>
        <v/>
      </c>
      <c r="Y298" s="21">
        <f>IFERROR(IF(VLOOKUP(B298,IMPORT!$F:$AF,24,FALSE)&lt;&gt;"null",VLOOKUP(B298,IMPORT!$F:$AF,24,FALSE),""),"")</f>
        <v>7.0100118723606797E+17</v>
      </c>
      <c r="Z298" s="18" t="str">
        <f>IFERROR(IF(VLOOKUP(B298,IMPORT!$F:$AF,25,FALSE)&lt;&gt;"null",VLOOKUP(B298,IMPORT!$F:$AF,25,FALSE),""),"")</f>
        <v/>
      </c>
    </row>
    <row r="299" spans="1:26">
      <c r="A299" s="1" t="str">
        <f>IFERROR(IF(IMPORT!C299&lt;&gt;"",IMPORT!C299,""),"")</f>
        <v>Paris 15 - Pasteur Rue Mizon</v>
      </c>
      <c r="B299" s="1" t="str">
        <f>IFERROR(VLOOKUP(D299,IMPORT!$1:$1048576,6,FALSE),"")</f>
        <v>FA-966-WE</v>
      </c>
      <c r="C299" s="1">
        <f>IFERROR(VLOOKUP(B299,IMPORT!$F:$G,2,FALSE),"")</f>
        <v>500</v>
      </c>
      <c r="D299" s="8" t="str">
        <f>IFERROR(IF(IMPORT!A299&lt;&gt;"",IMPORT!A299,""),"")</f>
        <v>Paris 15 - Pasteur Rue Mizon3</v>
      </c>
      <c r="E299" s="1" t="str">
        <f>IFERROR(VLOOKUP(D299,IMPORT!$1:$1048576,21,FALSE),"")</f>
        <v>Azize Aouzal</v>
      </c>
      <c r="F299" s="25" t="str">
        <f>IFERROR(IF(VLOOKUP(B299,IMPORT!$F:$J,4,0)="true","","S"),"")</f>
        <v/>
      </c>
      <c r="G299" s="10" t="str">
        <f>IFERROR(IF(VLOOKUP(B299,IMPORT!$F:$J,5,0)="normal","","B"),"")</f>
        <v/>
      </c>
      <c r="H299" s="26" t="str">
        <f>IFERROR(IF(VLOOKUP(B299,IMPORT!$F:$L,7,0)="true","","P"),"")</f>
        <v/>
      </c>
      <c r="I299" s="18" t="str">
        <f>IF(AND(OR(IMPORT!K299="available",IMPORT!K299="reservation",IMPORT!K299="reservation-late"),OR(A299&lt;&gt;"Z - Garage - Livraison",A299&lt;&gt;"Z - Garage - Livraison")),B299,"")</f>
        <v>FA-966-WE</v>
      </c>
      <c r="J299" s="18" t="str">
        <f>IFERROR(IF(VLOOKUP(B299,IMPORT!$F:$AF,21,FALSE)&lt;&gt;"null",IF(OR(A299="Z - Garage - Livraison",A299="Z - Garage - Restitution"),"",B299),""),"")</f>
        <v/>
      </c>
      <c r="K299" s="18" t="str">
        <f>IF(AND(J299="",OR(IMPORT!K299="intervention",IMPORT!K299="intervention-late")),IF(OR(A299="Z - Garage - Livraison",A299="Z - Garage - Restitution"),"",B299),"")</f>
        <v/>
      </c>
      <c r="L299" s="18" t="str">
        <f>IFERROR(IF(OR(A299="Z - Garage - Livraison",A299="Z - Garage - Restitution"),B299,""),"")</f>
        <v/>
      </c>
      <c r="M299" s="20" t="str">
        <f>IFERROR(INT(IF(OR(IMPORT!K299="intervention",IMPORT!K299="intervention-late",IMPORT!K299="unavailable"),IF(J299&lt;&gt;"",MID(VLOOKUP(B299,IMPORT!$F:$AF,21,0),1,10),MID(VLOOKUP(B299,IMPORT!$F:$AF,19,0),1,10)),"")),"")</f>
        <v/>
      </c>
      <c r="N299" s="20" t="str">
        <f>IFERROR(INT(IF(OR(IMPORT!K299="intervention",IMPORT!K299="intervention-late",IMPORT!K299="unavailable"),IF(J299&lt;&gt;"",MID(VLOOKUP(B299,IMPORT!$F:$AF,22,0),1,10),MID(VLOOKUP(B299,IMPORT!$F:$AF,20,0),1,10)),"")),"")</f>
        <v/>
      </c>
      <c r="O299" s="18" t="str">
        <f t="shared" ca="1" si="4"/>
        <v/>
      </c>
      <c r="P299" s="14">
        <f>IFERROR(INT(IF(MID(VLOOKUP(B299,IMPORT!$F:$AF,23,FALSE),1,10)&lt;&gt;"null",MID(VLOOKUP(B299,IMPORT!$F:$AF,23,FALSE),1,10),"")),"")</f>
        <v>43478</v>
      </c>
      <c r="Q299" s="16">
        <f>IFERROR(INT(IF(MID(VLOOKUP(B299,IMPORT!$F:$AF,26,FALSE),1,10)&lt;&gt;"null",MID(VLOOKUP(B299,IMPORT!$F:$AF,26,FALSE),1,10),"")),"")</f>
        <v>43430</v>
      </c>
      <c r="R299" s="16" t="str">
        <f>IFERROR(IF(VLOOKUP(B299,IMPORT!$F:$AF,11,FALSE)="true","X",""),"")</f>
        <v/>
      </c>
      <c r="S299" s="16" t="str">
        <f>IFERROR(IF(VLOOKUP(B299,IMPORT!$F:$AF,12,FALSE)="true","X",""),"")</f>
        <v/>
      </c>
      <c r="T299" s="16" t="str">
        <f>IFERROR(IF(VLOOKUP(B299,IMPORT!$F:$AF,9,FALSE)="true","X",""),"")</f>
        <v/>
      </c>
      <c r="U299" s="16" t="str">
        <f>IFERROR(IF(VLOOKUP(B299,IMPORT!$F:$AF,10,FALSE)="true","X",""),"")</f>
        <v/>
      </c>
      <c r="V299" s="16" t="str">
        <f>IFERROR(IF(VLOOKUP(B299,IMPORT!$F:$AF,13,FALSE)="true","X",""),"")</f>
        <v/>
      </c>
      <c r="W299" s="16" t="str">
        <f>IFERROR(IF(VLOOKUP(B299,IMPORT!$F:$AF,14,FALSE)="true","X",""),"")</f>
        <v/>
      </c>
      <c r="X299" s="12" t="str">
        <f>IFERROR(INT(IF(MID(VLOOKUP(B299,IMPORT!$F:$AF,27,FALSE),1,10)&lt;&gt;"null",MID(VLOOKUP(B299,IMPORT!$F:$AF,27,FALSE),1,10),"-")),"")</f>
        <v/>
      </c>
      <c r="Y299" s="21">
        <f>IFERROR(IF(VLOOKUP(B299,IMPORT!$F:$AF,24,FALSE)&lt;&gt;"null",VLOOKUP(B299,IMPORT!$F:$AF,24,FALSE),""),"")</f>
        <v>7.0100118723601805E+17</v>
      </c>
      <c r="Z299" s="18" t="str">
        <f>IFERROR(IF(VLOOKUP(B299,IMPORT!$F:$AF,25,FALSE)&lt;&gt;"null",VLOOKUP(B299,IMPORT!$F:$AF,25,FALSE),""),"")</f>
        <v/>
      </c>
    </row>
    <row r="300" spans="1:26">
      <c r="A300" s="1" t="str">
        <f>IFERROR(IF(IMPORT!C300&lt;&gt;"",IMPORT!C300,""),"")</f>
        <v>Paris 15 - Pasteur Rue Mizon</v>
      </c>
      <c r="B300" s="1" t="str">
        <f>IFERROR(VLOOKUP(D300,IMPORT!$1:$1048576,6,FALSE),"")</f>
        <v>EY-064-BM</v>
      </c>
      <c r="C300" s="1" t="str">
        <f>IFERROR(VLOOKUP(B300,IMPORT!$F:$G,2,FALSE),"")</f>
        <v>GRAND SCENIC</v>
      </c>
      <c r="D300" s="8" t="str">
        <f>IFERROR(IF(IMPORT!A300&lt;&gt;"",IMPORT!A300,""),"")</f>
        <v>Paris 15 - Pasteur Rue Mizon4</v>
      </c>
      <c r="E300" s="1" t="str">
        <f>IFERROR(VLOOKUP(D300,IMPORT!$1:$1048576,21,FALSE),"")</f>
        <v>Azize Aouzal</v>
      </c>
      <c r="F300" s="25" t="str">
        <f>IFERROR(IF(VLOOKUP(B300,IMPORT!$F:$J,4,0)="true","","S"),"")</f>
        <v/>
      </c>
      <c r="G300" s="10" t="str">
        <f>IFERROR(IF(VLOOKUP(B300,IMPORT!$F:$J,5,0)="normal","","B"),"")</f>
        <v/>
      </c>
      <c r="H300" s="26" t="str">
        <f>IFERROR(IF(VLOOKUP(B300,IMPORT!$F:$L,7,0)="true","","P"),"")</f>
        <v/>
      </c>
      <c r="I300" s="18" t="str">
        <f>IF(AND(OR(IMPORT!K300="available",IMPORT!K300="reservation",IMPORT!K300="reservation-late"),OR(A300&lt;&gt;"Z - Garage - Livraison",A300&lt;&gt;"Z - Garage - Livraison")),B300,"")</f>
        <v>EY-064-BM</v>
      </c>
      <c r="J300" s="18" t="str">
        <f>IFERROR(IF(VLOOKUP(B300,IMPORT!$F:$AF,21,FALSE)&lt;&gt;"null",IF(OR(A300="Z - Garage - Livraison",A300="Z - Garage - Restitution"),"",B300),""),"")</f>
        <v/>
      </c>
      <c r="K300" s="18" t="str">
        <f>IF(AND(J300="",OR(IMPORT!K300="intervention",IMPORT!K300="intervention-late")),IF(OR(A300="Z - Garage - Livraison",A300="Z - Garage - Restitution"),"",B300),"")</f>
        <v/>
      </c>
      <c r="L300" s="18" t="str">
        <f>IFERROR(IF(OR(A300="Z - Garage - Livraison",A300="Z - Garage - Restitution"),B300,""),"")</f>
        <v/>
      </c>
      <c r="M300" s="20" t="str">
        <f>IFERROR(INT(IF(OR(IMPORT!K300="intervention",IMPORT!K300="intervention-late",IMPORT!K300="unavailable"),IF(J300&lt;&gt;"",MID(VLOOKUP(B300,IMPORT!$F:$AF,21,0),1,10),MID(VLOOKUP(B300,IMPORT!$F:$AF,19,0),1,10)),"")),"")</f>
        <v/>
      </c>
      <c r="N300" s="20" t="str">
        <f>IFERROR(INT(IF(OR(IMPORT!K300="intervention",IMPORT!K300="intervention-late",IMPORT!K300="unavailable"),IF(J300&lt;&gt;"",MID(VLOOKUP(B300,IMPORT!$F:$AF,22,0),1,10),MID(VLOOKUP(B300,IMPORT!$F:$AF,20,0),1,10)),"")),"")</f>
        <v/>
      </c>
      <c r="O300" s="18" t="str">
        <f t="shared" ca="1" si="4"/>
        <v/>
      </c>
      <c r="P300" s="14" t="str">
        <f>IFERROR(INT(IF(MID(VLOOKUP(B300,IMPORT!$F:$AF,23,FALSE),1,10)&lt;&gt;"null",MID(VLOOKUP(B300,IMPORT!$F:$AF,23,FALSE),1,10),"")),"")</f>
        <v/>
      </c>
      <c r="Q300" s="16" t="str">
        <f>IFERROR(INT(IF(MID(VLOOKUP(B300,IMPORT!$F:$AF,26,FALSE),1,10)&lt;&gt;"null",MID(VLOOKUP(B300,IMPORT!$F:$AF,26,FALSE),1,10),"")),"")</f>
        <v/>
      </c>
      <c r="R300" s="16" t="str">
        <f>IFERROR(IF(VLOOKUP(B300,IMPORT!$F:$AF,11,FALSE)="true","X",""),"")</f>
        <v/>
      </c>
      <c r="S300" s="16" t="str">
        <f>IFERROR(IF(VLOOKUP(B300,IMPORT!$F:$AF,12,FALSE)="true","X",""),"")</f>
        <v/>
      </c>
      <c r="T300" s="16" t="str">
        <f>IFERROR(IF(VLOOKUP(B300,IMPORT!$F:$AF,9,FALSE)="true","X",""),"")</f>
        <v/>
      </c>
      <c r="U300" s="16" t="str">
        <f>IFERROR(IF(VLOOKUP(B300,IMPORT!$F:$AF,10,FALSE)="true","X",""),"")</f>
        <v/>
      </c>
      <c r="V300" s="16" t="str">
        <f>IFERROR(IF(VLOOKUP(B300,IMPORT!$F:$AF,13,FALSE)="true","X",""),"")</f>
        <v/>
      </c>
      <c r="W300" s="16" t="str">
        <f>IFERROR(IF(VLOOKUP(B300,IMPORT!$F:$AF,14,FALSE)="true","X",""),"")</f>
        <v/>
      </c>
      <c r="X300" s="12">
        <f>IFERROR(INT(IF(MID(VLOOKUP(B300,IMPORT!$F:$AF,27,FALSE),1,10)&lt;&gt;"null",MID(VLOOKUP(B300,IMPORT!$F:$AF,27,FALSE),1,10),"-")),"")</f>
        <v>43433</v>
      </c>
      <c r="Y300" s="21">
        <f>IFERROR(IF(VLOOKUP(B300,IMPORT!$F:$AF,24,FALSE)&lt;&gt;"null",VLOOKUP(B300,IMPORT!$F:$AF,24,FALSE),""),"")</f>
        <v>7.0100118723603494E+17</v>
      </c>
      <c r="Z300" s="18" t="str">
        <f>IFERROR(IF(VLOOKUP(B300,IMPORT!$F:$AF,25,FALSE)&lt;&gt;"null",VLOOKUP(B300,IMPORT!$F:$AF,25,FALSE),""),"")</f>
        <v/>
      </c>
    </row>
    <row r="301" spans="1:26">
      <c r="A301" s="1" t="str">
        <f>IFERROR(IF(IMPORT!C301&lt;&gt;"",IMPORT!C301,""),"")</f>
        <v>Paris 15 - Pasteur Rue Mizon</v>
      </c>
      <c r="B301" s="1" t="str">
        <f>IFERROR(VLOOKUP(D301,IMPORT!$1:$1048576,6,FALSE),"")</f>
        <v>EW-767-KM</v>
      </c>
      <c r="C301" s="1">
        <f>IFERROR(VLOOKUP(B301,IMPORT!$F:$G,2,FALSE),"")</f>
        <v>500</v>
      </c>
      <c r="D301" s="8" t="str">
        <f>IFERROR(IF(IMPORT!A301&lt;&gt;"",IMPORT!A301,""),"")</f>
        <v>Paris 15 - Pasteur Rue Mizon5</v>
      </c>
      <c r="E301" s="1" t="str">
        <f>IFERROR(VLOOKUP(D301,IMPORT!$1:$1048576,21,FALSE),"")</f>
        <v>Azize Aouzal</v>
      </c>
      <c r="F301" s="25" t="str">
        <f>IFERROR(IF(VLOOKUP(B301,IMPORT!$F:$J,4,0)="true","","S"),"")</f>
        <v/>
      </c>
      <c r="G301" s="10" t="str">
        <f>IFERROR(IF(VLOOKUP(B301,IMPORT!$F:$J,5,0)="normal","","B"),"")</f>
        <v/>
      </c>
      <c r="H301" s="26" t="str">
        <f>IFERROR(IF(VLOOKUP(B301,IMPORT!$F:$L,7,0)="true","","P"),"")</f>
        <v/>
      </c>
      <c r="I301" s="18" t="str">
        <f>IF(AND(OR(IMPORT!K301="available",IMPORT!K301="reservation",IMPORT!K301="reservation-late"),OR(A301&lt;&gt;"Z - Garage - Livraison",A301&lt;&gt;"Z - Garage - Livraison")),B301,"")</f>
        <v>EW-767-KM</v>
      </c>
      <c r="J301" s="18" t="str">
        <f>IFERROR(IF(VLOOKUP(B301,IMPORT!$F:$AF,21,FALSE)&lt;&gt;"null",IF(OR(A301="Z - Garage - Livraison",A301="Z - Garage - Restitution"),"",B301),""),"")</f>
        <v/>
      </c>
      <c r="K301" s="18" t="str">
        <f>IF(AND(J301="",OR(IMPORT!K301="intervention",IMPORT!K301="intervention-late")),IF(OR(A301="Z - Garage - Livraison",A301="Z - Garage - Restitution"),"",B301),"")</f>
        <v/>
      </c>
      <c r="L301" s="18" t="str">
        <f>IFERROR(IF(OR(A301="Z - Garage - Livraison",A301="Z - Garage - Restitution"),B301,""),"")</f>
        <v/>
      </c>
      <c r="M301" s="20" t="str">
        <f>IFERROR(INT(IF(OR(IMPORT!K301="intervention",IMPORT!K301="intervention-late",IMPORT!K301="unavailable"),IF(J301&lt;&gt;"",MID(VLOOKUP(B301,IMPORT!$F:$AF,21,0),1,10),MID(VLOOKUP(B301,IMPORT!$F:$AF,19,0),1,10)),"")),"")</f>
        <v/>
      </c>
      <c r="N301" s="20" t="str">
        <f>IFERROR(INT(IF(OR(IMPORT!K301="intervention",IMPORT!K301="intervention-late",IMPORT!K301="unavailable"),IF(J301&lt;&gt;"",MID(VLOOKUP(B301,IMPORT!$F:$AF,22,0),1,10),MID(VLOOKUP(B301,IMPORT!$F:$AF,20,0),1,10)),"")),"")</f>
        <v/>
      </c>
      <c r="O301" s="18" t="str">
        <f t="shared" ca="1" si="4"/>
        <v/>
      </c>
      <c r="P301" s="14" t="str">
        <f>IFERROR(INT(IF(MID(VLOOKUP(B301,IMPORT!$F:$AF,23,FALSE),1,10)&lt;&gt;"null",MID(VLOOKUP(B301,IMPORT!$F:$AF,23,FALSE),1,10),"")),"")</f>
        <v/>
      </c>
      <c r="Q301" s="16" t="str">
        <f>IFERROR(INT(IF(MID(VLOOKUP(B301,IMPORT!$F:$AF,26,FALSE),1,10)&lt;&gt;"null",MID(VLOOKUP(B301,IMPORT!$F:$AF,26,FALSE),1,10),"")),"")</f>
        <v/>
      </c>
      <c r="R301" s="16" t="str">
        <f>IFERROR(IF(VLOOKUP(B301,IMPORT!$F:$AF,11,FALSE)="true","X",""),"")</f>
        <v/>
      </c>
      <c r="S301" s="16" t="str">
        <f>IFERROR(IF(VLOOKUP(B301,IMPORT!$F:$AF,12,FALSE)="true","X",""),"")</f>
        <v/>
      </c>
      <c r="T301" s="16" t="str">
        <f>IFERROR(IF(VLOOKUP(B301,IMPORT!$F:$AF,9,FALSE)="true","X",""),"")</f>
        <v/>
      </c>
      <c r="U301" s="16" t="str">
        <f>IFERROR(IF(VLOOKUP(B301,IMPORT!$F:$AF,10,FALSE)="true","X",""),"")</f>
        <v/>
      </c>
      <c r="V301" s="16" t="str">
        <f>IFERROR(IF(VLOOKUP(B301,IMPORT!$F:$AF,13,FALSE)="true","X",""),"")</f>
        <v/>
      </c>
      <c r="W301" s="16" t="str">
        <f>IFERROR(IF(VLOOKUP(B301,IMPORT!$F:$AF,14,FALSE)="true","X",""),"")</f>
        <v/>
      </c>
      <c r="X301" s="12">
        <f>IFERROR(INT(IF(MID(VLOOKUP(B301,IMPORT!$F:$AF,27,FALSE),1,10)&lt;&gt;"null",MID(VLOOKUP(B301,IMPORT!$F:$AF,27,FALSE),1,10),"-")),"")</f>
        <v>43214</v>
      </c>
      <c r="Y301" s="21">
        <f>IFERROR(IF(VLOOKUP(B301,IMPORT!$F:$AF,24,FALSE)&lt;&gt;"null",VLOOKUP(B301,IMPORT!$F:$AF,24,FALSE),""),"")</f>
        <v>7.01001187236032E+17</v>
      </c>
      <c r="Z301" s="18" t="str">
        <f>IFERROR(IF(VLOOKUP(B301,IMPORT!$F:$AF,25,FALSE)&lt;&gt;"null",VLOOKUP(B301,IMPORT!$F:$AF,25,FALSE),""),"")</f>
        <v/>
      </c>
    </row>
    <row r="302" spans="1:26">
      <c r="A302" s="1" t="str">
        <f>IFERROR(IF(IMPORT!C302&lt;&gt;"",IMPORT!C302,""),"")</f>
        <v>Paris 15 - Porte de Versailles</v>
      </c>
      <c r="B302" s="1" t="str">
        <f>IFERROR(VLOOKUP(D302,IMPORT!$1:$1048576,6,FALSE),"")</f>
        <v>EJ-614-RY</v>
      </c>
      <c r="C302" s="1" t="str">
        <f>IFERROR(VLOOKUP(B302,IMPORT!$F:$G,2,FALSE),"")</f>
        <v>TWINGO</v>
      </c>
      <c r="D302" s="8" t="str">
        <f>IFERROR(IF(IMPORT!A302&lt;&gt;"",IMPORT!A302,""),"")</f>
        <v>Paris 15 - Porte de Versailles1</v>
      </c>
      <c r="E302" s="1" t="str">
        <f>IFERROR(VLOOKUP(D302,IMPORT!$1:$1048576,21,FALSE),"")</f>
        <v>Stephen Girault</v>
      </c>
      <c r="F302" s="25" t="str">
        <f>IFERROR(IF(VLOOKUP(B302,IMPORT!$F:$J,4,0)="true","","S"),"")</f>
        <v/>
      </c>
      <c r="G302" s="10" t="str">
        <f>IFERROR(IF(VLOOKUP(B302,IMPORT!$F:$J,5,0)="normal","","B"),"")</f>
        <v>B</v>
      </c>
      <c r="H302" s="26" t="str">
        <f>IFERROR(IF(VLOOKUP(B302,IMPORT!$F:$L,7,0)="true","","P"),"")</f>
        <v/>
      </c>
      <c r="I302" s="18" t="str">
        <f>IF(AND(OR(IMPORT!K302="available",IMPORT!K302="reservation",IMPORT!K302="reservation-late"),OR(A302&lt;&gt;"Z - Garage - Livraison",A302&lt;&gt;"Z - Garage - Livraison")),B302,"")</f>
        <v/>
      </c>
      <c r="J302" s="18" t="str">
        <f>IFERROR(IF(VLOOKUP(B302,IMPORT!$F:$AF,21,FALSE)&lt;&gt;"null",IF(OR(A302="Z - Garage - Livraison",A302="Z - Garage - Restitution"),"",B302),""),"")</f>
        <v>EJ-614-RY</v>
      </c>
      <c r="K302" s="18" t="str">
        <f>IF(AND(J302="",OR(IMPORT!K302="intervention",IMPORT!K302="intervention-late")),IF(OR(A302="Z - Garage - Livraison",A302="Z - Garage - Restitution"),"",B302),"")</f>
        <v/>
      </c>
      <c r="L302" s="18" t="str">
        <f>IFERROR(IF(OR(A302="Z - Garage - Livraison",A302="Z - Garage - Restitution"),B302,""),"")</f>
        <v/>
      </c>
      <c r="M302" s="20">
        <f>IFERROR(INT(IF(OR(IMPORT!K302="intervention",IMPORT!K302="intervention-late",IMPORT!K302="unavailable"),IF(J302&lt;&gt;"",MID(VLOOKUP(B302,IMPORT!$F:$AF,21,0),1,10),MID(VLOOKUP(B302,IMPORT!$F:$AF,19,0),1,10)),"")),"")</f>
        <v>43496</v>
      </c>
      <c r="N302" s="20">
        <f>IFERROR(INT(IF(OR(IMPORT!K302="intervention",IMPORT!K302="intervention-late",IMPORT!K302="unavailable"),IF(J302&lt;&gt;"",MID(VLOOKUP(B302,IMPORT!$F:$AF,22,0),1,10),MID(VLOOKUP(B302,IMPORT!$F:$AF,20,0),1,10)),"")),"")</f>
        <v>43523</v>
      </c>
      <c r="O302" s="18">
        <f t="shared" ca="1" si="4"/>
        <v>10</v>
      </c>
      <c r="P302" s="14" t="str">
        <f>IFERROR(INT(IF(MID(VLOOKUP(B302,IMPORT!$F:$AF,23,FALSE),1,10)&lt;&gt;"null",MID(VLOOKUP(B302,IMPORT!$F:$AF,23,FALSE),1,10),"")),"")</f>
        <v/>
      </c>
      <c r="Q302" s="16">
        <f>IFERROR(INT(IF(MID(VLOOKUP(B302,IMPORT!$F:$AF,26,FALSE),1,10)&lt;&gt;"null",MID(VLOOKUP(B302,IMPORT!$F:$AF,26,FALSE),1,10),"")),"")</f>
        <v>43427</v>
      </c>
      <c r="R302" s="16" t="str">
        <f>IFERROR(IF(VLOOKUP(B302,IMPORT!$F:$AF,11,FALSE)="true","X",""),"")</f>
        <v/>
      </c>
      <c r="S302" s="16" t="str">
        <f>IFERROR(IF(VLOOKUP(B302,IMPORT!$F:$AF,12,FALSE)="true","X",""),"")</f>
        <v/>
      </c>
      <c r="T302" s="16" t="str">
        <f>IFERROR(IF(VLOOKUP(B302,IMPORT!$F:$AF,9,FALSE)="true","X",""),"")</f>
        <v/>
      </c>
      <c r="U302" s="16" t="str">
        <f>IFERROR(IF(VLOOKUP(B302,IMPORT!$F:$AF,10,FALSE)="true","X",""),"")</f>
        <v/>
      </c>
      <c r="V302" s="16" t="str">
        <f>IFERROR(IF(VLOOKUP(B302,IMPORT!$F:$AF,13,FALSE)="true","X",""),"")</f>
        <v/>
      </c>
      <c r="W302" s="16" t="str">
        <f>IFERROR(IF(VLOOKUP(B302,IMPORT!$F:$AF,14,FALSE)="true","X",""),"")</f>
        <v/>
      </c>
      <c r="X302" s="12">
        <f>IFERROR(INT(IF(MID(VLOOKUP(B302,IMPORT!$F:$AF,27,FALSE),1,10)&lt;&gt;"null",MID(VLOOKUP(B302,IMPORT!$F:$AF,27,FALSE),1,10),"-")),"")</f>
        <v>43207</v>
      </c>
      <c r="Y302" s="21">
        <f>IFERROR(IF(VLOOKUP(B302,IMPORT!$F:$AF,24,FALSE)&lt;&gt;"null",VLOOKUP(B302,IMPORT!$F:$AF,24,FALSE),""),"")</f>
        <v>7.0100120039401101E+17</v>
      </c>
      <c r="Z302" s="18" t="str">
        <f>IFERROR(IF(VLOOKUP(B302,IMPORT!$F:$AF,25,FALSE)&lt;&gt;"null",VLOOKUP(B302,IMPORT!$F:$AF,25,FALSE),""),"")</f>
        <v/>
      </c>
    </row>
    <row r="303" spans="1:26">
      <c r="A303" s="1" t="str">
        <f>IFERROR(IF(IMPORT!C303&lt;&gt;"",IMPORT!C303,""),"")</f>
        <v>Paris 15 - Porte de Versailles</v>
      </c>
      <c r="B303" s="1" t="str">
        <f>IFERROR(VLOOKUP(D303,IMPORT!$1:$1048576,6,FALSE),"")</f>
        <v>FA-705-RW</v>
      </c>
      <c r="C303" s="1" t="str">
        <f>IFERROR(VLOOKUP(B303,IMPORT!$F:$G,2,FALSE),"")</f>
        <v>MEGANE</v>
      </c>
      <c r="D303" s="8" t="str">
        <f>IFERROR(IF(IMPORT!A303&lt;&gt;"",IMPORT!A303,""),"")</f>
        <v>Paris 15 - Porte de Versailles2</v>
      </c>
      <c r="E303" s="1" t="str">
        <f>IFERROR(VLOOKUP(D303,IMPORT!$1:$1048576,21,FALSE),"")</f>
        <v>Stephen Girault</v>
      </c>
      <c r="F303" s="25" t="str">
        <f>IFERROR(IF(VLOOKUP(B303,IMPORT!$F:$J,4,0)="true","","S"),"")</f>
        <v/>
      </c>
      <c r="G303" s="10" t="str">
        <f>IFERROR(IF(VLOOKUP(B303,IMPORT!$F:$J,5,0)="normal","","B"),"")</f>
        <v/>
      </c>
      <c r="H303" s="26" t="str">
        <f>IFERROR(IF(VLOOKUP(B303,IMPORT!$F:$L,7,0)="true","","P"),"")</f>
        <v/>
      </c>
      <c r="I303" s="18" t="str">
        <f>IF(AND(OR(IMPORT!K303="available",IMPORT!K303="reservation",IMPORT!K303="reservation-late"),OR(A303&lt;&gt;"Z - Garage - Livraison",A303&lt;&gt;"Z - Garage - Livraison")),B303,"")</f>
        <v>FA-705-RW</v>
      </c>
      <c r="J303" s="18" t="str">
        <f>IFERROR(IF(VLOOKUP(B303,IMPORT!$F:$AF,21,FALSE)&lt;&gt;"null",IF(OR(A303="Z - Garage - Livraison",A303="Z - Garage - Restitution"),"",B303),""),"")</f>
        <v/>
      </c>
      <c r="K303" s="18" t="str">
        <f>IF(AND(J303="",OR(IMPORT!K303="intervention",IMPORT!K303="intervention-late")),IF(OR(A303="Z - Garage - Livraison",A303="Z - Garage - Restitution"),"",B303),"")</f>
        <v/>
      </c>
      <c r="L303" s="18" t="str">
        <f>IFERROR(IF(OR(A303="Z - Garage - Livraison",A303="Z - Garage - Restitution"),B303,""),"")</f>
        <v/>
      </c>
      <c r="M303" s="20" t="str">
        <f>IFERROR(INT(IF(OR(IMPORT!K303="intervention",IMPORT!K303="intervention-late",IMPORT!K303="unavailable"),IF(J303&lt;&gt;"",MID(VLOOKUP(B303,IMPORT!$F:$AF,21,0),1,10),MID(VLOOKUP(B303,IMPORT!$F:$AF,19,0),1,10)),"")),"")</f>
        <v/>
      </c>
      <c r="N303" s="20" t="str">
        <f>IFERROR(INT(IF(OR(IMPORT!K303="intervention",IMPORT!K303="intervention-late",IMPORT!K303="unavailable"),IF(J303&lt;&gt;"",MID(VLOOKUP(B303,IMPORT!$F:$AF,22,0),1,10),MID(VLOOKUP(B303,IMPORT!$F:$AF,20,0),1,10)),"")),"")</f>
        <v/>
      </c>
      <c r="O303" s="18" t="str">
        <f t="shared" ca="1" si="4"/>
        <v/>
      </c>
      <c r="P303" s="14">
        <f>IFERROR(INT(IF(MID(VLOOKUP(B303,IMPORT!$F:$AF,23,FALSE),1,10)&lt;&gt;"null",MID(VLOOKUP(B303,IMPORT!$F:$AF,23,FALSE),1,10),"")),"")</f>
        <v>43449</v>
      </c>
      <c r="Q303" s="16" t="str">
        <f>IFERROR(INT(IF(MID(VLOOKUP(B303,IMPORT!$F:$AF,26,FALSE),1,10)&lt;&gt;"null",MID(VLOOKUP(B303,IMPORT!$F:$AF,26,FALSE),1,10),"")),"")</f>
        <v/>
      </c>
      <c r="R303" s="16" t="str">
        <f>IFERROR(IF(VLOOKUP(B303,IMPORT!$F:$AF,11,FALSE)="true","X",""),"")</f>
        <v/>
      </c>
      <c r="S303" s="16" t="str">
        <f>IFERROR(IF(VLOOKUP(B303,IMPORT!$F:$AF,12,FALSE)="true","X",""),"")</f>
        <v/>
      </c>
      <c r="T303" s="16" t="str">
        <f>IFERROR(IF(VLOOKUP(B303,IMPORT!$F:$AF,9,FALSE)="true","X",""),"")</f>
        <v/>
      </c>
      <c r="U303" s="16" t="str">
        <f>IFERROR(IF(VLOOKUP(B303,IMPORT!$F:$AF,10,FALSE)="true","X",""),"")</f>
        <v/>
      </c>
      <c r="V303" s="16" t="str">
        <f>IFERROR(IF(VLOOKUP(B303,IMPORT!$F:$AF,13,FALSE)="true","X",""),"")</f>
        <v/>
      </c>
      <c r="W303" s="16" t="str">
        <f>IFERROR(IF(VLOOKUP(B303,IMPORT!$F:$AF,14,FALSE)="true","X",""),"")</f>
        <v/>
      </c>
      <c r="X303" s="12" t="str">
        <f>IFERROR(INT(IF(MID(VLOOKUP(B303,IMPORT!$F:$AF,27,FALSE),1,10)&lt;&gt;"null",MID(VLOOKUP(B303,IMPORT!$F:$AF,27,FALSE),1,10),"-")),"")</f>
        <v/>
      </c>
      <c r="Y303" s="21">
        <f>IFERROR(IF(VLOOKUP(B303,IMPORT!$F:$AF,24,FALSE)&lt;&gt;"null",VLOOKUP(B303,IMPORT!$F:$AF,24,FALSE),""),"")</f>
        <v>7.0100118723602496E+17</v>
      </c>
      <c r="Z303" s="18" t="str">
        <f>IFERROR(IF(VLOOKUP(B303,IMPORT!$F:$AF,25,FALSE)&lt;&gt;"null",VLOOKUP(B303,IMPORT!$F:$AF,25,FALSE),""),"")</f>
        <v/>
      </c>
    </row>
    <row r="304" spans="1:26">
      <c r="A304" s="1" t="str">
        <f>IFERROR(IF(IMPORT!C304&lt;&gt;"",IMPORT!C304,""),"")</f>
        <v>Paris 15 - Porte de Versailles</v>
      </c>
      <c r="B304" s="1" t="str">
        <f>IFERROR(VLOOKUP(D304,IMPORT!$1:$1048576,6,FALSE),"")</f>
        <v>EV-351-SP</v>
      </c>
      <c r="C304" s="1" t="str">
        <f>IFERROR(VLOOKUP(B304,IMPORT!$F:$G,2,FALSE),"")</f>
        <v>MEGANE</v>
      </c>
      <c r="D304" s="8" t="str">
        <f>IFERROR(IF(IMPORT!A304&lt;&gt;"",IMPORT!A304,""),"")</f>
        <v>Paris 15 - Porte de Versailles3</v>
      </c>
      <c r="E304" s="1" t="str">
        <f>IFERROR(VLOOKUP(D304,IMPORT!$1:$1048576,21,FALSE),"")</f>
        <v>Stephen Girault</v>
      </c>
      <c r="F304" s="25" t="str">
        <f>IFERROR(IF(VLOOKUP(B304,IMPORT!$F:$J,4,0)="true","","S"),"")</f>
        <v/>
      </c>
      <c r="G304" s="10" t="str">
        <f>IFERROR(IF(VLOOKUP(B304,IMPORT!$F:$J,5,0)="normal","","B"),"")</f>
        <v/>
      </c>
      <c r="H304" s="26" t="str">
        <f>IFERROR(IF(VLOOKUP(B304,IMPORT!$F:$L,7,0)="true","","P"),"")</f>
        <v/>
      </c>
      <c r="I304" s="18" t="str">
        <f>IF(AND(OR(IMPORT!K304="available",IMPORT!K304="reservation",IMPORT!K304="reservation-late"),OR(A304&lt;&gt;"Z - Garage - Livraison",A304&lt;&gt;"Z - Garage - Livraison")),B304,"")</f>
        <v>EV-351-SP</v>
      </c>
      <c r="J304" s="18" t="str">
        <f>IFERROR(IF(VLOOKUP(B304,IMPORT!$F:$AF,21,FALSE)&lt;&gt;"null",IF(OR(A304="Z - Garage - Livraison",A304="Z - Garage - Restitution"),"",B304),""),"")</f>
        <v/>
      </c>
      <c r="K304" s="18" t="str">
        <f>IF(AND(J304="",OR(IMPORT!K304="intervention",IMPORT!K304="intervention-late")),IF(OR(A304="Z - Garage - Livraison",A304="Z - Garage - Restitution"),"",B304),"")</f>
        <v/>
      </c>
      <c r="L304" s="18" t="str">
        <f>IFERROR(IF(OR(A304="Z - Garage - Livraison",A304="Z - Garage - Restitution"),B304,""),"")</f>
        <v/>
      </c>
      <c r="M304" s="20" t="str">
        <f>IFERROR(INT(IF(OR(IMPORT!K304="intervention",IMPORT!K304="intervention-late",IMPORT!K304="unavailable"),IF(J304&lt;&gt;"",MID(VLOOKUP(B304,IMPORT!$F:$AF,21,0),1,10),MID(VLOOKUP(B304,IMPORT!$F:$AF,19,0),1,10)),"")),"")</f>
        <v/>
      </c>
      <c r="N304" s="20" t="str">
        <f>IFERROR(INT(IF(OR(IMPORT!K304="intervention",IMPORT!K304="intervention-late",IMPORT!K304="unavailable"),IF(J304&lt;&gt;"",MID(VLOOKUP(B304,IMPORT!$F:$AF,22,0),1,10),MID(VLOOKUP(B304,IMPORT!$F:$AF,20,0),1,10)),"")),"")</f>
        <v/>
      </c>
      <c r="O304" s="18" t="str">
        <f t="shared" ca="1" si="4"/>
        <v/>
      </c>
      <c r="P304" s="14">
        <f>IFERROR(INT(IF(MID(VLOOKUP(B304,IMPORT!$F:$AF,23,FALSE),1,10)&lt;&gt;"null",MID(VLOOKUP(B304,IMPORT!$F:$AF,23,FALSE),1,10),"")),"")</f>
        <v>43365</v>
      </c>
      <c r="Q304" s="16" t="str">
        <f>IFERROR(INT(IF(MID(VLOOKUP(B304,IMPORT!$F:$AF,26,FALSE),1,10)&lt;&gt;"null",MID(VLOOKUP(B304,IMPORT!$F:$AF,26,FALSE),1,10),"")),"")</f>
        <v/>
      </c>
      <c r="R304" s="16" t="str">
        <f>IFERROR(IF(VLOOKUP(B304,IMPORT!$F:$AF,11,FALSE)="true","X",""),"")</f>
        <v/>
      </c>
      <c r="S304" s="16" t="str">
        <f>IFERROR(IF(VLOOKUP(B304,IMPORT!$F:$AF,12,FALSE)="true","X",""),"")</f>
        <v/>
      </c>
      <c r="T304" s="16" t="str">
        <f>IFERROR(IF(VLOOKUP(B304,IMPORT!$F:$AF,9,FALSE)="true","X",""),"")</f>
        <v/>
      </c>
      <c r="U304" s="16" t="str">
        <f>IFERROR(IF(VLOOKUP(B304,IMPORT!$F:$AF,10,FALSE)="true","X",""),"")</f>
        <v/>
      </c>
      <c r="V304" s="16" t="str">
        <f>IFERROR(IF(VLOOKUP(B304,IMPORT!$F:$AF,13,FALSE)="true","X",""),"")</f>
        <v/>
      </c>
      <c r="W304" s="16" t="str">
        <f>IFERROR(IF(VLOOKUP(B304,IMPORT!$F:$AF,14,FALSE)="true","X",""),"")</f>
        <v/>
      </c>
      <c r="X304" s="12">
        <f>IFERROR(INT(IF(MID(VLOOKUP(B304,IMPORT!$F:$AF,27,FALSE),1,10)&lt;&gt;"null",MID(VLOOKUP(B304,IMPORT!$F:$AF,27,FALSE),1,10),"-")),"")</f>
        <v>43216</v>
      </c>
      <c r="Y304" s="21">
        <f>IFERROR(IF(VLOOKUP(B304,IMPORT!$F:$AF,24,FALSE)&lt;&gt;"null",VLOOKUP(B304,IMPORT!$F:$AF,24,FALSE),""),"")</f>
        <v>7.0100118723603699E+17</v>
      </c>
      <c r="Z304" s="18" t="str">
        <f>IFERROR(IF(VLOOKUP(B304,IMPORT!$F:$AF,25,FALSE)&lt;&gt;"null",VLOOKUP(B304,IMPORT!$F:$AF,25,FALSE),""),"")</f>
        <v/>
      </c>
    </row>
    <row r="305" spans="1:26">
      <c r="A305" s="1" t="str">
        <f>IFERROR(IF(IMPORT!C305&lt;&gt;"",IMPORT!C305,""),"")</f>
        <v>Paris 15 - Porte de Versailles</v>
      </c>
      <c r="B305" s="1" t="str">
        <f>IFERROR(VLOOKUP(D305,IMPORT!$1:$1048576,6,FALSE),"")</f>
        <v>EQ-022-EJ</v>
      </c>
      <c r="C305" s="1" t="str">
        <f>IFERROR(VLOOKUP(B305,IMPORT!$F:$G,2,FALSE),"")</f>
        <v>MEGANE</v>
      </c>
      <c r="D305" s="8" t="str">
        <f>IFERROR(IF(IMPORT!A305&lt;&gt;"",IMPORT!A305,""),"")</f>
        <v>Paris 15 - Porte de Versailles4</v>
      </c>
      <c r="E305" s="1" t="str">
        <f>IFERROR(VLOOKUP(D305,IMPORT!$1:$1048576,21,FALSE),"")</f>
        <v>Stephen Girault</v>
      </c>
      <c r="F305" s="25" t="str">
        <f>IFERROR(IF(VLOOKUP(B305,IMPORT!$F:$J,4,0)="true","","S"),"")</f>
        <v>S</v>
      </c>
      <c r="G305" s="10" t="str">
        <f>IFERROR(IF(VLOOKUP(B305,IMPORT!$F:$J,5,0)="normal","","B"),"")</f>
        <v/>
      </c>
      <c r="H305" s="26" t="str">
        <f>IFERROR(IF(VLOOKUP(B305,IMPORT!$F:$L,7,0)="true","","P"),"")</f>
        <v/>
      </c>
      <c r="I305" s="18" t="str">
        <f>IF(AND(OR(IMPORT!K305="available",IMPORT!K305="reservation",IMPORT!K305="reservation-late"),OR(A305&lt;&gt;"Z - Garage - Livraison",A305&lt;&gt;"Z - Garage - Livraison")),B305,"")</f>
        <v>EQ-022-EJ</v>
      </c>
      <c r="J305" s="18" t="str">
        <f>IFERROR(IF(VLOOKUP(B305,IMPORT!$F:$AF,21,FALSE)&lt;&gt;"null",IF(OR(A305="Z - Garage - Livraison",A305="Z - Garage - Restitution"),"",B305),""),"")</f>
        <v/>
      </c>
      <c r="K305" s="18" t="str">
        <f>IF(AND(J305="",OR(IMPORT!K305="intervention",IMPORT!K305="intervention-late")),IF(OR(A305="Z - Garage - Livraison",A305="Z - Garage - Restitution"),"",B305),"")</f>
        <v/>
      </c>
      <c r="L305" s="18" t="str">
        <f>IFERROR(IF(OR(A305="Z - Garage - Livraison",A305="Z - Garage - Restitution"),B305,""),"")</f>
        <v/>
      </c>
      <c r="M305" s="20" t="str">
        <f>IFERROR(INT(IF(OR(IMPORT!K305="intervention",IMPORT!K305="intervention-late",IMPORT!K305="unavailable"),IF(J305&lt;&gt;"",MID(VLOOKUP(B305,IMPORT!$F:$AF,21,0),1,10),MID(VLOOKUP(B305,IMPORT!$F:$AF,19,0),1,10)),"")),"")</f>
        <v/>
      </c>
      <c r="N305" s="20" t="str">
        <f>IFERROR(INT(IF(OR(IMPORT!K305="intervention",IMPORT!K305="intervention-late",IMPORT!K305="unavailable"),IF(J305&lt;&gt;"",MID(VLOOKUP(B305,IMPORT!$F:$AF,22,0),1,10),MID(VLOOKUP(B305,IMPORT!$F:$AF,20,0),1,10)),"")),"")</f>
        <v/>
      </c>
      <c r="O305" s="18" t="str">
        <f t="shared" ca="1" si="4"/>
        <v/>
      </c>
      <c r="P305" s="14">
        <f>IFERROR(INT(IF(MID(VLOOKUP(B305,IMPORT!$F:$AF,23,FALSE),1,10)&lt;&gt;"null",MID(VLOOKUP(B305,IMPORT!$F:$AF,23,FALSE),1,10),"")),"")</f>
        <v>43474</v>
      </c>
      <c r="Q305" s="16" t="str">
        <f>IFERROR(INT(IF(MID(VLOOKUP(B305,IMPORT!$F:$AF,26,FALSE),1,10)&lt;&gt;"null",MID(VLOOKUP(B305,IMPORT!$F:$AF,26,FALSE),1,10),"")),"")</f>
        <v/>
      </c>
      <c r="R305" s="16" t="str">
        <f>IFERROR(IF(VLOOKUP(B305,IMPORT!$F:$AF,11,FALSE)="true","X",""),"")</f>
        <v/>
      </c>
      <c r="S305" s="16" t="str">
        <f>IFERROR(IF(VLOOKUP(B305,IMPORT!$F:$AF,12,FALSE)="true","X",""),"")</f>
        <v/>
      </c>
      <c r="T305" s="16" t="str">
        <f>IFERROR(IF(VLOOKUP(B305,IMPORT!$F:$AF,9,FALSE)="true","X",""),"")</f>
        <v/>
      </c>
      <c r="U305" s="16" t="str">
        <f>IFERROR(IF(VLOOKUP(B305,IMPORT!$F:$AF,10,FALSE)="true","X",""),"")</f>
        <v/>
      </c>
      <c r="V305" s="16" t="str">
        <f>IFERROR(IF(VLOOKUP(B305,IMPORT!$F:$AF,13,FALSE)="true","X",""),"")</f>
        <v/>
      </c>
      <c r="W305" s="16" t="str">
        <f>IFERROR(IF(VLOOKUP(B305,IMPORT!$F:$AF,14,FALSE)="true","X",""),"")</f>
        <v/>
      </c>
      <c r="X305" s="12">
        <f>IFERROR(INT(IF(MID(VLOOKUP(B305,IMPORT!$F:$AF,27,FALSE),1,10)&lt;&gt;"null",MID(VLOOKUP(B305,IMPORT!$F:$AF,27,FALSE),1,10),"-")),"")</f>
        <v>43214</v>
      </c>
      <c r="Y305" s="21">
        <f>IFERROR(IF(VLOOKUP(B305,IMPORT!$F:$AF,24,FALSE)&lt;&gt;"null",VLOOKUP(B305,IMPORT!$F:$AF,24,FALSE),""),"")</f>
        <v>7.0100118723601997E+17</v>
      </c>
      <c r="Z305" s="18" t="str">
        <f>IFERROR(IF(VLOOKUP(B305,IMPORT!$F:$AF,25,FALSE)&lt;&gt;"null",VLOOKUP(B305,IMPORT!$F:$AF,25,FALSE),""),"")</f>
        <v/>
      </c>
    </row>
    <row r="306" spans="1:26">
      <c r="A306" s="1" t="str">
        <f>IFERROR(IF(IMPORT!C306&lt;&gt;"",IMPORT!C306,""),"")</f>
        <v>Paris 15 - Porte de Versailles</v>
      </c>
      <c r="B306" s="1" t="str">
        <f>IFERROR(VLOOKUP(D306,IMPORT!$1:$1048576,6,FALSE),"")</f>
        <v>FA-365-RV</v>
      </c>
      <c r="C306" s="1" t="str">
        <f>IFERROR(VLOOKUP(B306,IMPORT!$F:$G,2,FALSE),"")</f>
        <v>MEGANE</v>
      </c>
      <c r="D306" s="8" t="str">
        <f>IFERROR(IF(IMPORT!A306&lt;&gt;"",IMPORT!A306,""),"")</f>
        <v>Paris 15 - Porte de Versailles5</v>
      </c>
      <c r="E306" s="1" t="str">
        <f>IFERROR(VLOOKUP(D306,IMPORT!$1:$1048576,21,FALSE),"")</f>
        <v>Stephen Girault</v>
      </c>
      <c r="F306" s="25" t="str">
        <f>IFERROR(IF(VLOOKUP(B306,IMPORT!$F:$J,4,0)="true","","S"),"")</f>
        <v/>
      </c>
      <c r="G306" s="10" t="str">
        <f>IFERROR(IF(VLOOKUP(B306,IMPORT!$F:$J,5,0)="normal","","B"),"")</f>
        <v/>
      </c>
      <c r="H306" s="26" t="str">
        <f>IFERROR(IF(VLOOKUP(B306,IMPORT!$F:$L,7,0)="true","","P"),"")</f>
        <v/>
      </c>
      <c r="I306" s="18" t="str">
        <f>IF(AND(OR(IMPORT!K306="available",IMPORT!K306="reservation",IMPORT!K306="reservation-late"),OR(A306&lt;&gt;"Z - Garage - Livraison",A306&lt;&gt;"Z - Garage - Livraison")),B306,"")</f>
        <v>FA-365-RV</v>
      </c>
      <c r="J306" s="18" t="str">
        <f>IFERROR(IF(VLOOKUP(B306,IMPORT!$F:$AF,21,FALSE)&lt;&gt;"null",IF(OR(A306="Z - Garage - Livraison",A306="Z - Garage - Restitution"),"",B306),""),"")</f>
        <v/>
      </c>
      <c r="K306" s="18" t="str">
        <f>IF(AND(J306="",OR(IMPORT!K306="intervention",IMPORT!K306="intervention-late")),IF(OR(A306="Z - Garage - Livraison",A306="Z - Garage - Restitution"),"",B306),"")</f>
        <v/>
      </c>
      <c r="L306" s="18" t="str">
        <f>IFERROR(IF(OR(A306="Z - Garage - Livraison",A306="Z - Garage - Restitution"),B306,""),"")</f>
        <v/>
      </c>
      <c r="M306" s="20" t="str">
        <f>IFERROR(INT(IF(OR(IMPORT!K306="intervention",IMPORT!K306="intervention-late",IMPORT!K306="unavailable"),IF(J306&lt;&gt;"",MID(VLOOKUP(B306,IMPORT!$F:$AF,21,0),1,10),MID(VLOOKUP(B306,IMPORT!$F:$AF,19,0),1,10)),"")),"")</f>
        <v/>
      </c>
      <c r="N306" s="20" t="str">
        <f>IFERROR(INT(IF(OR(IMPORT!K306="intervention",IMPORT!K306="intervention-late",IMPORT!K306="unavailable"),IF(J306&lt;&gt;"",MID(VLOOKUP(B306,IMPORT!$F:$AF,22,0),1,10),MID(VLOOKUP(B306,IMPORT!$F:$AF,20,0),1,10)),"")),"")</f>
        <v/>
      </c>
      <c r="O306" s="18" t="str">
        <f t="shared" ca="1" si="4"/>
        <v/>
      </c>
      <c r="P306" s="14">
        <f>IFERROR(INT(IF(MID(VLOOKUP(B306,IMPORT!$F:$AF,23,FALSE),1,10)&lt;&gt;"null",MID(VLOOKUP(B306,IMPORT!$F:$AF,23,FALSE),1,10),"")),"")</f>
        <v>43505</v>
      </c>
      <c r="Q306" s="16" t="str">
        <f>IFERROR(INT(IF(MID(VLOOKUP(B306,IMPORT!$F:$AF,26,FALSE),1,10)&lt;&gt;"null",MID(VLOOKUP(B306,IMPORT!$F:$AF,26,FALSE),1,10),"")),"")</f>
        <v/>
      </c>
      <c r="R306" s="16" t="str">
        <f>IFERROR(IF(VLOOKUP(B306,IMPORT!$F:$AF,11,FALSE)="true","X",""),"")</f>
        <v/>
      </c>
      <c r="S306" s="16" t="str">
        <f>IFERROR(IF(VLOOKUP(B306,IMPORT!$F:$AF,12,FALSE)="true","X",""),"")</f>
        <v/>
      </c>
      <c r="T306" s="16" t="str">
        <f>IFERROR(IF(VLOOKUP(B306,IMPORT!$F:$AF,9,FALSE)="true","X",""),"")</f>
        <v/>
      </c>
      <c r="U306" s="16" t="str">
        <f>IFERROR(IF(VLOOKUP(B306,IMPORT!$F:$AF,10,FALSE)="true","X",""),"")</f>
        <v/>
      </c>
      <c r="V306" s="16" t="str">
        <f>IFERROR(IF(VLOOKUP(B306,IMPORT!$F:$AF,13,FALSE)="true","X",""),"")</f>
        <v/>
      </c>
      <c r="W306" s="16" t="str">
        <f>IFERROR(IF(VLOOKUP(B306,IMPORT!$F:$AF,14,FALSE)="true","X",""),"")</f>
        <v/>
      </c>
      <c r="X306" s="12" t="str">
        <f>IFERROR(INT(IF(MID(VLOOKUP(B306,IMPORT!$F:$AF,27,FALSE),1,10)&lt;&gt;"null",MID(VLOOKUP(B306,IMPORT!$F:$AF,27,FALSE),1,10),"-")),"")</f>
        <v/>
      </c>
      <c r="Y306" s="21">
        <f>IFERROR(IF(VLOOKUP(B306,IMPORT!$F:$AF,24,FALSE)&lt;&gt;"null",VLOOKUP(B306,IMPORT!$F:$AF,24,FALSE),""),"")</f>
        <v>7.0100118723602496E+17</v>
      </c>
      <c r="Z306" s="18" t="str">
        <f>IFERROR(IF(VLOOKUP(B306,IMPORT!$F:$AF,25,FALSE)&lt;&gt;"null",VLOOKUP(B306,IMPORT!$F:$AF,25,FALSE),""),"")</f>
        <v/>
      </c>
    </row>
    <row r="307" spans="1:26">
      <c r="A307" s="1" t="str">
        <f>IFERROR(IF(IMPORT!C307&lt;&gt;"",IMPORT!C307,""),"")</f>
        <v>Paris 16 - Avenue Foch</v>
      </c>
      <c r="B307" s="1" t="str">
        <f>IFERROR(VLOOKUP(D307,IMPORT!$1:$1048576,6,FALSE),"")</f>
        <v>EK-660-XE</v>
      </c>
      <c r="C307" s="1" t="str">
        <f>IFERROR(VLOOKUP(B307,IMPORT!$F:$G,2,FALSE),"")</f>
        <v>TWINGO</v>
      </c>
      <c r="D307" s="8" t="str">
        <f>IFERROR(IF(IMPORT!A307&lt;&gt;"",IMPORT!A307,""),"")</f>
        <v>Paris 16 - Avenue Foch1</v>
      </c>
      <c r="E307" s="1" t="str">
        <f>IFERROR(VLOOKUP(D307,IMPORT!$1:$1048576,21,FALSE),"")</f>
        <v>Azize Aouzal</v>
      </c>
      <c r="F307" s="25" t="str">
        <f>IFERROR(IF(VLOOKUP(B307,IMPORT!$F:$J,4,0)="true","","S"),"")</f>
        <v/>
      </c>
      <c r="G307" s="10" t="str">
        <f>IFERROR(IF(VLOOKUP(B307,IMPORT!$F:$J,5,0)="normal","","B"),"")</f>
        <v>B</v>
      </c>
      <c r="H307" s="26" t="str">
        <f>IFERROR(IF(VLOOKUP(B307,IMPORT!$F:$L,7,0)="true","","P"),"")</f>
        <v>P</v>
      </c>
      <c r="I307" s="18" t="str">
        <f>IF(AND(OR(IMPORT!K307="available",IMPORT!K307="reservation",IMPORT!K307="reservation-late"),OR(A307&lt;&gt;"Z - Garage - Livraison",A307&lt;&gt;"Z - Garage - Livraison")),B307,"")</f>
        <v/>
      </c>
      <c r="J307" s="18" t="str">
        <f>IFERROR(IF(VLOOKUP(B307,IMPORT!$F:$AF,21,FALSE)&lt;&gt;"null",IF(OR(A307="Z - Garage - Livraison",A307="Z - Garage - Restitution"),"",B307),""),"")</f>
        <v>EK-660-XE</v>
      </c>
      <c r="K307" s="18" t="str">
        <f>IF(AND(J307="",OR(IMPORT!K307="intervention",IMPORT!K307="intervention-late")),IF(OR(A307="Z - Garage - Livraison",A307="Z - Garage - Restitution"),"",B307),"")</f>
        <v/>
      </c>
      <c r="L307" s="18" t="str">
        <f>IFERROR(IF(OR(A307="Z - Garage - Livraison",A307="Z - Garage - Restitution"),B307,""),"")</f>
        <v/>
      </c>
      <c r="M307" s="20">
        <f>IFERROR(INT(IF(OR(IMPORT!K307="intervention",IMPORT!K307="intervention-late",IMPORT!K307="unavailable"),IF(J307&lt;&gt;"",MID(VLOOKUP(B307,IMPORT!$F:$AF,21,0),1,10),MID(VLOOKUP(B307,IMPORT!$F:$AF,19,0),1,10)),"")),"")</f>
        <v>43447</v>
      </c>
      <c r="N307" s="20">
        <f>IFERROR(INT(IF(OR(IMPORT!K307="intervention",IMPORT!K307="intervention-late",IMPORT!K307="unavailable"),IF(J307&lt;&gt;"",MID(VLOOKUP(B307,IMPORT!$F:$AF,22,0),1,10),MID(VLOOKUP(B307,IMPORT!$F:$AF,20,0),1,10)),"")),"")</f>
        <v>43523</v>
      </c>
      <c r="O307" s="18">
        <f t="shared" ca="1" si="4"/>
        <v>10</v>
      </c>
      <c r="P307" s="14">
        <f>IFERROR(INT(IF(MID(VLOOKUP(B307,IMPORT!$F:$AF,23,FALSE),1,10)&lt;&gt;"null",MID(VLOOKUP(B307,IMPORT!$F:$AF,23,FALSE),1,10),"")),"")</f>
        <v>43289</v>
      </c>
      <c r="Q307" s="16">
        <f>IFERROR(INT(IF(MID(VLOOKUP(B307,IMPORT!$F:$AF,26,FALSE),1,10)&lt;&gt;"null",MID(VLOOKUP(B307,IMPORT!$F:$AF,26,FALSE),1,10),"")),"")</f>
        <v>43427</v>
      </c>
      <c r="R307" s="16" t="str">
        <f>IFERROR(IF(VLOOKUP(B307,IMPORT!$F:$AF,11,FALSE)="true","X",""),"")</f>
        <v/>
      </c>
      <c r="S307" s="16" t="str">
        <f>IFERROR(IF(VLOOKUP(B307,IMPORT!$F:$AF,12,FALSE)="true","X",""),"")</f>
        <v/>
      </c>
      <c r="T307" s="16" t="str">
        <f>IFERROR(IF(VLOOKUP(B307,IMPORT!$F:$AF,9,FALSE)="true","X",""),"")</f>
        <v/>
      </c>
      <c r="U307" s="16" t="str">
        <f>IFERROR(IF(VLOOKUP(B307,IMPORT!$F:$AF,10,FALSE)="true","X",""),"")</f>
        <v/>
      </c>
      <c r="V307" s="16" t="str">
        <f>IFERROR(IF(VLOOKUP(B307,IMPORT!$F:$AF,13,FALSE)="true","X",""),"")</f>
        <v/>
      </c>
      <c r="W307" s="16" t="str">
        <f>IFERROR(IF(VLOOKUP(B307,IMPORT!$F:$AF,14,FALSE)="true","X",""),"")</f>
        <v/>
      </c>
      <c r="X307" s="12">
        <f>IFERROR(INT(IF(MID(VLOOKUP(B307,IMPORT!$F:$AF,27,FALSE),1,10)&lt;&gt;"null",MID(VLOOKUP(B307,IMPORT!$F:$AF,27,FALSE),1,10),"-")),"")</f>
        <v>43432</v>
      </c>
      <c r="Y307" s="21">
        <f>IFERROR(IF(VLOOKUP(B307,IMPORT!$F:$AF,24,FALSE)&lt;&gt;"null",VLOOKUP(B307,IMPORT!$F:$AF,24,FALSE),""),"")</f>
        <v>7.0100120039401306E+17</v>
      </c>
      <c r="Z307" s="18" t="str">
        <f>IFERROR(IF(VLOOKUP(B307,IMPORT!$F:$AF,25,FALSE)&lt;&gt;"null",VLOOKUP(B307,IMPORT!$F:$AF,25,FALSE),""),"")</f>
        <v/>
      </c>
    </row>
    <row r="308" spans="1:26">
      <c r="A308" s="1" t="str">
        <f>IFERROR(IF(IMPORT!C308&lt;&gt;"",IMPORT!C308,""),"")</f>
        <v>Paris 16 - Avenue Foch</v>
      </c>
      <c r="B308" s="1" t="str">
        <f>IFERROR(VLOOKUP(D308,IMPORT!$1:$1048576,6,FALSE),"")</f>
        <v>EL-452-FM</v>
      </c>
      <c r="C308" s="1" t="str">
        <f>IFERROR(VLOOKUP(B308,IMPORT!$F:$G,2,FALSE),"")</f>
        <v>Golf 7</v>
      </c>
      <c r="D308" s="8" t="str">
        <f>IFERROR(IF(IMPORT!A308&lt;&gt;"",IMPORT!A308,""),"")</f>
        <v>Paris 16 - Avenue Foch2</v>
      </c>
      <c r="E308" s="1" t="str">
        <f>IFERROR(VLOOKUP(D308,IMPORT!$1:$1048576,21,FALSE),"")</f>
        <v>Azize Aouzal</v>
      </c>
      <c r="F308" s="25" t="str">
        <f>IFERROR(IF(VLOOKUP(B308,IMPORT!$F:$J,4,0)="true","","S"),"")</f>
        <v/>
      </c>
      <c r="G308" s="10" t="str">
        <f>IFERROR(IF(VLOOKUP(B308,IMPORT!$F:$J,5,0)="normal","","B"),"")</f>
        <v/>
      </c>
      <c r="H308" s="26" t="str">
        <f>IFERROR(IF(VLOOKUP(B308,IMPORT!$F:$L,7,0)="true","","P"),"")</f>
        <v>P</v>
      </c>
      <c r="I308" s="18" t="str">
        <f>IF(AND(OR(IMPORT!K308="available",IMPORT!K308="reservation",IMPORT!K308="reservation-late"),OR(A308&lt;&gt;"Z - Garage - Livraison",A308&lt;&gt;"Z - Garage - Livraison")),B308,"")</f>
        <v/>
      </c>
      <c r="J308" s="18" t="str">
        <f>IFERROR(IF(VLOOKUP(B308,IMPORT!$F:$AF,21,FALSE)&lt;&gt;"null",IF(OR(A308="Z - Garage - Livraison",A308="Z - Garage - Restitution"),"",B308),""),"")</f>
        <v>EL-452-FM</v>
      </c>
      <c r="K308" s="18" t="str">
        <f>IF(AND(J308="",OR(IMPORT!K308="intervention",IMPORT!K308="intervention-late")),IF(OR(A308="Z - Garage - Livraison",A308="Z - Garage - Restitution"),"",B308),"")</f>
        <v/>
      </c>
      <c r="L308" s="18" t="str">
        <f>IFERROR(IF(OR(A308="Z - Garage - Livraison",A308="Z - Garage - Restitution"),B308,""),"")</f>
        <v/>
      </c>
      <c r="M308" s="20">
        <f>IFERROR(INT(IF(OR(IMPORT!K308="intervention",IMPORT!K308="intervention-late",IMPORT!K308="unavailable"),IF(J308&lt;&gt;"",MID(VLOOKUP(B308,IMPORT!$F:$AF,21,0),1,10),MID(VLOOKUP(B308,IMPORT!$F:$AF,19,0),1,10)),"")),"")</f>
        <v>43501</v>
      </c>
      <c r="N308" s="20">
        <f>IFERROR(INT(IF(OR(IMPORT!K308="intervention",IMPORT!K308="intervention-late",IMPORT!K308="unavailable"),IF(J308&lt;&gt;"",MID(VLOOKUP(B308,IMPORT!$F:$AF,22,0),1,10),MID(VLOOKUP(B308,IMPORT!$F:$AF,20,0),1,10)),"")),"")</f>
        <v>43524</v>
      </c>
      <c r="O308" s="18">
        <f t="shared" ca="1" si="4"/>
        <v>11</v>
      </c>
      <c r="P308" s="14" t="str">
        <f>IFERROR(INT(IF(MID(VLOOKUP(B308,IMPORT!$F:$AF,23,FALSE),1,10)&lt;&gt;"null",MID(VLOOKUP(B308,IMPORT!$F:$AF,23,FALSE),1,10),"")),"")</f>
        <v/>
      </c>
      <c r="Q308" s="16" t="str">
        <f>IFERROR(INT(IF(MID(VLOOKUP(B308,IMPORT!$F:$AF,26,FALSE),1,10)&lt;&gt;"null",MID(VLOOKUP(B308,IMPORT!$F:$AF,26,FALSE),1,10),"")),"")</f>
        <v/>
      </c>
      <c r="R308" s="16" t="str">
        <f>IFERROR(IF(VLOOKUP(B308,IMPORT!$F:$AF,11,FALSE)="true","X",""),"")</f>
        <v/>
      </c>
      <c r="S308" s="16" t="str">
        <f>IFERROR(IF(VLOOKUP(B308,IMPORT!$F:$AF,12,FALSE)="true","X",""),"")</f>
        <v/>
      </c>
      <c r="T308" s="16" t="str">
        <f>IFERROR(IF(VLOOKUP(B308,IMPORT!$F:$AF,9,FALSE)="true","X",""),"")</f>
        <v/>
      </c>
      <c r="U308" s="16" t="str">
        <f>IFERROR(IF(VLOOKUP(B308,IMPORT!$F:$AF,10,FALSE)="true","X",""),"")</f>
        <v/>
      </c>
      <c r="V308" s="16" t="str">
        <f>IFERROR(IF(VLOOKUP(B308,IMPORT!$F:$AF,13,FALSE)="true","X",""),"")</f>
        <v/>
      </c>
      <c r="W308" s="16" t="str">
        <f>IFERROR(IF(VLOOKUP(B308,IMPORT!$F:$AF,14,FALSE)="true","X",""),"")</f>
        <v/>
      </c>
      <c r="X308" s="12">
        <f>IFERROR(INT(IF(MID(VLOOKUP(B308,IMPORT!$F:$AF,27,FALSE),1,10)&lt;&gt;"null",MID(VLOOKUP(B308,IMPORT!$F:$AF,27,FALSE),1,10),"-")),"")</f>
        <v>43448</v>
      </c>
      <c r="Y308" s="21">
        <f>IFERROR(IF(VLOOKUP(B308,IMPORT!$F:$AF,24,FALSE)&lt;&gt;"null",VLOOKUP(B308,IMPORT!$F:$AF,24,FALSE),""),"")</f>
        <v>7.0100118723606797E+17</v>
      </c>
      <c r="Z308" s="18" t="str">
        <f>IFERROR(IF(VLOOKUP(B308,IMPORT!$F:$AF,25,FALSE)&lt;&gt;"null",VLOOKUP(B308,IMPORT!$F:$AF,25,FALSE),""),"")</f>
        <v/>
      </c>
    </row>
    <row r="309" spans="1:26">
      <c r="A309" s="1" t="str">
        <f>IFERROR(IF(IMPORT!C309&lt;&gt;"",IMPORT!C309,""),"")</f>
        <v>Paris 16 - Georges Mandel</v>
      </c>
      <c r="B309" s="1" t="str">
        <f>IFERROR(VLOOKUP(D309,IMPORT!$1:$1048576,6,FALSE),"")</f>
        <v>EV-460-CC</v>
      </c>
      <c r="C309" s="1" t="str">
        <f>IFERROR(VLOOKUP(B309,IMPORT!$F:$G,2,FALSE),"")</f>
        <v>MEGANE</v>
      </c>
      <c r="D309" s="8" t="str">
        <f>IFERROR(IF(IMPORT!A309&lt;&gt;"",IMPORT!A309,""),"")</f>
        <v>Paris 16 - Georges Mandel1</v>
      </c>
      <c r="E309" s="1" t="str">
        <f>IFERROR(VLOOKUP(D309,IMPORT!$1:$1048576,21,FALSE),"")</f>
        <v>Azize Aouzal</v>
      </c>
      <c r="F309" s="25" t="str">
        <f>IFERROR(IF(VLOOKUP(B309,IMPORT!$F:$J,4,0)="true","","S"),"")</f>
        <v/>
      </c>
      <c r="G309" s="10" t="str">
        <f>IFERROR(IF(VLOOKUP(B309,IMPORT!$F:$J,5,0)="normal","","B"),"")</f>
        <v/>
      </c>
      <c r="H309" s="26" t="str">
        <f>IFERROR(IF(VLOOKUP(B309,IMPORT!$F:$L,7,0)="true","","P"),"")</f>
        <v/>
      </c>
      <c r="I309" s="18" t="str">
        <f>IF(AND(OR(IMPORT!K309="available",IMPORT!K309="reservation",IMPORT!K309="reservation-late"),OR(A309&lt;&gt;"Z - Garage - Livraison",A309&lt;&gt;"Z - Garage - Livraison")),B309,"")</f>
        <v>EV-460-CC</v>
      </c>
      <c r="J309" s="18" t="str">
        <f>IFERROR(IF(VLOOKUP(B309,IMPORT!$F:$AF,21,FALSE)&lt;&gt;"null",IF(OR(A309="Z - Garage - Livraison",A309="Z - Garage - Restitution"),"",B309),""),"")</f>
        <v/>
      </c>
      <c r="K309" s="18" t="str">
        <f>IF(AND(J309="",OR(IMPORT!K309="intervention",IMPORT!K309="intervention-late")),IF(OR(A309="Z - Garage - Livraison",A309="Z - Garage - Restitution"),"",B309),"")</f>
        <v/>
      </c>
      <c r="L309" s="18" t="str">
        <f>IFERROR(IF(OR(A309="Z - Garage - Livraison",A309="Z - Garage - Restitution"),B309,""),"")</f>
        <v/>
      </c>
      <c r="M309" s="20" t="str">
        <f>IFERROR(INT(IF(OR(IMPORT!K309="intervention",IMPORT!K309="intervention-late",IMPORT!K309="unavailable"),IF(J309&lt;&gt;"",MID(VLOOKUP(B309,IMPORT!$F:$AF,21,0),1,10),MID(VLOOKUP(B309,IMPORT!$F:$AF,19,0),1,10)),"")),"")</f>
        <v/>
      </c>
      <c r="N309" s="20" t="str">
        <f>IFERROR(INT(IF(OR(IMPORT!K309="intervention",IMPORT!K309="intervention-late",IMPORT!K309="unavailable"),IF(J309&lt;&gt;"",MID(VLOOKUP(B309,IMPORT!$F:$AF,22,0),1,10),MID(VLOOKUP(B309,IMPORT!$F:$AF,20,0),1,10)),"")),"")</f>
        <v/>
      </c>
      <c r="O309" s="18" t="str">
        <f t="shared" ca="1" si="4"/>
        <v/>
      </c>
      <c r="P309" s="14">
        <f>IFERROR(INT(IF(MID(VLOOKUP(B309,IMPORT!$F:$AF,23,FALSE),1,10)&lt;&gt;"null",MID(VLOOKUP(B309,IMPORT!$F:$AF,23,FALSE),1,10),"")),"")</f>
        <v>43435</v>
      </c>
      <c r="Q309" s="16" t="str">
        <f>IFERROR(INT(IF(MID(VLOOKUP(B309,IMPORT!$F:$AF,26,FALSE),1,10)&lt;&gt;"null",MID(VLOOKUP(B309,IMPORT!$F:$AF,26,FALSE),1,10),"")),"")</f>
        <v/>
      </c>
      <c r="R309" s="16" t="str">
        <f>IFERROR(IF(VLOOKUP(B309,IMPORT!$F:$AF,11,FALSE)="true","X",""),"")</f>
        <v/>
      </c>
      <c r="S309" s="16" t="str">
        <f>IFERROR(IF(VLOOKUP(B309,IMPORT!$F:$AF,12,FALSE)="true","X",""),"")</f>
        <v/>
      </c>
      <c r="T309" s="16" t="str">
        <f>IFERROR(IF(VLOOKUP(B309,IMPORT!$F:$AF,9,FALSE)="true","X",""),"")</f>
        <v/>
      </c>
      <c r="U309" s="16" t="str">
        <f>IFERROR(IF(VLOOKUP(B309,IMPORT!$F:$AF,10,FALSE)="true","X",""),"")</f>
        <v/>
      </c>
      <c r="V309" s="16" t="str">
        <f>IFERROR(IF(VLOOKUP(B309,IMPORT!$F:$AF,13,FALSE)="true","X",""),"")</f>
        <v/>
      </c>
      <c r="W309" s="16" t="str">
        <f>IFERROR(IF(VLOOKUP(B309,IMPORT!$F:$AF,14,FALSE)="true","X",""),"")</f>
        <v/>
      </c>
      <c r="X309" s="12">
        <f>IFERROR(INT(IF(MID(VLOOKUP(B309,IMPORT!$F:$AF,27,FALSE),1,10)&lt;&gt;"null",MID(VLOOKUP(B309,IMPORT!$F:$AF,27,FALSE),1,10),"-")),"")</f>
        <v>43432</v>
      </c>
      <c r="Y309" s="21">
        <f>IFERROR(IF(VLOOKUP(B309,IMPORT!$F:$AF,24,FALSE)&lt;&gt;"null",VLOOKUP(B309,IMPORT!$F:$AF,24,FALSE),""),"")</f>
        <v>7.0100118723607398E+18</v>
      </c>
      <c r="Z309" s="18" t="str">
        <f>IFERROR(IF(VLOOKUP(B309,IMPORT!$F:$AF,25,FALSE)&lt;&gt;"null",VLOOKUP(B309,IMPORT!$F:$AF,25,FALSE),""),"")</f>
        <v/>
      </c>
    </row>
    <row r="310" spans="1:26">
      <c r="A310" s="1" t="str">
        <f>IFERROR(IF(IMPORT!C310&lt;&gt;"",IMPORT!C310,""),"")</f>
        <v>Paris 16 - Georges Mandel</v>
      </c>
      <c r="B310" s="1" t="str">
        <f>IFERROR(VLOOKUP(D310,IMPORT!$1:$1048576,6,FALSE),"")</f>
        <v>EX-381-EX</v>
      </c>
      <c r="C310" s="1">
        <f>IFERROR(VLOOKUP(B310,IMPORT!$F:$G,2,FALSE),"")</f>
        <v>500</v>
      </c>
      <c r="D310" s="8" t="str">
        <f>IFERROR(IF(IMPORT!A310&lt;&gt;"",IMPORT!A310,""),"")</f>
        <v>Paris 16 - Georges Mandel2</v>
      </c>
      <c r="E310" s="1" t="str">
        <f>IFERROR(VLOOKUP(D310,IMPORT!$1:$1048576,21,FALSE),"")</f>
        <v>Azize Aouzal</v>
      </c>
      <c r="F310" s="25" t="str">
        <f>IFERROR(IF(VLOOKUP(B310,IMPORT!$F:$J,4,0)="true","","S"),"")</f>
        <v/>
      </c>
      <c r="G310" s="10" t="str">
        <f>IFERROR(IF(VLOOKUP(B310,IMPORT!$F:$J,5,0)="normal","","B"),"")</f>
        <v/>
      </c>
      <c r="H310" s="26" t="str">
        <f>IFERROR(IF(VLOOKUP(B310,IMPORT!$F:$L,7,0)="true","","P"),"")</f>
        <v/>
      </c>
      <c r="I310" s="18" t="str">
        <f>IF(AND(OR(IMPORT!K310="available",IMPORT!K310="reservation",IMPORT!K310="reservation-late"),OR(A310&lt;&gt;"Z - Garage - Livraison",A310&lt;&gt;"Z - Garage - Livraison")),B310,"")</f>
        <v>EX-381-EX</v>
      </c>
      <c r="J310" s="18" t="str">
        <f>IFERROR(IF(VLOOKUP(B310,IMPORT!$F:$AF,21,FALSE)&lt;&gt;"null",IF(OR(A310="Z - Garage - Livraison",A310="Z - Garage - Restitution"),"",B310),""),"")</f>
        <v/>
      </c>
      <c r="K310" s="18" t="str">
        <f>IF(AND(J310="",OR(IMPORT!K310="intervention",IMPORT!K310="intervention-late")),IF(OR(A310="Z - Garage - Livraison",A310="Z - Garage - Restitution"),"",B310),"")</f>
        <v/>
      </c>
      <c r="L310" s="18" t="str">
        <f>IFERROR(IF(OR(A310="Z - Garage - Livraison",A310="Z - Garage - Restitution"),B310,""),"")</f>
        <v/>
      </c>
      <c r="M310" s="20" t="str">
        <f>IFERROR(INT(IF(OR(IMPORT!K310="intervention",IMPORT!K310="intervention-late",IMPORT!K310="unavailable"),IF(J310&lt;&gt;"",MID(VLOOKUP(B310,IMPORT!$F:$AF,21,0),1,10),MID(VLOOKUP(B310,IMPORT!$F:$AF,19,0),1,10)),"")),"")</f>
        <v/>
      </c>
      <c r="N310" s="20" t="str">
        <f>IFERROR(INT(IF(OR(IMPORT!K310="intervention",IMPORT!K310="intervention-late",IMPORT!K310="unavailable"),IF(J310&lt;&gt;"",MID(VLOOKUP(B310,IMPORT!$F:$AF,22,0),1,10),MID(VLOOKUP(B310,IMPORT!$F:$AF,20,0),1,10)),"")),"")</f>
        <v/>
      </c>
      <c r="O310" s="18" t="str">
        <f t="shared" ca="1" si="4"/>
        <v/>
      </c>
      <c r="P310" s="14" t="str">
        <f>IFERROR(INT(IF(MID(VLOOKUP(B310,IMPORT!$F:$AF,23,FALSE),1,10)&lt;&gt;"null",MID(VLOOKUP(B310,IMPORT!$F:$AF,23,FALSE),1,10),"")),"")</f>
        <v/>
      </c>
      <c r="Q310" s="16" t="str">
        <f>IFERROR(INT(IF(MID(VLOOKUP(B310,IMPORT!$F:$AF,26,FALSE),1,10)&lt;&gt;"null",MID(VLOOKUP(B310,IMPORT!$F:$AF,26,FALSE),1,10),"")),"")</f>
        <v/>
      </c>
      <c r="R310" s="16" t="str">
        <f>IFERROR(IF(VLOOKUP(B310,IMPORT!$F:$AF,11,FALSE)="true","X",""),"")</f>
        <v/>
      </c>
      <c r="S310" s="16" t="str">
        <f>IFERROR(IF(VLOOKUP(B310,IMPORT!$F:$AF,12,FALSE)="true","X",""),"")</f>
        <v/>
      </c>
      <c r="T310" s="16" t="str">
        <f>IFERROR(IF(VLOOKUP(B310,IMPORT!$F:$AF,9,FALSE)="true","X",""),"")</f>
        <v/>
      </c>
      <c r="U310" s="16" t="str">
        <f>IFERROR(IF(VLOOKUP(B310,IMPORT!$F:$AF,10,FALSE)="true","X",""),"")</f>
        <v/>
      </c>
      <c r="V310" s="16" t="str">
        <f>IFERROR(IF(VLOOKUP(B310,IMPORT!$F:$AF,13,FALSE)="true","X",""),"")</f>
        <v/>
      </c>
      <c r="W310" s="16" t="str">
        <f>IFERROR(IF(VLOOKUP(B310,IMPORT!$F:$AF,14,FALSE)="true","X",""),"")</f>
        <v/>
      </c>
      <c r="X310" s="12">
        <f>IFERROR(INT(IF(MID(VLOOKUP(B310,IMPORT!$F:$AF,27,FALSE),1,10)&lt;&gt;"null",MID(VLOOKUP(B310,IMPORT!$F:$AF,27,FALSE),1,10),"-")),"")</f>
        <v>43432</v>
      </c>
      <c r="Y310" s="21">
        <f>IFERROR(IF(VLOOKUP(B310,IMPORT!$F:$AF,24,FALSE)&lt;&gt;"null",VLOOKUP(B310,IMPORT!$F:$AF,24,FALSE),""),"")</f>
        <v>7.0100118723603904E+17</v>
      </c>
      <c r="Z310" s="18" t="str">
        <f>IFERROR(IF(VLOOKUP(B310,IMPORT!$F:$AF,25,FALSE)&lt;&gt;"null",VLOOKUP(B310,IMPORT!$F:$AF,25,FALSE),""),"")</f>
        <v/>
      </c>
    </row>
    <row r="311" spans="1:26">
      <c r="A311" s="1" t="str">
        <f>IFERROR(IF(IMPORT!C311&lt;&gt;"",IMPORT!C311,""),"")</f>
        <v>Paris 16 - Kleber Trocadero</v>
      </c>
      <c r="B311" s="1" t="str">
        <f>IFERROR(VLOOKUP(D311,IMPORT!$1:$1048576,6,FALSE),"")</f>
        <v>EQ-512-CE</v>
      </c>
      <c r="C311" s="1" t="str">
        <f>IFERROR(VLOOKUP(B311,IMPORT!$F:$G,2,FALSE),"")</f>
        <v>TWINGO</v>
      </c>
      <c r="D311" s="8" t="str">
        <f>IFERROR(IF(IMPORT!A311&lt;&gt;"",IMPORT!A311,""),"")</f>
        <v>Paris 16 - Kleber Trocadero1</v>
      </c>
      <c r="E311" s="1" t="str">
        <f>IFERROR(VLOOKUP(D311,IMPORT!$1:$1048576,21,FALSE),"")</f>
        <v>Azize Aouzal</v>
      </c>
      <c r="F311" s="25" t="str">
        <f>IFERROR(IF(VLOOKUP(B311,IMPORT!$F:$J,4,0)="true","","S"),"")</f>
        <v/>
      </c>
      <c r="G311" s="10" t="str">
        <f>IFERROR(IF(VLOOKUP(B311,IMPORT!$F:$J,5,0)="normal","","B"),"")</f>
        <v/>
      </c>
      <c r="H311" s="26" t="str">
        <f>IFERROR(IF(VLOOKUP(B311,IMPORT!$F:$L,7,0)="true","","P"),"")</f>
        <v/>
      </c>
      <c r="I311" s="18" t="str">
        <f>IF(AND(OR(IMPORT!K311="available",IMPORT!K311="reservation",IMPORT!K311="reservation-late"),OR(A311&lt;&gt;"Z - Garage - Livraison",A311&lt;&gt;"Z - Garage - Livraison")),B311,"")</f>
        <v>EQ-512-CE</v>
      </c>
      <c r="J311" s="18" t="str">
        <f>IFERROR(IF(VLOOKUP(B311,IMPORT!$F:$AF,21,FALSE)&lt;&gt;"null",IF(OR(A311="Z - Garage - Livraison",A311="Z - Garage - Restitution"),"",B311),""),"")</f>
        <v/>
      </c>
      <c r="K311" s="18" t="str">
        <f>IF(AND(J311="",OR(IMPORT!K311="intervention",IMPORT!K311="intervention-late")),IF(OR(A311="Z - Garage - Livraison",A311="Z - Garage - Restitution"),"",B311),"")</f>
        <v/>
      </c>
      <c r="L311" s="18" t="str">
        <f>IFERROR(IF(OR(A311="Z - Garage - Livraison",A311="Z - Garage - Restitution"),B311,""),"")</f>
        <v/>
      </c>
      <c r="M311" s="20" t="str">
        <f>IFERROR(INT(IF(OR(IMPORT!K311="intervention",IMPORT!K311="intervention-late",IMPORT!K311="unavailable"),IF(J311&lt;&gt;"",MID(VLOOKUP(B311,IMPORT!$F:$AF,21,0),1,10),MID(VLOOKUP(B311,IMPORT!$F:$AF,19,0),1,10)),"")),"")</f>
        <v/>
      </c>
      <c r="N311" s="20" t="str">
        <f>IFERROR(INT(IF(OR(IMPORT!K311="intervention",IMPORT!K311="intervention-late",IMPORT!K311="unavailable"),IF(J311&lt;&gt;"",MID(VLOOKUP(B311,IMPORT!$F:$AF,22,0),1,10),MID(VLOOKUP(B311,IMPORT!$F:$AF,20,0),1,10)),"")),"")</f>
        <v/>
      </c>
      <c r="O311" s="18" t="str">
        <f t="shared" ca="1" si="4"/>
        <v/>
      </c>
      <c r="P311" s="14" t="str">
        <f>IFERROR(INT(IF(MID(VLOOKUP(B311,IMPORT!$F:$AF,23,FALSE),1,10)&lt;&gt;"null",MID(VLOOKUP(B311,IMPORT!$F:$AF,23,FALSE),1,10),"")),"")</f>
        <v/>
      </c>
      <c r="Q311" s="16" t="str">
        <f>IFERROR(INT(IF(MID(VLOOKUP(B311,IMPORT!$F:$AF,26,FALSE),1,10)&lt;&gt;"null",MID(VLOOKUP(B311,IMPORT!$F:$AF,26,FALSE),1,10),"")),"")</f>
        <v/>
      </c>
      <c r="R311" s="16" t="str">
        <f>IFERROR(IF(VLOOKUP(B311,IMPORT!$F:$AF,11,FALSE)="true","X",""),"")</f>
        <v/>
      </c>
      <c r="S311" s="16" t="str">
        <f>IFERROR(IF(VLOOKUP(B311,IMPORT!$F:$AF,12,FALSE)="true","X",""),"")</f>
        <v/>
      </c>
      <c r="T311" s="16" t="str">
        <f>IFERROR(IF(VLOOKUP(B311,IMPORT!$F:$AF,9,FALSE)="true","X",""),"")</f>
        <v/>
      </c>
      <c r="U311" s="16" t="str">
        <f>IFERROR(IF(VLOOKUP(B311,IMPORT!$F:$AF,10,FALSE)="true","X",""),"")</f>
        <v/>
      </c>
      <c r="V311" s="16" t="str">
        <f>IFERROR(IF(VLOOKUP(B311,IMPORT!$F:$AF,13,FALSE)="true","X",""),"")</f>
        <v/>
      </c>
      <c r="W311" s="16" t="str">
        <f>IFERROR(IF(VLOOKUP(B311,IMPORT!$F:$AF,14,FALSE)="true","X",""),"")</f>
        <v/>
      </c>
      <c r="X311" s="12">
        <f>IFERROR(INT(IF(MID(VLOOKUP(B311,IMPORT!$F:$AF,27,FALSE),1,10)&lt;&gt;"null",MID(VLOOKUP(B311,IMPORT!$F:$AF,27,FALSE),1,10),"-")),"")</f>
        <v>43432</v>
      </c>
      <c r="Y311" s="21">
        <f>IFERROR(IF(VLOOKUP(B311,IMPORT!$F:$AF,24,FALSE)&lt;&gt;"null",VLOOKUP(B311,IMPORT!$F:$AF,24,FALSE),""),"")</f>
        <v>7.0100118723606694E+17</v>
      </c>
      <c r="Z311" s="18" t="str">
        <f>IFERROR(IF(VLOOKUP(B311,IMPORT!$F:$AF,25,FALSE)&lt;&gt;"null",VLOOKUP(B311,IMPORT!$F:$AF,25,FALSE),""),"")</f>
        <v/>
      </c>
    </row>
    <row r="312" spans="1:26">
      <c r="A312" s="1" t="str">
        <f>IFERROR(IF(IMPORT!C312&lt;&gt;"",IMPORT!C312,""),"")</f>
        <v>Paris 16 - Kleber Trocadero</v>
      </c>
      <c r="B312" s="1" t="str">
        <f>IFERROR(VLOOKUP(D312,IMPORT!$1:$1048576,6,FALSE),"")</f>
        <v>EQ-717-CE</v>
      </c>
      <c r="C312" s="1" t="str">
        <f>IFERROR(VLOOKUP(B312,IMPORT!$F:$G,2,FALSE),"")</f>
        <v>MEGANE</v>
      </c>
      <c r="D312" s="8" t="str">
        <f>IFERROR(IF(IMPORT!A312&lt;&gt;"",IMPORT!A312,""),"")</f>
        <v>Paris 16 - Kleber Trocadero2</v>
      </c>
      <c r="E312" s="1" t="str">
        <f>IFERROR(VLOOKUP(D312,IMPORT!$1:$1048576,21,FALSE),"")</f>
        <v>Azize Aouzal</v>
      </c>
      <c r="F312" s="25" t="str">
        <f>IFERROR(IF(VLOOKUP(B312,IMPORT!$F:$J,4,0)="true","","S"),"")</f>
        <v/>
      </c>
      <c r="G312" s="10" t="str">
        <f>IFERROR(IF(VLOOKUP(B312,IMPORT!$F:$J,5,0)="normal","","B"),"")</f>
        <v/>
      </c>
      <c r="H312" s="26" t="str">
        <f>IFERROR(IF(VLOOKUP(B312,IMPORT!$F:$L,7,0)="true","","P"),"")</f>
        <v/>
      </c>
      <c r="I312" s="18" t="str">
        <f>IF(AND(OR(IMPORT!K312="available",IMPORT!K312="reservation",IMPORT!K312="reservation-late"),OR(A312&lt;&gt;"Z - Garage - Livraison",A312&lt;&gt;"Z - Garage - Livraison")),B312,"")</f>
        <v>EQ-717-CE</v>
      </c>
      <c r="J312" s="18" t="str">
        <f>IFERROR(IF(VLOOKUP(B312,IMPORT!$F:$AF,21,FALSE)&lt;&gt;"null",IF(OR(A312="Z - Garage - Livraison",A312="Z - Garage - Restitution"),"",B312),""),"")</f>
        <v/>
      </c>
      <c r="K312" s="18" t="str">
        <f>IF(AND(J312="",OR(IMPORT!K312="intervention",IMPORT!K312="intervention-late")),IF(OR(A312="Z - Garage - Livraison",A312="Z - Garage - Restitution"),"",B312),"")</f>
        <v/>
      </c>
      <c r="L312" s="18" t="str">
        <f>IFERROR(IF(OR(A312="Z - Garage - Livraison",A312="Z - Garage - Restitution"),B312,""),"")</f>
        <v/>
      </c>
      <c r="M312" s="20" t="str">
        <f>IFERROR(INT(IF(OR(IMPORT!K312="intervention",IMPORT!K312="intervention-late",IMPORT!K312="unavailable"),IF(J312&lt;&gt;"",MID(VLOOKUP(B312,IMPORT!$F:$AF,21,0),1,10),MID(VLOOKUP(B312,IMPORT!$F:$AF,19,0),1,10)),"")),"")</f>
        <v/>
      </c>
      <c r="N312" s="20" t="str">
        <f>IFERROR(INT(IF(OR(IMPORT!K312="intervention",IMPORT!K312="intervention-late",IMPORT!K312="unavailable"),IF(J312&lt;&gt;"",MID(VLOOKUP(B312,IMPORT!$F:$AF,22,0),1,10),MID(VLOOKUP(B312,IMPORT!$F:$AF,20,0),1,10)),"")),"")</f>
        <v/>
      </c>
      <c r="O312" s="18" t="str">
        <f t="shared" ca="1" si="4"/>
        <v/>
      </c>
      <c r="P312" s="14" t="str">
        <f>IFERROR(INT(IF(MID(VLOOKUP(B312,IMPORT!$F:$AF,23,FALSE),1,10)&lt;&gt;"null",MID(VLOOKUP(B312,IMPORT!$F:$AF,23,FALSE),1,10),"")),"")</f>
        <v/>
      </c>
      <c r="Q312" s="16" t="str">
        <f>IFERROR(INT(IF(MID(VLOOKUP(B312,IMPORT!$F:$AF,26,FALSE),1,10)&lt;&gt;"null",MID(VLOOKUP(B312,IMPORT!$F:$AF,26,FALSE),1,10),"")),"")</f>
        <v/>
      </c>
      <c r="R312" s="16" t="str">
        <f>IFERROR(IF(VLOOKUP(B312,IMPORT!$F:$AF,11,FALSE)="true","X",""),"")</f>
        <v/>
      </c>
      <c r="S312" s="16" t="str">
        <f>IFERROR(IF(VLOOKUP(B312,IMPORT!$F:$AF,12,FALSE)="true","X",""),"")</f>
        <v/>
      </c>
      <c r="T312" s="16" t="str">
        <f>IFERROR(IF(VLOOKUP(B312,IMPORT!$F:$AF,9,FALSE)="true","X",""),"")</f>
        <v/>
      </c>
      <c r="U312" s="16" t="str">
        <f>IFERROR(IF(VLOOKUP(B312,IMPORT!$F:$AF,10,FALSE)="true","X",""),"")</f>
        <v/>
      </c>
      <c r="V312" s="16" t="str">
        <f>IFERROR(IF(VLOOKUP(B312,IMPORT!$F:$AF,13,FALSE)="true","X",""),"")</f>
        <v/>
      </c>
      <c r="W312" s="16" t="str">
        <f>IFERROR(IF(VLOOKUP(B312,IMPORT!$F:$AF,14,FALSE)="true","X",""),"")</f>
        <v/>
      </c>
      <c r="X312" s="12">
        <f>IFERROR(INT(IF(MID(VLOOKUP(B312,IMPORT!$F:$AF,27,FALSE),1,10)&lt;&gt;"null",MID(VLOOKUP(B312,IMPORT!$F:$AF,27,FALSE),1,10),"-")),"")</f>
        <v>43432</v>
      </c>
      <c r="Y312" s="21">
        <f>IFERROR(IF(VLOOKUP(B312,IMPORT!$F:$AF,24,FALSE)&lt;&gt;"null",VLOOKUP(B312,IMPORT!$F:$AF,24,FALSE),""),"")</f>
        <v>7.0100118723606694E+17</v>
      </c>
      <c r="Z312" s="18" t="str">
        <f>IFERROR(IF(VLOOKUP(B312,IMPORT!$F:$AF,25,FALSE)&lt;&gt;"null",VLOOKUP(B312,IMPORT!$F:$AF,25,FALSE),""),"")</f>
        <v/>
      </c>
    </row>
    <row r="313" spans="1:26">
      <c r="A313" s="1" t="str">
        <f>IFERROR(IF(IMPORT!C313&lt;&gt;"",IMPORT!C313,""),"")</f>
        <v>Paris 16 - Parc des Princes</v>
      </c>
      <c r="B313" s="1" t="str">
        <f>IFERROR(VLOOKUP(D313,IMPORT!$1:$1048576,6,FALSE),"")</f>
        <v>EQ-656-CE</v>
      </c>
      <c r="C313" s="1" t="str">
        <f>IFERROR(VLOOKUP(B313,IMPORT!$F:$G,2,FALSE),"")</f>
        <v>MEGANE</v>
      </c>
      <c r="D313" s="8" t="str">
        <f>IFERROR(IF(IMPORT!A313&lt;&gt;"",IMPORT!A313,""),"")</f>
        <v>Paris 16 - Parc des Princes1</v>
      </c>
      <c r="E313" s="1" t="str">
        <f>IFERROR(VLOOKUP(D313,IMPORT!$1:$1048576,21,FALSE),"")</f>
        <v>Stephen Girault</v>
      </c>
      <c r="F313" s="25" t="str">
        <f>IFERROR(IF(VLOOKUP(B313,IMPORT!$F:$J,4,0)="true","","S"),"")</f>
        <v/>
      </c>
      <c r="G313" s="10" t="str">
        <f>IFERROR(IF(VLOOKUP(B313,IMPORT!$F:$J,5,0)="normal","","B"),"")</f>
        <v/>
      </c>
      <c r="H313" s="26" t="str">
        <f>IFERROR(IF(VLOOKUP(B313,IMPORT!$F:$L,7,0)="true","","P"),"")</f>
        <v/>
      </c>
      <c r="I313" s="18" t="str">
        <f>IF(AND(OR(IMPORT!K313="available",IMPORT!K313="reservation",IMPORT!K313="reservation-late"),OR(A313&lt;&gt;"Z - Garage - Livraison",A313&lt;&gt;"Z - Garage - Livraison")),B313,"")</f>
        <v>EQ-656-CE</v>
      </c>
      <c r="J313" s="18" t="str">
        <f>IFERROR(IF(VLOOKUP(B313,IMPORT!$F:$AF,21,FALSE)&lt;&gt;"null",IF(OR(A313="Z - Garage - Livraison",A313="Z - Garage - Restitution"),"",B313),""),"")</f>
        <v/>
      </c>
      <c r="K313" s="18" t="str">
        <f>IF(AND(J313="",OR(IMPORT!K313="intervention",IMPORT!K313="intervention-late")),IF(OR(A313="Z - Garage - Livraison",A313="Z - Garage - Restitution"),"",B313),"")</f>
        <v/>
      </c>
      <c r="L313" s="18" t="str">
        <f>IFERROR(IF(OR(A313="Z - Garage - Livraison",A313="Z - Garage - Restitution"),B313,""),"")</f>
        <v/>
      </c>
      <c r="M313" s="20" t="str">
        <f>IFERROR(INT(IF(OR(IMPORT!K313="intervention",IMPORT!K313="intervention-late",IMPORT!K313="unavailable"),IF(J313&lt;&gt;"",MID(VLOOKUP(B313,IMPORT!$F:$AF,21,0),1,10),MID(VLOOKUP(B313,IMPORT!$F:$AF,19,0),1,10)),"")),"")</f>
        <v/>
      </c>
      <c r="N313" s="20" t="str">
        <f>IFERROR(INT(IF(OR(IMPORT!K313="intervention",IMPORT!K313="intervention-late",IMPORT!K313="unavailable"),IF(J313&lt;&gt;"",MID(VLOOKUP(B313,IMPORT!$F:$AF,22,0),1,10),MID(VLOOKUP(B313,IMPORT!$F:$AF,20,0),1,10)),"")),"")</f>
        <v/>
      </c>
      <c r="O313" s="18" t="str">
        <f t="shared" ca="1" si="4"/>
        <v/>
      </c>
      <c r="P313" s="14" t="str">
        <f>IFERROR(INT(IF(MID(VLOOKUP(B313,IMPORT!$F:$AF,23,FALSE),1,10)&lt;&gt;"null",MID(VLOOKUP(B313,IMPORT!$F:$AF,23,FALSE),1,10),"")),"")</f>
        <v/>
      </c>
      <c r="Q313" s="16" t="str">
        <f>IFERROR(INT(IF(MID(VLOOKUP(B313,IMPORT!$F:$AF,26,FALSE),1,10)&lt;&gt;"null",MID(VLOOKUP(B313,IMPORT!$F:$AF,26,FALSE),1,10),"")),"")</f>
        <v/>
      </c>
      <c r="R313" s="16" t="str">
        <f>IFERROR(IF(VLOOKUP(B313,IMPORT!$F:$AF,11,FALSE)="true","X",""),"")</f>
        <v/>
      </c>
      <c r="S313" s="16" t="str">
        <f>IFERROR(IF(VLOOKUP(B313,IMPORT!$F:$AF,12,FALSE)="true","X",""),"")</f>
        <v/>
      </c>
      <c r="T313" s="16" t="str">
        <f>IFERROR(IF(VLOOKUP(B313,IMPORT!$F:$AF,9,FALSE)="true","X",""),"")</f>
        <v/>
      </c>
      <c r="U313" s="16" t="str">
        <f>IFERROR(IF(VLOOKUP(B313,IMPORT!$F:$AF,10,FALSE)="true","X",""),"")</f>
        <v/>
      </c>
      <c r="V313" s="16" t="str">
        <f>IFERROR(IF(VLOOKUP(B313,IMPORT!$F:$AF,13,FALSE)="true","X",""),"")</f>
        <v/>
      </c>
      <c r="W313" s="16" t="str">
        <f>IFERROR(IF(VLOOKUP(B313,IMPORT!$F:$AF,14,FALSE)="true","X",""),"")</f>
        <v/>
      </c>
      <c r="X313" s="12">
        <f>IFERROR(INT(IF(MID(VLOOKUP(B313,IMPORT!$F:$AF,27,FALSE),1,10)&lt;&gt;"null",MID(VLOOKUP(B313,IMPORT!$F:$AF,27,FALSE),1,10),"-")),"")</f>
        <v>43306</v>
      </c>
      <c r="Y313" s="21">
        <f>IFERROR(IF(VLOOKUP(B313,IMPORT!$F:$AF,24,FALSE)&lt;&gt;"null",VLOOKUP(B313,IMPORT!$F:$AF,24,FALSE),""),"")</f>
        <v>7.0100118723604506E+17</v>
      </c>
      <c r="Z313" s="18" t="str">
        <f>IFERROR(IF(VLOOKUP(B313,IMPORT!$F:$AF,25,FALSE)&lt;&gt;"null",VLOOKUP(B313,IMPORT!$F:$AF,25,FALSE),""),"")</f>
        <v/>
      </c>
    </row>
    <row r="314" spans="1:26">
      <c r="A314" s="1" t="str">
        <f>IFERROR(IF(IMPORT!C314&lt;&gt;"",IMPORT!C314,""),"")</f>
        <v>Paris 16 - Passy</v>
      </c>
      <c r="B314" s="1" t="str">
        <f>IFERROR(VLOOKUP(D314,IMPORT!$1:$1048576,6,FALSE),"")</f>
        <v>EX-865-EW</v>
      </c>
      <c r="C314" s="1">
        <f>IFERROR(VLOOKUP(B314,IMPORT!$F:$G,2,FALSE),"")</f>
        <v>500</v>
      </c>
      <c r="D314" s="8" t="str">
        <f>IFERROR(IF(IMPORT!A314&lt;&gt;"",IMPORT!A314,""),"")</f>
        <v>Paris 16 - Passy1</v>
      </c>
      <c r="E314" s="1" t="str">
        <f>IFERROR(VLOOKUP(D314,IMPORT!$1:$1048576,21,FALSE),"")</f>
        <v>Azize Aouzal</v>
      </c>
      <c r="F314" s="25" t="str">
        <f>IFERROR(IF(VLOOKUP(B314,IMPORT!$F:$J,4,0)="true","","S"),"")</f>
        <v/>
      </c>
      <c r="G314" s="10" t="str">
        <f>IFERROR(IF(VLOOKUP(B314,IMPORT!$F:$J,5,0)="normal","","B"),"")</f>
        <v/>
      </c>
      <c r="H314" s="26" t="str">
        <f>IFERROR(IF(VLOOKUP(B314,IMPORT!$F:$L,7,0)="true","","P"),"")</f>
        <v/>
      </c>
      <c r="I314" s="18" t="str">
        <f>IF(AND(OR(IMPORT!K314="available",IMPORT!K314="reservation",IMPORT!K314="reservation-late"),OR(A314&lt;&gt;"Z - Garage - Livraison",A314&lt;&gt;"Z - Garage - Livraison")),B314,"")</f>
        <v>EX-865-EW</v>
      </c>
      <c r="J314" s="18" t="str">
        <f>IFERROR(IF(VLOOKUP(B314,IMPORT!$F:$AF,21,FALSE)&lt;&gt;"null",IF(OR(A314="Z - Garage - Livraison",A314="Z - Garage - Restitution"),"",B314),""),"")</f>
        <v/>
      </c>
      <c r="K314" s="18" t="str">
        <f>IF(AND(J314="",OR(IMPORT!K314="intervention",IMPORT!K314="intervention-late")),IF(OR(A314="Z - Garage - Livraison",A314="Z - Garage - Restitution"),"",B314),"")</f>
        <v/>
      </c>
      <c r="L314" s="18" t="str">
        <f>IFERROR(IF(OR(A314="Z - Garage - Livraison",A314="Z - Garage - Restitution"),B314,""),"")</f>
        <v/>
      </c>
      <c r="M314" s="20" t="str">
        <f>IFERROR(INT(IF(OR(IMPORT!K314="intervention",IMPORT!K314="intervention-late",IMPORT!K314="unavailable"),IF(J314&lt;&gt;"",MID(VLOOKUP(B314,IMPORT!$F:$AF,21,0),1,10),MID(VLOOKUP(B314,IMPORT!$F:$AF,19,0),1,10)),"")),"")</f>
        <v/>
      </c>
      <c r="N314" s="20" t="str">
        <f>IFERROR(INT(IF(OR(IMPORT!K314="intervention",IMPORT!K314="intervention-late",IMPORT!K314="unavailable"),IF(J314&lt;&gt;"",MID(VLOOKUP(B314,IMPORT!$F:$AF,22,0),1,10),MID(VLOOKUP(B314,IMPORT!$F:$AF,20,0),1,10)),"")),"")</f>
        <v/>
      </c>
      <c r="O314" s="18" t="str">
        <f t="shared" ca="1" si="4"/>
        <v/>
      </c>
      <c r="P314" s="14" t="str">
        <f>IFERROR(INT(IF(MID(VLOOKUP(B314,IMPORT!$F:$AF,23,FALSE),1,10)&lt;&gt;"null",MID(VLOOKUP(B314,IMPORT!$F:$AF,23,FALSE),1,10),"")),"")</f>
        <v/>
      </c>
      <c r="Q314" s="16" t="str">
        <f>IFERROR(INT(IF(MID(VLOOKUP(B314,IMPORT!$F:$AF,26,FALSE),1,10)&lt;&gt;"null",MID(VLOOKUP(B314,IMPORT!$F:$AF,26,FALSE),1,10),"")),"")</f>
        <v/>
      </c>
      <c r="R314" s="16" t="str">
        <f>IFERROR(IF(VLOOKUP(B314,IMPORT!$F:$AF,11,FALSE)="true","X",""),"")</f>
        <v/>
      </c>
      <c r="S314" s="16" t="str">
        <f>IFERROR(IF(VLOOKUP(B314,IMPORT!$F:$AF,12,FALSE)="true","X",""),"")</f>
        <v/>
      </c>
      <c r="T314" s="16" t="str">
        <f>IFERROR(IF(VLOOKUP(B314,IMPORT!$F:$AF,9,FALSE)="true","X",""),"")</f>
        <v/>
      </c>
      <c r="U314" s="16" t="str">
        <f>IFERROR(IF(VLOOKUP(B314,IMPORT!$F:$AF,10,FALSE)="true","X",""),"")</f>
        <v/>
      </c>
      <c r="V314" s="16" t="str">
        <f>IFERROR(IF(VLOOKUP(B314,IMPORT!$F:$AF,13,FALSE)="true","X",""),"")</f>
        <v/>
      </c>
      <c r="W314" s="16" t="str">
        <f>IFERROR(IF(VLOOKUP(B314,IMPORT!$F:$AF,14,FALSE)="true","X",""),"")</f>
        <v/>
      </c>
      <c r="X314" s="12">
        <f>IFERROR(INT(IF(MID(VLOOKUP(B314,IMPORT!$F:$AF,27,FALSE),1,10)&lt;&gt;"null",MID(VLOOKUP(B314,IMPORT!$F:$AF,27,FALSE),1,10),"-")),"")</f>
        <v>43432</v>
      </c>
      <c r="Y314" s="21">
        <f>IFERROR(IF(VLOOKUP(B314,IMPORT!$F:$AF,24,FALSE)&lt;&gt;"null",VLOOKUP(B314,IMPORT!$F:$AF,24,FALSE),""),"")</f>
        <v>7.0100118723603904E+17</v>
      </c>
      <c r="Z314" s="18" t="str">
        <f>IFERROR(IF(VLOOKUP(B314,IMPORT!$F:$AF,25,FALSE)&lt;&gt;"null",VLOOKUP(B314,IMPORT!$F:$AF,25,FALSE),""),"")</f>
        <v/>
      </c>
    </row>
    <row r="315" spans="1:26">
      <c r="A315" s="1" t="str">
        <f>IFERROR(IF(IMPORT!C315&lt;&gt;"",IMPORT!C315,""),"")</f>
        <v>Paris 16 - Passy</v>
      </c>
      <c r="B315" s="1" t="str">
        <f>IFERROR(VLOOKUP(D315,IMPORT!$1:$1048576,6,FALSE),"")</f>
        <v>EX-363-EW</v>
      </c>
      <c r="C315" s="1">
        <f>IFERROR(VLOOKUP(B315,IMPORT!$F:$G,2,FALSE),"")</f>
        <v>500</v>
      </c>
      <c r="D315" s="8" t="str">
        <f>IFERROR(IF(IMPORT!A315&lt;&gt;"",IMPORT!A315,""),"")</f>
        <v>Paris 16 - Passy2</v>
      </c>
      <c r="E315" s="1" t="str">
        <f>IFERROR(VLOOKUP(D315,IMPORT!$1:$1048576,21,FALSE),"")</f>
        <v>Azize Aouzal</v>
      </c>
      <c r="F315" s="25" t="str">
        <f>IFERROR(IF(VLOOKUP(B315,IMPORT!$F:$J,4,0)="true","","S"),"")</f>
        <v/>
      </c>
      <c r="G315" s="10" t="str">
        <f>IFERROR(IF(VLOOKUP(B315,IMPORT!$F:$J,5,0)="normal","","B"),"")</f>
        <v/>
      </c>
      <c r="H315" s="26" t="str">
        <f>IFERROR(IF(VLOOKUP(B315,IMPORT!$F:$L,7,0)="true","","P"),"")</f>
        <v/>
      </c>
      <c r="I315" s="18" t="str">
        <f>IF(AND(OR(IMPORT!K315="available",IMPORT!K315="reservation",IMPORT!K315="reservation-late"),OR(A315&lt;&gt;"Z - Garage - Livraison",A315&lt;&gt;"Z - Garage - Livraison")),B315,"")</f>
        <v>EX-363-EW</v>
      </c>
      <c r="J315" s="18" t="str">
        <f>IFERROR(IF(VLOOKUP(B315,IMPORT!$F:$AF,21,FALSE)&lt;&gt;"null",IF(OR(A315="Z - Garage - Livraison",A315="Z - Garage - Restitution"),"",B315),""),"")</f>
        <v/>
      </c>
      <c r="K315" s="18" t="str">
        <f>IF(AND(J315="",OR(IMPORT!K315="intervention",IMPORT!K315="intervention-late")),IF(OR(A315="Z - Garage - Livraison",A315="Z - Garage - Restitution"),"",B315),"")</f>
        <v/>
      </c>
      <c r="L315" s="18" t="str">
        <f>IFERROR(IF(OR(A315="Z - Garage - Livraison",A315="Z - Garage - Restitution"),B315,""),"")</f>
        <v/>
      </c>
      <c r="M315" s="20" t="str">
        <f>IFERROR(INT(IF(OR(IMPORT!K315="intervention",IMPORT!K315="intervention-late",IMPORT!K315="unavailable"),IF(J315&lt;&gt;"",MID(VLOOKUP(B315,IMPORT!$F:$AF,21,0),1,10),MID(VLOOKUP(B315,IMPORT!$F:$AF,19,0),1,10)),"")),"")</f>
        <v/>
      </c>
      <c r="N315" s="20" t="str">
        <f>IFERROR(INT(IF(OR(IMPORT!K315="intervention",IMPORT!K315="intervention-late",IMPORT!K315="unavailable"),IF(J315&lt;&gt;"",MID(VLOOKUP(B315,IMPORT!$F:$AF,22,0),1,10),MID(VLOOKUP(B315,IMPORT!$F:$AF,20,0),1,10)),"")),"")</f>
        <v/>
      </c>
      <c r="O315" s="18" t="str">
        <f t="shared" ca="1" si="4"/>
        <v/>
      </c>
      <c r="P315" s="14">
        <f>IFERROR(INT(IF(MID(VLOOKUP(B315,IMPORT!$F:$AF,23,FALSE),1,10)&lt;&gt;"null",MID(VLOOKUP(B315,IMPORT!$F:$AF,23,FALSE),1,10),"")),"")</f>
        <v>43472</v>
      </c>
      <c r="Q315" s="16" t="str">
        <f>IFERROR(INT(IF(MID(VLOOKUP(B315,IMPORT!$F:$AF,26,FALSE),1,10)&lt;&gt;"null",MID(VLOOKUP(B315,IMPORT!$F:$AF,26,FALSE),1,10),"")),"")</f>
        <v/>
      </c>
      <c r="R315" s="16" t="str">
        <f>IFERROR(IF(VLOOKUP(B315,IMPORT!$F:$AF,11,FALSE)="true","X",""),"")</f>
        <v/>
      </c>
      <c r="S315" s="16" t="str">
        <f>IFERROR(IF(VLOOKUP(B315,IMPORT!$F:$AF,12,FALSE)="true","X",""),"")</f>
        <v/>
      </c>
      <c r="T315" s="16" t="str">
        <f>IFERROR(IF(VLOOKUP(B315,IMPORT!$F:$AF,9,FALSE)="true","X",""),"")</f>
        <v/>
      </c>
      <c r="U315" s="16" t="str">
        <f>IFERROR(IF(VLOOKUP(B315,IMPORT!$F:$AF,10,FALSE)="true","X",""),"")</f>
        <v/>
      </c>
      <c r="V315" s="16" t="str">
        <f>IFERROR(IF(VLOOKUP(B315,IMPORT!$F:$AF,13,FALSE)="true","X",""),"")</f>
        <v/>
      </c>
      <c r="W315" s="16" t="str">
        <f>IFERROR(IF(VLOOKUP(B315,IMPORT!$F:$AF,14,FALSE)="true","X",""),"")</f>
        <v/>
      </c>
      <c r="X315" s="12">
        <f>IFERROR(INT(IF(MID(VLOOKUP(B315,IMPORT!$F:$AF,27,FALSE),1,10)&lt;&gt;"null",MID(VLOOKUP(B315,IMPORT!$F:$AF,27,FALSE),1,10),"-")),"")</f>
        <v>43432</v>
      </c>
      <c r="Y315" s="21">
        <f>IFERROR(IF(VLOOKUP(B315,IMPORT!$F:$AF,24,FALSE)&lt;&gt;"null",VLOOKUP(B315,IMPORT!$F:$AF,24,FALSE),""),"")</f>
        <v>7.0100118723603904E+17</v>
      </c>
      <c r="Z315" s="18" t="str">
        <f>IFERROR(IF(VLOOKUP(B315,IMPORT!$F:$AF,25,FALSE)&lt;&gt;"null",VLOOKUP(B315,IMPORT!$F:$AF,25,FALSE),""),"")</f>
        <v/>
      </c>
    </row>
    <row r="316" spans="1:26">
      <c r="A316" s="1" t="str">
        <f>IFERROR(IF(IMPORT!C316&lt;&gt;"",IMPORT!C316,""),"")</f>
        <v>Paris 16 - Passy</v>
      </c>
      <c r="B316" s="1" t="str">
        <f>IFERROR(VLOOKUP(D316,IMPORT!$1:$1048576,6,FALSE),"")</f>
        <v>EV-419-CB</v>
      </c>
      <c r="C316" s="1" t="str">
        <f>IFERROR(VLOOKUP(B316,IMPORT!$F:$G,2,FALSE),"")</f>
        <v>MEGANE</v>
      </c>
      <c r="D316" s="8" t="str">
        <f>IFERROR(IF(IMPORT!A316&lt;&gt;"",IMPORT!A316,""),"")</f>
        <v>Paris 16 - Passy3</v>
      </c>
      <c r="E316" s="1" t="str">
        <f>IFERROR(VLOOKUP(D316,IMPORT!$1:$1048576,21,FALSE),"")</f>
        <v>Azize Aouzal</v>
      </c>
      <c r="F316" s="25" t="str">
        <f>IFERROR(IF(VLOOKUP(B316,IMPORT!$F:$J,4,0)="true","","S"),"")</f>
        <v/>
      </c>
      <c r="G316" s="10" t="str">
        <f>IFERROR(IF(VLOOKUP(B316,IMPORT!$F:$J,5,0)="normal","","B"),"")</f>
        <v/>
      </c>
      <c r="H316" s="26" t="str">
        <f>IFERROR(IF(VLOOKUP(B316,IMPORT!$F:$L,7,0)="true","","P"),"")</f>
        <v/>
      </c>
      <c r="I316" s="18" t="str">
        <f>IF(AND(OR(IMPORT!K316="available",IMPORT!K316="reservation",IMPORT!K316="reservation-late"),OR(A316&lt;&gt;"Z - Garage - Livraison",A316&lt;&gt;"Z - Garage - Livraison")),B316,"")</f>
        <v>EV-419-CB</v>
      </c>
      <c r="J316" s="18" t="str">
        <f>IFERROR(IF(VLOOKUP(B316,IMPORT!$F:$AF,21,FALSE)&lt;&gt;"null",IF(OR(A316="Z - Garage - Livraison",A316="Z - Garage - Restitution"),"",B316),""),"")</f>
        <v/>
      </c>
      <c r="K316" s="18" t="str">
        <f>IF(AND(J316="",OR(IMPORT!K316="intervention",IMPORT!K316="intervention-late")),IF(OR(A316="Z - Garage - Livraison",A316="Z - Garage - Restitution"),"",B316),"")</f>
        <v/>
      </c>
      <c r="L316" s="18" t="str">
        <f>IFERROR(IF(OR(A316="Z - Garage - Livraison",A316="Z - Garage - Restitution"),B316,""),"")</f>
        <v/>
      </c>
      <c r="M316" s="20" t="str">
        <f>IFERROR(INT(IF(OR(IMPORT!K316="intervention",IMPORT!K316="intervention-late",IMPORT!K316="unavailable"),IF(J316&lt;&gt;"",MID(VLOOKUP(B316,IMPORT!$F:$AF,21,0),1,10),MID(VLOOKUP(B316,IMPORT!$F:$AF,19,0),1,10)),"")),"")</f>
        <v/>
      </c>
      <c r="N316" s="20" t="str">
        <f>IFERROR(INT(IF(OR(IMPORT!K316="intervention",IMPORT!K316="intervention-late",IMPORT!K316="unavailable"),IF(J316&lt;&gt;"",MID(VLOOKUP(B316,IMPORT!$F:$AF,22,0),1,10),MID(VLOOKUP(B316,IMPORT!$F:$AF,20,0),1,10)),"")),"")</f>
        <v/>
      </c>
      <c r="O316" s="18" t="str">
        <f t="shared" ca="1" si="4"/>
        <v/>
      </c>
      <c r="P316" s="14" t="str">
        <f>IFERROR(INT(IF(MID(VLOOKUP(B316,IMPORT!$F:$AF,23,FALSE),1,10)&lt;&gt;"null",MID(VLOOKUP(B316,IMPORT!$F:$AF,23,FALSE),1,10),"")),"")</f>
        <v/>
      </c>
      <c r="Q316" s="16" t="str">
        <f>IFERROR(INT(IF(MID(VLOOKUP(B316,IMPORT!$F:$AF,26,FALSE),1,10)&lt;&gt;"null",MID(VLOOKUP(B316,IMPORT!$F:$AF,26,FALSE),1,10),"")),"")</f>
        <v/>
      </c>
      <c r="R316" s="16" t="str">
        <f>IFERROR(IF(VLOOKUP(B316,IMPORT!$F:$AF,11,FALSE)="true","X",""),"")</f>
        <v/>
      </c>
      <c r="S316" s="16" t="str">
        <f>IFERROR(IF(VLOOKUP(B316,IMPORT!$F:$AF,12,FALSE)="true","X",""),"")</f>
        <v/>
      </c>
      <c r="T316" s="16" t="str">
        <f>IFERROR(IF(VLOOKUP(B316,IMPORT!$F:$AF,9,FALSE)="true","X",""),"")</f>
        <v/>
      </c>
      <c r="U316" s="16" t="str">
        <f>IFERROR(IF(VLOOKUP(B316,IMPORT!$F:$AF,10,FALSE)="true","X",""),"")</f>
        <v/>
      </c>
      <c r="V316" s="16" t="str">
        <f>IFERROR(IF(VLOOKUP(B316,IMPORT!$F:$AF,13,FALSE)="true","X",""),"")</f>
        <v/>
      </c>
      <c r="W316" s="16" t="str">
        <f>IFERROR(IF(VLOOKUP(B316,IMPORT!$F:$AF,14,FALSE)="true","X",""),"")</f>
        <v/>
      </c>
      <c r="X316" s="12">
        <f>IFERROR(INT(IF(MID(VLOOKUP(B316,IMPORT!$F:$AF,27,FALSE),1,10)&lt;&gt;"null",MID(VLOOKUP(B316,IMPORT!$F:$AF,27,FALSE),1,10),"-")),"")</f>
        <v>43432</v>
      </c>
      <c r="Y316" s="21">
        <f>IFERROR(IF(VLOOKUP(B316,IMPORT!$F:$AF,24,FALSE)&lt;&gt;"null",VLOOKUP(B316,IMPORT!$F:$AF,24,FALSE),""),"")</f>
        <v>7.0100118723602906E+17</v>
      </c>
      <c r="Z316" s="18" t="str">
        <f>IFERROR(IF(VLOOKUP(B316,IMPORT!$F:$AF,25,FALSE)&lt;&gt;"null",VLOOKUP(B316,IMPORT!$F:$AF,25,FALSE),""),"")</f>
        <v/>
      </c>
    </row>
    <row r="317" spans="1:26">
      <c r="A317" s="1" t="str">
        <f>IFERROR(IF(IMPORT!C317&lt;&gt;"",IMPORT!C317,""),"")</f>
        <v>Paris 16 - Passy</v>
      </c>
      <c r="B317" s="1" t="str">
        <f>IFERROR(VLOOKUP(D317,IMPORT!$1:$1048576,6,FALSE),"")</f>
        <v>EX-239-EX</v>
      </c>
      <c r="C317" s="1">
        <f>IFERROR(VLOOKUP(B317,IMPORT!$F:$G,2,FALSE),"")</f>
        <v>500</v>
      </c>
      <c r="D317" s="8" t="str">
        <f>IFERROR(IF(IMPORT!A317&lt;&gt;"",IMPORT!A317,""),"")</f>
        <v>Paris 16 - Passy4</v>
      </c>
      <c r="E317" s="1" t="str">
        <f>IFERROR(VLOOKUP(D317,IMPORT!$1:$1048576,21,FALSE),"")</f>
        <v>Azize Aouzal</v>
      </c>
      <c r="F317" s="25" t="str">
        <f>IFERROR(IF(VLOOKUP(B317,IMPORT!$F:$J,4,0)="true","","S"),"")</f>
        <v>S</v>
      </c>
      <c r="G317" s="10" t="str">
        <f>IFERROR(IF(VLOOKUP(B317,IMPORT!$F:$J,5,0)="normal","","B"),"")</f>
        <v>B</v>
      </c>
      <c r="H317" s="26" t="str">
        <f>IFERROR(IF(VLOOKUP(B317,IMPORT!$F:$L,7,0)="true","","P"),"")</f>
        <v>P</v>
      </c>
      <c r="I317" s="18" t="str">
        <f>IF(AND(OR(IMPORT!K317="available",IMPORT!K317="reservation",IMPORT!K317="reservation-late"),OR(A317&lt;&gt;"Z - Garage - Livraison",A317&lt;&gt;"Z - Garage - Livraison")),B317,"")</f>
        <v/>
      </c>
      <c r="J317" s="18" t="str">
        <f>IFERROR(IF(VLOOKUP(B317,IMPORT!$F:$AF,21,FALSE)&lt;&gt;"null",IF(OR(A317="Z - Garage - Livraison",A317="Z - Garage - Restitution"),"",B317),""),"")</f>
        <v>EX-239-EX</v>
      </c>
      <c r="K317" s="18" t="str">
        <f>IF(AND(J317="",OR(IMPORT!K317="intervention",IMPORT!K317="intervention-late")),IF(OR(A317="Z - Garage - Livraison",A317="Z - Garage - Restitution"),"",B317),"")</f>
        <v/>
      </c>
      <c r="L317" s="18" t="str">
        <f>IFERROR(IF(OR(A317="Z - Garage - Livraison",A317="Z - Garage - Restitution"),B317,""),"")</f>
        <v/>
      </c>
      <c r="M317" s="20">
        <f>IFERROR(INT(IF(OR(IMPORT!K317="intervention",IMPORT!K317="intervention-late",IMPORT!K317="unavailable"),IF(J317&lt;&gt;"",MID(VLOOKUP(B317,IMPORT!$F:$AF,21,0),1,10),MID(VLOOKUP(B317,IMPORT!$F:$AF,19,0),1,10)),"")),"")</f>
        <v>43472</v>
      </c>
      <c r="N317" s="20">
        <f>IFERROR(INT(IF(OR(IMPORT!K317="intervention",IMPORT!K317="intervention-late",IMPORT!K317="unavailable"),IF(J317&lt;&gt;"",MID(VLOOKUP(B317,IMPORT!$F:$AF,22,0),1,10),MID(VLOOKUP(B317,IMPORT!$F:$AF,20,0),1,10)),"")),"")</f>
        <v>43523</v>
      </c>
      <c r="O317" s="18">
        <f t="shared" ca="1" si="4"/>
        <v>10</v>
      </c>
      <c r="P317" s="14" t="str">
        <f>IFERROR(INT(IF(MID(VLOOKUP(B317,IMPORT!$F:$AF,23,FALSE),1,10)&lt;&gt;"null",MID(VLOOKUP(B317,IMPORT!$F:$AF,23,FALSE),1,10),"")),"")</f>
        <v/>
      </c>
      <c r="Q317" s="16" t="str">
        <f>IFERROR(INT(IF(MID(VLOOKUP(B317,IMPORT!$F:$AF,26,FALSE),1,10)&lt;&gt;"null",MID(VLOOKUP(B317,IMPORT!$F:$AF,26,FALSE),1,10),"")),"")</f>
        <v/>
      </c>
      <c r="R317" s="16" t="str">
        <f>IFERROR(IF(VLOOKUP(B317,IMPORT!$F:$AF,11,FALSE)="true","X",""),"")</f>
        <v/>
      </c>
      <c r="S317" s="16" t="str">
        <f>IFERROR(IF(VLOOKUP(B317,IMPORT!$F:$AF,12,FALSE)="true","X",""),"")</f>
        <v/>
      </c>
      <c r="T317" s="16" t="str">
        <f>IFERROR(IF(VLOOKUP(B317,IMPORT!$F:$AF,9,FALSE)="true","X",""),"")</f>
        <v/>
      </c>
      <c r="U317" s="16" t="str">
        <f>IFERROR(IF(VLOOKUP(B317,IMPORT!$F:$AF,10,FALSE)="true","X",""),"")</f>
        <v/>
      </c>
      <c r="V317" s="16" t="str">
        <f>IFERROR(IF(VLOOKUP(B317,IMPORT!$F:$AF,13,FALSE)="true","X",""),"")</f>
        <v/>
      </c>
      <c r="W317" s="16" t="str">
        <f>IFERROR(IF(VLOOKUP(B317,IMPORT!$F:$AF,14,FALSE)="true","X",""),"")</f>
        <v/>
      </c>
      <c r="X317" s="12">
        <f>IFERROR(INT(IF(MID(VLOOKUP(B317,IMPORT!$F:$AF,27,FALSE),1,10)&lt;&gt;"null",MID(VLOOKUP(B317,IMPORT!$F:$AF,27,FALSE),1,10),"-")),"")</f>
        <v>43432</v>
      </c>
      <c r="Y317" s="21">
        <f>IFERROR(IF(VLOOKUP(B317,IMPORT!$F:$AF,24,FALSE)&lt;&gt;"null",VLOOKUP(B317,IMPORT!$F:$AF,24,FALSE),""),"")</f>
        <v>7.0100118723603904E+17</v>
      </c>
      <c r="Z317" s="18" t="str">
        <f>IFERROR(IF(VLOOKUP(B317,IMPORT!$F:$AF,25,FALSE)&lt;&gt;"null",VLOOKUP(B317,IMPORT!$F:$AF,25,FALSE),""),"")</f>
        <v/>
      </c>
    </row>
    <row r="318" spans="1:26">
      <c r="A318" s="1" t="str">
        <f>IFERROR(IF(IMPORT!C318&lt;&gt;"",IMPORT!C318,""),"")</f>
        <v>Paris 16 - SAEMES Mandel 2</v>
      </c>
      <c r="B318" s="1" t="str">
        <f>IFERROR(VLOOKUP(D318,IMPORT!$1:$1048576,6,FALSE),"")</f>
        <v>FC-468-DK</v>
      </c>
      <c r="C318" s="1">
        <f>IFERROR(VLOOKUP(B318,IMPORT!$F:$G,2,FALSE),"")</f>
        <v>500</v>
      </c>
      <c r="D318" s="8" t="str">
        <f>IFERROR(IF(IMPORT!A318&lt;&gt;"",IMPORT!A318,""),"")</f>
        <v>Paris 16 - SAEMES Mandel 21</v>
      </c>
      <c r="E318" s="1" t="str">
        <f>IFERROR(VLOOKUP(D318,IMPORT!$1:$1048576,21,FALSE),"")</f>
        <v>Azize Aouzal</v>
      </c>
      <c r="F318" s="25" t="str">
        <f>IFERROR(IF(VLOOKUP(B318,IMPORT!$F:$J,4,0)="true","","S"),"")</f>
        <v/>
      </c>
      <c r="G318" s="10" t="str">
        <f>IFERROR(IF(VLOOKUP(B318,IMPORT!$F:$J,5,0)="normal","","B"),"")</f>
        <v/>
      </c>
      <c r="H318" s="26" t="str">
        <f>IFERROR(IF(VLOOKUP(B318,IMPORT!$F:$L,7,0)="true","","P"),"")</f>
        <v>P</v>
      </c>
      <c r="I318" s="18" t="str">
        <f>IF(AND(OR(IMPORT!K318="available",IMPORT!K318="reservation",IMPORT!K318="reservation-late"),OR(A318&lt;&gt;"Z - Garage - Livraison",A318&lt;&gt;"Z - Garage - Livraison")),B318,"")</f>
        <v/>
      </c>
      <c r="J318" s="18" t="str">
        <f>IFERROR(IF(VLOOKUP(B318,IMPORT!$F:$AF,21,FALSE)&lt;&gt;"null",IF(OR(A318="Z - Garage - Livraison",A318="Z - Garage - Restitution"),"",B318),""),"")</f>
        <v/>
      </c>
      <c r="K318" s="18" t="str">
        <f>IF(AND(J318="",OR(IMPORT!K318="intervention",IMPORT!K318="intervention-late")),IF(OR(A318="Z - Garage - Livraison",A318="Z - Garage - Restitution"),"",B318),"")</f>
        <v>FC-468-DK</v>
      </c>
      <c r="L318" s="18" t="str">
        <f>IFERROR(IF(OR(A318="Z - Garage - Livraison",A318="Z - Garage - Restitution"),B318,""),"")</f>
        <v/>
      </c>
      <c r="M318" s="20">
        <f>IFERROR(INT(IF(OR(IMPORT!K318="intervention",IMPORT!K318="intervention-late",IMPORT!K318="unavailable"),IF(J318&lt;&gt;"",MID(VLOOKUP(B318,IMPORT!$F:$AF,21,0),1,10),MID(VLOOKUP(B318,IMPORT!$F:$AF,19,0),1,10)),"")),"")</f>
        <v>43507</v>
      </c>
      <c r="N318" s="20">
        <f>IFERROR(INT(IF(OR(IMPORT!K318="intervention",IMPORT!K318="intervention-late",IMPORT!K318="unavailable"),IF(J318&lt;&gt;"",MID(VLOOKUP(B318,IMPORT!$F:$AF,22,0),1,10),MID(VLOOKUP(B318,IMPORT!$F:$AF,20,0),1,10)),"")),"")</f>
        <v>43515</v>
      </c>
      <c r="O318" s="18" t="str">
        <f t="shared" ca="1" si="4"/>
        <v/>
      </c>
      <c r="P318" s="14" t="str">
        <f>IFERROR(INT(IF(MID(VLOOKUP(B318,IMPORT!$F:$AF,23,FALSE),1,10)&lt;&gt;"null",MID(VLOOKUP(B318,IMPORT!$F:$AF,23,FALSE),1,10),"")),"")</f>
        <v/>
      </c>
      <c r="Q318" s="16" t="str">
        <f>IFERROR(INT(IF(MID(VLOOKUP(B318,IMPORT!$F:$AF,26,FALSE),1,10)&lt;&gt;"null",MID(VLOOKUP(B318,IMPORT!$F:$AF,26,FALSE),1,10),"")),"")</f>
        <v/>
      </c>
      <c r="R318" s="16" t="str">
        <f>IFERROR(IF(VLOOKUP(B318,IMPORT!$F:$AF,11,FALSE)="true","X",""),"")</f>
        <v/>
      </c>
      <c r="S318" s="16" t="str">
        <f>IFERROR(IF(VLOOKUP(B318,IMPORT!$F:$AF,12,FALSE)="true","X",""),"")</f>
        <v/>
      </c>
      <c r="T318" s="16" t="str">
        <f>IFERROR(IF(VLOOKUP(B318,IMPORT!$F:$AF,9,FALSE)="true","X",""),"")</f>
        <v/>
      </c>
      <c r="U318" s="16" t="str">
        <f>IFERROR(IF(VLOOKUP(B318,IMPORT!$F:$AF,10,FALSE)="true","X",""),"")</f>
        <v/>
      </c>
      <c r="V318" s="16" t="str">
        <f>IFERROR(IF(VLOOKUP(B318,IMPORT!$F:$AF,13,FALSE)="true","X",""),"")</f>
        <v/>
      </c>
      <c r="W318" s="16" t="str">
        <f>IFERROR(IF(VLOOKUP(B318,IMPORT!$F:$AF,14,FALSE)="true","X",""),"")</f>
        <v/>
      </c>
      <c r="X318" s="12">
        <f>IFERROR(INT(IF(MID(VLOOKUP(B318,IMPORT!$F:$AF,27,FALSE),1,10)&lt;&gt;"null",MID(VLOOKUP(B318,IMPORT!$F:$AF,27,FALSE),1,10),"-")),"")</f>
        <v>43446</v>
      </c>
      <c r="Y318" s="21">
        <f>IFERROR(IF(VLOOKUP(B318,IMPORT!$F:$AF,24,FALSE)&lt;&gt;"null",VLOOKUP(B318,IMPORT!$F:$AF,24,FALSE),""),"")</f>
        <v>7.0100118723605696E+17</v>
      </c>
      <c r="Z318" s="18">
        <f>IFERROR(IF(VLOOKUP(B318,IMPORT!$F:$AF,25,FALSE)&lt;&gt;"null",VLOOKUP(B318,IMPORT!$F:$AF,25,FALSE),""),"")</f>
        <v>46031</v>
      </c>
    </row>
    <row r="319" spans="1:26">
      <c r="A319" s="1" t="str">
        <f>IFERROR(IF(IMPORT!C319&lt;&gt;"",IMPORT!C319,""),"")</f>
        <v>Paris 16 - Versailles Reynaud</v>
      </c>
      <c r="B319" s="1" t="str">
        <f>IFERROR(VLOOKUP(D319,IMPORT!$1:$1048576,6,FALSE),"")</f>
        <v>EK-563-XF</v>
      </c>
      <c r="C319" s="1" t="str">
        <f>IFERROR(VLOOKUP(B319,IMPORT!$F:$G,2,FALSE),"")</f>
        <v>TWINGO</v>
      </c>
      <c r="D319" s="8" t="str">
        <f>IFERROR(IF(IMPORT!A319&lt;&gt;"",IMPORT!A319,""),"")</f>
        <v>Paris 16 - Versailles Reynaud1</v>
      </c>
      <c r="E319" s="1" t="str">
        <f>IFERROR(VLOOKUP(D319,IMPORT!$1:$1048576,21,FALSE),"")</f>
        <v>Stephen Girault</v>
      </c>
      <c r="F319" s="25" t="str">
        <f>IFERROR(IF(VLOOKUP(B319,IMPORT!$F:$J,4,0)="true","","S"),"")</f>
        <v/>
      </c>
      <c r="G319" s="10" t="str">
        <f>IFERROR(IF(VLOOKUP(B319,IMPORT!$F:$J,5,0)="normal","","B"),"")</f>
        <v/>
      </c>
      <c r="H319" s="26" t="str">
        <f>IFERROR(IF(VLOOKUP(B319,IMPORT!$F:$L,7,0)="true","","P"),"")</f>
        <v/>
      </c>
      <c r="I319" s="18" t="str">
        <f>IF(AND(OR(IMPORT!K319="available",IMPORT!K319="reservation",IMPORT!K319="reservation-late"),OR(A319&lt;&gt;"Z - Garage - Livraison",A319&lt;&gt;"Z - Garage - Livraison")),B319,"")</f>
        <v>EK-563-XF</v>
      </c>
      <c r="J319" s="18" t="str">
        <f>IFERROR(IF(VLOOKUP(B319,IMPORT!$F:$AF,21,FALSE)&lt;&gt;"null",IF(OR(A319="Z - Garage - Livraison",A319="Z - Garage - Restitution"),"",B319),""),"")</f>
        <v/>
      </c>
      <c r="K319" s="18" t="str">
        <f>IF(AND(J319="",OR(IMPORT!K319="intervention",IMPORT!K319="intervention-late")),IF(OR(A319="Z - Garage - Livraison",A319="Z - Garage - Restitution"),"",B319),"")</f>
        <v/>
      </c>
      <c r="L319" s="18" t="str">
        <f>IFERROR(IF(OR(A319="Z - Garage - Livraison",A319="Z - Garage - Restitution"),B319,""),"")</f>
        <v/>
      </c>
      <c r="M319" s="20" t="str">
        <f>IFERROR(INT(IF(OR(IMPORT!K319="intervention",IMPORT!K319="intervention-late",IMPORT!K319="unavailable"),IF(J319&lt;&gt;"",MID(VLOOKUP(B319,IMPORT!$F:$AF,21,0),1,10),MID(VLOOKUP(B319,IMPORT!$F:$AF,19,0),1,10)),"")),"")</f>
        <v/>
      </c>
      <c r="N319" s="20" t="str">
        <f>IFERROR(INT(IF(OR(IMPORT!K319="intervention",IMPORT!K319="intervention-late",IMPORT!K319="unavailable"),IF(J319&lt;&gt;"",MID(VLOOKUP(B319,IMPORT!$F:$AF,22,0),1,10),MID(VLOOKUP(B319,IMPORT!$F:$AF,20,0),1,10)),"")),"")</f>
        <v/>
      </c>
      <c r="O319" s="18" t="str">
        <f t="shared" ca="1" si="4"/>
        <v/>
      </c>
      <c r="P319" s="14" t="str">
        <f>IFERROR(INT(IF(MID(VLOOKUP(B319,IMPORT!$F:$AF,23,FALSE),1,10)&lt;&gt;"null",MID(VLOOKUP(B319,IMPORT!$F:$AF,23,FALSE),1,10),"")),"")</f>
        <v/>
      </c>
      <c r="Q319" s="16" t="str">
        <f>IFERROR(INT(IF(MID(VLOOKUP(B319,IMPORT!$F:$AF,26,FALSE),1,10)&lt;&gt;"null",MID(VLOOKUP(B319,IMPORT!$F:$AF,26,FALSE),1,10),"")),"")</f>
        <v/>
      </c>
      <c r="R319" s="16" t="str">
        <f>IFERROR(IF(VLOOKUP(B319,IMPORT!$F:$AF,11,FALSE)="true","X",""),"")</f>
        <v/>
      </c>
      <c r="S319" s="16" t="str">
        <f>IFERROR(IF(VLOOKUP(B319,IMPORT!$F:$AF,12,FALSE)="true","X",""),"")</f>
        <v/>
      </c>
      <c r="T319" s="16" t="str">
        <f>IFERROR(IF(VLOOKUP(B319,IMPORT!$F:$AF,9,FALSE)="true","X",""),"")</f>
        <v/>
      </c>
      <c r="U319" s="16" t="str">
        <f>IFERROR(IF(VLOOKUP(B319,IMPORT!$F:$AF,10,FALSE)="true","X",""),"")</f>
        <v/>
      </c>
      <c r="V319" s="16" t="str">
        <f>IFERROR(IF(VLOOKUP(B319,IMPORT!$F:$AF,13,FALSE)="true","X",""),"")</f>
        <v/>
      </c>
      <c r="W319" s="16" t="str">
        <f>IFERROR(IF(VLOOKUP(B319,IMPORT!$F:$AF,14,FALSE)="true","X",""),"")</f>
        <v/>
      </c>
      <c r="X319" s="12">
        <f>IFERROR(INT(IF(MID(VLOOKUP(B319,IMPORT!$F:$AF,27,FALSE),1,10)&lt;&gt;"null",MID(VLOOKUP(B319,IMPORT!$F:$AF,27,FALSE),1,10),"-")),"")</f>
        <v>43207</v>
      </c>
      <c r="Y319" s="21">
        <f>IFERROR(IF(VLOOKUP(B319,IMPORT!$F:$AF,24,FALSE)&lt;&gt;"null",VLOOKUP(B319,IMPORT!$F:$AF,24,FALSE),""),"")</f>
        <v>7.0100118723604902E+17</v>
      </c>
      <c r="Z319" s="18">
        <f>IFERROR(IF(VLOOKUP(B319,IMPORT!$F:$AF,25,FALSE)&lt;&gt;"null",VLOOKUP(B319,IMPORT!$F:$AF,25,FALSE),""),"")</f>
        <v>1276</v>
      </c>
    </row>
    <row r="320" spans="1:26">
      <c r="A320" s="1" t="str">
        <f>IFERROR(IF(IMPORT!C320&lt;&gt;"",IMPORT!C320,""),"")</f>
        <v>Paris 16 - Versailles Reynaud</v>
      </c>
      <c r="B320" s="1" t="str">
        <f>IFERROR(VLOOKUP(D320,IMPORT!$1:$1048576,6,FALSE),"")</f>
        <v>EW-347-KM</v>
      </c>
      <c r="C320" s="1">
        <f>IFERROR(VLOOKUP(B320,IMPORT!$F:$G,2,FALSE),"")</f>
        <v>500</v>
      </c>
      <c r="D320" s="8" t="str">
        <f>IFERROR(IF(IMPORT!A320&lt;&gt;"",IMPORT!A320,""),"")</f>
        <v>Paris 16 - Versailles Reynaud2</v>
      </c>
      <c r="E320" s="1" t="str">
        <f>IFERROR(VLOOKUP(D320,IMPORT!$1:$1048576,21,FALSE),"")</f>
        <v>Stephen Girault</v>
      </c>
      <c r="F320" s="25" t="str">
        <f>IFERROR(IF(VLOOKUP(B320,IMPORT!$F:$J,4,0)="true","","S"),"")</f>
        <v/>
      </c>
      <c r="G320" s="10" t="str">
        <f>IFERROR(IF(VLOOKUP(B320,IMPORT!$F:$J,5,0)="normal","","B"),"")</f>
        <v/>
      </c>
      <c r="H320" s="26" t="str">
        <f>IFERROR(IF(VLOOKUP(B320,IMPORT!$F:$L,7,0)="true","","P"),"")</f>
        <v/>
      </c>
      <c r="I320" s="18" t="str">
        <f>IF(AND(OR(IMPORT!K320="available",IMPORT!K320="reservation",IMPORT!K320="reservation-late"),OR(A320&lt;&gt;"Z - Garage - Livraison",A320&lt;&gt;"Z - Garage - Livraison")),B320,"")</f>
        <v>EW-347-KM</v>
      </c>
      <c r="J320" s="18" t="str">
        <f>IFERROR(IF(VLOOKUP(B320,IMPORT!$F:$AF,21,FALSE)&lt;&gt;"null",IF(OR(A320="Z - Garage - Livraison",A320="Z - Garage - Restitution"),"",B320),""),"")</f>
        <v/>
      </c>
      <c r="K320" s="18" t="str">
        <f>IF(AND(J320="",OR(IMPORT!K320="intervention",IMPORT!K320="intervention-late")),IF(OR(A320="Z - Garage - Livraison",A320="Z - Garage - Restitution"),"",B320),"")</f>
        <v/>
      </c>
      <c r="L320" s="18" t="str">
        <f>IFERROR(IF(OR(A320="Z - Garage - Livraison",A320="Z - Garage - Restitution"),B320,""),"")</f>
        <v/>
      </c>
      <c r="M320" s="20" t="str">
        <f>IFERROR(INT(IF(OR(IMPORT!K320="intervention",IMPORT!K320="intervention-late",IMPORT!K320="unavailable"),IF(J320&lt;&gt;"",MID(VLOOKUP(B320,IMPORT!$F:$AF,21,0),1,10),MID(VLOOKUP(B320,IMPORT!$F:$AF,19,0),1,10)),"")),"")</f>
        <v/>
      </c>
      <c r="N320" s="20" t="str">
        <f>IFERROR(INT(IF(OR(IMPORT!K320="intervention",IMPORT!K320="intervention-late",IMPORT!K320="unavailable"),IF(J320&lt;&gt;"",MID(VLOOKUP(B320,IMPORT!$F:$AF,22,0),1,10),MID(VLOOKUP(B320,IMPORT!$F:$AF,20,0),1,10)),"")),"")</f>
        <v/>
      </c>
      <c r="O320" s="18" t="str">
        <f t="shared" ca="1" si="4"/>
        <v/>
      </c>
      <c r="P320" s="14">
        <f>IFERROR(INT(IF(MID(VLOOKUP(B320,IMPORT!$F:$AF,23,FALSE),1,10)&lt;&gt;"null",MID(VLOOKUP(B320,IMPORT!$F:$AF,23,FALSE),1,10),"")),"")</f>
        <v>43505</v>
      </c>
      <c r="Q320" s="16" t="str">
        <f>IFERROR(INT(IF(MID(VLOOKUP(B320,IMPORT!$F:$AF,26,FALSE),1,10)&lt;&gt;"null",MID(VLOOKUP(B320,IMPORT!$F:$AF,26,FALSE),1,10),"")),"")</f>
        <v/>
      </c>
      <c r="R320" s="16" t="str">
        <f>IFERROR(IF(VLOOKUP(B320,IMPORT!$F:$AF,11,FALSE)="true","X",""),"")</f>
        <v/>
      </c>
      <c r="S320" s="16" t="str">
        <f>IFERROR(IF(VLOOKUP(B320,IMPORT!$F:$AF,12,FALSE)="true","X",""),"")</f>
        <v/>
      </c>
      <c r="T320" s="16" t="str">
        <f>IFERROR(IF(VLOOKUP(B320,IMPORT!$F:$AF,9,FALSE)="true","X",""),"")</f>
        <v/>
      </c>
      <c r="U320" s="16" t="str">
        <f>IFERROR(IF(VLOOKUP(B320,IMPORT!$F:$AF,10,FALSE)="true","X",""),"")</f>
        <v/>
      </c>
      <c r="V320" s="16" t="str">
        <f>IFERROR(IF(VLOOKUP(B320,IMPORT!$F:$AF,13,FALSE)="true","X",""),"")</f>
        <v/>
      </c>
      <c r="W320" s="16" t="str">
        <f>IFERROR(IF(VLOOKUP(B320,IMPORT!$F:$AF,14,FALSE)="true","X",""),"")</f>
        <v/>
      </c>
      <c r="X320" s="12" t="str">
        <f>IFERROR(INT(IF(MID(VLOOKUP(B320,IMPORT!$F:$AF,27,FALSE),1,10)&lt;&gt;"null",MID(VLOOKUP(B320,IMPORT!$F:$AF,27,FALSE),1,10),"-")),"")</f>
        <v/>
      </c>
      <c r="Y320" s="21">
        <f>IFERROR(IF(VLOOKUP(B320,IMPORT!$F:$AF,24,FALSE)&lt;&gt;"null",VLOOKUP(B320,IMPORT!$F:$AF,24,FALSE),""),"")</f>
        <v>7.0100118723606106E+17</v>
      </c>
      <c r="Z320" s="18" t="str">
        <f>IFERROR(IF(VLOOKUP(B320,IMPORT!$F:$AF,25,FALSE)&lt;&gt;"null",VLOOKUP(B320,IMPORT!$F:$AF,25,FALSE),""),"")</f>
        <v/>
      </c>
    </row>
    <row r="321" spans="1:26">
      <c r="A321" s="1" t="str">
        <f>IFERROR(IF(IMPORT!C321&lt;&gt;"",IMPORT!C321,""),"")</f>
        <v>Paris 16 - Versailles Reynaud</v>
      </c>
      <c r="B321" s="1" t="str">
        <f>IFERROR(VLOOKUP(D321,IMPORT!$1:$1048576,6,FALSE),"")</f>
        <v>FC-598-SL</v>
      </c>
      <c r="C321" s="1" t="str">
        <f>IFERROR(VLOOKUP(B321,IMPORT!$F:$G,2,FALSE),"")</f>
        <v>MEGANE</v>
      </c>
      <c r="D321" s="8" t="str">
        <f>IFERROR(IF(IMPORT!A321&lt;&gt;"",IMPORT!A321,""),"")</f>
        <v>Paris 16 - Versailles Reynaud3</v>
      </c>
      <c r="E321" s="1" t="str">
        <f>IFERROR(VLOOKUP(D321,IMPORT!$1:$1048576,21,FALSE),"")</f>
        <v>Stephen Girault</v>
      </c>
      <c r="F321" s="25" t="str">
        <f>IFERROR(IF(VLOOKUP(B321,IMPORT!$F:$J,4,0)="true","","S"),"")</f>
        <v/>
      </c>
      <c r="G321" s="10" t="str">
        <f>IFERROR(IF(VLOOKUP(B321,IMPORT!$F:$J,5,0)="normal","","B"),"")</f>
        <v/>
      </c>
      <c r="H321" s="26" t="str">
        <f>IFERROR(IF(VLOOKUP(B321,IMPORT!$F:$L,7,0)="true","","P"),"")</f>
        <v/>
      </c>
      <c r="I321" s="18" t="str">
        <f>IF(AND(OR(IMPORT!K321="available",IMPORT!K321="reservation",IMPORT!K321="reservation-late"),OR(A321&lt;&gt;"Z - Garage - Livraison",A321&lt;&gt;"Z - Garage - Livraison")),B321,"")</f>
        <v>FC-598-SL</v>
      </c>
      <c r="J321" s="18" t="str">
        <f>IFERROR(IF(VLOOKUP(B321,IMPORT!$F:$AF,21,FALSE)&lt;&gt;"null",IF(OR(A321="Z - Garage - Livraison",A321="Z - Garage - Restitution"),"",B321),""),"")</f>
        <v/>
      </c>
      <c r="K321" s="18" t="str">
        <f>IF(AND(J321="",OR(IMPORT!K321="intervention",IMPORT!K321="intervention-late")),IF(OR(A321="Z - Garage - Livraison",A321="Z - Garage - Restitution"),"",B321),"")</f>
        <v/>
      </c>
      <c r="L321" s="18" t="str">
        <f>IFERROR(IF(OR(A321="Z - Garage - Livraison",A321="Z - Garage - Restitution"),B321,""),"")</f>
        <v/>
      </c>
      <c r="M321" s="20" t="str">
        <f>IFERROR(INT(IF(OR(IMPORT!K321="intervention",IMPORT!K321="intervention-late",IMPORT!K321="unavailable"),IF(J321&lt;&gt;"",MID(VLOOKUP(B321,IMPORT!$F:$AF,21,0),1,10),MID(VLOOKUP(B321,IMPORT!$F:$AF,19,0),1,10)),"")),"")</f>
        <v/>
      </c>
      <c r="N321" s="20" t="str">
        <f>IFERROR(INT(IF(OR(IMPORT!K321="intervention",IMPORT!K321="intervention-late",IMPORT!K321="unavailable"),IF(J321&lt;&gt;"",MID(VLOOKUP(B321,IMPORT!$F:$AF,22,0),1,10),MID(VLOOKUP(B321,IMPORT!$F:$AF,20,0),1,10)),"")),"")</f>
        <v/>
      </c>
      <c r="O321" s="18" t="str">
        <f t="shared" ca="1" si="4"/>
        <v/>
      </c>
      <c r="P321" s="14" t="str">
        <f>IFERROR(INT(IF(MID(VLOOKUP(B321,IMPORT!$F:$AF,23,FALSE),1,10)&lt;&gt;"null",MID(VLOOKUP(B321,IMPORT!$F:$AF,23,FALSE),1,10),"")),"")</f>
        <v/>
      </c>
      <c r="Q321" s="16">
        <f>IFERROR(INT(IF(MID(VLOOKUP(B321,IMPORT!$F:$AF,26,FALSE),1,10)&lt;&gt;"null",MID(VLOOKUP(B321,IMPORT!$F:$AF,26,FALSE),1,10),"")),"")</f>
        <v>43505</v>
      </c>
      <c r="R321" s="16" t="str">
        <f>IFERROR(IF(VLOOKUP(B321,IMPORT!$F:$AF,11,FALSE)="true","X",""),"")</f>
        <v/>
      </c>
      <c r="S321" s="16" t="str">
        <f>IFERROR(IF(VLOOKUP(B321,IMPORT!$F:$AF,12,FALSE)="true","X",""),"")</f>
        <v/>
      </c>
      <c r="T321" s="16" t="str">
        <f>IFERROR(IF(VLOOKUP(B321,IMPORT!$F:$AF,9,FALSE)="true","X",""),"")</f>
        <v/>
      </c>
      <c r="U321" s="16" t="str">
        <f>IFERROR(IF(VLOOKUP(B321,IMPORT!$F:$AF,10,FALSE)="true","X",""),"")</f>
        <v/>
      </c>
      <c r="V321" s="16" t="str">
        <f>IFERROR(IF(VLOOKUP(B321,IMPORT!$F:$AF,13,FALSE)="true","X",""),"")</f>
        <v/>
      </c>
      <c r="W321" s="16" t="str">
        <f>IFERROR(IF(VLOOKUP(B321,IMPORT!$F:$AF,14,FALSE)="true","X",""),"")</f>
        <v/>
      </c>
      <c r="X321" s="12">
        <f>IFERROR(INT(IF(MID(VLOOKUP(B321,IMPORT!$F:$AF,27,FALSE),1,10)&lt;&gt;"null",MID(VLOOKUP(B321,IMPORT!$F:$AF,27,FALSE),1,10),"-")),"")</f>
        <v>43483</v>
      </c>
      <c r="Y321" s="21">
        <f>IFERROR(IF(VLOOKUP(B321,IMPORT!$F:$AF,24,FALSE)&lt;&gt;"null",VLOOKUP(B321,IMPORT!$F:$AF,24,FALSE),""),"")</f>
        <v>7.0100118723608602E+17</v>
      </c>
      <c r="Z321" s="18" t="str">
        <f>IFERROR(IF(VLOOKUP(B321,IMPORT!$F:$AF,25,FALSE)&lt;&gt;"null",VLOOKUP(B321,IMPORT!$F:$AF,25,FALSE),""),"")</f>
        <v/>
      </c>
    </row>
    <row r="322" spans="1:26">
      <c r="A322" s="1" t="str">
        <f>IFERROR(IF(IMPORT!C322&lt;&gt;"",IMPORT!C322,""),"")</f>
        <v>Paris 16 - Victor Hugo Pompe</v>
      </c>
      <c r="B322" s="1" t="str">
        <f>IFERROR(VLOOKUP(D322,IMPORT!$1:$1048576,6,FALSE),"")</f>
        <v>EL-018-ZG</v>
      </c>
      <c r="C322" s="1" t="str">
        <f>IFERROR(VLOOKUP(B322,IMPORT!$F:$G,2,FALSE),"")</f>
        <v>Golf 7</v>
      </c>
      <c r="D322" s="8" t="str">
        <f>IFERROR(IF(IMPORT!A322&lt;&gt;"",IMPORT!A322,""),"")</f>
        <v>Paris 16 - Victor Hugo Pompe1</v>
      </c>
      <c r="E322" s="1" t="str">
        <f>IFERROR(VLOOKUP(D322,IMPORT!$1:$1048576,21,FALSE),"")</f>
        <v>Azize Aouzal</v>
      </c>
      <c r="F322" s="25" t="str">
        <f>IFERROR(IF(VLOOKUP(B322,IMPORT!$F:$J,4,0)="true","","S"),"")</f>
        <v/>
      </c>
      <c r="G322" s="10" t="str">
        <f>IFERROR(IF(VLOOKUP(B322,IMPORT!$F:$J,5,0)="normal","","B"),"")</f>
        <v/>
      </c>
      <c r="H322" s="26" t="str">
        <f>IFERROR(IF(VLOOKUP(B322,IMPORT!$F:$L,7,0)="true","","P"),"")</f>
        <v/>
      </c>
      <c r="I322" s="18" t="str">
        <f>IF(AND(OR(IMPORT!K322="available",IMPORT!K322="reservation",IMPORT!K322="reservation-late"),OR(A322&lt;&gt;"Z - Garage - Livraison",A322&lt;&gt;"Z - Garage - Livraison")),B322,"")</f>
        <v>EL-018-ZG</v>
      </c>
      <c r="J322" s="18" t="str">
        <f>IFERROR(IF(VLOOKUP(B322,IMPORT!$F:$AF,21,FALSE)&lt;&gt;"null",IF(OR(A322="Z - Garage - Livraison",A322="Z - Garage - Restitution"),"",B322),""),"")</f>
        <v/>
      </c>
      <c r="K322" s="18" t="str">
        <f>IF(AND(J322="",OR(IMPORT!K322="intervention",IMPORT!K322="intervention-late")),IF(OR(A322="Z - Garage - Livraison",A322="Z - Garage - Restitution"),"",B322),"")</f>
        <v/>
      </c>
      <c r="L322" s="18" t="str">
        <f>IFERROR(IF(OR(A322="Z - Garage - Livraison",A322="Z - Garage - Restitution"),B322,""),"")</f>
        <v/>
      </c>
      <c r="M322" s="20" t="str">
        <f>IFERROR(INT(IF(OR(IMPORT!K322="intervention",IMPORT!K322="intervention-late",IMPORT!K322="unavailable"),IF(J322&lt;&gt;"",MID(VLOOKUP(B322,IMPORT!$F:$AF,21,0),1,10),MID(VLOOKUP(B322,IMPORT!$F:$AF,19,0),1,10)),"")),"")</f>
        <v/>
      </c>
      <c r="N322" s="20" t="str">
        <f>IFERROR(INT(IF(OR(IMPORT!K322="intervention",IMPORT!K322="intervention-late",IMPORT!K322="unavailable"),IF(J322&lt;&gt;"",MID(VLOOKUP(B322,IMPORT!$F:$AF,22,0),1,10),MID(VLOOKUP(B322,IMPORT!$F:$AF,20,0),1,10)),"")),"")</f>
        <v/>
      </c>
      <c r="O322" s="18" t="str">
        <f t="shared" ca="1" si="4"/>
        <v/>
      </c>
      <c r="P322" s="14">
        <f>IFERROR(INT(IF(MID(VLOOKUP(B322,IMPORT!$F:$AF,23,FALSE),1,10)&lt;&gt;"null",MID(VLOOKUP(B322,IMPORT!$F:$AF,23,FALSE),1,10),"")),"")</f>
        <v>43458</v>
      </c>
      <c r="Q322" s="16" t="str">
        <f>IFERROR(INT(IF(MID(VLOOKUP(B322,IMPORT!$F:$AF,26,FALSE),1,10)&lt;&gt;"null",MID(VLOOKUP(B322,IMPORT!$F:$AF,26,FALSE),1,10),"")),"")</f>
        <v/>
      </c>
      <c r="R322" s="16" t="str">
        <f>IFERROR(IF(VLOOKUP(B322,IMPORT!$F:$AF,11,FALSE)="true","X",""),"")</f>
        <v/>
      </c>
      <c r="S322" s="16" t="str">
        <f>IFERROR(IF(VLOOKUP(B322,IMPORT!$F:$AF,12,FALSE)="true","X",""),"")</f>
        <v/>
      </c>
      <c r="T322" s="16" t="str">
        <f>IFERROR(IF(VLOOKUP(B322,IMPORT!$F:$AF,9,FALSE)="true","X",""),"")</f>
        <v/>
      </c>
      <c r="U322" s="16" t="str">
        <f>IFERROR(IF(VLOOKUP(B322,IMPORT!$F:$AF,10,FALSE)="true","X",""),"")</f>
        <v/>
      </c>
      <c r="V322" s="16" t="str">
        <f>IFERROR(IF(VLOOKUP(B322,IMPORT!$F:$AF,13,FALSE)="true","X",""),"")</f>
        <v/>
      </c>
      <c r="W322" s="16" t="str">
        <f>IFERROR(IF(VLOOKUP(B322,IMPORT!$F:$AF,14,FALSE)="true","X",""),"")</f>
        <v/>
      </c>
      <c r="X322" s="12">
        <f>IFERROR(INT(IF(MID(VLOOKUP(B322,IMPORT!$F:$AF,27,FALSE),1,10)&lt;&gt;"null",MID(VLOOKUP(B322,IMPORT!$F:$AF,27,FALSE),1,10),"-")),"")</f>
        <v>43432</v>
      </c>
      <c r="Y322" s="21">
        <f>IFERROR(IF(VLOOKUP(B322,IMPORT!$F:$AF,24,FALSE)&lt;&gt;"null",VLOOKUP(B322,IMPORT!$F:$AF,24,FALSE),""),"")</f>
        <v>7.0100118723605504E+17</v>
      </c>
      <c r="Z322" s="18">
        <f>IFERROR(IF(VLOOKUP(B322,IMPORT!$F:$AF,25,FALSE)&lt;&gt;"null",VLOOKUP(B322,IMPORT!$F:$AF,25,FALSE),""),"")</f>
        <v>8294</v>
      </c>
    </row>
    <row r="323" spans="1:26">
      <c r="A323" s="1" t="str">
        <f>IFERROR(IF(IMPORT!C323&lt;&gt;"",IMPORT!C323,""),"")</f>
        <v>Paris 16 - Victor Hugo Pompe</v>
      </c>
      <c r="B323" s="1" t="str">
        <f>IFERROR(VLOOKUP(D323,IMPORT!$1:$1048576,6,FALSE),"")</f>
        <v>EP-150-EM</v>
      </c>
      <c r="C323" s="1" t="str">
        <f>IFERROR(VLOOKUP(B323,IMPORT!$F:$G,2,FALSE),"")</f>
        <v>Touran</v>
      </c>
      <c r="D323" s="8" t="str">
        <f>IFERROR(IF(IMPORT!A323&lt;&gt;"",IMPORT!A323,""),"")</f>
        <v>Paris 16 - Victor Hugo Pompe2</v>
      </c>
      <c r="E323" s="1" t="str">
        <f>IFERROR(VLOOKUP(D323,IMPORT!$1:$1048576,21,FALSE),"")</f>
        <v>Azize Aouzal</v>
      </c>
      <c r="F323" s="25" t="str">
        <f>IFERROR(IF(VLOOKUP(B323,IMPORT!$F:$J,4,0)="true","","S"),"")</f>
        <v/>
      </c>
      <c r="G323" s="10" t="str">
        <f>IFERROR(IF(VLOOKUP(B323,IMPORT!$F:$J,5,0)="normal","","B"),"")</f>
        <v/>
      </c>
      <c r="H323" s="26" t="str">
        <f>IFERROR(IF(VLOOKUP(B323,IMPORT!$F:$L,7,0)="true","","P"),"")</f>
        <v>P</v>
      </c>
      <c r="I323" s="18" t="str">
        <f>IF(AND(OR(IMPORT!K323="available",IMPORT!K323="reservation",IMPORT!K323="reservation-late"),OR(A323&lt;&gt;"Z - Garage - Livraison",A323&lt;&gt;"Z - Garage - Livraison")),B323,"")</f>
        <v/>
      </c>
      <c r="J323" s="18" t="str">
        <f>IFERROR(IF(VLOOKUP(B323,IMPORT!$F:$AF,21,FALSE)&lt;&gt;"null",IF(OR(A323="Z - Garage - Livraison",A323="Z - Garage - Restitution"),"",B323),""),"")</f>
        <v>EP-150-EM</v>
      </c>
      <c r="K323" s="18" t="str">
        <f>IF(AND(J323="",OR(IMPORT!K323="intervention",IMPORT!K323="intervention-late")),IF(OR(A323="Z - Garage - Livraison",A323="Z - Garage - Restitution"),"",B323),"")</f>
        <v/>
      </c>
      <c r="L323" s="18" t="str">
        <f>IFERROR(IF(OR(A323="Z - Garage - Livraison",A323="Z - Garage - Restitution"),B323,""),"")</f>
        <v/>
      </c>
      <c r="M323" s="20">
        <f>IFERROR(INT(IF(OR(IMPORT!K323="intervention",IMPORT!K323="intervention-late",IMPORT!K323="unavailable"),IF(J323&lt;&gt;"",MID(VLOOKUP(B323,IMPORT!$F:$AF,21,0),1,10),MID(VLOOKUP(B323,IMPORT!$F:$AF,19,0),1,10)),"")),"")</f>
        <v>43510</v>
      </c>
      <c r="N323" s="20">
        <f>IFERROR(INT(IF(OR(IMPORT!K323="intervention",IMPORT!K323="intervention-late",IMPORT!K323="unavailable"),IF(J323&lt;&gt;"",MID(VLOOKUP(B323,IMPORT!$F:$AF,22,0),1,10),MID(VLOOKUP(B323,IMPORT!$F:$AF,20,0),1,10)),"")),"")</f>
        <v>43545</v>
      </c>
      <c r="O323" s="18">
        <f t="shared" ref="O323:O386" ca="1" si="5">IF(J323&lt;&gt;"",IF(N323&lt;&gt;"",N323-TODAY(),""),"")</f>
        <v>32</v>
      </c>
      <c r="P323" s="14">
        <f>IFERROR(INT(IF(MID(VLOOKUP(B323,IMPORT!$F:$AF,23,FALSE),1,10)&lt;&gt;"null",MID(VLOOKUP(B323,IMPORT!$F:$AF,23,FALSE),1,10),"")),"")</f>
        <v>43456</v>
      </c>
      <c r="Q323" s="16">
        <f>IFERROR(INT(IF(MID(VLOOKUP(B323,IMPORT!$F:$AF,26,FALSE),1,10)&lt;&gt;"null",MID(VLOOKUP(B323,IMPORT!$F:$AF,26,FALSE),1,10),"")),"")</f>
        <v>43352</v>
      </c>
      <c r="R323" s="16" t="str">
        <f>IFERROR(IF(VLOOKUP(B323,IMPORT!$F:$AF,11,FALSE)="true","X",""),"")</f>
        <v/>
      </c>
      <c r="S323" s="16" t="str">
        <f>IFERROR(IF(VLOOKUP(B323,IMPORT!$F:$AF,12,FALSE)="true","X",""),"")</f>
        <v/>
      </c>
      <c r="T323" s="16" t="str">
        <f>IFERROR(IF(VLOOKUP(B323,IMPORT!$F:$AF,9,FALSE)="true","X",""),"")</f>
        <v/>
      </c>
      <c r="U323" s="16" t="str">
        <f>IFERROR(IF(VLOOKUP(B323,IMPORT!$F:$AF,10,FALSE)="true","X",""),"")</f>
        <v/>
      </c>
      <c r="V323" s="16" t="str">
        <f>IFERROR(IF(VLOOKUP(B323,IMPORT!$F:$AF,13,FALSE)="true","X",""),"")</f>
        <v/>
      </c>
      <c r="W323" s="16" t="str">
        <f>IFERROR(IF(VLOOKUP(B323,IMPORT!$F:$AF,14,FALSE)="true","X",""),"")</f>
        <v/>
      </c>
      <c r="X323" s="12">
        <f>IFERROR(INT(IF(MID(VLOOKUP(B323,IMPORT!$F:$AF,27,FALSE),1,10)&lt;&gt;"null",MID(VLOOKUP(B323,IMPORT!$F:$AF,27,FALSE),1,10),"-")),"")</f>
        <v>43432</v>
      </c>
      <c r="Y323" s="21">
        <f>IFERROR(IF(VLOOKUP(B323,IMPORT!$F:$AF,24,FALSE)&lt;&gt;"null",VLOOKUP(B323,IMPORT!$F:$AF,24,FALSE),""),"")</f>
        <v>7.0100118723600998E+17</v>
      </c>
      <c r="Z323" s="18" t="str">
        <f>IFERROR(IF(VLOOKUP(B323,IMPORT!$F:$AF,25,FALSE)&lt;&gt;"null",VLOOKUP(B323,IMPORT!$F:$AF,25,FALSE),""),"")</f>
        <v/>
      </c>
    </row>
    <row r="324" spans="1:26">
      <c r="A324" s="1" t="str">
        <f>IFERROR(IF(IMPORT!C324&lt;&gt;"",IMPORT!C324,""),"")</f>
        <v>Paris 16 - Victor Hugo Pompe</v>
      </c>
      <c r="B324" s="1" t="str">
        <f>IFERROR(VLOOKUP(D324,IMPORT!$1:$1048576,6,FALSE),"")</f>
        <v>FC-239-ME</v>
      </c>
      <c r="C324" s="1" t="str">
        <f>IFERROR(VLOOKUP(B324,IMPORT!$F:$G,2,FALSE),"")</f>
        <v>Golf 7</v>
      </c>
      <c r="D324" s="8" t="str">
        <f>IFERROR(IF(IMPORT!A324&lt;&gt;"",IMPORT!A324,""),"")</f>
        <v>Paris 16 - Victor Hugo Pompe3</v>
      </c>
      <c r="E324" s="1" t="str">
        <f>IFERROR(VLOOKUP(D324,IMPORT!$1:$1048576,21,FALSE),"")</f>
        <v>Azize Aouzal</v>
      </c>
      <c r="F324" s="25" t="str">
        <f>IFERROR(IF(VLOOKUP(B324,IMPORT!$F:$J,4,0)="true","","S"),"")</f>
        <v/>
      </c>
      <c r="G324" s="10" t="str">
        <f>IFERROR(IF(VLOOKUP(B324,IMPORT!$F:$J,5,0)="normal","","B"),"")</f>
        <v/>
      </c>
      <c r="H324" s="26" t="str">
        <f>IFERROR(IF(VLOOKUP(B324,IMPORT!$F:$L,7,0)="true","","P"),"")</f>
        <v>P</v>
      </c>
      <c r="I324" s="18" t="str">
        <f>IF(AND(OR(IMPORT!K324="available",IMPORT!K324="reservation",IMPORT!K324="reservation-late"),OR(A324&lt;&gt;"Z - Garage - Livraison",A324&lt;&gt;"Z - Garage - Livraison")),B324,"")</f>
        <v>FC-239-ME</v>
      </c>
      <c r="J324" s="18" t="str">
        <f>IFERROR(IF(VLOOKUP(B324,IMPORT!$F:$AF,21,FALSE)&lt;&gt;"null",IF(OR(A324="Z - Garage - Livraison",A324="Z - Garage - Restitution"),"",B324),""),"")</f>
        <v/>
      </c>
      <c r="K324" s="18" t="str">
        <f>IF(AND(J324="",OR(IMPORT!K324="intervention",IMPORT!K324="intervention-late")),IF(OR(A324="Z - Garage - Livraison",A324="Z - Garage - Restitution"),"",B324),"")</f>
        <v/>
      </c>
      <c r="L324" s="18" t="str">
        <f>IFERROR(IF(OR(A324="Z - Garage - Livraison",A324="Z - Garage - Restitution"),B324,""),"")</f>
        <v/>
      </c>
      <c r="M324" s="20" t="str">
        <f>IFERROR(INT(IF(OR(IMPORT!K324="intervention",IMPORT!K324="intervention-late",IMPORT!K324="unavailable"),IF(J324&lt;&gt;"",MID(VLOOKUP(B324,IMPORT!$F:$AF,21,0),1,10),MID(VLOOKUP(B324,IMPORT!$F:$AF,19,0),1,10)),"")),"")</f>
        <v/>
      </c>
      <c r="N324" s="20" t="str">
        <f>IFERROR(INT(IF(OR(IMPORT!K324="intervention",IMPORT!K324="intervention-late",IMPORT!K324="unavailable"),IF(J324&lt;&gt;"",MID(VLOOKUP(B324,IMPORT!$F:$AF,22,0),1,10),MID(VLOOKUP(B324,IMPORT!$F:$AF,20,0),1,10)),"")),"")</f>
        <v/>
      </c>
      <c r="O324" s="18" t="str">
        <f t="shared" ca="1" si="5"/>
        <v/>
      </c>
      <c r="P324" s="14" t="str">
        <f>IFERROR(INT(IF(MID(VLOOKUP(B324,IMPORT!$F:$AF,23,FALSE),1,10)&lt;&gt;"null",MID(VLOOKUP(B324,IMPORT!$F:$AF,23,FALSE),1,10),"")),"")</f>
        <v/>
      </c>
      <c r="Q324" s="16" t="str">
        <f>IFERROR(INT(IF(MID(VLOOKUP(B324,IMPORT!$F:$AF,26,FALSE),1,10)&lt;&gt;"null",MID(VLOOKUP(B324,IMPORT!$F:$AF,26,FALSE),1,10),"")),"")</f>
        <v/>
      </c>
      <c r="R324" s="16" t="str">
        <f>IFERROR(IF(VLOOKUP(B324,IMPORT!$F:$AF,11,FALSE)="true","X",""),"")</f>
        <v/>
      </c>
      <c r="S324" s="16" t="str">
        <f>IFERROR(IF(VLOOKUP(B324,IMPORT!$F:$AF,12,FALSE)="true","X",""),"")</f>
        <v/>
      </c>
      <c r="T324" s="16" t="str">
        <f>IFERROR(IF(VLOOKUP(B324,IMPORT!$F:$AF,9,FALSE)="true","X",""),"")</f>
        <v/>
      </c>
      <c r="U324" s="16" t="str">
        <f>IFERROR(IF(VLOOKUP(B324,IMPORT!$F:$AF,10,FALSE)="true","X",""),"")</f>
        <v/>
      </c>
      <c r="V324" s="16" t="str">
        <f>IFERROR(IF(VLOOKUP(B324,IMPORT!$F:$AF,13,FALSE)="true","X",""),"")</f>
        <v/>
      </c>
      <c r="W324" s="16" t="str">
        <f>IFERROR(IF(VLOOKUP(B324,IMPORT!$F:$AF,14,FALSE)="true","X",""),"")</f>
        <v/>
      </c>
      <c r="X324" s="12">
        <f>IFERROR(INT(IF(MID(VLOOKUP(B324,IMPORT!$F:$AF,27,FALSE),1,10)&lt;&gt;"null",MID(VLOOKUP(B324,IMPORT!$F:$AF,27,FALSE),1,10),"-")),"")</f>
        <v>43482</v>
      </c>
      <c r="Y324" s="21">
        <f>IFERROR(IF(VLOOKUP(B324,IMPORT!$F:$AF,24,FALSE)&lt;&gt;"null",VLOOKUP(B324,IMPORT!$F:$AF,24,FALSE),""),"")</f>
        <v>7.0100118723605197E+17</v>
      </c>
      <c r="Z324" s="18">
        <f>IFERROR(IF(VLOOKUP(B324,IMPORT!$F:$AF,25,FALSE)&lt;&gt;"null",VLOOKUP(B324,IMPORT!$F:$AF,25,FALSE),""),"")</f>
        <v>8188</v>
      </c>
    </row>
    <row r="325" spans="1:26">
      <c r="A325" s="1" t="str">
        <f>IFERROR(IF(IMPORT!C325&lt;&gt;"",IMPORT!C325,""),"")</f>
        <v>Paris 16 - Victor Hugo Pompe</v>
      </c>
      <c r="B325" s="1" t="str">
        <f>IFERROR(VLOOKUP(D325,IMPORT!$1:$1048576,6,FALSE),"")</f>
        <v>EQ-813-EH</v>
      </c>
      <c r="C325" s="1" t="str">
        <f>IFERROR(VLOOKUP(B325,IMPORT!$F:$G,2,FALSE),"")</f>
        <v>MEGANE</v>
      </c>
      <c r="D325" s="8" t="str">
        <f>IFERROR(IF(IMPORT!A325&lt;&gt;"",IMPORT!A325,""),"")</f>
        <v>Paris 16 - Victor Hugo Pompe4</v>
      </c>
      <c r="E325" s="1" t="str">
        <f>IFERROR(VLOOKUP(D325,IMPORT!$1:$1048576,21,FALSE),"")</f>
        <v>Azize Aouzal</v>
      </c>
      <c r="F325" s="25" t="str">
        <f>IFERROR(IF(VLOOKUP(B325,IMPORT!$F:$J,4,0)="true","","S"),"")</f>
        <v>S</v>
      </c>
      <c r="G325" s="10" t="str">
        <f>IFERROR(IF(VLOOKUP(B325,IMPORT!$F:$J,5,0)="normal","","B"),"")</f>
        <v>B</v>
      </c>
      <c r="H325" s="26" t="str">
        <f>IFERROR(IF(VLOOKUP(B325,IMPORT!$F:$L,7,0)="true","","P"),"")</f>
        <v/>
      </c>
      <c r="I325" s="18" t="str">
        <f>IF(AND(OR(IMPORT!K325="available",IMPORT!K325="reservation",IMPORT!K325="reservation-late"),OR(A325&lt;&gt;"Z - Garage - Livraison",A325&lt;&gt;"Z - Garage - Livraison")),B325,"")</f>
        <v/>
      </c>
      <c r="J325" s="18" t="str">
        <f>IFERROR(IF(VLOOKUP(B325,IMPORT!$F:$AF,21,FALSE)&lt;&gt;"null",IF(OR(A325="Z - Garage - Livraison",A325="Z - Garage - Restitution"),"",B325),""),"")</f>
        <v>EQ-813-EH</v>
      </c>
      <c r="K325" s="18" t="str">
        <f>IF(AND(J325="",OR(IMPORT!K325="intervention",IMPORT!K325="intervention-late")),IF(OR(A325="Z - Garage - Livraison",A325="Z - Garage - Restitution"),"",B325),"")</f>
        <v/>
      </c>
      <c r="L325" s="18" t="str">
        <f>IFERROR(IF(OR(A325="Z - Garage - Livraison",A325="Z - Garage - Restitution"),B325,""),"")</f>
        <v/>
      </c>
      <c r="M325" s="20">
        <f>IFERROR(INT(IF(OR(IMPORT!K325="intervention",IMPORT!K325="intervention-late",IMPORT!K325="unavailable"),IF(J325&lt;&gt;"",MID(VLOOKUP(B325,IMPORT!$F:$AF,21,0),1,10),MID(VLOOKUP(B325,IMPORT!$F:$AF,19,0),1,10)),"")),"")</f>
        <v>43484</v>
      </c>
      <c r="N325" s="20">
        <f>IFERROR(INT(IF(OR(IMPORT!K325="intervention",IMPORT!K325="intervention-late",IMPORT!K325="unavailable"),IF(J325&lt;&gt;"",MID(VLOOKUP(B325,IMPORT!$F:$AF,22,0),1,10),MID(VLOOKUP(B325,IMPORT!$F:$AF,20,0),1,10)),"")),"")</f>
        <v>43523</v>
      </c>
      <c r="O325" s="18">
        <f t="shared" ca="1" si="5"/>
        <v>10</v>
      </c>
      <c r="P325" s="14" t="str">
        <f>IFERROR(INT(IF(MID(VLOOKUP(B325,IMPORT!$F:$AF,23,FALSE),1,10)&lt;&gt;"null",MID(VLOOKUP(B325,IMPORT!$F:$AF,23,FALSE),1,10),"")),"")</f>
        <v/>
      </c>
      <c r="Q325" s="16" t="str">
        <f>IFERROR(INT(IF(MID(VLOOKUP(B325,IMPORT!$F:$AF,26,FALSE),1,10)&lt;&gt;"null",MID(VLOOKUP(B325,IMPORT!$F:$AF,26,FALSE),1,10),"")),"")</f>
        <v/>
      </c>
      <c r="R325" s="16" t="str">
        <f>IFERROR(IF(VLOOKUP(B325,IMPORT!$F:$AF,11,FALSE)="true","X",""),"")</f>
        <v/>
      </c>
      <c r="S325" s="16" t="str">
        <f>IFERROR(IF(VLOOKUP(B325,IMPORT!$F:$AF,12,FALSE)="true","X",""),"")</f>
        <v/>
      </c>
      <c r="T325" s="16" t="str">
        <f>IFERROR(IF(VLOOKUP(B325,IMPORT!$F:$AF,9,FALSE)="true","X",""),"")</f>
        <v/>
      </c>
      <c r="U325" s="16" t="str">
        <f>IFERROR(IF(VLOOKUP(B325,IMPORT!$F:$AF,10,FALSE)="true","X",""),"")</f>
        <v/>
      </c>
      <c r="V325" s="16" t="str">
        <f>IFERROR(IF(VLOOKUP(B325,IMPORT!$F:$AF,13,FALSE)="true","X",""),"")</f>
        <v/>
      </c>
      <c r="W325" s="16" t="str">
        <f>IFERROR(IF(VLOOKUP(B325,IMPORT!$F:$AF,14,FALSE)="true","X",""),"")</f>
        <v/>
      </c>
      <c r="X325" s="12">
        <f>IFERROR(INT(IF(MID(VLOOKUP(B325,IMPORT!$F:$AF,27,FALSE),1,10)&lt;&gt;"null",MID(VLOOKUP(B325,IMPORT!$F:$AF,27,FALSE),1,10),"-")),"")</f>
        <v>43319</v>
      </c>
      <c r="Y325" s="21">
        <f>IFERROR(IF(VLOOKUP(B325,IMPORT!$F:$AF,24,FALSE)&lt;&gt;"null",VLOOKUP(B325,IMPORT!$F:$AF,24,FALSE),""),"")</f>
        <v>7.0100118723605504E+17</v>
      </c>
      <c r="Z325" s="18" t="str">
        <f>IFERROR(IF(VLOOKUP(B325,IMPORT!$F:$AF,25,FALSE)&lt;&gt;"null",VLOOKUP(B325,IMPORT!$F:$AF,25,FALSE),""),"")</f>
        <v/>
      </c>
    </row>
    <row r="326" spans="1:26">
      <c r="A326" s="1" t="str">
        <f>IFERROR(IF(IMPORT!C326&lt;&gt;"",IMPORT!C326,""),"")</f>
        <v>Paris 16 - Victor Hugo Pompe</v>
      </c>
      <c r="B326" s="1" t="str">
        <f>IFERROR(VLOOKUP(D326,IMPORT!$1:$1048576,6,FALSE),"")</f>
        <v xml:space="preserve">EL-168-YP </v>
      </c>
      <c r="C326" s="1" t="str">
        <f>IFERROR(VLOOKUP(B326,IMPORT!$F:$G,2,FALSE),"")</f>
        <v>TWINGO</v>
      </c>
      <c r="D326" s="8" t="str">
        <f>IFERROR(IF(IMPORT!A326&lt;&gt;"",IMPORT!A326,""),"")</f>
        <v>Paris 16 - Victor Hugo Pompe5</v>
      </c>
      <c r="E326" s="1" t="str">
        <f>IFERROR(VLOOKUP(D326,IMPORT!$1:$1048576,21,FALSE),"")</f>
        <v>Azize Aouzal</v>
      </c>
      <c r="F326" s="25" t="str">
        <f>IFERROR(IF(VLOOKUP(B326,IMPORT!$F:$J,4,0)="true","","S"),"")</f>
        <v/>
      </c>
      <c r="G326" s="10" t="str">
        <f>IFERROR(IF(VLOOKUP(B326,IMPORT!$F:$J,5,0)="normal","","B"),"")</f>
        <v>B</v>
      </c>
      <c r="H326" s="26" t="str">
        <f>IFERROR(IF(VLOOKUP(B326,IMPORT!$F:$L,7,0)="true","","P"),"")</f>
        <v>P</v>
      </c>
      <c r="I326" s="18" t="str">
        <f>IF(AND(OR(IMPORT!K326="available",IMPORT!K326="reservation",IMPORT!K326="reservation-late"),OR(A326&lt;&gt;"Z - Garage - Livraison",A326&lt;&gt;"Z - Garage - Livraison")),B326,"")</f>
        <v/>
      </c>
      <c r="J326" s="18" t="str">
        <f>IFERROR(IF(VLOOKUP(B326,IMPORT!$F:$AF,21,FALSE)&lt;&gt;"null",IF(OR(A326="Z - Garage - Livraison",A326="Z - Garage - Restitution"),"",B326),""),"")</f>
        <v xml:space="preserve">EL-168-YP </v>
      </c>
      <c r="K326" s="18" t="str">
        <f>IF(AND(J326="",OR(IMPORT!K326="intervention",IMPORT!K326="intervention-late")),IF(OR(A326="Z - Garage - Livraison",A326="Z - Garage - Restitution"),"",B326),"")</f>
        <v/>
      </c>
      <c r="L326" s="18" t="str">
        <f>IFERROR(IF(OR(A326="Z - Garage - Livraison",A326="Z - Garage - Restitution"),B326,""),"")</f>
        <v/>
      </c>
      <c r="M326" s="20">
        <f>IFERROR(INT(IF(OR(IMPORT!K326="intervention",IMPORT!K326="intervention-late",IMPORT!K326="unavailable"),IF(J326&lt;&gt;"",MID(VLOOKUP(B326,IMPORT!$F:$AF,21,0),1,10),MID(VLOOKUP(B326,IMPORT!$F:$AF,19,0),1,10)),"")),"")</f>
        <v>43485</v>
      </c>
      <c r="N326" s="20">
        <f>IFERROR(INT(IF(OR(IMPORT!K326="intervention",IMPORT!K326="intervention-late",IMPORT!K326="unavailable"),IF(J326&lt;&gt;"",MID(VLOOKUP(B326,IMPORT!$F:$AF,22,0),1,10),MID(VLOOKUP(B326,IMPORT!$F:$AF,20,0),1,10)),"")),"")</f>
        <v>43523</v>
      </c>
      <c r="O326" s="18">
        <f t="shared" ca="1" si="5"/>
        <v>10</v>
      </c>
      <c r="P326" s="14" t="str">
        <f>IFERROR(INT(IF(MID(VLOOKUP(B326,IMPORT!$F:$AF,23,FALSE),1,10)&lt;&gt;"null",MID(VLOOKUP(B326,IMPORT!$F:$AF,23,FALSE),1,10),"")),"")</f>
        <v/>
      </c>
      <c r="Q326" s="16">
        <f>IFERROR(INT(IF(MID(VLOOKUP(B326,IMPORT!$F:$AF,26,FALSE),1,10)&lt;&gt;"null",MID(VLOOKUP(B326,IMPORT!$F:$AF,26,FALSE),1,10),"")),"")</f>
        <v>43415</v>
      </c>
      <c r="R326" s="16" t="str">
        <f>IFERROR(IF(VLOOKUP(B326,IMPORT!$F:$AF,11,FALSE)="true","X",""),"")</f>
        <v/>
      </c>
      <c r="S326" s="16" t="str">
        <f>IFERROR(IF(VLOOKUP(B326,IMPORT!$F:$AF,12,FALSE)="true","X",""),"")</f>
        <v/>
      </c>
      <c r="T326" s="16" t="str">
        <f>IFERROR(IF(VLOOKUP(B326,IMPORT!$F:$AF,9,FALSE)="true","X",""),"")</f>
        <v/>
      </c>
      <c r="U326" s="16" t="str">
        <f>IFERROR(IF(VLOOKUP(B326,IMPORT!$F:$AF,10,FALSE)="true","X",""),"")</f>
        <v/>
      </c>
      <c r="V326" s="16" t="str">
        <f>IFERROR(IF(VLOOKUP(B326,IMPORT!$F:$AF,13,FALSE)="true","X",""),"")</f>
        <v/>
      </c>
      <c r="W326" s="16" t="str">
        <f>IFERROR(IF(VLOOKUP(B326,IMPORT!$F:$AF,14,FALSE)="true","X",""),"")</f>
        <v/>
      </c>
      <c r="X326" s="12">
        <f>IFERROR(INT(IF(MID(VLOOKUP(B326,IMPORT!$F:$AF,27,FALSE),1,10)&lt;&gt;"null",MID(VLOOKUP(B326,IMPORT!$F:$AF,27,FALSE),1,10),"-")),"")</f>
        <v>43432</v>
      </c>
      <c r="Y326" s="21">
        <f>IFERROR(IF(VLOOKUP(B326,IMPORT!$F:$AF,24,FALSE)&lt;&gt;"null",VLOOKUP(B326,IMPORT!$F:$AF,24,FALSE),""),"")</f>
        <v>7.0100118723602995E+17</v>
      </c>
      <c r="Z326" s="18">
        <f>IFERROR(IF(VLOOKUP(B326,IMPORT!$F:$AF,25,FALSE)&lt;&gt;"null",VLOOKUP(B326,IMPORT!$F:$AF,25,FALSE),""),"")</f>
        <v>8295</v>
      </c>
    </row>
    <row r="327" spans="1:26">
      <c r="A327" s="1" t="str">
        <f>IFERROR(IF(IMPORT!C327&lt;&gt;"",IMPORT!C327,""),"")</f>
        <v>Paris 16 - Victor Hugo Pompe</v>
      </c>
      <c r="B327" s="1" t="str">
        <f>IFERROR(VLOOKUP(D327,IMPORT!$1:$1048576,6,FALSE),"")</f>
        <v>FA-844-JA</v>
      </c>
      <c r="C327" s="1" t="str">
        <f>IFERROR(VLOOKUP(B327,IMPORT!$F:$G,2,FALSE),"")</f>
        <v>MEGANE</v>
      </c>
      <c r="D327" s="8" t="str">
        <f>IFERROR(IF(IMPORT!A327&lt;&gt;"",IMPORT!A327,""),"")</f>
        <v>Paris 16 - Victor Hugo Pompe6</v>
      </c>
      <c r="E327" s="1" t="str">
        <f>IFERROR(VLOOKUP(D327,IMPORT!$1:$1048576,21,FALSE),"")</f>
        <v>Azize Aouzal</v>
      </c>
      <c r="F327" s="25" t="str">
        <f>IFERROR(IF(VLOOKUP(B327,IMPORT!$F:$J,4,0)="true","","S"),"")</f>
        <v/>
      </c>
      <c r="G327" s="10" t="str">
        <f>IFERROR(IF(VLOOKUP(B327,IMPORT!$F:$J,5,0)="normal","","B"),"")</f>
        <v/>
      </c>
      <c r="H327" s="26" t="str">
        <f>IFERROR(IF(VLOOKUP(B327,IMPORT!$F:$L,7,0)="true","","P"),"")</f>
        <v/>
      </c>
      <c r="I327" s="18" t="str">
        <f>IF(AND(OR(IMPORT!K327="available",IMPORT!K327="reservation",IMPORT!K327="reservation-late"),OR(A327&lt;&gt;"Z - Garage - Livraison",A327&lt;&gt;"Z - Garage - Livraison")),B327,"")</f>
        <v>FA-844-JA</v>
      </c>
      <c r="J327" s="18" t="str">
        <f>IFERROR(IF(VLOOKUP(B327,IMPORT!$F:$AF,21,FALSE)&lt;&gt;"null",IF(OR(A327="Z - Garage - Livraison",A327="Z - Garage - Restitution"),"",B327),""),"")</f>
        <v/>
      </c>
      <c r="K327" s="18" t="str">
        <f>IF(AND(J327="",OR(IMPORT!K327="intervention",IMPORT!K327="intervention-late")),IF(OR(A327="Z - Garage - Livraison",A327="Z - Garage - Restitution"),"",B327),"")</f>
        <v/>
      </c>
      <c r="L327" s="18" t="str">
        <f>IFERROR(IF(OR(A327="Z - Garage - Livraison",A327="Z - Garage - Restitution"),B327,""),"")</f>
        <v/>
      </c>
      <c r="M327" s="20" t="str">
        <f>IFERROR(INT(IF(OR(IMPORT!K327="intervention",IMPORT!K327="intervention-late",IMPORT!K327="unavailable"),IF(J327&lt;&gt;"",MID(VLOOKUP(B327,IMPORT!$F:$AF,21,0),1,10),MID(VLOOKUP(B327,IMPORT!$F:$AF,19,0),1,10)),"")),"")</f>
        <v/>
      </c>
      <c r="N327" s="20" t="str">
        <f>IFERROR(INT(IF(OR(IMPORT!K327="intervention",IMPORT!K327="intervention-late",IMPORT!K327="unavailable"),IF(J327&lt;&gt;"",MID(VLOOKUP(B327,IMPORT!$F:$AF,22,0),1,10),MID(VLOOKUP(B327,IMPORT!$F:$AF,20,0),1,10)),"")),"")</f>
        <v/>
      </c>
      <c r="O327" s="18" t="str">
        <f t="shared" ca="1" si="5"/>
        <v/>
      </c>
      <c r="P327" s="14" t="str">
        <f>IFERROR(INT(IF(MID(VLOOKUP(B327,IMPORT!$F:$AF,23,FALSE),1,10)&lt;&gt;"null",MID(VLOOKUP(B327,IMPORT!$F:$AF,23,FALSE),1,10),"")),"")</f>
        <v/>
      </c>
      <c r="Q327" s="16" t="str">
        <f>IFERROR(INT(IF(MID(VLOOKUP(B327,IMPORT!$F:$AF,26,FALSE),1,10)&lt;&gt;"null",MID(VLOOKUP(B327,IMPORT!$F:$AF,26,FALSE),1,10),"")),"")</f>
        <v/>
      </c>
      <c r="R327" s="16" t="str">
        <f>IFERROR(IF(VLOOKUP(B327,IMPORT!$F:$AF,11,FALSE)="true","X",""),"")</f>
        <v/>
      </c>
      <c r="S327" s="16" t="str">
        <f>IFERROR(IF(VLOOKUP(B327,IMPORT!$F:$AF,12,FALSE)="true","X",""),"")</f>
        <v/>
      </c>
      <c r="T327" s="16" t="str">
        <f>IFERROR(IF(VLOOKUP(B327,IMPORT!$F:$AF,9,FALSE)="true","X",""),"")</f>
        <v/>
      </c>
      <c r="U327" s="16" t="str">
        <f>IFERROR(IF(VLOOKUP(B327,IMPORT!$F:$AF,10,FALSE)="true","X",""),"")</f>
        <v/>
      </c>
      <c r="V327" s="16" t="str">
        <f>IFERROR(IF(VLOOKUP(B327,IMPORT!$F:$AF,13,FALSE)="true","X",""),"")</f>
        <v/>
      </c>
      <c r="W327" s="16" t="str">
        <f>IFERROR(IF(VLOOKUP(B327,IMPORT!$F:$AF,14,FALSE)="true","X",""),"")</f>
        <v/>
      </c>
      <c r="X327" s="12" t="str">
        <f>IFERROR(INT(IF(MID(VLOOKUP(B327,IMPORT!$F:$AF,27,FALSE),1,10)&lt;&gt;"null",MID(VLOOKUP(B327,IMPORT!$F:$AF,27,FALSE),1,10),"-")),"")</f>
        <v/>
      </c>
      <c r="Y327" s="21">
        <f>IFERROR(IF(VLOOKUP(B327,IMPORT!$F:$AF,24,FALSE)&lt;&gt;"null",VLOOKUP(B327,IMPORT!$F:$AF,24,FALSE),""),"")</f>
        <v>7.0100118723605504E+17</v>
      </c>
      <c r="Z327" s="18">
        <f>IFERROR(IF(VLOOKUP(B327,IMPORT!$F:$AF,25,FALSE)&lt;&gt;"null",VLOOKUP(B327,IMPORT!$F:$AF,25,FALSE),""),"")</f>
        <v>8296</v>
      </c>
    </row>
    <row r="328" spans="1:26">
      <c r="A328" s="1" t="str">
        <f>IFERROR(IF(IMPORT!C328&lt;&gt;"",IMPORT!C328,""),"")</f>
        <v>Paris 17 - Courcelles-Champerret</v>
      </c>
      <c r="B328" s="1" t="str">
        <f>IFERROR(VLOOKUP(D328,IMPORT!$1:$1048576,6,FALSE),"")</f>
        <v>EL-151-ZB</v>
      </c>
      <c r="C328" s="1" t="str">
        <f>IFERROR(VLOOKUP(B328,IMPORT!$F:$G,2,FALSE),"")</f>
        <v>Golf 7</v>
      </c>
      <c r="D328" s="8" t="str">
        <f>IFERROR(IF(IMPORT!A328&lt;&gt;"",IMPORT!A328,""),"")</f>
        <v>Paris 17 - Courcelles-Champerret1</v>
      </c>
      <c r="E328" s="1" t="str">
        <f>IFERROR(VLOOKUP(D328,IMPORT!$1:$1048576,21,FALSE),"")</f>
        <v>Stephen Girault</v>
      </c>
      <c r="F328" s="25" t="str">
        <f>IFERROR(IF(VLOOKUP(B328,IMPORT!$F:$J,4,0)="true","","S"),"")</f>
        <v/>
      </c>
      <c r="G328" s="10" t="str">
        <f>IFERROR(IF(VLOOKUP(B328,IMPORT!$F:$J,5,0)="normal","","B"),"")</f>
        <v/>
      </c>
      <c r="H328" s="26" t="str">
        <f>IFERROR(IF(VLOOKUP(B328,IMPORT!$F:$L,7,0)="true","","P"),"")</f>
        <v/>
      </c>
      <c r="I328" s="18" t="str">
        <f>IF(AND(OR(IMPORT!K328="available",IMPORT!K328="reservation",IMPORT!K328="reservation-late"),OR(A328&lt;&gt;"Z - Garage - Livraison",A328&lt;&gt;"Z - Garage - Livraison")),B328,"")</f>
        <v>EL-151-ZB</v>
      </c>
      <c r="J328" s="18" t="str">
        <f>IFERROR(IF(VLOOKUP(B328,IMPORT!$F:$AF,21,FALSE)&lt;&gt;"null",IF(OR(A328="Z - Garage - Livraison",A328="Z - Garage - Restitution"),"",B328),""),"")</f>
        <v/>
      </c>
      <c r="K328" s="18" t="str">
        <f>IF(AND(J328="",OR(IMPORT!K328="intervention",IMPORT!K328="intervention-late")),IF(OR(A328="Z - Garage - Livraison",A328="Z - Garage - Restitution"),"",B328),"")</f>
        <v/>
      </c>
      <c r="L328" s="18" t="str">
        <f>IFERROR(IF(OR(A328="Z - Garage - Livraison",A328="Z - Garage - Restitution"),B328,""),"")</f>
        <v/>
      </c>
      <c r="M328" s="20" t="str">
        <f>IFERROR(INT(IF(OR(IMPORT!K328="intervention",IMPORT!K328="intervention-late",IMPORT!K328="unavailable"),IF(J328&lt;&gt;"",MID(VLOOKUP(B328,IMPORT!$F:$AF,21,0),1,10),MID(VLOOKUP(B328,IMPORT!$F:$AF,19,0),1,10)),"")),"")</f>
        <v/>
      </c>
      <c r="N328" s="20" t="str">
        <f>IFERROR(INT(IF(OR(IMPORT!K328="intervention",IMPORT!K328="intervention-late",IMPORT!K328="unavailable"),IF(J328&lt;&gt;"",MID(VLOOKUP(B328,IMPORT!$F:$AF,22,0),1,10),MID(VLOOKUP(B328,IMPORT!$F:$AF,20,0),1,10)),"")),"")</f>
        <v/>
      </c>
      <c r="O328" s="18" t="str">
        <f t="shared" ca="1" si="5"/>
        <v/>
      </c>
      <c r="P328" s="14" t="str">
        <f>IFERROR(INT(IF(MID(VLOOKUP(B328,IMPORT!$F:$AF,23,FALSE),1,10)&lt;&gt;"null",MID(VLOOKUP(B328,IMPORT!$F:$AF,23,FALSE),1,10),"")),"")</f>
        <v/>
      </c>
      <c r="Q328" s="16">
        <f>IFERROR(INT(IF(MID(VLOOKUP(B328,IMPORT!$F:$AF,26,FALSE),1,10)&lt;&gt;"null",MID(VLOOKUP(B328,IMPORT!$F:$AF,26,FALSE),1,10),"")),"")</f>
        <v>43486</v>
      </c>
      <c r="R328" s="16" t="str">
        <f>IFERROR(IF(VLOOKUP(B328,IMPORT!$F:$AF,11,FALSE)="true","X",""),"")</f>
        <v/>
      </c>
      <c r="S328" s="16" t="str">
        <f>IFERROR(IF(VLOOKUP(B328,IMPORT!$F:$AF,12,FALSE)="true","X",""),"")</f>
        <v/>
      </c>
      <c r="T328" s="16" t="str">
        <f>IFERROR(IF(VLOOKUP(B328,IMPORT!$F:$AF,9,FALSE)="true","X",""),"")</f>
        <v/>
      </c>
      <c r="U328" s="16" t="str">
        <f>IFERROR(IF(VLOOKUP(B328,IMPORT!$F:$AF,10,FALSE)="true","X",""),"")</f>
        <v/>
      </c>
      <c r="V328" s="16" t="str">
        <f>IFERROR(IF(VLOOKUP(B328,IMPORT!$F:$AF,13,FALSE)="true","X",""),"")</f>
        <v/>
      </c>
      <c r="W328" s="16" t="str">
        <f>IFERROR(IF(VLOOKUP(B328,IMPORT!$F:$AF,14,FALSE)="true","X",""),"")</f>
        <v/>
      </c>
      <c r="X328" s="12">
        <f>IFERROR(INT(IF(MID(VLOOKUP(B328,IMPORT!$F:$AF,27,FALSE),1,10)&lt;&gt;"null",MID(VLOOKUP(B328,IMPORT!$F:$AF,27,FALSE),1,10),"-")),"")</f>
        <v>43438</v>
      </c>
      <c r="Y328" s="21">
        <f>IFERROR(IF(VLOOKUP(B328,IMPORT!$F:$AF,24,FALSE)&lt;&gt;"null",VLOOKUP(B328,IMPORT!$F:$AF,24,FALSE),""),"")</f>
        <v>7.0100118723603405E+17</v>
      </c>
      <c r="Z328" s="18" t="str">
        <f>IFERROR(IF(VLOOKUP(B328,IMPORT!$F:$AF,25,FALSE)&lt;&gt;"null",VLOOKUP(B328,IMPORT!$F:$AF,25,FALSE),""),"")</f>
        <v/>
      </c>
    </row>
    <row r="329" spans="1:26">
      <c r="A329" s="1" t="str">
        <f>IFERROR(IF(IMPORT!C329&lt;&gt;"",IMPORT!C329,""),"")</f>
        <v>Paris 17 - Courcelles-Champerret</v>
      </c>
      <c r="B329" s="1" t="str">
        <f>IFERROR(VLOOKUP(D329,IMPORT!$1:$1048576,6,FALSE),"")</f>
        <v>EK-613-XE</v>
      </c>
      <c r="C329" s="1" t="str">
        <f>IFERROR(VLOOKUP(B329,IMPORT!$F:$G,2,FALSE),"")</f>
        <v>TWINGO</v>
      </c>
      <c r="D329" s="8" t="str">
        <f>IFERROR(IF(IMPORT!A329&lt;&gt;"",IMPORT!A329,""),"")</f>
        <v>Paris 17 - Courcelles-Champerret2</v>
      </c>
      <c r="E329" s="1" t="str">
        <f>IFERROR(VLOOKUP(D329,IMPORT!$1:$1048576,21,FALSE),"")</f>
        <v>Stephen Girault</v>
      </c>
      <c r="F329" s="25" t="str">
        <f>IFERROR(IF(VLOOKUP(B329,IMPORT!$F:$J,4,0)="true","","S"),"")</f>
        <v/>
      </c>
      <c r="G329" s="10" t="str">
        <f>IFERROR(IF(VLOOKUP(B329,IMPORT!$F:$J,5,0)="normal","","B"),"")</f>
        <v/>
      </c>
      <c r="H329" s="26" t="str">
        <f>IFERROR(IF(VLOOKUP(B329,IMPORT!$F:$L,7,0)="true","","P"),"")</f>
        <v/>
      </c>
      <c r="I329" s="18" t="str">
        <f>IF(AND(OR(IMPORT!K329="available",IMPORT!K329="reservation",IMPORT!K329="reservation-late"),OR(A329&lt;&gt;"Z - Garage - Livraison",A329&lt;&gt;"Z - Garage - Livraison")),B329,"")</f>
        <v>EK-613-XE</v>
      </c>
      <c r="J329" s="18" t="str">
        <f>IFERROR(IF(VLOOKUP(B329,IMPORT!$F:$AF,21,FALSE)&lt;&gt;"null",IF(OR(A329="Z - Garage - Livraison",A329="Z - Garage - Restitution"),"",B329),""),"")</f>
        <v/>
      </c>
      <c r="K329" s="18" t="str">
        <f>IF(AND(J329="",OR(IMPORT!K329="intervention",IMPORT!K329="intervention-late")),IF(OR(A329="Z - Garage - Livraison",A329="Z - Garage - Restitution"),"",B329),"")</f>
        <v/>
      </c>
      <c r="L329" s="18" t="str">
        <f>IFERROR(IF(OR(A329="Z - Garage - Livraison",A329="Z - Garage - Restitution"),B329,""),"")</f>
        <v/>
      </c>
      <c r="M329" s="20" t="str">
        <f>IFERROR(INT(IF(OR(IMPORT!K329="intervention",IMPORT!K329="intervention-late",IMPORT!K329="unavailable"),IF(J329&lt;&gt;"",MID(VLOOKUP(B329,IMPORT!$F:$AF,21,0),1,10),MID(VLOOKUP(B329,IMPORT!$F:$AF,19,0),1,10)),"")),"")</f>
        <v/>
      </c>
      <c r="N329" s="20" t="str">
        <f>IFERROR(INT(IF(OR(IMPORT!K329="intervention",IMPORT!K329="intervention-late",IMPORT!K329="unavailable"),IF(J329&lt;&gt;"",MID(VLOOKUP(B329,IMPORT!$F:$AF,22,0),1,10),MID(VLOOKUP(B329,IMPORT!$F:$AF,20,0),1,10)),"")),"")</f>
        <v/>
      </c>
      <c r="O329" s="18" t="str">
        <f t="shared" ca="1" si="5"/>
        <v/>
      </c>
      <c r="P329" s="14">
        <f>IFERROR(INT(IF(MID(VLOOKUP(B329,IMPORT!$F:$AF,23,FALSE),1,10)&lt;&gt;"null",MID(VLOOKUP(B329,IMPORT!$F:$AF,23,FALSE),1,10),"")),"")</f>
        <v>43498</v>
      </c>
      <c r="Q329" s="16">
        <f>IFERROR(INT(IF(MID(VLOOKUP(B329,IMPORT!$F:$AF,26,FALSE),1,10)&lt;&gt;"null",MID(VLOOKUP(B329,IMPORT!$F:$AF,26,FALSE),1,10),"")),"")</f>
        <v>43459</v>
      </c>
      <c r="R329" s="16" t="str">
        <f>IFERROR(IF(VLOOKUP(B329,IMPORT!$F:$AF,11,FALSE)="true","X",""),"")</f>
        <v/>
      </c>
      <c r="S329" s="16" t="str">
        <f>IFERROR(IF(VLOOKUP(B329,IMPORT!$F:$AF,12,FALSE)="true","X",""),"")</f>
        <v/>
      </c>
      <c r="T329" s="16" t="str">
        <f>IFERROR(IF(VLOOKUP(B329,IMPORT!$F:$AF,9,FALSE)="true","X",""),"")</f>
        <v/>
      </c>
      <c r="U329" s="16" t="str">
        <f>IFERROR(IF(VLOOKUP(B329,IMPORT!$F:$AF,10,FALSE)="true","X",""),"")</f>
        <v/>
      </c>
      <c r="V329" s="16" t="str">
        <f>IFERROR(IF(VLOOKUP(B329,IMPORT!$F:$AF,13,FALSE)="true","X",""),"")</f>
        <v/>
      </c>
      <c r="W329" s="16" t="str">
        <f>IFERROR(IF(VLOOKUP(B329,IMPORT!$F:$AF,14,FALSE)="true","X",""),"")</f>
        <v/>
      </c>
      <c r="X329" s="12">
        <f>IFERROR(INT(IF(MID(VLOOKUP(B329,IMPORT!$F:$AF,27,FALSE),1,10)&lt;&gt;"null",MID(VLOOKUP(B329,IMPORT!$F:$AF,27,FALSE),1,10),"-")),"")</f>
        <v>43208</v>
      </c>
      <c r="Y329" s="21">
        <f>IFERROR(IF(VLOOKUP(B329,IMPORT!$F:$AF,24,FALSE)&lt;&gt;"null",VLOOKUP(B329,IMPORT!$F:$AF,24,FALSE),""),"")</f>
        <v>7.0100118723608499E+17</v>
      </c>
      <c r="Z329" s="18">
        <f>IFERROR(IF(VLOOKUP(B329,IMPORT!$F:$AF,25,FALSE)&lt;&gt;"null",VLOOKUP(B329,IMPORT!$F:$AF,25,FALSE),""),"")</f>
        <v>115379</v>
      </c>
    </row>
    <row r="330" spans="1:26">
      <c r="A330" s="1" t="str">
        <f>IFERROR(IF(IMPORT!C330&lt;&gt;"",IMPORT!C330,""),"")</f>
        <v>Paris 17 - Courcelles-Champerret</v>
      </c>
      <c r="B330" s="1" t="str">
        <f>IFERROR(VLOOKUP(D330,IMPORT!$1:$1048576,6,FALSE),"")</f>
        <v>EL-577-FN</v>
      </c>
      <c r="C330" s="1" t="str">
        <f>IFERROR(VLOOKUP(B330,IMPORT!$F:$G,2,FALSE),"")</f>
        <v>Golf 7</v>
      </c>
      <c r="D330" s="8" t="str">
        <f>IFERROR(IF(IMPORT!A330&lt;&gt;"",IMPORT!A330,""),"")</f>
        <v>Paris 17 - Courcelles-Champerret3</v>
      </c>
      <c r="E330" s="1" t="str">
        <f>IFERROR(VLOOKUP(D330,IMPORT!$1:$1048576,21,FALSE),"")</f>
        <v>Stephen Girault</v>
      </c>
      <c r="F330" s="25" t="str">
        <f>IFERROR(IF(VLOOKUP(B330,IMPORT!$F:$J,4,0)="true","","S"),"")</f>
        <v>S</v>
      </c>
      <c r="G330" s="10" t="str">
        <f>IFERROR(IF(VLOOKUP(B330,IMPORT!$F:$J,5,0)="normal","","B"),"")</f>
        <v>B</v>
      </c>
      <c r="H330" s="26" t="str">
        <f>IFERROR(IF(VLOOKUP(B330,IMPORT!$F:$L,7,0)="true","","P"),"")</f>
        <v/>
      </c>
      <c r="I330" s="18" t="str">
        <f>IF(AND(OR(IMPORT!K330="available",IMPORT!K330="reservation",IMPORT!K330="reservation-late"),OR(A330&lt;&gt;"Z - Garage - Livraison",A330&lt;&gt;"Z - Garage - Livraison")),B330,"")</f>
        <v>EL-577-FN</v>
      </c>
      <c r="J330" s="18" t="str">
        <f>IFERROR(IF(VLOOKUP(B330,IMPORT!$F:$AF,21,FALSE)&lt;&gt;"null",IF(OR(A330="Z - Garage - Livraison",A330="Z - Garage - Restitution"),"",B330),""),"")</f>
        <v/>
      </c>
      <c r="K330" s="18" t="str">
        <f>IF(AND(J330="",OR(IMPORT!K330="intervention",IMPORT!K330="intervention-late")),IF(OR(A330="Z - Garage - Livraison",A330="Z - Garage - Restitution"),"",B330),"")</f>
        <v/>
      </c>
      <c r="L330" s="18" t="str">
        <f>IFERROR(IF(OR(A330="Z - Garage - Livraison",A330="Z - Garage - Restitution"),B330,""),"")</f>
        <v/>
      </c>
      <c r="M330" s="20" t="str">
        <f>IFERROR(INT(IF(OR(IMPORT!K330="intervention",IMPORT!K330="intervention-late",IMPORT!K330="unavailable"),IF(J330&lt;&gt;"",MID(VLOOKUP(B330,IMPORT!$F:$AF,21,0),1,10),MID(VLOOKUP(B330,IMPORT!$F:$AF,19,0),1,10)),"")),"")</f>
        <v/>
      </c>
      <c r="N330" s="20" t="str">
        <f>IFERROR(INT(IF(OR(IMPORT!K330="intervention",IMPORT!K330="intervention-late",IMPORT!K330="unavailable"),IF(J330&lt;&gt;"",MID(VLOOKUP(B330,IMPORT!$F:$AF,22,0),1,10),MID(VLOOKUP(B330,IMPORT!$F:$AF,20,0),1,10)),"")),"")</f>
        <v/>
      </c>
      <c r="O330" s="18" t="str">
        <f t="shared" ca="1" si="5"/>
        <v/>
      </c>
      <c r="P330" s="14" t="str">
        <f>IFERROR(INT(IF(MID(VLOOKUP(B330,IMPORT!$F:$AF,23,FALSE),1,10)&lt;&gt;"null",MID(VLOOKUP(B330,IMPORT!$F:$AF,23,FALSE),1,10),"")),"")</f>
        <v/>
      </c>
      <c r="Q330" s="16" t="str">
        <f>IFERROR(INT(IF(MID(VLOOKUP(B330,IMPORT!$F:$AF,26,FALSE),1,10)&lt;&gt;"null",MID(VLOOKUP(B330,IMPORT!$F:$AF,26,FALSE),1,10),"")),"")</f>
        <v/>
      </c>
      <c r="R330" s="16" t="str">
        <f>IFERROR(IF(VLOOKUP(B330,IMPORT!$F:$AF,11,FALSE)="true","X",""),"")</f>
        <v/>
      </c>
      <c r="S330" s="16" t="str">
        <f>IFERROR(IF(VLOOKUP(B330,IMPORT!$F:$AF,12,FALSE)="true","X",""),"")</f>
        <v/>
      </c>
      <c r="T330" s="16" t="str">
        <f>IFERROR(IF(VLOOKUP(B330,IMPORT!$F:$AF,9,FALSE)="true","X",""),"")</f>
        <v/>
      </c>
      <c r="U330" s="16" t="str">
        <f>IFERROR(IF(VLOOKUP(B330,IMPORT!$F:$AF,10,FALSE)="true","X",""),"")</f>
        <v/>
      </c>
      <c r="V330" s="16" t="str">
        <f>IFERROR(IF(VLOOKUP(B330,IMPORT!$F:$AF,13,FALSE)="true","X",""),"")</f>
        <v/>
      </c>
      <c r="W330" s="16" t="str">
        <f>IFERROR(IF(VLOOKUP(B330,IMPORT!$F:$AF,14,FALSE)="true","X",""),"")</f>
        <v/>
      </c>
      <c r="X330" s="12">
        <f>IFERROR(INT(IF(MID(VLOOKUP(B330,IMPORT!$F:$AF,27,FALSE),1,10)&lt;&gt;"null",MID(VLOOKUP(B330,IMPORT!$F:$AF,27,FALSE),1,10),"-")),"")</f>
        <v>43208</v>
      </c>
      <c r="Y330" s="21">
        <f>IFERROR(IF(VLOOKUP(B330,IMPORT!$F:$AF,24,FALSE)&lt;&gt;"null",VLOOKUP(B330,IMPORT!$F:$AF,24,FALSE),""),"")</f>
        <v>7.0100118723605299E+17</v>
      </c>
      <c r="Z330" s="18">
        <f>IFERROR(IF(VLOOKUP(B330,IMPORT!$F:$AF,25,FALSE)&lt;&gt;"null",VLOOKUP(B330,IMPORT!$F:$AF,25,FALSE),""),"")</f>
        <v>127336</v>
      </c>
    </row>
    <row r="331" spans="1:26">
      <c r="A331" s="1" t="str">
        <f>IFERROR(IF(IMPORT!C331&lt;&gt;"",IMPORT!C331,""),"")</f>
        <v>Paris 17 - Courcelles-Champerret</v>
      </c>
      <c r="B331" s="1" t="str">
        <f>IFERROR(VLOOKUP(D331,IMPORT!$1:$1048576,6,FALSE),"")</f>
        <v>EN-408-GB</v>
      </c>
      <c r="C331" s="1" t="str">
        <f>IFERROR(VLOOKUP(B331,IMPORT!$F:$G,2,FALSE),"")</f>
        <v>Golf 7</v>
      </c>
      <c r="D331" s="8" t="str">
        <f>IFERROR(IF(IMPORT!A331&lt;&gt;"",IMPORT!A331,""),"")</f>
        <v>Paris 17 - Courcelles-Champerret4</v>
      </c>
      <c r="E331" s="1" t="str">
        <f>IFERROR(VLOOKUP(D331,IMPORT!$1:$1048576,21,FALSE),"")</f>
        <v>Stephen Girault</v>
      </c>
      <c r="F331" s="25" t="str">
        <f>IFERROR(IF(VLOOKUP(B331,IMPORT!$F:$J,4,0)="true","","S"),"")</f>
        <v/>
      </c>
      <c r="G331" s="10" t="str">
        <f>IFERROR(IF(VLOOKUP(B331,IMPORT!$F:$J,5,0)="normal","","B"),"")</f>
        <v/>
      </c>
      <c r="H331" s="26" t="str">
        <f>IFERROR(IF(VLOOKUP(B331,IMPORT!$F:$L,7,0)="true","","P"),"")</f>
        <v/>
      </c>
      <c r="I331" s="18" t="str">
        <f>IF(AND(OR(IMPORT!K331="available",IMPORT!K331="reservation",IMPORT!K331="reservation-late"),OR(A331&lt;&gt;"Z - Garage - Livraison",A331&lt;&gt;"Z - Garage - Livraison")),B331,"")</f>
        <v>EN-408-GB</v>
      </c>
      <c r="J331" s="18" t="str">
        <f>IFERROR(IF(VLOOKUP(B331,IMPORT!$F:$AF,21,FALSE)&lt;&gt;"null",IF(OR(A331="Z - Garage - Livraison",A331="Z - Garage - Restitution"),"",B331),""),"")</f>
        <v/>
      </c>
      <c r="K331" s="18" t="str">
        <f>IF(AND(J331="",OR(IMPORT!K331="intervention",IMPORT!K331="intervention-late")),IF(OR(A331="Z - Garage - Livraison",A331="Z - Garage - Restitution"),"",B331),"")</f>
        <v/>
      </c>
      <c r="L331" s="18" t="str">
        <f>IFERROR(IF(OR(A331="Z - Garage - Livraison",A331="Z - Garage - Restitution"),B331,""),"")</f>
        <v/>
      </c>
      <c r="M331" s="20" t="str">
        <f>IFERROR(INT(IF(OR(IMPORT!K331="intervention",IMPORT!K331="intervention-late",IMPORT!K331="unavailable"),IF(J331&lt;&gt;"",MID(VLOOKUP(B331,IMPORT!$F:$AF,21,0),1,10),MID(VLOOKUP(B331,IMPORT!$F:$AF,19,0),1,10)),"")),"")</f>
        <v/>
      </c>
      <c r="N331" s="20" t="str">
        <f>IFERROR(INT(IF(OR(IMPORT!K331="intervention",IMPORT!K331="intervention-late",IMPORT!K331="unavailable"),IF(J331&lt;&gt;"",MID(VLOOKUP(B331,IMPORT!$F:$AF,22,0),1,10),MID(VLOOKUP(B331,IMPORT!$F:$AF,20,0),1,10)),"")),"")</f>
        <v/>
      </c>
      <c r="O331" s="18" t="str">
        <f t="shared" ca="1" si="5"/>
        <v/>
      </c>
      <c r="P331" s="14" t="str">
        <f>IFERROR(INT(IF(MID(VLOOKUP(B331,IMPORT!$F:$AF,23,FALSE),1,10)&lt;&gt;"null",MID(VLOOKUP(B331,IMPORT!$F:$AF,23,FALSE),1,10),"")),"")</f>
        <v/>
      </c>
      <c r="Q331" s="16" t="str">
        <f>IFERROR(INT(IF(MID(VLOOKUP(B331,IMPORT!$F:$AF,26,FALSE),1,10)&lt;&gt;"null",MID(VLOOKUP(B331,IMPORT!$F:$AF,26,FALSE),1,10),"")),"")</f>
        <v/>
      </c>
      <c r="R331" s="16" t="str">
        <f>IFERROR(IF(VLOOKUP(B331,IMPORT!$F:$AF,11,FALSE)="true","X",""),"")</f>
        <v/>
      </c>
      <c r="S331" s="16" t="str">
        <f>IFERROR(IF(VLOOKUP(B331,IMPORT!$F:$AF,12,FALSE)="true","X",""),"")</f>
        <v/>
      </c>
      <c r="T331" s="16" t="str">
        <f>IFERROR(IF(VLOOKUP(B331,IMPORT!$F:$AF,9,FALSE)="true","X",""),"")</f>
        <v/>
      </c>
      <c r="U331" s="16" t="str">
        <f>IFERROR(IF(VLOOKUP(B331,IMPORT!$F:$AF,10,FALSE)="true","X",""),"")</f>
        <v/>
      </c>
      <c r="V331" s="16" t="str">
        <f>IFERROR(IF(VLOOKUP(B331,IMPORT!$F:$AF,13,FALSE)="true","X",""),"")</f>
        <v/>
      </c>
      <c r="W331" s="16" t="str">
        <f>IFERROR(IF(VLOOKUP(B331,IMPORT!$F:$AF,14,FALSE)="true","X",""),"")</f>
        <v/>
      </c>
      <c r="X331" s="12">
        <f>IFERROR(INT(IF(MID(VLOOKUP(B331,IMPORT!$F:$AF,27,FALSE),1,10)&lt;&gt;"null",MID(VLOOKUP(B331,IMPORT!$F:$AF,27,FALSE),1,10),"-")),"")</f>
        <v>43208</v>
      </c>
      <c r="Y331" s="21">
        <f>IFERROR(IF(VLOOKUP(B331,IMPORT!$F:$AF,24,FALSE)&lt;&gt;"null",VLOOKUP(B331,IMPORT!$F:$AF,24,FALSE),""),"")</f>
        <v>7.0100118723605299E+17</v>
      </c>
      <c r="Z331" s="18">
        <f>IFERROR(IF(VLOOKUP(B331,IMPORT!$F:$AF,25,FALSE)&lt;&gt;"null",VLOOKUP(B331,IMPORT!$F:$AF,25,FALSE),""),"")</f>
        <v>115380</v>
      </c>
    </row>
    <row r="332" spans="1:26">
      <c r="A332" s="1" t="str">
        <f>IFERROR(IF(IMPORT!C332&lt;&gt;"",IMPORT!C332,""),"")</f>
        <v>Paris 17 - Courcelles-Champerret</v>
      </c>
      <c r="B332" s="1" t="str">
        <f>IFERROR(VLOOKUP(D332,IMPORT!$1:$1048576,6,FALSE),"")</f>
        <v>FC-719-MD</v>
      </c>
      <c r="C332" s="1" t="str">
        <f>IFERROR(VLOOKUP(B332,IMPORT!$F:$G,2,FALSE),"")</f>
        <v>Golf 7</v>
      </c>
      <c r="D332" s="8" t="str">
        <f>IFERROR(IF(IMPORT!A332&lt;&gt;"",IMPORT!A332,""),"")</f>
        <v>Paris 17 - Courcelles-Champerret5</v>
      </c>
      <c r="E332" s="1" t="str">
        <f>IFERROR(VLOOKUP(D332,IMPORT!$1:$1048576,21,FALSE),"")</f>
        <v>Stephen Girault</v>
      </c>
      <c r="F332" s="25" t="str">
        <f>IFERROR(IF(VLOOKUP(B332,IMPORT!$F:$J,4,0)="true","","S"),"")</f>
        <v/>
      </c>
      <c r="G332" s="10" t="str">
        <f>IFERROR(IF(VLOOKUP(B332,IMPORT!$F:$J,5,0)="normal","","B"),"")</f>
        <v/>
      </c>
      <c r="H332" s="26" t="str">
        <f>IFERROR(IF(VLOOKUP(B332,IMPORT!$F:$L,7,0)="true","","P"),"")</f>
        <v/>
      </c>
      <c r="I332" s="18" t="str">
        <f>IF(AND(OR(IMPORT!K332="available",IMPORT!K332="reservation",IMPORT!K332="reservation-late"),OR(A332&lt;&gt;"Z - Garage - Livraison",A332&lt;&gt;"Z - Garage - Livraison")),B332,"")</f>
        <v>FC-719-MD</v>
      </c>
      <c r="J332" s="18" t="str">
        <f>IFERROR(IF(VLOOKUP(B332,IMPORT!$F:$AF,21,FALSE)&lt;&gt;"null",IF(OR(A332="Z - Garage - Livraison",A332="Z - Garage - Restitution"),"",B332),""),"")</f>
        <v/>
      </c>
      <c r="K332" s="18" t="str">
        <f>IF(AND(J332="",OR(IMPORT!K332="intervention",IMPORT!K332="intervention-late")),IF(OR(A332="Z - Garage - Livraison",A332="Z - Garage - Restitution"),"",B332),"")</f>
        <v/>
      </c>
      <c r="L332" s="18" t="str">
        <f>IFERROR(IF(OR(A332="Z - Garage - Livraison",A332="Z - Garage - Restitution"),B332,""),"")</f>
        <v/>
      </c>
      <c r="M332" s="20" t="str">
        <f>IFERROR(INT(IF(OR(IMPORT!K332="intervention",IMPORT!K332="intervention-late",IMPORT!K332="unavailable"),IF(J332&lt;&gt;"",MID(VLOOKUP(B332,IMPORT!$F:$AF,21,0),1,10),MID(VLOOKUP(B332,IMPORT!$F:$AF,19,0),1,10)),"")),"")</f>
        <v/>
      </c>
      <c r="N332" s="20" t="str">
        <f>IFERROR(INT(IF(OR(IMPORT!K332="intervention",IMPORT!K332="intervention-late",IMPORT!K332="unavailable"),IF(J332&lt;&gt;"",MID(VLOOKUP(B332,IMPORT!$F:$AF,22,0),1,10),MID(VLOOKUP(B332,IMPORT!$F:$AF,20,0),1,10)),"")),"")</f>
        <v/>
      </c>
      <c r="O332" s="18" t="str">
        <f t="shared" ca="1" si="5"/>
        <v/>
      </c>
      <c r="P332" s="14" t="str">
        <f>IFERROR(INT(IF(MID(VLOOKUP(B332,IMPORT!$F:$AF,23,FALSE),1,10)&lt;&gt;"null",MID(VLOOKUP(B332,IMPORT!$F:$AF,23,FALSE),1,10),"")),"")</f>
        <v/>
      </c>
      <c r="Q332" s="16" t="str">
        <f>IFERROR(INT(IF(MID(VLOOKUP(B332,IMPORT!$F:$AF,26,FALSE),1,10)&lt;&gt;"null",MID(VLOOKUP(B332,IMPORT!$F:$AF,26,FALSE),1,10),"")),"")</f>
        <v/>
      </c>
      <c r="R332" s="16" t="str">
        <f>IFERROR(IF(VLOOKUP(B332,IMPORT!$F:$AF,11,FALSE)="true","X",""),"")</f>
        <v/>
      </c>
      <c r="S332" s="16" t="str">
        <f>IFERROR(IF(VLOOKUP(B332,IMPORT!$F:$AF,12,FALSE)="true","X",""),"")</f>
        <v/>
      </c>
      <c r="T332" s="16" t="str">
        <f>IFERROR(IF(VLOOKUP(B332,IMPORT!$F:$AF,9,FALSE)="true","X",""),"")</f>
        <v/>
      </c>
      <c r="U332" s="16" t="str">
        <f>IFERROR(IF(VLOOKUP(B332,IMPORT!$F:$AF,10,FALSE)="true","X",""),"")</f>
        <v/>
      </c>
      <c r="V332" s="16" t="str">
        <f>IFERROR(IF(VLOOKUP(B332,IMPORT!$F:$AF,13,FALSE)="true","X",""),"")</f>
        <v/>
      </c>
      <c r="W332" s="16" t="str">
        <f>IFERROR(IF(VLOOKUP(B332,IMPORT!$F:$AF,14,FALSE)="true","X",""),"")</f>
        <v/>
      </c>
      <c r="X332" s="12">
        <f>IFERROR(INT(IF(MID(VLOOKUP(B332,IMPORT!$F:$AF,27,FALSE),1,10)&lt;&gt;"null",MID(VLOOKUP(B332,IMPORT!$F:$AF,27,FALSE),1,10),"-")),"")</f>
        <v>43482</v>
      </c>
      <c r="Y332" s="21">
        <f>IFERROR(IF(VLOOKUP(B332,IMPORT!$F:$AF,24,FALSE)&lt;&gt;"null",VLOOKUP(B332,IMPORT!$F:$AF,24,FALSE),""),"")</f>
        <v>7.0100118723605094E+17</v>
      </c>
      <c r="Z332" s="18">
        <f>IFERROR(IF(VLOOKUP(B332,IMPORT!$F:$AF,25,FALSE)&lt;&gt;"null",VLOOKUP(B332,IMPORT!$F:$AF,25,FALSE),""),"")</f>
        <v>129258</v>
      </c>
    </row>
    <row r="333" spans="1:26">
      <c r="A333" s="1" t="str">
        <f>IFERROR(IF(IMPORT!C333&lt;&gt;"",IMPORT!C333,""),"")</f>
        <v>Paris 17 - Courcelles-Champerret</v>
      </c>
      <c r="B333" s="1" t="str">
        <f>IFERROR(VLOOKUP(D333,IMPORT!$1:$1048576,6,FALSE),"")</f>
        <v>ES-991-GM</v>
      </c>
      <c r="C333" s="1" t="str">
        <f>IFERROR(VLOOKUP(B333,IMPORT!$F:$G,2,FALSE),"")</f>
        <v>MEGANE</v>
      </c>
      <c r="D333" s="8" t="str">
        <f>IFERROR(IF(IMPORT!A333&lt;&gt;"",IMPORT!A333,""),"")</f>
        <v>Paris 17 - Courcelles-Champerret6</v>
      </c>
      <c r="E333" s="1" t="str">
        <f>IFERROR(VLOOKUP(D333,IMPORT!$1:$1048576,21,FALSE),"")</f>
        <v>Stephen Girault</v>
      </c>
      <c r="F333" s="25" t="str">
        <f>IFERROR(IF(VLOOKUP(B333,IMPORT!$F:$J,4,0)="true","","S"),"")</f>
        <v/>
      </c>
      <c r="G333" s="10" t="str">
        <f>IFERROR(IF(VLOOKUP(B333,IMPORT!$F:$J,5,0)="normal","","B"),"")</f>
        <v/>
      </c>
      <c r="H333" s="26" t="str">
        <f>IFERROR(IF(VLOOKUP(B333,IMPORT!$F:$L,7,0)="true","","P"),"")</f>
        <v/>
      </c>
      <c r="I333" s="18" t="str">
        <f>IF(AND(OR(IMPORT!K333="available",IMPORT!K333="reservation",IMPORT!K333="reservation-late"),OR(A333&lt;&gt;"Z - Garage - Livraison",A333&lt;&gt;"Z - Garage - Livraison")),B333,"")</f>
        <v>ES-991-GM</v>
      </c>
      <c r="J333" s="18" t="str">
        <f>IFERROR(IF(VLOOKUP(B333,IMPORT!$F:$AF,21,FALSE)&lt;&gt;"null",IF(OR(A333="Z - Garage - Livraison",A333="Z - Garage - Restitution"),"",B333),""),"")</f>
        <v/>
      </c>
      <c r="K333" s="18" t="str">
        <f>IF(AND(J333="",OR(IMPORT!K333="intervention",IMPORT!K333="intervention-late")),IF(OR(A333="Z - Garage - Livraison",A333="Z - Garage - Restitution"),"",B333),"")</f>
        <v/>
      </c>
      <c r="L333" s="18" t="str">
        <f>IFERROR(IF(OR(A333="Z - Garage - Livraison",A333="Z - Garage - Restitution"),B333,""),"")</f>
        <v/>
      </c>
      <c r="M333" s="20" t="str">
        <f>IFERROR(INT(IF(OR(IMPORT!K333="intervention",IMPORT!K333="intervention-late",IMPORT!K333="unavailable"),IF(J333&lt;&gt;"",MID(VLOOKUP(B333,IMPORT!$F:$AF,21,0),1,10),MID(VLOOKUP(B333,IMPORT!$F:$AF,19,0),1,10)),"")),"")</f>
        <v/>
      </c>
      <c r="N333" s="20" t="str">
        <f>IFERROR(INT(IF(OR(IMPORT!K333="intervention",IMPORT!K333="intervention-late",IMPORT!K333="unavailable"),IF(J333&lt;&gt;"",MID(VLOOKUP(B333,IMPORT!$F:$AF,22,0),1,10),MID(VLOOKUP(B333,IMPORT!$F:$AF,20,0),1,10)),"")),"")</f>
        <v/>
      </c>
      <c r="O333" s="18" t="str">
        <f t="shared" ca="1" si="5"/>
        <v/>
      </c>
      <c r="P333" s="14">
        <f>IFERROR(INT(IF(MID(VLOOKUP(B333,IMPORT!$F:$AF,23,FALSE),1,10)&lt;&gt;"null",MID(VLOOKUP(B333,IMPORT!$F:$AF,23,FALSE),1,10),"")),"")</f>
        <v>43507</v>
      </c>
      <c r="Q333" s="16">
        <f>IFERROR(INT(IF(MID(VLOOKUP(B333,IMPORT!$F:$AF,26,FALSE),1,10)&lt;&gt;"null",MID(VLOOKUP(B333,IMPORT!$F:$AF,26,FALSE),1,10),"")),"")</f>
        <v>43497</v>
      </c>
      <c r="R333" s="16" t="str">
        <f>IFERROR(IF(VLOOKUP(B333,IMPORT!$F:$AF,11,FALSE)="true","X",""),"")</f>
        <v/>
      </c>
      <c r="S333" s="16" t="str">
        <f>IFERROR(IF(VLOOKUP(B333,IMPORT!$F:$AF,12,FALSE)="true","X",""),"")</f>
        <v/>
      </c>
      <c r="T333" s="16" t="str">
        <f>IFERROR(IF(VLOOKUP(B333,IMPORT!$F:$AF,9,FALSE)="true","X",""),"")</f>
        <v/>
      </c>
      <c r="U333" s="16" t="str">
        <f>IFERROR(IF(VLOOKUP(B333,IMPORT!$F:$AF,10,FALSE)="true","X",""),"")</f>
        <v/>
      </c>
      <c r="V333" s="16" t="str">
        <f>IFERROR(IF(VLOOKUP(B333,IMPORT!$F:$AF,13,FALSE)="true","X",""),"")</f>
        <v/>
      </c>
      <c r="W333" s="16" t="str">
        <f>IFERROR(IF(VLOOKUP(B333,IMPORT!$F:$AF,14,FALSE)="true","X",""),"")</f>
        <v/>
      </c>
      <c r="X333" s="12">
        <f>IFERROR(INT(IF(MID(VLOOKUP(B333,IMPORT!$F:$AF,27,FALSE),1,10)&lt;&gt;"null",MID(VLOOKUP(B333,IMPORT!$F:$AF,27,FALSE),1,10),"-")),"")</f>
        <v>43208</v>
      </c>
      <c r="Y333" s="21">
        <f>IFERROR(IF(VLOOKUP(B333,IMPORT!$F:$AF,24,FALSE)&lt;&gt;"null",VLOOKUP(B333,IMPORT!$F:$AF,24,FALSE),""),"")</f>
        <v>7.0100118723605299E+17</v>
      </c>
      <c r="Z333" s="18">
        <f>IFERROR(IF(VLOOKUP(B333,IMPORT!$F:$AF,25,FALSE)&lt;&gt;"null",VLOOKUP(B333,IMPORT!$F:$AF,25,FALSE),""),"")</f>
        <v>129544</v>
      </c>
    </row>
    <row r="334" spans="1:26">
      <c r="A334" s="1" t="str">
        <f>IFERROR(IF(IMPORT!C334&lt;&gt;"",IMPORT!C334,""),"")</f>
        <v>Paris 17 - Courcelles-Champerret</v>
      </c>
      <c r="B334" s="1" t="str">
        <f>IFERROR(VLOOKUP(D334,IMPORT!$1:$1048576,6,FALSE),"")</f>
        <v>EP-244-EK</v>
      </c>
      <c r="C334" s="1" t="str">
        <f>IFERROR(VLOOKUP(B334,IMPORT!$F:$G,2,FALSE),"")</f>
        <v>Touran</v>
      </c>
      <c r="D334" s="8" t="str">
        <f>IFERROR(IF(IMPORT!A334&lt;&gt;"",IMPORT!A334,""),"")</f>
        <v>Paris 17 - Courcelles-Champerret7</v>
      </c>
      <c r="E334" s="1" t="str">
        <f>IFERROR(VLOOKUP(D334,IMPORT!$1:$1048576,21,FALSE),"")</f>
        <v>Stephen Girault</v>
      </c>
      <c r="F334" s="25" t="str">
        <f>IFERROR(IF(VLOOKUP(B334,IMPORT!$F:$J,4,0)="true","","S"),"")</f>
        <v/>
      </c>
      <c r="G334" s="10" t="str">
        <f>IFERROR(IF(VLOOKUP(B334,IMPORT!$F:$J,5,0)="normal","","B"),"")</f>
        <v/>
      </c>
      <c r="H334" s="26" t="str">
        <f>IFERROR(IF(VLOOKUP(B334,IMPORT!$F:$L,7,0)="true","","P"),"")</f>
        <v/>
      </c>
      <c r="I334" s="18" t="str">
        <f>IF(AND(OR(IMPORT!K334="available",IMPORT!K334="reservation",IMPORT!K334="reservation-late"),OR(A334&lt;&gt;"Z - Garage - Livraison",A334&lt;&gt;"Z - Garage - Livraison")),B334,"")</f>
        <v/>
      </c>
      <c r="J334" s="18" t="str">
        <f>IFERROR(IF(VLOOKUP(B334,IMPORT!$F:$AF,21,FALSE)&lt;&gt;"null",IF(OR(A334="Z - Garage - Livraison",A334="Z - Garage - Restitution"),"",B334),""),"")</f>
        <v/>
      </c>
      <c r="K334" s="18" t="str">
        <f>IF(AND(J334="",OR(IMPORT!K334="intervention",IMPORT!K334="intervention-late")),IF(OR(A334="Z - Garage - Livraison",A334="Z - Garage - Restitution"),"",B334),"")</f>
        <v>EP-244-EK</v>
      </c>
      <c r="L334" s="18" t="str">
        <f>IFERROR(IF(OR(A334="Z - Garage - Livraison",A334="Z - Garage - Restitution"),B334,""),"")</f>
        <v/>
      </c>
      <c r="M334" s="20">
        <f>IFERROR(INT(IF(OR(IMPORT!K334="intervention",IMPORT!K334="intervention-late",IMPORT!K334="unavailable"),IF(J334&lt;&gt;"",MID(VLOOKUP(B334,IMPORT!$F:$AF,21,0),1,10),MID(VLOOKUP(B334,IMPORT!$F:$AF,19,0),1,10)),"")),"")</f>
        <v>43511</v>
      </c>
      <c r="N334" s="20">
        <f>IFERROR(INT(IF(OR(IMPORT!K334="intervention",IMPORT!K334="intervention-late",IMPORT!K334="unavailable"),IF(J334&lt;&gt;"",MID(VLOOKUP(B334,IMPORT!$F:$AF,22,0),1,10),MID(VLOOKUP(B334,IMPORT!$F:$AF,20,0),1,10)),"")),"")</f>
        <v>43511</v>
      </c>
      <c r="O334" s="18" t="str">
        <f t="shared" ca="1" si="5"/>
        <v/>
      </c>
      <c r="P334" s="14">
        <f>IFERROR(INT(IF(MID(VLOOKUP(B334,IMPORT!$F:$AF,23,FALSE),1,10)&lt;&gt;"null",MID(VLOOKUP(B334,IMPORT!$F:$AF,23,FALSE),1,10),"")),"")</f>
        <v>43383</v>
      </c>
      <c r="Q334" s="16" t="str">
        <f>IFERROR(INT(IF(MID(VLOOKUP(B334,IMPORT!$F:$AF,26,FALSE),1,10)&lt;&gt;"null",MID(VLOOKUP(B334,IMPORT!$F:$AF,26,FALSE),1,10),"")),"")</f>
        <v/>
      </c>
      <c r="R334" s="16" t="str">
        <f>IFERROR(IF(VLOOKUP(B334,IMPORT!$F:$AF,11,FALSE)="true","X",""),"")</f>
        <v/>
      </c>
      <c r="S334" s="16" t="str">
        <f>IFERROR(IF(VLOOKUP(B334,IMPORT!$F:$AF,12,FALSE)="true","X",""),"")</f>
        <v/>
      </c>
      <c r="T334" s="16" t="str">
        <f>IFERROR(IF(VLOOKUP(B334,IMPORT!$F:$AF,9,FALSE)="true","X",""),"")</f>
        <v/>
      </c>
      <c r="U334" s="16" t="str">
        <f>IFERROR(IF(VLOOKUP(B334,IMPORT!$F:$AF,10,FALSE)="true","X",""),"")</f>
        <v/>
      </c>
      <c r="V334" s="16" t="str">
        <f>IFERROR(IF(VLOOKUP(B334,IMPORT!$F:$AF,13,FALSE)="true","X",""),"")</f>
        <v/>
      </c>
      <c r="W334" s="16" t="str">
        <f>IFERROR(IF(VLOOKUP(B334,IMPORT!$F:$AF,14,FALSE)="true","X",""),"")</f>
        <v/>
      </c>
      <c r="X334" s="12">
        <f>IFERROR(INT(IF(MID(VLOOKUP(B334,IMPORT!$F:$AF,27,FALSE),1,10)&lt;&gt;"null",MID(VLOOKUP(B334,IMPORT!$F:$AF,27,FALSE),1,10),"-")),"")</f>
        <v>43223</v>
      </c>
      <c r="Y334" s="21">
        <f>IFERROR(IF(VLOOKUP(B334,IMPORT!$F:$AF,24,FALSE)&lt;&gt;"null",VLOOKUP(B334,IMPORT!$F:$AF,24,FALSE),""),"")</f>
        <v>7.0100118723600794E+17</v>
      </c>
      <c r="Z334" s="18">
        <f>IFERROR(IF(VLOOKUP(B334,IMPORT!$F:$AF,25,FALSE)&lt;&gt;"null",VLOOKUP(B334,IMPORT!$F:$AF,25,FALSE),""),"")</f>
        <v>125344</v>
      </c>
    </row>
    <row r="335" spans="1:26">
      <c r="A335" s="1" t="str">
        <f>IFERROR(IF(IMPORT!C335&lt;&gt;"",IMPORT!C335,""),"")</f>
        <v>Paris 17 - Courcelles-Champerret</v>
      </c>
      <c r="B335" s="1" t="str">
        <f>IFERROR(VLOOKUP(D335,IMPORT!$1:$1048576,6,FALSE),"")</f>
        <v>EV-277-CC</v>
      </c>
      <c r="C335" s="1" t="str">
        <f>IFERROR(VLOOKUP(B335,IMPORT!$F:$G,2,FALSE),"")</f>
        <v>MEGANE</v>
      </c>
      <c r="D335" s="8" t="str">
        <f>IFERROR(IF(IMPORT!A335&lt;&gt;"",IMPORT!A335,""),"")</f>
        <v>Paris 17 - Courcelles-Champerret8</v>
      </c>
      <c r="E335" s="1" t="str">
        <f>IFERROR(VLOOKUP(D335,IMPORT!$1:$1048576,21,FALSE),"")</f>
        <v>Stephen Girault</v>
      </c>
      <c r="F335" s="25" t="str">
        <f>IFERROR(IF(VLOOKUP(B335,IMPORT!$F:$J,4,0)="true","","S"),"")</f>
        <v/>
      </c>
      <c r="G335" s="10" t="str">
        <f>IFERROR(IF(VLOOKUP(B335,IMPORT!$F:$J,5,0)="normal","","B"),"")</f>
        <v/>
      </c>
      <c r="H335" s="26" t="str">
        <f>IFERROR(IF(VLOOKUP(B335,IMPORT!$F:$L,7,0)="true","","P"),"")</f>
        <v/>
      </c>
      <c r="I335" s="18" t="str">
        <f>IF(AND(OR(IMPORT!K335="available",IMPORT!K335="reservation",IMPORT!K335="reservation-late"),OR(A335&lt;&gt;"Z - Garage - Livraison",A335&lt;&gt;"Z - Garage - Livraison")),B335,"")</f>
        <v/>
      </c>
      <c r="J335" s="18" t="str">
        <f>IFERROR(IF(VLOOKUP(B335,IMPORT!$F:$AF,21,FALSE)&lt;&gt;"null",IF(OR(A335="Z - Garage - Livraison",A335="Z - Garage - Restitution"),"",B335),""),"")</f>
        <v/>
      </c>
      <c r="K335" s="18" t="str">
        <f>IF(AND(J335="",OR(IMPORT!K335="intervention",IMPORT!K335="intervention-late")),IF(OR(A335="Z - Garage - Livraison",A335="Z - Garage - Restitution"),"",B335),"")</f>
        <v>EV-277-CC</v>
      </c>
      <c r="L335" s="18" t="str">
        <f>IFERROR(IF(OR(A335="Z - Garage - Livraison",A335="Z - Garage - Restitution"),B335,""),"")</f>
        <v/>
      </c>
      <c r="M335" s="20">
        <f>IFERROR(INT(IF(OR(IMPORT!K335="intervention",IMPORT!K335="intervention-late",IMPORT!K335="unavailable"),IF(J335&lt;&gt;"",MID(VLOOKUP(B335,IMPORT!$F:$AF,21,0),1,10),MID(VLOOKUP(B335,IMPORT!$F:$AF,19,0),1,10)),"")),"")</f>
        <v>43511</v>
      </c>
      <c r="N335" s="20">
        <f>IFERROR(INT(IF(OR(IMPORT!K335="intervention",IMPORT!K335="intervention-late",IMPORT!K335="unavailable"),IF(J335&lt;&gt;"",MID(VLOOKUP(B335,IMPORT!$F:$AF,22,0),1,10),MID(VLOOKUP(B335,IMPORT!$F:$AF,20,0),1,10)),"")),"")</f>
        <v>43511</v>
      </c>
      <c r="O335" s="18" t="str">
        <f t="shared" ca="1" si="5"/>
        <v/>
      </c>
      <c r="P335" s="14" t="str">
        <f>IFERROR(INT(IF(MID(VLOOKUP(B335,IMPORT!$F:$AF,23,FALSE),1,10)&lt;&gt;"null",MID(VLOOKUP(B335,IMPORT!$F:$AF,23,FALSE),1,10),"")),"")</f>
        <v/>
      </c>
      <c r="Q335" s="16">
        <f>IFERROR(INT(IF(MID(VLOOKUP(B335,IMPORT!$F:$AF,26,FALSE),1,10)&lt;&gt;"null",MID(VLOOKUP(B335,IMPORT!$F:$AF,26,FALSE),1,10),"")),"")</f>
        <v>43494</v>
      </c>
      <c r="R335" s="16" t="str">
        <f>IFERROR(IF(VLOOKUP(B335,IMPORT!$F:$AF,11,FALSE)="true","X",""),"")</f>
        <v/>
      </c>
      <c r="S335" s="16" t="str">
        <f>IFERROR(IF(VLOOKUP(B335,IMPORT!$F:$AF,12,FALSE)="true","X",""),"")</f>
        <v/>
      </c>
      <c r="T335" s="16" t="str">
        <f>IFERROR(IF(VLOOKUP(B335,IMPORT!$F:$AF,9,FALSE)="true","X",""),"")</f>
        <v/>
      </c>
      <c r="U335" s="16" t="str">
        <f>IFERROR(IF(VLOOKUP(B335,IMPORT!$F:$AF,10,FALSE)="true","X",""),"")</f>
        <v/>
      </c>
      <c r="V335" s="16" t="str">
        <f>IFERROR(IF(VLOOKUP(B335,IMPORT!$F:$AF,13,FALSE)="true","X",""),"")</f>
        <v/>
      </c>
      <c r="W335" s="16" t="str">
        <f>IFERROR(IF(VLOOKUP(B335,IMPORT!$F:$AF,14,FALSE)="true","X",""),"")</f>
        <v/>
      </c>
      <c r="X335" s="12">
        <f>IFERROR(INT(IF(MID(VLOOKUP(B335,IMPORT!$F:$AF,27,FALSE),1,10)&lt;&gt;"null",MID(VLOOKUP(B335,IMPORT!$F:$AF,27,FALSE),1,10),"-")),"")</f>
        <v>43214</v>
      </c>
      <c r="Y335" s="21">
        <f>IFERROR(IF(VLOOKUP(B335,IMPORT!$F:$AF,24,FALSE)&lt;&gt;"null",VLOOKUP(B335,IMPORT!$F:$AF,24,FALSE),""),"")</f>
        <v>7.0100118723605299E+17</v>
      </c>
      <c r="Z335" s="18">
        <f>IFERROR(IF(VLOOKUP(B335,IMPORT!$F:$AF,25,FALSE)&lt;&gt;"null",VLOOKUP(B335,IMPORT!$F:$AF,25,FALSE),""),"")</f>
        <v>129545</v>
      </c>
    </row>
    <row r="336" spans="1:26">
      <c r="A336" s="1" t="str">
        <f>IFERROR(IF(IMPORT!C336&lt;&gt;"",IMPORT!C336,""),"")</f>
        <v>Paris 17 - La Fourche</v>
      </c>
      <c r="B336" s="1" t="str">
        <f>IFERROR(VLOOKUP(D336,IMPORT!$1:$1048576,6,FALSE),"")</f>
        <v>EL-213-ZG</v>
      </c>
      <c r="C336" s="1" t="str">
        <f>IFERROR(VLOOKUP(B336,IMPORT!$F:$G,2,FALSE),"")</f>
        <v>Golf 7</v>
      </c>
      <c r="D336" s="8" t="str">
        <f>IFERROR(IF(IMPORT!A336&lt;&gt;"",IMPORT!A336,""),"")</f>
        <v>Paris 17 - La Fourche1</v>
      </c>
      <c r="E336" s="1" t="str">
        <f>IFERROR(VLOOKUP(D336,IMPORT!$1:$1048576,21,FALSE),"")</f>
        <v>Simon Coulange</v>
      </c>
      <c r="F336" s="25" t="str">
        <f>IFERROR(IF(VLOOKUP(B336,IMPORT!$F:$J,4,0)="true","","S"),"")</f>
        <v/>
      </c>
      <c r="G336" s="10" t="str">
        <f>IFERROR(IF(VLOOKUP(B336,IMPORT!$F:$J,5,0)="normal","","B"),"")</f>
        <v/>
      </c>
      <c r="H336" s="26" t="str">
        <f>IFERROR(IF(VLOOKUP(B336,IMPORT!$F:$L,7,0)="true","","P"),"")</f>
        <v/>
      </c>
      <c r="I336" s="18" t="str">
        <f>IF(AND(OR(IMPORT!K336="available",IMPORT!K336="reservation",IMPORT!K336="reservation-late"),OR(A336&lt;&gt;"Z - Garage - Livraison",A336&lt;&gt;"Z - Garage - Livraison")),B336,"")</f>
        <v>EL-213-ZG</v>
      </c>
      <c r="J336" s="18" t="str">
        <f>IFERROR(IF(VLOOKUP(B336,IMPORT!$F:$AF,21,FALSE)&lt;&gt;"null",IF(OR(A336="Z - Garage - Livraison",A336="Z - Garage - Restitution"),"",B336),""),"")</f>
        <v/>
      </c>
      <c r="K336" s="18" t="str">
        <f>IF(AND(J336="",OR(IMPORT!K336="intervention",IMPORT!K336="intervention-late")),IF(OR(A336="Z - Garage - Livraison",A336="Z - Garage - Restitution"),"",B336),"")</f>
        <v/>
      </c>
      <c r="L336" s="18" t="str">
        <f>IFERROR(IF(OR(A336="Z - Garage - Livraison",A336="Z - Garage - Restitution"),B336,""),"")</f>
        <v/>
      </c>
      <c r="M336" s="20" t="str">
        <f>IFERROR(INT(IF(OR(IMPORT!K336="intervention",IMPORT!K336="intervention-late",IMPORT!K336="unavailable"),IF(J336&lt;&gt;"",MID(VLOOKUP(B336,IMPORT!$F:$AF,21,0),1,10),MID(VLOOKUP(B336,IMPORT!$F:$AF,19,0),1,10)),"")),"")</f>
        <v/>
      </c>
      <c r="N336" s="20" t="str">
        <f>IFERROR(INT(IF(OR(IMPORT!K336="intervention",IMPORT!K336="intervention-late",IMPORT!K336="unavailable"),IF(J336&lt;&gt;"",MID(VLOOKUP(B336,IMPORT!$F:$AF,22,0),1,10),MID(VLOOKUP(B336,IMPORT!$F:$AF,20,0),1,10)),"")),"")</f>
        <v/>
      </c>
      <c r="O336" s="18" t="str">
        <f t="shared" ca="1" si="5"/>
        <v/>
      </c>
      <c r="P336" s="14" t="str">
        <f>IFERROR(INT(IF(MID(VLOOKUP(B336,IMPORT!$F:$AF,23,FALSE),1,10)&lt;&gt;"null",MID(VLOOKUP(B336,IMPORT!$F:$AF,23,FALSE),1,10),"")),"")</f>
        <v/>
      </c>
      <c r="Q336" s="16" t="str">
        <f>IFERROR(INT(IF(MID(VLOOKUP(B336,IMPORT!$F:$AF,26,FALSE),1,10)&lt;&gt;"null",MID(VLOOKUP(B336,IMPORT!$F:$AF,26,FALSE),1,10),"")),"")</f>
        <v/>
      </c>
      <c r="R336" s="16" t="str">
        <f>IFERROR(IF(VLOOKUP(B336,IMPORT!$F:$AF,11,FALSE)="true","X",""),"")</f>
        <v/>
      </c>
      <c r="S336" s="16" t="str">
        <f>IFERROR(IF(VLOOKUP(B336,IMPORT!$F:$AF,12,FALSE)="true","X",""),"")</f>
        <v/>
      </c>
      <c r="T336" s="16" t="str">
        <f>IFERROR(IF(VLOOKUP(B336,IMPORT!$F:$AF,9,FALSE)="true","X",""),"")</f>
        <v/>
      </c>
      <c r="U336" s="16" t="str">
        <f>IFERROR(IF(VLOOKUP(B336,IMPORT!$F:$AF,10,FALSE)="true","X",""),"")</f>
        <v/>
      </c>
      <c r="V336" s="16" t="str">
        <f>IFERROR(IF(VLOOKUP(B336,IMPORT!$F:$AF,13,FALSE)="true","X",""),"")</f>
        <v/>
      </c>
      <c r="W336" s="16" t="str">
        <f>IFERROR(IF(VLOOKUP(B336,IMPORT!$F:$AF,14,FALSE)="true","X",""),"")</f>
        <v/>
      </c>
      <c r="X336" s="12">
        <f>IFERROR(INT(IF(MID(VLOOKUP(B336,IMPORT!$F:$AF,27,FALSE),1,10)&lt;&gt;"null",MID(VLOOKUP(B336,IMPORT!$F:$AF,27,FALSE),1,10),"-")),"")</f>
        <v>43391</v>
      </c>
      <c r="Y336" s="21">
        <f>IFERROR(IF(VLOOKUP(B336,IMPORT!$F:$AF,24,FALSE)&lt;&gt;"null",VLOOKUP(B336,IMPORT!$F:$AF,24,FALSE),""),"")</f>
        <v>7.0100118723606694E+17</v>
      </c>
      <c r="Z336" s="18" t="str">
        <f>IFERROR(IF(VLOOKUP(B336,IMPORT!$F:$AF,25,FALSE)&lt;&gt;"null",VLOOKUP(B336,IMPORT!$F:$AF,25,FALSE),""),"")</f>
        <v/>
      </c>
    </row>
    <row r="337" spans="1:26">
      <c r="A337" s="1" t="str">
        <f>IFERROR(IF(IMPORT!C337&lt;&gt;"",IMPORT!C337,""),"")</f>
        <v>Paris 17 - La Fourche</v>
      </c>
      <c r="B337" s="1" t="str">
        <f>IFERROR(VLOOKUP(D337,IMPORT!$1:$1048576,6,FALSE),"")</f>
        <v>EV-805-SN</v>
      </c>
      <c r="C337" s="1" t="str">
        <f>IFERROR(VLOOKUP(B337,IMPORT!$F:$G,2,FALSE),"")</f>
        <v>MEGANE</v>
      </c>
      <c r="D337" s="8" t="str">
        <f>IFERROR(IF(IMPORT!A337&lt;&gt;"",IMPORT!A337,""),"")</f>
        <v>Paris 17 - La Fourche2</v>
      </c>
      <c r="E337" s="1" t="str">
        <f>IFERROR(VLOOKUP(D337,IMPORT!$1:$1048576,21,FALSE),"")</f>
        <v>Simon Coulange</v>
      </c>
      <c r="F337" s="25" t="str">
        <f>IFERROR(IF(VLOOKUP(B337,IMPORT!$F:$J,4,0)="true","","S"),"")</f>
        <v/>
      </c>
      <c r="G337" s="10" t="str">
        <f>IFERROR(IF(VLOOKUP(B337,IMPORT!$F:$J,5,0)="normal","","B"),"")</f>
        <v/>
      </c>
      <c r="H337" s="26" t="str">
        <f>IFERROR(IF(VLOOKUP(B337,IMPORT!$F:$L,7,0)="true","","P"),"")</f>
        <v/>
      </c>
      <c r="I337" s="18" t="str">
        <f>IF(AND(OR(IMPORT!K337="available",IMPORT!K337="reservation",IMPORT!K337="reservation-late"),OR(A337&lt;&gt;"Z - Garage - Livraison",A337&lt;&gt;"Z - Garage - Livraison")),B337,"")</f>
        <v>EV-805-SN</v>
      </c>
      <c r="J337" s="18" t="str">
        <f>IFERROR(IF(VLOOKUP(B337,IMPORT!$F:$AF,21,FALSE)&lt;&gt;"null",IF(OR(A337="Z - Garage - Livraison",A337="Z - Garage - Restitution"),"",B337),""),"")</f>
        <v/>
      </c>
      <c r="K337" s="18" t="str">
        <f>IF(AND(J337="",OR(IMPORT!K337="intervention",IMPORT!K337="intervention-late")),IF(OR(A337="Z - Garage - Livraison",A337="Z - Garage - Restitution"),"",B337),"")</f>
        <v/>
      </c>
      <c r="L337" s="18" t="str">
        <f>IFERROR(IF(OR(A337="Z - Garage - Livraison",A337="Z - Garage - Restitution"),B337,""),"")</f>
        <v/>
      </c>
      <c r="M337" s="20" t="str">
        <f>IFERROR(INT(IF(OR(IMPORT!K337="intervention",IMPORT!K337="intervention-late",IMPORT!K337="unavailable"),IF(J337&lt;&gt;"",MID(VLOOKUP(B337,IMPORT!$F:$AF,21,0),1,10),MID(VLOOKUP(B337,IMPORT!$F:$AF,19,0),1,10)),"")),"")</f>
        <v/>
      </c>
      <c r="N337" s="20" t="str">
        <f>IFERROR(INT(IF(OR(IMPORT!K337="intervention",IMPORT!K337="intervention-late",IMPORT!K337="unavailable"),IF(J337&lt;&gt;"",MID(VLOOKUP(B337,IMPORT!$F:$AF,22,0),1,10),MID(VLOOKUP(B337,IMPORT!$F:$AF,20,0),1,10)),"")),"")</f>
        <v/>
      </c>
      <c r="O337" s="18" t="str">
        <f t="shared" ca="1" si="5"/>
        <v/>
      </c>
      <c r="P337" s="14" t="str">
        <f>IFERROR(INT(IF(MID(VLOOKUP(B337,IMPORT!$F:$AF,23,FALSE),1,10)&lt;&gt;"null",MID(VLOOKUP(B337,IMPORT!$F:$AF,23,FALSE),1,10),"")),"")</f>
        <v/>
      </c>
      <c r="Q337" s="16">
        <f>IFERROR(INT(IF(MID(VLOOKUP(B337,IMPORT!$F:$AF,26,FALSE),1,10)&lt;&gt;"null",MID(VLOOKUP(B337,IMPORT!$F:$AF,26,FALSE),1,10),"")),"")</f>
        <v>43319</v>
      </c>
      <c r="R337" s="16" t="str">
        <f>IFERROR(IF(VLOOKUP(B337,IMPORT!$F:$AF,11,FALSE)="true","X",""),"")</f>
        <v/>
      </c>
      <c r="S337" s="16" t="str">
        <f>IFERROR(IF(VLOOKUP(B337,IMPORT!$F:$AF,12,FALSE)="true","X",""),"")</f>
        <v/>
      </c>
      <c r="T337" s="16" t="str">
        <f>IFERROR(IF(VLOOKUP(B337,IMPORT!$F:$AF,9,FALSE)="true","X",""),"")</f>
        <v/>
      </c>
      <c r="U337" s="16" t="str">
        <f>IFERROR(IF(VLOOKUP(B337,IMPORT!$F:$AF,10,FALSE)="true","X",""),"")</f>
        <v/>
      </c>
      <c r="V337" s="16" t="str">
        <f>IFERROR(IF(VLOOKUP(B337,IMPORT!$F:$AF,13,FALSE)="true","X",""),"")</f>
        <v/>
      </c>
      <c r="W337" s="16" t="str">
        <f>IFERROR(IF(VLOOKUP(B337,IMPORT!$F:$AF,14,FALSE)="true","X",""),"")</f>
        <v/>
      </c>
      <c r="X337" s="12">
        <f>IFERROR(INT(IF(MID(VLOOKUP(B337,IMPORT!$F:$AF,27,FALSE),1,10)&lt;&gt;"null",MID(VLOOKUP(B337,IMPORT!$F:$AF,27,FALSE),1,10),"-")),"")</f>
        <v>43391</v>
      </c>
      <c r="Y337" s="21">
        <f>IFERROR(IF(VLOOKUP(B337,IMPORT!$F:$AF,24,FALSE)&lt;&gt;"null",VLOOKUP(B337,IMPORT!$F:$AF,24,FALSE),""),"")</f>
        <v>7.0100118723603802E+17</v>
      </c>
      <c r="Z337" s="18" t="str">
        <f>IFERROR(IF(VLOOKUP(B337,IMPORT!$F:$AF,25,FALSE)&lt;&gt;"null",VLOOKUP(B337,IMPORT!$F:$AF,25,FALSE),""),"")</f>
        <v/>
      </c>
    </row>
    <row r="338" spans="1:26">
      <c r="A338" s="1" t="str">
        <f>IFERROR(IF(IMPORT!C338&lt;&gt;"",IMPORT!C338,""),"")</f>
        <v>Paris 17 - La Fourche</v>
      </c>
      <c r="B338" s="1" t="str">
        <f>IFERROR(VLOOKUP(D338,IMPORT!$1:$1048576,6,FALSE),"")</f>
        <v>EZ-998-XE</v>
      </c>
      <c r="C338" s="1" t="str">
        <f>IFERROR(VLOOKUP(B338,IMPORT!$F:$G,2,FALSE),"")</f>
        <v>C-HR</v>
      </c>
      <c r="D338" s="8" t="str">
        <f>IFERROR(IF(IMPORT!A338&lt;&gt;"",IMPORT!A338,""),"")</f>
        <v>Paris 17 - La Fourche3</v>
      </c>
      <c r="E338" s="1" t="str">
        <f>IFERROR(VLOOKUP(D338,IMPORT!$1:$1048576,21,FALSE),"")</f>
        <v>Simon Coulange</v>
      </c>
      <c r="F338" s="25" t="str">
        <f>IFERROR(IF(VLOOKUP(B338,IMPORT!$F:$J,4,0)="true","","S"),"")</f>
        <v/>
      </c>
      <c r="G338" s="10" t="str">
        <f>IFERROR(IF(VLOOKUP(B338,IMPORT!$F:$J,5,0)="normal","","B"),"")</f>
        <v/>
      </c>
      <c r="H338" s="26" t="str">
        <f>IFERROR(IF(VLOOKUP(B338,IMPORT!$F:$L,7,0)="true","","P"),"")</f>
        <v/>
      </c>
      <c r="I338" s="18" t="str">
        <f>IF(AND(OR(IMPORT!K338="available",IMPORT!K338="reservation",IMPORT!K338="reservation-late"),OR(A338&lt;&gt;"Z - Garage - Livraison",A338&lt;&gt;"Z - Garage - Livraison")),B338,"")</f>
        <v>EZ-998-XE</v>
      </c>
      <c r="J338" s="18" t="str">
        <f>IFERROR(IF(VLOOKUP(B338,IMPORT!$F:$AF,21,FALSE)&lt;&gt;"null",IF(OR(A338="Z - Garage - Livraison",A338="Z - Garage - Restitution"),"",B338),""),"")</f>
        <v/>
      </c>
      <c r="K338" s="18" t="str">
        <f>IF(AND(J338="",OR(IMPORT!K338="intervention",IMPORT!K338="intervention-late")),IF(OR(A338="Z - Garage - Livraison",A338="Z - Garage - Restitution"),"",B338),"")</f>
        <v/>
      </c>
      <c r="L338" s="18" t="str">
        <f>IFERROR(IF(OR(A338="Z - Garage - Livraison",A338="Z - Garage - Restitution"),B338,""),"")</f>
        <v/>
      </c>
      <c r="M338" s="20" t="str">
        <f>IFERROR(INT(IF(OR(IMPORT!K338="intervention",IMPORT!K338="intervention-late",IMPORT!K338="unavailable"),IF(J338&lt;&gt;"",MID(VLOOKUP(B338,IMPORT!$F:$AF,21,0),1,10),MID(VLOOKUP(B338,IMPORT!$F:$AF,19,0),1,10)),"")),"")</f>
        <v/>
      </c>
      <c r="N338" s="20" t="str">
        <f>IFERROR(INT(IF(OR(IMPORT!K338="intervention",IMPORT!K338="intervention-late",IMPORT!K338="unavailable"),IF(J338&lt;&gt;"",MID(VLOOKUP(B338,IMPORT!$F:$AF,22,0),1,10),MID(VLOOKUP(B338,IMPORT!$F:$AF,20,0),1,10)),"")),"")</f>
        <v/>
      </c>
      <c r="O338" s="18" t="str">
        <f t="shared" ca="1" si="5"/>
        <v/>
      </c>
      <c r="P338" s="14" t="str">
        <f>IFERROR(INT(IF(MID(VLOOKUP(B338,IMPORT!$F:$AF,23,FALSE),1,10)&lt;&gt;"null",MID(VLOOKUP(B338,IMPORT!$F:$AF,23,FALSE),1,10),"")),"")</f>
        <v/>
      </c>
      <c r="Q338" s="16">
        <f>IFERROR(INT(IF(MID(VLOOKUP(B338,IMPORT!$F:$AF,26,FALSE),1,10)&lt;&gt;"null",MID(VLOOKUP(B338,IMPORT!$F:$AF,26,FALSE),1,10),"")),"")</f>
        <v>43494</v>
      </c>
      <c r="R338" s="16" t="str">
        <f>IFERROR(IF(VLOOKUP(B338,IMPORT!$F:$AF,11,FALSE)="true","X",""),"")</f>
        <v/>
      </c>
      <c r="S338" s="16" t="str">
        <f>IFERROR(IF(VLOOKUP(B338,IMPORT!$F:$AF,12,FALSE)="true","X",""),"")</f>
        <v/>
      </c>
      <c r="T338" s="16" t="str">
        <f>IFERROR(IF(VLOOKUP(B338,IMPORT!$F:$AF,9,FALSE)="true","X",""),"")</f>
        <v/>
      </c>
      <c r="U338" s="16" t="str">
        <f>IFERROR(IF(VLOOKUP(B338,IMPORT!$F:$AF,10,FALSE)="true","X",""),"")</f>
        <v/>
      </c>
      <c r="V338" s="16" t="str">
        <f>IFERROR(IF(VLOOKUP(B338,IMPORT!$F:$AF,13,FALSE)="true","X",""),"")</f>
        <v/>
      </c>
      <c r="W338" s="16" t="str">
        <f>IFERROR(IF(VLOOKUP(B338,IMPORT!$F:$AF,14,FALSE)="true","X",""),"")</f>
        <v/>
      </c>
      <c r="X338" s="12" t="str">
        <f>IFERROR(INT(IF(MID(VLOOKUP(B338,IMPORT!$F:$AF,27,FALSE),1,10)&lt;&gt;"null",MID(VLOOKUP(B338,IMPORT!$F:$AF,27,FALSE),1,10),"-")),"")</f>
        <v/>
      </c>
      <c r="Y338" s="21">
        <f>IFERROR(IF(VLOOKUP(B338,IMPORT!$F:$AF,24,FALSE)&lt;&gt;"null",VLOOKUP(B338,IMPORT!$F:$AF,24,FALSE),""),"")</f>
        <v>7.0100118723604698E+17</v>
      </c>
      <c r="Z338" s="18" t="str">
        <f>IFERROR(IF(VLOOKUP(B338,IMPORT!$F:$AF,25,FALSE)&lt;&gt;"null",VLOOKUP(B338,IMPORT!$F:$AF,25,FALSE),""),"")</f>
        <v/>
      </c>
    </row>
    <row r="339" spans="1:26">
      <c r="A339" s="1" t="str">
        <f>IFERROR(IF(IMPORT!C339&lt;&gt;"",IMPORT!C339,""),"")</f>
        <v>Paris 17 - La Fourche</v>
      </c>
      <c r="B339" s="1" t="str">
        <f>IFERROR(VLOOKUP(D339,IMPORT!$1:$1048576,6,FALSE),"")</f>
        <v>EX-594-YT</v>
      </c>
      <c r="C339" s="1">
        <f>IFERROR(VLOOKUP(B339,IMPORT!$F:$G,2,FALSE),"")</f>
        <v>500</v>
      </c>
      <c r="D339" s="8" t="str">
        <f>IFERROR(IF(IMPORT!A339&lt;&gt;"",IMPORT!A339,""),"")</f>
        <v>Paris 17 - La Fourche4</v>
      </c>
      <c r="E339" s="1" t="str">
        <f>IFERROR(VLOOKUP(D339,IMPORT!$1:$1048576,21,FALSE),"")</f>
        <v>Simon Coulange</v>
      </c>
      <c r="F339" s="25" t="str">
        <f>IFERROR(IF(VLOOKUP(B339,IMPORT!$F:$J,4,0)="true","","S"),"")</f>
        <v/>
      </c>
      <c r="G339" s="10" t="str">
        <f>IFERROR(IF(VLOOKUP(B339,IMPORT!$F:$J,5,0)="normal","","B"),"")</f>
        <v/>
      </c>
      <c r="H339" s="26" t="str">
        <f>IFERROR(IF(VLOOKUP(B339,IMPORT!$F:$L,7,0)="true","","P"),"")</f>
        <v/>
      </c>
      <c r="I339" s="18" t="str">
        <f>IF(AND(OR(IMPORT!K339="available",IMPORT!K339="reservation",IMPORT!K339="reservation-late"),OR(A339&lt;&gt;"Z - Garage - Livraison",A339&lt;&gt;"Z - Garage - Livraison")),B339,"")</f>
        <v>EX-594-YT</v>
      </c>
      <c r="J339" s="18" t="str">
        <f>IFERROR(IF(VLOOKUP(B339,IMPORT!$F:$AF,21,FALSE)&lt;&gt;"null",IF(OR(A339="Z - Garage - Livraison",A339="Z - Garage - Restitution"),"",B339),""),"")</f>
        <v/>
      </c>
      <c r="K339" s="18" t="str">
        <f>IF(AND(J339="",OR(IMPORT!K339="intervention",IMPORT!K339="intervention-late")),IF(OR(A339="Z - Garage - Livraison",A339="Z - Garage - Restitution"),"",B339),"")</f>
        <v/>
      </c>
      <c r="L339" s="18" t="str">
        <f>IFERROR(IF(OR(A339="Z - Garage - Livraison",A339="Z - Garage - Restitution"),B339,""),"")</f>
        <v/>
      </c>
      <c r="M339" s="20" t="str">
        <f>IFERROR(INT(IF(OR(IMPORT!K339="intervention",IMPORT!K339="intervention-late",IMPORT!K339="unavailable"),IF(J339&lt;&gt;"",MID(VLOOKUP(B339,IMPORT!$F:$AF,21,0),1,10),MID(VLOOKUP(B339,IMPORT!$F:$AF,19,0),1,10)),"")),"")</f>
        <v/>
      </c>
      <c r="N339" s="20" t="str">
        <f>IFERROR(INT(IF(OR(IMPORT!K339="intervention",IMPORT!K339="intervention-late",IMPORT!K339="unavailable"),IF(J339&lt;&gt;"",MID(VLOOKUP(B339,IMPORT!$F:$AF,22,0),1,10),MID(VLOOKUP(B339,IMPORT!$F:$AF,20,0),1,10)),"")),"")</f>
        <v/>
      </c>
      <c r="O339" s="18" t="str">
        <f t="shared" ca="1" si="5"/>
        <v/>
      </c>
      <c r="P339" s="14" t="str">
        <f>IFERROR(INT(IF(MID(VLOOKUP(B339,IMPORT!$F:$AF,23,FALSE),1,10)&lt;&gt;"null",MID(VLOOKUP(B339,IMPORT!$F:$AF,23,FALSE),1,10),"")),"")</f>
        <v/>
      </c>
      <c r="Q339" s="16" t="str">
        <f>IFERROR(INT(IF(MID(VLOOKUP(B339,IMPORT!$F:$AF,26,FALSE),1,10)&lt;&gt;"null",MID(VLOOKUP(B339,IMPORT!$F:$AF,26,FALSE),1,10),"")),"")</f>
        <v/>
      </c>
      <c r="R339" s="16" t="str">
        <f>IFERROR(IF(VLOOKUP(B339,IMPORT!$F:$AF,11,FALSE)="true","X",""),"")</f>
        <v/>
      </c>
      <c r="S339" s="16" t="str">
        <f>IFERROR(IF(VLOOKUP(B339,IMPORT!$F:$AF,12,FALSE)="true","X",""),"")</f>
        <v/>
      </c>
      <c r="T339" s="16" t="str">
        <f>IFERROR(IF(VLOOKUP(B339,IMPORT!$F:$AF,9,FALSE)="true","X",""),"")</f>
        <v/>
      </c>
      <c r="U339" s="16" t="str">
        <f>IFERROR(IF(VLOOKUP(B339,IMPORT!$F:$AF,10,FALSE)="true","X",""),"")</f>
        <v/>
      </c>
      <c r="V339" s="16" t="str">
        <f>IFERROR(IF(VLOOKUP(B339,IMPORT!$F:$AF,13,FALSE)="true","X",""),"")</f>
        <v/>
      </c>
      <c r="W339" s="16" t="str">
        <f>IFERROR(IF(VLOOKUP(B339,IMPORT!$F:$AF,14,FALSE)="true","X",""),"")</f>
        <v/>
      </c>
      <c r="X339" s="12">
        <f>IFERROR(INT(IF(MID(VLOOKUP(B339,IMPORT!$F:$AF,27,FALSE),1,10)&lt;&gt;"null",MID(VLOOKUP(B339,IMPORT!$F:$AF,27,FALSE),1,10),"-")),"")</f>
        <v>43391</v>
      </c>
      <c r="Y339" s="21">
        <f>IFERROR(IF(VLOOKUP(B339,IMPORT!$F:$AF,24,FALSE)&lt;&gt;"null",VLOOKUP(B339,IMPORT!$F:$AF,24,FALSE),""),"")</f>
        <v>7.0100118723603994E+17</v>
      </c>
      <c r="Z339" s="18" t="str">
        <f>IFERROR(IF(VLOOKUP(B339,IMPORT!$F:$AF,25,FALSE)&lt;&gt;"null",VLOOKUP(B339,IMPORT!$F:$AF,25,FALSE),""),"")</f>
        <v/>
      </c>
    </row>
    <row r="340" spans="1:26">
      <c r="A340" s="1" t="str">
        <f>IFERROR(IF(IMPORT!C340&lt;&gt;"",IMPORT!C340,""),"")</f>
        <v>Paris 17 - La Fourche Nollet</v>
      </c>
      <c r="B340" s="1" t="str">
        <f>IFERROR(VLOOKUP(D340,IMPORT!$1:$1048576,6,FALSE),"")</f>
        <v>EQ-057-CF</v>
      </c>
      <c r="C340" s="1" t="str">
        <f>IFERROR(VLOOKUP(B340,IMPORT!$F:$G,2,FALSE),"")</f>
        <v>MEGANE</v>
      </c>
      <c r="D340" s="8" t="str">
        <f>IFERROR(IF(IMPORT!A340&lt;&gt;"",IMPORT!A340,""),"")</f>
        <v>Paris 17 - La Fourche Nollet1</v>
      </c>
      <c r="E340" s="1" t="str">
        <f>IFERROR(VLOOKUP(D340,IMPORT!$1:$1048576,21,FALSE),"")</f>
        <v>Simon Coulange</v>
      </c>
      <c r="F340" s="25" t="str">
        <f>IFERROR(IF(VLOOKUP(B340,IMPORT!$F:$J,4,0)="true","","S"),"")</f>
        <v/>
      </c>
      <c r="G340" s="10" t="str">
        <f>IFERROR(IF(VLOOKUP(B340,IMPORT!$F:$J,5,0)="normal","","B"),"")</f>
        <v/>
      </c>
      <c r="H340" s="26" t="str">
        <f>IFERROR(IF(VLOOKUP(B340,IMPORT!$F:$L,7,0)="true","","P"),"")</f>
        <v/>
      </c>
      <c r="I340" s="18" t="str">
        <f>IF(AND(OR(IMPORT!K340="available",IMPORT!K340="reservation",IMPORT!K340="reservation-late"),OR(A340&lt;&gt;"Z - Garage - Livraison",A340&lt;&gt;"Z - Garage - Livraison")),B340,"")</f>
        <v>EQ-057-CF</v>
      </c>
      <c r="J340" s="18" t="str">
        <f>IFERROR(IF(VLOOKUP(B340,IMPORT!$F:$AF,21,FALSE)&lt;&gt;"null",IF(OR(A340="Z - Garage - Livraison",A340="Z - Garage - Restitution"),"",B340),""),"")</f>
        <v/>
      </c>
      <c r="K340" s="18" t="str">
        <f>IF(AND(J340="",OR(IMPORT!K340="intervention",IMPORT!K340="intervention-late")),IF(OR(A340="Z - Garage - Livraison",A340="Z - Garage - Restitution"),"",B340),"")</f>
        <v/>
      </c>
      <c r="L340" s="18" t="str">
        <f>IFERROR(IF(OR(A340="Z - Garage - Livraison",A340="Z - Garage - Restitution"),B340,""),"")</f>
        <v/>
      </c>
      <c r="M340" s="20" t="str">
        <f>IFERROR(INT(IF(OR(IMPORT!K340="intervention",IMPORT!K340="intervention-late",IMPORT!K340="unavailable"),IF(J340&lt;&gt;"",MID(VLOOKUP(B340,IMPORT!$F:$AF,21,0),1,10),MID(VLOOKUP(B340,IMPORT!$F:$AF,19,0),1,10)),"")),"")</f>
        <v/>
      </c>
      <c r="N340" s="20" t="str">
        <f>IFERROR(INT(IF(OR(IMPORT!K340="intervention",IMPORT!K340="intervention-late",IMPORT!K340="unavailable"),IF(J340&lt;&gt;"",MID(VLOOKUP(B340,IMPORT!$F:$AF,22,0),1,10),MID(VLOOKUP(B340,IMPORT!$F:$AF,20,0),1,10)),"")),"")</f>
        <v/>
      </c>
      <c r="O340" s="18" t="str">
        <f t="shared" ca="1" si="5"/>
        <v/>
      </c>
      <c r="P340" s="14" t="str">
        <f>IFERROR(INT(IF(MID(VLOOKUP(B340,IMPORT!$F:$AF,23,FALSE),1,10)&lt;&gt;"null",MID(VLOOKUP(B340,IMPORT!$F:$AF,23,FALSE),1,10),"")),"")</f>
        <v/>
      </c>
      <c r="Q340" s="16" t="str">
        <f>IFERROR(INT(IF(MID(VLOOKUP(B340,IMPORT!$F:$AF,26,FALSE),1,10)&lt;&gt;"null",MID(VLOOKUP(B340,IMPORT!$F:$AF,26,FALSE),1,10),"")),"")</f>
        <v/>
      </c>
      <c r="R340" s="16" t="str">
        <f>IFERROR(IF(VLOOKUP(B340,IMPORT!$F:$AF,11,FALSE)="true","X",""),"")</f>
        <v/>
      </c>
      <c r="S340" s="16" t="str">
        <f>IFERROR(IF(VLOOKUP(B340,IMPORT!$F:$AF,12,FALSE)="true","X",""),"")</f>
        <v/>
      </c>
      <c r="T340" s="16" t="str">
        <f>IFERROR(IF(VLOOKUP(B340,IMPORT!$F:$AF,9,FALSE)="true","X",""),"")</f>
        <v/>
      </c>
      <c r="U340" s="16" t="str">
        <f>IFERROR(IF(VLOOKUP(B340,IMPORT!$F:$AF,10,FALSE)="true","X",""),"")</f>
        <v/>
      </c>
      <c r="V340" s="16" t="str">
        <f>IFERROR(IF(VLOOKUP(B340,IMPORT!$F:$AF,13,FALSE)="true","X",""),"")</f>
        <v/>
      </c>
      <c r="W340" s="16" t="str">
        <f>IFERROR(IF(VLOOKUP(B340,IMPORT!$F:$AF,14,FALSE)="true","X",""),"")</f>
        <v/>
      </c>
      <c r="X340" s="12">
        <f>IFERROR(INT(IF(MID(VLOOKUP(B340,IMPORT!$F:$AF,27,FALSE),1,10)&lt;&gt;"null",MID(VLOOKUP(B340,IMPORT!$F:$AF,27,FALSE),1,10),"-")),"")</f>
        <v>43208</v>
      </c>
      <c r="Y340" s="21">
        <f>IFERROR(IF(VLOOKUP(B340,IMPORT!$F:$AF,24,FALSE)&lt;&gt;"null",VLOOKUP(B340,IMPORT!$F:$AF,24,FALSE),""),"")</f>
        <v>7.0100118723604096E+17</v>
      </c>
      <c r="Z340" s="18" t="str">
        <f>IFERROR(IF(VLOOKUP(B340,IMPORT!$F:$AF,25,FALSE)&lt;&gt;"null",VLOOKUP(B340,IMPORT!$F:$AF,25,FALSE),""),"")</f>
        <v/>
      </c>
    </row>
    <row r="341" spans="1:26">
      <c r="A341" s="1" t="str">
        <f>IFERROR(IF(IMPORT!C341&lt;&gt;"",IMPORT!C341,""),"")</f>
        <v>Paris 17 - La Fourche Nollet</v>
      </c>
      <c r="B341" s="1" t="str">
        <f>IFERROR(VLOOKUP(D341,IMPORT!$1:$1048576,6,FALSE),"")</f>
        <v>EM-488-EM</v>
      </c>
      <c r="C341" s="1" t="str">
        <f>IFERROR(VLOOKUP(B341,IMPORT!$F:$G,2,FALSE),"")</f>
        <v>TWINGO</v>
      </c>
      <c r="D341" s="8" t="str">
        <f>IFERROR(IF(IMPORT!A341&lt;&gt;"",IMPORT!A341,""),"")</f>
        <v>Paris 17 - La Fourche Nollet2</v>
      </c>
      <c r="E341" s="1" t="str">
        <f>IFERROR(VLOOKUP(D341,IMPORT!$1:$1048576,21,FALSE),"")</f>
        <v>Simon Coulange</v>
      </c>
      <c r="F341" s="25" t="str">
        <f>IFERROR(IF(VLOOKUP(B341,IMPORT!$F:$J,4,0)="true","","S"),"")</f>
        <v/>
      </c>
      <c r="G341" s="10" t="str">
        <f>IFERROR(IF(VLOOKUP(B341,IMPORT!$F:$J,5,0)="normal","","B"),"")</f>
        <v/>
      </c>
      <c r="H341" s="26" t="str">
        <f>IFERROR(IF(VLOOKUP(B341,IMPORT!$F:$L,7,0)="true","","P"),"")</f>
        <v/>
      </c>
      <c r="I341" s="18" t="str">
        <f>IF(AND(OR(IMPORT!K341="available",IMPORT!K341="reservation",IMPORT!K341="reservation-late"),OR(A341&lt;&gt;"Z - Garage - Livraison",A341&lt;&gt;"Z - Garage - Livraison")),B341,"")</f>
        <v>EM-488-EM</v>
      </c>
      <c r="J341" s="18" t="str">
        <f>IFERROR(IF(VLOOKUP(B341,IMPORT!$F:$AF,21,FALSE)&lt;&gt;"null",IF(OR(A341="Z - Garage - Livraison",A341="Z - Garage - Restitution"),"",B341),""),"")</f>
        <v/>
      </c>
      <c r="K341" s="18" t="str">
        <f>IF(AND(J341="",OR(IMPORT!K341="intervention",IMPORT!K341="intervention-late")),IF(OR(A341="Z - Garage - Livraison",A341="Z - Garage - Restitution"),"",B341),"")</f>
        <v/>
      </c>
      <c r="L341" s="18" t="str">
        <f>IFERROR(IF(OR(A341="Z - Garage - Livraison",A341="Z - Garage - Restitution"),B341,""),"")</f>
        <v/>
      </c>
      <c r="M341" s="20" t="str">
        <f>IFERROR(INT(IF(OR(IMPORT!K341="intervention",IMPORT!K341="intervention-late",IMPORT!K341="unavailable"),IF(J341&lt;&gt;"",MID(VLOOKUP(B341,IMPORT!$F:$AF,21,0),1,10),MID(VLOOKUP(B341,IMPORT!$F:$AF,19,0),1,10)),"")),"")</f>
        <v/>
      </c>
      <c r="N341" s="20" t="str">
        <f>IFERROR(INT(IF(OR(IMPORT!K341="intervention",IMPORT!K341="intervention-late",IMPORT!K341="unavailable"),IF(J341&lt;&gt;"",MID(VLOOKUP(B341,IMPORT!$F:$AF,22,0),1,10),MID(VLOOKUP(B341,IMPORT!$F:$AF,20,0),1,10)),"")),"")</f>
        <v/>
      </c>
      <c r="O341" s="18" t="str">
        <f t="shared" ca="1" si="5"/>
        <v/>
      </c>
      <c r="P341" s="14" t="str">
        <f>IFERROR(INT(IF(MID(VLOOKUP(B341,IMPORT!$F:$AF,23,FALSE),1,10)&lt;&gt;"null",MID(VLOOKUP(B341,IMPORT!$F:$AF,23,FALSE),1,10),"")),"")</f>
        <v/>
      </c>
      <c r="Q341" s="16" t="str">
        <f>IFERROR(INT(IF(MID(VLOOKUP(B341,IMPORT!$F:$AF,26,FALSE),1,10)&lt;&gt;"null",MID(VLOOKUP(B341,IMPORT!$F:$AF,26,FALSE),1,10),"")),"")</f>
        <v/>
      </c>
      <c r="R341" s="16" t="str">
        <f>IFERROR(IF(VLOOKUP(B341,IMPORT!$F:$AF,11,FALSE)="true","X",""),"")</f>
        <v/>
      </c>
      <c r="S341" s="16" t="str">
        <f>IFERROR(IF(VLOOKUP(B341,IMPORT!$F:$AF,12,FALSE)="true","X",""),"")</f>
        <v/>
      </c>
      <c r="T341" s="16" t="str">
        <f>IFERROR(IF(VLOOKUP(B341,IMPORT!$F:$AF,9,FALSE)="true","X",""),"")</f>
        <v/>
      </c>
      <c r="U341" s="16" t="str">
        <f>IFERROR(IF(VLOOKUP(B341,IMPORT!$F:$AF,10,FALSE)="true","X",""),"")</f>
        <v/>
      </c>
      <c r="V341" s="16" t="str">
        <f>IFERROR(IF(VLOOKUP(B341,IMPORT!$F:$AF,13,FALSE)="true","X",""),"")</f>
        <v/>
      </c>
      <c r="W341" s="16" t="str">
        <f>IFERROR(IF(VLOOKUP(B341,IMPORT!$F:$AF,14,FALSE)="true","X",""),"")</f>
        <v/>
      </c>
      <c r="X341" s="12">
        <f>IFERROR(INT(IF(MID(VLOOKUP(B341,IMPORT!$F:$AF,27,FALSE),1,10)&lt;&gt;"null",MID(VLOOKUP(B341,IMPORT!$F:$AF,27,FALSE),1,10),"-")),"")</f>
        <v>43391</v>
      </c>
      <c r="Y341" s="21">
        <f>IFERROR(IF(VLOOKUP(B341,IMPORT!$F:$AF,24,FALSE)&lt;&gt;"null",VLOOKUP(B341,IMPORT!$F:$AF,24,FALSE),""),"")</f>
        <v>7.0100118723604096E+17</v>
      </c>
      <c r="Z341" s="18" t="str">
        <f>IFERROR(IF(VLOOKUP(B341,IMPORT!$F:$AF,25,FALSE)&lt;&gt;"null",VLOOKUP(B341,IMPORT!$F:$AF,25,FALSE),""),"")</f>
        <v/>
      </c>
    </row>
    <row r="342" spans="1:26">
      <c r="A342" s="1" t="str">
        <f>IFERROR(IF(IMPORT!C342&lt;&gt;"",IMPORT!C342,""),"")</f>
        <v>Paris 17 - La Fourche Nollet</v>
      </c>
      <c r="B342" s="1" t="str">
        <f>IFERROR(VLOOKUP(D342,IMPORT!$1:$1048576,6,FALSE),"")</f>
        <v>EL-470-BR</v>
      </c>
      <c r="C342" s="1" t="str">
        <f>IFERROR(VLOOKUP(B342,IMPORT!$F:$G,2,FALSE),"")</f>
        <v>TWINGO</v>
      </c>
      <c r="D342" s="8" t="str">
        <f>IFERROR(IF(IMPORT!A342&lt;&gt;"",IMPORT!A342,""),"")</f>
        <v>Paris 17 - La Fourche Nollet3</v>
      </c>
      <c r="E342" s="1" t="str">
        <f>IFERROR(VLOOKUP(D342,IMPORT!$1:$1048576,21,FALSE),"")</f>
        <v>Simon Coulange</v>
      </c>
      <c r="F342" s="25" t="str">
        <f>IFERROR(IF(VLOOKUP(B342,IMPORT!$F:$J,4,0)="true","","S"),"")</f>
        <v/>
      </c>
      <c r="G342" s="10" t="str">
        <f>IFERROR(IF(VLOOKUP(B342,IMPORT!$F:$J,5,0)="normal","","B"),"")</f>
        <v/>
      </c>
      <c r="H342" s="26" t="str">
        <f>IFERROR(IF(VLOOKUP(B342,IMPORT!$F:$L,7,0)="true","","P"),"")</f>
        <v/>
      </c>
      <c r="I342" s="18" t="str">
        <f>IF(AND(OR(IMPORT!K342="available",IMPORT!K342="reservation",IMPORT!K342="reservation-late"),OR(A342&lt;&gt;"Z - Garage - Livraison",A342&lt;&gt;"Z - Garage - Livraison")),B342,"")</f>
        <v/>
      </c>
      <c r="J342" s="18" t="str">
        <f>IFERROR(IF(VLOOKUP(B342,IMPORT!$F:$AF,21,FALSE)&lt;&gt;"null",IF(OR(A342="Z - Garage - Livraison",A342="Z - Garage - Restitution"),"",B342),""),"")</f>
        <v/>
      </c>
      <c r="K342" s="18" t="str">
        <f>IF(AND(J342="",OR(IMPORT!K342="intervention",IMPORT!K342="intervention-late")),IF(OR(A342="Z - Garage - Livraison",A342="Z - Garage - Restitution"),"",B342),"")</f>
        <v>EL-470-BR</v>
      </c>
      <c r="L342" s="18" t="str">
        <f>IFERROR(IF(OR(A342="Z - Garage - Livraison",A342="Z - Garage - Restitution"),B342,""),"")</f>
        <v/>
      </c>
      <c r="M342" s="20">
        <f>IFERROR(INT(IF(OR(IMPORT!K342="intervention",IMPORT!K342="intervention-late",IMPORT!K342="unavailable"),IF(J342&lt;&gt;"",MID(VLOOKUP(B342,IMPORT!$F:$AF,21,0),1,10),MID(VLOOKUP(B342,IMPORT!$F:$AF,19,0),1,10)),"")),"")</f>
        <v>43511</v>
      </c>
      <c r="N342" s="20">
        <f>IFERROR(INT(IF(OR(IMPORT!K342="intervention",IMPORT!K342="intervention-late",IMPORT!K342="unavailable"),IF(J342&lt;&gt;"",MID(VLOOKUP(B342,IMPORT!$F:$AF,22,0),1,10),MID(VLOOKUP(B342,IMPORT!$F:$AF,20,0),1,10)),"")),"")</f>
        <v>43511</v>
      </c>
      <c r="O342" s="18" t="str">
        <f t="shared" ca="1" si="5"/>
        <v/>
      </c>
      <c r="P342" s="14">
        <f>IFERROR(INT(IF(MID(VLOOKUP(B342,IMPORT!$F:$AF,23,FALSE),1,10)&lt;&gt;"null",MID(VLOOKUP(B342,IMPORT!$F:$AF,23,FALSE),1,10),"")),"")</f>
        <v>43498</v>
      </c>
      <c r="Q342" s="16" t="str">
        <f>IFERROR(INT(IF(MID(VLOOKUP(B342,IMPORT!$F:$AF,26,FALSE),1,10)&lt;&gt;"null",MID(VLOOKUP(B342,IMPORT!$F:$AF,26,FALSE),1,10),"")),"")</f>
        <v/>
      </c>
      <c r="R342" s="16" t="str">
        <f>IFERROR(IF(VLOOKUP(B342,IMPORT!$F:$AF,11,FALSE)="true","X",""),"")</f>
        <v/>
      </c>
      <c r="S342" s="16" t="str">
        <f>IFERROR(IF(VLOOKUP(B342,IMPORT!$F:$AF,12,FALSE)="true","X",""),"")</f>
        <v/>
      </c>
      <c r="T342" s="16" t="str">
        <f>IFERROR(IF(VLOOKUP(B342,IMPORT!$F:$AF,9,FALSE)="true","X",""),"")</f>
        <v/>
      </c>
      <c r="U342" s="16" t="str">
        <f>IFERROR(IF(VLOOKUP(B342,IMPORT!$F:$AF,10,FALSE)="true","X",""),"")</f>
        <v/>
      </c>
      <c r="V342" s="16" t="str">
        <f>IFERROR(IF(VLOOKUP(B342,IMPORT!$F:$AF,13,FALSE)="true","X",""),"")</f>
        <v/>
      </c>
      <c r="W342" s="16" t="str">
        <f>IFERROR(IF(VLOOKUP(B342,IMPORT!$F:$AF,14,FALSE)="true","X",""),"")</f>
        <v/>
      </c>
      <c r="X342" s="12">
        <f>IFERROR(INT(IF(MID(VLOOKUP(B342,IMPORT!$F:$AF,27,FALSE),1,10)&lt;&gt;"null",MID(VLOOKUP(B342,IMPORT!$F:$AF,27,FALSE),1,10),"-")),"")</f>
        <v>43391</v>
      </c>
      <c r="Y342" s="21" t="str">
        <f>IFERROR(IF(VLOOKUP(B342,IMPORT!$F:$AF,24,FALSE)&lt;&gt;"null",VLOOKUP(B342,IMPORT!$F:$AF,24,FALSE),""),"")</f>
        <v xml:space="preserve">701001187236020902 KO </v>
      </c>
      <c r="Z342" s="18" t="str">
        <f>IFERROR(IF(VLOOKUP(B342,IMPORT!$F:$AF,25,FALSE)&lt;&gt;"null",VLOOKUP(B342,IMPORT!$F:$AF,25,FALSE),""),"")</f>
        <v/>
      </c>
    </row>
    <row r="343" spans="1:26">
      <c r="A343" s="1" t="str">
        <f>IFERROR(IF(IMPORT!C343&lt;&gt;"",IMPORT!C343,""),"")</f>
        <v>Paris 17 - La Fourche Nollet</v>
      </c>
      <c r="B343" s="1" t="str">
        <f>IFERROR(VLOOKUP(D343,IMPORT!$1:$1048576,6,FALSE),"")</f>
        <v>EV-143-CC</v>
      </c>
      <c r="C343" s="1" t="str">
        <f>IFERROR(VLOOKUP(B343,IMPORT!$F:$G,2,FALSE),"")</f>
        <v>MEGANE</v>
      </c>
      <c r="D343" s="8" t="str">
        <f>IFERROR(IF(IMPORT!A343&lt;&gt;"",IMPORT!A343,""),"")</f>
        <v>Paris 17 - La Fourche Nollet4</v>
      </c>
      <c r="E343" s="1" t="str">
        <f>IFERROR(VLOOKUP(D343,IMPORT!$1:$1048576,21,FALSE),"")</f>
        <v>Simon Coulange</v>
      </c>
      <c r="F343" s="25" t="str">
        <f>IFERROR(IF(VLOOKUP(B343,IMPORT!$F:$J,4,0)="true","","S"),"")</f>
        <v/>
      </c>
      <c r="G343" s="10" t="str">
        <f>IFERROR(IF(VLOOKUP(B343,IMPORT!$F:$J,5,0)="normal","","B"),"")</f>
        <v/>
      </c>
      <c r="H343" s="26" t="str">
        <f>IFERROR(IF(VLOOKUP(B343,IMPORT!$F:$L,7,0)="true","","P"),"")</f>
        <v/>
      </c>
      <c r="I343" s="18" t="str">
        <f>IF(AND(OR(IMPORT!K343="available",IMPORT!K343="reservation",IMPORT!K343="reservation-late"),OR(A343&lt;&gt;"Z - Garage - Livraison",A343&lt;&gt;"Z - Garage - Livraison")),B343,"")</f>
        <v>EV-143-CC</v>
      </c>
      <c r="J343" s="18" t="str">
        <f>IFERROR(IF(VLOOKUP(B343,IMPORT!$F:$AF,21,FALSE)&lt;&gt;"null",IF(OR(A343="Z - Garage - Livraison",A343="Z - Garage - Restitution"),"",B343),""),"")</f>
        <v/>
      </c>
      <c r="K343" s="18" t="str">
        <f>IF(AND(J343="",OR(IMPORT!K343="intervention",IMPORT!K343="intervention-late")),IF(OR(A343="Z - Garage - Livraison",A343="Z - Garage - Restitution"),"",B343),"")</f>
        <v/>
      </c>
      <c r="L343" s="18" t="str">
        <f>IFERROR(IF(OR(A343="Z - Garage - Livraison",A343="Z - Garage - Restitution"),B343,""),"")</f>
        <v/>
      </c>
      <c r="M343" s="20" t="str">
        <f>IFERROR(INT(IF(OR(IMPORT!K343="intervention",IMPORT!K343="intervention-late",IMPORT!K343="unavailable"),IF(J343&lt;&gt;"",MID(VLOOKUP(B343,IMPORT!$F:$AF,21,0),1,10),MID(VLOOKUP(B343,IMPORT!$F:$AF,19,0),1,10)),"")),"")</f>
        <v/>
      </c>
      <c r="N343" s="20" t="str">
        <f>IFERROR(INT(IF(OR(IMPORT!K343="intervention",IMPORT!K343="intervention-late",IMPORT!K343="unavailable"),IF(J343&lt;&gt;"",MID(VLOOKUP(B343,IMPORT!$F:$AF,22,0),1,10),MID(VLOOKUP(B343,IMPORT!$F:$AF,20,0),1,10)),"")),"")</f>
        <v/>
      </c>
      <c r="O343" s="18" t="str">
        <f t="shared" ca="1" si="5"/>
        <v/>
      </c>
      <c r="P343" s="14" t="str">
        <f>IFERROR(INT(IF(MID(VLOOKUP(B343,IMPORT!$F:$AF,23,FALSE),1,10)&lt;&gt;"null",MID(VLOOKUP(B343,IMPORT!$F:$AF,23,FALSE),1,10),"")),"")</f>
        <v/>
      </c>
      <c r="Q343" s="16" t="str">
        <f>IFERROR(INT(IF(MID(VLOOKUP(B343,IMPORT!$F:$AF,26,FALSE),1,10)&lt;&gt;"null",MID(VLOOKUP(B343,IMPORT!$F:$AF,26,FALSE),1,10),"")),"")</f>
        <v/>
      </c>
      <c r="R343" s="16" t="str">
        <f>IFERROR(IF(VLOOKUP(B343,IMPORT!$F:$AF,11,FALSE)="true","X",""),"")</f>
        <v/>
      </c>
      <c r="S343" s="16" t="str">
        <f>IFERROR(IF(VLOOKUP(B343,IMPORT!$F:$AF,12,FALSE)="true","X",""),"")</f>
        <v/>
      </c>
      <c r="T343" s="16" t="str">
        <f>IFERROR(IF(VLOOKUP(B343,IMPORT!$F:$AF,9,FALSE)="true","X",""),"")</f>
        <v/>
      </c>
      <c r="U343" s="16" t="str">
        <f>IFERROR(IF(VLOOKUP(B343,IMPORT!$F:$AF,10,FALSE)="true","X",""),"")</f>
        <v/>
      </c>
      <c r="V343" s="16" t="str">
        <f>IFERROR(IF(VLOOKUP(B343,IMPORT!$F:$AF,13,FALSE)="true","X",""),"")</f>
        <v/>
      </c>
      <c r="W343" s="16" t="str">
        <f>IFERROR(IF(VLOOKUP(B343,IMPORT!$F:$AF,14,FALSE)="true","X",""),"")</f>
        <v/>
      </c>
      <c r="X343" s="12">
        <f>IFERROR(INT(IF(MID(VLOOKUP(B343,IMPORT!$F:$AF,27,FALSE),1,10)&lt;&gt;"null",MID(VLOOKUP(B343,IMPORT!$F:$AF,27,FALSE),1,10),"-")),"")</f>
        <v>43437</v>
      </c>
      <c r="Y343" s="21">
        <f>IFERROR(IF(VLOOKUP(B343,IMPORT!$F:$AF,24,FALSE)&lt;&gt;"null",VLOOKUP(B343,IMPORT!$F:$AF,24,FALSE),""),"")</f>
        <v>7.0100118723605299E+17</v>
      </c>
      <c r="Z343" s="18" t="str">
        <f>IFERROR(IF(VLOOKUP(B343,IMPORT!$F:$AF,25,FALSE)&lt;&gt;"null",VLOOKUP(B343,IMPORT!$F:$AF,25,FALSE),""),"")</f>
        <v/>
      </c>
    </row>
    <row r="344" spans="1:26">
      <c r="A344" s="1" t="str">
        <f>IFERROR(IF(IMPORT!C344&lt;&gt;"",IMPORT!C344,""),"")</f>
        <v>Paris 17 - La Fourche Nollet</v>
      </c>
      <c r="B344" s="1" t="str">
        <f>IFERROR(VLOOKUP(D344,IMPORT!$1:$1048576,6,FALSE),"")</f>
        <v>FA-628-HB</v>
      </c>
      <c r="C344" s="1">
        <f>IFERROR(VLOOKUP(B344,IMPORT!$F:$G,2,FALSE),"")</f>
        <v>500</v>
      </c>
      <c r="D344" s="8" t="str">
        <f>IFERROR(IF(IMPORT!A344&lt;&gt;"",IMPORT!A344,""),"")</f>
        <v>Paris 17 - La Fourche Nollet5</v>
      </c>
      <c r="E344" s="1" t="str">
        <f>IFERROR(VLOOKUP(D344,IMPORT!$1:$1048576,21,FALSE),"")</f>
        <v>Simon Coulange</v>
      </c>
      <c r="F344" s="25" t="str">
        <f>IFERROR(IF(VLOOKUP(B344,IMPORT!$F:$J,4,0)="true","","S"),"")</f>
        <v/>
      </c>
      <c r="G344" s="10" t="str">
        <f>IFERROR(IF(VLOOKUP(B344,IMPORT!$F:$J,5,0)="normal","","B"),"")</f>
        <v/>
      </c>
      <c r="H344" s="26" t="str">
        <f>IFERROR(IF(VLOOKUP(B344,IMPORT!$F:$L,7,0)="true","","P"),"")</f>
        <v/>
      </c>
      <c r="I344" s="18" t="str">
        <f>IF(AND(OR(IMPORT!K344="available",IMPORT!K344="reservation",IMPORT!K344="reservation-late"),OR(A344&lt;&gt;"Z - Garage - Livraison",A344&lt;&gt;"Z - Garage - Livraison")),B344,"")</f>
        <v>FA-628-HB</v>
      </c>
      <c r="J344" s="18" t="str">
        <f>IFERROR(IF(VLOOKUP(B344,IMPORT!$F:$AF,21,FALSE)&lt;&gt;"null",IF(OR(A344="Z - Garage - Livraison",A344="Z - Garage - Restitution"),"",B344),""),"")</f>
        <v/>
      </c>
      <c r="K344" s="18" t="str">
        <f>IF(AND(J344="",OR(IMPORT!K344="intervention",IMPORT!K344="intervention-late")),IF(OR(A344="Z - Garage - Livraison",A344="Z - Garage - Restitution"),"",B344),"")</f>
        <v/>
      </c>
      <c r="L344" s="18" t="str">
        <f>IFERROR(IF(OR(A344="Z - Garage - Livraison",A344="Z - Garage - Restitution"),B344,""),"")</f>
        <v/>
      </c>
      <c r="M344" s="20" t="str">
        <f>IFERROR(INT(IF(OR(IMPORT!K344="intervention",IMPORT!K344="intervention-late",IMPORT!K344="unavailable"),IF(J344&lt;&gt;"",MID(VLOOKUP(B344,IMPORT!$F:$AF,21,0),1,10),MID(VLOOKUP(B344,IMPORT!$F:$AF,19,0),1,10)),"")),"")</f>
        <v/>
      </c>
      <c r="N344" s="20" t="str">
        <f>IFERROR(INT(IF(OR(IMPORT!K344="intervention",IMPORT!K344="intervention-late",IMPORT!K344="unavailable"),IF(J344&lt;&gt;"",MID(VLOOKUP(B344,IMPORT!$F:$AF,22,0),1,10),MID(VLOOKUP(B344,IMPORT!$F:$AF,20,0),1,10)),"")),"")</f>
        <v/>
      </c>
      <c r="O344" s="18" t="str">
        <f t="shared" ca="1" si="5"/>
        <v/>
      </c>
      <c r="P344" s="14" t="str">
        <f>IFERROR(INT(IF(MID(VLOOKUP(B344,IMPORT!$F:$AF,23,FALSE),1,10)&lt;&gt;"null",MID(VLOOKUP(B344,IMPORT!$F:$AF,23,FALSE),1,10),"")),"")</f>
        <v/>
      </c>
      <c r="Q344" s="16" t="str">
        <f>IFERROR(INT(IF(MID(VLOOKUP(B344,IMPORT!$F:$AF,26,FALSE),1,10)&lt;&gt;"null",MID(VLOOKUP(B344,IMPORT!$F:$AF,26,FALSE),1,10),"")),"")</f>
        <v/>
      </c>
      <c r="R344" s="16" t="str">
        <f>IFERROR(IF(VLOOKUP(B344,IMPORT!$F:$AF,11,FALSE)="true","X",""),"")</f>
        <v/>
      </c>
      <c r="S344" s="16" t="str">
        <f>IFERROR(IF(VLOOKUP(B344,IMPORT!$F:$AF,12,FALSE)="true","X",""),"")</f>
        <v/>
      </c>
      <c r="T344" s="16" t="str">
        <f>IFERROR(IF(VLOOKUP(B344,IMPORT!$F:$AF,9,FALSE)="true","X",""),"")</f>
        <v/>
      </c>
      <c r="U344" s="16" t="str">
        <f>IFERROR(IF(VLOOKUP(B344,IMPORT!$F:$AF,10,FALSE)="true","X",""),"")</f>
        <v/>
      </c>
      <c r="V344" s="16" t="str">
        <f>IFERROR(IF(VLOOKUP(B344,IMPORT!$F:$AF,13,FALSE)="true","X",""),"")</f>
        <v/>
      </c>
      <c r="W344" s="16" t="str">
        <f>IFERROR(IF(VLOOKUP(B344,IMPORT!$F:$AF,14,FALSE)="true","X",""),"")</f>
        <v/>
      </c>
      <c r="X344" s="12" t="str">
        <f>IFERROR(INT(IF(MID(VLOOKUP(B344,IMPORT!$F:$AF,27,FALSE),1,10)&lt;&gt;"null",MID(VLOOKUP(B344,IMPORT!$F:$AF,27,FALSE),1,10),"-")),"")</f>
        <v/>
      </c>
      <c r="Y344" s="21">
        <f>IFERROR(IF(VLOOKUP(B344,IMPORT!$F:$AF,24,FALSE)&lt;&gt;"null",VLOOKUP(B344,IMPORT!$F:$AF,24,FALSE),""),"")</f>
        <v>7.01001187236048E+17</v>
      </c>
      <c r="Z344" s="18" t="str">
        <f>IFERROR(IF(VLOOKUP(B344,IMPORT!$F:$AF,25,FALSE)&lt;&gt;"null",VLOOKUP(B344,IMPORT!$F:$AF,25,FALSE),""),"")</f>
        <v/>
      </c>
    </row>
    <row r="345" spans="1:26">
      <c r="A345" s="1" t="str">
        <f>IFERROR(IF(IMPORT!C345&lt;&gt;"",IMPORT!C345,""),"")</f>
        <v>Paris 17 - La Fourche Nollet</v>
      </c>
      <c r="B345" s="1" t="str">
        <f>IFERROR(VLOOKUP(D345,IMPORT!$1:$1048576,6,FALSE),"")</f>
        <v>EV-008-EZ</v>
      </c>
      <c r="C345" s="1" t="str">
        <f>IFERROR(VLOOKUP(B345,IMPORT!$F:$G,2,FALSE),"")</f>
        <v>MEGANE</v>
      </c>
      <c r="D345" s="8" t="str">
        <f>IFERROR(IF(IMPORT!A345&lt;&gt;"",IMPORT!A345,""),"")</f>
        <v>Paris 17 - La Fourche Nollet6</v>
      </c>
      <c r="E345" s="1" t="str">
        <f>IFERROR(VLOOKUP(D345,IMPORT!$1:$1048576,21,FALSE),"")</f>
        <v>Simon Coulange</v>
      </c>
      <c r="F345" s="25" t="str">
        <f>IFERROR(IF(VLOOKUP(B345,IMPORT!$F:$J,4,0)="true","","S"),"")</f>
        <v/>
      </c>
      <c r="G345" s="10" t="str">
        <f>IFERROR(IF(VLOOKUP(B345,IMPORT!$F:$J,5,0)="normal","","B"),"")</f>
        <v/>
      </c>
      <c r="H345" s="26" t="str">
        <f>IFERROR(IF(VLOOKUP(B345,IMPORT!$F:$L,7,0)="true","","P"),"")</f>
        <v/>
      </c>
      <c r="I345" s="18" t="str">
        <f>IF(AND(OR(IMPORT!K345="available",IMPORT!K345="reservation",IMPORT!K345="reservation-late"),OR(A345&lt;&gt;"Z - Garage - Livraison",A345&lt;&gt;"Z - Garage - Livraison")),B345,"")</f>
        <v/>
      </c>
      <c r="J345" s="18" t="str">
        <f>IFERROR(IF(VLOOKUP(B345,IMPORT!$F:$AF,21,FALSE)&lt;&gt;"null",IF(OR(A345="Z - Garage - Livraison",A345="Z - Garage - Restitution"),"",B345),""),"")</f>
        <v/>
      </c>
      <c r="K345" s="18" t="str">
        <f>IF(AND(J345="",OR(IMPORT!K345="intervention",IMPORT!K345="intervention-late")),IF(OR(A345="Z - Garage - Livraison",A345="Z - Garage - Restitution"),"",B345),"")</f>
        <v>EV-008-EZ</v>
      </c>
      <c r="L345" s="18" t="str">
        <f>IFERROR(IF(OR(A345="Z - Garage - Livraison",A345="Z - Garage - Restitution"),B345,""),"")</f>
        <v/>
      </c>
      <c r="M345" s="20">
        <f>IFERROR(INT(IF(OR(IMPORT!K345="intervention",IMPORT!K345="intervention-late",IMPORT!K345="unavailable"),IF(J345&lt;&gt;"",MID(VLOOKUP(B345,IMPORT!$F:$AF,21,0),1,10),MID(VLOOKUP(B345,IMPORT!$F:$AF,19,0),1,10)),"")),"")</f>
        <v>43511</v>
      </c>
      <c r="N345" s="20">
        <f>IFERROR(INT(IF(OR(IMPORT!K345="intervention",IMPORT!K345="intervention-late",IMPORT!K345="unavailable"),IF(J345&lt;&gt;"",MID(VLOOKUP(B345,IMPORT!$F:$AF,22,0),1,10),MID(VLOOKUP(B345,IMPORT!$F:$AF,20,0),1,10)),"")),"")</f>
        <v>43511</v>
      </c>
      <c r="O345" s="18" t="str">
        <f t="shared" ca="1" si="5"/>
        <v/>
      </c>
      <c r="P345" s="14" t="str">
        <f>IFERROR(INT(IF(MID(VLOOKUP(B345,IMPORT!$F:$AF,23,FALSE),1,10)&lt;&gt;"null",MID(VLOOKUP(B345,IMPORT!$F:$AF,23,FALSE),1,10),"")),"")</f>
        <v/>
      </c>
      <c r="Q345" s="16" t="str">
        <f>IFERROR(INT(IF(MID(VLOOKUP(B345,IMPORT!$F:$AF,26,FALSE),1,10)&lt;&gt;"null",MID(VLOOKUP(B345,IMPORT!$F:$AF,26,FALSE),1,10),"")),"")</f>
        <v/>
      </c>
      <c r="R345" s="16" t="str">
        <f>IFERROR(IF(VLOOKUP(B345,IMPORT!$F:$AF,11,FALSE)="true","X",""),"")</f>
        <v/>
      </c>
      <c r="S345" s="16" t="str">
        <f>IFERROR(IF(VLOOKUP(B345,IMPORT!$F:$AF,12,FALSE)="true","X",""),"")</f>
        <v/>
      </c>
      <c r="T345" s="16" t="str">
        <f>IFERROR(IF(VLOOKUP(B345,IMPORT!$F:$AF,9,FALSE)="true","X",""),"")</f>
        <v/>
      </c>
      <c r="U345" s="16" t="str">
        <f>IFERROR(IF(VLOOKUP(B345,IMPORT!$F:$AF,10,FALSE)="true","X",""),"")</f>
        <v/>
      </c>
      <c r="V345" s="16" t="str">
        <f>IFERROR(IF(VLOOKUP(B345,IMPORT!$F:$AF,13,FALSE)="true","X",""),"")</f>
        <v/>
      </c>
      <c r="W345" s="16" t="str">
        <f>IFERROR(IF(VLOOKUP(B345,IMPORT!$F:$AF,14,FALSE)="true","X",""),"")</f>
        <v/>
      </c>
      <c r="X345" s="12">
        <f>IFERROR(INT(IF(MID(VLOOKUP(B345,IMPORT!$F:$AF,27,FALSE),1,10)&lt;&gt;"null",MID(VLOOKUP(B345,IMPORT!$F:$AF,27,FALSE),1,10),"-")),"")</f>
        <v>43391</v>
      </c>
      <c r="Y345" s="21">
        <f>IFERROR(IF(VLOOKUP(B345,IMPORT!$F:$AF,24,FALSE)&lt;&gt;"null",VLOOKUP(B345,IMPORT!$F:$AF,24,FALSE),""),"")</f>
        <v>7.0100118723602906E+17</v>
      </c>
      <c r="Z345" s="18" t="str">
        <f>IFERROR(IF(VLOOKUP(B345,IMPORT!$F:$AF,25,FALSE)&lt;&gt;"null",VLOOKUP(B345,IMPORT!$F:$AF,25,FALSE),""),"")</f>
        <v/>
      </c>
    </row>
    <row r="346" spans="1:26">
      <c r="A346" s="1" t="str">
        <f>IFERROR(IF(IMPORT!C346&lt;&gt;"",IMPORT!C346,""),"")</f>
        <v>Paris 17 - Porte de Champerret</v>
      </c>
      <c r="B346" s="1" t="str">
        <f>IFERROR(VLOOKUP(D346,IMPORT!$1:$1048576,6,FALSE),"")</f>
        <v>EN-800-GB</v>
      </c>
      <c r="C346" s="1" t="str">
        <f>IFERROR(VLOOKUP(B346,IMPORT!$F:$G,2,FALSE),"")</f>
        <v>Golf 7</v>
      </c>
      <c r="D346" s="8" t="str">
        <f>IFERROR(IF(IMPORT!A346&lt;&gt;"",IMPORT!A346,""),"")</f>
        <v>Paris 17 - Porte de Champerret1</v>
      </c>
      <c r="E346" s="1" t="str">
        <f>IFERROR(VLOOKUP(D346,IMPORT!$1:$1048576,21,FALSE),"")</f>
        <v>Stephen Girault</v>
      </c>
      <c r="F346" s="25" t="str">
        <f>IFERROR(IF(VLOOKUP(B346,IMPORT!$F:$J,4,0)="true","","S"),"")</f>
        <v/>
      </c>
      <c r="G346" s="10" t="str">
        <f>IFERROR(IF(VLOOKUP(B346,IMPORT!$F:$J,5,0)="normal","","B"),"")</f>
        <v/>
      </c>
      <c r="H346" s="26" t="str">
        <f>IFERROR(IF(VLOOKUP(B346,IMPORT!$F:$L,7,0)="true","","P"),"")</f>
        <v/>
      </c>
      <c r="I346" s="18" t="str">
        <f>IF(AND(OR(IMPORT!K346="available",IMPORT!K346="reservation",IMPORT!K346="reservation-late"),OR(A346&lt;&gt;"Z - Garage - Livraison",A346&lt;&gt;"Z - Garage - Livraison")),B346,"")</f>
        <v>EN-800-GB</v>
      </c>
      <c r="J346" s="18" t="str">
        <f>IFERROR(IF(VLOOKUP(B346,IMPORT!$F:$AF,21,FALSE)&lt;&gt;"null",IF(OR(A346="Z - Garage - Livraison",A346="Z - Garage - Restitution"),"",B346),""),"")</f>
        <v/>
      </c>
      <c r="K346" s="18" t="str">
        <f>IF(AND(J346="",OR(IMPORT!K346="intervention",IMPORT!K346="intervention-late")),IF(OR(A346="Z - Garage - Livraison",A346="Z - Garage - Restitution"),"",B346),"")</f>
        <v/>
      </c>
      <c r="L346" s="18" t="str">
        <f>IFERROR(IF(OR(A346="Z - Garage - Livraison",A346="Z - Garage - Restitution"),B346,""),"")</f>
        <v/>
      </c>
      <c r="M346" s="20" t="str">
        <f>IFERROR(INT(IF(OR(IMPORT!K346="intervention",IMPORT!K346="intervention-late",IMPORT!K346="unavailable"),IF(J346&lt;&gt;"",MID(VLOOKUP(B346,IMPORT!$F:$AF,21,0),1,10),MID(VLOOKUP(B346,IMPORT!$F:$AF,19,0),1,10)),"")),"")</f>
        <v/>
      </c>
      <c r="N346" s="20" t="str">
        <f>IFERROR(INT(IF(OR(IMPORT!K346="intervention",IMPORT!K346="intervention-late",IMPORT!K346="unavailable"),IF(J346&lt;&gt;"",MID(VLOOKUP(B346,IMPORT!$F:$AF,22,0),1,10),MID(VLOOKUP(B346,IMPORT!$F:$AF,20,0),1,10)),"")),"")</f>
        <v/>
      </c>
      <c r="O346" s="18" t="str">
        <f t="shared" ca="1" si="5"/>
        <v/>
      </c>
      <c r="P346" s="14" t="str">
        <f>IFERROR(INT(IF(MID(VLOOKUP(B346,IMPORT!$F:$AF,23,FALSE),1,10)&lt;&gt;"null",MID(VLOOKUP(B346,IMPORT!$F:$AF,23,FALSE),1,10),"")),"")</f>
        <v/>
      </c>
      <c r="Q346" s="16" t="str">
        <f>IFERROR(INT(IF(MID(VLOOKUP(B346,IMPORT!$F:$AF,26,FALSE),1,10)&lt;&gt;"null",MID(VLOOKUP(B346,IMPORT!$F:$AF,26,FALSE),1,10),"")),"")</f>
        <v/>
      </c>
      <c r="R346" s="16" t="str">
        <f>IFERROR(IF(VLOOKUP(B346,IMPORT!$F:$AF,11,FALSE)="true","X",""),"")</f>
        <v/>
      </c>
      <c r="S346" s="16" t="str">
        <f>IFERROR(IF(VLOOKUP(B346,IMPORT!$F:$AF,12,FALSE)="true","X",""),"")</f>
        <v/>
      </c>
      <c r="T346" s="16" t="str">
        <f>IFERROR(IF(VLOOKUP(B346,IMPORT!$F:$AF,9,FALSE)="true","X",""),"")</f>
        <v/>
      </c>
      <c r="U346" s="16" t="str">
        <f>IFERROR(IF(VLOOKUP(B346,IMPORT!$F:$AF,10,FALSE)="true","X",""),"")</f>
        <v/>
      </c>
      <c r="V346" s="16" t="str">
        <f>IFERROR(IF(VLOOKUP(B346,IMPORT!$F:$AF,13,FALSE)="true","X",""),"")</f>
        <v/>
      </c>
      <c r="W346" s="16" t="str">
        <f>IFERROR(IF(VLOOKUP(B346,IMPORT!$F:$AF,14,FALSE)="true","X",""),"")</f>
        <v/>
      </c>
      <c r="X346" s="12">
        <f>IFERROR(INT(IF(MID(VLOOKUP(B346,IMPORT!$F:$AF,27,FALSE),1,10)&lt;&gt;"null",MID(VLOOKUP(B346,IMPORT!$F:$AF,27,FALSE),1,10),"-")),"")</f>
        <v>43392</v>
      </c>
      <c r="Y346" s="21">
        <f>IFERROR(IF(VLOOKUP(B346,IMPORT!$F:$AF,24,FALSE)&lt;&gt;"null",VLOOKUP(B346,IMPORT!$F:$AF,24,FALSE),""),"")</f>
        <v>7.0100118723605299E+17</v>
      </c>
      <c r="Z346" s="18" t="str">
        <f>IFERROR(IF(VLOOKUP(B346,IMPORT!$F:$AF,25,FALSE)&lt;&gt;"null",VLOOKUP(B346,IMPORT!$F:$AF,25,FALSE),""),"")</f>
        <v/>
      </c>
    </row>
    <row r="347" spans="1:26">
      <c r="A347" s="1" t="str">
        <f>IFERROR(IF(IMPORT!C347&lt;&gt;"",IMPORT!C347,""),"")</f>
        <v>Paris 17 - Porte de Champerret</v>
      </c>
      <c r="B347" s="1" t="str">
        <f>IFERROR(VLOOKUP(D347,IMPORT!$1:$1048576,6,FALSE),"")</f>
        <v>EV-542-EY</v>
      </c>
      <c r="C347" s="1" t="str">
        <f>IFERROR(VLOOKUP(B347,IMPORT!$F:$G,2,FALSE),"")</f>
        <v>MEGANE</v>
      </c>
      <c r="D347" s="8" t="str">
        <f>IFERROR(IF(IMPORT!A347&lt;&gt;"",IMPORT!A347,""),"")</f>
        <v>Paris 17 - Porte de Champerret2</v>
      </c>
      <c r="E347" s="1" t="str">
        <f>IFERROR(VLOOKUP(D347,IMPORT!$1:$1048576,21,FALSE),"")</f>
        <v>Stephen Girault</v>
      </c>
      <c r="F347" s="25" t="str">
        <f>IFERROR(IF(VLOOKUP(B347,IMPORT!$F:$J,4,0)="true","","S"),"")</f>
        <v/>
      </c>
      <c r="G347" s="10" t="str">
        <f>IFERROR(IF(VLOOKUP(B347,IMPORT!$F:$J,5,0)="normal","","B"),"")</f>
        <v/>
      </c>
      <c r="H347" s="26" t="str">
        <f>IFERROR(IF(VLOOKUP(B347,IMPORT!$F:$L,7,0)="true","","P"),"")</f>
        <v/>
      </c>
      <c r="I347" s="18" t="str">
        <f>IF(AND(OR(IMPORT!K347="available",IMPORT!K347="reservation",IMPORT!K347="reservation-late"),OR(A347&lt;&gt;"Z - Garage - Livraison",A347&lt;&gt;"Z - Garage - Livraison")),B347,"")</f>
        <v/>
      </c>
      <c r="J347" s="18" t="str">
        <f>IFERROR(IF(VLOOKUP(B347,IMPORT!$F:$AF,21,FALSE)&lt;&gt;"null",IF(OR(A347="Z - Garage - Livraison",A347="Z - Garage - Restitution"),"",B347),""),"")</f>
        <v/>
      </c>
      <c r="K347" s="18" t="str">
        <f>IF(AND(J347="",OR(IMPORT!K347="intervention",IMPORT!K347="intervention-late")),IF(OR(A347="Z - Garage - Livraison",A347="Z - Garage - Restitution"),"",B347),"")</f>
        <v>EV-542-EY</v>
      </c>
      <c r="L347" s="18" t="str">
        <f>IFERROR(IF(OR(A347="Z - Garage - Livraison",A347="Z - Garage - Restitution"),B347,""),"")</f>
        <v/>
      </c>
      <c r="M347" s="20">
        <f>IFERROR(INT(IF(OR(IMPORT!K347="intervention",IMPORT!K347="intervention-late",IMPORT!K347="unavailable"),IF(J347&lt;&gt;"",MID(VLOOKUP(B347,IMPORT!$F:$AF,21,0),1,10),MID(VLOOKUP(B347,IMPORT!$F:$AF,19,0),1,10)),"")),"")</f>
        <v>43511</v>
      </c>
      <c r="N347" s="20">
        <f>IFERROR(INT(IF(OR(IMPORT!K347="intervention",IMPORT!K347="intervention-late",IMPORT!K347="unavailable"),IF(J347&lt;&gt;"",MID(VLOOKUP(B347,IMPORT!$F:$AF,22,0),1,10),MID(VLOOKUP(B347,IMPORT!$F:$AF,20,0),1,10)),"")),"")</f>
        <v>43511</v>
      </c>
      <c r="O347" s="18" t="str">
        <f t="shared" ca="1" si="5"/>
        <v/>
      </c>
      <c r="P347" s="14" t="str">
        <f>IFERROR(INT(IF(MID(VLOOKUP(B347,IMPORT!$F:$AF,23,FALSE),1,10)&lt;&gt;"null",MID(VLOOKUP(B347,IMPORT!$F:$AF,23,FALSE),1,10),"")),"")</f>
        <v/>
      </c>
      <c r="Q347" s="16" t="str">
        <f>IFERROR(INT(IF(MID(VLOOKUP(B347,IMPORT!$F:$AF,26,FALSE),1,10)&lt;&gt;"null",MID(VLOOKUP(B347,IMPORT!$F:$AF,26,FALSE),1,10),"")),"")</f>
        <v/>
      </c>
      <c r="R347" s="16" t="str">
        <f>IFERROR(IF(VLOOKUP(B347,IMPORT!$F:$AF,11,FALSE)="true","X",""),"")</f>
        <v/>
      </c>
      <c r="S347" s="16" t="str">
        <f>IFERROR(IF(VLOOKUP(B347,IMPORT!$F:$AF,12,FALSE)="true","X",""),"")</f>
        <v/>
      </c>
      <c r="T347" s="16" t="str">
        <f>IFERROR(IF(VLOOKUP(B347,IMPORT!$F:$AF,9,FALSE)="true","X",""),"")</f>
        <v/>
      </c>
      <c r="U347" s="16" t="str">
        <f>IFERROR(IF(VLOOKUP(B347,IMPORT!$F:$AF,10,FALSE)="true","X",""),"")</f>
        <v/>
      </c>
      <c r="V347" s="16" t="str">
        <f>IFERROR(IF(VLOOKUP(B347,IMPORT!$F:$AF,13,FALSE)="true","X",""),"")</f>
        <v/>
      </c>
      <c r="W347" s="16" t="str">
        <f>IFERROR(IF(VLOOKUP(B347,IMPORT!$F:$AF,14,FALSE)="true","X",""),"")</f>
        <v/>
      </c>
      <c r="X347" s="12" t="str">
        <f>IFERROR(INT(IF(MID(VLOOKUP(B347,IMPORT!$F:$AF,27,FALSE),1,10)&lt;&gt;"null",MID(VLOOKUP(B347,IMPORT!$F:$AF,27,FALSE),1,10),"-")),"")</f>
        <v/>
      </c>
      <c r="Y347" s="21">
        <f>IFERROR(IF(VLOOKUP(B347,IMPORT!$F:$AF,24,FALSE)&lt;&gt;"null",VLOOKUP(B347,IMPORT!$F:$AF,24,FALSE),""),"")</f>
        <v>7.0100118723604403E+17</v>
      </c>
      <c r="Z347" s="18" t="str">
        <f>IFERROR(IF(VLOOKUP(B347,IMPORT!$F:$AF,25,FALSE)&lt;&gt;"null",VLOOKUP(B347,IMPORT!$F:$AF,25,FALSE),""),"")</f>
        <v/>
      </c>
    </row>
    <row r="348" spans="1:26">
      <c r="A348" s="1" t="str">
        <f>IFERROR(IF(IMPORT!C348&lt;&gt;"",IMPORT!C348,""),"")</f>
        <v>Paris 17 - Porte de Champerret</v>
      </c>
      <c r="B348" s="1" t="str">
        <f>IFERROR(VLOOKUP(D348,IMPORT!$1:$1048576,6,FALSE),"")</f>
        <v>ES-330-GN</v>
      </c>
      <c r="C348" s="1" t="str">
        <f>IFERROR(VLOOKUP(B348,IMPORT!$F:$G,2,FALSE),"")</f>
        <v>TWINGO</v>
      </c>
      <c r="D348" s="8" t="str">
        <f>IFERROR(IF(IMPORT!A348&lt;&gt;"",IMPORT!A348,""),"")</f>
        <v>Paris 17 - Porte de Champerret3</v>
      </c>
      <c r="E348" s="1" t="str">
        <f>IFERROR(VLOOKUP(D348,IMPORT!$1:$1048576,21,FALSE),"")</f>
        <v>Stephen Girault</v>
      </c>
      <c r="F348" s="25" t="str">
        <f>IFERROR(IF(VLOOKUP(B348,IMPORT!$F:$J,4,0)="true","","S"),"")</f>
        <v/>
      </c>
      <c r="G348" s="10" t="str">
        <f>IFERROR(IF(VLOOKUP(B348,IMPORT!$F:$J,5,0)="normal","","B"),"")</f>
        <v/>
      </c>
      <c r="H348" s="26" t="str">
        <f>IFERROR(IF(VLOOKUP(B348,IMPORT!$F:$L,7,0)="true","","P"),"")</f>
        <v/>
      </c>
      <c r="I348" s="18" t="str">
        <f>IF(AND(OR(IMPORT!K348="available",IMPORT!K348="reservation",IMPORT!K348="reservation-late"),OR(A348&lt;&gt;"Z - Garage - Livraison",A348&lt;&gt;"Z - Garage - Livraison")),B348,"")</f>
        <v>ES-330-GN</v>
      </c>
      <c r="J348" s="18" t="str">
        <f>IFERROR(IF(VLOOKUP(B348,IMPORT!$F:$AF,21,FALSE)&lt;&gt;"null",IF(OR(A348="Z - Garage - Livraison",A348="Z - Garage - Restitution"),"",B348),""),"")</f>
        <v/>
      </c>
      <c r="K348" s="18" t="str">
        <f>IF(AND(J348="",OR(IMPORT!K348="intervention",IMPORT!K348="intervention-late")),IF(OR(A348="Z - Garage - Livraison",A348="Z - Garage - Restitution"),"",B348),"")</f>
        <v/>
      </c>
      <c r="L348" s="18" t="str">
        <f>IFERROR(IF(OR(A348="Z - Garage - Livraison",A348="Z - Garage - Restitution"),B348,""),"")</f>
        <v/>
      </c>
      <c r="M348" s="20" t="str">
        <f>IFERROR(INT(IF(OR(IMPORT!K348="intervention",IMPORT!K348="intervention-late",IMPORT!K348="unavailable"),IF(J348&lt;&gt;"",MID(VLOOKUP(B348,IMPORT!$F:$AF,21,0),1,10),MID(VLOOKUP(B348,IMPORT!$F:$AF,19,0),1,10)),"")),"")</f>
        <v/>
      </c>
      <c r="N348" s="20" t="str">
        <f>IFERROR(INT(IF(OR(IMPORT!K348="intervention",IMPORT!K348="intervention-late",IMPORT!K348="unavailable"),IF(J348&lt;&gt;"",MID(VLOOKUP(B348,IMPORT!$F:$AF,22,0),1,10),MID(VLOOKUP(B348,IMPORT!$F:$AF,20,0),1,10)),"")),"")</f>
        <v/>
      </c>
      <c r="O348" s="18" t="str">
        <f t="shared" ca="1" si="5"/>
        <v/>
      </c>
      <c r="P348" s="14" t="str">
        <f>IFERROR(INT(IF(MID(VLOOKUP(B348,IMPORT!$F:$AF,23,FALSE),1,10)&lt;&gt;"null",MID(VLOOKUP(B348,IMPORT!$F:$AF,23,FALSE),1,10),"")),"")</f>
        <v/>
      </c>
      <c r="Q348" s="16" t="str">
        <f>IFERROR(INT(IF(MID(VLOOKUP(B348,IMPORT!$F:$AF,26,FALSE),1,10)&lt;&gt;"null",MID(VLOOKUP(B348,IMPORT!$F:$AF,26,FALSE),1,10),"")),"")</f>
        <v/>
      </c>
      <c r="R348" s="16" t="str">
        <f>IFERROR(IF(VLOOKUP(B348,IMPORT!$F:$AF,11,FALSE)="true","X",""),"")</f>
        <v/>
      </c>
      <c r="S348" s="16" t="str">
        <f>IFERROR(IF(VLOOKUP(B348,IMPORT!$F:$AF,12,FALSE)="true","X",""),"")</f>
        <v/>
      </c>
      <c r="T348" s="16" t="str">
        <f>IFERROR(IF(VLOOKUP(B348,IMPORT!$F:$AF,9,FALSE)="true","X",""),"")</f>
        <v/>
      </c>
      <c r="U348" s="16" t="str">
        <f>IFERROR(IF(VLOOKUP(B348,IMPORT!$F:$AF,10,FALSE)="true","X",""),"")</f>
        <v/>
      </c>
      <c r="V348" s="16" t="str">
        <f>IFERROR(IF(VLOOKUP(B348,IMPORT!$F:$AF,13,FALSE)="true","X",""),"")</f>
        <v/>
      </c>
      <c r="W348" s="16" t="str">
        <f>IFERROR(IF(VLOOKUP(B348,IMPORT!$F:$AF,14,FALSE)="true","X",""),"")</f>
        <v/>
      </c>
      <c r="X348" s="12">
        <f>IFERROR(INT(IF(MID(VLOOKUP(B348,IMPORT!$F:$AF,27,FALSE),1,10)&lt;&gt;"null",MID(VLOOKUP(B348,IMPORT!$F:$AF,27,FALSE),1,10),"-")),"")</f>
        <v>43392</v>
      </c>
      <c r="Y348" s="21">
        <f>IFERROR(IF(VLOOKUP(B348,IMPORT!$F:$AF,24,FALSE)&lt;&gt;"null",VLOOKUP(B348,IMPORT!$F:$AF,24,FALSE),""),"")</f>
        <v>7.0100118723605299E+17</v>
      </c>
      <c r="Z348" s="18" t="str">
        <f>IFERROR(IF(VLOOKUP(B348,IMPORT!$F:$AF,25,FALSE)&lt;&gt;"null",VLOOKUP(B348,IMPORT!$F:$AF,25,FALSE),""),"")</f>
        <v/>
      </c>
    </row>
    <row r="349" spans="1:26">
      <c r="A349" s="1" t="str">
        <f>IFERROR(IF(IMPORT!C349&lt;&gt;"",IMPORT!C349,""),"")</f>
        <v>Paris 17 - Rome Batignolles</v>
      </c>
      <c r="B349" s="1" t="str">
        <f>IFERROR(VLOOKUP(D349,IMPORT!$1:$1048576,6,FALSE),"")</f>
        <v>DY-195-NP</v>
      </c>
      <c r="C349" s="1" t="str">
        <f>IFERROR(VLOOKUP(B349,IMPORT!$F:$G,2,FALSE),"")</f>
        <v>Yaris</v>
      </c>
      <c r="D349" s="8" t="str">
        <f>IFERROR(IF(IMPORT!A349&lt;&gt;"",IMPORT!A349,""),"")</f>
        <v>Paris 17 - Rome Batignolles1</v>
      </c>
      <c r="E349" s="1" t="str">
        <f>IFERROR(VLOOKUP(D349,IMPORT!$1:$1048576,21,FALSE),"")</f>
        <v>Simon Coulange</v>
      </c>
      <c r="F349" s="25" t="str">
        <f>IFERROR(IF(VLOOKUP(B349,IMPORT!$F:$J,4,0)="true","","S"),"")</f>
        <v>S</v>
      </c>
      <c r="G349" s="10" t="str">
        <f>IFERROR(IF(VLOOKUP(B349,IMPORT!$F:$J,5,0)="normal","","B"),"")</f>
        <v>B</v>
      </c>
      <c r="H349" s="26" t="str">
        <f>IFERROR(IF(VLOOKUP(B349,IMPORT!$F:$L,7,0)="true","","P"),"")</f>
        <v/>
      </c>
      <c r="I349" s="18" t="str">
        <f>IF(AND(OR(IMPORT!K349="available",IMPORT!K349="reservation",IMPORT!K349="reservation-late"),OR(A349&lt;&gt;"Z - Garage - Livraison",A349&lt;&gt;"Z - Garage - Livraison")),B349,"")</f>
        <v/>
      </c>
      <c r="J349" s="18" t="str">
        <f>IFERROR(IF(VLOOKUP(B349,IMPORT!$F:$AF,21,FALSE)&lt;&gt;"null",IF(OR(A349="Z - Garage - Livraison",A349="Z - Garage - Restitution"),"",B349),""),"")</f>
        <v/>
      </c>
      <c r="K349" s="18" t="str">
        <f>IF(AND(J349="",OR(IMPORT!K349="intervention",IMPORT!K349="intervention-late")),IF(OR(A349="Z - Garage - Livraison",A349="Z - Garage - Restitution"),"",B349),"")</f>
        <v>DY-195-NP</v>
      </c>
      <c r="L349" s="18" t="str">
        <f>IFERROR(IF(OR(A349="Z - Garage - Livraison",A349="Z - Garage - Restitution"),B349,""),"")</f>
        <v/>
      </c>
      <c r="M349" s="20">
        <f>IFERROR(INT(IF(OR(IMPORT!K349="intervention",IMPORT!K349="intervention-late",IMPORT!K349="unavailable"),IF(J349&lt;&gt;"",MID(VLOOKUP(B349,IMPORT!$F:$AF,21,0),1,10),MID(VLOOKUP(B349,IMPORT!$F:$AF,19,0),1,10)),"")),"")</f>
        <v>43510</v>
      </c>
      <c r="N349" s="20">
        <f>IFERROR(INT(IF(OR(IMPORT!K349="intervention",IMPORT!K349="intervention-late",IMPORT!K349="unavailable"),IF(J349&lt;&gt;"",MID(VLOOKUP(B349,IMPORT!$F:$AF,22,0),1,10),MID(VLOOKUP(B349,IMPORT!$F:$AF,20,0),1,10)),"")),"")</f>
        <v>43827</v>
      </c>
      <c r="O349" s="18" t="str">
        <f t="shared" ca="1" si="5"/>
        <v/>
      </c>
      <c r="P349" s="14" t="str">
        <f>IFERROR(INT(IF(MID(VLOOKUP(B349,IMPORT!$F:$AF,23,FALSE),1,10)&lt;&gt;"null",MID(VLOOKUP(B349,IMPORT!$F:$AF,23,FALSE),1,10),"")),"")</f>
        <v/>
      </c>
      <c r="Q349" s="16" t="str">
        <f>IFERROR(INT(IF(MID(VLOOKUP(B349,IMPORT!$F:$AF,26,FALSE),1,10)&lt;&gt;"null",MID(VLOOKUP(B349,IMPORT!$F:$AF,26,FALSE),1,10),"")),"")</f>
        <v/>
      </c>
      <c r="R349" s="16" t="str">
        <f>IFERROR(IF(VLOOKUP(B349,IMPORT!$F:$AF,11,FALSE)="true","X",""),"")</f>
        <v/>
      </c>
      <c r="S349" s="16" t="str">
        <f>IFERROR(IF(VLOOKUP(B349,IMPORT!$F:$AF,12,FALSE)="true","X",""),"")</f>
        <v/>
      </c>
      <c r="T349" s="16" t="str">
        <f>IFERROR(IF(VLOOKUP(B349,IMPORT!$F:$AF,9,FALSE)="true","X",""),"")</f>
        <v/>
      </c>
      <c r="U349" s="16" t="str">
        <f>IFERROR(IF(VLOOKUP(B349,IMPORT!$F:$AF,10,FALSE)="true","X",""),"")</f>
        <v/>
      </c>
      <c r="V349" s="16" t="str">
        <f>IFERROR(IF(VLOOKUP(B349,IMPORT!$F:$AF,13,FALSE)="true","X",""),"")</f>
        <v/>
      </c>
      <c r="W349" s="16" t="str">
        <f>IFERROR(IF(VLOOKUP(B349,IMPORT!$F:$AF,14,FALSE)="true","X",""),"")</f>
        <v/>
      </c>
      <c r="X349" s="12" t="str">
        <f>IFERROR(INT(IF(MID(VLOOKUP(B349,IMPORT!$F:$AF,27,FALSE),1,10)&lt;&gt;"null",MID(VLOOKUP(B349,IMPORT!$F:$AF,27,FALSE),1,10),"-")),"")</f>
        <v/>
      </c>
      <c r="Y349" s="21">
        <f>IFERROR(IF(VLOOKUP(B349,IMPORT!$F:$AF,24,FALSE)&lt;&gt;"null",VLOOKUP(B349,IMPORT!$F:$AF,24,FALSE),""),"")</f>
        <v>7010011872360130</v>
      </c>
      <c r="Z349" s="18">
        <f>IFERROR(IF(VLOOKUP(B349,IMPORT!$F:$AF,25,FALSE)&lt;&gt;"null",VLOOKUP(B349,IMPORT!$F:$AF,25,FALSE),""),"")</f>
        <v>373</v>
      </c>
    </row>
    <row r="350" spans="1:26">
      <c r="A350" s="1" t="str">
        <f>IFERROR(IF(IMPORT!C350&lt;&gt;"",IMPORT!C350,""),"")</f>
        <v>Paris 17 - Rome Batignolles</v>
      </c>
      <c r="B350" s="1" t="str">
        <f>IFERROR(VLOOKUP(D350,IMPORT!$1:$1048576,6,FALSE),"")</f>
        <v xml:space="preserve">EY-130-BN </v>
      </c>
      <c r="C350" s="1" t="str">
        <f>IFERROR(VLOOKUP(B350,IMPORT!$F:$G,2,FALSE),"")</f>
        <v>GRAND SCENIC</v>
      </c>
      <c r="D350" s="8" t="str">
        <f>IFERROR(IF(IMPORT!A350&lt;&gt;"",IMPORT!A350,""),"")</f>
        <v>Paris 17 - Rome Batignolles2</v>
      </c>
      <c r="E350" s="1" t="str">
        <f>IFERROR(VLOOKUP(D350,IMPORT!$1:$1048576,21,FALSE),"")</f>
        <v>Simon Coulange</v>
      </c>
      <c r="F350" s="25" t="str">
        <f>IFERROR(IF(VLOOKUP(B350,IMPORT!$F:$J,4,0)="true","","S"),"")</f>
        <v/>
      </c>
      <c r="G350" s="10" t="str">
        <f>IFERROR(IF(VLOOKUP(B350,IMPORT!$F:$J,5,0)="normal","","B"),"")</f>
        <v/>
      </c>
      <c r="H350" s="26" t="str">
        <f>IFERROR(IF(VLOOKUP(B350,IMPORT!$F:$L,7,0)="true","","P"),"")</f>
        <v/>
      </c>
      <c r="I350" s="18" t="str">
        <f>IF(AND(OR(IMPORT!K350="available",IMPORT!K350="reservation",IMPORT!K350="reservation-late"),OR(A350&lt;&gt;"Z - Garage - Livraison",A350&lt;&gt;"Z - Garage - Livraison")),B350,"")</f>
        <v/>
      </c>
      <c r="J350" s="18" t="str">
        <f>IFERROR(IF(VLOOKUP(B350,IMPORT!$F:$AF,21,FALSE)&lt;&gt;"null",IF(OR(A350="Z - Garage - Livraison",A350="Z - Garage - Restitution"),"",B350),""),"")</f>
        <v/>
      </c>
      <c r="K350" s="18" t="str">
        <f>IF(AND(J350="",OR(IMPORT!K350="intervention",IMPORT!K350="intervention-late")),IF(OR(A350="Z - Garage - Livraison",A350="Z - Garage - Restitution"),"",B350),"")</f>
        <v xml:space="preserve">EY-130-BN </v>
      </c>
      <c r="L350" s="18" t="str">
        <f>IFERROR(IF(OR(A350="Z - Garage - Livraison",A350="Z - Garage - Restitution"),B350,""),"")</f>
        <v/>
      </c>
      <c r="M350" s="20">
        <f>IFERROR(INT(IF(OR(IMPORT!K350="intervention",IMPORT!K350="intervention-late",IMPORT!K350="unavailable"),IF(J350&lt;&gt;"",MID(VLOOKUP(B350,IMPORT!$F:$AF,21,0),1,10),MID(VLOOKUP(B350,IMPORT!$F:$AF,19,0),1,10)),"")),"")</f>
        <v>43511</v>
      </c>
      <c r="N350" s="20">
        <f>IFERROR(INT(IF(OR(IMPORT!K350="intervention",IMPORT!K350="intervention-late",IMPORT!K350="unavailable"),IF(J350&lt;&gt;"",MID(VLOOKUP(B350,IMPORT!$F:$AF,22,0),1,10),MID(VLOOKUP(B350,IMPORT!$F:$AF,20,0),1,10)),"")),"")</f>
        <v>43511</v>
      </c>
      <c r="O350" s="18" t="str">
        <f t="shared" ca="1" si="5"/>
        <v/>
      </c>
      <c r="P350" s="14" t="str">
        <f>IFERROR(INT(IF(MID(VLOOKUP(B350,IMPORT!$F:$AF,23,FALSE),1,10)&lt;&gt;"null",MID(VLOOKUP(B350,IMPORT!$F:$AF,23,FALSE),1,10),"")),"")</f>
        <v/>
      </c>
      <c r="Q350" s="16" t="str">
        <f>IFERROR(INT(IF(MID(VLOOKUP(B350,IMPORT!$F:$AF,26,FALSE),1,10)&lt;&gt;"null",MID(VLOOKUP(B350,IMPORT!$F:$AF,26,FALSE),1,10),"")),"")</f>
        <v/>
      </c>
      <c r="R350" s="16" t="str">
        <f>IFERROR(IF(VLOOKUP(B350,IMPORT!$F:$AF,11,FALSE)="true","X",""),"")</f>
        <v/>
      </c>
      <c r="S350" s="16" t="str">
        <f>IFERROR(IF(VLOOKUP(B350,IMPORT!$F:$AF,12,FALSE)="true","X",""),"")</f>
        <v/>
      </c>
      <c r="T350" s="16" t="str">
        <f>IFERROR(IF(VLOOKUP(B350,IMPORT!$F:$AF,9,FALSE)="true","X",""),"")</f>
        <v/>
      </c>
      <c r="U350" s="16" t="str">
        <f>IFERROR(IF(VLOOKUP(B350,IMPORT!$F:$AF,10,FALSE)="true","X",""),"")</f>
        <v/>
      </c>
      <c r="V350" s="16" t="str">
        <f>IFERROR(IF(VLOOKUP(B350,IMPORT!$F:$AF,13,FALSE)="true","X",""),"")</f>
        <v/>
      </c>
      <c r="W350" s="16" t="str">
        <f>IFERROR(IF(VLOOKUP(B350,IMPORT!$F:$AF,14,FALSE)="true","X",""),"")</f>
        <v/>
      </c>
      <c r="X350" s="12" t="str">
        <f>IFERROR(INT(IF(MID(VLOOKUP(B350,IMPORT!$F:$AF,27,FALSE),1,10)&lt;&gt;"null",MID(VLOOKUP(B350,IMPORT!$F:$AF,27,FALSE),1,10),"-")),"")</f>
        <v/>
      </c>
      <c r="Y350" s="21">
        <f>IFERROR(IF(VLOOKUP(B350,IMPORT!$F:$AF,24,FALSE)&lt;&gt;"null",VLOOKUP(B350,IMPORT!$F:$AF,24,FALSE),""),"")</f>
        <v>7.0100118723605402E+17</v>
      </c>
      <c r="Z350" s="18" t="str">
        <f>IFERROR(IF(VLOOKUP(B350,IMPORT!$F:$AF,25,FALSE)&lt;&gt;"null",VLOOKUP(B350,IMPORT!$F:$AF,25,FALSE),""),"")</f>
        <v/>
      </c>
    </row>
    <row r="351" spans="1:26">
      <c r="A351" s="1" t="str">
        <f>IFERROR(IF(IMPORT!C351&lt;&gt;"",IMPORT!C351,""),"")</f>
        <v>Paris 17 - Rome Batignolles</v>
      </c>
      <c r="B351" s="1" t="str">
        <f>IFERROR(VLOOKUP(D351,IMPORT!$1:$1048576,6,FALSE),"")</f>
        <v>EL-633-ZA</v>
      </c>
      <c r="C351" s="1" t="str">
        <f>IFERROR(VLOOKUP(B351,IMPORT!$F:$G,2,FALSE),"")</f>
        <v>Golf 7</v>
      </c>
      <c r="D351" s="8" t="str">
        <f>IFERROR(IF(IMPORT!A351&lt;&gt;"",IMPORT!A351,""),"")</f>
        <v>Paris 17 - Rome Batignolles3</v>
      </c>
      <c r="E351" s="1" t="str">
        <f>IFERROR(VLOOKUP(D351,IMPORT!$1:$1048576,21,FALSE),"")</f>
        <v>Simon Coulange</v>
      </c>
      <c r="F351" s="25" t="str">
        <f>IFERROR(IF(VLOOKUP(B351,IMPORT!$F:$J,4,0)="true","","S"),"")</f>
        <v/>
      </c>
      <c r="G351" s="10" t="str">
        <f>IFERROR(IF(VLOOKUP(B351,IMPORT!$F:$J,5,0)="normal","","B"),"")</f>
        <v>B</v>
      </c>
      <c r="H351" s="26" t="str">
        <f>IFERROR(IF(VLOOKUP(B351,IMPORT!$F:$L,7,0)="true","","P"),"")</f>
        <v>P</v>
      </c>
      <c r="I351" s="18" t="str">
        <f>IF(AND(OR(IMPORT!K351="available",IMPORT!K351="reservation",IMPORT!K351="reservation-late"),OR(A351&lt;&gt;"Z - Garage - Livraison",A351&lt;&gt;"Z - Garage - Livraison")),B351,"")</f>
        <v/>
      </c>
      <c r="J351" s="18" t="str">
        <f>IFERROR(IF(VLOOKUP(B351,IMPORT!$F:$AF,21,FALSE)&lt;&gt;"null",IF(OR(A351="Z - Garage - Livraison",A351="Z - Garage - Restitution"),"",B351),""),"")</f>
        <v>EL-633-ZA</v>
      </c>
      <c r="K351" s="18" t="str">
        <f>IF(AND(J351="",OR(IMPORT!K351="intervention",IMPORT!K351="intervention-late")),IF(OR(A351="Z - Garage - Livraison",A351="Z - Garage - Restitution"),"",B351),"")</f>
        <v/>
      </c>
      <c r="L351" s="18" t="str">
        <f>IFERROR(IF(OR(A351="Z - Garage - Livraison",A351="Z - Garage - Restitution"),B351,""),"")</f>
        <v/>
      </c>
      <c r="M351" s="20">
        <f>IFERROR(INT(IF(OR(IMPORT!K351="intervention",IMPORT!K351="intervention-late",IMPORT!K351="unavailable"),IF(J351&lt;&gt;"",MID(VLOOKUP(B351,IMPORT!$F:$AF,21,0),1,10),MID(VLOOKUP(B351,IMPORT!$F:$AF,19,0),1,10)),"")),"")</f>
        <v>43471</v>
      </c>
      <c r="N351" s="20">
        <f>IFERROR(INT(IF(OR(IMPORT!K351="intervention",IMPORT!K351="intervention-late",IMPORT!K351="unavailable"),IF(J351&lt;&gt;"",MID(VLOOKUP(B351,IMPORT!$F:$AF,22,0),1,10),MID(VLOOKUP(B351,IMPORT!$F:$AF,20,0),1,10)),"")),"")</f>
        <v>43523</v>
      </c>
      <c r="O351" s="18">
        <f t="shared" ca="1" si="5"/>
        <v>10</v>
      </c>
      <c r="P351" s="14" t="str">
        <f>IFERROR(INT(IF(MID(VLOOKUP(B351,IMPORT!$F:$AF,23,FALSE),1,10)&lt;&gt;"null",MID(VLOOKUP(B351,IMPORT!$F:$AF,23,FALSE),1,10),"")),"")</f>
        <v/>
      </c>
      <c r="Q351" s="16" t="str">
        <f>IFERROR(INT(IF(MID(VLOOKUP(B351,IMPORT!$F:$AF,26,FALSE),1,10)&lt;&gt;"null",MID(VLOOKUP(B351,IMPORT!$F:$AF,26,FALSE),1,10),"")),"")</f>
        <v/>
      </c>
      <c r="R351" s="16" t="str">
        <f>IFERROR(IF(VLOOKUP(B351,IMPORT!$F:$AF,11,FALSE)="true","X",""),"")</f>
        <v/>
      </c>
      <c r="S351" s="16" t="str">
        <f>IFERROR(IF(VLOOKUP(B351,IMPORT!$F:$AF,12,FALSE)="true","X",""),"")</f>
        <v/>
      </c>
      <c r="T351" s="16" t="str">
        <f>IFERROR(IF(VLOOKUP(B351,IMPORT!$F:$AF,9,FALSE)="true","X",""),"")</f>
        <v/>
      </c>
      <c r="U351" s="16" t="str">
        <f>IFERROR(IF(VLOOKUP(B351,IMPORT!$F:$AF,10,FALSE)="true","X",""),"")</f>
        <v/>
      </c>
      <c r="V351" s="16" t="str">
        <f>IFERROR(IF(VLOOKUP(B351,IMPORT!$F:$AF,13,FALSE)="true","X",""),"")</f>
        <v/>
      </c>
      <c r="W351" s="16" t="str">
        <f>IFERROR(IF(VLOOKUP(B351,IMPORT!$F:$AF,14,FALSE)="true","X",""),"")</f>
        <v/>
      </c>
      <c r="X351" s="12">
        <f>IFERROR(INT(IF(MID(VLOOKUP(B351,IMPORT!$F:$AF,27,FALSE),1,10)&lt;&gt;"null",MID(VLOOKUP(B351,IMPORT!$F:$AF,27,FALSE),1,10),"-")),"")</f>
        <v>43420</v>
      </c>
      <c r="Y351" s="21">
        <f>IFERROR(IF(VLOOKUP(B351,IMPORT!$F:$AF,24,FALSE)&lt;&gt;"null",VLOOKUP(B351,IMPORT!$F:$AF,24,FALSE),""),"")</f>
        <v>7.0100118723605299E+17</v>
      </c>
      <c r="Z351" s="18" t="str">
        <f>IFERROR(IF(VLOOKUP(B351,IMPORT!$F:$AF,25,FALSE)&lt;&gt;"null",VLOOKUP(B351,IMPORT!$F:$AF,25,FALSE),""),"")</f>
        <v/>
      </c>
    </row>
    <row r="352" spans="1:26">
      <c r="A352" s="1" t="str">
        <f>IFERROR(IF(IMPORT!C352&lt;&gt;"",IMPORT!C352,""),"")</f>
        <v>Paris 17 - Rome Batignolles</v>
      </c>
      <c r="B352" s="1" t="str">
        <f>IFERROR(VLOOKUP(D352,IMPORT!$1:$1048576,6,FALSE),"")</f>
        <v>EW-475-KM</v>
      </c>
      <c r="C352" s="1">
        <f>IFERROR(VLOOKUP(B352,IMPORT!$F:$G,2,FALSE),"")</f>
        <v>500</v>
      </c>
      <c r="D352" s="8" t="str">
        <f>IFERROR(IF(IMPORT!A352&lt;&gt;"",IMPORT!A352,""),"")</f>
        <v>Paris 17 - Rome Batignolles4</v>
      </c>
      <c r="E352" s="1" t="str">
        <f>IFERROR(VLOOKUP(D352,IMPORT!$1:$1048576,21,FALSE),"")</f>
        <v>Simon Coulange</v>
      </c>
      <c r="F352" s="25" t="str">
        <f>IFERROR(IF(VLOOKUP(B352,IMPORT!$F:$J,4,0)="true","","S"),"")</f>
        <v/>
      </c>
      <c r="G352" s="10" t="str">
        <f>IFERROR(IF(VLOOKUP(B352,IMPORT!$F:$J,5,0)="normal","","B"),"")</f>
        <v/>
      </c>
      <c r="H352" s="26" t="str">
        <f>IFERROR(IF(VLOOKUP(B352,IMPORT!$F:$L,7,0)="true","","P"),"")</f>
        <v/>
      </c>
      <c r="I352" s="18" t="str">
        <f>IF(AND(OR(IMPORT!K352="available",IMPORT!K352="reservation",IMPORT!K352="reservation-late"),OR(A352&lt;&gt;"Z - Garage - Livraison",A352&lt;&gt;"Z - Garage - Livraison")),B352,"")</f>
        <v>EW-475-KM</v>
      </c>
      <c r="J352" s="18" t="str">
        <f>IFERROR(IF(VLOOKUP(B352,IMPORT!$F:$AF,21,FALSE)&lt;&gt;"null",IF(OR(A352="Z - Garage - Livraison",A352="Z - Garage - Restitution"),"",B352),""),"")</f>
        <v/>
      </c>
      <c r="K352" s="18" t="str">
        <f>IF(AND(J352="",OR(IMPORT!K352="intervention",IMPORT!K352="intervention-late")),IF(OR(A352="Z - Garage - Livraison",A352="Z - Garage - Restitution"),"",B352),"")</f>
        <v/>
      </c>
      <c r="L352" s="18" t="str">
        <f>IFERROR(IF(OR(A352="Z - Garage - Livraison",A352="Z - Garage - Restitution"),B352,""),"")</f>
        <v/>
      </c>
      <c r="M352" s="20" t="str">
        <f>IFERROR(INT(IF(OR(IMPORT!K352="intervention",IMPORT!K352="intervention-late",IMPORT!K352="unavailable"),IF(J352&lt;&gt;"",MID(VLOOKUP(B352,IMPORT!$F:$AF,21,0),1,10),MID(VLOOKUP(B352,IMPORT!$F:$AF,19,0),1,10)),"")),"")</f>
        <v/>
      </c>
      <c r="N352" s="20" t="str">
        <f>IFERROR(INT(IF(OR(IMPORT!K352="intervention",IMPORT!K352="intervention-late",IMPORT!K352="unavailable"),IF(J352&lt;&gt;"",MID(VLOOKUP(B352,IMPORT!$F:$AF,22,0),1,10),MID(VLOOKUP(B352,IMPORT!$F:$AF,20,0),1,10)),"")),"")</f>
        <v/>
      </c>
      <c r="O352" s="18" t="str">
        <f t="shared" ca="1" si="5"/>
        <v/>
      </c>
      <c r="P352" s="14" t="str">
        <f>IFERROR(INT(IF(MID(VLOOKUP(B352,IMPORT!$F:$AF,23,FALSE),1,10)&lt;&gt;"null",MID(VLOOKUP(B352,IMPORT!$F:$AF,23,FALSE),1,10),"")),"")</f>
        <v/>
      </c>
      <c r="Q352" s="16" t="str">
        <f>IFERROR(INT(IF(MID(VLOOKUP(B352,IMPORT!$F:$AF,26,FALSE),1,10)&lt;&gt;"null",MID(VLOOKUP(B352,IMPORT!$F:$AF,26,FALSE),1,10),"")),"")</f>
        <v/>
      </c>
      <c r="R352" s="16" t="str">
        <f>IFERROR(IF(VLOOKUP(B352,IMPORT!$F:$AF,11,FALSE)="true","X",""),"")</f>
        <v/>
      </c>
      <c r="S352" s="16" t="str">
        <f>IFERROR(IF(VLOOKUP(B352,IMPORT!$F:$AF,12,FALSE)="true","X",""),"")</f>
        <v/>
      </c>
      <c r="T352" s="16" t="str">
        <f>IFERROR(IF(VLOOKUP(B352,IMPORT!$F:$AF,9,FALSE)="true","X",""),"")</f>
        <v/>
      </c>
      <c r="U352" s="16" t="str">
        <f>IFERROR(IF(VLOOKUP(B352,IMPORT!$F:$AF,10,FALSE)="true","X",""),"")</f>
        <v/>
      </c>
      <c r="V352" s="16" t="str">
        <f>IFERROR(IF(VLOOKUP(B352,IMPORT!$F:$AF,13,FALSE)="true","X",""),"")</f>
        <v/>
      </c>
      <c r="W352" s="16" t="str">
        <f>IFERROR(IF(VLOOKUP(B352,IMPORT!$F:$AF,14,FALSE)="true","X",""),"")</f>
        <v/>
      </c>
      <c r="X352" s="12">
        <f>IFERROR(INT(IF(MID(VLOOKUP(B352,IMPORT!$F:$AF,27,FALSE),1,10)&lt;&gt;"null",MID(VLOOKUP(B352,IMPORT!$F:$AF,27,FALSE),1,10),"-")),"")</f>
        <v>43392</v>
      </c>
      <c r="Y352" s="21">
        <f>IFERROR(IF(VLOOKUP(B352,IMPORT!$F:$AF,24,FALSE)&lt;&gt;"null",VLOOKUP(B352,IMPORT!$F:$AF,24,FALSE),""),"")</f>
        <v>7.0100118723603302E+17</v>
      </c>
      <c r="Z352" s="18" t="str">
        <f>IFERROR(IF(VLOOKUP(B352,IMPORT!$F:$AF,25,FALSE)&lt;&gt;"null",VLOOKUP(B352,IMPORT!$F:$AF,25,FALSE),""),"")</f>
        <v/>
      </c>
    </row>
    <row r="353" spans="1:26">
      <c r="A353" s="1" t="str">
        <f>IFERROR(IF(IMPORT!C353&lt;&gt;"",IMPORT!C353,""),"")</f>
        <v>Paris 17 - Rome Batignolles</v>
      </c>
      <c r="B353" s="1" t="str">
        <f>IFERROR(VLOOKUP(D353,IMPORT!$1:$1048576,6,FALSE),"")</f>
        <v>EV-125-CC</v>
      </c>
      <c r="C353" s="1" t="str">
        <f>IFERROR(VLOOKUP(B353,IMPORT!$F:$G,2,FALSE),"")</f>
        <v>MEGANE</v>
      </c>
      <c r="D353" s="8" t="str">
        <f>IFERROR(IF(IMPORT!A353&lt;&gt;"",IMPORT!A353,""),"")</f>
        <v>Paris 17 - Rome Batignolles5</v>
      </c>
      <c r="E353" s="1" t="str">
        <f>IFERROR(VLOOKUP(D353,IMPORT!$1:$1048576,21,FALSE),"")</f>
        <v>Simon Coulange</v>
      </c>
      <c r="F353" s="25" t="str">
        <f>IFERROR(IF(VLOOKUP(B353,IMPORT!$F:$J,4,0)="true","","S"),"")</f>
        <v/>
      </c>
      <c r="G353" s="10" t="str">
        <f>IFERROR(IF(VLOOKUP(B353,IMPORT!$F:$J,5,0)="normal","","B"),"")</f>
        <v/>
      </c>
      <c r="H353" s="26" t="str">
        <f>IFERROR(IF(VLOOKUP(B353,IMPORT!$F:$L,7,0)="true","","P"),"")</f>
        <v/>
      </c>
      <c r="I353" s="18" t="str">
        <f>IF(AND(OR(IMPORT!K353="available",IMPORT!K353="reservation",IMPORT!K353="reservation-late"),OR(A353&lt;&gt;"Z - Garage - Livraison",A353&lt;&gt;"Z - Garage - Livraison")),B353,"")</f>
        <v>EV-125-CC</v>
      </c>
      <c r="J353" s="18" t="str">
        <f>IFERROR(IF(VLOOKUP(B353,IMPORT!$F:$AF,21,FALSE)&lt;&gt;"null",IF(OR(A353="Z - Garage - Livraison",A353="Z - Garage - Restitution"),"",B353),""),"")</f>
        <v/>
      </c>
      <c r="K353" s="18" t="str">
        <f>IF(AND(J353="",OR(IMPORT!K353="intervention",IMPORT!K353="intervention-late")),IF(OR(A353="Z - Garage - Livraison",A353="Z - Garage - Restitution"),"",B353),"")</f>
        <v/>
      </c>
      <c r="L353" s="18" t="str">
        <f>IFERROR(IF(OR(A353="Z - Garage - Livraison",A353="Z - Garage - Restitution"),B353,""),"")</f>
        <v/>
      </c>
      <c r="M353" s="20" t="str">
        <f>IFERROR(INT(IF(OR(IMPORT!K353="intervention",IMPORT!K353="intervention-late",IMPORT!K353="unavailable"),IF(J353&lt;&gt;"",MID(VLOOKUP(B353,IMPORT!$F:$AF,21,0),1,10),MID(VLOOKUP(B353,IMPORT!$F:$AF,19,0),1,10)),"")),"")</f>
        <v/>
      </c>
      <c r="N353" s="20" t="str">
        <f>IFERROR(INT(IF(OR(IMPORT!K353="intervention",IMPORT!K353="intervention-late",IMPORT!K353="unavailable"),IF(J353&lt;&gt;"",MID(VLOOKUP(B353,IMPORT!$F:$AF,22,0),1,10),MID(VLOOKUP(B353,IMPORT!$F:$AF,20,0),1,10)),"")),"")</f>
        <v/>
      </c>
      <c r="O353" s="18" t="str">
        <f t="shared" ca="1" si="5"/>
        <v/>
      </c>
      <c r="P353" s="14" t="str">
        <f>IFERROR(INT(IF(MID(VLOOKUP(B353,IMPORT!$F:$AF,23,FALSE),1,10)&lt;&gt;"null",MID(VLOOKUP(B353,IMPORT!$F:$AF,23,FALSE),1,10),"")),"")</f>
        <v/>
      </c>
      <c r="Q353" s="16" t="str">
        <f>IFERROR(INT(IF(MID(VLOOKUP(B353,IMPORT!$F:$AF,26,FALSE),1,10)&lt;&gt;"null",MID(VLOOKUP(B353,IMPORT!$F:$AF,26,FALSE),1,10),"")),"")</f>
        <v/>
      </c>
      <c r="R353" s="16" t="str">
        <f>IFERROR(IF(VLOOKUP(B353,IMPORT!$F:$AF,11,FALSE)="true","X",""),"")</f>
        <v/>
      </c>
      <c r="S353" s="16" t="str">
        <f>IFERROR(IF(VLOOKUP(B353,IMPORT!$F:$AF,12,FALSE)="true","X",""),"")</f>
        <v/>
      </c>
      <c r="T353" s="16" t="str">
        <f>IFERROR(IF(VLOOKUP(B353,IMPORT!$F:$AF,9,FALSE)="true","X",""),"")</f>
        <v/>
      </c>
      <c r="U353" s="16" t="str">
        <f>IFERROR(IF(VLOOKUP(B353,IMPORT!$F:$AF,10,FALSE)="true","X",""),"")</f>
        <v/>
      </c>
      <c r="V353" s="16" t="str">
        <f>IFERROR(IF(VLOOKUP(B353,IMPORT!$F:$AF,13,FALSE)="true","X",""),"")</f>
        <v/>
      </c>
      <c r="W353" s="16" t="str">
        <f>IFERROR(IF(VLOOKUP(B353,IMPORT!$F:$AF,14,FALSE)="true","X",""),"")</f>
        <v/>
      </c>
      <c r="X353" s="12">
        <f>IFERROR(INT(IF(MID(VLOOKUP(B353,IMPORT!$F:$AF,27,FALSE),1,10)&lt;&gt;"null",MID(VLOOKUP(B353,IMPORT!$F:$AF,27,FALSE),1,10),"-")),"")</f>
        <v>43420</v>
      </c>
      <c r="Y353" s="21">
        <f>IFERROR(IF(VLOOKUP(B353,IMPORT!$F:$AF,24,FALSE)&lt;&gt;"null",VLOOKUP(B353,IMPORT!$F:$AF,24,FALSE),""),"")</f>
        <v>7.0100118723602906E+17</v>
      </c>
      <c r="Z353" s="18" t="str">
        <f>IFERROR(IF(VLOOKUP(B353,IMPORT!$F:$AF,25,FALSE)&lt;&gt;"null",VLOOKUP(B353,IMPORT!$F:$AF,25,FALSE),""),"")</f>
        <v/>
      </c>
    </row>
    <row r="354" spans="1:26">
      <c r="A354" s="1" t="str">
        <f>IFERROR(IF(IMPORT!C354&lt;&gt;"",IMPORT!C354,""),"")</f>
        <v>Paris 17 - Ternes</v>
      </c>
      <c r="B354" s="1" t="str">
        <f>IFERROR(VLOOKUP(D354,IMPORT!$1:$1048576,6,FALSE),"")</f>
        <v>EL-194-ZF</v>
      </c>
      <c r="C354" s="1" t="str">
        <f>IFERROR(VLOOKUP(B354,IMPORT!$F:$G,2,FALSE),"")</f>
        <v>Golf 7</v>
      </c>
      <c r="D354" s="8" t="str">
        <f>IFERROR(IF(IMPORT!A354&lt;&gt;"",IMPORT!A354,""),"")</f>
        <v>Paris 17 - Ternes1</v>
      </c>
      <c r="E354" s="1" t="str">
        <f>IFERROR(VLOOKUP(D354,IMPORT!$1:$1048576,21,FALSE),"")</f>
        <v>Simon Coulange</v>
      </c>
      <c r="F354" s="25" t="str">
        <f>IFERROR(IF(VLOOKUP(B354,IMPORT!$F:$J,4,0)="true","","S"),"")</f>
        <v/>
      </c>
      <c r="G354" s="10" t="str">
        <f>IFERROR(IF(VLOOKUP(B354,IMPORT!$F:$J,5,0)="normal","","B"),"")</f>
        <v/>
      </c>
      <c r="H354" s="26" t="str">
        <f>IFERROR(IF(VLOOKUP(B354,IMPORT!$F:$L,7,0)="true","","P"),"")</f>
        <v/>
      </c>
      <c r="I354" s="18" t="str">
        <f>IF(AND(OR(IMPORT!K354="available",IMPORT!K354="reservation",IMPORT!K354="reservation-late"),OR(A354&lt;&gt;"Z - Garage - Livraison",A354&lt;&gt;"Z - Garage - Livraison")),B354,"")</f>
        <v>EL-194-ZF</v>
      </c>
      <c r="J354" s="18" t="str">
        <f>IFERROR(IF(VLOOKUP(B354,IMPORT!$F:$AF,21,FALSE)&lt;&gt;"null",IF(OR(A354="Z - Garage - Livraison",A354="Z - Garage - Restitution"),"",B354),""),"")</f>
        <v/>
      </c>
      <c r="K354" s="18" t="str">
        <f>IF(AND(J354="",OR(IMPORT!K354="intervention",IMPORT!K354="intervention-late")),IF(OR(A354="Z - Garage - Livraison",A354="Z - Garage - Restitution"),"",B354),"")</f>
        <v/>
      </c>
      <c r="L354" s="18" t="str">
        <f>IFERROR(IF(OR(A354="Z - Garage - Livraison",A354="Z - Garage - Restitution"),B354,""),"")</f>
        <v/>
      </c>
      <c r="M354" s="20" t="str">
        <f>IFERROR(INT(IF(OR(IMPORT!K354="intervention",IMPORT!K354="intervention-late",IMPORT!K354="unavailable"),IF(J354&lt;&gt;"",MID(VLOOKUP(B354,IMPORT!$F:$AF,21,0),1,10),MID(VLOOKUP(B354,IMPORT!$F:$AF,19,0),1,10)),"")),"")</f>
        <v/>
      </c>
      <c r="N354" s="20" t="str">
        <f>IFERROR(INT(IF(OR(IMPORT!K354="intervention",IMPORT!K354="intervention-late",IMPORT!K354="unavailable"),IF(J354&lt;&gt;"",MID(VLOOKUP(B354,IMPORT!$F:$AF,22,0),1,10),MID(VLOOKUP(B354,IMPORT!$F:$AF,20,0),1,10)),"")),"")</f>
        <v/>
      </c>
      <c r="O354" s="18" t="str">
        <f t="shared" ca="1" si="5"/>
        <v/>
      </c>
      <c r="P354" s="14">
        <f>IFERROR(INT(IF(MID(VLOOKUP(B354,IMPORT!$F:$AF,23,FALSE),1,10)&lt;&gt;"null",MID(VLOOKUP(B354,IMPORT!$F:$AF,23,FALSE),1,10),"")),"")</f>
        <v>43508</v>
      </c>
      <c r="Q354" s="16" t="str">
        <f>IFERROR(INT(IF(MID(VLOOKUP(B354,IMPORT!$F:$AF,26,FALSE),1,10)&lt;&gt;"null",MID(VLOOKUP(B354,IMPORT!$F:$AF,26,FALSE),1,10),"")),"")</f>
        <v/>
      </c>
      <c r="R354" s="16" t="str">
        <f>IFERROR(IF(VLOOKUP(B354,IMPORT!$F:$AF,11,FALSE)="true","X",""),"")</f>
        <v/>
      </c>
      <c r="S354" s="16" t="str">
        <f>IFERROR(IF(VLOOKUP(B354,IMPORT!$F:$AF,12,FALSE)="true","X",""),"")</f>
        <v/>
      </c>
      <c r="T354" s="16" t="str">
        <f>IFERROR(IF(VLOOKUP(B354,IMPORT!$F:$AF,9,FALSE)="true","X",""),"")</f>
        <v/>
      </c>
      <c r="U354" s="16" t="str">
        <f>IFERROR(IF(VLOOKUP(B354,IMPORT!$F:$AF,10,FALSE)="true","X",""),"")</f>
        <v/>
      </c>
      <c r="V354" s="16" t="str">
        <f>IFERROR(IF(VLOOKUP(B354,IMPORT!$F:$AF,13,FALSE)="true","X",""),"")</f>
        <v/>
      </c>
      <c r="W354" s="16" t="str">
        <f>IFERROR(IF(VLOOKUP(B354,IMPORT!$F:$AF,14,FALSE)="true","X",""),"")</f>
        <v/>
      </c>
      <c r="X354" s="12">
        <f>IFERROR(INT(IF(MID(VLOOKUP(B354,IMPORT!$F:$AF,27,FALSE),1,10)&lt;&gt;"null",MID(VLOOKUP(B354,IMPORT!$F:$AF,27,FALSE),1,10),"-")),"")</f>
        <v>43420</v>
      </c>
      <c r="Y354" s="21">
        <f>IFERROR(IF(VLOOKUP(B354,IMPORT!$F:$AF,24,FALSE)&lt;&gt;"null",VLOOKUP(B354,IMPORT!$F:$AF,24,FALSE),""),"")</f>
        <v>7.0100118723601997E+17</v>
      </c>
      <c r="Z354" s="18" t="str">
        <f>IFERROR(IF(VLOOKUP(B354,IMPORT!$F:$AF,25,FALSE)&lt;&gt;"null",VLOOKUP(B354,IMPORT!$F:$AF,25,FALSE),""),"")</f>
        <v/>
      </c>
    </row>
    <row r="355" spans="1:26">
      <c r="A355" s="1" t="str">
        <f>IFERROR(IF(IMPORT!C355&lt;&gt;"",IMPORT!C355,""),"")</f>
        <v>Paris 17 - Ternes</v>
      </c>
      <c r="B355" s="1" t="str">
        <f>IFERROR(VLOOKUP(D355,IMPORT!$1:$1048576,6,FALSE),"")</f>
        <v>EQ-960-HR</v>
      </c>
      <c r="C355" s="1" t="str">
        <f>IFERROR(VLOOKUP(B355,IMPORT!$F:$G,2,FALSE),"")</f>
        <v>MEGANE</v>
      </c>
      <c r="D355" s="8" t="str">
        <f>IFERROR(IF(IMPORT!A355&lt;&gt;"",IMPORT!A355,""),"")</f>
        <v>Paris 17 - Ternes2</v>
      </c>
      <c r="E355" s="1" t="str">
        <f>IFERROR(VLOOKUP(D355,IMPORT!$1:$1048576,21,FALSE),"")</f>
        <v>Simon Coulange</v>
      </c>
      <c r="F355" s="25" t="str">
        <f>IFERROR(IF(VLOOKUP(B355,IMPORT!$F:$J,4,0)="true","","S"),"")</f>
        <v/>
      </c>
      <c r="G355" s="10" t="str">
        <f>IFERROR(IF(VLOOKUP(B355,IMPORT!$F:$J,5,0)="normal","","B"),"")</f>
        <v/>
      </c>
      <c r="H355" s="26" t="str">
        <f>IFERROR(IF(VLOOKUP(B355,IMPORT!$F:$L,7,0)="true","","P"),"")</f>
        <v/>
      </c>
      <c r="I355" s="18" t="str">
        <f>IF(AND(OR(IMPORT!K355="available",IMPORT!K355="reservation",IMPORT!K355="reservation-late"),OR(A355&lt;&gt;"Z - Garage - Livraison",A355&lt;&gt;"Z - Garage - Livraison")),B355,"")</f>
        <v>EQ-960-HR</v>
      </c>
      <c r="J355" s="18" t="str">
        <f>IFERROR(IF(VLOOKUP(B355,IMPORT!$F:$AF,21,FALSE)&lt;&gt;"null",IF(OR(A355="Z - Garage - Livraison",A355="Z - Garage - Restitution"),"",B355),""),"")</f>
        <v/>
      </c>
      <c r="K355" s="18" t="str">
        <f>IF(AND(J355="",OR(IMPORT!K355="intervention",IMPORT!K355="intervention-late")),IF(OR(A355="Z - Garage - Livraison",A355="Z - Garage - Restitution"),"",B355),"")</f>
        <v/>
      </c>
      <c r="L355" s="18" t="str">
        <f>IFERROR(IF(OR(A355="Z - Garage - Livraison",A355="Z - Garage - Restitution"),B355,""),"")</f>
        <v/>
      </c>
      <c r="M355" s="20" t="str">
        <f>IFERROR(INT(IF(OR(IMPORT!K355="intervention",IMPORT!K355="intervention-late",IMPORT!K355="unavailable"),IF(J355&lt;&gt;"",MID(VLOOKUP(B355,IMPORT!$F:$AF,21,0),1,10),MID(VLOOKUP(B355,IMPORT!$F:$AF,19,0),1,10)),"")),"")</f>
        <v/>
      </c>
      <c r="N355" s="20" t="str">
        <f>IFERROR(INT(IF(OR(IMPORT!K355="intervention",IMPORT!K355="intervention-late",IMPORT!K355="unavailable"),IF(J355&lt;&gt;"",MID(VLOOKUP(B355,IMPORT!$F:$AF,22,0),1,10),MID(VLOOKUP(B355,IMPORT!$F:$AF,20,0),1,10)),"")),"")</f>
        <v/>
      </c>
      <c r="O355" s="18" t="str">
        <f t="shared" ca="1" si="5"/>
        <v/>
      </c>
      <c r="P355" s="14" t="str">
        <f>IFERROR(INT(IF(MID(VLOOKUP(B355,IMPORT!$F:$AF,23,FALSE),1,10)&lt;&gt;"null",MID(VLOOKUP(B355,IMPORT!$F:$AF,23,FALSE),1,10),"")),"")</f>
        <v/>
      </c>
      <c r="Q355" s="16">
        <f>IFERROR(INT(IF(MID(VLOOKUP(B355,IMPORT!$F:$AF,26,FALSE),1,10)&lt;&gt;"null",MID(VLOOKUP(B355,IMPORT!$F:$AF,26,FALSE),1,10),"")),"")</f>
        <v>43485</v>
      </c>
      <c r="R355" s="16" t="str">
        <f>IFERROR(IF(VLOOKUP(B355,IMPORT!$F:$AF,11,FALSE)="true","X",""),"")</f>
        <v/>
      </c>
      <c r="S355" s="16" t="str">
        <f>IFERROR(IF(VLOOKUP(B355,IMPORT!$F:$AF,12,FALSE)="true","X",""),"")</f>
        <v/>
      </c>
      <c r="T355" s="16" t="str">
        <f>IFERROR(IF(VLOOKUP(B355,IMPORT!$F:$AF,9,FALSE)="true","X",""),"")</f>
        <v/>
      </c>
      <c r="U355" s="16" t="str">
        <f>IFERROR(IF(VLOOKUP(B355,IMPORT!$F:$AF,10,FALSE)="true","X",""),"")</f>
        <v/>
      </c>
      <c r="V355" s="16" t="str">
        <f>IFERROR(IF(VLOOKUP(B355,IMPORT!$F:$AF,13,FALSE)="true","X",""),"")</f>
        <v/>
      </c>
      <c r="W355" s="16" t="str">
        <f>IFERROR(IF(VLOOKUP(B355,IMPORT!$F:$AF,14,FALSE)="true","X",""),"")</f>
        <v/>
      </c>
      <c r="X355" s="12">
        <f>IFERROR(INT(IF(MID(VLOOKUP(B355,IMPORT!$F:$AF,27,FALSE),1,10)&lt;&gt;"null",MID(VLOOKUP(B355,IMPORT!$F:$AF,27,FALSE),1,10),"-")),"")</f>
        <v>43420</v>
      </c>
      <c r="Y355" s="21">
        <f>IFERROR(IF(VLOOKUP(B355,IMPORT!$F:$AF,24,FALSE)&lt;&gt;"null",VLOOKUP(B355,IMPORT!$F:$AF,24,FALSE),""),"")</f>
        <v>7.0100118723605402E+17</v>
      </c>
      <c r="Z355" s="18" t="str">
        <f>IFERROR(IF(VLOOKUP(B355,IMPORT!$F:$AF,25,FALSE)&lt;&gt;"null",VLOOKUP(B355,IMPORT!$F:$AF,25,FALSE),""),"")</f>
        <v/>
      </c>
    </row>
    <row r="356" spans="1:26">
      <c r="A356" s="1" t="str">
        <f>IFERROR(IF(IMPORT!C356&lt;&gt;"",IMPORT!C356,""),"")</f>
        <v>Paris 17 - Ternes</v>
      </c>
      <c r="B356" s="1" t="str">
        <f>IFERROR(VLOOKUP(D356,IMPORT!$1:$1048576,6,FALSE),"")</f>
        <v>EK-728-XE</v>
      </c>
      <c r="C356" s="1" t="str">
        <f>IFERROR(VLOOKUP(B356,IMPORT!$F:$G,2,FALSE),"")</f>
        <v>TWINGO</v>
      </c>
      <c r="D356" s="8" t="str">
        <f>IFERROR(IF(IMPORT!A356&lt;&gt;"",IMPORT!A356,""),"")</f>
        <v>Paris 17 - Ternes3</v>
      </c>
      <c r="E356" s="1" t="str">
        <f>IFERROR(VLOOKUP(D356,IMPORT!$1:$1048576,21,FALSE),"")</f>
        <v>Simon Coulange</v>
      </c>
      <c r="F356" s="25" t="str">
        <f>IFERROR(IF(VLOOKUP(B356,IMPORT!$F:$J,4,0)="true","","S"),"")</f>
        <v/>
      </c>
      <c r="G356" s="10" t="str">
        <f>IFERROR(IF(VLOOKUP(B356,IMPORT!$F:$J,5,0)="normal","","B"),"")</f>
        <v/>
      </c>
      <c r="H356" s="26" t="str">
        <f>IFERROR(IF(VLOOKUP(B356,IMPORT!$F:$L,7,0)="true","","P"),"")</f>
        <v/>
      </c>
      <c r="I356" s="18" t="str">
        <f>IF(AND(OR(IMPORT!K356="available",IMPORT!K356="reservation",IMPORT!K356="reservation-late"),OR(A356&lt;&gt;"Z - Garage - Livraison",A356&lt;&gt;"Z - Garage - Livraison")),B356,"")</f>
        <v/>
      </c>
      <c r="J356" s="18" t="str">
        <f>IFERROR(IF(VLOOKUP(B356,IMPORT!$F:$AF,21,FALSE)&lt;&gt;"null",IF(OR(A356="Z - Garage - Livraison",A356="Z - Garage - Restitution"),"",B356),""),"")</f>
        <v/>
      </c>
      <c r="K356" s="18" t="str">
        <f>IF(AND(J356="",OR(IMPORT!K356="intervention",IMPORT!K356="intervention-late")),IF(OR(A356="Z - Garage - Livraison",A356="Z - Garage - Restitution"),"",B356),"")</f>
        <v>EK-728-XE</v>
      </c>
      <c r="L356" s="18" t="str">
        <f>IFERROR(IF(OR(A356="Z - Garage - Livraison",A356="Z - Garage - Restitution"),B356,""),"")</f>
        <v/>
      </c>
      <c r="M356" s="20">
        <f>IFERROR(INT(IF(OR(IMPORT!K356="intervention",IMPORT!K356="intervention-late",IMPORT!K356="unavailable"),IF(J356&lt;&gt;"",MID(VLOOKUP(B356,IMPORT!$F:$AF,21,0),1,10),MID(VLOOKUP(B356,IMPORT!$F:$AF,19,0),1,10)),"")),"")</f>
        <v>43511</v>
      </c>
      <c r="N356" s="20">
        <f>IFERROR(INT(IF(OR(IMPORT!K356="intervention",IMPORT!K356="intervention-late",IMPORT!K356="unavailable"),IF(J356&lt;&gt;"",MID(VLOOKUP(B356,IMPORT!$F:$AF,22,0),1,10),MID(VLOOKUP(B356,IMPORT!$F:$AF,20,0),1,10)),"")),"")</f>
        <v>43511</v>
      </c>
      <c r="O356" s="18" t="str">
        <f t="shared" ca="1" si="5"/>
        <v/>
      </c>
      <c r="P356" s="14" t="str">
        <f>IFERROR(INT(IF(MID(VLOOKUP(B356,IMPORT!$F:$AF,23,FALSE),1,10)&lt;&gt;"null",MID(VLOOKUP(B356,IMPORT!$F:$AF,23,FALSE),1,10),"")),"")</f>
        <v/>
      </c>
      <c r="Q356" s="16">
        <f>IFERROR(INT(IF(MID(VLOOKUP(B356,IMPORT!$F:$AF,26,FALSE),1,10)&lt;&gt;"null",MID(VLOOKUP(B356,IMPORT!$F:$AF,26,FALSE),1,10),"")),"")</f>
        <v>43461</v>
      </c>
      <c r="R356" s="16" t="str">
        <f>IFERROR(IF(VLOOKUP(B356,IMPORT!$F:$AF,11,FALSE)="true","X",""),"")</f>
        <v/>
      </c>
      <c r="S356" s="16" t="str">
        <f>IFERROR(IF(VLOOKUP(B356,IMPORT!$F:$AF,12,FALSE)="true","X",""),"")</f>
        <v/>
      </c>
      <c r="T356" s="16" t="str">
        <f>IFERROR(IF(VLOOKUP(B356,IMPORT!$F:$AF,9,FALSE)="true","X",""),"")</f>
        <v/>
      </c>
      <c r="U356" s="16" t="str">
        <f>IFERROR(IF(VLOOKUP(B356,IMPORT!$F:$AF,10,FALSE)="true","X",""),"")</f>
        <v/>
      </c>
      <c r="V356" s="16" t="str">
        <f>IFERROR(IF(VLOOKUP(B356,IMPORT!$F:$AF,13,FALSE)="true","X",""),"")</f>
        <v/>
      </c>
      <c r="W356" s="16" t="str">
        <f>IFERROR(IF(VLOOKUP(B356,IMPORT!$F:$AF,14,FALSE)="true","X",""),"")</f>
        <v/>
      </c>
      <c r="X356" s="12">
        <f>IFERROR(INT(IF(MID(VLOOKUP(B356,IMPORT!$F:$AF,27,FALSE),1,10)&lt;&gt;"null",MID(VLOOKUP(B356,IMPORT!$F:$AF,27,FALSE),1,10),"-")),"")</f>
        <v>43384</v>
      </c>
      <c r="Y356" s="21">
        <f>IFERROR(IF(VLOOKUP(B356,IMPORT!$F:$AF,24,FALSE)&lt;&gt;"null",VLOOKUP(B356,IMPORT!$F:$AF,24,FALSE),""),"")</f>
        <v>7.0100120039401498E+17</v>
      </c>
      <c r="Z356" s="18" t="str">
        <f>IFERROR(IF(VLOOKUP(B356,IMPORT!$F:$AF,25,FALSE)&lt;&gt;"null",VLOOKUP(B356,IMPORT!$F:$AF,25,FALSE),""),"")</f>
        <v/>
      </c>
    </row>
    <row r="357" spans="1:26">
      <c r="A357" s="1" t="str">
        <f>IFERROR(IF(IMPORT!C357&lt;&gt;"",IMPORT!C357,""),"")</f>
        <v>Paris 17 - Villiers</v>
      </c>
      <c r="B357" s="1" t="str">
        <f>IFERROR(VLOOKUP(D357,IMPORT!$1:$1048576,6,FALSE),"")</f>
        <v>FA 589 FF</v>
      </c>
      <c r="C357" s="1" t="str">
        <f>IFERROR(VLOOKUP(B357,IMPORT!$F:$G,2,FALSE),"")</f>
        <v xml:space="preserve">Transporter </v>
      </c>
      <c r="D357" s="8" t="str">
        <f>IFERROR(IF(IMPORT!A357&lt;&gt;"",IMPORT!A357,""),"")</f>
        <v>Paris 17 - Villiers1</v>
      </c>
      <c r="E357" s="1" t="str">
        <f>IFERROR(VLOOKUP(D357,IMPORT!$1:$1048576,21,FALSE),"")</f>
        <v>Simon Coulange</v>
      </c>
      <c r="F357" s="25" t="str">
        <f>IFERROR(IF(VLOOKUP(B357,IMPORT!$F:$J,4,0)="true","","S"),"")</f>
        <v/>
      </c>
      <c r="G357" s="10" t="str">
        <f>IFERROR(IF(VLOOKUP(B357,IMPORT!$F:$J,5,0)="normal","","B"),"")</f>
        <v/>
      </c>
      <c r="H357" s="26" t="str">
        <f>IFERROR(IF(VLOOKUP(B357,IMPORT!$F:$L,7,0)="true","","P"),"")</f>
        <v/>
      </c>
      <c r="I357" s="18" t="str">
        <f>IF(AND(OR(IMPORT!K357="available",IMPORT!K357="reservation",IMPORT!K357="reservation-late"),OR(A357&lt;&gt;"Z - Garage - Livraison",A357&lt;&gt;"Z - Garage - Livraison")),B357,"")</f>
        <v/>
      </c>
      <c r="J357" s="18" t="str">
        <f>IFERROR(IF(VLOOKUP(B357,IMPORT!$F:$AF,21,FALSE)&lt;&gt;"null",IF(OR(A357="Z - Garage - Livraison",A357="Z - Garage - Restitution"),"",B357),""),"")</f>
        <v/>
      </c>
      <c r="K357" s="18" t="str">
        <f>IF(AND(J357="",OR(IMPORT!K357="intervention",IMPORT!K357="intervention-late")),IF(OR(A357="Z - Garage - Livraison",A357="Z - Garage - Restitution"),"",B357),"")</f>
        <v>FA 589 FF</v>
      </c>
      <c r="L357" s="18" t="str">
        <f>IFERROR(IF(OR(A357="Z - Garage - Livraison",A357="Z - Garage - Restitution"),B357,""),"")</f>
        <v/>
      </c>
      <c r="M357" s="20">
        <f>IFERROR(INT(IF(OR(IMPORT!K357="intervention",IMPORT!K357="intervention-late",IMPORT!K357="unavailable"),IF(J357&lt;&gt;"",MID(VLOOKUP(B357,IMPORT!$F:$AF,21,0),1,10),MID(VLOOKUP(B357,IMPORT!$F:$AF,19,0),1,10)),"")),"")</f>
        <v>43511</v>
      </c>
      <c r="N357" s="20">
        <f>IFERROR(INT(IF(OR(IMPORT!K357="intervention",IMPORT!K357="intervention-late",IMPORT!K357="unavailable"),IF(J357&lt;&gt;"",MID(VLOOKUP(B357,IMPORT!$F:$AF,22,0),1,10),MID(VLOOKUP(B357,IMPORT!$F:$AF,20,0),1,10)),"")),"")</f>
        <v>43511</v>
      </c>
      <c r="O357" s="18" t="str">
        <f t="shared" ca="1" si="5"/>
        <v/>
      </c>
      <c r="P357" s="14" t="str">
        <f>IFERROR(INT(IF(MID(VLOOKUP(B357,IMPORT!$F:$AF,23,FALSE),1,10)&lt;&gt;"null",MID(VLOOKUP(B357,IMPORT!$F:$AF,23,FALSE),1,10),"")),"")</f>
        <v/>
      </c>
      <c r="Q357" s="16" t="str">
        <f>IFERROR(INT(IF(MID(VLOOKUP(B357,IMPORT!$F:$AF,26,FALSE),1,10)&lt;&gt;"null",MID(VLOOKUP(B357,IMPORT!$F:$AF,26,FALSE),1,10),"")),"")</f>
        <v/>
      </c>
      <c r="R357" s="16" t="str">
        <f>IFERROR(IF(VLOOKUP(B357,IMPORT!$F:$AF,11,FALSE)="true","X",""),"")</f>
        <v/>
      </c>
      <c r="S357" s="16" t="str">
        <f>IFERROR(IF(VLOOKUP(B357,IMPORT!$F:$AF,12,FALSE)="true","X",""),"")</f>
        <v/>
      </c>
      <c r="T357" s="16" t="str">
        <f>IFERROR(IF(VLOOKUP(B357,IMPORT!$F:$AF,9,FALSE)="true","X",""),"")</f>
        <v/>
      </c>
      <c r="U357" s="16" t="str">
        <f>IFERROR(IF(VLOOKUP(B357,IMPORT!$F:$AF,10,FALSE)="true","X",""),"")</f>
        <v/>
      </c>
      <c r="V357" s="16" t="str">
        <f>IFERROR(IF(VLOOKUP(B357,IMPORT!$F:$AF,13,FALSE)="true","X",""),"")</f>
        <v/>
      </c>
      <c r="W357" s="16" t="str">
        <f>IFERROR(IF(VLOOKUP(B357,IMPORT!$F:$AF,14,FALSE)="true","X",""),"")</f>
        <v/>
      </c>
      <c r="X357" s="12" t="str">
        <f>IFERROR(INT(IF(MID(VLOOKUP(B357,IMPORT!$F:$AF,27,FALSE),1,10)&lt;&gt;"null",MID(VLOOKUP(B357,IMPORT!$F:$AF,27,FALSE),1,10),"-")),"")</f>
        <v/>
      </c>
      <c r="Y357" s="21">
        <f>IFERROR(IF(VLOOKUP(B357,IMPORT!$F:$AF,24,FALSE)&lt;&gt;"null",VLOOKUP(B357,IMPORT!$F:$AF,24,FALSE),""),"")</f>
        <v>7.0100118723605402E+17</v>
      </c>
      <c r="Z357" s="18" t="str">
        <f>IFERROR(IF(VLOOKUP(B357,IMPORT!$F:$AF,25,FALSE)&lt;&gt;"null",VLOOKUP(B357,IMPORT!$F:$AF,25,FALSE),""),"")</f>
        <v>voirie</v>
      </c>
    </row>
    <row r="358" spans="1:26">
      <c r="A358" s="1" t="str">
        <f>IFERROR(IF(IMPORT!C358&lt;&gt;"",IMPORT!C358,""),"")</f>
        <v>Paris 17 - Villiers</v>
      </c>
      <c r="B358" s="1" t="str">
        <f>IFERROR(VLOOKUP(D358,IMPORT!$1:$1048576,6,FALSE),"")</f>
        <v>EX-243-YV</v>
      </c>
      <c r="C358" s="1">
        <f>IFERROR(VLOOKUP(B358,IMPORT!$F:$G,2,FALSE),"")</f>
        <v>500</v>
      </c>
      <c r="D358" s="8" t="str">
        <f>IFERROR(IF(IMPORT!A358&lt;&gt;"",IMPORT!A358,""),"")</f>
        <v>Paris 17 - Villiers2</v>
      </c>
      <c r="E358" s="1" t="str">
        <f>IFERROR(VLOOKUP(D358,IMPORT!$1:$1048576,21,FALSE),"")</f>
        <v>Simon Coulange</v>
      </c>
      <c r="F358" s="25" t="str">
        <f>IFERROR(IF(VLOOKUP(B358,IMPORT!$F:$J,4,0)="true","","S"),"")</f>
        <v/>
      </c>
      <c r="G358" s="10" t="str">
        <f>IFERROR(IF(VLOOKUP(B358,IMPORT!$F:$J,5,0)="normal","","B"),"")</f>
        <v/>
      </c>
      <c r="H358" s="26" t="str">
        <f>IFERROR(IF(VLOOKUP(B358,IMPORT!$F:$L,7,0)="true","","P"),"")</f>
        <v/>
      </c>
      <c r="I358" s="18" t="str">
        <f>IF(AND(OR(IMPORT!K358="available",IMPORT!K358="reservation",IMPORT!K358="reservation-late"),OR(A358&lt;&gt;"Z - Garage - Livraison",A358&lt;&gt;"Z - Garage - Livraison")),B358,"")</f>
        <v/>
      </c>
      <c r="J358" s="18" t="str">
        <f>IFERROR(IF(VLOOKUP(B358,IMPORT!$F:$AF,21,FALSE)&lt;&gt;"null",IF(OR(A358="Z - Garage - Livraison",A358="Z - Garage - Restitution"),"",B358),""),"")</f>
        <v/>
      </c>
      <c r="K358" s="18" t="str">
        <f>IF(AND(J358="",OR(IMPORT!K358="intervention",IMPORT!K358="intervention-late")),IF(OR(A358="Z - Garage - Livraison",A358="Z - Garage - Restitution"),"",B358),"")</f>
        <v>EX-243-YV</v>
      </c>
      <c r="L358" s="18" t="str">
        <f>IFERROR(IF(OR(A358="Z - Garage - Livraison",A358="Z - Garage - Restitution"),B358,""),"")</f>
        <v/>
      </c>
      <c r="M358" s="20">
        <f>IFERROR(INT(IF(OR(IMPORT!K358="intervention",IMPORT!K358="intervention-late",IMPORT!K358="unavailable"),IF(J358&lt;&gt;"",MID(VLOOKUP(B358,IMPORT!$F:$AF,21,0),1,10),MID(VLOOKUP(B358,IMPORT!$F:$AF,19,0),1,10)),"")),"")</f>
        <v>43511</v>
      </c>
      <c r="N358" s="20">
        <f>IFERROR(INT(IF(OR(IMPORT!K358="intervention",IMPORT!K358="intervention-late",IMPORT!K358="unavailable"),IF(J358&lt;&gt;"",MID(VLOOKUP(B358,IMPORT!$F:$AF,22,0),1,10),MID(VLOOKUP(B358,IMPORT!$F:$AF,20,0),1,10)),"")),"")</f>
        <v>43511</v>
      </c>
      <c r="O358" s="18" t="str">
        <f t="shared" ca="1" si="5"/>
        <v/>
      </c>
      <c r="P358" s="14" t="str">
        <f>IFERROR(INT(IF(MID(VLOOKUP(B358,IMPORT!$F:$AF,23,FALSE),1,10)&lt;&gt;"null",MID(VLOOKUP(B358,IMPORT!$F:$AF,23,FALSE),1,10),"")),"")</f>
        <v/>
      </c>
      <c r="Q358" s="16" t="str">
        <f>IFERROR(INT(IF(MID(VLOOKUP(B358,IMPORT!$F:$AF,26,FALSE),1,10)&lt;&gt;"null",MID(VLOOKUP(B358,IMPORT!$F:$AF,26,FALSE),1,10),"")),"")</f>
        <v/>
      </c>
      <c r="R358" s="16" t="str">
        <f>IFERROR(IF(VLOOKUP(B358,IMPORT!$F:$AF,11,FALSE)="true","X",""),"")</f>
        <v/>
      </c>
      <c r="S358" s="16" t="str">
        <f>IFERROR(IF(VLOOKUP(B358,IMPORT!$F:$AF,12,FALSE)="true","X",""),"")</f>
        <v/>
      </c>
      <c r="T358" s="16" t="str">
        <f>IFERROR(IF(VLOOKUP(B358,IMPORT!$F:$AF,9,FALSE)="true","X",""),"")</f>
        <v/>
      </c>
      <c r="U358" s="16" t="str">
        <f>IFERROR(IF(VLOOKUP(B358,IMPORT!$F:$AF,10,FALSE)="true","X",""),"")</f>
        <v/>
      </c>
      <c r="V358" s="16" t="str">
        <f>IFERROR(IF(VLOOKUP(B358,IMPORT!$F:$AF,13,FALSE)="true","X",""),"")</f>
        <v/>
      </c>
      <c r="W358" s="16" t="str">
        <f>IFERROR(IF(VLOOKUP(B358,IMPORT!$F:$AF,14,FALSE)="true","X",""),"")</f>
        <v/>
      </c>
      <c r="X358" s="12">
        <f>IFERROR(INT(IF(MID(VLOOKUP(B358,IMPORT!$F:$AF,27,FALSE),1,10)&lt;&gt;"null",MID(VLOOKUP(B358,IMPORT!$F:$AF,27,FALSE),1,10),"-")),"")</f>
        <v>43420</v>
      </c>
      <c r="Y358" s="21">
        <f>IFERROR(IF(VLOOKUP(B358,IMPORT!$F:$AF,24,FALSE)&lt;&gt;"null",VLOOKUP(B358,IMPORT!$F:$AF,24,FALSE),""),"")</f>
        <v>7.0100118723606195E+17</v>
      </c>
      <c r="Z358" s="18" t="str">
        <f>IFERROR(IF(VLOOKUP(B358,IMPORT!$F:$AF,25,FALSE)&lt;&gt;"null",VLOOKUP(B358,IMPORT!$F:$AF,25,FALSE),""),"")</f>
        <v/>
      </c>
    </row>
    <row r="359" spans="1:26">
      <c r="A359" s="1" t="str">
        <f>IFERROR(IF(IMPORT!C359&lt;&gt;"",IMPORT!C359,""),"")</f>
        <v>Paris 17 - Wagram Arc de Triomphe</v>
      </c>
      <c r="B359" s="1" t="str">
        <f>IFERROR(VLOOKUP(D359,IMPORT!$1:$1048576,6,FALSE),"")</f>
        <v>FA-730-RV</v>
      </c>
      <c r="C359" s="1" t="str">
        <f>IFERROR(VLOOKUP(B359,IMPORT!$F:$G,2,FALSE),"")</f>
        <v>MEGANE</v>
      </c>
      <c r="D359" s="8" t="str">
        <f>IFERROR(IF(IMPORT!A359&lt;&gt;"",IMPORT!A359,""),"")</f>
        <v>Paris 17 - Wagram Arc de Triomphe1</v>
      </c>
      <c r="E359" s="1" t="str">
        <f>IFERROR(VLOOKUP(D359,IMPORT!$1:$1048576,21,FALSE),"")</f>
        <v>Simon Coulange</v>
      </c>
      <c r="F359" s="25" t="str">
        <f>IFERROR(IF(VLOOKUP(B359,IMPORT!$F:$J,4,0)="true","","S"),"")</f>
        <v/>
      </c>
      <c r="G359" s="10" t="str">
        <f>IFERROR(IF(VLOOKUP(B359,IMPORT!$F:$J,5,0)="normal","","B"),"")</f>
        <v/>
      </c>
      <c r="H359" s="26" t="str">
        <f>IFERROR(IF(VLOOKUP(B359,IMPORT!$F:$L,7,0)="true","","P"),"")</f>
        <v/>
      </c>
      <c r="I359" s="18" t="str">
        <f>IF(AND(OR(IMPORT!K359="available",IMPORT!K359="reservation",IMPORT!K359="reservation-late"),OR(A359&lt;&gt;"Z - Garage - Livraison",A359&lt;&gt;"Z - Garage - Livraison")),B359,"")</f>
        <v>FA-730-RV</v>
      </c>
      <c r="J359" s="18" t="str">
        <f>IFERROR(IF(VLOOKUP(B359,IMPORT!$F:$AF,21,FALSE)&lt;&gt;"null",IF(OR(A359="Z - Garage - Livraison",A359="Z - Garage - Restitution"),"",B359),""),"")</f>
        <v/>
      </c>
      <c r="K359" s="18" t="str">
        <f>IF(AND(J359="",OR(IMPORT!K359="intervention",IMPORT!K359="intervention-late")),IF(OR(A359="Z - Garage - Livraison",A359="Z - Garage - Restitution"),"",B359),"")</f>
        <v/>
      </c>
      <c r="L359" s="18" t="str">
        <f>IFERROR(IF(OR(A359="Z - Garage - Livraison",A359="Z - Garage - Restitution"),B359,""),"")</f>
        <v/>
      </c>
      <c r="M359" s="20" t="str">
        <f>IFERROR(INT(IF(OR(IMPORT!K359="intervention",IMPORT!K359="intervention-late",IMPORT!K359="unavailable"),IF(J359&lt;&gt;"",MID(VLOOKUP(B359,IMPORT!$F:$AF,21,0),1,10),MID(VLOOKUP(B359,IMPORT!$F:$AF,19,0),1,10)),"")),"")</f>
        <v/>
      </c>
      <c r="N359" s="20" t="str">
        <f>IFERROR(INT(IF(OR(IMPORT!K359="intervention",IMPORT!K359="intervention-late",IMPORT!K359="unavailable"),IF(J359&lt;&gt;"",MID(VLOOKUP(B359,IMPORT!$F:$AF,22,0),1,10),MID(VLOOKUP(B359,IMPORT!$F:$AF,20,0),1,10)),"")),"")</f>
        <v/>
      </c>
      <c r="O359" s="18" t="str">
        <f t="shared" ca="1" si="5"/>
        <v/>
      </c>
      <c r="P359" s="14">
        <f>IFERROR(INT(IF(MID(VLOOKUP(B359,IMPORT!$F:$AF,23,FALSE),1,10)&lt;&gt;"null",MID(VLOOKUP(B359,IMPORT!$F:$AF,23,FALSE),1,10),"")),"")</f>
        <v>43507</v>
      </c>
      <c r="Q359" s="16" t="str">
        <f>IFERROR(INT(IF(MID(VLOOKUP(B359,IMPORT!$F:$AF,26,FALSE),1,10)&lt;&gt;"null",MID(VLOOKUP(B359,IMPORT!$F:$AF,26,FALSE),1,10),"")),"")</f>
        <v/>
      </c>
      <c r="R359" s="16" t="str">
        <f>IFERROR(IF(VLOOKUP(B359,IMPORT!$F:$AF,11,FALSE)="true","X",""),"")</f>
        <v/>
      </c>
      <c r="S359" s="16" t="str">
        <f>IFERROR(IF(VLOOKUP(B359,IMPORT!$F:$AF,12,FALSE)="true","X",""),"")</f>
        <v/>
      </c>
      <c r="T359" s="16" t="str">
        <f>IFERROR(IF(VLOOKUP(B359,IMPORT!$F:$AF,9,FALSE)="true","X",""),"")</f>
        <v/>
      </c>
      <c r="U359" s="16" t="str">
        <f>IFERROR(IF(VLOOKUP(B359,IMPORT!$F:$AF,10,FALSE)="true","X",""),"")</f>
        <v/>
      </c>
      <c r="V359" s="16" t="str">
        <f>IFERROR(IF(VLOOKUP(B359,IMPORT!$F:$AF,13,FALSE)="true","X",""),"")</f>
        <v/>
      </c>
      <c r="W359" s="16" t="str">
        <f>IFERROR(IF(VLOOKUP(B359,IMPORT!$F:$AF,14,FALSE)="true","X",""),"")</f>
        <v/>
      </c>
      <c r="X359" s="12" t="str">
        <f>IFERROR(INT(IF(MID(VLOOKUP(B359,IMPORT!$F:$AF,27,FALSE),1,10)&lt;&gt;"null",MID(VLOOKUP(B359,IMPORT!$F:$AF,27,FALSE),1,10),"-")),"")</f>
        <v/>
      </c>
      <c r="Y359" s="21">
        <f>IFERROR(IF(VLOOKUP(B359,IMPORT!$F:$AF,24,FALSE)&lt;&gt;"null",VLOOKUP(B359,IMPORT!$F:$AF,24,FALSE),""),"")</f>
        <v>7.0100118723602406E+17</v>
      </c>
      <c r="Z359" s="18">
        <f>IFERROR(IF(VLOOKUP(B359,IMPORT!$F:$AF,25,FALSE)&lt;&gt;"null",VLOOKUP(B359,IMPORT!$F:$AF,25,FALSE),""),"")</f>
        <v>132765</v>
      </c>
    </row>
    <row r="360" spans="1:26">
      <c r="A360" s="1" t="str">
        <f>IFERROR(IF(IMPORT!C360&lt;&gt;"",IMPORT!C360,""),"")</f>
        <v>Paris 17 - Wagram Arc de Triomphe</v>
      </c>
      <c r="B360" s="1" t="str">
        <f>IFERROR(VLOOKUP(D360,IMPORT!$1:$1048576,6,FALSE),"")</f>
        <v>EL-966-YQ</v>
      </c>
      <c r="C360" s="1" t="str">
        <f>IFERROR(VLOOKUP(B360,IMPORT!$F:$G,2,FALSE),"")</f>
        <v>TWINGO</v>
      </c>
      <c r="D360" s="8" t="str">
        <f>IFERROR(IF(IMPORT!A360&lt;&gt;"",IMPORT!A360,""),"")</f>
        <v>Paris 17 - Wagram Arc de Triomphe2</v>
      </c>
      <c r="E360" s="1" t="str">
        <f>IFERROR(VLOOKUP(D360,IMPORT!$1:$1048576,21,FALSE),"")</f>
        <v>Simon Coulange</v>
      </c>
      <c r="F360" s="25" t="str">
        <f>IFERROR(IF(VLOOKUP(B360,IMPORT!$F:$J,4,0)="true","","S"),"")</f>
        <v/>
      </c>
      <c r="G360" s="10" t="str">
        <f>IFERROR(IF(VLOOKUP(B360,IMPORT!$F:$J,5,0)="normal","","B"),"")</f>
        <v>B</v>
      </c>
      <c r="H360" s="26" t="str">
        <f>IFERROR(IF(VLOOKUP(B360,IMPORT!$F:$L,7,0)="true","","P"),"")</f>
        <v/>
      </c>
      <c r="I360" s="18" t="str">
        <f>IF(AND(OR(IMPORT!K360="available",IMPORT!K360="reservation",IMPORT!K360="reservation-late"),OR(A360&lt;&gt;"Z - Garage - Livraison",A360&lt;&gt;"Z - Garage - Livraison")),B360,"")</f>
        <v>EL-966-YQ</v>
      </c>
      <c r="J360" s="18" t="str">
        <f>IFERROR(IF(VLOOKUP(B360,IMPORT!$F:$AF,21,FALSE)&lt;&gt;"null",IF(OR(A360="Z - Garage - Livraison",A360="Z - Garage - Restitution"),"",B360),""),"")</f>
        <v/>
      </c>
      <c r="K360" s="18" t="str">
        <f>IF(AND(J360="",OR(IMPORT!K360="intervention",IMPORT!K360="intervention-late")),IF(OR(A360="Z - Garage - Livraison",A360="Z - Garage - Restitution"),"",B360),"")</f>
        <v/>
      </c>
      <c r="L360" s="18" t="str">
        <f>IFERROR(IF(OR(A360="Z - Garage - Livraison",A360="Z - Garage - Restitution"),B360,""),"")</f>
        <v/>
      </c>
      <c r="M360" s="20" t="str">
        <f>IFERROR(INT(IF(OR(IMPORT!K360="intervention",IMPORT!K360="intervention-late",IMPORT!K360="unavailable"),IF(J360&lt;&gt;"",MID(VLOOKUP(B360,IMPORT!$F:$AF,21,0),1,10),MID(VLOOKUP(B360,IMPORT!$F:$AF,19,0),1,10)),"")),"")</f>
        <v/>
      </c>
      <c r="N360" s="20" t="str">
        <f>IFERROR(INT(IF(OR(IMPORT!K360="intervention",IMPORT!K360="intervention-late",IMPORT!K360="unavailable"),IF(J360&lt;&gt;"",MID(VLOOKUP(B360,IMPORT!$F:$AF,22,0),1,10),MID(VLOOKUP(B360,IMPORT!$F:$AF,20,0),1,10)),"")),"")</f>
        <v/>
      </c>
      <c r="O360" s="18" t="str">
        <f t="shared" ca="1" si="5"/>
        <v/>
      </c>
      <c r="P360" s="14">
        <f>IFERROR(INT(IF(MID(VLOOKUP(B360,IMPORT!$F:$AF,23,FALSE),1,10)&lt;&gt;"null",MID(VLOOKUP(B360,IMPORT!$F:$AF,23,FALSE),1,10),"")),"")</f>
        <v>43510</v>
      </c>
      <c r="Q360" s="16" t="str">
        <f>IFERROR(INT(IF(MID(VLOOKUP(B360,IMPORT!$F:$AF,26,FALSE),1,10)&lt;&gt;"null",MID(VLOOKUP(B360,IMPORT!$F:$AF,26,FALSE),1,10),"")),"")</f>
        <v/>
      </c>
      <c r="R360" s="16" t="str">
        <f>IFERROR(IF(VLOOKUP(B360,IMPORT!$F:$AF,11,FALSE)="true","X",""),"")</f>
        <v/>
      </c>
      <c r="S360" s="16" t="str">
        <f>IFERROR(IF(VLOOKUP(B360,IMPORT!$F:$AF,12,FALSE)="true","X",""),"")</f>
        <v/>
      </c>
      <c r="T360" s="16" t="str">
        <f>IFERROR(IF(VLOOKUP(B360,IMPORT!$F:$AF,9,FALSE)="true","X",""),"")</f>
        <v/>
      </c>
      <c r="U360" s="16" t="str">
        <f>IFERROR(IF(VLOOKUP(B360,IMPORT!$F:$AF,10,FALSE)="true","X",""),"")</f>
        <v/>
      </c>
      <c r="V360" s="16" t="str">
        <f>IFERROR(IF(VLOOKUP(B360,IMPORT!$F:$AF,13,FALSE)="true","X",""),"")</f>
        <v/>
      </c>
      <c r="W360" s="16" t="str">
        <f>IFERROR(IF(VLOOKUP(B360,IMPORT!$F:$AF,14,FALSE)="true","X",""),"")</f>
        <v/>
      </c>
      <c r="X360" s="12">
        <f>IFERROR(INT(IF(MID(VLOOKUP(B360,IMPORT!$F:$AF,27,FALSE),1,10)&lt;&gt;"null",MID(VLOOKUP(B360,IMPORT!$F:$AF,27,FALSE),1,10),"-")),"")</f>
        <v>43305</v>
      </c>
      <c r="Y360" s="21">
        <f>IFERROR(IF(VLOOKUP(B360,IMPORT!$F:$AF,24,FALSE)&lt;&gt;"null",VLOOKUP(B360,IMPORT!$F:$AF,24,FALSE),""),"")</f>
        <v>7.0100118723601306E+17</v>
      </c>
      <c r="Z360" s="18" t="str">
        <f>IFERROR(IF(VLOOKUP(B360,IMPORT!$F:$AF,25,FALSE)&lt;&gt;"null",VLOOKUP(B360,IMPORT!$F:$AF,25,FALSE),""),"")</f>
        <v/>
      </c>
    </row>
    <row r="361" spans="1:26">
      <c r="A361" s="1" t="str">
        <f>IFERROR(IF(IMPORT!C361&lt;&gt;"",IMPORT!C361,""),"")</f>
        <v>Paris 17 - Wagram Arc de Triomphe</v>
      </c>
      <c r="B361" s="1" t="str">
        <f>IFERROR(VLOOKUP(D361,IMPORT!$1:$1048576,6,FALSE),"")</f>
        <v>ER-158-MY</v>
      </c>
      <c r="C361" s="1" t="str">
        <f>IFERROR(VLOOKUP(B361,IMPORT!$F:$G,2,FALSE),"")</f>
        <v>TWINGO</v>
      </c>
      <c r="D361" s="8" t="str">
        <f>IFERROR(IF(IMPORT!A361&lt;&gt;"",IMPORT!A361,""),"")</f>
        <v>Paris 17 - Wagram Arc de Triomphe3</v>
      </c>
      <c r="E361" s="1" t="str">
        <f>IFERROR(VLOOKUP(D361,IMPORT!$1:$1048576,21,FALSE),"")</f>
        <v>Simon Coulange</v>
      </c>
      <c r="F361" s="25" t="str">
        <f>IFERROR(IF(VLOOKUP(B361,IMPORT!$F:$J,4,0)="true","","S"),"")</f>
        <v/>
      </c>
      <c r="G361" s="10" t="str">
        <f>IFERROR(IF(VLOOKUP(B361,IMPORT!$F:$J,5,0)="normal","","B"),"")</f>
        <v/>
      </c>
      <c r="H361" s="26" t="str">
        <f>IFERROR(IF(VLOOKUP(B361,IMPORT!$F:$L,7,0)="true","","P"),"")</f>
        <v/>
      </c>
      <c r="I361" s="18" t="str">
        <f>IF(AND(OR(IMPORT!K361="available",IMPORT!K361="reservation",IMPORT!K361="reservation-late"),OR(A361&lt;&gt;"Z - Garage - Livraison",A361&lt;&gt;"Z - Garage - Livraison")),B361,"")</f>
        <v>ER-158-MY</v>
      </c>
      <c r="J361" s="18" t="str">
        <f>IFERROR(IF(VLOOKUP(B361,IMPORT!$F:$AF,21,FALSE)&lt;&gt;"null",IF(OR(A361="Z - Garage - Livraison",A361="Z - Garage - Restitution"),"",B361),""),"")</f>
        <v/>
      </c>
      <c r="K361" s="18" t="str">
        <f>IF(AND(J361="",OR(IMPORT!K361="intervention",IMPORT!K361="intervention-late")),IF(OR(A361="Z - Garage - Livraison",A361="Z - Garage - Restitution"),"",B361),"")</f>
        <v/>
      </c>
      <c r="L361" s="18" t="str">
        <f>IFERROR(IF(OR(A361="Z - Garage - Livraison",A361="Z - Garage - Restitution"),B361,""),"")</f>
        <v/>
      </c>
      <c r="M361" s="20" t="str">
        <f>IFERROR(INT(IF(OR(IMPORT!K361="intervention",IMPORT!K361="intervention-late",IMPORT!K361="unavailable"),IF(J361&lt;&gt;"",MID(VLOOKUP(B361,IMPORT!$F:$AF,21,0),1,10),MID(VLOOKUP(B361,IMPORT!$F:$AF,19,0),1,10)),"")),"")</f>
        <v/>
      </c>
      <c r="N361" s="20" t="str">
        <f>IFERROR(INT(IF(OR(IMPORT!K361="intervention",IMPORT!K361="intervention-late",IMPORT!K361="unavailable"),IF(J361&lt;&gt;"",MID(VLOOKUP(B361,IMPORT!$F:$AF,22,0),1,10),MID(VLOOKUP(B361,IMPORT!$F:$AF,20,0),1,10)),"")),"")</f>
        <v/>
      </c>
      <c r="O361" s="18" t="str">
        <f t="shared" ca="1" si="5"/>
        <v/>
      </c>
      <c r="P361" s="14" t="str">
        <f>IFERROR(INT(IF(MID(VLOOKUP(B361,IMPORT!$F:$AF,23,FALSE),1,10)&lt;&gt;"null",MID(VLOOKUP(B361,IMPORT!$F:$AF,23,FALSE),1,10),"")),"")</f>
        <v/>
      </c>
      <c r="Q361" s="16" t="str">
        <f>IFERROR(INT(IF(MID(VLOOKUP(B361,IMPORT!$F:$AF,26,FALSE),1,10)&lt;&gt;"null",MID(VLOOKUP(B361,IMPORT!$F:$AF,26,FALSE),1,10),"")),"")</f>
        <v/>
      </c>
      <c r="R361" s="16" t="str">
        <f>IFERROR(IF(VLOOKUP(B361,IMPORT!$F:$AF,11,FALSE)="true","X",""),"")</f>
        <v/>
      </c>
      <c r="S361" s="16" t="str">
        <f>IFERROR(IF(VLOOKUP(B361,IMPORT!$F:$AF,12,FALSE)="true","X",""),"")</f>
        <v/>
      </c>
      <c r="T361" s="16" t="str">
        <f>IFERROR(IF(VLOOKUP(B361,IMPORT!$F:$AF,9,FALSE)="true","X",""),"")</f>
        <v/>
      </c>
      <c r="U361" s="16" t="str">
        <f>IFERROR(IF(VLOOKUP(B361,IMPORT!$F:$AF,10,FALSE)="true","X",""),"")</f>
        <v/>
      </c>
      <c r="V361" s="16" t="str">
        <f>IFERROR(IF(VLOOKUP(B361,IMPORT!$F:$AF,13,FALSE)="true","X",""),"")</f>
        <v/>
      </c>
      <c r="W361" s="16" t="str">
        <f>IFERROR(IF(VLOOKUP(B361,IMPORT!$F:$AF,14,FALSE)="true","X",""),"")</f>
        <v/>
      </c>
      <c r="X361" s="12">
        <f>IFERROR(INT(IF(MID(VLOOKUP(B361,IMPORT!$F:$AF,27,FALSE),1,10)&lt;&gt;"null",MID(VLOOKUP(B361,IMPORT!$F:$AF,27,FALSE),1,10),"-")),"")</f>
        <v>43284</v>
      </c>
      <c r="Y361" s="21">
        <f>IFERROR(IF(VLOOKUP(B361,IMPORT!$F:$AF,24,FALSE)&lt;&gt;"null",VLOOKUP(B361,IMPORT!$F:$AF,24,FALSE),""),"")</f>
        <v>7.0100118723605402E+17</v>
      </c>
      <c r="Z361" s="18" t="str">
        <f>IFERROR(IF(VLOOKUP(B361,IMPORT!$F:$AF,25,FALSE)&lt;&gt;"null",VLOOKUP(B361,IMPORT!$F:$AF,25,FALSE),""),"")</f>
        <v/>
      </c>
    </row>
    <row r="362" spans="1:26">
      <c r="A362" s="1" t="str">
        <f>IFERROR(IF(IMPORT!C362&lt;&gt;"",IMPORT!C362,""),"")</f>
        <v>Paris 17 - Wagram Arc de Triomphe</v>
      </c>
      <c r="B362" s="1" t="str">
        <f>IFERROR(VLOOKUP(D362,IMPORT!$1:$1048576,6,FALSE),"")</f>
        <v>EQ-132-HS</v>
      </c>
      <c r="C362" s="1" t="str">
        <f>IFERROR(VLOOKUP(B362,IMPORT!$F:$G,2,FALSE),"")</f>
        <v>MEGANE</v>
      </c>
      <c r="D362" s="8" t="str">
        <f>IFERROR(IF(IMPORT!A362&lt;&gt;"",IMPORT!A362,""),"")</f>
        <v>Paris 17 - Wagram Arc de Triomphe4</v>
      </c>
      <c r="E362" s="1" t="str">
        <f>IFERROR(VLOOKUP(D362,IMPORT!$1:$1048576,21,FALSE),"")</f>
        <v>Simon Coulange</v>
      </c>
      <c r="F362" s="25" t="str">
        <f>IFERROR(IF(VLOOKUP(B362,IMPORT!$F:$J,4,0)="true","","S"),"")</f>
        <v/>
      </c>
      <c r="G362" s="10" t="str">
        <f>IFERROR(IF(VLOOKUP(B362,IMPORT!$F:$J,5,0)="normal","","B"),"")</f>
        <v/>
      </c>
      <c r="H362" s="26" t="str">
        <f>IFERROR(IF(VLOOKUP(B362,IMPORT!$F:$L,7,0)="true","","P"),"")</f>
        <v>P</v>
      </c>
      <c r="I362" s="18" t="str">
        <f>IF(AND(OR(IMPORT!K362="available",IMPORT!K362="reservation",IMPORT!K362="reservation-late"),OR(A362&lt;&gt;"Z - Garage - Livraison",A362&lt;&gt;"Z - Garage - Livraison")),B362,"")</f>
        <v>EQ-132-HS</v>
      </c>
      <c r="J362" s="18" t="str">
        <f>IFERROR(IF(VLOOKUP(B362,IMPORT!$F:$AF,21,FALSE)&lt;&gt;"null",IF(OR(A362="Z - Garage - Livraison",A362="Z - Garage - Restitution"),"",B362),""),"")</f>
        <v/>
      </c>
      <c r="K362" s="18" t="str">
        <f>IF(AND(J362="",OR(IMPORT!K362="intervention",IMPORT!K362="intervention-late")),IF(OR(A362="Z - Garage - Livraison",A362="Z - Garage - Restitution"),"",B362),"")</f>
        <v/>
      </c>
      <c r="L362" s="18" t="str">
        <f>IFERROR(IF(OR(A362="Z - Garage - Livraison",A362="Z - Garage - Restitution"),B362,""),"")</f>
        <v/>
      </c>
      <c r="M362" s="20" t="str">
        <f>IFERROR(INT(IF(OR(IMPORT!K362="intervention",IMPORT!K362="intervention-late",IMPORT!K362="unavailable"),IF(J362&lt;&gt;"",MID(VLOOKUP(B362,IMPORT!$F:$AF,21,0),1,10),MID(VLOOKUP(B362,IMPORT!$F:$AF,19,0),1,10)),"")),"")</f>
        <v/>
      </c>
      <c r="N362" s="20" t="str">
        <f>IFERROR(INT(IF(OR(IMPORT!K362="intervention",IMPORT!K362="intervention-late",IMPORT!K362="unavailable"),IF(J362&lt;&gt;"",MID(VLOOKUP(B362,IMPORT!$F:$AF,22,0),1,10),MID(VLOOKUP(B362,IMPORT!$F:$AF,20,0),1,10)),"")),"")</f>
        <v/>
      </c>
      <c r="O362" s="18" t="str">
        <f t="shared" ca="1" si="5"/>
        <v/>
      </c>
      <c r="P362" s="14">
        <f>IFERROR(INT(IF(MID(VLOOKUP(B362,IMPORT!$F:$AF,23,FALSE),1,10)&lt;&gt;"null",MID(VLOOKUP(B362,IMPORT!$F:$AF,23,FALSE),1,10),"")),"")</f>
        <v>43491</v>
      </c>
      <c r="Q362" s="16">
        <f>IFERROR(INT(IF(MID(VLOOKUP(B362,IMPORT!$F:$AF,26,FALSE),1,10)&lt;&gt;"null",MID(VLOOKUP(B362,IMPORT!$F:$AF,26,FALSE),1,10),"")),"")</f>
        <v>43504</v>
      </c>
      <c r="R362" s="16" t="str">
        <f>IFERROR(IF(VLOOKUP(B362,IMPORT!$F:$AF,11,FALSE)="true","X",""),"")</f>
        <v/>
      </c>
      <c r="S362" s="16" t="str">
        <f>IFERROR(IF(VLOOKUP(B362,IMPORT!$F:$AF,12,FALSE)="true","X",""),"")</f>
        <v/>
      </c>
      <c r="T362" s="16" t="str">
        <f>IFERROR(IF(VLOOKUP(B362,IMPORT!$F:$AF,9,FALSE)="true","X",""),"")</f>
        <v/>
      </c>
      <c r="U362" s="16" t="str">
        <f>IFERROR(IF(VLOOKUP(B362,IMPORT!$F:$AF,10,FALSE)="true","X",""),"")</f>
        <v/>
      </c>
      <c r="V362" s="16" t="str">
        <f>IFERROR(IF(VLOOKUP(B362,IMPORT!$F:$AF,13,FALSE)="true","X",""),"")</f>
        <v/>
      </c>
      <c r="W362" s="16" t="str">
        <f>IFERROR(IF(VLOOKUP(B362,IMPORT!$F:$AF,14,FALSE)="true","X",""),"")</f>
        <v/>
      </c>
      <c r="X362" s="12">
        <f>IFERROR(INT(IF(MID(VLOOKUP(B362,IMPORT!$F:$AF,27,FALSE),1,10)&lt;&gt;"null",MID(VLOOKUP(B362,IMPORT!$F:$AF,27,FALSE),1,10),"-")),"")</f>
        <v>43399</v>
      </c>
      <c r="Y362" s="21">
        <f>IFERROR(IF(VLOOKUP(B362,IMPORT!$F:$AF,24,FALSE)&lt;&gt;"null",VLOOKUP(B362,IMPORT!$F:$AF,24,FALSE),""),"")</f>
        <v>7.0100118723601702E+17</v>
      </c>
      <c r="Z362" s="18">
        <f>IFERROR(IF(VLOOKUP(B362,IMPORT!$F:$AF,25,FALSE)&lt;&gt;"null",VLOOKUP(B362,IMPORT!$F:$AF,25,FALSE),""),"")</f>
        <v>4013125341</v>
      </c>
    </row>
    <row r="363" spans="1:26">
      <c r="A363" s="1" t="str">
        <f>IFERROR(IF(IMPORT!C363&lt;&gt;"",IMPORT!C363,""),"")</f>
        <v>Paris 17 - Wagram Arc de Triomphe</v>
      </c>
      <c r="B363" s="1" t="str">
        <f>IFERROR(VLOOKUP(D363,IMPORT!$1:$1048576,6,FALSE),"")</f>
        <v>ES-868-NL</v>
      </c>
      <c r="C363" s="1" t="str">
        <f>IFERROR(VLOOKUP(B363,IMPORT!$F:$G,2,FALSE),"")</f>
        <v>MEGANE</v>
      </c>
      <c r="D363" s="8" t="str">
        <f>IFERROR(IF(IMPORT!A363&lt;&gt;"",IMPORT!A363,""),"")</f>
        <v>Paris 17 - Wagram Arc de Triomphe5</v>
      </c>
      <c r="E363" s="1" t="str">
        <f>IFERROR(VLOOKUP(D363,IMPORT!$1:$1048576,21,FALSE),"")</f>
        <v>Simon Coulange</v>
      </c>
      <c r="F363" s="25" t="str">
        <f>IFERROR(IF(VLOOKUP(B363,IMPORT!$F:$J,4,0)="true","","S"),"")</f>
        <v/>
      </c>
      <c r="G363" s="10" t="str">
        <f>IFERROR(IF(VLOOKUP(B363,IMPORT!$F:$J,5,0)="normal","","B"),"")</f>
        <v/>
      </c>
      <c r="H363" s="26" t="str">
        <f>IFERROR(IF(VLOOKUP(B363,IMPORT!$F:$L,7,0)="true","","P"),"")</f>
        <v/>
      </c>
      <c r="I363" s="18" t="str">
        <f>IF(AND(OR(IMPORT!K363="available",IMPORT!K363="reservation",IMPORT!K363="reservation-late"),OR(A363&lt;&gt;"Z - Garage - Livraison",A363&lt;&gt;"Z - Garage - Livraison")),B363,"")</f>
        <v>ES-868-NL</v>
      </c>
      <c r="J363" s="18" t="str">
        <f>IFERROR(IF(VLOOKUP(B363,IMPORT!$F:$AF,21,FALSE)&lt;&gt;"null",IF(OR(A363="Z - Garage - Livraison",A363="Z - Garage - Restitution"),"",B363),""),"")</f>
        <v/>
      </c>
      <c r="K363" s="18" t="str">
        <f>IF(AND(J363="",OR(IMPORT!K363="intervention",IMPORT!K363="intervention-late")),IF(OR(A363="Z - Garage - Livraison",A363="Z - Garage - Restitution"),"",B363),"")</f>
        <v/>
      </c>
      <c r="L363" s="18" t="str">
        <f>IFERROR(IF(OR(A363="Z - Garage - Livraison",A363="Z - Garage - Restitution"),B363,""),"")</f>
        <v/>
      </c>
      <c r="M363" s="20" t="str">
        <f>IFERROR(INT(IF(OR(IMPORT!K363="intervention",IMPORT!K363="intervention-late",IMPORT!K363="unavailable"),IF(J363&lt;&gt;"",MID(VLOOKUP(B363,IMPORT!$F:$AF,21,0),1,10),MID(VLOOKUP(B363,IMPORT!$F:$AF,19,0),1,10)),"")),"")</f>
        <v/>
      </c>
      <c r="N363" s="20" t="str">
        <f>IFERROR(INT(IF(OR(IMPORT!K363="intervention",IMPORT!K363="intervention-late",IMPORT!K363="unavailable"),IF(J363&lt;&gt;"",MID(VLOOKUP(B363,IMPORT!$F:$AF,22,0),1,10),MID(VLOOKUP(B363,IMPORT!$F:$AF,20,0),1,10)),"")),"")</f>
        <v/>
      </c>
      <c r="O363" s="18" t="str">
        <f t="shared" ca="1" si="5"/>
        <v/>
      </c>
      <c r="P363" s="14">
        <f>IFERROR(INT(IF(MID(VLOOKUP(B363,IMPORT!$F:$AF,23,FALSE),1,10)&lt;&gt;"null",MID(VLOOKUP(B363,IMPORT!$F:$AF,23,FALSE),1,10),"")),"")</f>
        <v>43462</v>
      </c>
      <c r="Q363" s="16" t="str">
        <f>IFERROR(INT(IF(MID(VLOOKUP(B363,IMPORT!$F:$AF,26,FALSE),1,10)&lt;&gt;"null",MID(VLOOKUP(B363,IMPORT!$F:$AF,26,FALSE),1,10),"")),"")</f>
        <v/>
      </c>
      <c r="R363" s="16" t="str">
        <f>IFERROR(IF(VLOOKUP(B363,IMPORT!$F:$AF,11,FALSE)="true","X",""),"")</f>
        <v/>
      </c>
      <c r="S363" s="16" t="str">
        <f>IFERROR(IF(VLOOKUP(B363,IMPORT!$F:$AF,12,FALSE)="true","X",""),"")</f>
        <v/>
      </c>
      <c r="T363" s="16" t="str">
        <f>IFERROR(IF(VLOOKUP(B363,IMPORT!$F:$AF,9,FALSE)="true","X",""),"")</f>
        <v/>
      </c>
      <c r="U363" s="16" t="str">
        <f>IFERROR(IF(VLOOKUP(B363,IMPORT!$F:$AF,10,FALSE)="true","X",""),"")</f>
        <v/>
      </c>
      <c r="V363" s="16" t="str">
        <f>IFERROR(IF(VLOOKUP(B363,IMPORT!$F:$AF,13,FALSE)="true","X",""),"")</f>
        <v/>
      </c>
      <c r="W363" s="16" t="str">
        <f>IFERROR(IF(VLOOKUP(B363,IMPORT!$F:$AF,14,FALSE)="true","X",""),"")</f>
        <v/>
      </c>
      <c r="X363" s="12">
        <f>IFERROR(INT(IF(MID(VLOOKUP(B363,IMPORT!$F:$AF,27,FALSE),1,10)&lt;&gt;"null",MID(VLOOKUP(B363,IMPORT!$F:$AF,27,FALSE),1,10),"-")),"")</f>
        <v>43214</v>
      </c>
      <c r="Y363" s="21">
        <f>IFERROR(IF(VLOOKUP(B363,IMPORT!$F:$AF,24,FALSE)&lt;&gt;"null",VLOOKUP(B363,IMPORT!$F:$AF,24,FALSE),""),"")</f>
        <v>7.0100118723602202E+17</v>
      </c>
      <c r="Z363" s="18" t="str">
        <f>IFERROR(IF(VLOOKUP(B363,IMPORT!$F:$AF,25,FALSE)&lt;&gt;"null",VLOOKUP(B363,IMPORT!$F:$AF,25,FALSE),""),"")</f>
        <v/>
      </c>
    </row>
    <row r="364" spans="1:26">
      <c r="A364" s="1" t="str">
        <f>IFERROR(IF(IMPORT!C364&lt;&gt;"",IMPORT!C364,""),"")</f>
        <v>Paris 17 - Wagram Arc de Triomphe</v>
      </c>
      <c r="B364" s="1" t="str">
        <f>IFERROR(VLOOKUP(D364,IMPORT!$1:$1048576,6,FALSE),"")</f>
        <v>EN-128-GC</v>
      </c>
      <c r="C364" s="1" t="str">
        <f>IFERROR(VLOOKUP(B364,IMPORT!$F:$G,2,FALSE),"")</f>
        <v>Golf 7</v>
      </c>
      <c r="D364" s="8" t="str">
        <f>IFERROR(IF(IMPORT!A364&lt;&gt;"",IMPORT!A364,""),"")</f>
        <v>Paris 17 - Wagram Arc de Triomphe6</v>
      </c>
      <c r="E364" s="1" t="str">
        <f>IFERROR(VLOOKUP(D364,IMPORT!$1:$1048576,21,FALSE),"")</f>
        <v>Simon Coulange</v>
      </c>
      <c r="F364" s="25" t="str">
        <f>IFERROR(IF(VLOOKUP(B364,IMPORT!$F:$J,4,0)="true","","S"),"")</f>
        <v/>
      </c>
      <c r="G364" s="10" t="str">
        <f>IFERROR(IF(VLOOKUP(B364,IMPORT!$F:$J,5,0)="normal","","B"),"")</f>
        <v/>
      </c>
      <c r="H364" s="26" t="str">
        <f>IFERROR(IF(VLOOKUP(B364,IMPORT!$F:$L,7,0)="true","","P"),"")</f>
        <v/>
      </c>
      <c r="I364" s="18" t="str">
        <f>IF(AND(OR(IMPORT!K364="available",IMPORT!K364="reservation",IMPORT!K364="reservation-late"),OR(A364&lt;&gt;"Z - Garage - Livraison",A364&lt;&gt;"Z - Garage - Livraison")),B364,"")</f>
        <v>EN-128-GC</v>
      </c>
      <c r="J364" s="18" t="str">
        <f>IFERROR(IF(VLOOKUP(B364,IMPORT!$F:$AF,21,FALSE)&lt;&gt;"null",IF(OR(A364="Z - Garage - Livraison",A364="Z - Garage - Restitution"),"",B364),""),"")</f>
        <v/>
      </c>
      <c r="K364" s="18" t="str">
        <f>IF(AND(J364="",OR(IMPORT!K364="intervention",IMPORT!K364="intervention-late")),IF(OR(A364="Z - Garage - Livraison",A364="Z - Garage - Restitution"),"",B364),"")</f>
        <v/>
      </c>
      <c r="L364" s="18" t="str">
        <f>IFERROR(IF(OR(A364="Z - Garage - Livraison",A364="Z - Garage - Restitution"),B364,""),"")</f>
        <v/>
      </c>
      <c r="M364" s="20" t="str">
        <f>IFERROR(INT(IF(OR(IMPORT!K364="intervention",IMPORT!K364="intervention-late",IMPORT!K364="unavailable"),IF(J364&lt;&gt;"",MID(VLOOKUP(B364,IMPORT!$F:$AF,21,0),1,10),MID(VLOOKUP(B364,IMPORT!$F:$AF,19,0),1,10)),"")),"")</f>
        <v/>
      </c>
      <c r="N364" s="20" t="str">
        <f>IFERROR(INT(IF(OR(IMPORT!K364="intervention",IMPORT!K364="intervention-late",IMPORT!K364="unavailable"),IF(J364&lt;&gt;"",MID(VLOOKUP(B364,IMPORT!$F:$AF,22,0),1,10),MID(VLOOKUP(B364,IMPORT!$F:$AF,20,0),1,10)),"")),"")</f>
        <v/>
      </c>
      <c r="O364" s="18" t="str">
        <f t="shared" ca="1" si="5"/>
        <v/>
      </c>
      <c r="P364" s="14" t="str">
        <f>IFERROR(INT(IF(MID(VLOOKUP(B364,IMPORT!$F:$AF,23,FALSE),1,10)&lt;&gt;"null",MID(VLOOKUP(B364,IMPORT!$F:$AF,23,FALSE),1,10),"")),"")</f>
        <v/>
      </c>
      <c r="Q364" s="16" t="str">
        <f>IFERROR(INT(IF(MID(VLOOKUP(B364,IMPORT!$F:$AF,26,FALSE),1,10)&lt;&gt;"null",MID(VLOOKUP(B364,IMPORT!$F:$AF,26,FALSE),1,10),"")),"")</f>
        <v/>
      </c>
      <c r="R364" s="16" t="str">
        <f>IFERROR(IF(VLOOKUP(B364,IMPORT!$F:$AF,11,FALSE)="true","X",""),"")</f>
        <v/>
      </c>
      <c r="S364" s="16" t="str">
        <f>IFERROR(IF(VLOOKUP(B364,IMPORT!$F:$AF,12,FALSE)="true","X",""),"")</f>
        <v/>
      </c>
      <c r="T364" s="16" t="str">
        <f>IFERROR(IF(VLOOKUP(B364,IMPORT!$F:$AF,9,FALSE)="true","X",""),"")</f>
        <v/>
      </c>
      <c r="U364" s="16" t="str">
        <f>IFERROR(IF(VLOOKUP(B364,IMPORT!$F:$AF,10,FALSE)="true","X",""),"")</f>
        <v/>
      </c>
      <c r="V364" s="16" t="str">
        <f>IFERROR(IF(VLOOKUP(B364,IMPORT!$F:$AF,13,FALSE)="true","X",""),"")</f>
        <v/>
      </c>
      <c r="W364" s="16" t="str">
        <f>IFERROR(IF(VLOOKUP(B364,IMPORT!$F:$AF,14,FALSE)="true","X",""),"")</f>
        <v/>
      </c>
      <c r="X364" s="12">
        <f>IFERROR(INT(IF(MID(VLOOKUP(B364,IMPORT!$F:$AF,27,FALSE),1,10)&lt;&gt;"null",MID(VLOOKUP(B364,IMPORT!$F:$AF,27,FALSE),1,10),"-")),"")</f>
        <v>43216</v>
      </c>
      <c r="Y364" s="21">
        <f>IFERROR(IF(VLOOKUP(B364,IMPORT!$F:$AF,24,FALSE)&lt;&gt;"null",VLOOKUP(B364,IMPORT!$F:$AF,24,FALSE),""),"")</f>
        <v>7.0100118723605402E+17</v>
      </c>
      <c r="Z364" s="18" t="str">
        <f>IFERROR(IF(VLOOKUP(B364,IMPORT!$F:$AF,25,FALSE)&lt;&gt;"null",VLOOKUP(B364,IMPORT!$F:$AF,25,FALSE),""),"")</f>
        <v/>
      </c>
    </row>
    <row r="365" spans="1:26">
      <c r="A365" s="1" t="str">
        <f>IFERROR(IF(IMPORT!C365&lt;&gt;"",IMPORT!C365,""),"")</f>
        <v>Paris 17 - Wagram Courcelles</v>
      </c>
      <c r="B365" s="1" t="str">
        <f>IFERROR(VLOOKUP(D365,IMPORT!$1:$1048576,6,FALSE),"")</f>
        <v>EV-819-CC</v>
      </c>
      <c r="C365" s="1" t="str">
        <f>IFERROR(VLOOKUP(B365,IMPORT!$F:$G,2,FALSE),"")</f>
        <v>MEGANE</v>
      </c>
      <c r="D365" s="8" t="str">
        <f>IFERROR(IF(IMPORT!A365&lt;&gt;"",IMPORT!A365,""),"")</f>
        <v>Paris 17 - Wagram Courcelles1</v>
      </c>
      <c r="E365" s="1" t="str">
        <f>IFERROR(VLOOKUP(D365,IMPORT!$1:$1048576,21,FALSE),"")</f>
        <v>Simon Coulange</v>
      </c>
      <c r="F365" s="25" t="str">
        <f>IFERROR(IF(VLOOKUP(B365,IMPORT!$F:$J,4,0)="true","","S"),"")</f>
        <v/>
      </c>
      <c r="G365" s="10" t="str">
        <f>IFERROR(IF(VLOOKUP(B365,IMPORT!$F:$J,5,0)="normal","","B"),"")</f>
        <v/>
      </c>
      <c r="H365" s="26" t="str">
        <f>IFERROR(IF(VLOOKUP(B365,IMPORT!$F:$L,7,0)="true","","P"),"")</f>
        <v/>
      </c>
      <c r="I365" s="18" t="str">
        <f>IF(AND(OR(IMPORT!K365="available",IMPORT!K365="reservation",IMPORT!K365="reservation-late"),OR(A365&lt;&gt;"Z - Garage - Livraison",A365&lt;&gt;"Z - Garage - Livraison")),B365,"")</f>
        <v>EV-819-CC</v>
      </c>
      <c r="J365" s="18" t="str">
        <f>IFERROR(IF(VLOOKUP(B365,IMPORT!$F:$AF,21,FALSE)&lt;&gt;"null",IF(OR(A365="Z - Garage - Livraison",A365="Z - Garage - Restitution"),"",B365),""),"")</f>
        <v/>
      </c>
      <c r="K365" s="18" t="str">
        <f>IF(AND(J365="",OR(IMPORT!K365="intervention",IMPORT!K365="intervention-late")),IF(OR(A365="Z - Garage - Livraison",A365="Z - Garage - Restitution"),"",B365),"")</f>
        <v/>
      </c>
      <c r="L365" s="18" t="str">
        <f>IFERROR(IF(OR(A365="Z - Garage - Livraison",A365="Z - Garage - Restitution"),B365,""),"")</f>
        <v/>
      </c>
      <c r="M365" s="20" t="str">
        <f>IFERROR(INT(IF(OR(IMPORT!K365="intervention",IMPORT!K365="intervention-late",IMPORT!K365="unavailable"),IF(J365&lt;&gt;"",MID(VLOOKUP(B365,IMPORT!$F:$AF,21,0),1,10),MID(VLOOKUP(B365,IMPORT!$F:$AF,19,0),1,10)),"")),"")</f>
        <v/>
      </c>
      <c r="N365" s="20" t="str">
        <f>IFERROR(INT(IF(OR(IMPORT!K365="intervention",IMPORT!K365="intervention-late",IMPORT!K365="unavailable"),IF(J365&lt;&gt;"",MID(VLOOKUP(B365,IMPORT!$F:$AF,22,0),1,10),MID(VLOOKUP(B365,IMPORT!$F:$AF,20,0),1,10)),"")),"")</f>
        <v/>
      </c>
      <c r="O365" s="18" t="str">
        <f t="shared" ca="1" si="5"/>
        <v/>
      </c>
      <c r="P365" s="14" t="str">
        <f>IFERROR(INT(IF(MID(VLOOKUP(B365,IMPORT!$F:$AF,23,FALSE),1,10)&lt;&gt;"null",MID(VLOOKUP(B365,IMPORT!$F:$AF,23,FALSE),1,10),"")),"")</f>
        <v/>
      </c>
      <c r="Q365" s="16">
        <f>IFERROR(INT(IF(MID(VLOOKUP(B365,IMPORT!$F:$AF,26,FALSE),1,10)&lt;&gt;"null",MID(VLOOKUP(B365,IMPORT!$F:$AF,26,FALSE),1,10),"")),"")</f>
        <v>43376</v>
      </c>
      <c r="R365" s="16" t="str">
        <f>IFERROR(IF(VLOOKUP(B365,IMPORT!$F:$AF,11,FALSE)="true","X",""),"")</f>
        <v/>
      </c>
      <c r="S365" s="16" t="str">
        <f>IFERROR(IF(VLOOKUP(B365,IMPORT!$F:$AF,12,FALSE)="true","X",""),"")</f>
        <v/>
      </c>
      <c r="T365" s="16" t="str">
        <f>IFERROR(IF(VLOOKUP(B365,IMPORT!$F:$AF,9,FALSE)="true","X",""),"")</f>
        <v/>
      </c>
      <c r="U365" s="16" t="str">
        <f>IFERROR(IF(VLOOKUP(B365,IMPORT!$F:$AF,10,FALSE)="true","X",""),"")</f>
        <v/>
      </c>
      <c r="V365" s="16" t="str">
        <f>IFERROR(IF(VLOOKUP(B365,IMPORT!$F:$AF,13,FALSE)="true","X",""),"")</f>
        <v/>
      </c>
      <c r="W365" s="16" t="str">
        <f>IFERROR(IF(VLOOKUP(B365,IMPORT!$F:$AF,14,FALSE)="true","X",""),"")</f>
        <v/>
      </c>
      <c r="X365" s="12">
        <f>IFERROR(INT(IF(MID(VLOOKUP(B365,IMPORT!$F:$AF,27,FALSE),1,10)&lt;&gt;"null",MID(VLOOKUP(B365,IMPORT!$F:$AF,27,FALSE),1,10),"-")),"")</f>
        <v>43510</v>
      </c>
      <c r="Y365" s="21">
        <f>IFERROR(IF(VLOOKUP(B365,IMPORT!$F:$AF,24,FALSE)&lt;&gt;"null",VLOOKUP(B365,IMPORT!$F:$AF,24,FALSE),""),"")</f>
        <v>7.0100118723602995E+17</v>
      </c>
      <c r="Z365" s="18">
        <f>IFERROR(IF(VLOOKUP(B365,IMPORT!$F:$AF,25,FALSE)&lt;&gt;"null",VLOOKUP(B365,IMPORT!$F:$AF,25,FALSE),""),"")</f>
        <v>1897</v>
      </c>
    </row>
    <row r="366" spans="1:26">
      <c r="A366" s="1" t="str">
        <f>IFERROR(IF(IMPORT!C366&lt;&gt;"",IMPORT!C366,""),"")</f>
        <v>Paris 17 - Wagram Courcelles</v>
      </c>
      <c r="B366" s="1" t="str">
        <f>IFERROR(VLOOKUP(D366,IMPORT!$1:$1048576,6,FALSE),"")</f>
        <v>EY-021-BL</v>
      </c>
      <c r="C366" s="1" t="str">
        <f>IFERROR(VLOOKUP(B366,IMPORT!$F:$G,2,FALSE),"")</f>
        <v>GRAND SCENIC</v>
      </c>
      <c r="D366" s="8" t="str">
        <f>IFERROR(IF(IMPORT!A366&lt;&gt;"",IMPORT!A366,""),"")</f>
        <v>Paris 17 - Wagram Courcelles2</v>
      </c>
      <c r="E366" s="1" t="str">
        <f>IFERROR(VLOOKUP(D366,IMPORT!$1:$1048576,21,FALSE),"")</f>
        <v>Simon Coulange</v>
      </c>
      <c r="F366" s="25" t="str">
        <f>IFERROR(IF(VLOOKUP(B366,IMPORT!$F:$J,4,0)="true","","S"),"")</f>
        <v/>
      </c>
      <c r="G366" s="10" t="str">
        <f>IFERROR(IF(VLOOKUP(B366,IMPORT!$F:$J,5,0)="normal","","B"),"")</f>
        <v/>
      </c>
      <c r="H366" s="26" t="str">
        <f>IFERROR(IF(VLOOKUP(B366,IMPORT!$F:$L,7,0)="true","","P"),"")</f>
        <v/>
      </c>
      <c r="I366" s="18" t="str">
        <f>IF(AND(OR(IMPORT!K366="available",IMPORT!K366="reservation",IMPORT!K366="reservation-late"),OR(A366&lt;&gt;"Z - Garage - Livraison",A366&lt;&gt;"Z - Garage - Livraison")),B366,"")</f>
        <v>EY-021-BL</v>
      </c>
      <c r="J366" s="18" t="str">
        <f>IFERROR(IF(VLOOKUP(B366,IMPORT!$F:$AF,21,FALSE)&lt;&gt;"null",IF(OR(A366="Z - Garage - Livraison",A366="Z - Garage - Restitution"),"",B366),""),"")</f>
        <v/>
      </c>
      <c r="K366" s="18" t="str">
        <f>IF(AND(J366="",OR(IMPORT!K366="intervention",IMPORT!K366="intervention-late")),IF(OR(A366="Z - Garage - Livraison",A366="Z - Garage - Restitution"),"",B366),"")</f>
        <v/>
      </c>
      <c r="L366" s="18" t="str">
        <f>IFERROR(IF(OR(A366="Z - Garage - Livraison",A366="Z - Garage - Restitution"),B366,""),"")</f>
        <v/>
      </c>
      <c r="M366" s="20" t="str">
        <f>IFERROR(INT(IF(OR(IMPORT!K366="intervention",IMPORT!K366="intervention-late",IMPORT!K366="unavailable"),IF(J366&lt;&gt;"",MID(VLOOKUP(B366,IMPORT!$F:$AF,21,0),1,10),MID(VLOOKUP(B366,IMPORT!$F:$AF,19,0),1,10)),"")),"")</f>
        <v/>
      </c>
      <c r="N366" s="20" t="str">
        <f>IFERROR(INT(IF(OR(IMPORT!K366="intervention",IMPORT!K366="intervention-late",IMPORT!K366="unavailable"),IF(J366&lt;&gt;"",MID(VLOOKUP(B366,IMPORT!$F:$AF,22,0),1,10),MID(VLOOKUP(B366,IMPORT!$F:$AF,20,0),1,10)),"")),"")</f>
        <v/>
      </c>
      <c r="O366" s="18" t="str">
        <f t="shared" ca="1" si="5"/>
        <v/>
      </c>
      <c r="P366" s="14" t="str">
        <f>IFERROR(INT(IF(MID(VLOOKUP(B366,IMPORT!$F:$AF,23,FALSE),1,10)&lt;&gt;"null",MID(VLOOKUP(B366,IMPORT!$F:$AF,23,FALSE),1,10),"")),"")</f>
        <v/>
      </c>
      <c r="Q366" s="16">
        <f>IFERROR(INT(IF(MID(VLOOKUP(B366,IMPORT!$F:$AF,26,FALSE),1,10)&lt;&gt;"null",MID(VLOOKUP(B366,IMPORT!$F:$AF,26,FALSE),1,10),"")),"")</f>
        <v>43326</v>
      </c>
      <c r="R366" s="16" t="str">
        <f>IFERROR(IF(VLOOKUP(B366,IMPORT!$F:$AF,11,FALSE)="true","X",""),"")</f>
        <v/>
      </c>
      <c r="S366" s="16" t="str">
        <f>IFERROR(IF(VLOOKUP(B366,IMPORT!$F:$AF,12,FALSE)="true","X",""),"")</f>
        <v/>
      </c>
      <c r="T366" s="16" t="str">
        <f>IFERROR(IF(VLOOKUP(B366,IMPORT!$F:$AF,9,FALSE)="true","X",""),"")</f>
        <v/>
      </c>
      <c r="U366" s="16" t="str">
        <f>IFERROR(IF(VLOOKUP(B366,IMPORT!$F:$AF,10,FALSE)="true","X",""),"")</f>
        <v/>
      </c>
      <c r="V366" s="16" t="str">
        <f>IFERROR(IF(VLOOKUP(B366,IMPORT!$F:$AF,13,FALSE)="true","X",""),"")</f>
        <v/>
      </c>
      <c r="W366" s="16" t="str">
        <f>IFERROR(IF(VLOOKUP(B366,IMPORT!$F:$AF,14,FALSE)="true","X",""),"")</f>
        <v/>
      </c>
      <c r="X366" s="12" t="str">
        <f>IFERROR(INT(IF(MID(VLOOKUP(B366,IMPORT!$F:$AF,27,FALSE),1,10)&lt;&gt;"null",MID(VLOOKUP(B366,IMPORT!$F:$AF,27,FALSE),1,10),"-")),"")</f>
        <v/>
      </c>
      <c r="Y366" s="21">
        <f>IFERROR(IF(VLOOKUP(B366,IMPORT!$F:$AF,24,FALSE)&lt;&gt;"null",VLOOKUP(B366,IMPORT!$F:$AF,24,FALSE),""),"")</f>
        <v>7.0100118723603494E+17</v>
      </c>
      <c r="Z366" s="18" t="str">
        <f>IFERROR(IF(VLOOKUP(B366,IMPORT!$F:$AF,25,FALSE)&lt;&gt;"null",VLOOKUP(B366,IMPORT!$F:$AF,25,FALSE),""),"")</f>
        <v/>
      </c>
    </row>
    <row r="367" spans="1:26">
      <c r="A367" s="1" t="str">
        <f>IFERROR(IF(IMPORT!C367&lt;&gt;"",IMPORT!C367,""),"")</f>
        <v>Paris 17 - Wagram Courcelles</v>
      </c>
      <c r="B367" s="1" t="str">
        <f>IFERROR(VLOOKUP(D367,IMPORT!$1:$1048576,6,FALSE),"")</f>
        <v>EM-289-FG</v>
      </c>
      <c r="C367" s="1" t="str">
        <f>IFERROR(VLOOKUP(B367,IMPORT!$F:$G,2,FALSE),"")</f>
        <v>TWINGO</v>
      </c>
      <c r="D367" s="8" t="str">
        <f>IFERROR(IF(IMPORT!A367&lt;&gt;"",IMPORT!A367,""),"")</f>
        <v>Paris 17 - Wagram Courcelles3</v>
      </c>
      <c r="E367" s="1" t="str">
        <f>IFERROR(VLOOKUP(D367,IMPORT!$1:$1048576,21,FALSE),"")</f>
        <v>Simon Coulange</v>
      </c>
      <c r="F367" s="25" t="str">
        <f>IFERROR(IF(VLOOKUP(B367,IMPORT!$F:$J,4,0)="true","","S"),"")</f>
        <v/>
      </c>
      <c r="G367" s="10" t="str">
        <f>IFERROR(IF(VLOOKUP(B367,IMPORT!$F:$J,5,0)="normal","","B"),"")</f>
        <v/>
      </c>
      <c r="H367" s="26" t="str">
        <f>IFERROR(IF(VLOOKUP(B367,IMPORT!$F:$L,7,0)="true","","P"),"")</f>
        <v/>
      </c>
      <c r="I367" s="18" t="str">
        <f>IF(AND(OR(IMPORT!K367="available",IMPORT!K367="reservation",IMPORT!K367="reservation-late"),OR(A367&lt;&gt;"Z - Garage - Livraison",A367&lt;&gt;"Z - Garage - Livraison")),B367,"")</f>
        <v>EM-289-FG</v>
      </c>
      <c r="J367" s="18" t="str">
        <f>IFERROR(IF(VLOOKUP(B367,IMPORT!$F:$AF,21,FALSE)&lt;&gt;"null",IF(OR(A367="Z - Garage - Livraison",A367="Z - Garage - Restitution"),"",B367),""),"")</f>
        <v/>
      </c>
      <c r="K367" s="18" t="str">
        <f>IF(AND(J367="",OR(IMPORT!K367="intervention",IMPORT!K367="intervention-late")),IF(OR(A367="Z - Garage - Livraison",A367="Z - Garage - Restitution"),"",B367),"")</f>
        <v/>
      </c>
      <c r="L367" s="18" t="str">
        <f>IFERROR(IF(OR(A367="Z - Garage - Livraison",A367="Z - Garage - Restitution"),B367,""),"")</f>
        <v/>
      </c>
      <c r="M367" s="20" t="str">
        <f>IFERROR(INT(IF(OR(IMPORT!K367="intervention",IMPORT!K367="intervention-late",IMPORT!K367="unavailable"),IF(J367&lt;&gt;"",MID(VLOOKUP(B367,IMPORT!$F:$AF,21,0),1,10),MID(VLOOKUP(B367,IMPORT!$F:$AF,19,0),1,10)),"")),"")</f>
        <v/>
      </c>
      <c r="N367" s="20" t="str">
        <f>IFERROR(INT(IF(OR(IMPORT!K367="intervention",IMPORT!K367="intervention-late",IMPORT!K367="unavailable"),IF(J367&lt;&gt;"",MID(VLOOKUP(B367,IMPORT!$F:$AF,22,0),1,10),MID(VLOOKUP(B367,IMPORT!$F:$AF,20,0),1,10)),"")),"")</f>
        <v/>
      </c>
      <c r="O367" s="18" t="str">
        <f t="shared" ca="1" si="5"/>
        <v/>
      </c>
      <c r="P367" s="14">
        <f>IFERROR(INT(IF(MID(VLOOKUP(B367,IMPORT!$F:$AF,23,FALSE),1,10)&lt;&gt;"null",MID(VLOOKUP(B367,IMPORT!$F:$AF,23,FALSE),1,10),"")),"")</f>
        <v>43463</v>
      </c>
      <c r="Q367" s="16" t="str">
        <f>IFERROR(INT(IF(MID(VLOOKUP(B367,IMPORT!$F:$AF,26,FALSE),1,10)&lt;&gt;"null",MID(VLOOKUP(B367,IMPORT!$F:$AF,26,FALSE),1,10),"")),"")</f>
        <v/>
      </c>
      <c r="R367" s="16" t="str">
        <f>IFERROR(IF(VLOOKUP(B367,IMPORT!$F:$AF,11,FALSE)="true","X",""),"")</f>
        <v/>
      </c>
      <c r="S367" s="16" t="str">
        <f>IFERROR(IF(VLOOKUP(B367,IMPORT!$F:$AF,12,FALSE)="true","X",""),"")</f>
        <v/>
      </c>
      <c r="T367" s="16" t="str">
        <f>IFERROR(IF(VLOOKUP(B367,IMPORT!$F:$AF,9,FALSE)="true","X",""),"")</f>
        <v/>
      </c>
      <c r="U367" s="16" t="str">
        <f>IFERROR(IF(VLOOKUP(B367,IMPORT!$F:$AF,10,FALSE)="true","X",""),"")</f>
        <v/>
      </c>
      <c r="V367" s="16" t="str">
        <f>IFERROR(IF(VLOOKUP(B367,IMPORT!$F:$AF,13,FALSE)="true","X",""),"")</f>
        <v/>
      </c>
      <c r="W367" s="16" t="str">
        <f>IFERROR(IF(VLOOKUP(B367,IMPORT!$F:$AF,14,FALSE)="true","X",""),"")</f>
        <v/>
      </c>
      <c r="X367" s="12">
        <f>IFERROR(INT(IF(MID(VLOOKUP(B367,IMPORT!$F:$AF,27,FALSE),1,10)&lt;&gt;"null",MID(VLOOKUP(B367,IMPORT!$F:$AF,27,FALSE),1,10),"-")),"")</f>
        <v>43207</v>
      </c>
      <c r="Y367" s="21">
        <f>IFERROR(IF(VLOOKUP(B367,IMPORT!$F:$AF,24,FALSE)&lt;&gt;"null",VLOOKUP(B367,IMPORT!$F:$AF,24,FALSE),""),"")</f>
        <v>7.0100118723601395E+17</v>
      </c>
      <c r="Z367" s="18" t="str">
        <f>IFERROR(IF(VLOOKUP(B367,IMPORT!$F:$AF,25,FALSE)&lt;&gt;"null",VLOOKUP(B367,IMPORT!$F:$AF,25,FALSE),""),"")</f>
        <v/>
      </c>
    </row>
    <row r="368" spans="1:26">
      <c r="A368" s="1" t="str">
        <f>IFERROR(IF(IMPORT!C368&lt;&gt;"",IMPORT!C368,""),"")</f>
        <v>Paris 17 - Wagram Courcelles</v>
      </c>
      <c r="B368" s="1" t="str">
        <f>IFERROR(VLOOKUP(D368,IMPORT!$1:$1048576,6,FALSE),"")</f>
        <v>EX-104-EX</v>
      </c>
      <c r="C368" s="1">
        <f>IFERROR(VLOOKUP(B368,IMPORT!$F:$G,2,FALSE),"")</f>
        <v>500</v>
      </c>
      <c r="D368" s="8" t="str">
        <f>IFERROR(IF(IMPORT!A368&lt;&gt;"",IMPORT!A368,""),"")</f>
        <v>Paris 17 - Wagram Courcelles4</v>
      </c>
      <c r="E368" s="1" t="str">
        <f>IFERROR(VLOOKUP(D368,IMPORT!$1:$1048576,21,FALSE),"")</f>
        <v>Simon Coulange</v>
      </c>
      <c r="F368" s="25" t="str">
        <f>IFERROR(IF(VLOOKUP(B368,IMPORT!$F:$J,4,0)="true","","S"),"")</f>
        <v/>
      </c>
      <c r="G368" s="10" t="str">
        <f>IFERROR(IF(VLOOKUP(B368,IMPORT!$F:$J,5,0)="normal","","B"),"")</f>
        <v/>
      </c>
      <c r="H368" s="26" t="str">
        <f>IFERROR(IF(VLOOKUP(B368,IMPORT!$F:$L,7,0)="true","","P"),"")</f>
        <v/>
      </c>
      <c r="I368" s="18" t="str">
        <f>IF(AND(OR(IMPORT!K368="available",IMPORT!K368="reservation",IMPORT!K368="reservation-late"),OR(A368&lt;&gt;"Z - Garage - Livraison",A368&lt;&gt;"Z - Garage - Livraison")),B368,"")</f>
        <v>EX-104-EX</v>
      </c>
      <c r="J368" s="18" t="str">
        <f>IFERROR(IF(VLOOKUP(B368,IMPORT!$F:$AF,21,FALSE)&lt;&gt;"null",IF(OR(A368="Z - Garage - Livraison",A368="Z - Garage - Restitution"),"",B368),""),"")</f>
        <v/>
      </c>
      <c r="K368" s="18" t="str">
        <f>IF(AND(J368="",OR(IMPORT!K368="intervention",IMPORT!K368="intervention-late")),IF(OR(A368="Z - Garage - Livraison",A368="Z - Garage - Restitution"),"",B368),"")</f>
        <v/>
      </c>
      <c r="L368" s="18" t="str">
        <f>IFERROR(IF(OR(A368="Z - Garage - Livraison",A368="Z - Garage - Restitution"),B368,""),"")</f>
        <v/>
      </c>
      <c r="M368" s="20" t="str">
        <f>IFERROR(INT(IF(OR(IMPORT!K368="intervention",IMPORT!K368="intervention-late",IMPORT!K368="unavailable"),IF(J368&lt;&gt;"",MID(VLOOKUP(B368,IMPORT!$F:$AF,21,0),1,10),MID(VLOOKUP(B368,IMPORT!$F:$AF,19,0),1,10)),"")),"")</f>
        <v/>
      </c>
      <c r="N368" s="20" t="str">
        <f>IFERROR(INT(IF(OR(IMPORT!K368="intervention",IMPORT!K368="intervention-late",IMPORT!K368="unavailable"),IF(J368&lt;&gt;"",MID(VLOOKUP(B368,IMPORT!$F:$AF,22,0),1,10),MID(VLOOKUP(B368,IMPORT!$F:$AF,20,0),1,10)),"")),"")</f>
        <v/>
      </c>
      <c r="O368" s="18" t="str">
        <f t="shared" ca="1" si="5"/>
        <v/>
      </c>
      <c r="P368" s="14" t="str">
        <f>IFERROR(INT(IF(MID(VLOOKUP(B368,IMPORT!$F:$AF,23,FALSE),1,10)&lt;&gt;"null",MID(VLOOKUP(B368,IMPORT!$F:$AF,23,FALSE),1,10),"")),"")</f>
        <v/>
      </c>
      <c r="Q368" s="16">
        <f>IFERROR(INT(IF(MID(VLOOKUP(B368,IMPORT!$F:$AF,26,FALSE),1,10)&lt;&gt;"null",MID(VLOOKUP(B368,IMPORT!$F:$AF,26,FALSE),1,10),"")),"")</f>
        <v>43476</v>
      </c>
      <c r="R368" s="16" t="str">
        <f>IFERROR(IF(VLOOKUP(B368,IMPORT!$F:$AF,11,FALSE)="true","X",""),"")</f>
        <v/>
      </c>
      <c r="S368" s="16" t="str">
        <f>IFERROR(IF(VLOOKUP(B368,IMPORT!$F:$AF,12,FALSE)="true","X",""),"")</f>
        <v/>
      </c>
      <c r="T368" s="16" t="str">
        <f>IFERROR(IF(VLOOKUP(B368,IMPORT!$F:$AF,9,FALSE)="true","X",""),"")</f>
        <v/>
      </c>
      <c r="U368" s="16" t="str">
        <f>IFERROR(IF(VLOOKUP(B368,IMPORT!$F:$AF,10,FALSE)="true","X",""),"")</f>
        <v/>
      </c>
      <c r="V368" s="16" t="str">
        <f>IFERROR(IF(VLOOKUP(B368,IMPORT!$F:$AF,13,FALSE)="true","X",""),"")</f>
        <v/>
      </c>
      <c r="W368" s="16" t="str">
        <f>IFERROR(IF(VLOOKUP(B368,IMPORT!$F:$AF,14,FALSE)="true","X",""),"")</f>
        <v/>
      </c>
      <c r="X368" s="12">
        <f>IFERROR(INT(IF(MID(VLOOKUP(B368,IMPORT!$F:$AF,27,FALSE),1,10)&lt;&gt;"null",MID(VLOOKUP(B368,IMPORT!$F:$AF,27,FALSE),1,10),"-")),"")</f>
        <v>43284</v>
      </c>
      <c r="Y368" s="21">
        <f>IFERROR(IF(VLOOKUP(B368,IMPORT!$F:$AF,24,FALSE)&lt;&gt;"null",VLOOKUP(B368,IMPORT!$F:$AF,24,FALSE),""),"")</f>
        <v>7.0100118723603904E+17</v>
      </c>
      <c r="Z368" s="18" t="str">
        <f>IFERROR(IF(VLOOKUP(B368,IMPORT!$F:$AF,25,FALSE)&lt;&gt;"null",VLOOKUP(B368,IMPORT!$F:$AF,25,FALSE),""),"")</f>
        <v/>
      </c>
    </row>
    <row r="369" spans="1:26">
      <c r="A369" s="1" t="str">
        <f>IFERROR(IF(IMPORT!C369&lt;&gt;"",IMPORT!C369,""),"")</f>
        <v>Paris 18 - Chateau Rouge</v>
      </c>
      <c r="B369" s="1" t="str">
        <f>IFERROR(VLOOKUP(D369,IMPORT!$1:$1048576,6,FALSE),"")</f>
        <v>EV-613-CC</v>
      </c>
      <c r="C369" s="1" t="str">
        <f>IFERROR(VLOOKUP(B369,IMPORT!$F:$G,2,FALSE),"")</f>
        <v>MEGANE</v>
      </c>
      <c r="D369" s="8" t="str">
        <f>IFERROR(IF(IMPORT!A369&lt;&gt;"",IMPORT!A369,""),"")</f>
        <v>Paris 18 - Chateau Rouge1</v>
      </c>
      <c r="E369" s="1" t="str">
        <f>IFERROR(VLOOKUP(D369,IMPORT!$1:$1048576,21,FALSE),"")</f>
        <v>Simon Coulange</v>
      </c>
      <c r="F369" s="25" t="str">
        <f>IFERROR(IF(VLOOKUP(B369,IMPORT!$F:$J,4,0)="true","","S"),"")</f>
        <v/>
      </c>
      <c r="G369" s="10" t="str">
        <f>IFERROR(IF(VLOOKUP(B369,IMPORT!$F:$J,5,0)="normal","","B"),"")</f>
        <v/>
      </c>
      <c r="H369" s="26" t="str">
        <f>IFERROR(IF(VLOOKUP(B369,IMPORT!$F:$L,7,0)="true","","P"),"")</f>
        <v>P</v>
      </c>
      <c r="I369" s="18" t="str">
        <f>IF(AND(OR(IMPORT!K369="available",IMPORT!K369="reservation",IMPORT!K369="reservation-late"),OR(A369&lt;&gt;"Z - Garage - Livraison",A369&lt;&gt;"Z - Garage - Livraison")),B369,"")</f>
        <v>EV-613-CC</v>
      </c>
      <c r="J369" s="18" t="str">
        <f>IFERROR(IF(VLOOKUP(B369,IMPORT!$F:$AF,21,FALSE)&lt;&gt;"null",IF(OR(A369="Z - Garage - Livraison",A369="Z - Garage - Restitution"),"",B369),""),"")</f>
        <v/>
      </c>
      <c r="K369" s="18" t="str">
        <f>IF(AND(J369="",OR(IMPORT!K369="intervention",IMPORT!K369="intervention-late")),IF(OR(A369="Z - Garage - Livraison",A369="Z - Garage - Restitution"),"",B369),"")</f>
        <v/>
      </c>
      <c r="L369" s="18" t="str">
        <f>IFERROR(IF(OR(A369="Z - Garage - Livraison",A369="Z - Garage - Restitution"),B369,""),"")</f>
        <v/>
      </c>
      <c r="M369" s="20" t="str">
        <f>IFERROR(INT(IF(OR(IMPORT!K369="intervention",IMPORT!K369="intervention-late",IMPORT!K369="unavailable"),IF(J369&lt;&gt;"",MID(VLOOKUP(B369,IMPORT!$F:$AF,21,0),1,10),MID(VLOOKUP(B369,IMPORT!$F:$AF,19,0),1,10)),"")),"")</f>
        <v/>
      </c>
      <c r="N369" s="20" t="str">
        <f>IFERROR(INT(IF(OR(IMPORT!K369="intervention",IMPORT!K369="intervention-late",IMPORT!K369="unavailable"),IF(J369&lt;&gt;"",MID(VLOOKUP(B369,IMPORT!$F:$AF,22,0),1,10),MID(VLOOKUP(B369,IMPORT!$F:$AF,20,0),1,10)),"")),"")</f>
        <v/>
      </c>
      <c r="O369" s="18" t="str">
        <f t="shared" ca="1" si="5"/>
        <v/>
      </c>
      <c r="P369" s="14" t="str">
        <f>IFERROR(INT(IF(MID(VLOOKUP(B369,IMPORT!$F:$AF,23,FALSE),1,10)&lt;&gt;"null",MID(VLOOKUP(B369,IMPORT!$F:$AF,23,FALSE),1,10),"")),"")</f>
        <v/>
      </c>
      <c r="Q369" s="16" t="str">
        <f>IFERROR(INT(IF(MID(VLOOKUP(B369,IMPORT!$F:$AF,26,FALSE),1,10)&lt;&gt;"null",MID(VLOOKUP(B369,IMPORT!$F:$AF,26,FALSE),1,10),"")),"")</f>
        <v/>
      </c>
      <c r="R369" s="16" t="str">
        <f>IFERROR(IF(VLOOKUP(B369,IMPORT!$F:$AF,11,FALSE)="true","X",""),"")</f>
        <v/>
      </c>
      <c r="S369" s="16" t="str">
        <f>IFERROR(IF(VLOOKUP(B369,IMPORT!$F:$AF,12,FALSE)="true","X",""),"")</f>
        <v/>
      </c>
      <c r="T369" s="16" t="str">
        <f>IFERROR(IF(VLOOKUP(B369,IMPORT!$F:$AF,9,FALSE)="true","X",""),"")</f>
        <v/>
      </c>
      <c r="U369" s="16" t="str">
        <f>IFERROR(IF(VLOOKUP(B369,IMPORT!$F:$AF,10,FALSE)="true","X",""),"")</f>
        <v/>
      </c>
      <c r="V369" s="16" t="str">
        <f>IFERROR(IF(VLOOKUP(B369,IMPORT!$F:$AF,13,FALSE)="true","X",""),"")</f>
        <v/>
      </c>
      <c r="W369" s="16" t="str">
        <f>IFERROR(IF(VLOOKUP(B369,IMPORT!$F:$AF,14,FALSE)="true","X",""),"")</f>
        <v/>
      </c>
      <c r="X369" s="12">
        <f>IFERROR(INT(IF(MID(VLOOKUP(B369,IMPORT!$F:$AF,27,FALSE),1,10)&lt;&gt;"null",MID(VLOOKUP(B369,IMPORT!$F:$AF,27,FALSE),1,10),"-")),"")</f>
        <v>43263</v>
      </c>
      <c r="Y369" s="21">
        <f>IFERROR(IF(VLOOKUP(B369,IMPORT!$F:$AF,24,FALSE)&lt;&gt;"null",VLOOKUP(B369,IMPORT!$F:$AF,24,FALSE),""),"")</f>
        <v>7.0100118723605504E+17</v>
      </c>
      <c r="Z369" s="18" t="str">
        <f>IFERROR(IF(VLOOKUP(B369,IMPORT!$F:$AF,25,FALSE)&lt;&gt;"null",VLOOKUP(B369,IMPORT!$F:$AF,25,FALSE),""),"")</f>
        <v/>
      </c>
    </row>
    <row r="370" spans="1:26">
      <c r="A370" s="1" t="str">
        <f>IFERROR(IF(IMPORT!C370&lt;&gt;"",IMPORT!C370,""),"")</f>
        <v>Paris 18 - Chateau Rouge</v>
      </c>
      <c r="B370" s="1" t="str">
        <f>IFERROR(VLOOKUP(D370,IMPORT!$1:$1048576,6,FALSE),"")</f>
        <v>ER-062-MZ</v>
      </c>
      <c r="C370" s="1" t="str">
        <f>IFERROR(VLOOKUP(B370,IMPORT!$F:$G,2,FALSE),"")</f>
        <v>TWINGO</v>
      </c>
      <c r="D370" s="8" t="str">
        <f>IFERROR(IF(IMPORT!A370&lt;&gt;"",IMPORT!A370,""),"")</f>
        <v>Paris 18 - Chateau Rouge2</v>
      </c>
      <c r="E370" s="1" t="str">
        <f>IFERROR(VLOOKUP(D370,IMPORT!$1:$1048576,21,FALSE),"")</f>
        <v>Simon Coulange</v>
      </c>
      <c r="F370" s="25" t="str">
        <f>IFERROR(IF(VLOOKUP(B370,IMPORT!$F:$J,4,0)="true","","S"),"")</f>
        <v/>
      </c>
      <c r="G370" s="10" t="str">
        <f>IFERROR(IF(VLOOKUP(B370,IMPORT!$F:$J,5,0)="normal","","B"),"")</f>
        <v/>
      </c>
      <c r="H370" s="26" t="str">
        <f>IFERROR(IF(VLOOKUP(B370,IMPORT!$F:$L,7,0)="true","","P"),"")</f>
        <v/>
      </c>
      <c r="I370" s="18" t="str">
        <f>IF(AND(OR(IMPORT!K370="available",IMPORT!K370="reservation",IMPORT!K370="reservation-late"),OR(A370&lt;&gt;"Z - Garage - Livraison",A370&lt;&gt;"Z - Garage - Livraison")),B370,"")</f>
        <v>ER-062-MZ</v>
      </c>
      <c r="J370" s="18" t="str">
        <f>IFERROR(IF(VLOOKUP(B370,IMPORT!$F:$AF,21,FALSE)&lt;&gt;"null",IF(OR(A370="Z - Garage - Livraison",A370="Z - Garage - Restitution"),"",B370),""),"")</f>
        <v/>
      </c>
      <c r="K370" s="18" t="str">
        <f>IF(AND(J370="",OR(IMPORT!K370="intervention",IMPORT!K370="intervention-late")),IF(OR(A370="Z - Garage - Livraison",A370="Z - Garage - Restitution"),"",B370),"")</f>
        <v/>
      </c>
      <c r="L370" s="18" t="str">
        <f>IFERROR(IF(OR(A370="Z - Garage - Livraison",A370="Z - Garage - Restitution"),B370,""),"")</f>
        <v/>
      </c>
      <c r="M370" s="20" t="str">
        <f>IFERROR(INT(IF(OR(IMPORT!K370="intervention",IMPORT!K370="intervention-late",IMPORT!K370="unavailable"),IF(J370&lt;&gt;"",MID(VLOOKUP(B370,IMPORT!$F:$AF,21,0),1,10),MID(VLOOKUP(B370,IMPORT!$F:$AF,19,0),1,10)),"")),"")</f>
        <v/>
      </c>
      <c r="N370" s="20" t="str">
        <f>IFERROR(INT(IF(OR(IMPORT!K370="intervention",IMPORT!K370="intervention-late",IMPORT!K370="unavailable"),IF(J370&lt;&gt;"",MID(VLOOKUP(B370,IMPORT!$F:$AF,22,0),1,10),MID(VLOOKUP(B370,IMPORT!$F:$AF,20,0),1,10)),"")),"")</f>
        <v/>
      </c>
      <c r="O370" s="18" t="str">
        <f t="shared" ca="1" si="5"/>
        <v/>
      </c>
      <c r="P370" s="14" t="str">
        <f>IFERROR(INT(IF(MID(VLOOKUP(B370,IMPORT!$F:$AF,23,FALSE),1,10)&lt;&gt;"null",MID(VLOOKUP(B370,IMPORT!$F:$AF,23,FALSE),1,10),"")),"")</f>
        <v/>
      </c>
      <c r="Q370" s="16" t="str">
        <f>IFERROR(INT(IF(MID(VLOOKUP(B370,IMPORT!$F:$AF,26,FALSE),1,10)&lt;&gt;"null",MID(VLOOKUP(B370,IMPORT!$F:$AF,26,FALSE),1,10),"")),"")</f>
        <v/>
      </c>
      <c r="R370" s="16" t="str">
        <f>IFERROR(IF(VLOOKUP(B370,IMPORT!$F:$AF,11,FALSE)="true","X",""),"")</f>
        <v/>
      </c>
      <c r="S370" s="16" t="str">
        <f>IFERROR(IF(VLOOKUP(B370,IMPORT!$F:$AF,12,FALSE)="true","X",""),"")</f>
        <v/>
      </c>
      <c r="T370" s="16" t="str">
        <f>IFERROR(IF(VLOOKUP(B370,IMPORT!$F:$AF,9,FALSE)="true","X",""),"")</f>
        <v/>
      </c>
      <c r="U370" s="16" t="str">
        <f>IFERROR(IF(VLOOKUP(B370,IMPORT!$F:$AF,10,FALSE)="true","X",""),"")</f>
        <v/>
      </c>
      <c r="V370" s="16" t="str">
        <f>IFERROR(IF(VLOOKUP(B370,IMPORT!$F:$AF,13,FALSE)="true","X",""),"")</f>
        <v/>
      </c>
      <c r="W370" s="16" t="str">
        <f>IFERROR(IF(VLOOKUP(B370,IMPORT!$F:$AF,14,FALSE)="true","X",""),"")</f>
        <v/>
      </c>
      <c r="X370" s="12">
        <f>IFERROR(INT(IF(MID(VLOOKUP(B370,IMPORT!$F:$AF,27,FALSE),1,10)&lt;&gt;"null",MID(VLOOKUP(B370,IMPORT!$F:$AF,27,FALSE),1,10),"-")),"")</f>
        <v>43321</v>
      </c>
      <c r="Y370" s="21">
        <f>IFERROR(IF(VLOOKUP(B370,IMPORT!$F:$AF,24,FALSE)&lt;&gt;"null",VLOOKUP(B370,IMPORT!$F:$AF,24,FALSE),""),"")</f>
        <v>7.0100118723605504E+17</v>
      </c>
      <c r="Z370" s="18" t="str">
        <f>IFERROR(IF(VLOOKUP(B370,IMPORT!$F:$AF,25,FALSE)&lt;&gt;"null",VLOOKUP(B370,IMPORT!$F:$AF,25,FALSE),""),"")</f>
        <v/>
      </c>
    </row>
    <row r="371" spans="1:26">
      <c r="A371" s="1" t="str">
        <f>IFERROR(IF(IMPORT!C371&lt;&gt;"",IMPORT!C371,""),"")</f>
        <v>Paris 18 - Chateau Rouge</v>
      </c>
      <c r="B371" s="1" t="str">
        <f>IFERROR(VLOOKUP(D371,IMPORT!$1:$1048576,6,FALSE),"")</f>
        <v>EY-126-BL</v>
      </c>
      <c r="C371" s="1" t="str">
        <f>IFERROR(VLOOKUP(B371,IMPORT!$F:$G,2,FALSE),"")</f>
        <v>GRAND SCENIC</v>
      </c>
      <c r="D371" s="8" t="str">
        <f>IFERROR(IF(IMPORT!A371&lt;&gt;"",IMPORT!A371,""),"")</f>
        <v>Paris 18 - Chateau Rouge3</v>
      </c>
      <c r="E371" s="1" t="str">
        <f>IFERROR(VLOOKUP(D371,IMPORT!$1:$1048576,21,FALSE),"")</f>
        <v>Simon Coulange</v>
      </c>
      <c r="F371" s="25" t="str">
        <f>IFERROR(IF(VLOOKUP(B371,IMPORT!$F:$J,4,0)="true","","S"),"")</f>
        <v/>
      </c>
      <c r="G371" s="10" t="str">
        <f>IFERROR(IF(VLOOKUP(B371,IMPORT!$F:$J,5,0)="normal","","B"),"")</f>
        <v/>
      </c>
      <c r="H371" s="26" t="str">
        <f>IFERROR(IF(VLOOKUP(B371,IMPORT!$F:$L,7,0)="true","","P"),"")</f>
        <v/>
      </c>
      <c r="I371" s="18" t="str">
        <f>IF(AND(OR(IMPORT!K371="available",IMPORT!K371="reservation",IMPORT!K371="reservation-late"),OR(A371&lt;&gt;"Z - Garage - Livraison",A371&lt;&gt;"Z - Garage - Livraison")),B371,"")</f>
        <v>EY-126-BL</v>
      </c>
      <c r="J371" s="18" t="str">
        <f>IFERROR(IF(VLOOKUP(B371,IMPORT!$F:$AF,21,FALSE)&lt;&gt;"null",IF(OR(A371="Z - Garage - Livraison",A371="Z - Garage - Restitution"),"",B371),""),"")</f>
        <v/>
      </c>
      <c r="K371" s="18" t="str">
        <f>IF(AND(J371="",OR(IMPORT!K371="intervention",IMPORT!K371="intervention-late")),IF(OR(A371="Z - Garage - Livraison",A371="Z - Garage - Restitution"),"",B371),"")</f>
        <v/>
      </c>
      <c r="L371" s="18" t="str">
        <f>IFERROR(IF(OR(A371="Z - Garage - Livraison",A371="Z - Garage - Restitution"),B371,""),"")</f>
        <v/>
      </c>
      <c r="M371" s="20" t="str">
        <f>IFERROR(INT(IF(OR(IMPORT!K371="intervention",IMPORT!K371="intervention-late",IMPORT!K371="unavailable"),IF(J371&lt;&gt;"",MID(VLOOKUP(B371,IMPORT!$F:$AF,21,0),1,10),MID(VLOOKUP(B371,IMPORT!$F:$AF,19,0),1,10)),"")),"")</f>
        <v/>
      </c>
      <c r="N371" s="20" t="str">
        <f>IFERROR(INT(IF(OR(IMPORT!K371="intervention",IMPORT!K371="intervention-late",IMPORT!K371="unavailable"),IF(J371&lt;&gt;"",MID(VLOOKUP(B371,IMPORT!$F:$AF,22,0),1,10),MID(VLOOKUP(B371,IMPORT!$F:$AF,20,0),1,10)),"")),"")</f>
        <v/>
      </c>
      <c r="O371" s="18" t="str">
        <f t="shared" ca="1" si="5"/>
        <v/>
      </c>
      <c r="P371" s="14" t="str">
        <f>IFERROR(INT(IF(MID(VLOOKUP(B371,IMPORT!$F:$AF,23,FALSE),1,10)&lt;&gt;"null",MID(VLOOKUP(B371,IMPORT!$F:$AF,23,FALSE),1,10),"")),"")</f>
        <v/>
      </c>
      <c r="Q371" s="16" t="str">
        <f>IFERROR(INT(IF(MID(VLOOKUP(B371,IMPORT!$F:$AF,26,FALSE),1,10)&lt;&gt;"null",MID(VLOOKUP(B371,IMPORT!$F:$AF,26,FALSE),1,10),"")),"")</f>
        <v/>
      </c>
      <c r="R371" s="16" t="str">
        <f>IFERROR(IF(VLOOKUP(B371,IMPORT!$F:$AF,11,FALSE)="true","X",""),"")</f>
        <v/>
      </c>
      <c r="S371" s="16" t="str">
        <f>IFERROR(IF(VLOOKUP(B371,IMPORT!$F:$AF,12,FALSE)="true","X",""),"")</f>
        <v/>
      </c>
      <c r="T371" s="16" t="str">
        <f>IFERROR(IF(VLOOKUP(B371,IMPORT!$F:$AF,9,FALSE)="true","X",""),"")</f>
        <v/>
      </c>
      <c r="U371" s="16" t="str">
        <f>IFERROR(IF(VLOOKUP(B371,IMPORT!$F:$AF,10,FALSE)="true","X",""),"")</f>
        <v/>
      </c>
      <c r="V371" s="16" t="str">
        <f>IFERROR(IF(VLOOKUP(B371,IMPORT!$F:$AF,13,FALSE)="true","X",""),"")</f>
        <v/>
      </c>
      <c r="W371" s="16" t="str">
        <f>IFERROR(IF(VLOOKUP(B371,IMPORT!$F:$AF,14,FALSE)="true","X",""),"")</f>
        <v/>
      </c>
      <c r="X371" s="12" t="str">
        <f>IFERROR(INT(IF(MID(VLOOKUP(B371,IMPORT!$F:$AF,27,FALSE),1,10)&lt;&gt;"null",MID(VLOOKUP(B371,IMPORT!$F:$AF,27,FALSE),1,10),"-")),"")</f>
        <v/>
      </c>
      <c r="Y371" s="21">
        <f>IFERROR(IF(VLOOKUP(B371,IMPORT!$F:$AF,24,FALSE)&lt;&gt;"null",VLOOKUP(B371,IMPORT!$F:$AF,24,FALSE),""),"")</f>
        <v>7.0100118723605504E+17</v>
      </c>
      <c r="Z371" s="18" t="str">
        <f>IFERROR(IF(VLOOKUP(B371,IMPORT!$F:$AF,25,FALSE)&lt;&gt;"null",VLOOKUP(B371,IMPORT!$F:$AF,25,FALSE),""),"")</f>
        <v/>
      </c>
    </row>
    <row r="372" spans="1:26">
      <c r="A372" s="1" t="str">
        <f>IFERROR(IF(IMPORT!C372&lt;&gt;"",IMPORT!C372,""),"")</f>
        <v>Paris 18 - Clichy Montmartre</v>
      </c>
      <c r="B372" s="1" t="str">
        <f>IFERROR(VLOOKUP(D372,IMPORT!$1:$1048576,6,FALSE),"")</f>
        <v>FA-620-HB</v>
      </c>
      <c r="C372" s="1">
        <f>IFERROR(VLOOKUP(B372,IMPORT!$F:$G,2,FALSE),"")</f>
        <v>500</v>
      </c>
      <c r="D372" s="8" t="str">
        <f>IFERROR(IF(IMPORT!A372&lt;&gt;"",IMPORT!A372,""),"")</f>
        <v>Paris 18 - Clichy Montmartre1</v>
      </c>
      <c r="E372" s="1" t="str">
        <f>IFERROR(VLOOKUP(D372,IMPORT!$1:$1048576,21,FALSE),"")</f>
        <v>Simon Coulange</v>
      </c>
      <c r="F372" s="25" t="str">
        <f>IFERROR(IF(VLOOKUP(B372,IMPORT!$F:$J,4,0)="true","","S"),"")</f>
        <v/>
      </c>
      <c r="G372" s="10" t="str">
        <f>IFERROR(IF(VLOOKUP(B372,IMPORT!$F:$J,5,0)="normal","","B"),"")</f>
        <v/>
      </c>
      <c r="H372" s="26" t="str">
        <f>IFERROR(IF(VLOOKUP(B372,IMPORT!$F:$L,7,0)="true","","P"),"")</f>
        <v/>
      </c>
      <c r="I372" s="18" t="str">
        <f>IF(AND(OR(IMPORT!K372="available",IMPORT!K372="reservation",IMPORT!K372="reservation-late"),OR(A372&lt;&gt;"Z - Garage - Livraison",A372&lt;&gt;"Z - Garage - Livraison")),B372,"")</f>
        <v>FA-620-HB</v>
      </c>
      <c r="J372" s="18" t="str">
        <f>IFERROR(IF(VLOOKUP(B372,IMPORT!$F:$AF,21,FALSE)&lt;&gt;"null",IF(OR(A372="Z - Garage - Livraison",A372="Z - Garage - Restitution"),"",B372),""),"")</f>
        <v/>
      </c>
      <c r="K372" s="18" t="str">
        <f>IF(AND(J372="",OR(IMPORT!K372="intervention",IMPORT!K372="intervention-late")),IF(OR(A372="Z - Garage - Livraison",A372="Z - Garage - Restitution"),"",B372),"")</f>
        <v/>
      </c>
      <c r="L372" s="18" t="str">
        <f>IFERROR(IF(OR(A372="Z - Garage - Livraison",A372="Z - Garage - Restitution"),B372,""),"")</f>
        <v/>
      </c>
      <c r="M372" s="20" t="str">
        <f>IFERROR(INT(IF(OR(IMPORT!K372="intervention",IMPORT!K372="intervention-late",IMPORT!K372="unavailable"),IF(J372&lt;&gt;"",MID(VLOOKUP(B372,IMPORT!$F:$AF,21,0),1,10),MID(VLOOKUP(B372,IMPORT!$F:$AF,19,0),1,10)),"")),"")</f>
        <v/>
      </c>
      <c r="N372" s="20" t="str">
        <f>IFERROR(INT(IF(OR(IMPORT!K372="intervention",IMPORT!K372="intervention-late",IMPORT!K372="unavailable"),IF(J372&lt;&gt;"",MID(VLOOKUP(B372,IMPORT!$F:$AF,22,0),1,10),MID(VLOOKUP(B372,IMPORT!$F:$AF,20,0),1,10)),"")),"")</f>
        <v/>
      </c>
      <c r="O372" s="18" t="str">
        <f t="shared" ca="1" si="5"/>
        <v/>
      </c>
      <c r="P372" s="14">
        <f>IFERROR(INT(IF(MID(VLOOKUP(B372,IMPORT!$F:$AF,23,FALSE),1,10)&lt;&gt;"null",MID(VLOOKUP(B372,IMPORT!$F:$AF,23,FALSE),1,10),"")),"")</f>
        <v>43506</v>
      </c>
      <c r="Q372" s="16">
        <f>IFERROR(INT(IF(MID(VLOOKUP(B372,IMPORT!$F:$AF,26,FALSE),1,10)&lt;&gt;"null",MID(VLOOKUP(B372,IMPORT!$F:$AF,26,FALSE),1,10),"")),"")</f>
        <v>43499</v>
      </c>
      <c r="R372" s="16" t="str">
        <f>IFERROR(IF(VLOOKUP(B372,IMPORT!$F:$AF,11,FALSE)="true","X",""),"")</f>
        <v/>
      </c>
      <c r="S372" s="16" t="str">
        <f>IFERROR(IF(VLOOKUP(B372,IMPORT!$F:$AF,12,FALSE)="true","X",""),"")</f>
        <v/>
      </c>
      <c r="T372" s="16" t="str">
        <f>IFERROR(IF(VLOOKUP(B372,IMPORT!$F:$AF,9,FALSE)="true","X",""),"")</f>
        <v/>
      </c>
      <c r="U372" s="16" t="str">
        <f>IFERROR(IF(VLOOKUP(B372,IMPORT!$F:$AF,10,FALSE)="true","X",""),"")</f>
        <v/>
      </c>
      <c r="V372" s="16" t="str">
        <f>IFERROR(IF(VLOOKUP(B372,IMPORT!$F:$AF,13,FALSE)="true","X",""),"")</f>
        <v/>
      </c>
      <c r="W372" s="16" t="str">
        <f>IFERROR(IF(VLOOKUP(B372,IMPORT!$F:$AF,14,FALSE)="true","X",""),"")</f>
        <v/>
      </c>
      <c r="X372" s="12" t="str">
        <f>IFERROR(INT(IF(MID(VLOOKUP(B372,IMPORT!$F:$AF,27,FALSE),1,10)&lt;&gt;"null",MID(VLOOKUP(B372,IMPORT!$F:$AF,27,FALSE),1,10),"-")),"")</f>
        <v/>
      </c>
      <c r="Y372" s="21">
        <f>IFERROR(IF(VLOOKUP(B372,IMPORT!$F:$AF,24,FALSE)&lt;&gt;"null",VLOOKUP(B372,IMPORT!$F:$AF,24,FALSE),""),"")</f>
        <v>7.0100118723604198E+17</v>
      </c>
      <c r="Z372" s="18" t="str">
        <f>IFERROR(IF(VLOOKUP(B372,IMPORT!$F:$AF,25,FALSE)&lt;&gt;"null",VLOOKUP(B372,IMPORT!$F:$AF,25,FALSE),""),"")</f>
        <v/>
      </c>
    </row>
    <row r="373" spans="1:26">
      <c r="A373" s="1" t="str">
        <f>IFERROR(IF(IMPORT!C373&lt;&gt;"",IMPORT!C373,""),"")</f>
        <v>Paris 18 - Clichy Montmartre</v>
      </c>
      <c r="B373" s="1" t="str">
        <f>IFERROR(VLOOKUP(D373,IMPORT!$1:$1048576,6,FALSE),"")</f>
        <v xml:space="preserve">EZ-930-SE </v>
      </c>
      <c r="C373" s="1" t="str">
        <f>IFERROR(VLOOKUP(B373,IMPORT!$F:$G,2,FALSE),"")</f>
        <v>Yaris</v>
      </c>
      <c r="D373" s="8" t="str">
        <f>IFERROR(IF(IMPORT!A373&lt;&gt;"",IMPORT!A373,""),"")</f>
        <v>Paris 18 - Clichy Montmartre2</v>
      </c>
      <c r="E373" s="1" t="str">
        <f>IFERROR(VLOOKUP(D373,IMPORT!$1:$1048576,21,FALSE),"")</f>
        <v>Simon Coulange</v>
      </c>
      <c r="F373" s="25" t="str">
        <f>IFERROR(IF(VLOOKUP(B373,IMPORT!$F:$J,4,0)="true","","S"),"")</f>
        <v/>
      </c>
      <c r="G373" s="10" t="str">
        <f>IFERROR(IF(VLOOKUP(B373,IMPORT!$F:$J,5,0)="normal","","B"),"")</f>
        <v/>
      </c>
      <c r="H373" s="26" t="str">
        <f>IFERROR(IF(VLOOKUP(B373,IMPORT!$F:$L,7,0)="true","","P"),"")</f>
        <v/>
      </c>
      <c r="I373" s="18" t="str">
        <f>IF(AND(OR(IMPORT!K373="available",IMPORT!K373="reservation",IMPORT!K373="reservation-late"),OR(A373&lt;&gt;"Z - Garage - Livraison",A373&lt;&gt;"Z - Garage - Livraison")),B373,"")</f>
        <v/>
      </c>
      <c r="J373" s="18" t="str">
        <f>IFERROR(IF(VLOOKUP(B373,IMPORT!$F:$AF,21,FALSE)&lt;&gt;"null",IF(OR(A373="Z - Garage - Livraison",A373="Z - Garage - Restitution"),"",B373),""),"")</f>
        <v/>
      </c>
      <c r="K373" s="18" t="str">
        <f>IF(AND(J373="",OR(IMPORT!K373="intervention",IMPORT!K373="intervention-late")),IF(OR(A373="Z - Garage - Livraison",A373="Z - Garage - Restitution"),"",B373),"")</f>
        <v xml:space="preserve">EZ-930-SE </v>
      </c>
      <c r="L373" s="18" t="str">
        <f>IFERROR(IF(OR(A373="Z - Garage - Livraison",A373="Z - Garage - Restitution"),B373,""),"")</f>
        <v/>
      </c>
      <c r="M373" s="20">
        <f>IFERROR(INT(IF(OR(IMPORT!K373="intervention",IMPORT!K373="intervention-late",IMPORT!K373="unavailable"),IF(J373&lt;&gt;"",MID(VLOOKUP(B373,IMPORT!$F:$AF,21,0),1,10),MID(VLOOKUP(B373,IMPORT!$F:$AF,19,0),1,10)),"")),"")</f>
        <v>43511</v>
      </c>
      <c r="N373" s="20">
        <f>IFERROR(INT(IF(OR(IMPORT!K373="intervention",IMPORT!K373="intervention-late",IMPORT!K373="unavailable"),IF(J373&lt;&gt;"",MID(VLOOKUP(B373,IMPORT!$F:$AF,22,0),1,10),MID(VLOOKUP(B373,IMPORT!$F:$AF,20,0),1,10)),"")),"")</f>
        <v>43511</v>
      </c>
      <c r="O373" s="18" t="str">
        <f t="shared" ca="1" si="5"/>
        <v/>
      </c>
      <c r="P373" s="14">
        <f>IFERROR(INT(IF(MID(VLOOKUP(B373,IMPORT!$F:$AF,23,FALSE),1,10)&lt;&gt;"null",MID(VLOOKUP(B373,IMPORT!$F:$AF,23,FALSE),1,10),"")),"")</f>
        <v>43508</v>
      </c>
      <c r="Q373" s="16" t="str">
        <f>IFERROR(INT(IF(MID(VLOOKUP(B373,IMPORT!$F:$AF,26,FALSE),1,10)&lt;&gt;"null",MID(VLOOKUP(B373,IMPORT!$F:$AF,26,FALSE),1,10),"")),"")</f>
        <v/>
      </c>
      <c r="R373" s="16" t="str">
        <f>IFERROR(IF(VLOOKUP(B373,IMPORT!$F:$AF,11,FALSE)="true","X",""),"")</f>
        <v/>
      </c>
      <c r="S373" s="16" t="str">
        <f>IFERROR(IF(VLOOKUP(B373,IMPORT!$F:$AF,12,FALSE)="true","X",""),"")</f>
        <v/>
      </c>
      <c r="T373" s="16" t="str">
        <f>IFERROR(IF(VLOOKUP(B373,IMPORT!$F:$AF,9,FALSE)="true","X",""),"")</f>
        <v/>
      </c>
      <c r="U373" s="16" t="str">
        <f>IFERROR(IF(VLOOKUP(B373,IMPORT!$F:$AF,10,FALSE)="true","X",""),"")</f>
        <v/>
      </c>
      <c r="V373" s="16" t="str">
        <f>IFERROR(IF(VLOOKUP(B373,IMPORT!$F:$AF,13,FALSE)="true","X",""),"")</f>
        <v/>
      </c>
      <c r="W373" s="16" t="str">
        <f>IFERROR(IF(VLOOKUP(B373,IMPORT!$F:$AF,14,FALSE)="true","X",""),"")</f>
        <v/>
      </c>
      <c r="X373" s="12">
        <f>IFERROR(INT(IF(MID(VLOOKUP(B373,IMPORT!$F:$AF,27,FALSE),1,10)&lt;&gt;"null",MID(VLOOKUP(B373,IMPORT!$F:$AF,27,FALSE),1,10),"-")),"")</f>
        <v>43510</v>
      </c>
      <c r="Y373" s="21" t="str">
        <f>IFERROR(IF(VLOOKUP(B373,IMPORT!$F:$AF,24,FALSE)&lt;&gt;"null",VLOOKUP(B373,IMPORT!$F:$AF,24,FALSE),""),"")</f>
        <v/>
      </c>
      <c r="Z373" s="18" t="str">
        <f>IFERROR(IF(VLOOKUP(B373,IMPORT!$F:$AF,25,FALSE)&lt;&gt;"null",VLOOKUP(B373,IMPORT!$F:$AF,25,FALSE),""),"")</f>
        <v/>
      </c>
    </row>
    <row r="374" spans="1:26">
      <c r="A374" s="1" t="str">
        <f>IFERROR(IF(IMPORT!C374&lt;&gt;"",IMPORT!C374,""),"")</f>
        <v>Paris 18 - Clichy Montmartre</v>
      </c>
      <c r="B374" s="1" t="str">
        <f>IFERROR(VLOOKUP(D374,IMPORT!$1:$1048576,6,FALSE),"")</f>
        <v>EL-994-FM</v>
      </c>
      <c r="C374" s="1" t="str">
        <f>IFERROR(VLOOKUP(B374,IMPORT!$F:$G,2,FALSE),"")</f>
        <v>Golf 7</v>
      </c>
      <c r="D374" s="8" t="str">
        <f>IFERROR(IF(IMPORT!A374&lt;&gt;"",IMPORT!A374,""),"")</f>
        <v>Paris 18 - Clichy Montmartre3</v>
      </c>
      <c r="E374" s="1" t="str">
        <f>IFERROR(VLOOKUP(D374,IMPORT!$1:$1048576,21,FALSE),"")</f>
        <v>Simon Coulange</v>
      </c>
      <c r="F374" s="25" t="str">
        <f>IFERROR(IF(VLOOKUP(B374,IMPORT!$F:$J,4,0)="true","","S"),"")</f>
        <v/>
      </c>
      <c r="G374" s="10" t="str">
        <f>IFERROR(IF(VLOOKUP(B374,IMPORT!$F:$J,5,0)="normal","","B"),"")</f>
        <v/>
      </c>
      <c r="H374" s="26" t="str">
        <f>IFERROR(IF(VLOOKUP(B374,IMPORT!$F:$L,7,0)="true","","P"),"")</f>
        <v/>
      </c>
      <c r="I374" s="18" t="str">
        <f>IF(AND(OR(IMPORT!K374="available",IMPORT!K374="reservation",IMPORT!K374="reservation-late"),OR(A374&lt;&gt;"Z - Garage - Livraison",A374&lt;&gt;"Z - Garage - Livraison")),B374,"")</f>
        <v>EL-994-FM</v>
      </c>
      <c r="J374" s="18" t="str">
        <f>IFERROR(IF(VLOOKUP(B374,IMPORT!$F:$AF,21,FALSE)&lt;&gt;"null",IF(OR(A374="Z - Garage - Livraison",A374="Z - Garage - Restitution"),"",B374),""),"")</f>
        <v/>
      </c>
      <c r="K374" s="18" t="str">
        <f>IF(AND(J374="",OR(IMPORT!K374="intervention",IMPORT!K374="intervention-late")),IF(OR(A374="Z - Garage - Livraison",A374="Z - Garage - Restitution"),"",B374),"")</f>
        <v/>
      </c>
      <c r="L374" s="18" t="str">
        <f>IFERROR(IF(OR(A374="Z - Garage - Livraison",A374="Z - Garage - Restitution"),B374,""),"")</f>
        <v/>
      </c>
      <c r="M374" s="20" t="str">
        <f>IFERROR(INT(IF(OR(IMPORT!K374="intervention",IMPORT!K374="intervention-late",IMPORT!K374="unavailable"),IF(J374&lt;&gt;"",MID(VLOOKUP(B374,IMPORT!$F:$AF,21,0),1,10),MID(VLOOKUP(B374,IMPORT!$F:$AF,19,0),1,10)),"")),"")</f>
        <v/>
      </c>
      <c r="N374" s="20" t="str">
        <f>IFERROR(INT(IF(OR(IMPORT!K374="intervention",IMPORT!K374="intervention-late",IMPORT!K374="unavailable"),IF(J374&lt;&gt;"",MID(VLOOKUP(B374,IMPORT!$F:$AF,22,0),1,10),MID(VLOOKUP(B374,IMPORT!$F:$AF,20,0),1,10)),"")),"")</f>
        <v/>
      </c>
      <c r="O374" s="18" t="str">
        <f t="shared" ca="1" si="5"/>
        <v/>
      </c>
      <c r="P374" s="14" t="str">
        <f>IFERROR(INT(IF(MID(VLOOKUP(B374,IMPORT!$F:$AF,23,FALSE),1,10)&lt;&gt;"null",MID(VLOOKUP(B374,IMPORT!$F:$AF,23,FALSE),1,10),"")),"")</f>
        <v/>
      </c>
      <c r="Q374" s="16" t="str">
        <f>IFERROR(INT(IF(MID(VLOOKUP(B374,IMPORT!$F:$AF,26,FALSE),1,10)&lt;&gt;"null",MID(VLOOKUP(B374,IMPORT!$F:$AF,26,FALSE),1,10),"")),"")</f>
        <v/>
      </c>
      <c r="R374" s="16" t="str">
        <f>IFERROR(IF(VLOOKUP(B374,IMPORT!$F:$AF,11,FALSE)="true","X",""),"")</f>
        <v/>
      </c>
      <c r="S374" s="16" t="str">
        <f>IFERROR(IF(VLOOKUP(B374,IMPORT!$F:$AF,12,FALSE)="true","X",""),"")</f>
        <v/>
      </c>
      <c r="T374" s="16" t="str">
        <f>IFERROR(IF(VLOOKUP(B374,IMPORT!$F:$AF,9,FALSE)="true","X",""),"")</f>
        <v/>
      </c>
      <c r="U374" s="16" t="str">
        <f>IFERROR(IF(VLOOKUP(B374,IMPORT!$F:$AF,10,FALSE)="true","X",""),"")</f>
        <v/>
      </c>
      <c r="V374" s="16" t="str">
        <f>IFERROR(IF(VLOOKUP(B374,IMPORT!$F:$AF,13,FALSE)="true","X",""),"")</f>
        <v/>
      </c>
      <c r="W374" s="16" t="str">
        <f>IFERROR(IF(VLOOKUP(B374,IMPORT!$F:$AF,14,FALSE)="true","X",""),"")</f>
        <v/>
      </c>
      <c r="X374" s="12">
        <f>IFERROR(INT(IF(MID(VLOOKUP(B374,IMPORT!$F:$AF,27,FALSE),1,10)&lt;&gt;"null",MID(VLOOKUP(B374,IMPORT!$F:$AF,27,FALSE),1,10),"-")),"")</f>
        <v>43493</v>
      </c>
      <c r="Y374" s="21">
        <f>IFERROR(IF(VLOOKUP(B374,IMPORT!$F:$AF,24,FALSE)&lt;&gt;"null",VLOOKUP(B374,IMPORT!$F:$AF,24,FALSE),""),"")</f>
        <v>7.0100118723605504E+17</v>
      </c>
      <c r="Z374" s="18" t="str">
        <f>IFERROR(IF(VLOOKUP(B374,IMPORT!$F:$AF,25,FALSE)&lt;&gt;"null",VLOOKUP(B374,IMPORT!$F:$AF,25,FALSE),""),"")</f>
        <v/>
      </c>
    </row>
    <row r="375" spans="1:26">
      <c r="A375" s="1" t="str">
        <f>IFERROR(IF(IMPORT!C375&lt;&gt;"",IMPORT!C375,""),"")</f>
        <v>Paris 18 - Clichy Montmartre</v>
      </c>
      <c r="B375" s="1" t="str">
        <f>IFERROR(VLOOKUP(D375,IMPORT!$1:$1048576,6,FALSE),"")</f>
        <v>EQ-013-EJ</v>
      </c>
      <c r="C375" s="1" t="str">
        <f>IFERROR(VLOOKUP(B375,IMPORT!$F:$G,2,FALSE),"")</f>
        <v>MEGANE</v>
      </c>
      <c r="D375" s="8" t="str">
        <f>IFERROR(IF(IMPORT!A375&lt;&gt;"",IMPORT!A375,""),"")</f>
        <v>Paris 18 - Clichy Montmartre4</v>
      </c>
      <c r="E375" s="1" t="str">
        <f>IFERROR(VLOOKUP(D375,IMPORT!$1:$1048576,21,FALSE),"")</f>
        <v>Simon Coulange</v>
      </c>
      <c r="F375" s="25" t="str">
        <f>IFERROR(IF(VLOOKUP(B375,IMPORT!$F:$J,4,0)="true","","S"),"")</f>
        <v/>
      </c>
      <c r="G375" s="10" t="str">
        <f>IFERROR(IF(VLOOKUP(B375,IMPORT!$F:$J,5,0)="normal","","B"),"")</f>
        <v>B</v>
      </c>
      <c r="H375" s="26" t="str">
        <f>IFERROR(IF(VLOOKUP(B375,IMPORT!$F:$L,7,0)="true","","P"),"")</f>
        <v>P</v>
      </c>
      <c r="I375" s="18" t="str">
        <f>IF(AND(OR(IMPORT!K375="available",IMPORT!K375="reservation",IMPORT!K375="reservation-late"),OR(A375&lt;&gt;"Z - Garage - Livraison",A375&lt;&gt;"Z - Garage - Livraison")),B375,"")</f>
        <v/>
      </c>
      <c r="J375" s="18" t="str">
        <f>IFERROR(IF(VLOOKUP(B375,IMPORT!$F:$AF,21,FALSE)&lt;&gt;"null",IF(OR(A375="Z - Garage - Livraison",A375="Z - Garage - Restitution"),"",B375),""),"")</f>
        <v>EQ-013-EJ</v>
      </c>
      <c r="K375" s="18" t="str">
        <f>IF(AND(J375="",OR(IMPORT!K375="intervention",IMPORT!K375="intervention-late")),IF(OR(A375="Z - Garage - Livraison",A375="Z - Garage - Restitution"),"",B375),"")</f>
        <v/>
      </c>
      <c r="L375" s="18" t="str">
        <f>IFERROR(IF(OR(A375="Z - Garage - Livraison",A375="Z - Garage - Restitution"),B375,""),"")</f>
        <v/>
      </c>
      <c r="M375" s="20">
        <f>IFERROR(INT(IF(OR(IMPORT!K375="intervention",IMPORT!K375="intervention-late",IMPORT!K375="unavailable"),IF(J375&lt;&gt;"",MID(VLOOKUP(B375,IMPORT!$F:$AF,21,0),1,10),MID(VLOOKUP(B375,IMPORT!$F:$AF,19,0),1,10)),"")),"")</f>
        <v>43466</v>
      </c>
      <c r="N375" s="20">
        <f>IFERROR(INT(IF(OR(IMPORT!K375="intervention",IMPORT!K375="intervention-late",IMPORT!K375="unavailable"),IF(J375&lt;&gt;"",MID(VLOOKUP(B375,IMPORT!$F:$AF,22,0),1,10),MID(VLOOKUP(B375,IMPORT!$F:$AF,20,0),1,10)),"")),"")</f>
        <v>43523</v>
      </c>
      <c r="O375" s="18">
        <f t="shared" ca="1" si="5"/>
        <v>10</v>
      </c>
      <c r="P375" s="14" t="str">
        <f>IFERROR(INT(IF(MID(VLOOKUP(B375,IMPORT!$F:$AF,23,FALSE),1,10)&lt;&gt;"null",MID(VLOOKUP(B375,IMPORT!$F:$AF,23,FALSE),1,10),"")),"")</f>
        <v/>
      </c>
      <c r="Q375" s="16" t="str">
        <f>IFERROR(INT(IF(MID(VLOOKUP(B375,IMPORT!$F:$AF,26,FALSE),1,10)&lt;&gt;"null",MID(VLOOKUP(B375,IMPORT!$F:$AF,26,FALSE),1,10),"")),"")</f>
        <v/>
      </c>
      <c r="R375" s="16" t="str">
        <f>IFERROR(IF(VLOOKUP(B375,IMPORT!$F:$AF,11,FALSE)="true","X",""),"")</f>
        <v/>
      </c>
      <c r="S375" s="16" t="str">
        <f>IFERROR(IF(VLOOKUP(B375,IMPORT!$F:$AF,12,FALSE)="true","X",""),"")</f>
        <v/>
      </c>
      <c r="T375" s="16" t="str">
        <f>IFERROR(IF(VLOOKUP(B375,IMPORT!$F:$AF,9,FALSE)="true","X",""),"")</f>
        <v/>
      </c>
      <c r="U375" s="16" t="str">
        <f>IFERROR(IF(VLOOKUP(B375,IMPORT!$F:$AF,10,FALSE)="true","X",""),"")</f>
        <v/>
      </c>
      <c r="V375" s="16" t="str">
        <f>IFERROR(IF(VLOOKUP(B375,IMPORT!$F:$AF,13,FALSE)="true","X",""),"")</f>
        <v/>
      </c>
      <c r="W375" s="16" t="str">
        <f>IFERROR(IF(VLOOKUP(B375,IMPORT!$F:$AF,14,FALSE)="true","X",""),"")</f>
        <v/>
      </c>
      <c r="X375" s="12">
        <f>IFERROR(INT(IF(MID(VLOOKUP(B375,IMPORT!$F:$AF,27,FALSE),1,10)&lt;&gt;"null",MID(VLOOKUP(B375,IMPORT!$F:$AF,27,FALSE),1,10),"-")),"")</f>
        <v>43437</v>
      </c>
      <c r="Y375" s="21">
        <f>IFERROR(IF(VLOOKUP(B375,IMPORT!$F:$AF,24,FALSE)&lt;&gt;"null",VLOOKUP(B375,IMPORT!$F:$AF,24,FALSE),""),"")</f>
        <v>7.0100178723605504E+17</v>
      </c>
      <c r="Z375" s="18" t="str">
        <f>IFERROR(IF(VLOOKUP(B375,IMPORT!$F:$AF,25,FALSE)&lt;&gt;"null",VLOOKUP(B375,IMPORT!$F:$AF,25,FALSE),""),"")</f>
        <v/>
      </c>
    </row>
    <row r="376" spans="1:26">
      <c r="A376" s="1" t="str">
        <f>IFERROR(IF(IMPORT!C376&lt;&gt;"",IMPORT!C376,""),"")</f>
        <v>Paris 18 - Clichy Montmartre</v>
      </c>
      <c r="B376" s="1" t="str">
        <f>IFERROR(VLOOKUP(D376,IMPORT!$1:$1048576,6,FALSE),"")</f>
        <v>FA-612-HB</v>
      </c>
      <c r="C376" s="1">
        <f>IFERROR(VLOOKUP(B376,IMPORT!$F:$G,2,FALSE),"")</f>
        <v>500</v>
      </c>
      <c r="D376" s="8" t="str">
        <f>IFERROR(IF(IMPORT!A376&lt;&gt;"",IMPORT!A376,""),"")</f>
        <v>Paris 18 - Clichy Montmartre5</v>
      </c>
      <c r="E376" s="1" t="str">
        <f>IFERROR(VLOOKUP(D376,IMPORT!$1:$1048576,21,FALSE),"")</f>
        <v>Simon Coulange</v>
      </c>
      <c r="F376" s="25" t="str">
        <f>IFERROR(IF(VLOOKUP(B376,IMPORT!$F:$J,4,0)="true","","S"),"")</f>
        <v/>
      </c>
      <c r="G376" s="10" t="str">
        <f>IFERROR(IF(VLOOKUP(B376,IMPORT!$F:$J,5,0)="normal","","B"),"")</f>
        <v/>
      </c>
      <c r="H376" s="26" t="str">
        <f>IFERROR(IF(VLOOKUP(B376,IMPORT!$F:$L,7,0)="true","","P"),"")</f>
        <v/>
      </c>
      <c r="I376" s="18" t="str">
        <f>IF(AND(OR(IMPORT!K376="available",IMPORT!K376="reservation",IMPORT!K376="reservation-late"),OR(A376&lt;&gt;"Z - Garage - Livraison",A376&lt;&gt;"Z - Garage - Livraison")),B376,"")</f>
        <v/>
      </c>
      <c r="J376" s="18" t="str">
        <f>IFERROR(IF(VLOOKUP(B376,IMPORT!$F:$AF,21,FALSE)&lt;&gt;"null",IF(OR(A376="Z - Garage - Livraison",A376="Z - Garage - Restitution"),"",B376),""),"")</f>
        <v/>
      </c>
      <c r="K376" s="18" t="str">
        <f>IF(AND(J376="",OR(IMPORT!K376="intervention",IMPORT!K376="intervention-late")),IF(OR(A376="Z - Garage - Livraison",A376="Z - Garage - Restitution"),"",B376),"")</f>
        <v>FA-612-HB</v>
      </c>
      <c r="L376" s="18" t="str">
        <f>IFERROR(IF(OR(A376="Z - Garage - Livraison",A376="Z - Garage - Restitution"),B376,""),"")</f>
        <v/>
      </c>
      <c r="M376" s="20">
        <f>IFERROR(INT(IF(OR(IMPORT!K376="intervention",IMPORT!K376="intervention-late",IMPORT!K376="unavailable"),IF(J376&lt;&gt;"",MID(VLOOKUP(B376,IMPORT!$F:$AF,21,0),1,10),MID(VLOOKUP(B376,IMPORT!$F:$AF,19,0),1,10)),"")),"")</f>
        <v>43511</v>
      </c>
      <c r="N376" s="20">
        <f>IFERROR(INT(IF(OR(IMPORT!K376="intervention",IMPORT!K376="intervention-late",IMPORT!K376="unavailable"),IF(J376&lt;&gt;"",MID(VLOOKUP(B376,IMPORT!$F:$AF,22,0),1,10),MID(VLOOKUP(B376,IMPORT!$F:$AF,20,0),1,10)),"")),"")</f>
        <v>43511</v>
      </c>
      <c r="O376" s="18" t="str">
        <f t="shared" ca="1" si="5"/>
        <v/>
      </c>
      <c r="P376" s="14" t="str">
        <f>IFERROR(INT(IF(MID(VLOOKUP(B376,IMPORT!$F:$AF,23,FALSE),1,10)&lt;&gt;"null",MID(VLOOKUP(B376,IMPORT!$F:$AF,23,FALSE),1,10),"")),"")</f>
        <v/>
      </c>
      <c r="Q376" s="16" t="str">
        <f>IFERROR(INT(IF(MID(VLOOKUP(B376,IMPORT!$F:$AF,26,FALSE),1,10)&lt;&gt;"null",MID(VLOOKUP(B376,IMPORT!$F:$AF,26,FALSE),1,10),"")),"")</f>
        <v/>
      </c>
      <c r="R376" s="16" t="str">
        <f>IFERROR(IF(VLOOKUP(B376,IMPORT!$F:$AF,11,FALSE)="true","X",""),"")</f>
        <v/>
      </c>
      <c r="S376" s="16" t="str">
        <f>IFERROR(IF(VLOOKUP(B376,IMPORT!$F:$AF,12,FALSE)="true","X",""),"")</f>
        <v/>
      </c>
      <c r="T376" s="16" t="str">
        <f>IFERROR(IF(VLOOKUP(B376,IMPORT!$F:$AF,9,FALSE)="true","X",""),"")</f>
        <v/>
      </c>
      <c r="U376" s="16" t="str">
        <f>IFERROR(IF(VLOOKUP(B376,IMPORT!$F:$AF,10,FALSE)="true","X",""),"")</f>
        <v/>
      </c>
      <c r="V376" s="16" t="str">
        <f>IFERROR(IF(VLOOKUP(B376,IMPORT!$F:$AF,13,FALSE)="true","X",""),"")</f>
        <v/>
      </c>
      <c r="W376" s="16" t="str">
        <f>IFERROR(IF(VLOOKUP(B376,IMPORT!$F:$AF,14,FALSE)="true","X",""),"")</f>
        <v/>
      </c>
      <c r="X376" s="12" t="str">
        <f>IFERROR(INT(IF(MID(VLOOKUP(B376,IMPORT!$F:$AF,27,FALSE),1,10)&lt;&gt;"null",MID(VLOOKUP(B376,IMPORT!$F:$AF,27,FALSE),1,10),"-")),"")</f>
        <v/>
      </c>
      <c r="Y376" s="21">
        <f>IFERROR(IF(VLOOKUP(B376,IMPORT!$F:$AF,24,FALSE)&lt;&gt;"null",VLOOKUP(B376,IMPORT!$F:$AF,24,FALSE),""),"")</f>
        <v>7.0100118723604403E+17</v>
      </c>
      <c r="Z376" s="18" t="str">
        <f>IFERROR(IF(VLOOKUP(B376,IMPORT!$F:$AF,25,FALSE)&lt;&gt;"null",VLOOKUP(B376,IMPORT!$F:$AF,25,FALSE),""),"")</f>
        <v/>
      </c>
    </row>
    <row r="377" spans="1:26">
      <c r="A377" s="1" t="str">
        <f>IFERROR(IF(IMPORT!C377&lt;&gt;"",IMPORT!C377,""),"")</f>
        <v>Paris 18 - Clichy Montmartre</v>
      </c>
      <c r="B377" s="1" t="str">
        <f>IFERROR(VLOOKUP(D377,IMPORT!$1:$1048576,6,FALSE),"")</f>
        <v>FA-605-HB</v>
      </c>
      <c r="C377" s="1">
        <f>IFERROR(VLOOKUP(B377,IMPORT!$F:$G,2,FALSE),"")</f>
        <v>500</v>
      </c>
      <c r="D377" s="8" t="str">
        <f>IFERROR(IF(IMPORT!A377&lt;&gt;"",IMPORT!A377,""),"")</f>
        <v>Paris 18 - Clichy Montmartre6</v>
      </c>
      <c r="E377" s="1" t="str">
        <f>IFERROR(VLOOKUP(D377,IMPORT!$1:$1048576,21,FALSE),"")</f>
        <v>Simon Coulange</v>
      </c>
      <c r="F377" s="25" t="str">
        <f>IFERROR(IF(VLOOKUP(B377,IMPORT!$F:$J,4,0)="true","","S"),"")</f>
        <v/>
      </c>
      <c r="G377" s="10" t="str">
        <f>IFERROR(IF(VLOOKUP(B377,IMPORT!$F:$J,5,0)="normal","","B"),"")</f>
        <v/>
      </c>
      <c r="H377" s="26" t="str">
        <f>IFERROR(IF(VLOOKUP(B377,IMPORT!$F:$L,7,0)="true","","P"),"")</f>
        <v/>
      </c>
      <c r="I377" s="18" t="str">
        <f>IF(AND(OR(IMPORT!K377="available",IMPORT!K377="reservation",IMPORT!K377="reservation-late"),OR(A377&lt;&gt;"Z - Garage - Livraison",A377&lt;&gt;"Z - Garage - Livraison")),B377,"")</f>
        <v>FA-605-HB</v>
      </c>
      <c r="J377" s="18" t="str">
        <f>IFERROR(IF(VLOOKUP(B377,IMPORT!$F:$AF,21,FALSE)&lt;&gt;"null",IF(OR(A377="Z - Garage - Livraison",A377="Z - Garage - Restitution"),"",B377),""),"")</f>
        <v/>
      </c>
      <c r="K377" s="18" t="str">
        <f>IF(AND(J377="",OR(IMPORT!K377="intervention",IMPORT!K377="intervention-late")),IF(OR(A377="Z - Garage - Livraison",A377="Z - Garage - Restitution"),"",B377),"")</f>
        <v/>
      </c>
      <c r="L377" s="18" t="str">
        <f>IFERROR(IF(OR(A377="Z - Garage - Livraison",A377="Z - Garage - Restitution"),B377,""),"")</f>
        <v/>
      </c>
      <c r="M377" s="20" t="str">
        <f>IFERROR(INT(IF(OR(IMPORT!K377="intervention",IMPORT!K377="intervention-late",IMPORT!K377="unavailable"),IF(J377&lt;&gt;"",MID(VLOOKUP(B377,IMPORT!$F:$AF,21,0),1,10),MID(VLOOKUP(B377,IMPORT!$F:$AF,19,0),1,10)),"")),"")</f>
        <v/>
      </c>
      <c r="N377" s="20" t="str">
        <f>IFERROR(INT(IF(OR(IMPORT!K377="intervention",IMPORT!K377="intervention-late",IMPORT!K377="unavailable"),IF(J377&lt;&gt;"",MID(VLOOKUP(B377,IMPORT!$F:$AF,22,0),1,10),MID(VLOOKUP(B377,IMPORT!$F:$AF,20,0),1,10)),"")),"")</f>
        <v/>
      </c>
      <c r="O377" s="18" t="str">
        <f t="shared" ca="1" si="5"/>
        <v/>
      </c>
      <c r="P377" s="14" t="str">
        <f>IFERROR(INT(IF(MID(VLOOKUP(B377,IMPORT!$F:$AF,23,FALSE),1,10)&lt;&gt;"null",MID(VLOOKUP(B377,IMPORT!$F:$AF,23,FALSE),1,10),"")),"")</f>
        <v/>
      </c>
      <c r="Q377" s="16" t="str">
        <f>IFERROR(INT(IF(MID(VLOOKUP(B377,IMPORT!$F:$AF,26,FALSE),1,10)&lt;&gt;"null",MID(VLOOKUP(B377,IMPORT!$F:$AF,26,FALSE),1,10),"")),"")</f>
        <v/>
      </c>
      <c r="R377" s="16" t="str">
        <f>IFERROR(IF(VLOOKUP(B377,IMPORT!$F:$AF,11,FALSE)="true","X",""),"")</f>
        <v/>
      </c>
      <c r="S377" s="16" t="str">
        <f>IFERROR(IF(VLOOKUP(B377,IMPORT!$F:$AF,12,FALSE)="true","X",""),"")</f>
        <v/>
      </c>
      <c r="T377" s="16" t="str">
        <f>IFERROR(IF(VLOOKUP(B377,IMPORT!$F:$AF,9,FALSE)="true","X",""),"")</f>
        <v/>
      </c>
      <c r="U377" s="16" t="str">
        <f>IFERROR(IF(VLOOKUP(B377,IMPORT!$F:$AF,10,FALSE)="true","X",""),"")</f>
        <v/>
      </c>
      <c r="V377" s="16" t="str">
        <f>IFERROR(IF(VLOOKUP(B377,IMPORT!$F:$AF,13,FALSE)="true","X",""),"")</f>
        <v/>
      </c>
      <c r="W377" s="16" t="str">
        <f>IFERROR(IF(VLOOKUP(B377,IMPORT!$F:$AF,14,FALSE)="true","X",""),"")</f>
        <v/>
      </c>
      <c r="X377" s="12" t="str">
        <f>IFERROR(INT(IF(MID(VLOOKUP(B377,IMPORT!$F:$AF,27,FALSE),1,10)&lt;&gt;"null",MID(VLOOKUP(B377,IMPORT!$F:$AF,27,FALSE),1,10),"-")),"")</f>
        <v/>
      </c>
      <c r="Y377" s="21">
        <f>IFERROR(IF(VLOOKUP(B377,IMPORT!$F:$AF,24,FALSE)&lt;&gt;"null",VLOOKUP(B377,IMPORT!$F:$AF,24,FALSE),""),"")</f>
        <v>7.0100118723604198E+17</v>
      </c>
      <c r="Z377" s="18" t="str">
        <f>IFERROR(IF(VLOOKUP(B377,IMPORT!$F:$AF,25,FALSE)&lt;&gt;"null",VLOOKUP(B377,IMPORT!$F:$AF,25,FALSE),""),"")</f>
        <v/>
      </c>
    </row>
    <row r="378" spans="1:26">
      <c r="A378" s="1" t="str">
        <f>IFERROR(IF(IMPORT!C378&lt;&gt;"",IMPORT!C378,""),"")</f>
        <v>Paris 18 - Clichy Montmartre</v>
      </c>
      <c r="B378" s="1" t="str">
        <f>IFERROR(VLOOKUP(D378,IMPORT!$1:$1048576,6,FALSE),"")</f>
        <v>EX-795-EW</v>
      </c>
      <c r="C378" s="1">
        <f>IFERROR(VLOOKUP(B378,IMPORT!$F:$G,2,FALSE),"")</f>
        <v>500</v>
      </c>
      <c r="D378" s="8" t="str">
        <f>IFERROR(IF(IMPORT!A378&lt;&gt;"",IMPORT!A378,""),"")</f>
        <v>Paris 18 - Clichy Montmartre7</v>
      </c>
      <c r="E378" s="1" t="str">
        <f>IFERROR(VLOOKUP(D378,IMPORT!$1:$1048576,21,FALSE),"")</f>
        <v>Simon Coulange</v>
      </c>
      <c r="F378" s="25" t="str">
        <f>IFERROR(IF(VLOOKUP(B378,IMPORT!$F:$J,4,0)="true","","S"),"")</f>
        <v/>
      </c>
      <c r="G378" s="10" t="str">
        <f>IFERROR(IF(VLOOKUP(B378,IMPORT!$F:$J,5,0)="normal","","B"),"")</f>
        <v/>
      </c>
      <c r="H378" s="26" t="str">
        <f>IFERROR(IF(VLOOKUP(B378,IMPORT!$F:$L,7,0)="true","","P"),"")</f>
        <v/>
      </c>
      <c r="I378" s="18" t="str">
        <f>IF(AND(OR(IMPORT!K378="available",IMPORT!K378="reservation",IMPORT!K378="reservation-late"),OR(A378&lt;&gt;"Z - Garage - Livraison",A378&lt;&gt;"Z - Garage - Livraison")),B378,"")</f>
        <v>EX-795-EW</v>
      </c>
      <c r="J378" s="18" t="str">
        <f>IFERROR(IF(VLOOKUP(B378,IMPORT!$F:$AF,21,FALSE)&lt;&gt;"null",IF(OR(A378="Z - Garage - Livraison",A378="Z - Garage - Restitution"),"",B378),""),"")</f>
        <v/>
      </c>
      <c r="K378" s="18" t="str">
        <f>IF(AND(J378="",OR(IMPORT!K378="intervention",IMPORT!K378="intervention-late")),IF(OR(A378="Z - Garage - Livraison",A378="Z - Garage - Restitution"),"",B378),"")</f>
        <v/>
      </c>
      <c r="L378" s="18" t="str">
        <f>IFERROR(IF(OR(A378="Z - Garage - Livraison",A378="Z - Garage - Restitution"),B378,""),"")</f>
        <v/>
      </c>
      <c r="M378" s="20" t="str">
        <f>IFERROR(INT(IF(OR(IMPORT!K378="intervention",IMPORT!K378="intervention-late",IMPORT!K378="unavailable"),IF(J378&lt;&gt;"",MID(VLOOKUP(B378,IMPORT!$F:$AF,21,0),1,10),MID(VLOOKUP(B378,IMPORT!$F:$AF,19,0),1,10)),"")),"")</f>
        <v/>
      </c>
      <c r="N378" s="20" t="str">
        <f>IFERROR(INT(IF(OR(IMPORT!K378="intervention",IMPORT!K378="intervention-late",IMPORT!K378="unavailable"),IF(J378&lt;&gt;"",MID(VLOOKUP(B378,IMPORT!$F:$AF,22,0),1,10),MID(VLOOKUP(B378,IMPORT!$F:$AF,20,0),1,10)),"")),"")</f>
        <v/>
      </c>
      <c r="O378" s="18" t="str">
        <f t="shared" ca="1" si="5"/>
        <v/>
      </c>
      <c r="P378" s="14" t="str">
        <f>IFERROR(INT(IF(MID(VLOOKUP(B378,IMPORT!$F:$AF,23,FALSE),1,10)&lt;&gt;"null",MID(VLOOKUP(B378,IMPORT!$F:$AF,23,FALSE),1,10),"")),"")</f>
        <v/>
      </c>
      <c r="Q378" s="16">
        <f>IFERROR(INT(IF(MID(VLOOKUP(B378,IMPORT!$F:$AF,26,FALSE),1,10)&lt;&gt;"null",MID(VLOOKUP(B378,IMPORT!$F:$AF,26,FALSE),1,10),"")),"")</f>
        <v>43380</v>
      </c>
      <c r="R378" s="16" t="str">
        <f>IFERROR(IF(VLOOKUP(B378,IMPORT!$F:$AF,11,FALSE)="true","X",""),"")</f>
        <v/>
      </c>
      <c r="S378" s="16" t="str">
        <f>IFERROR(IF(VLOOKUP(B378,IMPORT!$F:$AF,12,FALSE)="true","X",""),"")</f>
        <v/>
      </c>
      <c r="T378" s="16" t="str">
        <f>IFERROR(IF(VLOOKUP(B378,IMPORT!$F:$AF,9,FALSE)="true","X",""),"")</f>
        <v/>
      </c>
      <c r="U378" s="16" t="str">
        <f>IFERROR(IF(VLOOKUP(B378,IMPORT!$F:$AF,10,FALSE)="true","X",""),"")</f>
        <v/>
      </c>
      <c r="V378" s="16" t="str">
        <f>IFERROR(IF(VLOOKUP(B378,IMPORT!$F:$AF,13,FALSE)="true","X",""),"")</f>
        <v/>
      </c>
      <c r="W378" s="16" t="str">
        <f>IFERROR(IF(VLOOKUP(B378,IMPORT!$F:$AF,14,FALSE)="true","X",""),"")</f>
        <v/>
      </c>
      <c r="X378" s="12">
        <f>IFERROR(INT(IF(MID(VLOOKUP(B378,IMPORT!$F:$AF,27,FALSE),1,10)&lt;&gt;"null",MID(VLOOKUP(B378,IMPORT!$F:$AF,27,FALSE),1,10),"-")),"")</f>
        <v>43284</v>
      </c>
      <c r="Y378" s="21">
        <f>IFERROR(IF(VLOOKUP(B378,IMPORT!$F:$AF,24,FALSE)&lt;&gt;"null",VLOOKUP(B378,IMPORT!$F:$AF,24,FALSE),""),"")</f>
        <v>7.0100118723603904E+17</v>
      </c>
      <c r="Z378" s="18" t="str">
        <f>IFERROR(IF(VLOOKUP(B378,IMPORT!$F:$AF,25,FALSE)&lt;&gt;"null",VLOOKUP(B378,IMPORT!$F:$AF,25,FALSE),""),"")</f>
        <v/>
      </c>
    </row>
    <row r="379" spans="1:26">
      <c r="A379" s="1" t="str">
        <f>IFERROR(IF(IMPORT!C379&lt;&gt;"",IMPORT!C379,""),"")</f>
        <v>Paris 18 - Clichy Montmartre</v>
      </c>
      <c r="B379" s="1" t="str">
        <f>IFERROR(VLOOKUP(D379,IMPORT!$1:$1048576,6,FALSE),"")</f>
        <v>FA-595-HB</v>
      </c>
      <c r="C379" s="1">
        <f>IFERROR(VLOOKUP(B379,IMPORT!$F:$G,2,FALSE),"")</f>
        <v>500</v>
      </c>
      <c r="D379" s="8" t="str">
        <f>IFERROR(IF(IMPORT!A379&lt;&gt;"",IMPORT!A379,""),"")</f>
        <v>Paris 18 - Clichy Montmartre8</v>
      </c>
      <c r="E379" s="1" t="str">
        <f>IFERROR(VLOOKUP(D379,IMPORT!$1:$1048576,21,FALSE),"")</f>
        <v>Simon Coulange</v>
      </c>
      <c r="F379" s="25" t="str">
        <f>IFERROR(IF(VLOOKUP(B379,IMPORT!$F:$J,4,0)="true","","S"),"")</f>
        <v/>
      </c>
      <c r="G379" s="10" t="str">
        <f>IFERROR(IF(VLOOKUP(B379,IMPORT!$F:$J,5,0)="normal","","B"),"")</f>
        <v/>
      </c>
      <c r="H379" s="26" t="str">
        <f>IFERROR(IF(VLOOKUP(B379,IMPORT!$F:$L,7,0)="true","","P"),"")</f>
        <v/>
      </c>
      <c r="I379" s="18" t="str">
        <f>IF(AND(OR(IMPORT!K379="available",IMPORT!K379="reservation",IMPORT!K379="reservation-late"),OR(A379&lt;&gt;"Z - Garage - Livraison",A379&lt;&gt;"Z - Garage - Livraison")),B379,"")</f>
        <v>FA-595-HB</v>
      </c>
      <c r="J379" s="18" t="str">
        <f>IFERROR(IF(VLOOKUP(B379,IMPORT!$F:$AF,21,FALSE)&lt;&gt;"null",IF(OR(A379="Z - Garage - Livraison",A379="Z - Garage - Restitution"),"",B379),""),"")</f>
        <v/>
      </c>
      <c r="K379" s="18" t="str">
        <f>IF(AND(J379="",OR(IMPORT!K379="intervention",IMPORT!K379="intervention-late")),IF(OR(A379="Z - Garage - Livraison",A379="Z - Garage - Restitution"),"",B379),"")</f>
        <v/>
      </c>
      <c r="L379" s="18" t="str">
        <f>IFERROR(IF(OR(A379="Z - Garage - Livraison",A379="Z - Garage - Restitution"),B379,""),"")</f>
        <v/>
      </c>
      <c r="M379" s="20" t="str">
        <f>IFERROR(INT(IF(OR(IMPORT!K379="intervention",IMPORT!K379="intervention-late",IMPORT!K379="unavailable"),IF(J379&lt;&gt;"",MID(VLOOKUP(B379,IMPORT!$F:$AF,21,0),1,10),MID(VLOOKUP(B379,IMPORT!$F:$AF,19,0),1,10)),"")),"")</f>
        <v/>
      </c>
      <c r="N379" s="20" t="str">
        <f>IFERROR(INT(IF(OR(IMPORT!K379="intervention",IMPORT!K379="intervention-late",IMPORT!K379="unavailable"),IF(J379&lt;&gt;"",MID(VLOOKUP(B379,IMPORT!$F:$AF,22,0),1,10),MID(VLOOKUP(B379,IMPORT!$F:$AF,20,0),1,10)),"")),"")</f>
        <v/>
      </c>
      <c r="O379" s="18" t="str">
        <f t="shared" ca="1" si="5"/>
        <v/>
      </c>
      <c r="P379" s="14" t="str">
        <f>IFERROR(INT(IF(MID(VLOOKUP(B379,IMPORT!$F:$AF,23,FALSE),1,10)&lt;&gt;"null",MID(VLOOKUP(B379,IMPORT!$F:$AF,23,FALSE),1,10),"")),"")</f>
        <v/>
      </c>
      <c r="Q379" s="16" t="str">
        <f>IFERROR(INT(IF(MID(VLOOKUP(B379,IMPORT!$F:$AF,26,FALSE),1,10)&lt;&gt;"null",MID(VLOOKUP(B379,IMPORT!$F:$AF,26,FALSE),1,10),"")),"")</f>
        <v/>
      </c>
      <c r="R379" s="16" t="str">
        <f>IFERROR(IF(VLOOKUP(B379,IMPORT!$F:$AF,11,FALSE)="true","X",""),"")</f>
        <v/>
      </c>
      <c r="S379" s="16" t="str">
        <f>IFERROR(IF(VLOOKUP(B379,IMPORT!$F:$AF,12,FALSE)="true","X",""),"")</f>
        <v/>
      </c>
      <c r="T379" s="16" t="str">
        <f>IFERROR(IF(VLOOKUP(B379,IMPORT!$F:$AF,9,FALSE)="true","X",""),"")</f>
        <v/>
      </c>
      <c r="U379" s="16" t="str">
        <f>IFERROR(IF(VLOOKUP(B379,IMPORT!$F:$AF,10,FALSE)="true","X",""),"")</f>
        <v/>
      </c>
      <c r="V379" s="16" t="str">
        <f>IFERROR(IF(VLOOKUP(B379,IMPORT!$F:$AF,13,FALSE)="true","X",""),"")</f>
        <v/>
      </c>
      <c r="W379" s="16" t="str">
        <f>IFERROR(IF(VLOOKUP(B379,IMPORT!$F:$AF,14,FALSE)="true","X",""),"")</f>
        <v/>
      </c>
      <c r="X379" s="12" t="str">
        <f>IFERROR(INT(IF(MID(VLOOKUP(B379,IMPORT!$F:$AF,27,FALSE),1,10)&lt;&gt;"null",MID(VLOOKUP(B379,IMPORT!$F:$AF,27,FALSE),1,10),"-")),"")</f>
        <v/>
      </c>
      <c r="Y379" s="21">
        <f>IFERROR(IF(VLOOKUP(B379,IMPORT!$F:$AF,24,FALSE)&lt;&gt;"null",VLOOKUP(B379,IMPORT!$F:$AF,24,FALSE),""),"")</f>
        <v>7.0100118723604198E+17</v>
      </c>
      <c r="Z379" s="18" t="str">
        <f>IFERROR(IF(VLOOKUP(B379,IMPORT!$F:$AF,25,FALSE)&lt;&gt;"null",VLOOKUP(B379,IMPORT!$F:$AF,25,FALSE),""),"")</f>
        <v/>
      </c>
    </row>
    <row r="380" spans="1:26">
      <c r="A380" s="1" t="str">
        <f>IFERROR(IF(IMPORT!C380&lt;&gt;"",IMPORT!C380,""),"")</f>
        <v>Paris 18 - Lamarck</v>
      </c>
      <c r="B380" s="1" t="str">
        <f>IFERROR(VLOOKUP(D380,IMPORT!$1:$1048576,6,FALSE),"")</f>
        <v>EV-194-SN</v>
      </c>
      <c r="C380" s="1" t="str">
        <f>IFERROR(VLOOKUP(B380,IMPORT!$F:$G,2,FALSE),"")</f>
        <v>MEGANE</v>
      </c>
      <c r="D380" s="8" t="str">
        <f>IFERROR(IF(IMPORT!A380&lt;&gt;"",IMPORT!A380,""),"")</f>
        <v>Paris 18 - Lamarck1</v>
      </c>
      <c r="E380" s="1" t="str">
        <f>IFERROR(VLOOKUP(D380,IMPORT!$1:$1048576,21,FALSE),"")</f>
        <v>Simon Coulange</v>
      </c>
      <c r="F380" s="25" t="str">
        <f>IFERROR(IF(VLOOKUP(B380,IMPORT!$F:$J,4,0)="true","","S"),"")</f>
        <v/>
      </c>
      <c r="G380" s="10" t="str">
        <f>IFERROR(IF(VLOOKUP(B380,IMPORT!$F:$J,5,0)="normal","","B"),"")</f>
        <v/>
      </c>
      <c r="H380" s="26" t="str">
        <f>IFERROR(IF(VLOOKUP(B380,IMPORT!$F:$L,7,0)="true","","P"),"")</f>
        <v/>
      </c>
      <c r="I380" s="18" t="str">
        <f>IF(AND(OR(IMPORT!K380="available",IMPORT!K380="reservation",IMPORT!K380="reservation-late"),OR(A380&lt;&gt;"Z - Garage - Livraison",A380&lt;&gt;"Z - Garage - Livraison")),B380,"")</f>
        <v>EV-194-SN</v>
      </c>
      <c r="J380" s="18" t="str">
        <f>IFERROR(IF(VLOOKUP(B380,IMPORT!$F:$AF,21,FALSE)&lt;&gt;"null",IF(OR(A380="Z - Garage - Livraison",A380="Z - Garage - Restitution"),"",B380),""),"")</f>
        <v/>
      </c>
      <c r="K380" s="18" t="str">
        <f>IF(AND(J380="",OR(IMPORT!K380="intervention",IMPORT!K380="intervention-late")),IF(OR(A380="Z - Garage - Livraison",A380="Z - Garage - Restitution"),"",B380),"")</f>
        <v/>
      </c>
      <c r="L380" s="18" t="str">
        <f>IFERROR(IF(OR(A380="Z - Garage - Livraison",A380="Z - Garage - Restitution"),B380,""),"")</f>
        <v/>
      </c>
      <c r="M380" s="20" t="str">
        <f>IFERROR(INT(IF(OR(IMPORT!K380="intervention",IMPORT!K380="intervention-late",IMPORT!K380="unavailable"),IF(J380&lt;&gt;"",MID(VLOOKUP(B380,IMPORT!$F:$AF,21,0),1,10),MID(VLOOKUP(B380,IMPORT!$F:$AF,19,0),1,10)),"")),"")</f>
        <v/>
      </c>
      <c r="N380" s="20" t="str">
        <f>IFERROR(INT(IF(OR(IMPORT!K380="intervention",IMPORT!K380="intervention-late",IMPORT!K380="unavailable"),IF(J380&lt;&gt;"",MID(VLOOKUP(B380,IMPORT!$F:$AF,22,0),1,10),MID(VLOOKUP(B380,IMPORT!$F:$AF,20,0),1,10)),"")),"")</f>
        <v/>
      </c>
      <c r="O380" s="18" t="str">
        <f t="shared" ca="1" si="5"/>
        <v/>
      </c>
      <c r="P380" s="14">
        <f>IFERROR(INT(IF(MID(VLOOKUP(B380,IMPORT!$F:$AF,23,FALSE),1,10)&lt;&gt;"null",MID(VLOOKUP(B380,IMPORT!$F:$AF,23,FALSE),1,10),"")),"")</f>
        <v>43491</v>
      </c>
      <c r="Q380" s="16" t="str">
        <f>IFERROR(INT(IF(MID(VLOOKUP(B380,IMPORT!$F:$AF,26,FALSE),1,10)&lt;&gt;"null",MID(VLOOKUP(B380,IMPORT!$F:$AF,26,FALSE),1,10),"")),"")</f>
        <v/>
      </c>
      <c r="R380" s="16" t="str">
        <f>IFERROR(IF(VLOOKUP(B380,IMPORT!$F:$AF,11,FALSE)="true","X",""),"")</f>
        <v/>
      </c>
      <c r="S380" s="16" t="str">
        <f>IFERROR(IF(VLOOKUP(B380,IMPORT!$F:$AF,12,FALSE)="true","X",""),"")</f>
        <v/>
      </c>
      <c r="T380" s="16" t="str">
        <f>IFERROR(IF(VLOOKUP(B380,IMPORT!$F:$AF,9,FALSE)="true","X",""),"")</f>
        <v/>
      </c>
      <c r="U380" s="16" t="str">
        <f>IFERROR(IF(VLOOKUP(B380,IMPORT!$F:$AF,10,FALSE)="true","X",""),"")</f>
        <v/>
      </c>
      <c r="V380" s="16" t="str">
        <f>IFERROR(IF(VLOOKUP(B380,IMPORT!$F:$AF,13,FALSE)="true","X",""),"")</f>
        <v/>
      </c>
      <c r="W380" s="16" t="str">
        <f>IFERROR(IF(VLOOKUP(B380,IMPORT!$F:$AF,14,FALSE)="true","X",""),"")</f>
        <v/>
      </c>
      <c r="X380" s="12">
        <f>IFERROR(INT(IF(MID(VLOOKUP(B380,IMPORT!$F:$AF,27,FALSE),1,10)&lt;&gt;"null",MID(VLOOKUP(B380,IMPORT!$F:$AF,27,FALSE),1,10),"-")),"")</f>
        <v>43216</v>
      </c>
      <c r="Y380" s="21">
        <f>IFERROR(IF(VLOOKUP(B380,IMPORT!$F:$AF,24,FALSE)&lt;&gt;"null",VLOOKUP(B380,IMPORT!$F:$AF,24,FALSE),""),"")</f>
        <v>7.0100118723603802E+17</v>
      </c>
      <c r="Z380" s="18" t="str">
        <f>IFERROR(IF(VLOOKUP(B380,IMPORT!$F:$AF,25,FALSE)&lt;&gt;"null",VLOOKUP(B380,IMPORT!$F:$AF,25,FALSE),""),"")</f>
        <v/>
      </c>
    </row>
    <row r="381" spans="1:26">
      <c r="A381" s="1" t="str">
        <f>IFERROR(IF(IMPORT!C381&lt;&gt;"",IMPORT!C381,""),"")</f>
        <v>Paris 18 - Lamarck</v>
      </c>
      <c r="B381" s="1" t="str">
        <f>IFERROR(VLOOKUP(D381,IMPORT!$1:$1048576,6,FALSE),"")</f>
        <v>EV-100-SN</v>
      </c>
      <c r="C381" s="1" t="str">
        <f>IFERROR(VLOOKUP(B381,IMPORT!$F:$G,2,FALSE),"")</f>
        <v>MEGANE</v>
      </c>
      <c r="D381" s="8" t="str">
        <f>IFERROR(IF(IMPORT!A381&lt;&gt;"",IMPORT!A381,""),"")</f>
        <v>Paris 18 - Lamarck2</v>
      </c>
      <c r="E381" s="1" t="str">
        <f>IFERROR(VLOOKUP(D381,IMPORT!$1:$1048576,21,FALSE),"")</f>
        <v>Simon Coulange</v>
      </c>
      <c r="F381" s="25" t="str">
        <f>IFERROR(IF(VLOOKUP(B381,IMPORT!$F:$J,4,0)="true","","S"),"")</f>
        <v/>
      </c>
      <c r="G381" s="10" t="str">
        <f>IFERROR(IF(VLOOKUP(B381,IMPORT!$F:$J,5,0)="normal","","B"),"")</f>
        <v/>
      </c>
      <c r="H381" s="26" t="str">
        <f>IFERROR(IF(VLOOKUP(B381,IMPORT!$F:$L,7,0)="true","","P"),"")</f>
        <v/>
      </c>
      <c r="I381" s="18" t="str">
        <f>IF(AND(OR(IMPORT!K381="available",IMPORT!K381="reservation",IMPORT!K381="reservation-late"),OR(A381&lt;&gt;"Z - Garage - Livraison",A381&lt;&gt;"Z - Garage - Livraison")),B381,"")</f>
        <v>EV-100-SN</v>
      </c>
      <c r="J381" s="18" t="str">
        <f>IFERROR(IF(VLOOKUP(B381,IMPORT!$F:$AF,21,FALSE)&lt;&gt;"null",IF(OR(A381="Z - Garage - Livraison",A381="Z - Garage - Restitution"),"",B381),""),"")</f>
        <v/>
      </c>
      <c r="K381" s="18" t="str">
        <f>IF(AND(J381="",OR(IMPORT!K381="intervention",IMPORT!K381="intervention-late")),IF(OR(A381="Z - Garage - Livraison",A381="Z - Garage - Restitution"),"",B381),"")</f>
        <v/>
      </c>
      <c r="L381" s="18" t="str">
        <f>IFERROR(IF(OR(A381="Z - Garage - Livraison",A381="Z - Garage - Restitution"),B381,""),"")</f>
        <v/>
      </c>
      <c r="M381" s="20" t="str">
        <f>IFERROR(INT(IF(OR(IMPORT!K381="intervention",IMPORT!K381="intervention-late",IMPORT!K381="unavailable"),IF(J381&lt;&gt;"",MID(VLOOKUP(B381,IMPORT!$F:$AF,21,0),1,10),MID(VLOOKUP(B381,IMPORT!$F:$AF,19,0),1,10)),"")),"")</f>
        <v/>
      </c>
      <c r="N381" s="20" t="str">
        <f>IFERROR(INT(IF(OR(IMPORT!K381="intervention",IMPORT!K381="intervention-late",IMPORT!K381="unavailable"),IF(J381&lt;&gt;"",MID(VLOOKUP(B381,IMPORT!$F:$AF,22,0),1,10),MID(VLOOKUP(B381,IMPORT!$F:$AF,20,0),1,10)),"")),"")</f>
        <v/>
      </c>
      <c r="O381" s="18" t="str">
        <f t="shared" ca="1" si="5"/>
        <v/>
      </c>
      <c r="P381" s="14" t="str">
        <f>IFERROR(INT(IF(MID(VLOOKUP(B381,IMPORT!$F:$AF,23,FALSE),1,10)&lt;&gt;"null",MID(VLOOKUP(B381,IMPORT!$F:$AF,23,FALSE),1,10),"")),"")</f>
        <v/>
      </c>
      <c r="Q381" s="16">
        <f>IFERROR(INT(IF(MID(VLOOKUP(B381,IMPORT!$F:$AF,26,FALSE),1,10)&lt;&gt;"null",MID(VLOOKUP(B381,IMPORT!$F:$AF,26,FALSE),1,10),"")),"")</f>
        <v>43438</v>
      </c>
      <c r="R381" s="16" t="str">
        <f>IFERROR(IF(VLOOKUP(B381,IMPORT!$F:$AF,11,FALSE)="true","X",""),"")</f>
        <v/>
      </c>
      <c r="S381" s="16" t="str">
        <f>IFERROR(IF(VLOOKUP(B381,IMPORT!$F:$AF,12,FALSE)="true","X",""),"")</f>
        <v/>
      </c>
      <c r="T381" s="16" t="str">
        <f>IFERROR(IF(VLOOKUP(B381,IMPORT!$F:$AF,9,FALSE)="true","X",""),"")</f>
        <v/>
      </c>
      <c r="U381" s="16" t="str">
        <f>IFERROR(IF(VLOOKUP(B381,IMPORT!$F:$AF,10,FALSE)="true","X",""),"")</f>
        <v/>
      </c>
      <c r="V381" s="16" t="str">
        <f>IFERROR(IF(VLOOKUP(B381,IMPORT!$F:$AF,13,FALSE)="true","X",""),"")</f>
        <v/>
      </c>
      <c r="W381" s="16" t="str">
        <f>IFERROR(IF(VLOOKUP(B381,IMPORT!$F:$AF,14,FALSE)="true","X",""),"")</f>
        <v/>
      </c>
      <c r="X381" s="12">
        <f>IFERROR(INT(IF(MID(VLOOKUP(B381,IMPORT!$F:$AF,27,FALSE),1,10)&lt;&gt;"null",MID(VLOOKUP(B381,IMPORT!$F:$AF,27,FALSE),1,10),"-")),"")</f>
        <v>43214</v>
      </c>
      <c r="Y381" s="21">
        <f>IFERROR(IF(VLOOKUP(B381,IMPORT!$F:$AF,24,FALSE)&lt;&gt;"null",VLOOKUP(B381,IMPORT!$F:$AF,24,FALSE),""),"")</f>
        <v>70100118723608</v>
      </c>
      <c r="Z381" s="18" t="str">
        <f>IFERROR(IF(VLOOKUP(B381,IMPORT!$F:$AF,25,FALSE)&lt;&gt;"null",VLOOKUP(B381,IMPORT!$F:$AF,25,FALSE),""),"")</f>
        <v/>
      </c>
    </row>
    <row r="382" spans="1:26">
      <c r="A382" s="1" t="str">
        <f>IFERROR(IF(IMPORT!C382&lt;&gt;"",IMPORT!C382,""),"")</f>
        <v>Paris 18 - Lamarck</v>
      </c>
      <c r="B382" s="1" t="str">
        <f>IFERROR(VLOOKUP(D382,IMPORT!$1:$1048576,6,FALSE),"")</f>
        <v>EP-809-YQ</v>
      </c>
      <c r="C382" s="1" t="str">
        <f>IFERROR(VLOOKUP(B382,IMPORT!$F:$G,2,FALSE),"")</f>
        <v>TWINGO</v>
      </c>
      <c r="D382" s="8" t="str">
        <f>IFERROR(IF(IMPORT!A382&lt;&gt;"",IMPORT!A382,""),"")</f>
        <v>Paris 18 - Lamarck3</v>
      </c>
      <c r="E382" s="1" t="str">
        <f>IFERROR(VLOOKUP(D382,IMPORT!$1:$1048576,21,FALSE),"")</f>
        <v>Simon Coulange</v>
      </c>
      <c r="F382" s="25" t="str">
        <f>IFERROR(IF(VLOOKUP(B382,IMPORT!$F:$J,4,0)="true","","S"),"")</f>
        <v/>
      </c>
      <c r="G382" s="10" t="str">
        <f>IFERROR(IF(VLOOKUP(B382,IMPORT!$F:$J,5,0)="normal","","B"),"")</f>
        <v/>
      </c>
      <c r="H382" s="26" t="str">
        <f>IFERROR(IF(VLOOKUP(B382,IMPORT!$F:$L,7,0)="true","","P"),"")</f>
        <v/>
      </c>
      <c r="I382" s="18" t="str">
        <f>IF(AND(OR(IMPORT!K382="available",IMPORT!K382="reservation",IMPORT!K382="reservation-late"),OR(A382&lt;&gt;"Z - Garage - Livraison",A382&lt;&gt;"Z - Garage - Livraison")),B382,"")</f>
        <v>EP-809-YQ</v>
      </c>
      <c r="J382" s="18" t="str">
        <f>IFERROR(IF(VLOOKUP(B382,IMPORT!$F:$AF,21,FALSE)&lt;&gt;"null",IF(OR(A382="Z - Garage - Livraison",A382="Z - Garage - Restitution"),"",B382),""),"")</f>
        <v/>
      </c>
      <c r="K382" s="18" t="str">
        <f>IF(AND(J382="",OR(IMPORT!K382="intervention",IMPORT!K382="intervention-late")),IF(OR(A382="Z - Garage - Livraison",A382="Z - Garage - Restitution"),"",B382),"")</f>
        <v/>
      </c>
      <c r="L382" s="18" t="str">
        <f>IFERROR(IF(OR(A382="Z - Garage - Livraison",A382="Z - Garage - Restitution"),B382,""),"")</f>
        <v/>
      </c>
      <c r="M382" s="20" t="str">
        <f>IFERROR(INT(IF(OR(IMPORT!K382="intervention",IMPORT!K382="intervention-late",IMPORT!K382="unavailable"),IF(J382&lt;&gt;"",MID(VLOOKUP(B382,IMPORT!$F:$AF,21,0),1,10),MID(VLOOKUP(B382,IMPORT!$F:$AF,19,0),1,10)),"")),"")</f>
        <v/>
      </c>
      <c r="N382" s="20" t="str">
        <f>IFERROR(INT(IF(OR(IMPORT!K382="intervention",IMPORT!K382="intervention-late",IMPORT!K382="unavailable"),IF(J382&lt;&gt;"",MID(VLOOKUP(B382,IMPORT!$F:$AF,22,0),1,10),MID(VLOOKUP(B382,IMPORT!$F:$AF,20,0),1,10)),"")),"")</f>
        <v/>
      </c>
      <c r="O382" s="18" t="str">
        <f t="shared" ca="1" si="5"/>
        <v/>
      </c>
      <c r="P382" s="14" t="str">
        <f>IFERROR(INT(IF(MID(VLOOKUP(B382,IMPORT!$F:$AF,23,FALSE),1,10)&lt;&gt;"null",MID(VLOOKUP(B382,IMPORT!$F:$AF,23,FALSE),1,10),"")),"")</f>
        <v/>
      </c>
      <c r="Q382" s="16" t="str">
        <f>IFERROR(INT(IF(MID(VLOOKUP(B382,IMPORT!$F:$AF,26,FALSE),1,10)&lt;&gt;"null",MID(VLOOKUP(B382,IMPORT!$F:$AF,26,FALSE),1,10),"")),"")</f>
        <v/>
      </c>
      <c r="R382" s="16" t="str">
        <f>IFERROR(IF(VLOOKUP(B382,IMPORT!$F:$AF,11,FALSE)="true","X",""),"")</f>
        <v/>
      </c>
      <c r="S382" s="16" t="str">
        <f>IFERROR(IF(VLOOKUP(B382,IMPORT!$F:$AF,12,FALSE)="true","X",""),"")</f>
        <v/>
      </c>
      <c r="T382" s="16" t="str">
        <f>IFERROR(IF(VLOOKUP(B382,IMPORT!$F:$AF,9,FALSE)="true","X",""),"")</f>
        <v/>
      </c>
      <c r="U382" s="16" t="str">
        <f>IFERROR(IF(VLOOKUP(B382,IMPORT!$F:$AF,10,FALSE)="true","X",""),"")</f>
        <v/>
      </c>
      <c r="V382" s="16" t="str">
        <f>IFERROR(IF(VLOOKUP(B382,IMPORT!$F:$AF,13,FALSE)="true","X",""),"")</f>
        <v/>
      </c>
      <c r="W382" s="16" t="str">
        <f>IFERROR(IF(VLOOKUP(B382,IMPORT!$F:$AF,14,FALSE)="true","X",""),"")</f>
        <v/>
      </c>
      <c r="X382" s="12">
        <f>IFERROR(INT(IF(MID(VLOOKUP(B382,IMPORT!$F:$AF,27,FALSE),1,10)&lt;&gt;"null",MID(VLOOKUP(B382,IMPORT!$F:$AF,27,FALSE),1,10),"-")),"")</f>
        <v>43216</v>
      </c>
      <c r="Y382" s="21">
        <f>IFERROR(IF(VLOOKUP(B382,IMPORT!$F:$AF,24,FALSE)&lt;&gt;"null",VLOOKUP(B382,IMPORT!$F:$AF,24,FALSE),""),"")</f>
        <v>7.0100118723603597E+17</v>
      </c>
      <c r="Z382" s="18" t="str">
        <f>IFERROR(IF(VLOOKUP(B382,IMPORT!$F:$AF,25,FALSE)&lt;&gt;"null",VLOOKUP(B382,IMPORT!$F:$AF,25,FALSE),""),"")</f>
        <v/>
      </c>
    </row>
    <row r="383" spans="1:26">
      <c r="A383" s="1" t="str">
        <f>IFERROR(IF(IMPORT!C383&lt;&gt;"",IMPORT!C383,""),"")</f>
        <v>Paris 18 - Lamarck</v>
      </c>
      <c r="B383" s="1" t="str">
        <f>IFERROR(VLOOKUP(D383,IMPORT!$1:$1048576,6,FALSE),"")</f>
        <v>EL-864-FN</v>
      </c>
      <c r="C383" s="1" t="str">
        <f>IFERROR(VLOOKUP(B383,IMPORT!$F:$G,2,FALSE),"")</f>
        <v>Golf 7</v>
      </c>
      <c r="D383" s="8" t="str">
        <f>IFERROR(IF(IMPORT!A383&lt;&gt;"",IMPORT!A383,""),"")</f>
        <v>Paris 18 - Lamarck4</v>
      </c>
      <c r="E383" s="1" t="str">
        <f>IFERROR(VLOOKUP(D383,IMPORT!$1:$1048576,21,FALSE),"")</f>
        <v>Simon Coulange</v>
      </c>
      <c r="F383" s="25" t="str">
        <f>IFERROR(IF(VLOOKUP(B383,IMPORT!$F:$J,4,0)="true","","S"),"")</f>
        <v/>
      </c>
      <c r="G383" s="10" t="str">
        <f>IFERROR(IF(VLOOKUP(B383,IMPORT!$F:$J,5,0)="normal","","B"),"")</f>
        <v/>
      </c>
      <c r="H383" s="26" t="str">
        <f>IFERROR(IF(VLOOKUP(B383,IMPORT!$F:$L,7,0)="true","","P"),"")</f>
        <v/>
      </c>
      <c r="I383" s="18" t="str">
        <f>IF(AND(OR(IMPORT!K383="available",IMPORT!K383="reservation",IMPORT!K383="reservation-late"),OR(A383&lt;&gt;"Z - Garage - Livraison",A383&lt;&gt;"Z - Garage - Livraison")),B383,"")</f>
        <v>EL-864-FN</v>
      </c>
      <c r="J383" s="18" t="str">
        <f>IFERROR(IF(VLOOKUP(B383,IMPORT!$F:$AF,21,FALSE)&lt;&gt;"null",IF(OR(A383="Z - Garage - Livraison",A383="Z - Garage - Restitution"),"",B383),""),"")</f>
        <v/>
      </c>
      <c r="K383" s="18" t="str">
        <f>IF(AND(J383="",OR(IMPORT!K383="intervention",IMPORT!K383="intervention-late")),IF(OR(A383="Z - Garage - Livraison",A383="Z - Garage - Restitution"),"",B383),"")</f>
        <v/>
      </c>
      <c r="L383" s="18" t="str">
        <f>IFERROR(IF(OR(A383="Z - Garage - Livraison",A383="Z - Garage - Restitution"),B383,""),"")</f>
        <v/>
      </c>
      <c r="M383" s="20" t="str">
        <f>IFERROR(INT(IF(OR(IMPORT!K383="intervention",IMPORT!K383="intervention-late",IMPORT!K383="unavailable"),IF(J383&lt;&gt;"",MID(VLOOKUP(B383,IMPORT!$F:$AF,21,0),1,10),MID(VLOOKUP(B383,IMPORT!$F:$AF,19,0),1,10)),"")),"")</f>
        <v/>
      </c>
      <c r="N383" s="20" t="str">
        <f>IFERROR(INT(IF(OR(IMPORT!K383="intervention",IMPORT!K383="intervention-late",IMPORT!K383="unavailable"),IF(J383&lt;&gt;"",MID(VLOOKUP(B383,IMPORT!$F:$AF,22,0),1,10),MID(VLOOKUP(B383,IMPORT!$F:$AF,20,0),1,10)),"")),"")</f>
        <v/>
      </c>
      <c r="O383" s="18" t="str">
        <f t="shared" ca="1" si="5"/>
        <v/>
      </c>
      <c r="P383" s="14" t="str">
        <f>IFERROR(INT(IF(MID(VLOOKUP(B383,IMPORT!$F:$AF,23,FALSE),1,10)&lt;&gt;"null",MID(VLOOKUP(B383,IMPORT!$F:$AF,23,FALSE),1,10),"")),"")</f>
        <v/>
      </c>
      <c r="Q383" s="16" t="str">
        <f>IFERROR(INT(IF(MID(VLOOKUP(B383,IMPORT!$F:$AF,26,FALSE),1,10)&lt;&gt;"null",MID(VLOOKUP(B383,IMPORT!$F:$AF,26,FALSE),1,10),"")),"")</f>
        <v/>
      </c>
      <c r="R383" s="16" t="str">
        <f>IFERROR(IF(VLOOKUP(B383,IMPORT!$F:$AF,11,FALSE)="true","X",""),"")</f>
        <v/>
      </c>
      <c r="S383" s="16" t="str">
        <f>IFERROR(IF(VLOOKUP(B383,IMPORT!$F:$AF,12,FALSE)="true","X",""),"")</f>
        <v/>
      </c>
      <c r="T383" s="16" t="str">
        <f>IFERROR(IF(VLOOKUP(B383,IMPORT!$F:$AF,9,FALSE)="true","X",""),"")</f>
        <v/>
      </c>
      <c r="U383" s="16" t="str">
        <f>IFERROR(IF(VLOOKUP(B383,IMPORT!$F:$AF,10,FALSE)="true","X",""),"")</f>
        <v/>
      </c>
      <c r="V383" s="16" t="str">
        <f>IFERROR(IF(VLOOKUP(B383,IMPORT!$F:$AF,13,FALSE)="true","X",""),"")</f>
        <v/>
      </c>
      <c r="W383" s="16" t="str">
        <f>IFERROR(IF(VLOOKUP(B383,IMPORT!$F:$AF,14,FALSE)="true","X",""),"")</f>
        <v/>
      </c>
      <c r="X383" s="12">
        <f>IFERROR(INT(IF(MID(VLOOKUP(B383,IMPORT!$F:$AF,27,FALSE),1,10)&lt;&gt;"null",MID(VLOOKUP(B383,IMPORT!$F:$AF,27,FALSE),1,10),"-")),"")</f>
        <v>43391</v>
      </c>
      <c r="Y383" s="21">
        <f>IFERROR(IF(VLOOKUP(B383,IMPORT!$F:$AF,24,FALSE)&lt;&gt;"null",VLOOKUP(B383,IMPORT!$F:$AF,24,FALSE),""),"")</f>
        <v>7.0100118723602995E+17</v>
      </c>
      <c r="Z383" s="18" t="str">
        <f>IFERROR(IF(VLOOKUP(B383,IMPORT!$F:$AF,25,FALSE)&lt;&gt;"null",VLOOKUP(B383,IMPORT!$F:$AF,25,FALSE),""),"")</f>
        <v/>
      </c>
    </row>
    <row r="384" spans="1:26">
      <c r="A384" s="1" t="str">
        <f>IFERROR(IF(IMPORT!C384&lt;&gt;"",IMPORT!C384,""),"")</f>
        <v>Paris 18 - Lamarck</v>
      </c>
      <c r="B384" s="1" t="str">
        <f>IFERROR(VLOOKUP(D384,IMPORT!$1:$1048576,6,FALSE),"")</f>
        <v>EY-938-BM</v>
      </c>
      <c r="C384" s="1" t="str">
        <f>IFERROR(VLOOKUP(B384,IMPORT!$F:$G,2,FALSE),"")</f>
        <v>GRAND SCENIC</v>
      </c>
      <c r="D384" s="8" t="str">
        <f>IFERROR(IF(IMPORT!A384&lt;&gt;"",IMPORT!A384,""),"")</f>
        <v>Paris 18 - Lamarck5</v>
      </c>
      <c r="E384" s="1" t="str">
        <f>IFERROR(VLOOKUP(D384,IMPORT!$1:$1048576,21,FALSE),"")</f>
        <v>Simon Coulange</v>
      </c>
      <c r="F384" s="25" t="str">
        <f>IFERROR(IF(VLOOKUP(B384,IMPORT!$F:$J,4,0)="true","","S"),"")</f>
        <v/>
      </c>
      <c r="G384" s="10" t="str">
        <f>IFERROR(IF(VLOOKUP(B384,IMPORT!$F:$J,5,0)="normal","","B"),"")</f>
        <v/>
      </c>
      <c r="H384" s="26" t="str">
        <f>IFERROR(IF(VLOOKUP(B384,IMPORT!$F:$L,7,0)="true","","P"),"")</f>
        <v/>
      </c>
      <c r="I384" s="18" t="str">
        <f>IF(AND(OR(IMPORT!K384="available",IMPORT!K384="reservation",IMPORT!K384="reservation-late"),OR(A384&lt;&gt;"Z - Garage - Livraison",A384&lt;&gt;"Z - Garage - Livraison")),B384,"")</f>
        <v>EY-938-BM</v>
      </c>
      <c r="J384" s="18" t="str">
        <f>IFERROR(IF(VLOOKUP(B384,IMPORT!$F:$AF,21,FALSE)&lt;&gt;"null",IF(OR(A384="Z - Garage - Livraison",A384="Z - Garage - Restitution"),"",B384),""),"")</f>
        <v/>
      </c>
      <c r="K384" s="18" t="str">
        <f>IF(AND(J384="",OR(IMPORT!K384="intervention",IMPORT!K384="intervention-late")),IF(OR(A384="Z - Garage - Livraison",A384="Z - Garage - Restitution"),"",B384),"")</f>
        <v/>
      </c>
      <c r="L384" s="18" t="str">
        <f>IFERROR(IF(OR(A384="Z - Garage - Livraison",A384="Z - Garage - Restitution"),B384,""),"")</f>
        <v/>
      </c>
      <c r="M384" s="20" t="str">
        <f>IFERROR(INT(IF(OR(IMPORT!K384="intervention",IMPORT!K384="intervention-late",IMPORT!K384="unavailable"),IF(J384&lt;&gt;"",MID(VLOOKUP(B384,IMPORT!$F:$AF,21,0),1,10),MID(VLOOKUP(B384,IMPORT!$F:$AF,19,0),1,10)),"")),"")</f>
        <v/>
      </c>
      <c r="N384" s="20" t="str">
        <f>IFERROR(INT(IF(OR(IMPORT!K384="intervention",IMPORT!K384="intervention-late",IMPORT!K384="unavailable"),IF(J384&lt;&gt;"",MID(VLOOKUP(B384,IMPORT!$F:$AF,22,0),1,10),MID(VLOOKUP(B384,IMPORT!$F:$AF,20,0),1,10)),"")),"")</f>
        <v/>
      </c>
      <c r="O384" s="18" t="str">
        <f t="shared" ca="1" si="5"/>
        <v/>
      </c>
      <c r="P384" s="14" t="str">
        <f>IFERROR(INT(IF(MID(VLOOKUP(B384,IMPORT!$F:$AF,23,FALSE),1,10)&lt;&gt;"null",MID(VLOOKUP(B384,IMPORT!$F:$AF,23,FALSE),1,10),"")),"")</f>
        <v/>
      </c>
      <c r="Q384" s="16" t="str">
        <f>IFERROR(INT(IF(MID(VLOOKUP(B384,IMPORT!$F:$AF,26,FALSE),1,10)&lt;&gt;"null",MID(VLOOKUP(B384,IMPORT!$F:$AF,26,FALSE),1,10),"")),"")</f>
        <v/>
      </c>
      <c r="R384" s="16" t="str">
        <f>IFERROR(IF(VLOOKUP(B384,IMPORT!$F:$AF,11,FALSE)="true","X",""),"")</f>
        <v/>
      </c>
      <c r="S384" s="16" t="str">
        <f>IFERROR(IF(VLOOKUP(B384,IMPORT!$F:$AF,12,FALSE)="true","X",""),"")</f>
        <v/>
      </c>
      <c r="T384" s="16" t="str">
        <f>IFERROR(IF(VLOOKUP(B384,IMPORT!$F:$AF,9,FALSE)="true","X",""),"")</f>
        <v/>
      </c>
      <c r="U384" s="16" t="str">
        <f>IFERROR(IF(VLOOKUP(B384,IMPORT!$F:$AF,10,FALSE)="true","X",""),"")</f>
        <v/>
      </c>
      <c r="V384" s="16" t="str">
        <f>IFERROR(IF(VLOOKUP(B384,IMPORT!$F:$AF,13,FALSE)="true","X",""),"")</f>
        <v/>
      </c>
      <c r="W384" s="16" t="str">
        <f>IFERROR(IF(VLOOKUP(B384,IMPORT!$F:$AF,14,FALSE)="true","X",""),"")</f>
        <v/>
      </c>
      <c r="X384" s="12" t="str">
        <f>IFERROR(INT(IF(MID(VLOOKUP(B384,IMPORT!$F:$AF,27,FALSE),1,10)&lt;&gt;"null",MID(VLOOKUP(B384,IMPORT!$F:$AF,27,FALSE),1,10),"-")),"")</f>
        <v/>
      </c>
      <c r="Y384" s="21">
        <f>IFERROR(IF(VLOOKUP(B384,IMPORT!$F:$AF,24,FALSE)&lt;&gt;"null",VLOOKUP(B384,IMPORT!$F:$AF,24,FALSE),""),"")</f>
        <v>7.0100118723605504E+17</v>
      </c>
      <c r="Z384" s="18" t="str">
        <f>IFERROR(IF(VLOOKUP(B384,IMPORT!$F:$AF,25,FALSE)&lt;&gt;"null",VLOOKUP(B384,IMPORT!$F:$AF,25,FALSE),""),"")</f>
        <v/>
      </c>
    </row>
    <row r="385" spans="1:26">
      <c r="A385" s="1" t="str">
        <f>IFERROR(IF(IMPORT!C385&lt;&gt;"",IMPORT!C385,""),"")</f>
        <v>Paris 19 - Avenue Mathurin Moreau</v>
      </c>
      <c r="B385" s="1" t="str">
        <f>IFERROR(VLOOKUP(D385,IMPORT!$1:$1048576,6,FALSE),"")</f>
        <v>EL-192-SA</v>
      </c>
      <c r="C385" s="1" t="str">
        <f>IFERROR(VLOOKUP(B385,IMPORT!$F:$G,2,FALSE),"")</f>
        <v>TWINGO</v>
      </c>
      <c r="D385" s="8" t="str">
        <f>IFERROR(IF(IMPORT!A385&lt;&gt;"",IMPORT!A385,""),"")</f>
        <v>Paris 19 - Avenue Mathurin Moreau1</v>
      </c>
      <c r="E385" s="1" t="str">
        <f>IFERROR(VLOOKUP(D385,IMPORT!$1:$1048576,21,FALSE),"")</f>
        <v>Simon Coulange</v>
      </c>
      <c r="F385" s="25" t="str">
        <f>IFERROR(IF(VLOOKUP(B385,IMPORT!$F:$J,4,0)="true","","S"),"")</f>
        <v/>
      </c>
      <c r="G385" s="10" t="str">
        <f>IFERROR(IF(VLOOKUP(B385,IMPORT!$F:$J,5,0)="normal","","B"),"")</f>
        <v/>
      </c>
      <c r="H385" s="26" t="str">
        <f>IFERROR(IF(VLOOKUP(B385,IMPORT!$F:$L,7,0)="true","","P"),"")</f>
        <v/>
      </c>
      <c r="I385" s="18" t="str">
        <f>IF(AND(OR(IMPORT!K385="available",IMPORT!K385="reservation",IMPORT!K385="reservation-late"),OR(A385&lt;&gt;"Z - Garage - Livraison",A385&lt;&gt;"Z - Garage - Livraison")),B385,"")</f>
        <v>EL-192-SA</v>
      </c>
      <c r="J385" s="18" t="str">
        <f>IFERROR(IF(VLOOKUP(B385,IMPORT!$F:$AF,21,FALSE)&lt;&gt;"null",IF(OR(A385="Z - Garage - Livraison",A385="Z - Garage - Restitution"),"",B385),""),"")</f>
        <v/>
      </c>
      <c r="K385" s="18" t="str">
        <f>IF(AND(J385="",OR(IMPORT!K385="intervention",IMPORT!K385="intervention-late")),IF(OR(A385="Z - Garage - Livraison",A385="Z - Garage - Restitution"),"",B385),"")</f>
        <v/>
      </c>
      <c r="L385" s="18" t="str">
        <f>IFERROR(IF(OR(A385="Z - Garage - Livraison",A385="Z - Garage - Restitution"),B385,""),"")</f>
        <v/>
      </c>
      <c r="M385" s="20" t="str">
        <f>IFERROR(INT(IF(OR(IMPORT!K385="intervention",IMPORT!K385="intervention-late",IMPORT!K385="unavailable"),IF(J385&lt;&gt;"",MID(VLOOKUP(B385,IMPORT!$F:$AF,21,0),1,10),MID(VLOOKUP(B385,IMPORT!$F:$AF,19,0),1,10)),"")),"")</f>
        <v/>
      </c>
      <c r="N385" s="20" t="str">
        <f>IFERROR(INT(IF(OR(IMPORT!K385="intervention",IMPORT!K385="intervention-late",IMPORT!K385="unavailable"),IF(J385&lt;&gt;"",MID(VLOOKUP(B385,IMPORT!$F:$AF,22,0),1,10),MID(VLOOKUP(B385,IMPORT!$F:$AF,20,0),1,10)),"")),"")</f>
        <v/>
      </c>
      <c r="O385" s="18" t="str">
        <f t="shared" ca="1" si="5"/>
        <v/>
      </c>
      <c r="P385" s="14">
        <f>IFERROR(INT(IF(MID(VLOOKUP(B385,IMPORT!$F:$AF,23,FALSE),1,10)&lt;&gt;"null",MID(VLOOKUP(B385,IMPORT!$F:$AF,23,FALSE),1,10),"")),"")</f>
        <v>43507</v>
      </c>
      <c r="Q385" s="16" t="str">
        <f>IFERROR(INT(IF(MID(VLOOKUP(B385,IMPORT!$F:$AF,26,FALSE),1,10)&lt;&gt;"null",MID(VLOOKUP(B385,IMPORT!$F:$AF,26,FALSE),1,10),"")),"")</f>
        <v/>
      </c>
      <c r="R385" s="16" t="str">
        <f>IFERROR(IF(VLOOKUP(B385,IMPORT!$F:$AF,11,FALSE)="true","X",""),"")</f>
        <v/>
      </c>
      <c r="S385" s="16" t="str">
        <f>IFERROR(IF(VLOOKUP(B385,IMPORT!$F:$AF,12,FALSE)="true","X",""),"")</f>
        <v/>
      </c>
      <c r="T385" s="16" t="str">
        <f>IFERROR(IF(VLOOKUP(B385,IMPORT!$F:$AF,9,FALSE)="true","X",""),"")</f>
        <v/>
      </c>
      <c r="U385" s="16" t="str">
        <f>IFERROR(IF(VLOOKUP(B385,IMPORT!$F:$AF,10,FALSE)="true","X",""),"")</f>
        <v/>
      </c>
      <c r="V385" s="16" t="str">
        <f>IFERROR(IF(VLOOKUP(B385,IMPORT!$F:$AF,13,FALSE)="true","X",""),"")</f>
        <v/>
      </c>
      <c r="W385" s="16" t="str">
        <f>IFERROR(IF(VLOOKUP(B385,IMPORT!$F:$AF,14,FALSE)="true","X",""),"")</f>
        <v/>
      </c>
      <c r="X385" s="12">
        <f>IFERROR(INT(IF(MID(VLOOKUP(B385,IMPORT!$F:$AF,27,FALSE),1,10)&lt;&gt;"null",MID(VLOOKUP(B385,IMPORT!$F:$AF,27,FALSE),1,10),"-")),"")</f>
        <v>43209</v>
      </c>
      <c r="Y385" s="21">
        <f>IFERROR(IF(VLOOKUP(B385,IMPORT!$F:$AF,24,FALSE)&lt;&gt;"null",VLOOKUP(B385,IMPORT!$F:$AF,24,FALSE),""),"")</f>
        <v>7.0100118723608801E+18</v>
      </c>
      <c r="Z385" s="18" t="str">
        <f>IFERROR(IF(VLOOKUP(B385,IMPORT!$F:$AF,25,FALSE)&lt;&gt;"null",VLOOKUP(B385,IMPORT!$F:$AF,25,FALSE),""),"")</f>
        <v>Voirie</v>
      </c>
    </row>
    <row r="386" spans="1:26">
      <c r="A386" s="1" t="str">
        <f>IFERROR(IF(IMPORT!C386&lt;&gt;"",IMPORT!C386,""),"")</f>
        <v>Paris 19 - Avenue Mathurin Moreau</v>
      </c>
      <c r="B386" s="1" t="str">
        <f>IFERROR(VLOOKUP(D386,IMPORT!$1:$1048576,6,FALSE),"")</f>
        <v>EZ-764-XE</v>
      </c>
      <c r="C386" s="1" t="str">
        <f>IFERROR(VLOOKUP(B386,IMPORT!$F:$G,2,FALSE),"")</f>
        <v>C-HR</v>
      </c>
      <c r="D386" s="8" t="str">
        <f>IFERROR(IF(IMPORT!A386&lt;&gt;"",IMPORT!A386,""),"")</f>
        <v>Paris 19 - Avenue Mathurin Moreau2</v>
      </c>
      <c r="E386" s="1" t="str">
        <f>IFERROR(VLOOKUP(D386,IMPORT!$1:$1048576,21,FALSE),"")</f>
        <v>Simon Coulange</v>
      </c>
      <c r="F386" s="25" t="str">
        <f>IFERROR(IF(VLOOKUP(B386,IMPORT!$F:$J,4,0)="true","","S"),"")</f>
        <v/>
      </c>
      <c r="G386" s="10" t="str">
        <f>IFERROR(IF(VLOOKUP(B386,IMPORT!$F:$J,5,0)="normal","","B"),"")</f>
        <v/>
      </c>
      <c r="H386" s="26" t="str">
        <f>IFERROR(IF(VLOOKUP(B386,IMPORT!$F:$L,7,0)="true","","P"),"")</f>
        <v/>
      </c>
      <c r="I386" s="18" t="str">
        <f>IF(AND(OR(IMPORT!K386="available",IMPORT!K386="reservation",IMPORT!K386="reservation-late"),OR(A386&lt;&gt;"Z - Garage - Livraison",A386&lt;&gt;"Z - Garage - Livraison")),B386,"")</f>
        <v>EZ-764-XE</v>
      </c>
      <c r="J386" s="18" t="str">
        <f>IFERROR(IF(VLOOKUP(B386,IMPORT!$F:$AF,21,FALSE)&lt;&gt;"null",IF(OR(A386="Z - Garage - Livraison",A386="Z - Garage - Restitution"),"",B386),""),"")</f>
        <v/>
      </c>
      <c r="K386" s="18" t="str">
        <f>IF(AND(J386="",OR(IMPORT!K386="intervention",IMPORT!K386="intervention-late")),IF(OR(A386="Z - Garage - Livraison",A386="Z - Garage - Restitution"),"",B386),"")</f>
        <v/>
      </c>
      <c r="L386" s="18" t="str">
        <f>IFERROR(IF(OR(A386="Z - Garage - Livraison",A386="Z - Garage - Restitution"),B386,""),"")</f>
        <v/>
      </c>
      <c r="M386" s="20" t="str">
        <f>IFERROR(INT(IF(OR(IMPORT!K386="intervention",IMPORT!K386="intervention-late",IMPORT!K386="unavailable"),IF(J386&lt;&gt;"",MID(VLOOKUP(B386,IMPORT!$F:$AF,21,0),1,10),MID(VLOOKUP(B386,IMPORT!$F:$AF,19,0),1,10)),"")),"")</f>
        <v/>
      </c>
      <c r="N386" s="20" t="str">
        <f>IFERROR(INT(IF(OR(IMPORT!K386="intervention",IMPORT!K386="intervention-late",IMPORT!K386="unavailable"),IF(J386&lt;&gt;"",MID(VLOOKUP(B386,IMPORT!$F:$AF,22,0),1,10),MID(VLOOKUP(B386,IMPORT!$F:$AF,20,0),1,10)),"")),"")</f>
        <v/>
      </c>
      <c r="O386" s="18" t="str">
        <f t="shared" ca="1" si="5"/>
        <v/>
      </c>
      <c r="P386" s="14" t="str">
        <f>IFERROR(INT(IF(MID(VLOOKUP(B386,IMPORT!$F:$AF,23,FALSE),1,10)&lt;&gt;"null",MID(VLOOKUP(B386,IMPORT!$F:$AF,23,FALSE),1,10),"")),"")</f>
        <v/>
      </c>
      <c r="Q386" s="16" t="str">
        <f>IFERROR(INT(IF(MID(VLOOKUP(B386,IMPORT!$F:$AF,26,FALSE),1,10)&lt;&gt;"null",MID(VLOOKUP(B386,IMPORT!$F:$AF,26,FALSE),1,10),"")),"")</f>
        <v/>
      </c>
      <c r="R386" s="16" t="str">
        <f>IFERROR(IF(VLOOKUP(B386,IMPORT!$F:$AF,11,FALSE)="true","X",""),"")</f>
        <v/>
      </c>
      <c r="S386" s="16" t="str">
        <f>IFERROR(IF(VLOOKUP(B386,IMPORT!$F:$AF,12,FALSE)="true","X",""),"")</f>
        <v/>
      </c>
      <c r="T386" s="16" t="str">
        <f>IFERROR(IF(VLOOKUP(B386,IMPORT!$F:$AF,9,FALSE)="true","X",""),"")</f>
        <v/>
      </c>
      <c r="U386" s="16" t="str">
        <f>IFERROR(IF(VLOOKUP(B386,IMPORT!$F:$AF,10,FALSE)="true","X",""),"")</f>
        <v/>
      </c>
      <c r="V386" s="16" t="str">
        <f>IFERROR(IF(VLOOKUP(B386,IMPORT!$F:$AF,13,FALSE)="true","X",""),"")</f>
        <v/>
      </c>
      <c r="W386" s="16" t="str">
        <f>IFERROR(IF(VLOOKUP(B386,IMPORT!$F:$AF,14,FALSE)="true","X",""),"")</f>
        <v/>
      </c>
      <c r="X386" s="12" t="str">
        <f>IFERROR(INT(IF(MID(VLOOKUP(B386,IMPORT!$F:$AF,27,FALSE),1,10)&lt;&gt;"null",MID(VLOOKUP(B386,IMPORT!$F:$AF,27,FALSE),1,10),"-")),"")</f>
        <v/>
      </c>
      <c r="Y386" s="21">
        <f>IFERROR(IF(VLOOKUP(B386,IMPORT!$F:$AF,24,FALSE)&lt;&gt;"null",VLOOKUP(B386,IMPORT!$F:$AF,24,FALSE),""),"")</f>
        <v>7.0100118723604595E+17</v>
      </c>
      <c r="Z386" s="18" t="str">
        <f>IFERROR(IF(VLOOKUP(B386,IMPORT!$F:$AF,25,FALSE)&lt;&gt;"null",VLOOKUP(B386,IMPORT!$F:$AF,25,FALSE),""),"")</f>
        <v/>
      </c>
    </row>
    <row r="387" spans="1:26">
      <c r="A387" s="1" t="str">
        <f>IFERROR(IF(IMPORT!C387&lt;&gt;"",IMPORT!C387,""),"")</f>
        <v>Paris 19 - Cite des Sciences</v>
      </c>
      <c r="B387" s="1" t="str">
        <f>IFERROR(VLOOKUP(D387,IMPORT!$1:$1048576,6,FALSE),"")</f>
        <v>EX-698-YT</v>
      </c>
      <c r="C387" s="1">
        <f>IFERROR(VLOOKUP(B387,IMPORT!$F:$G,2,FALSE),"")</f>
        <v>500</v>
      </c>
      <c r="D387" s="8" t="str">
        <f>IFERROR(IF(IMPORT!A387&lt;&gt;"",IMPORT!A387,""),"")</f>
        <v>Paris 19 - Cite des Sciences1</v>
      </c>
      <c r="E387" s="1" t="str">
        <f>IFERROR(VLOOKUP(D387,IMPORT!$1:$1048576,21,FALSE),"")</f>
        <v>Simon Coulange</v>
      </c>
      <c r="F387" s="25" t="str">
        <f>IFERROR(IF(VLOOKUP(B387,IMPORT!$F:$J,4,0)="true","","S"),"")</f>
        <v/>
      </c>
      <c r="G387" s="10" t="str">
        <f>IFERROR(IF(VLOOKUP(B387,IMPORT!$F:$J,5,0)="normal","","B"),"")</f>
        <v/>
      </c>
      <c r="H387" s="26" t="str">
        <f>IFERROR(IF(VLOOKUP(B387,IMPORT!$F:$L,7,0)="true","","P"),"")</f>
        <v/>
      </c>
      <c r="I387" s="18" t="str">
        <f>IF(AND(OR(IMPORT!K387="available",IMPORT!K387="reservation",IMPORT!K387="reservation-late"),OR(A387&lt;&gt;"Z - Garage - Livraison",A387&lt;&gt;"Z - Garage - Livraison")),B387,"")</f>
        <v>EX-698-YT</v>
      </c>
      <c r="J387" s="18" t="str">
        <f>IFERROR(IF(VLOOKUP(B387,IMPORT!$F:$AF,21,FALSE)&lt;&gt;"null",IF(OR(A387="Z - Garage - Livraison",A387="Z - Garage - Restitution"),"",B387),""),"")</f>
        <v/>
      </c>
      <c r="K387" s="18" t="str">
        <f>IF(AND(J387="",OR(IMPORT!K387="intervention",IMPORT!K387="intervention-late")),IF(OR(A387="Z - Garage - Livraison",A387="Z - Garage - Restitution"),"",B387),"")</f>
        <v/>
      </c>
      <c r="L387" s="18" t="str">
        <f>IFERROR(IF(OR(A387="Z - Garage - Livraison",A387="Z - Garage - Restitution"),B387,""),"")</f>
        <v/>
      </c>
      <c r="M387" s="20" t="str">
        <f>IFERROR(INT(IF(OR(IMPORT!K387="intervention",IMPORT!K387="intervention-late",IMPORT!K387="unavailable"),IF(J387&lt;&gt;"",MID(VLOOKUP(B387,IMPORT!$F:$AF,21,0),1,10),MID(VLOOKUP(B387,IMPORT!$F:$AF,19,0),1,10)),"")),"")</f>
        <v/>
      </c>
      <c r="N387" s="20" t="str">
        <f>IFERROR(INT(IF(OR(IMPORT!K387="intervention",IMPORT!K387="intervention-late",IMPORT!K387="unavailable"),IF(J387&lt;&gt;"",MID(VLOOKUP(B387,IMPORT!$F:$AF,22,0),1,10),MID(VLOOKUP(B387,IMPORT!$F:$AF,20,0),1,10)),"")),"")</f>
        <v/>
      </c>
      <c r="O387" s="18" t="str">
        <f t="shared" ref="O387:O450" ca="1" si="6">IF(J387&lt;&gt;"",IF(N387&lt;&gt;"",N387-TODAY(),""),"")</f>
        <v/>
      </c>
      <c r="P387" s="14" t="str">
        <f>IFERROR(INT(IF(MID(VLOOKUP(B387,IMPORT!$F:$AF,23,FALSE),1,10)&lt;&gt;"null",MID(VLOOKUP(B387,IMPORT!$F:$AF,23,FALSE),1,10),"")),"")</f>
        <v/>
      </c>
      <c r="Q387" s="16" t="str">
        <f>IFERROR(INT(IF(MID(VLOOKUP(B387,IMPORT!$F:$AF,26,FALSE),1,10)&lt;&gt;"null",MID(VLOOKUP(B387,IMPORT!$F:$AF,26,FALSE),1,10),"")),"")</f>
        <v/>
      </c>
      <c r="R387" s="16" t="str">
        <f>IFERROR(IF(VLOOKUP(B387,IMPORT!$F:$AF,11,FALSE)="true","X",""),"")</f>
        <v/>
      </c>
      <c r="S387" s="16" t="str">
        <f>IFERROR(IF(VLOOKUP(B387,IMPORT!$F:$AF,12,FALSE)="true","X",""),"")</f>
        <v/>
      </c>
      <c r="T387" s="16" t="str">
        <f>IFERROR(IF(VLOOKUP(B387,IMPORT!$F:$AF,9,FALSE)="true","X",""),"")</f>
        <v/>
      </c>
      <c r="U387" s="16" t="str">
        <f>IFERROR(IF(VLOOKUP(B387,IMPORT!$F:$AF,10,FALSE)="true","X",""),"")</f>
        <v/>
      </c>
      <c r="V387" s="16" t="str">
        <f>IFERROR(IF(VLOOKUP(B387,IMPORT!$F:$AF,13,FALSE)="true","X",""),"")</f>
        <v/>
      </c>
      <c r="W387" s="16" t="str">
        <f>IFERROR(IF(VLOOKUP(B387,IMPORT!$F:$AF,14,FALSE)="true","X",""),"")</f>
        <v/>
      </c>
      <c r="X387" s="12" t="str">
        <f>IFERROR(INT(IF(MID(VLOOKUP(B387,IMPORT!$F:$AF,27,FALSE),1,10)&lt;&gt;"null",MID(VLOOKUP(B387,IMPORT!$F:$AF,27,FALSE),1,10),"-")),"")</f>
        <v/>
      </c>
      <c r="Y387" s="21">
        <f>IFERROR(IF(VLOOKUP(B387,IMPORT!$F:$AF,24,FALSE)&lt;&gt;"null",VLOOKUP(B387,IMPORT!$F:$AF,24,FALSE),""),"")</f>
        <v>7.0100118723603994E+17</v>
      </c>
      <c r="Z387" s="18">
        <f>IFERROR(IF(VLOOKUP(B387,IMPORT!$F:$AF,25,FALSE)&lt;&gt;"null",VLOOKUP(B387,IMPORT!$F:$AF,25,FALSE),""),"")</f>
        <v>1246</v>
      </c>
    </row>
    <row r="388" spans="1:26">
      <c r="A388" s="1" t="str">
        <f>IFERROR(IF(IMPORT!C388&lt;&gt;"",IMPORT!C388,""),"")</f>
        <v>Paris 19 - Cite des Sciences</v>
      </c>
      <c r="B388" s="1" t="str">
        <f>IFERROR(VLOOKUP(D388,IMPORT!$1:$1048576,6,FALSE),"")</f>
        <v>FA-944-JA</v>
      </c>
      <c r="C388" s="1" t="str">
        <f>IFERROR(VLOOKUP(B388,IMPORT!$F:$G,2,FALSE),"")</f>
        <v>MEGANE</v>
      </c>
      <c r="D388" s="8" t="str">
        <f>IFERROR(IF(IMPORT!A388&lt;&gt;"",IMPORT!A388,""),"")</f>
        <v>Paris 19 - Cite des Sciences2</v>
      </c>
      <c r="E388" s="1" t="str">
        <f>IFERROR(VLOOKUP(D388,IMPORT!$1:$1048576,21,FALSE),"")</f>
        <v>Simon Coulange</v>
      </c>
      <c r="F388" s="25" t="str">
        <f>IFERROR(IF(VLOOKUP(B388,IMPORT!$F:$J,4,0)="true","","S"),"")</f>
        <v/>
      </c>
      <c r="G388" s="10" t="str">
        <f>IFERROR(IF(VLOOKUP(B388,IMPORT!$F:$J,5,0)="normal","","B"),"")</f>
        <v/>
      </c>
      <c r="H388" s="26" t="str">
        <f>IFERROR(IF(VLOOKUP(B388,IMPORT!$F:$L,7,0)="true","","P"),"")</f>
        <v/>
      </c>
      <c r="I388" s="18" t="str">
        <f>IF(AND(OR(IMPORT!K388="available",IMPORT!K388="reservation",IMPORT!K388="reservation-late"),OR(A388&lt;&gt;"Z - Garage - Livraison",A388&lt;&gt;"Z - Garage - Livraison")),B388,"")</f>
        <v/>
      </c>
      <c r="J388" s="18" t="str">
        <f>IFERROR(IF(VLOOKUP(B388,IMPORT!$F:$AF,21,FALSE)&lt;&gt;"null",IF(OR(A388="Z - Garage - Livraison",A388="Z - Garage - Restitution"),"",B388),""),"")</f>
        <v/>
      </c>
      <c r="K388" s="18" t="str">
        <f>IF(AND(J388="",OR(IMPORT!K388="intervention",IMPORT!K388="intervention-late")),IF(OR(A388="Z - Garage - Livraison",A388="Z - Garage - Restitution"),"",B388),"")</f>
        <v>FA-944-JA</v>
      </c>
      <c r="L388" s="18" t="str">
        <f>IFERROR(IF(OR(A388="Z - Garage - Livraison",A388="Z - Garage - Restitution"),B388,""),"")</f>
        <v/>
      </c>
      <c r="M388" s="20">
        <f>IFERROR(INT(IF(OR(IMPORT!K388="intervention",IMPORT!K388="intervention-late",IMPORT!K388="unavailable"),IF(J388&lt;&gt;"",MID(VLOOKUP(B388,IMPORT!$F:$AF,21,0),1,10),MID(VLOOKUP(B388,IMPORT!$F:$AF,19,0),1,10)),"")),"")</f>
        <v>43511</v>
      </c>
      <c r="N388" s="20">
        <f>IFERROR(INT(IF(OR(IMPORT!K388="intervention",IMPORT!K388="intervention-late",IMPORT!K388="unavailable"),IF(J388&lt;&gt;"",MID(VLOOKUP(B388,IMPORT!$F:$AF,22,0),1,10),MID(VLOOKUP(B388,IMPORT!$F:$AF,20,0),1,10)),"")),"")</f>
        <v>43511</v>
      </c>
      <c r="O388" s="18" t="str">
        <f t="shared" ca="1" si="6"/>
        <v/>
      </c>
      <c r="P388" s="14">
        <f>IFERROR(INT(IF(MID(VLOOKUP(B388,IMPORT!$F:$AF,23,FALSE),1,10)&lt;&gt;"null",MID(VLOOKUP(B388,IMPORT!$F:$AF,23,FALSE),1,10),"")),"")</f>
        <v>43506</v>
      </c>
      <c r="Q388" s="16">
        <f>IFERROR(INT(IF(MID(VLOOKUP(B388,IMPORT!$F:$AF,26,FALSE),1,10)&lt;&gt;"null",MID(VLOOKUP(B388,IMPORT!$F:$AF,26,FALSE),1,10),"")),"")</f>
        <v>43382</v>
      </c>
      <c r="R388" s="16" t="str">
        <f>IFERROR(IF(VLOOKUP(B388,IMPORT!$F:$AF,11,FALSE)="true","X",""),"")</f>
        <v/>
      </c>
      <c r="S388" s="16" t="str">
        <f>IFERROR(IF(VLOOKUP(B388,IMPORT!$F:$AF,12,FALSE)="true","X",""),"")</f>
        <v/>
      </c>
      <c r="T388" s="16" t="str">
        <f>IFERROR(IF(VLOOKUP(B388,IMPORT!$F:$AF,9,FALSE)="true","X",""),"")</f>
        <v/>
      </c>
      <c r="U388" s="16" t="str">
        <f>IFERROR(IF(VLOOKUP(B388,IMPORT!$F:$AF,10,FALSE)="true","X",""),"")</f>
        <v/>
      </c>
      <c r="V388" s="16" t="str">
        <f>IFERROR(IF(VLOOKUP(B388,IMPORT!$F:$AF,13,FALSE)="true","X",""),"")</f>
        <v/>
      </c>
      <c r="W388" s="16" t="str">
        <f>IFERROR(IF(VLOOKUP(B388,IMPORT!$F:$AF,14,FALSE)="true","X",""),"")</f>
        <v/>
      </c>
      <c r="X388" s="12">
        <f>IFERROR(INT(IF(MID(VLOOKUP(B388,IMPORT!$F:$AF,27,FALSE),1,10)&lt;&gt;"null",MID(VLOOKUP(B388,IMPORT!$F:$AF,27,FALSE),1,10),"-")),"")</f>
        <v>43509</v>
      </c>
      <c r="Y388" s="21">
        <f>IFERROR(IF(VLOOKUP(B388,IMPORT!$F:$AF,24,FALSE)&lt;&gt;"null",VLOOKUP(B388,IMPORT!$F:$AF,24,FALSE),""),"")</f>
        <v>7.0100118723604506E+17</v>
      </c>
      <c r="Z388" s="18">
        <f>IFERROR(IF(VLOOKUP(B388,IMPORT!$F:$AF,25,FALSE)&lt;&gt;"null",VLOOKUP(B388,IMPORT!$F:$AF,25,FALSE),""),"")</f>
        <v>1328</v>
      </c>
    </row>
    <row r="389" spans="1:26">
      <c r="A389" s="1" t="str">
        <f>IFERROR(IF(IMPORT!C389&lt;&gt;"",IMPORT!C389,""),"")</f>
        <v>Paris 19 - Cite des Sciences</v>
      </c>
      <c r="B389" s="1" t="str">
        <f>IFERROR(VLOOKUP(D389,IMPORT!$1:$1048576,6,FALSE),"")</f>
        <v>EW-904-KM</v>
      </c>
      <c r="C389" s="1">
        <f>IFERROR(VLOOKUP(B389,IMPORT!$F:$G,2,FALSE),"")</f>
        <v>500</v>
      </c>
      <c r="D389" s="8" t="str">
        <f>IFERROR(IF(IMPORT!A389&lt;&gt;"",IMPORT!A389,""),"")</f>
        <v>Paris 19 - Cite des Sciences3</v>
      </c>
      <c r="E389" s="1" t="str">
        <f>IFERROR(VLOOKUP(D389,IMPORT!$1:$1048576,21,FALSE),"")</f>
        <v>Simon Coulange</v>
      </c>
      <c r="F389" s="25" t="str">
        <f>IFERROR(IF(VLOOKUP(B389,IMPORT!$F:$J,4,0)="true","","S"),"")</f>
        <v/>
      </c>
      <c r="G389" s="10" t="str">
        <f>IFERROR(IF(VLOOKUP(B389,IMPORT!$F:$J,5,0)="normal","","B"),"")</f>
        <v/>
      </c>
      <c r="H389" s="26" t="str">
        <f>IFERROR(IF(VLOOKUP(B389,IMPORT!$F:$L,7,0)="true","","P"),"")</f>
        <v/>
      </c>
      <c r="I389" s="18" t="str">
        <f>IF(AND(OR(IMPORT!K389="available",IMPORT!K389="reservation",IMPORT!K389="reservation-late"),OR(A389&lt;&gt;"Z - Garage - Livraison",A389&lt;&gt;"Z - Garage - Livraison")),B389,"")</f>
        <v>EW-904-KM</v>
      </c>
      <c r="J389" s="18" t="str">
        <f>IFERROR(IF(VLOOKUP(B389,IMPORT!$F:$AF,21,FALSE)&lt;&gt;"null",IF(OR(A389="Z - Garage - Livraison",A389="Z - Garage - Restitution"),"",B389),""),"")</f>
        <v/>
      </c>
      <c r="K389" s="18" t="str">
        <f>IF(AND(J389="",OR(IMPORT!K389="intervention",IMPORT!K389="intervention-late")),IF(OR(A389="Z - Garage - Livraison",A389="Z - Garage - Restitution"),"",B389),"")</f>
        <v/>
      </c>
      <c r="L389" s="18" t="str">
        <f>IFERROR(IF(OR(A389="Z - Garage - Livraison",A389="Z - Garage - Restitution"),B389,""),"")</f>
        <v/>
      </c>
      <c r="M389" s="20" t="str">
        <f>IFERROR(INT(IF(OR(IMPORT!K389="intervention",IMPORT!K389="intervention-late",IMPORT!K389="unavailable"),IF(J389&lt;&gt;"",MID(VLOOKUP(B389,IMPORT!$F:$AF,21,0),1,10),MID(VLOOKUP(B389,IMPORT!$F:$AF,19,0),1,10)),"")),"")</f>
        <v/>
      </c>
      <c r="N389" s="20" t="str">
        <f>IFERROR(INT(IF(OR(IMPORT!K389="intervention",IMPORT!K389="intervention-late",IMPORT!K389="unavailable"),IF(J389&lt;&gt;"",MID(VLOOKUP(B389,IMPORT!$F:$AF,22,0),1,10),MID(VLOOKUP(B389,IMPORT!$F:$AF,20,0),1,10)),"")),"")</f>
        <v/>
      </c>
      <c r="O389" s="18" t="str">
        <f t="shared" ca="1" si="6"/>
        <v/>
      </c>
      <c r="P389" s="14">
        <f>IFERROR(INT(IF(MID(VLOOKUP(B389,IMPORT!$F:$AF,23,FALSE),1,10)&lt;&gt;"null",MID(VLOOKUP(B389,IMPORT!$F:$AF,23,FALSE),1,10),"")),"")</f>
        <v>43222</v>
      </c>
      <c r="Q389" s="16">
        <f>IFERROR(INT(IF(MID(VLOOKUP(B389,IMPORT!$F:$AF,26,FALSE),1,10)&lt;&gt;"null",MID(VLOOKUP(B389,IMPORT!$F:$AF,26,FALSE),1,10),"")),"")</f>
        <v>43498</v>
      </c>
      <c r="R389" s="16" t="str">
        <f>IFERROR(IF(VLOOKUP(B389,IMPORT!$F:$AF,11,FALSE)="true","X",""),"")</f>
        <v/>
      </c>
      <c r="S389" s="16" t="str">
        <f>IFERROR(IF(VLOOKUP(B389,IMPORT!$F:$AF,12,FALSE)="true","X",""),"")</f>
        <v/>
      </c>
      <c r="T389" s="16" t="str">
        <f>IFERROR(IF(VLOOKUP(B389,IMPORT!$F:$AF,9,FALSE)="true","X",""),"")</f>
        <v/>
      </c>
      <c r="U389" s="16" t="str">
        <f>IFERROR(IF(VLOOKUP(B389,IMPORT!$F:$AF,10,FALSE)="true","X",""),"")</f>
        <v/>
      </c>
      <c r="V389" s="16" t="str">
        <f>IFERROR(IF(VLOOKUP(B389,IMPORT!$F:$AF,13,FALSE)="true","X",""),"")</f>
        <v/>
      </c>
      <c r="W389" s="16" t="str">
        <f>IFERROR(IF(VLOOKUP(B389,IMPORT!$F:$AF,14,FALSE)="true","X",""),"")</f>
        <v/>
      </c>
      <c r="X389" s="12">
        <f>IFERROR(INT(IF(MID(VLOOKUP(B389,IMPORT!$F:$AF,27,FALSE),1,10)&lt;&gt;"null",MID(VLOOKUP(B389,IMPORT!$F:$AF,27,FALSE),1,10),"-")),"")</f>
        <v>43509</v>
      </c>
      <c r="Y389" s="21">
        <f>IFERROR(IF(VLOOKUP(B389,IMPORT!$F:$AF,24,FALSE)&lt;&gt;"null",VLOOKUP(B389,IMPORT!$F:$AF,24,FALSE),""),"")</f>
        <v>7.0100118723606195E+17</v>
      </c>
      <c r="Z389" s="18" t="str">
        <f>IFERROR(IF(VLOOKUP(B389,IMPORT!$F:$AF,25,FALSE)&lt;&gt;"null",VLOOKUP(B389,IMPORT!$F:$AF,25,FALSE),""),"")</f>
        <v/>
      </c>
    </row>
    <row r="390" spans="1:26">
      <c r="A390" s="1" t="str">
        <f>IFERROR(IF(IMPORT!C390&lt;&gt;"",IMPORT!C390,""),"")</f>
        <v>Paris 19 - Cite des Sciences</v>
      </c>
      <c r="B390" s="1" t="str">
        <f>IFERROR(VLOOKUP(D390,IMPORT!$1:$1048576,6,FALSE),"")</f>
        <v>ES-803-YB</v>
      </c>
      <c r="C390" s="1" t="str">
        <f>IFERROR(VLOOKUP(B390,IMPORT!$F:$G,2,FALSE),"")</f>
        <v>MEGANE</v>
      </c>
      <c r="D390" s="8" t="str">
        <f>IFERROR(IF(IMPORT!A390&lt;&gt;"",IMPORT!A390,""),"")</f>
        <v>Paris 19 - Cite des Sciences4</v>
      </c>
      <c r="E390" s="1" t="str">
        <f>IFERROR(VLOOKUP(D390,IMPORT!$1:$1048576,21,FALSE),"")</f>
        <v>Simon Coulange</v>
      </c>
      <c r="F390" s="25" t="str">
        <f>IFERROR(IF(VLOOKUP(B390,IMPORT!$F:$J,4,0)="true","","S"),"")</f>
        <v/>
      </c>
      <c r="G390" s="10" t="str">
        <f>IFERROR(IF(VLOOKUP(B390,IMPORT!$F:$J,5,0)="normal","","B"),"")</f>
        <v/>
      </c>
      <c r="H390" s="26" t="str">
        <f>IFERROR(IF(VLOOKUP(B390,IMPORT!$F:$L,7,0)="true","","P"),"")</f>
        <v/>
      </c>
      <c r="I390" s="18" t="str">
        <f>IF(AND(OR(IMPORT!K390="available",IMPORT!K390="reservation",IMPORT!K390="reservation-late"),OR(A390&lt;&gt;"Z - Garage - Livraison",A390&lt;&gt;"Z - Garage - Livraison")),B390,"")</f>
        <v>ES-803-YB</v>
      </c>
      <c r="J390" s="18" t="str">
        <f>IFERROR(IF(VLOOKUP(B390,IMPORT!$F:$AF,21,FALSE)&lt;&gt;"null",IF(OR(A390="Z - Garage - Livraison",A390="Z - Garage - Restitution"),"",B390),""),"")</f>
        <v/>
      </c>
      <c r="K390" s="18" t="str">
        <f>IF(AND(J390="",OR(IMPORT!K390="intervention",IMPORT!K390="intervention-late")),IF(OR(A390="Z - Garage - Livraison",A390="Z - Garage - Restitution"),"",B390),"")</f>
        <v/>
      </c>
      <c r="L390" s="18" t="str">
        <f>IFERROR(IF(OR(A390="Z - Garage - Livraison",A390="Z - Garage - Restitution"),B390,""),"")</f>
        <v/>
      </c>
      <c r="M390" s="20" t="str">
        <f>IFERROR(INT(IF(OR(IMPORT!K390="intervention",IMPORT!K390="intervention-late",IMPORT!K390="unavailable"),IF(J390&lt;&gt;"",MID(VLOOKUP(B390,IMPORT!$F:$AF,21,0),1,10),MID(VLOOKUP(B390,IMPORT!$F:$AF,19,0),1,10)),"")),"")</f>
        <v/>
      </c>
      <c r="N390" s="20" t="str">
        <f>IFERROR(INT(IF(OR(IMPORT!K390="intervention",IMPORT!K390="intervention-late",IMPORT!K390="unavailable"),IF(J390&lt;&gt;"",MID(VLOOKUP(B390,IMPORT!$F:$AF,22,0),1,10),MID(VLOOKUP(B390,IMPORT!$F:$AF,20,0),1,10)),"")),"")</f>
        <v/>
      </c>
      <c r="O390" s="18" t="str">
        <f t="shared" ca="1" si="6"/>
        <v/>
      </c>
      <c r="P390" s="14" t="str">
        <f>IFERROR(INT(IF(MID(VLOOKUP(B390,IMPORT!$F:$AF,23,FALSE),1,10)&lt;&gt;"null",MID(VLOOKUP(B390,IMPORT!$F:$AF,23,FALSE),1,10),"")),"")</f>
        <v/>
      </c>
      <c r="Q390" s="16" t="str">
        <f>IFERROR(INT(IF(MID(VLOOKUP(B390,IMPORT!$F:$AF,26,FALSE),1,10)&lt;&gt;"null",MID(VLOOKUP(B390,IMPORT!$F:$AF,26,FALSE),1,10),"")),"")</f>
        <v/>
      </c>
      <c r="R390" s="16" t="str">
        <f>IFERROR(IF(VLOOKUP(B390,IMPORT!$F:$AF,11,FALSE)="true","X",""),"")</f>
        <v/>
      </c>
      <c r="S390" s="16" t="str">
        <f>IFERROR(IF(VLOOKUP(B390,IMPORT!$F:$AF,12,FALSE)="true","X",""),"")</f>
        <v/>
      </c>
      <c r="T390" s="16" t="str">
        <f>IFERROR(IF(VLOOKUP(B390,IMPORT!$F:$AF,9,FALSE)="true","X",""),"")</f>
        <v/>
      </c>
      <c r="U390" s="16" t="str">
        <f>IFERROR(IF(VLOOKUP(B390,IMPORT!$F:$AF,10,FALSE)="true","X",""),"")</f>
        <v/>
      </c>
      <c r="V390" s="16" t="str">
        <f>IFERROR(IF(VLOOKUP(B390,IMPORT!$F:$AF,13,FALSE)="true","X",""),"")</f>
        <v/>
      </c>
      <c r="W390" s="16" t="str">
        <f>IFERROR(IF(VLOOKUP(B390,IMPORT!$F:$AF,14,FALSE)="true","X",""),"")</f>
        <v/>
      </c>
      <c r="X390" s="12">
        <f>IFERROR(INT(IF(MID(VLOOKUP(B390,IMPORT!$F:$AF,27,FALSE),1,10)&lt;&gt;"null",MID(VLOOKUP(B390,IMPORT!$F:$AF,27,FALSE),1,10),"-")),"")</f>
        <v>43448</v>
      </c>
      <c r="Y390" s="21">
        <f>IFERROR(IF(VLOOKUP(B390,IMPORT!$F:$AF,24,FALSE)&lt;&gt;"null",VLOOKUP(B390,IMPORT!$F:$AF,24,FALSE),""),"")</f>
        <v>7.0100118723602701E+17</v>
      </c>
      <c r="Z390" s="18">
        <f>IFERROR(IF(VLOOKUP(B390,IMPORT!$F:$AF,25,FALSE)&lt;&gt;"null",VLOOKUP(B390,IMPORT!$F:$AF,25,FALSE),""),"")</f>
        <v>1245</v>
      </c>
    </row>
    <row r="391" spans="1:26">
      <c r="A391" s="1" t="str">
        <f>IFERROR(IF(IMPORT!C391&lt;&gt;"",IMPORT!C391,""),"")</f>
        <v>Paris 19 - Cite des Sciences</v>
      </c>
      <c r="B391" s="1" t="str">
        <f>IFERROR(VLOOKUP(D391,IMPORT!$1:$1048576,6,FALSE),"")</f>
        <v>EQ-748-CE</v>
      </c>
      <c r="C391" s="1" t="str">
        <f>IFERROR(VLOOKUP(B391,IMPORT!$F:$G,2,FALSE),"")</f>
        <v>MEGANE</v>
      </c>
      <c r="D391" s="8" t="str">
        <f>IFERROR(IF(IMPORT!A391&lt;&gt;"",IMPORT!A391,""),"")</f>
        <v>Paris 19 - Cite des Sciences5</v>
      </c>
      <c r="E391" s="1" t="str">
        <f>IFERROR(VLOOKUP(D391,IMPORT!$1:$1048576,21,FALSE),"")</f>
        <v>Simon Coulange</v>
      </c>
      <c r="F391" s="25" t="str">
        <f>IFERROR(IF(VLOOKUP(B391,IMPORT!$F:$J,4,0)="true","","S"),"")</f>
        <v/>
      </c>
      <c r="G391" s="10" t="str">
        <f>IFERROR(IF(VLOOKUP(B391,IMPORT!$F:$J,5,0)="normal","","B"),"")</f>
        <v>B</v>
      </c>
      <c r="H391" s="26" t="str">
        <f>IFERROR(IF(VLOOKUP(B391,IMPORT!$F:$L,7,0)="true","","P"),"")</f>
        <v/>
      </c>
      <c r="I391" s="18" t="str">
        <f>IF(AND(OR(IMPORT!K391="available",IMPORT!K391="reservation",IMPORT!K391="reservation-late"),OR(A391&lt;&gt;"Z - Garage - Livraison",A391&lt;&gt;"Z - Garage - Livraison")),B391,"")</f>
        <v>EQ-748-CE</v>
      </c>
      <c r="J391" s="18" t="str">
        <f>IFERROR(IF(VLOOKUP(B391,IMPORT!$F:$AF,21,FALSE)&lt;&gt;"null",IF(OR(A391="Z - Garage - Livraison",A391="Z - Garage - Restitution"),"",B391),""),"")</f>
        <v/>
      </c>
      <c r="K391" s="18" t="str">
        <f>IF(AND(J391="",OR(IMPORT!K391="intervention",IMPORT!K391="intervention-late")),IF(OR(A391="Z - Garage - Livraison",A391="Z - Garage - Restitution"),"",B391),"")</f>
        <v/>
      </c>
      <c r="L391" s="18" t="str">
        <f>IFERROR(IF(OR(A391="Z - Garage - Livraison",A391="Z - Garage - Restitution"),B391,""),"")</f>
        <v/>
      </c>
      <c r="M391" s="20" t="str">
        <f>IFERROR(INT(IF(OR(IMPORT!K391="intervention",IMPORT!K391="intervention-late",IMPORT!K391="unavailable"),IF(J391&lt;&gt;"",MID(VLOOKUP(B391,IMPORT!$F:$AF,21,0),1,10),MID(VLOOKUP(B391,IMPORT!$F:$AF,19,0),1,10)),"")),"")</f>
        <v/>
      </c>
      <c r="N391" s="20" t="str">
        <f>IFERROR(INT(IF(OR(IMPORT!K391="intervention",IMPORT!K391="intervention-late",IMPORT!K391="unavailable"),IF(J391&lt;&gt;"",MID(VLOOKUP(B391,IMPORT!$F:$AF,22,0),1,10),MID(VLOOKUP(B391,IMPORT!$F:$AF,20,0),1,10)),"")),"")</f>
        <v/>
      </c>
      <c r="O391" s="18" t="str">
        <f t="shared" ca="1" si="6"/>
        <v/>
      </c>
      <c r="P391" s="14">
        <f>IFERROR(INT(IF(MID(VLOOKUP(B391,IMPORT!$F:$AF,23,FALSE),1,10)&lt;&gt;"null",MID(VLOOKUP(B391,IMPORT!$F:$AF,23,FALSE),1,10),"")),"")</f>
        <v>43402</v>
      </c>
      <c r="Q391" s="16">
        <f>IFERROR(INT(IF(MID(VLOOKUP(B391,IMPORT!$F:$AF,26,FALSE),1,10)&lt;&gt;"null",MID(VLOOKUP(B391,IMPORT!$F:$AF,26,FALSE),1,10),"")),"")</f>
        <v>43327</v>
      </c>
      <c r="R391" s="16" t="str">
        <f>IFERROR(IF(VLOOKUP(B391,IMPORT!$F:$AF,11,FALSE)="true","X",""),"")</f>
        <v/>
      </c>
      <c r="S391" s="16" t="str">
        <f>IFERROR(IF(VLOOKUP(B391,IMPORT!$F:$AF,12,FALSE)="true","X",""),"")</f>
        <v/>
      </c>
      <c r="T391" s="16" t="str">
        <f>IFERROR(IF(VLOOKUP(B391,IMPORT!$F:$AF,9,FALSE)="true","X",""),"")</f>
        <v/>
      </c>
      <c r="U391" s="16" t="str">
        <f>IFERROR(IF(VLOOKUP(B391,IMPORT!$F:$AF,10,FALSE)="true","X",""),"")</f>
        <v/>
      </c>
      <c r="V391" s="16" t="str">
        <f>IFERROR(IF(VLOOKUP(B391,IMPORT!$F:$AF,13,FALSE)="true","X",""),"")</f>
        <v/>
      </c>
      <c r="W391" s="16" t="str">
        <f>IFERROR(IF(VLOOKUP(B391,IMPORT!$F:$AF,14,FALSE)="true","X",""),"")</f>
        <v/>
      </c>
      <c r="X391" s="12">
        <f>IFERROR(INT(IF(MID(VLOOKUP(B391,IMPORT!$F:$AF,27,FALSE),1,10)&lt;&gt;"null",MID(VLOOKUP(B391,IMPORT!$F:$AF,27,FALSE),1,10),"-")),"")</f>
        <v>43244</v>
      </c>
      <c r="Y391" s="21">
        <f>IFERROR(IF(VLOOKUP(B391,IMPORT!$F:$AF,24,FALSE)&lt;&gt;"null",VLOOKUP(B391,IMPORT!$F:$AF,24,FALSE),""),"")</f>
        <v>7.01001187236016E+17</v>
      </c>
      <c r="Z391" s="18">
        <f>IFERROR(IF(VLOOKUP(B391,IMPORT!$F:$AF,25,FALSE)&lt;&gt;"null",VLOOKUP(B391,IMPORT!$F:$AF,25,FALSE),""),"")</f>
        <v>1266</v>
      </c>
    </row>
    <row r="392" spans="1:26">
      <c r="A392" s="1" t="str">
        <f>IFERROR(IF(IMPORT!C392&lt;&gt;"",IMPORT!C392,""),"")</f>
        <v>Paris 19 - Cite des Sciences</v>
      </c>
      <c r="B392" s="1" t="str">
        <f>IFERROR(VLOOKUP(D392,IMPORT!$1:$1048576,6,FALSE),"")</f>
        <v>EN-272-GB</v>
      </c>
      <c r="C392" s="1" t="str">
        <f>IFERROR(VLOOKUP(B392,IMPORT!$F:$G,2,FALSE),"")</f>
        <v>Golf 7</v>
      </c>
      <c r="D392" s="8" t="str">
        <f>IFERROR(IF(IMPORT!A392&lt;&gt;"",IMPORT!A392,""),"")</f>
        <v>Paris 19 - Cite des Sciences6</v>
      </c>
      <c r="E392" s="1" t="str">
        <f>IFERROR(VLOOKUP(D392,IMPORT!$1:$1048576,21,FALSE),"")</f>
        <v>Simon Coulange</v>
      </c>
      <c r="F392" s="25" t="str">
        <f>IFERROR(IF(VLOOKUP(B392,IMPORT!$F:$J,4,0)="true","","S"),"")</f>
        <v/>
      </c>
      <c r="G392" s="10" t="str">
        <f>IFERROR(IF(VLOOKUP(B392,IMPORT!$F:$J,5,0)="normal","","B"),"")</f>
        <v/>
      </c>
      <c r="H392" s="26" t="str">
        <f>IFERROR(IF(VLOOKUP(B392,IMPORT!$F:$L,7,0)="true","","P"),"")</f>
        <v/>
      </c>
      <c r="I392" s="18" t="str">
        <f>IF(AND(OR(IMPORT!K392="available",IMPORT!K392="reservation",IMPORT!K392="reservation-late"),OR(A392&lt;&gt;"Z - Garage - Livraison",A392&lt;&gt;"Z - Garage - Livraison")),B392,"")</f>
        <v>EN-272-GB</v>
      </c>
      <c r="J392" s="18" t="str">
        <f>IFERROR(IF(VLOOKUP(B392,IMPORT!$F:$AF,21,FALSE)&lt;&gt;"null",IF(OR(A392="Z - Garage - Livraison",A392="Z - Garage - Restitution"),"",B392),""),"")</f>
        <v/>
      </c>
      <c r="K392" s="18" t="str">
        <f>IF(AND(J392="",OR(IMPORT!K392="intervention",IMPORT!K392="intervention-late")),IF(OR(A392="Z - Garage - Livraison",A392="Z - Garage - Restitution"),"",B392),"")</f>
        <v/>
      </c>
      <c r="L392" s="18" t="str">
        <f>IFERROR(IF(OR(A392="Z - Garage - Livraison",A392="Z - Garage - Restitution"),B392,""),"")</f>
        <v/>
      </c>
      <c r="M392" s="20" t="str">
        <f>IFERROR(INT(IF(OR(IMPORT!K392="intervention",IMPORT!K392="intervention-late",IMPORT!K392="unavailable"),IF(J392&lt;&gt;"",MID(VLOOKUP(B392,IMPORT!$F:$AF,21,0),1,10),MID(VLOOKUP(B392,IMPORT!$F:$AF,19,0),1,10)),"")),"")</f>
        <v/>
      </c>
      <c r="N392" s="20" t="str">
        <f>IFERROR(INT(IF(OR(IMPORT!K392="intervention",IMPORT!K392="intervention-late",IMPORT!K392="unavailable"),IF(J392&lt;&gt;"",MID(VLOOKUP(B392,IMPORT!$F:$AF,22,0),1,10),MID(VLOOKUP(B392,IMPORT!$F:$AF,20,0),1,10)),"")),"")</f>
        <v/>
      </c>
      <c r="O392" s="18" t="str">
        <f t="shared" ca="1" si="6"/>
        <v/>
      </c>
      <c r="P392" s="14">
        <f>IFERROR(INT(IF(MID(VLOOKUP(B392,IMPORT!$F:$AF,23,FALSE),1,10)&lt;&gt;"null",MID(VLOOKUP(B392,IMPORT!$F:$AF,23,FALSE),1,10),"")),"")</f>
        <v>43507</v>
      </c>
      <c r="Q392" s="16">
        <f>IFERROR(INT(IF(MID(VLOOKUP(B392,IMPORT!$F:$AF,26,FALSE),1,10)&lt;&gt;"null",MID(VLOOKUP(B392,IMPORT!$F:$AF,26,FALSE),1,10),"")),"")</f>
        <v>43398</v>
      </c>
      <c r="R392" s="16" t="str">
        <f>IFERROR(IF(VLOOKUP(B392,IMPORT!$F:$AF,11,FALSE)="true","X",""),"")</f>
        <v/>
      </c>
      <c r="S392" s="16" t="str">
        <f>IFERROR(IF(VLOOKUP(B392,IMPORT!$F:$AF,12,FALSE)="true","X",""),"")</f>
        <v/>
      </c>
      <c r="T392" s="16" t="str">
        <f>IFERROR(IF(VLOOKUP(B392,IMPORT!$F:$AF,9,FALSE)="true","X",""),"")</f>
        <v/>
      </c>
      <c r="U392" s="16" t="str">
        <f>IFERROR(IF(VLOOKUP(B392,IMPORT!$F:$AF,10,FALSE)="true","X",""),"")</f>
        <v/>
      </c>
      <c r="V392" s="16" t="str">
        <f>IFERROR(IF(VLOOKUP(B392,IMPORT!$F:$AF,13,FALSE)="true","X",""),"")</f>
        <v/>
      </c>
      <c r="W392" s="16" t="str">
        <f>IFERROR(IF(VLOOKUP(B392,IMPORT!$F:$AF,14,FALSE)="true","X",""),"")</f>
        <v/>
      </c>
      <c r="X392" s="12">
        <f>IFERROR(INT(IF(MID(VLOOKUP(B392,IMPORT!$F:$AF,27,FALSE),1,10)&lt;&gt;"null",MID(VLOOKUP(B392,IMPORT!$F:$AF,27,FALSE),1,10),"-")),"")</f>
        <v>43209</v>
      </c>
      <c r="Y392" s="21">
        <f>IFERROR(IF(VLOOKUP(B392,IMPORT!$F:$AF,24,FALSE)&lt;&gt;"null",VLOOKUP(B392,IMPORT!$F:$AF,24,FALSE),""),"")</f>
        <v>7.0100118723600896E+17</v>
      </c>
      <c r="Z392" s="18">
        <f>IFERROR(IF(VLOOKUP(B392,IMPORT!$F:$AF,25,FALSE)&lt;&gt;"null",VLOOKUP(B392,IMPORT!$F:$AF,25,FALSE),""),"")</f>
        <v>1267</v>
      </c>
    </row>
    <row r="393" spans="1:26">
      <c r="A393" s="1" t="str">
        <f>IFERROR(IF(IMPORT!C393&lt;&gt;"",IMPORT!C393,""),"")</f>
        <v>Paris 19 - Place des fetes</v>
      </c>
      <c r="B393" s="1" t="str">
        <f>IFERROR(VLOOKUP(D393,IMPORT!$1:$1048576,6,FALSE),"")</f>
        <v>ES-669-VS</v>
      </c>
      <c r="C393" s="1" t="str">
        <f>IFERROR(VLOOKUP(B393,IMPORT!$F:$G,2,FALSE),"")</f>
        <v>MEGANE</v>
      </c>
      <c r="D393" s="8" t="str">
        <f>IFERROR(IF(IMPORT!A393&lt;&gt;"",IMPORT!A393,""),"")</f>
        <v>Paris 19 - Place des fetes1</v>
      </c>
      <c r="E393" s="1" t="str">
        <f>IFERROR(VLOOKUP(D393,IMPORT!$1:$1048576,21,FALSE),"")</f>
        <v>Simon Coulange</v>
      </c>
      <c r="F393" s="25" t="str">
        <f>IFERROR(IF(VLOOKUP(B393,IMPORT!$F:$J,4,0)="true","","S"),"")</f>
        <v/>
      </c>
      <c r="G393" s="10" t="str">
        <f>IFERROR(IF(VLOOKUP(B393,IMPORT!$F:$J,5,0)="normal","","B"),"")</f>
        <v/>
      </c>
      <c r="H393" s="26" t="str">
        <f>IFERROR(IF(VLOOKUP(B393,IMPORT!$F:$L,7,0)="true","","P"),"")</f>
        <v/>
      </c>
      <c r="I393" s="18" t="str">
        <f>IF(AND(OR(IMPORT!K393="available",IMPORT!K393="reservation",IMPORT!K393="reservation-late"),OR(A393&lt;&gt;"Z - Garage - Livraison",A393&lt;&gt;"Z - Garage - Livraison")),B393,"")</f>
        <v/>
      </c>
      <c r="J393" s="18" t="str">
        <f>IFERROR(IF(VLOOKUP(B393,IMPORT!$F:$AF,21,FALSE)&lt;&gt;"null",IF(OR(A393="Z - Garage - Livraison",A393="Z - Garage - Restitution"),"",B393),""),"")</f>
        <v/>
      </c>
      <c r="K393" s="18" t="str">
        <f>IF(AND(J393="",OR(IMPORT!K393="intervention",IMPORT!K393="intervention-late")),IF(OR(A393="Z - Garage - Livraison",A393="Z - Garage - Restitution"),"",B393),"")</f>
        <v>ES-669-VS</v>
      </c>
      <c r="L393" s="18" t="str">
        <f>IFERROR(IF(OR(A393="Z - Garage - Livraison",A393="Z - Garage - Restitution"),B393,""),"")</f>
        <v/>
      </c>
      <c r="M393" s="20">
        <f>IFERROR(INT(IF(OR(IMPORT!K393="intervention",IMPORT!K393="intervention-late",IMPORT!K393="unavailable"),IF(J393&lt;&gt;"",MID(VLOOKUP(B393,IMPORT!$F:$AF,21,0),1,10),MID(VLOOKUP(B393,IMPORT!$F:$AF,19,0),1,10)),"")),"")</f>
        <v>43511</v>
      </c>
      <c r="N393" s="20">
        <f>IFERROR(INT(IF(OR(IMPORT!K393="intervention",IMPORT!K393="intervention-late",IMPORT!K393="unavailable"),IF(J393&lt;&gt;"",MID(VLOOKUP(B393,IMPORT!$F:$AF,22,0),1,10),MID(VLOOKUP(B393,IMPORT!$F:$AF,20,0),1,10)),"")),"")</f>
        <v>43511</v>
      </c>
      <c r="O393" s="18" t="str">
        <f t="shared" ca="1" si="6"/>
        <v/>
      </c>
      <c r="P393" s="14" t="str">
        <f>IFERROR(INT(IF(MID(VLOOKUP(B393,IMPORT!$F:$AF,23,FALSE),1,10)&lt;&gt;"null",MID(VLOOKUP(B393,IMPORT!$F:$AF,23,FALSE),1,10),"")),"")</f>
        <v/>
      </c>
      <c r="Q393" s="16">
        <f>IFERROR(INT(IF(MID(VLOOKUP(B393,IMPORT!$F:$AF,26,FALSE),1,10)&lt;&gt;"null",MID(VLOOKUP(B393,IMPORT!$F:$AF,26,FALSE),1,10),"")),"")</f>
        <v>43503</v>
      </c>
      <c r="R393" s="16" t="str">
        <f>IFERROR(IF(VLOOKUP(B393,IMPORT!$F:$AF,11,FALSE)="true","X",""),"")</f>
        <v/>
      </c>
      <c r="S393" s="16" t="str">
        <f>IFERROR(IF(VLOOKUP(B393,IMPORT!$F:$AF,12,FALSE)="true","X",""),"")</f>
        <v/>
      </c>
      <c r="T393" s="16" t="str">
        <f>IFERROR(IF(VLOOKUP(B393,IMPORT!$F:$AF,9,FALSE)="true","X",""),"")</f>
        <v/>
      </c>
      <c r="U393" s="16" t="str">
        <f>IFERROR(IF(VLOOKUP(B393,IMPORT!$F:$AF,10,FALSE)="true","X",""),"")</f>
        <v/>
      </c>
      <c r="V393" s="16" t="str">
        <f>IFERROR(IF(VLOOKUP(B393,IMPORT!$F:$AF,13,FALSE)="true","X",""),"")</f>
        <v/>
      </c>
      <c r="W393" s="16" t="str">
        <f>IFERROR(IF(VLOOKUP(B393,IMPORT!$F:$AF,14,FALSE)="true","X",""),"")</f>
        <v/>
      </c>
      <c r="X393" s="12">
        <f>IFERROR(INT(IF(MID(VLOOKUP(B393,IMPORT!$F:$AF,27,FALSE),1,10)&lt;&gt;"null",MID(VLOOKUP(B393,IMPORT!$F:$AF,27,FALSE),1,10),"-")),"")</f>
        <v>43431</v>
      </c>
      <c r="Y393" s="21">
        <f>IFERROR(IF(VLOOKUP(B393,IMPORT!$F:$AF,24,FALSE)&lt;&gt;"null",VLOOKUP(B393,IMPORT!$F:$AF,24,FALSE),""),"")</f>
        <v>7.0100118723602803E+17</v>
      </c>
      <c r="Z393" s="18" t="str">
        <f>IFERROR(IF(VLOOKUP(B393,IMPORT!$F:$AF,25,FALSE)&lt;&gt;"null",VLOOKUP(B393,IMPORT!$F:$AF,25,FALSE),""),"")</f>
        <v/>
      </c>
    </row>
    <row r="394" spans="1:26">
      <c r="A394" s="1" t="str">
        <f>IFERROR(IF(IMPORT!C394&lt;&gt;"",IMPORT!C394,""),"")</f>
        <v>Paris 19 - Place des fetes</v>
      </c>
      <c r="B394" s="1" t="str">
        <f>IFERROR(VLOOKUP(D394,IMPORT!$1:$1048576,6,FALSE),"")</f>
        <v>ER-418-MZ</v>
      </c>
      <c r="C394" s="1" t="str">
        <f>IFERROR(VLOOKUP(B394,IMPORT!$F:$G,2,FALSE),"")</f>
        <v>MEGANE</v>
      </c>
      <c r="D394" s="8" t="str">
        <f>IFERROR(IF(IMPORT!A394&lt;&gt;"",IMPORT!A394,""),"")</f>
        <v>Paris 19 - Place des fetes2</v>
      </c>
      <c r="E394" s="1" t="str">
        <f>IFERROR(VLOOKUP(D394,IMPORT!$1:$1048576,21,FALSE),"")</f>
        <v>Simon Coulange</v>
      </c>
      <c r="F394" s="25" t="str">
        <f>IFERROR(IF(VLOOKUP(B394,IMPORT!$F:$J,4,0)="true","","S"),"")</f>
        <v/>
      </c>
      <c r="G394" s="10" t="str">
        <f>IFERROR(IF(VLOOKUP(B394,IMPORT!$F:$J,5,0)="normal","","B"),"")</f>
        <v/>
      </c>
      <c r="H394" s="26" t="str">
        <f>IFERROR(IF(VLOOKUP(B394,IMPORT!$F:$L,7,0)="true","","P"),"")</f>
        <v/>
      </c>
      <c r="I394" s="18" t="str">
        <f>IF(AND(OR(IMPORT!K394="available",IMPORT!K394="reservation",IMPORT!K394="reservation-late"),OR(A394&lt;&gt;"Z - Garage - Livraison",A394&lt;&gt;"Z - Garage - Livraison")),B394,"")</f>
        <v/>
      </c>
      <c r="J394" s="18" t="str">
        <f>IFERROR(IF(VLOOKUP(B394,IMPORT!$F:$AF,21,FALSE)&lt;&gt;"null",IF(OR(A394="Z - Garage - Livraison",A394="Z - Garage - Restitution"),"",B394),""),"")</f>
        <v/>
      </c>
      <c r="K394" s="18" t="str">
        <f>IF(AND(J394="",OR(IMPORT!K394="intervention",IMPORT!K394="intervention-late")),IF(OR(A394="Z - Garage - Livraison",A394="Z - Garage - Restitution"),"",B394),"")</f>
        <v>ER-418-MZ</v>
      </c>
      <c r="L394" s="18" t="str">
        <f>IFERROR(IF(OR(A394="Z - Garage - Livraison",A394="Z - Garage - Restitution"),B394,""),"")</f>
        <v/>
      </c>
      <c r="M394" s="20">
        <f>IFERROR(INT(IF(OR(IMPORT!K394="intervention",IMPORT!K394="intervention-late",IMPORT!K394="unavailable"),IF(J394&lt;&gt;"",MID(VLOOKUP(B394,IMPORT!$F:$AF,21,0),1,10),MID(VLOOKUP(B394,IMPORT!$F:$AF,19,0),1,10)),"")),"")</f>
        <v>43511</v>
      </c>
      <c r="N394" s="20">
        <f>IFERROR(INT(IF(OR(IMPORT!K394="intervention",IMPORT!K394="intervention-late",IMPORT!K394="unavailable"),IF(J394&lt;&gt;"",MID(VLOOKUP(B394,IMPORT!$F:$AF,22,0),1,10),MID(VLOOKUP(B394,IMPORT!$F:$AF,20,0),1,10)),"")),"")</f>
        <v>43511</v>
      </c>
      <c r="O394" s="18" t="str">
        <f t="shared" ca="1" si="6"/>
        <v/>
      </c>
      <c r="P394" s="14">
        <f>IFERROR(INT(IF(MID(VLOOKUP(B394,IMPORT!$F:$AF,23,FALSE),1,10)&lt;&gt;"null",MID(VLOOKUP(B394,IMPORT!$F:$AF,23,FALSE),1,10),"")),"")</f>
        <v>43477</v>
      </c>
      <c r="Q394" s="16" t="str">
        <f>IFERROR(INT(IF(MID(VLOOKUP(B394,IMPORT!$F:$AF,26,FALSE),1,10)&lt;&gt;"null",MID(VLOOKUP(B394,IMPORT!$F:$AF,26,FALSE),1,10),"")),"")</f>
        <v/>
      </c>
      <c r="R394" s="16" t="str">
        <f>IFERROR(IF(VLOOKUP(B394,IMPORT!$F:$AF,11,FALSE)="true","X",""),"")</f>
        <v/>
      </c>
      <c r="S394" s="16" t="str">
        <f>IFERROR(IF(VLOOKUP(B394,IMPORT!$F:$AF,12,FALSE)="true","X",""),"")</f>
        <v/>
      </c>
      <c r="T394" s="16" t="str">
        <f>IFERROR(IF(VLOOKUP(B394,IMPORT!$F:$AF,9,FALSE)="true","X",""),"")</f>
        <v/>
      </c>
      <c r="U394" s="16" t="str">
        <f>IFERROR(IF(VLOOKUP(B394,IMPORT!$F:$AF,10,FALSE)="true","X",""),"")</f>
        <v/>
      </c>
      <c r="V394" s="16" t="str">
        <f>IFERROR(IF(VLOOKUP(B394,IMPORT!$F:$AF,13,FALSE)="true","X",""),"")</f>
        <v/>
      </c>
      <c r="W394" s="16" t="str">
        <f>IFERROR(IF(VLOOKUP(B394,IMPORT!$F:$AF,14,FALSE)="true","X",""),"")</f>
        <v/>
      </c>
      <c r="X394" s="12">
        <f>IFERROR(INT(IF(MID(VLOOKUP(B394,IMPORT!$F:$AF,27,FALSE),1,10)&lt;&gt;"null",MID(VLOOKUP(B394,IMPORT!$F:$AF,27,FALSE),1,10),"-")),"")</f>
        <v>43320</v>
      </c>
      <c r="Y394" s="21">
        <f>IFERROR(IF(VLOOKUP(B394,IMPORT!$F:$AF,24,FALSE)&lt;&gt;"null",VLOOKUP(B394,IMPORT!$F:$AF,24,FALSE),""),"")</f>
        <v>7.0100118723602406E+17</v>
      </c>
      <c r="Z394" s="18">
        <f>IFERROR(IF(VLOOKUP(B394,IMPORT!$F:$AF,25,FALSE)&lt;&gt;"null",VLOOKUP(B394,IMPORT!$F:$AF,25,FALSE),""),"")</f>
        <v>405</v>
      </c>
    </row>
    <row r="395" spans="1:26">
      <c r="A395" s="1" t="str">
        <f>IFERROR(IF(IMPORT!C395&lt;&gt;"",IMPORT!C395,""),"")</f>
        <v>Paris 19 - Place des fetes</v>
      </c>
      <c r="B395" s="1" t="str">
        <f>IFERROR(VLOOKUP(D395,IMPORT!$1:$1048576,6,FALSE),"")</f>
        <v>EV-906-CB</v>
      </c>
      <c r="C395" s="1" t="str">
        <f>IFERROR(VLOOKUP(B395,IMPORT!$F:$G,2,FALSE),"")</f>
        <v>MEGANE</v>
      </c>
      <c r="D395" s="8" t="str">
        <f>IFERROR(IF(IMPORT!A395&lt;&gt;"",IMPORT!A395,""),"")</f>
        <v>Paris 19 - Place des fetes3</v>
      </c>
      <c r="E395" s="1" t="str">
        <f>IFERROR(VLOOKUP(D395,IMPORT!$1:$1048576,21,FALSE),"")</f>
        <v>Simon Coulange</v>
      </c>
      <c r="F395" s="25" t="str">
        <f>IFERROR(IF(VLOOKUP(B395,IMPORT!$F:$J,4,0)="true","","S"),"")</f>
        <v/>
      </c>
      <c r="G395" s="10" t="str">
        <f>IFERROR(IF(VLOOKUP(B395,IMPORT!$F:$J,5,0)="normal","","B"),"")</f>
        <v/>
      </c>
      <c r="H395" s="26" t="str">
        <f>IFERROR(IF(VLOOKUP(B395,IMPORT!$F:$L,7,0)="true","","P"),"")</f>
        <v/>
      </c>
      <c r="I395" s="18" t="str">
        <f>IF(AND(OR(IMPORT!K395="available",IMPORT!K395="reservation",IMPORT!K395="reservation-late"),OR(A395&lt;&gt;"Z - Garage - Livraison",A395&lt;&gt;"Z - Garage - Livraison")),B395,"")</f>
        <v>EV-906-CB</v>
      </c>
      <c r="J395" s="18" t="str">
        <f>IFERROR(IF(VLOOKUP(B395,IMPORT!$F:$AF,21,FALSE)&lt;&gt;"null",IF(OR(A395="Z - Garage - Livraison",A395="Z - Garage - Restitution"),"",B395),""),"")</f>
        <v/>
      </c>
      <c r="K395" s="18" t="str">
        <f>IF(AND(J395="",OR(IMPORT!K395="intervention",IMPORT!K395="intervention-late")),IF(OR(A395="Z - Garage - Livraison",A395="Z - Garage - Restitution"),"",B395),"")</f>
        <v/>
      </c>
      <c r="L395" s="18" t="str">
        <f>IFERROR(IF(OR(A395="Z - Garage - Livraison",A395="Z - Garage - Restitution"),B395,""),"")</f>
        <v/>
      </c>
      <c r="M395" s="20" t="str">
        <f>IFERROR(INT(IF(OR(IMPORT!K395="intervention",IMPORT!K395="intervention-late",IMPORT!K395="unavailable"),IF(J395&lt;&gt;"",MID(VLOOKUP(B395,IMPORT!$F:$AF,21,0),1,10),MID(VLOOKUP(B395,IMPORT!$F:$AF,19,0),1,10)),"")),"")</f>
        <v/>
      </c>
      <c r="N395" s="20" t="str">
        <f>IFERROR(INT(IF(OR(IMPORT!K395="intervention",IMPORT!K395="intervention-late",IMPORT!K395="unavailable"),IF(J395&lt;&gt;"",MID(VLOOKUP(B395,IMPORT!$F:$AF,22,0),1,10),MID(VLOOKUP(B395,IMPORT!$F:$AF,20,0),1,10)),"")),"")</f>
        <v/>
      </c>
      <c r="O395" s="18" t="str">
        <f t="shared" ca="1" si="6"/>
        <v/>
      </c>
      <c r="P395" s="14" t="str">
        <f>IFERROR(INT(IF(MID(VLOOKUP(B395,IMPORT!$F:$AF,23,FALSE),1,10)&lt;&gt;"null",MID(VLOOKUP(B395,IMPORT!$F:$AF,23,FALSE),1,10),"")),"")</f>
        <v/>
      </c>
      <c r="Q395" s="16" t="str">
        <f>IFERROR(INT(IF(MID(VLOOKUP(B395,IMPORT!$F:$AF,26,FALSE),1,10)&lt;&gt;"null",MID(VLOOKUP(B395,IMPORT!$F:$AF,26,FALSE),1,10),"")),"")</f>
        <v/>
      </c>
      <c r="R395" s="16" t="str">
        <f>IFERROR(IF(VLOOKUP(B395,IMPORT!$F:$AF,11,FALSE)="true","X",""),"")</f>
        <v/>
      </c>
      <c r="S395" s="16" t="str">
        <f>IFERROR(IF(VLOOKUP(B395,IMPORT!$F:$AF,12,FALSE)="true","X",""),"")</f>
        <v/>
      </c>
      <c r="T395" s="16" t="str">
        <f>IFERROR(IF(VLOOKUP(B395,IMPORT!$F:$AF,9,FALSE)="true","X",""),"")</f>
        <v/>
      </c>
      <c r="U395" s="16" t="str">
        <f>IFERROR(IF(VLOOKUP(B395,IMPORT!$F:$AF,10,FALSE)="true","X",""),"")</f>
        <v/>
      </c>
      <c r="V395" s="16" t="str">
        <f>IFERROR(IF(VLOOKUP(B395,IMPORT!$F:$AF,13,FALSE)="true","X",""),"")</f>
        <v/>
      </c>
      <c r="W395" s="16" t="str">
        <f>IFERROR(IF(VLOOKUP(B395,IMPORT!$F:$AF,14,FALSE)="true","X",""),"")</f>
        <v/>
      </c>
      <c r="X395" s="12">
        <f>IFERROR(INT(IF(MID(VLOOKUP(B395,IMPORT!$F:$AF,27,FALSE),1,10)&lt;&gt;"null",MID(VLOOKUP(B395,IMPORT!$F:$AF,27,FALSE),1,10),"-")),"")</f>
        <v>43363</v>
      </c>
      <c r="Y395" s="21">
        <f>IFERROR(IF(VLOOKUP(B395,IMPORT!$F:$AF,24,FALSE)&lt;&gt;"null",VLOOKUP(B395,IMPORT!$F:$AF,24,FALSE),""),"")</f>
        <v>7.0100118723602995E+17</v>
      </c>
      <c r="Z395" s="18">
        <f>IFERROR(IF(VLOOKUP(B395,IMPORT!$F:$AF,25,FALSE)&lt;&gt;"null",VLOOKUP(B395,IMPORT!$F:$AF,25,FALSE),""),"")</f>
        <v>435</v>
      </c>
    </row>
    <row r="396" spans="1:26">
      <c r="A396" s="1" t="str">
        <f>IFERROR(IF(IMPORT!C396&lt;&gt;"",IMPORT!C396,""),"")</f>
        <v>Paris 19 - Place des fetes</v>
      </c>
      <c r="B396" s="1" t="str">
        <f>IFERROR(VLOOKUP(D396,IMPORT!$1:$1048576,6,FALSE),"")</f>
        <v>EL-682-YP</v>
      </c>
      <c r="C396" s="1" t="str">
        <f>IFERROR(VLOOKUP(B396,IMPORT!$F:$G,2,FALSE),"")</f>
        <v>TWINGO</v>
      </c>
      <c r="D396" s="8" t="str">
        <f>IFERROR(IF(IMPORT!A396&lt;&gt;"",IMPORT!A396,""),"")</f>
        <v>Paris 19 - Place des fetes4</v>
      </c>
      <c r="E396" s="1" t="str">
        <f>IFERROR(VLOOKUP(D396,IMPORT!$1:$1048576,21,FALSE),"")</f>
        <v>Simon Coulange</v>
      </c>
      <c r="F396" s="25" t="str">
        <f>IFERROR(IF(VLOOKUP(B396,IMPORT!$F:$J,4,0)="true","","S"),"")</f>
        <v/>
      </c>
      <c r="G396" s="10" t="str">
        <f>IFERROR(IF(VLOOKUP(B396,IMPORT!$F:$J,5,0)="normal","","B"),"")</f>
        <v/>
      </c>
      <c r="H396" s="26" t="str">
        <f>IFERROR(IF(VLOOKUP(B396,IMPORT!$F:$L,7,0)="true","","P"),"")</f>
        <v/>
      </c>
      <c r="I396" s="18" t="str">
        <f>IF(AND(OR(IMPORT!K396="available",IMPORT!K396="reservation",IMPORT!K396="reservation-late"),OR(A396&lt;&gt;"Z - Garage - Livraison",A396&lt;&gt;"Z - Garage - Livraison")),B396,"")</f>
        <v>EL-682-YP</v>
      </c>
      <c r="J396" s="18" t="str">
        <f>IFERROR(IF(VLOOKUP(B396,IMPORT!$F:$AF,21,FALSE)&lt;&gt;"null",IF(OR(A396="Z - Garage - Livraison",A396="Z - Garage - Restitution"),"",B396),""),"")</f>
        <v/>
      </c>
      <c r="K396" s="18" t="str">
        <f>IF(AND(J396="",OR(IMPORT!K396="intervention",IMPORT!K396="intervention-late")),IF(OR(A396="Z - Garage - Livraison",A396="Z - Garage - Restitution"),"",B396),"")</f>
        <v/>
      </c>
      <c r="L396" s="18" t="str">
        <f>IFERROR(IF(OR(A396="Z - Garage - Livraison",A396="Z - Garage - Restitution"),B396,""),"")</f>
        <v/>
      </c>
      <c r="M396" s="20" t="str">
        <f>IFERROR(INT(IF(OR(IMPORT!K396="intervention",IMPORT!K396="intervention-late",IMPORT!K396="unavailable"),IF(J396&lt;&gt;"",MID(VLOOKUP(B396,IMPORT!$F:$AF,21,0),1,10),MID(VLOOKUP(B396,IMPORT!$F:$AF,19,0),1,10)),"")),"")</f>
        <v/>
      </c>
      <c r="N396" s="20" t="str">
        <f>IFERROR(INT(IF(OR(IMPORT!K396="intervention",IMPORT!K396="intervention-late",IMPORT!K396="unavailable"),IF(J396&lt;&gt;"",MID(VLOOKUP(B396,IMPORT!$F:$AF,22,0),1,10),MID(VLOOKUP(B396,IMPORT!$F:$AF,20,0),1,10)),"")),"")</f>
        <v/>
      </c>
      <c r="O396" s="18" t="str">
        <f t="shared" ca="1" si="6"/>
        <v/>
      </c>
      <c r="P396" s="14">
        <f>IFERROR(INT(IF(MID(VLOOKUP(B396,IMPORT!$F:$AF,23,FALSE),1,10)&lt;&gt;"null",MID(VLOOKUP(B396,IMPORT!$F:$AF,23,FALSE),1,10),"")),"")</f>
        <v>43499</v>
      </c>
      <c r="Q396" s="16" t="str">
        <f>IFERROR(INT(IF(MID(VLOOKUP(B396,IMPORT!$F:$AF,26,FALSE),1,10)&lt;&gt;"null",MID(VLOOKUP(B396,IMPORT!$F:$AF,26,FALSE),1,10),"")),"")</f>
        <v/>
      </c>
      <c r="R396" s="16" t="str">
        <f>IFERROR(IF(VLOOKUP(B396,IMPORT!$F:$AF,11,FALSE)="true","X",""),"")</f>
        <v/>
      </c>
      <c r="S396" s="16" t="str">
        <f>IFERROR(IF(VLOOKUP(B396,IMPORT!$F:$AF,12,FALSE)="true","X",""),"")</f>
        <v/>
      </c>
      <c r="T396" s="16" t="str">
        <f>IFERROR(IF(VLOOKUP(B396,IMPORT!$F:$AF,9,FALSE)="true","X",""),"")</f>
        <v/>
      </c>
      <c r="U396" s="16" t="str">
        <f>IFERROR(IF(VLOOKUP(B396,IMPORT!$F:$AF,10,FALSE)="true","X",""),"")</f>
        <v/>
      </c>
      <c r="V396" s="16" t="str">
        <f>IFERROR(IF(VLOOKUP(B396,IMPORT!$F:$AF,13,FALSE)="true","X",""),"")</f>
        <v/>
      </c>
      <c r="W396" s="16" t="str">
        <f>IFERROR(IF(VLOOKUP(B396,IMPORT!$F:$AF,14,FALSE)="true","X",""),"")</f>
        <v/>
      </c>
      <c r="X396" s="12">
        <f>IFERROR(INT(IF(MID(VLOOKUP(B396,IMPORT!$F:$AF,27,FALSE),1,10)&lt;&gt;"null",MID(VLOOKUP(B396,IMPORT!$F:$AF,27,FALSE),1,10),"-")),"")</f>
        <v>43209</v>
      </c>
      <c r="Y396" s="21">
        <f>IFERROR(IF(VLOOKUP(B396,IMPORT!$F:$AF,24,FALSE)&lt;&gt;"null",VLOOKUP(B396,IMPORT!$F:$AF,24,FALSE),""),"")</f>
        <v>7.0100118723606195E+17</v>
      </c>
      <c r="Z396" s="18">
        <f>IFERROR(IF(VLOOKUP(B396,IMPORT!$F:$AF,25,FALSE)&lt;&gt;"null",VLOOKUP(B396,IMPORT!$F:$AF,25,FALSE),""),"")</f>
        <v>520</v>
      </c>
    </row>
    <row r="397" spans="1:26">
      <c r="A397" s="1" t="str">
        <f>IFERROR(IF(IMPORT!C397&lt;&gt;"",IMPORT!C397,""),"")</f>
        <v>Paris 19 - Place des fetes</v>
      </c>
      <c r="B397" s="1" t="str">
        <f>IFERROR(VLOOKUP(D397,IMPORT!$1:$1048576,6,FALSE),"")</f>
        <v>FA-101-RS</v>
      </c>
      <c r="C397" s="1" t="str">
        <f>IFERROR(VLOOKUP(B397,IMPORT!$F:$G,2,FALSE),"")</f>
        <v>MEGANE</v>
      </c>
      <c r="D397" s="8" t="str">
        <f>IFERROR(IF(IMPORT!A397&lt;&gt;"",IMPORT!A397,""),"")</f>
        <v>Paris 19 - Place des fetes5</v>
      </c>
      <c r="E397" s="1" t="str">
        <f>IFERROR(VLOOKUP(D397,IMPORT!$1:$1048576,21,FALSE),"")</f>
        <v>Simon Coulange</v>
      </c>
      <c r="F397" s="25" t="str">
        <f>IFERROR(IF(VLOOKUP(B397,IMPORT!$F:$J,4,0)="true","","S"),"")</f>
        <v/>
      </c>
      <c r="G397" s="10" t="str">
        <f>IFERROR(IF(VLOOKUP(B397,IMPORT!$F:$J,5,0)="normal","","B"),"")</f>
        <v/>
      </c>
      <c r="H397" s="26" t="str">
        <f>IFERROR(IF(VLOOKUP(B397,IMPORT!$F:$L,7,0)="true","","P"),"")</f>
        <v/>
      </c>
      <c r="I397" s="18" t="str">
        <f>IF(AND(OR(IMPORT!K397="available",IMPORT!K397="reservation",IMPORT!K397="reservation-late"),OR(A397&lt;&gt;"Z - Garage - Livraison",A397&lt;&gt;"Z - Garage - Livraison")),B397,"")</f>
        <v>FA-101-RS</v>
      </c>
      <c r="J397" s="18" t="str">
        <f>IFERROR(IF(VLOOKUP(B397,IMPORT!$F:$AF,21,FALSE)&lt;&gt;"null",IF(OR(A397="Z - Garage - Livraison",A397="Z - Garage - Restitution"),"",B397),""),"")</f>
        <v/>
      </c>
      <c r="K397" s="18" t="str">
        <f>IF(AND(J397="",OR(IMPORT!K397="intervention",IMPORT!K397="intervention-late")),IF(OR(A397="Z - Garage - Livraison",A397="Z - Garage - Restitution"),"",B397),"")</f>
        <v/>
      </c>
      <c r="L397" s="18" t="str">
        <f>IFERROR(IF(OR(A397="Z - Garage - Livraison",A397="Z - Garage - Restitution"),B397,""),"")</f>
        <v/>
      </c>
      <c r="M397" s="20" t="str">
        <f>IFERROR(INT(IF(OR(IMPORT!K397="intervention",IMPORT!K397="intervention-late",IMPORT!K397="unavailable"),IF(J397&lt;&gt;"",MID(VLOOKUP(B397,IMPORT!$F:$AF,21,0),1,10),MID(VLOOKUP(B397,IMPORT!$F:$AF,19,0),1,10)),"")),"")</f>
        <v/>
      </c>
      <c r="N397" s="20" t="str">
        <f>IFERROR(INT(IF(OR(IMPORT!K397="intervention",IMPORT!K397="intervention-late",IMPORT!K397="unavailable"),IF(J397&lt;&gt;"",MID(VLOOKUP(B397,IMPORT!$F:$AF,22,0),1,10),MID(VLOOKUP(B397,IMPORT!$F:$AF,20,0),1,10)),"")),"")</f>
        <v/>
      </c>
      <c r="O397" s="18" t="str">
        <f t="shared" ca="1" si="6"/>
        <v/>
      </c>
      <c r="P397" s="14">
        <f>IFERROR(INT(IF(MID(VLOOKUP(B397,IMPORT!$F:$AF,23,FALSE),1,10)&lt;&gt;"null",MID(VLOOKUP(B397,IMPORT!$F:$AF,23,FALSE),1,10),"")),"")</f>
        <v>43487</v>
      </c>
      <c r="Q397" s="16" t="str">
        <f>IFERROR(INT(IF(MID(VLOOKUP(B397,IMPORT!$F:$AF,26,FALSE),1,10)&lt;&gt;"null",MID(VLOOKUP(B397,IMPORT!$F:$AF,26,FALSE),1,10),"")),"")</f>
        <v/>
      </c>
      <c r="R397" s="16" t="str">
        <f>IFERROR(IF(VLOOKUP(B397,IMPORT!$F:$AF,11,FALSE)="true","X",""),"")</f>
        <v/>
      </c>
      <c r="S397" s="16" t="str">
        <f>IFERROR(IF(VLOOKUP(B397,IMPORT!$F:$AF,12,FALSE)="true","X",""),"")</f>
        <v/>
      </c>
      <c r="T397" s="16" t="str">
        <f>IFERROR(IF(VLOOKUP(B397,IMPORT!$F:$AF,9,FALSE)="true","X",""),"")</f>
        <v/>
      </c>
      <c r="U397" s="16" t="str">
        <f>IFERROR(IF(VLOOKUP(B397,IMPORT!$F:$AF,10,FALSE)="true","X",""),"")</f>
        <v/>
      </c>
      <c r="V397" s="16" t="str">
        <f>IFERROR(IF(VLOOKUP(B397,IMPORT!$F:$AF,13,FALSE)="true","X",""),"")</f>
        <v/>
      </c>
      <c r="W397" s="16" t="str">
        <f>IFERROR(IF(VLOOKUP(B397,IMPORT!$F:$AF,14,FALSE)="true","X",""),"")</f>
        <v/>
      </c>
      <c r="X397" s="12" t="str">
        <f>IFERROR(INT(IF(MID(VLOOKUP(B397,IMPORT!$F:$AF,27,FALSE),1,10)&lt;&gt;"null",MID(VLOOKUP(B397,IMPORT!$F:$AF,27,FALSE),1,10),"-")),"")</f>
        <v/>
      </c>
      <c r="Y397" s="21">
        <f>IFERROR(IF(VLOOKUP(B397,IMPORT!$F:$AF,24,FALSE)&lt;&gt;"null",VLOOKUP(B397,IMPORT!$F:$AF,24,FALSE),""),"")</f>
        <v>7.0100118723602496E+17</v>
      </c>
      <c r="Z397" s="18">
        <f>IFERROR(IF(VLOOKUP(B397,IMPORT!$F:$AF,25,FALSE)&lt;&gt;"null",VLOOKUP(B397,IMPORT!$F:$AF,25,FALSE),""),"")</f>
        <v>511</v>
      </c>
    </row>
    <row r="398" spans="1:26">
      <c r="A398" s="1" t="str">
        <f>IFERROR(IF(IMPORT!C398&lt;&gt;"",IMPORT!C398,""),"")</f>
        <v>Paris 19 - Riquet</v>
      </c>
      <c r="B398" s="1" t="str">
        <f>IFERROR(VLOOKUP(D398,IMPORT!$1:$1048576,6,FALSE),"")</f>
        <v>EX-348-YV</v>
      </c>
      <c r="C398" s="1">
        <f>IFERROR(VLOOKUP(B398,IMPORT!$F:$G,2,FALSE),"")</f>
        <v>500</v>
      </c>
      <c r="D398" s="8" t="str">
        <f>IFERROR(IF(IMPORT!A398&lt;&gt;"",IMPORT!A398,""),"")</f>
        <v>Paris 19 - Riquet1</v>
      </c>
      <c r="E398" s="1" t="str">
        <f>IFERROR(VLOOKUP(D398,IMPORT!$1:$1048576,21,FALSE),"")</f>
        <v>Simon Coulange</v>
      </c>
      <c r="F398" s="25" t="str">
        <f>IFERROR(IF(VLOOKUP(B398,IMPORT!$F:$J,4,0)="true","","S"),"")</f>
        <v/>
      </c>
      <c r="G398" s="10" t="str">
        <f>IFERROR(IF(VLOOKUP(B398,IMPORT!$F:$J,5,0)="normal","","B"),"")</f>
        <v/>
      </c>
      <c r="H398" s="26" t="str">
        <f>IFERROR(IF(VLOOKUP(B398,IMPORT!$F:$L,7,0)="true","","P"),"")</f>
        <v/>
      </c>
      <c r="I398" s="18" t="str">
        <f>IF(AND(OR(IMPORT!K398="available",IMPORT!K398="reservation",IMPORT!K398="reservation-late"),OR(A398&lt;&gt;"Z - Garage - Livraison",A398&lt;&gt;"Z - Garage - Livraison")),B398,"")</f>
        <v>EX-348-YV</v>
      </c>
      <c r="J398" s="18" t="str">
        <f>IFERROR(IF(VLOOKUP(B398,IMPORT!$F:$AF,21,FALSE)&lt;&gt;"null",IF(OR(A398="Z - Garage - Livraison",A398="Z - Garage - Restitution"),"",B398),""),"")</f>
        <v/>
      </c>
      <c r="K398" s="18" t="str">
        <f>IF(AND(J398="",OR(IMPORT!K398="intervention",IMPORT!K398="intervention-late")),IF(OR(A398="Z - Garage - Livraison",A398="Z - Garage - Restitution"),"",B398),"")</f>
        <v/>
      </c>
      <c r="L398" s="18" t="str">
        <f>IFERROR(IF(OR(A398="Z - Garage - Livraison",A398="Z - Garage - Restitution"),B398,""),"")</f>
        <v/>
      </c>
      <c r="M398" s="20" t="str">
        <f>IFERROR(INT(IF(OR(IMPORT!K398="intervention",IMPORT!K398="intervention-late",IMPORT!K398="unavailable"),IF(J398&lt;&gt;"",MID(VLOOKUP(B398,IMPORT!$F:$AF,21,0),1,10),MID(VLOOKUP(B398,IMPORT!$F:$AF,19,0),1,10)),"")),"")</f>
        <v/>
      </c>
      <c r="N398" s="20" t="str">
        <f>IFERROR(INT(IF(OR(IMPORT!K398="intervention",IMPORT!K398="intervention-late",IMPORT!K398="unavailable"),IF(J398&lt;&gt;"",MID(VLOOKUP(B398,IMPORT!$F:$AF,22,0),1,10),MID(VLOOKUP(B398,IMPORT!$F:$AF,20,0),1,10)),"")),"")</f>
        <v/>
      </c>
      <c r="O398" s="18" t="str">
        <f t="shared" ca="1" si="6"/>
        <v/>
      </c>
      <c r="P398" s="14" t="str">
        <f>IFERROR(INT(IF(MID(VLOOKUP(B398,IMPORT!$F:$AF,23,FALSE),1,10)&lt;&gt;"null",MID(VLOOKUP(B398,IMPORT!$F:$AF,23,FALSE),1,10),"")),"")</f>
        <v/>
      </c>
      <c r="Q398" s="16" t="str">
        <f>IFERROR(INT(IF(MID(VLOOKUP(B398,IMPORT!$F:$AF,26,FALSE),1,10)&lt;&gt;"null",MID(VLOOKUP(B398,IMPORT!$F:$AF,26,FALSE),1,10),"")),"")</f>
        <v/>
      </c>
      <c r="R398" s="16" t="str">
        <f>IFERROR(IF(VLOOKUP(B398,IMPORT!$F:$AF,11,FALSE)="true","X",""),"")</f>
        <v/>
      </c>
      <c r="S398" s="16" t="str">
        <f>IFERROR(IF(VLOOKUP(B398,IMPORT!$F:$AF,12,FALSE)="true","X",""),"")</f>
        <v/>
      </c>
      <c r="T398" s="16" t="str">
        <f>IFERROR(IF(VLOOKUP(B398,IMPORT!$F:$AF,9,FALSE)="true","X",""),"")</f>
        <v/>
      </c>
      <c r="U398" s="16" t="str">
        <f>IFERROR(IF(VLOOKUP(B398,IMPORT!$F:$AF,10,FALSE)="true","X",""),"")</f>
        <v/>
      </c>
      <c r="V398" s="16" t="str">
        <f>IFERROR(IF(VLOOKUP(B398,IMPORT!$F:$AF,13,FALSE)="true","X",""),"")</f>
        <v/>
      </c>
      <c r="W398" s="16" t="str">
        <f>IFERROR(IF(VLOOKUP(B398,IMPORT!$F:$AF,14,FALSE)="true","X",""),"")</f>
        <v/>
      </c>
      <c r="X398" s="12" t="str">
        <f>IFERROR(INT(IF(MID(VLOOKUP(B398,IMPORT!$F:$AF,27,FALSE),1,10)&lt;&gt;"null",MID(VLOOKUP(B398,IMPORT!$F:$AF,27,FALSE),1,10),"-")),"")</f>
        <v/>
      </c>
      <c r="Y398" s="21">
        <f>IFERROR(IF(VLOOKUP(B398,IMPORT!$F:$AF,24,FALSE)&lt;&gt;"null",VLOOKUP(B398,IMPORT!$F:$AF,24,FALSE),""),"")</f>
        <v>7.0100118723606195E+17</v>
      </c>
      <c r="Z398" s="18" t="str">
        <f>IFERROR(IF(VLOOKUP(B398,IMPORT!$F:$AF,25,FALSE)&lt;&gt;"null",VLOOKUP(B398,IMPORT!$F:$AF,25,FALSE),""),"")</f>
        <v/>
      </c>
    </row>
    <row r="399" spans="1:26">
      <c r="A399" s="1" t="str">
        <f>IFERROR(IF(IMPORT!C399&lt;&gt;"",IMPORT!C399,""),"")</f>
        <v>Paris 19 - Riquet</v>
      </c>
      <c r="B399" s="1" t="str">
        <f>IFERROR(VLOOKUP(D399,IMPORT!$1:$1048576,6,FALSE),"")</f>
        <v>EK-142-WK</v>
      </c>
      <c r="C399" s="1" t="str">
        <f>IFERROR(VLOOKUP(B399,IMPORT!$F:$G,2,FALSE),"")</f>
        <v>Auris</v>
      </c>
      <c r="D399" s="8" t="str">
        <f>IFERROR(IF(IMPORT!A399&lt;&gt;"",IMPORT!A399,""),"")</f>
        <v>Paris 19 - Riquet2</v>
      </c>
      <c r="E399" s="1" t="str">
        <f>IFERROR(VLOOKUP(D399,IMPORT!$1:$1048576,21,FALSE),"")</f>
        <v>Simon Coulange</v>
      </c>
      <c r="F399" s="25" t="str">
        <f>IFERROR(IF(VLOOKUP(B399,IMPORT!$F:$J,4,0)="true","","S"),"")</f>
        <v>S</v>
      </c>
      <c r="G399" s="10" t="str">
        <f>IFERROR(IF(VLOOKUP(B399,IMPORT!$F:$J,5,0)="normal","","B"),"")</f>
        <v>B</v>
      </c>
      <c r="H399" s="26" t="str">
        <f>IFERROR(IF(VLOOKUP(B399,IMPORT!$F:$L,7,0)="true","","P"),"")</f>
        <v/>
      </c>
      <c r="I399" s="18" t="str">
        <f>IF(AND(OR(IMPORT!K399="available",IMPORT!K399="reservation",IMPORT!K399="reservation-late"),OR(A399&lt;&gt;"Z - Garage - Livraison",A399&lt;&gt;"Z - Garage - Livraison")),B399,"")</f>
        <v/>
      </c>
      <c r="J399" s="18" t="str">
        <f>IFERROR(IF(VLOOKUP(B399,IMPORT!$F:$AF,21,FALSE)&lt;&gt;"null",IF(OR(A399="Z - Garage - Livraison",A399="Z - Garage - Restitution"),"",B399),""),"")</f>
        <v/>
      </c>
      <c r="K399" s="18" t="str">
        <f>IF(AND(J399="",OR(IMPORT!K399="intervention",IMPORT!K399="intervention-late")),IF(OR(A399="Z - Garage - Livraison",A399="Z - Garage - Restitution"),"",B399),"")</f>
        <v>EK-142-WK</v>
      </c>
      <c r="L399" s="18" t="str">
        <f>IFERROR(IF(OR(A399="Z - Garage - Livraison",A399="Z - Garage - Restitution"),B399,""),"")</f>
        <v/>
      </c>
      <c r="M399" s="20">
        <f>IFERROR(INT(IF(OR(IMPORT!K399="intervention",IMPORT!K399="intervention-late",IMPORT!K399="unavailable"),IF(J399&lt;&gt;"",MID(VLOOKUP(B399,IMPORT!$F:$AF,21,0),1,10),MID(VLOOKUP(B399,IMPORT!$F:$AF,19,0),1,10)),"")),"")</f>
        <v>43510</v>
      </c>
      <c r="N399" s="20">
        <f>IFERROR(INT(IF(OR(IMPORT!K399="intervention",IMPORT!K399="intervention-late",IMPORT!K399="unavailable"),IF(J399&lt;&gt;"",MID(VLOOKUP(B399,IMPORT!$F:$AF,22,0),1,10),MID(VLOOKUP(B399,IMPORT!$F:$AF,20,0),1,10)),"")),"")</f>
        <v>43517</v>
      </c>
      <c r="O399" s="18" t="str">
        <f t="shared" ca="1" si="6"/>
        <v/>
      </c>
      <c r="P399" s="14">
        <f>IFERROR(INT(IF(MID(VLOOKUP(B399,IMPORT!$F:$AF,23,FALSE),1,10)&lt;&gt;"null",MID(VLOOKUP(B399,IMPORT!$F:$AF,23,FALSE),1,10),"")),"")</f>
        <v>43484</v>
      </c>
      <c r="Q399" s="16">
        <f>IFERROR(INT(IF(MID(VLOOKUP(B399,IMPORT!$F:$AF,26,FALSE),1,10)&lt;&gt;"null",MID(VLOOKUP(B399,IMPORT!$F:$AF,26,FALSE),1,10),"")),"")</f>
        <v>43428</v>
      </c>
      <c r="R399" s="16" t="str">
        <f>IFERROR(IF(VLOOKUP(B399,IMPORT!$F:$AF,11,FALSE)="true","X",""),"")</f>
        <v/>
      </c>
      <c r="S399" s="16" t="str">
        <f>IFERROR(IF(VLOOKUP(B399,IMPORT!$F:$AF,12,FALSE)="true","X",""),"")</f>
        <v/>
      </c>
      <c r="T399" s="16" t="str">
        <f>IFERROR(IF(VLOOKUP(B399,IMPORT!$F:$AF,9,FALSE)="true","X",""),"")</f>
        <v/>
      </c>
      <c r="U399" s="16" t="str">
        <f>IFERROR(IF(VLOOKUP(B399,IMPORT!$F:$AF,10,FALSE)="true","X",""),"")</f>
        <v/>
      </c>
      <c r="V399" s="16" t="str">
        <f>IFERROR(IF(VLOOKUP(B399,IMPORT!$F:$AF,13,FALSE)="true","X",""),"")</f>
        <v/>
      </c>
      <c r="W399" s="16" t="str">
        <f>IFERROR(IF(VLOOKUP(B399,IMPORT!$F:$AF,14,FALSE)="true","X",""),"")</f>
        <v/>
      </c>
      <c r="X399" s="12">
        <f>IFERROR(INT(IF(MID(VLOOKUP(B399,IMPORT!$F:$AF,27,FALSE),1,10)&lt;&gt;"null",MID(VLOOKUP(B399,IMPORT!$F:$AF,27,FALSE),1,10),"-")),"")</f>
        <v>43213</v>
      </c>
      <c r="Y399" s="21">
        <f>IFERROR(IF(VLOOKUP(B399,IMPORT!$F:$AF,24,FALSE)&lt;&gt;"null",VLOOKUP(B399,IMPORT!$F:$AF,24,FALSE),""),"")</f>
        <v>7.0100118723608806E+17</v>
      </c>
      <c r="Z399" s="18" t="str">
        <f>IFERROR(IF(VLOOKUP(B399,IMPORT!$F:$AF,25,FALSE)&lt;&gt;"null",VLOOKUP(B399,IMPORT!$F:$AF,25,FALSE),""),"")</f>
        <v/>
      </c>
    </row>
    <row r="400" spans="1:26">
      <c r="A400" s="1" t="str">
        <f>IFERROR(IF(IMPORT!C400&lt;&gt;"",IMPORT!C400,""),"")</f>
        <v>Paris 19 - Riquet</v>
      </c>
      <c r="B400" s="1" t="str">
        <f>IFERROR(VLOOKUP(D400,IMPORT!$1:$1048576,6,FALSE),"")</f>
        <v>FA-943-WE</v>
      </c>
      <c r="C400" s="1">
        <f>IFERROR(VLOOKUP(B400,IMPORT!$F:$G,2,FALSE),"")</f>
        <v>500</v>
      </c>
      <c r="D400" s="8" t="str">
        <f>IFERROR(IF(IMPORT!A400&lt;&gt;"",IMPORT!A400,""),"")</f>
        <v>Paris 19 - Riquet3</v>
      </c>
      <c r="E400" s="1" t="str">
        <f>IFERROR(VLOOKUP(D400,IMPORT!$1:$1048576,21,FALSE),"")</f>
        <v>Simon Coulange</v>
      </c>
      <c r="F400" s="25" t="str">
        <f>IFERROR(IF(VLOOKUP(B400,IMPORT!$F:$J,4,0)="true","","S"),"")</f>
        <v/>
      </c>
      <c r="G400" s="10" t="str">
        <f>IFERROR(IF(VLOOKUP(B400,IMPORT!$F:$J,5,0)="normal","","B"),"")</f>
        <v/>
      </c>
      <c r="H400" s="26" t="str">
        <f>IFERROR(IF(VLOOKUP(B400,IMPORT!$F:$L,7,0)="true","","P"),"")</f>
        <v/>
      </c>
      <c r="I400" s="18" t="str">
        <f>IF(AND(OR(IMPORT!K400="available",IMPORT!K400="reservation",IMPORT!K400="reservation-late"),OR(A400&lt;&gt;"Z - Garage - Livraison",A400&lt;&gt;"Z - Garage - Livraison")),B400,"")</f>
        <v>FA-943-WE</v>
      </c>
      <c r="J400" s="18" t="str">
        <f>IFERROR(IF(VLOOKUP(B400,IMPORT!$F:$AF,21,FALSE)&lt;&gt;"null",IF(OR(A400="Z - Garage - Livraison",A400="Z - Garage - Restitution"),"",B400),""),"")</f>
        <v/>
      </c>
      <c r="K400" s="18" t="str">
        <f>IF(AND(J400="",OR(IMPORT!K400="intervention",IMPORT!K400="intervention-late")),IF(OR(A400="Z - Garage - Livraison",A400="Z - Garage - Restitution"),"",B400),"")</f>
        <v/>
      </c>
      <c r="L400" s="18" t="str">
        <f>IFERROR(IF(OR(A400="Z - Garage - Livraison",A400="Z - Garage - Restitution"),B400,""),"")</f>
        <v/>
      </c>
      <c r="M400" s="20" t="str">
        <f>IFERROR(INT(IF(OR(IMPORT!K400="intervention",IMPORT!K400="intervention-late",IMPORT!K400="unavailable"),IF(J400&lt;&gt;"",MID(VLOOKUP(B400,IMPORT!$F:$AF,21,0),1,10),MID(VLOOKUP(B400,IMPORT!$F:$AF,19,0),1,10)),"")),"")</f>
        <v/>
      </c>
      <c r="N400" s="20" t="str">
        <f>IFERROR(INT(IF(OR(IMPORT!K400="intervention",IMPORT!K400="intervention-late",IMPORT!K400="unavailable"),IF(J400&lt;&gt;"",MID(VLOOKUP(B400,IMPORT!$F:$AF,22,0),1,10),MID(VLOOKUP(B400,IMPORT!$F:$AF,20,0),1,10)),"")),"")</f>
        <v/>
      </c>
      <c r="O400" s="18" t="str">
        <f t="shared" ca="1" si="6"/>
        <v/>
      </c>
      <c r="P400" s="14" t="str">
        <f>IFERROR(INT(IF(MID(VLOOKUP(B400,IMPORT!$F:$AF,23,FALSE),1,10)&lt;&gt;"null",MID(VLOOKUP(B400,IMPORT!$F:$AF,23,FALSE),1,10),"")),"")</f>
        <v/>
      </c>
      <c r="Q400" s="16">
        <f>IFERROR(INT(IF(MID(VLOOKUP(B400,IMPORT!$F:$AF,26,FALSE),1,10)&lt;&gt;"null",MID(VLOOKUP(B400,IMPORT!$F:$AF,26,FALSE),1,10),"")),"")</f>
        <v>43506</v>
      </c>
      <c r="R400" s="16" t="str">
        <f>IFERROR(IF(VLOOKUP(B400,IMPORT!$F:$AF,11,FALSE)="true","X",""),"")</f>
        <v/>
      </c>
      <c r="S400" s="16" t="str">
        <f>IFERROR(IF(VLOOKUP(B400,IMPORT!$F:$AF,12,FALSE)="true","X",""),"")</f>
        <v/>
      </c>
      <c r="T400" s="16" t="str">
        <f>IFERROR(IF(VLOOKUP(B400,IMPORT!$F:$AF,9,FALSE)="true","X",""),"")</f>
        <v/>
      </c>
      <c r="U400" s="16" t="str">
        <f>IFERROR(IF(VLOOKUP(B400,IMPORT!$F:$AF,10,FALSE)="true","X",""),"")</f>
        <v/>
      </c>
      <c r="V400" s="16" t="str">
        <f>IFERROR(IF(VLOOKUP(B400,IMPORT!$F:$AF,13,FALSE)="true","X",""),"")</f>
        <v/>
      </c>
      <c r="W400" s="16" t="str">
        <f>IFERROR(IF(VLOOKUP(B400,IMPORT!$F:$AF,14,FALSE)="true","X",""),"")</f>
        <v/>
      </c>
      <c r="X400" s="12" t="str">
        <f>IFERROR(INT(IF(MID(VLOOKUP(B400,IMPORT!$F:$AF,27,FALSE),1,10)&lt;&gt;"null",MID(VLOOKUP(B400,IMPORT!$F:$AF,27,FALSE),1,10),"-")),"")</f>
        <v/>
      </c>
      <c r="Y400" s="21">
        <f>IFERROR(IF(VLOOKUP(B400,IMPORT!$F:$AF,24,FALSE)&lt;&gt;"null",VLOOKUP(B400,IMPORT!$F:$AF,24,FALSE),""),"")</f>
        <v>7.0100118723601805E+17</v>
      </c>
      <c r="Z400" s="18" t="str">
        <f>IFERROR(IF(VLOOKUP(B400,IMPORT!$F:$AF,25,FALSE)&lt;&gt;"null",VLOOKUP(B400,IMPORT!$F:$AF,25,FALSE),""),"")</f>
        <v/>
      </c>
    </row>
    <row r="401" spans="1:26">
      <c r="A401" s="1" t="str">
        <f>IFERROR(IF(IMPORT!C401&lt;&gt;"",IMPORT!C401,""),"")</f>
        <v>Paris 19 - Riquet</v>
      </c>
      <c r="B401" s="1" t="str">
        <f>IFERROR(VLOOKUP(D401,IMPORT!$1:$1048576,6,FALSE),"")</f>
        <v>EP-382-EM</v>
      </c>
      <c r="C401" s="1" t="str">
        <f>IFERROR(VLOOKUP(B401,IMPORT!$F:$G,2,FALSE),"")</f>
        <v>Touran</v>
      </c>
      <c r="D401" s="8" t="str">
        <f>IFERROR(IF(IMPORT!A401&lt;&gt;"",IMPORT!A401,""),"")</f>
        <v>Paris 19 - Riquet4</v>
      </c>
      <c r="E401" s="1" t="str">
        <f>IFERROR(VLOOKUP(D401,IMPORT!$1:$1048576,21,FALSE),"")</f>
        <v>Simon Coulange</v>
      </c>
      <c r="F401" s="25" t="str">
        <f>IFERROR(IF(VLOOKUP(B401,IMPORT!$F:$J,4,0)="true","","S"),"")</f>
        <v/>
      </c>
      <c r="G401" s="10" t="str">
        <f>IFERROR(IF(VLOOKUP(B401,IMPORT!$F:$J,5,0)="normal","","B"),"")</f>
        <v/>
      </c>
      <c r="H401" s="26" t="str">
        <f>IFERROR(IF(VLOOKUP(B401,IMPORT!$F:$L,7,0)="true","","P"),"")</f>
        <v/>
      </c>
      <c r="I401" s="18" t="str">
        <f>IF(AND(OR(IMPORT!K401="available",IMPORT!K401="reservation",IMPORT!K401="reservation-late"),OR(A401&lt;&gt;"Z - Garage - Livraison",A401&lt;&gt;"Z - Garage - Livraison")),B401,"")</f>
        <v>EP-382-EM</v>
      </c>
      <c r="J401" s="18" t="str">
        <f>IFERROR(IF(VLOOKUP(B401,IMPORT!$F:$AF,21,FALSE)&lt;&gt;"null",IF(OR(A401="Z - Garage - Livraison",A401="Z - Garage - Restitution"),"",B401),""),"")</f>
        <v/>
      </c>
      <c r="K401" s="18" t="str">
        <f>IF(AND(J401="",OR(IMPORT!K401="intervention",IMPORT!K401="intervention-late")),IF(OR(A401="Z - Garage - Livraison",A401="Z - Garage - Restitution"),"",B401),"")</f>
        <v/>
      </c>
      <c r="L401" s="18" t="str">
        <f>IFERROR(IF(OR(A401="Z - Garage - Livraison",A401="Z - Garage - Restitution"),B401,""),"")</f>
        <v/>
      </c>
      <c r="M401" s="20" t="str">
        <f>IFERROR(INT(IF(OR(IMPORT!K401="intervention",IMPORT!K401="intervention-late",IMPORT!K401="unavailable"),IF(J401&lt;&gt;"",MID(VLOOKUP(B401,IMPORT!$F:$AF,21,0),1,10),MID(VLOOKUP(B401,IMPORT!$F:$AF,19,0),1,10)),"")),"")</f>
        <v/>
      </c>
      <c r="N401" s="20" t="str">
        <f>IFERROR(INT(IF(OR(IMPORT!K401="intervention",IMPORT!K401="intervention-late",IMPORT!K401="unavailable"),IF(J401&lt;&gt;"",MID(VLOOKUP(B401,IMPORT!$F:$AF,22,0),1,10),MID(VLOOKUP(B401,IMPORT!$F:$AF,20,0),1,10)),"")),"")</f>
        <v/>
      </c>
      <c r="O401" s="18" t="str">
        <f t="shared" ca="1" si="6"/>
        <v/>
      </c>
      <c r="P401" s="14" t="str">
        <f>IFERROR(INT(IF(MID(VLOOKUP(B401,IMPORT!$F:$AF,23,FALSE),1,10)&lt;&gt;"null",MID(VLOOKUP(B401,IMPORT!$F:$AF,23,FALSE),1,10),"")),"")</f>
        <v/>
      </c>
      <c r="Q401" s="16" t="str">
        <f>IFERROR(INT(IF(MID(VLOOKUP(B401,IMPORT!$F:$AF,26,FALSE),1,10)&lt;&gt;"null",MID(VLOOKUP(B401,IMPORT!$F:$AF,26,FALSE),1,10),"")),"")</f>
        <v/>
      </c>
      <c r="R401" s="16" t="str">
        <f>IFERROR(IF(VLOOKUP(B401,IMPORT!$F:$AF,11,FALSE)="true","X",""),"")</f>
        <v/>
      </c>
      <c r="S401" s="16" t="str">
        <f>IFERROR(IF(VLOOKUP(B401,IMPORT!$F:$AF,12,FALSE)="true","X",""),"")</f>
        <v/>
      </c>
      <c r="T401" s="16" t="str">
        <f>IFERROR(IF(VLOOKUP(B401,IMPORT!$F:$AF,9,FALSE)="true","X",""),"")</f>
        <v/>
      </c>
      <c r="U401" s="16" t="str">
        <f>IFERROR(IF(VLOOKUP(B401,IMPORT!$F:$AF,10,FALSE)="true","X",""),"")</f>
        <v/>
      </c>
      <c r="V401" s="16" t="str">
        <f>IFERROR(IF(VLOOKUP(B401,IMPORT!$F:$AF,13,FALSE)="true","X",""),"")</f>
        <v/>
      </c>
      <c r="W401" s="16" t="str">
        <f>IFERROR(IF(VLOOKUP(B401,IMPORT!$F:$AF,14,FALSE)="true","X",""),"")</f>
        <v/>
      </c>
      <c r="X401" s="12">
        <f>IFERROR(INT(IF(MID(VLOOKUP(B401,IMPORT!$F:$AF,27,FALSE),1,10)&lt;&gt;"null",MID(VLOOKUP(B401,IMPORT!$F:$AF,27,FALSE),1,10),"-")),"")</f>
        <v>43210</v>
      </c>
      <c r="Y401" s="21">
        <f>IFERROR(IF(VLOOKUP(B401,IMPORT!$F:$AF,24,FALSE)&lt;&gt;"null",VLOOKUP(B401,IMPORT!$F:$AF,24,FALSE),""),"")</f>
        <v>7.0100118723605606E+17</v>
      </c>
      <c r="Z401" s="18" t="str">
        <f>IFERROR(IF(VLOOKUP(B401,IMPORT!$F:$AF,25,FALSE)&lt;&gt;"null",VLOOKUP(B401,IMPORT!$F:$AF,25,FALSE),""),"")</f>
        <v/>
      </c>
    </row>
    <row r="402" spans="1:26">
      <c r="A402" s="1" t="str">
        <f>IFERROR(IF(IMPORT!C402&lt;&gt;"",IMPORT!C402,""),"")</f>
        <v>Paris 19 - Riquet</v>
      </c>
      <c r="B402" s="1" t="str">
        <f>IFERROR(VLOOKUP(D402,IMPORT!$1:$1048576,6,FALSE),"")</f>
        <v>FA-505-RR</v>
      </c>
      <c r="C402" s="1" t="str">
        <f>IFERROR(VLOOKUP(B402,IMPORT!$F:$G,2,FALSE),"")</f>
        <v>MEGANE</v>
      </c>
      <c r="D402" s="8" t="str">
        <f>IFERROR(IF(IMPORT!A402&lt;&gt;"",IMPORT!A402,""),"")</f>
        <v>Paris 19 - Riquet5</v>
      </c>
      <c r="E402" s="1" t="str">
        <f>IFERROR(VLOOKUP(D402,IMPORT!$1:$1048576,21,FALSE),"")</f>
        <v>Simon Coulange</v>
      </c>
      <c r="F402" s="25" t="str">
        <f>IFERROR(IF(VLOOKUP(B402,IMPORT!$F:$J,4,0)="true","","S"),"")</f>
        <v/>
      </c>
      <c r="G402" s="10" t="str">
        <f>IFERROR(IF(VLOOKUP(B402,IMPORT!$F:$J,5,0)="normal","","B"),"")</f>
        <v/>
      </c>
      <c r="H402" s="26" t="str">
        <f>IFERROR(IF(VLOOKUP(B402,IMPORT!$F:$L,7,0)="true","","P"),"")</f>
        <v>P</v>
      </c>
      <c r="I402" s="18" t="str">
        <f>IF(AND(OR(IMPORT!K402="available",IMPORT!K402="reservation",IMPORT!K402="reservation-late"),OR(A402&lt;&gt;"Z - Garage - Livraison",A402&lt;&gt;"Z - Garage - Livraison")),B402,"")</f>
        <v/>
      </c>
      <c r="J402" s="18" t="str">
        <f>IFERROR(IF(VLOOKUP(B402,IMPORT!$F:$AF,21,FALSE)&lt;&gt;"null",IF(OR(A402="Z - Garage - Livraison",A402="Z - Garage - Restitution"),"",B402),""),"")</f>
        <v>FA-505-RR</v>
      </c>
      <c r="K402" s="18" t="str">
        <f>IF(AND(J402="",OR(IMPORT!K402="intervention",IMPORT!K402="intervention-late")),IF(OR(A402="Z - Garage - Livraison",A402="Z - Garage - Restitution"),"",B402),"")</f>
        <v/>
      </c>
      <c r="L402" s="18" t="str">
        <f>IFERROR(IF(OR(A402="Z - Garage - Livraison",A402="Z - Garage - Restitution"),B402,""),"")</f>
        <v/>
      </c>
      <c r="M402" s="20">
        <f>IFERROR(INT(IF(OR(IMPORT!K402="intervention",IMPORT!K402="intervention-late",IMPORT!K402="unavailable"),IF(J402&lt;&gt;"",MID(VLOOKUP(B402,IMPORT!$F:$AF,21,0),1,10),MID(VLOOKUP(B402,IMPORT!$F:$AF,19,0),1,10)),"")),"")</f>
        <v>43500</v>
      </c>
      <c r="N402" s="20">
        <f>IFERROR(INT(IF(OR(IMPORT!K402="intervention",IMPORT!K402="intervention-late",IMPORT!K402="unavailable"),IF(J402&lt;&gt;"",MID(VLOOKUP(B402,IMPORT!$F:$AF,22,0),1,10),MID(VLOOKUP(B402,IMPORT!$F:$AF,20,0),1,10)),"")),"")</f>
        <v>43523</v>
      </c>
      <c r="O402" s="18">
        <f t="shared" ca="1" si="6"/>
        <v>10</v>
      </c>
      <c r="P402" s="14">
        <f>IFERROR(INT(IF(MID(VLOOKUP(B402,IMPORT!$F:$AF,23,FALSE),1,10)&lt;&gt;"null",MID(VLOOKUP(B402,IMPORT!$F:$AF,23,FALSE),1,10),"")),"")</f>
        <v>43498</v>
      </c>
      <c r="Q402" s="16" t="str">
        <f>IFERROR(INT(IF(MID(VLOOKUP(B402,IMPORT!$F:$AF,26,FALSE),1,10)&lt;&gt;"null",MID(VLOOKUP(B402,IMPORT!$F:$AF,26,FALSE),1,10),"")),"")</f>
        <v/>
      </c>
      <c r="R402" s="16" t="str">
        <f>IFERROR(IF(VLOOKUP(B402,IMPORT!$F:$AF,11,FALSE)="true","X",""),"")</f>
        <v/>
      </c>
      <c r="S402" s="16" t="str">
        <f>IFERROR(IF(VLOOKUP(B402,IMPORT!$F:$AF,12,FALSE)="true","X",""),"")</f>
        <v/>
      </c>
      <c r="T402" s="16" t="str">
        <f>IFERROR(IF(VLOOKUP(B402,IMPORT!$F:$AF,9,FALSE)="true","X",""),"")</f>
        <v/>
      </c>
      <c r="U402" s="16" t="str">
        <f>IFERROR(IF(VLOOKUP(B402,IMPORT!$F:$AF,10,FALSE)="true","X",""),"")</f>
        <v/>
      </c>
      <c r="V402" s="16" t="str">
        <f>IFERROR(IF(VLOOKUP(B402,IMPORT!$F:$AF,13,FALSE)="true","X",""),"")</f>
        <v/>
      </c>
      <c r="W402" s="16" t="str">
        <f>IFERROR(IF(VLOOKUP(B402,IMPORT!$F:$AF,14,FALSE)="true","X",""),"")</f>
        <v/>
      </c>
      <c r="X402" s="12" t="str">
        <f>IFERROR(INT(IF(MID(VLOOKUP(B402,IMPORT!$F:$AF,27,FALSE),1,10)&lt;&gt;"null",MID(VLOOKUP(B402,IMPORT!$F:$AF,27,FALSE),1,10),"-")),"")</f>
        <v/>
      </c>
      <c r="Y402" s="21">
        <f>IFERROR(IF(VLOOKUP(B402,IMPORT!$F:$AF,24,FALSE)&lt;&gt;"null",VLOOKUP(B402,IMPORT!$F:$AF,24,FALSE),""),"")</f>
        <v>7.0100118723602202E+17</v>
      </c>
      <c r="Z402" s="18">
        <f>IFERROR(IF(VLOOKUP(B402,IMPORT!$F:$AF,25,FALSE)&lt;&gt;"null",VLOOKUP(B402,IMPORT!$F:$AF,25,FALSE),""),"")</f>
        <v>134817</v>
      </c>
    </row>
    <row r="403" spans="1:26">
      <c r="A403" s="1" t="str">
        <f>IFERROR(IF(IMPORT!C403&lt;&gt;"",IMPORT!C403,""),"")</f>
        <v>Paris 19 - Riquet</v>
      </c>
      <c r="B403" s="1" t="str">
        <f>IFERROR(VLOOKUP(D403,IMPORT!$1:$1048576,6,FALSE),"")</f>
        <v>FC-487-SL</v>
      </c>
      <c r="C403" s="1" t="str">
        <f>IFERROR(VLOOKUP(B403,IMPORT!$F:$G,2,FALSE),"")</f>
        <v>MEGANE</v>
      </c>
      <c r="D403" s="8" t="str">
        <f>IFERROR(IF(IMPORT!A403&lt;&gt;"",IMPORT!A403,""),"")</f>
        <v>Paris 19 - Riquet6</v>
      </c>
      <c r="E403" s="1" t="str">
        <f>IFERROR(VLOOKUP(D403,IMPORT!$1:$1048576,21,FALSE),"")</f>
        <v>Simon Coulange</v>
      </c>
      <c r="F403" s="25" t="str">
        <f>IFERROR(IF(VLOOKUP(B403,IMPORT!$F:$J,4,0)="true","","S"),"")</f>
        <v/>
      </c>
      <c r="G403" s="10" t="str">
        <f>IFERROR(IF(VLOOKUP(B403,IMPORT!$F:$J,5,0)="normal","","B"),"")</f>
        <v/>
      </c>
      <c r="H403" s="26" t="str">
        <f>IFERROR(IF(VLOOKUP(B403,IMPORT!$F:$L,7,0)="true","","P"),"")</f>
        <v/>
      </c>
      <c r="I403" s="18" t="str">
        <f>IF(AND(OR(IMPORT!K403="available",IMPORT!K403="reservation",IMPORT!K403="reservation-late"),OR(A403&lt;&gt;"Z - Garage - Livraison",A403&lt;&gt;"Z - Garage - Livraison")),B403,"")</f>
        <v>FC-487-SL</v>
      </c>
      <c r="J403" s="18" t="str">
        <f>IFERROR(IF(VLOOKUP(B403,IMPORT!$F:$AF,21,FALSE)&lt;&gt;"null",IF(OR(A403="Z - Garage - Livraison",A403="Z - Garage - Restitution"),"",B403),""),"")</f>
        <v/>
      </c>
      <c r="K403" s="18" t="str">
        <f>IF(AND(J403="",OR(IMPORT!K403="intervention",IMPORT!K403="intervention-late")),IF(OR(A403="Z - Garage - Livraison",A403="Z - Garage - Restitution"),"",B403),"")</f>
        <v/>
      </c>
      <c r="L403" s="18" t="str">
        <f>IFERROR(IF(OR(A403="Z - Garage - Livraison",A403="Z - Garage - Restitution"),B403,""),"")</f>
        <v/>
      </c>
      <c r="M403" s="20" t="str">
        <f>IFERROR(INT(IF(OR(IMPORT!K403="intervention",IMPORT!K403="intervention-late",IMPORT!K403="unavailable"),IF(J403&lt;&gt;"",MID(VLOOKUP(B403,IMPORT!$F:$AF,21,0),1,10),MID(VLOOKUP(B403,IMPORT!$F:$AF,19,0),1,10)),"")),"")</f>
        <v/>
      </c>
      <c r="N403" s="20" t="str">
        <f>IFERROR(INT(IF(OR(IMPORT!K403="intervention",IMPORT!K403="intervention-late",IMPORT!K403="unavailable"),IF(J403&lt;&gt;"",MID(VLOOKUP(B403,IMPORT!$F:$AF,22,0),1,10),MID(VLOOKUP(B403,IMPORT!$F:$AF,20,0),1,10)),"")),"")</f>
        <v/>
      </c>
      <c r="O403" s="18" t="str">
        <f t="shared" ca="1" si="6"/>
        <v/>
      </c>
      <c r="P403" s="14" t="str">
        <f>IFERROR(INT(IF(MID(VLOOKUP(B403,IMPORT!$F:$AF,23,FALSE),1,10)&lt;&gt;"null",MID(VLOOKUP(B403,IMPORT!$F:$AF,23,FALSE),1,10),"")),"")</f>
        <v/>
      </c>
      <c r="Q403" s="16" t="str">
        <f>IFERROR(INT(IF(MID(VLOOKUP(B403,IMPORT!$F:$AF,26,FALSE),1,10)&lt;&gt;"null",MID(VLOOKUP(B403,IMPORT!$F:$AF,26,FALSE),1,10),"")),"")</f>
        <v/>
      </c>
      <c r="R403" s="16" t="str">
        <f>IFERROR(IF(VLOOKUP(B403,IMPORT!$F:$AF,11,FALSE)="true","X",""),"")</f>
        <v/>
      </c>
      <c r="S403" s="16" t="str">
        <f>IFERROR(IF(VLOOKUP(B403,IMPORT!$F:$AF,12,FALSE)="true","X",""),"")</f>
        <v/>
      </c>
      <c r="T403" s="16" t="str">
        <f>IFERROR(IF(VLOOKUP(B403,IMPORT!$F:$AF,9,FALSE)="true","X",""),"")</f>
        <v/>
      </c>
      <c r="U403" s="16" t="str">
        <f>IFERROR(IF(VLOOKUP(B403,IMPORT!$F:$AF,10,FALSE)="true","X",""),"")</f>
        <v/>
      </c>
      <c r="V403" s="16" t="str">
        <f>IFERROR(IF(VLOOKUP(B403,IMPORT!$F:$AF,13,FALSE)="true","X",""),"")</f>
        <v/>
      </c>
      <c r="W403" s="16" t="str">
        <f>IFERROR(IF(VLOOKUP(B403,IMPORT!$F:$AF,14,FALSE)="true","X",""),"")</f>
        <v/>
      </c>
      <c r="X403" s="12">
        <f>IFERROR(INT(IF(MID(VLOOKUP(B403,IMPORT!$F:$AF,27,FALSE),1,10)&lt;&gt;"null",MID(VLOOKUP(B403,IMPORT!$F:$AF,27,FALSE),1,10),"-")),"")</f>
        <v>43482</v>
      </c>
      <c r="Y403" s="21">
        <f>IFERROR(IF(VLOOKUP(B403,IMPORT!$F:$AF,24,FALSE)&lt;&gt;"null",VLOOKUP(B403,IMPORT!$F:$AF,24,FALSE),""),"")</f>
        <v>7.0100118723608499E+17</v>
      </c>
      <c r="Z403" s="18">
        <f>IFERROR(IF(VLOOKUP(B403,IMPORT!$F:$AF,25,FALSE)&lt;&gt;"null",VLOOKUP(B403,IMPORT!$F:$AF,25,FALSE),""),"")</f>
        <v>135915</v>
      </c>
    </row>
    <row r="404" spans="1:26">
      <c r="A404" s="1" t="str">
        <f>IFERROR(IF(IMPORT!C404&lt;&gt;"",IMPORT!C404,""),"")</f>
        <v>Paris 20 - Gambetta</v>
      </c>
      <c r="B404" s="1" t="str">
        <f>IFERROR(VLOOKUP(D404,IMPORT!$1:$1048576,6,FALSE),"")</f>
        <v>EQ-781-EH</v>
      </c>
      <c r="C404" s="1" t="str">
        <f>IFERROR(VLOOKUP(B404,IMPORT!$F:$G,2,FALSE),"")</f>
        <v>MEGANE</v>
      </c>
      <c r="D404" s="8" t="str">
        <f>IFERROR(IF(IMPORT!A404&lt;&gt;"",IMPORT!A404,""),"")</f>
        <v>Paris 20 - Gambetta1</v>
      </c>
      <c r="E404" s="1" t="str">
        <f>IFERROR(VLOOKUP(D404,IMPORT!$1:$1048576,21,FALSE),"")</f>
        <v>Azize Aouzal</v>
      </c>
      <c r="F404" s="25" t="str">
        <f>IFERROR(IF(VLOOKUP(B404,IMPORT!$F:$J,4,0)="true","","S"),"")</f>
        <v/>
      </c>
      <c r="G404" s="10" t="str">
        <f>IFERROR(IF(VLOOKUP(B404,IMPORT!$F:$J,5,0)="normal","","B"),"")</f>
        <v/>
      </c>
      <c r="H404" s="26" t="str">
        <f>IFERROR(IF(VLOOKUP(B404,IMPORT!$F:$L,7,0)="true","","P"),"")</f>
        <v/>
      </c>
      <c r="I404" s="18" t="str">
        <f>IF(AND(OR(IMPORT!K404="available",IMPORT!K404="reservation",IMPORT!K404="reservation-late"),OR(A404&lt;&gt;"Z - Garage - Livraison",A404&lt;&gt;"Z - Garage - Livraison")),B404,"")</f>
        <v>EQ-781-EH</v>
      </c>
      <c r="J404" s="18" t="str">
        <f>IFERROR(IF(VLOOKUP(B404,IMPORT!$F:$AF,21,FALSE)&lt;&gt;"null",IF(OR(A404="Z - Garage - Livraison",A404="Z - Garage - Restitution"),"",B404),""),"")</f>
        <v/>
      </c>
      <c r="K404" s="18" t="str">
        <f>IF(AND(J404="",OR(IMPORT!K404="intervention",IMPORT!K404="intervention-late")),IF(OR(A404="Z - Garage - Livraison",A404="Z - Garage - Restitution"),"",B404),"")</f>
        <v/>
      </c>
      <c r="L404" s="18" t="str">
        <f>IFERROR(IF(OR(A404="Z - Garage - Livraison",A404="Z - Garage - Restitution"),B404,""),"")</f>
        <v/>
      </c>
      <c r="M404" s="20" t="str">
        <f>IFERROR(INT(IF(OR(IMPORT!K404="intervention",IMPORT!K404="intervention-late",IMPORT!K404="unavailable"),IF(J404&lt;&gt;"",MID(VLOOKUP(B404,IMPORT!$F:$AF,21,0),1,10),MID(VLOOKUP(B404,IMPORT!$F:$AF,19,0),1,10)),"")),"")</f>
        <v/>
      </c>
      <c r="N404" s="20" t="str">
        <f>IFERROR(INT(IF(OR(IMPORT!K404="intervention",IMPORT!K404="intervention-late",IMPORT!K404="unavailable"),IF(J404&lt;&gt;"",MID(VLOOKUP(B404,IMPORT!$F:$AF,22,0),1,10),MID(VLOOKUP(B404,IMPORT!$F:$AF,20,0),1,10)),"")),"")</f>
        <v/>
      </c>
      <c r="O404" s="18" t="str">
        <f t="shared" ca="1" si="6"/>
        <v/>
      </c>
      <c r="P404" s="14" t="str">
        <f>IFERROR(INT(IF(MID(VLOOKUP(B404,IMPORT!$F:$AF,23,FALSE),1,10)&lt;&gt;"null",MID(VLOOKUP(B404,IMPORT!$F:$AF,23,FALSE),1,10),"")),"")</f>
        <v/>
      </c>
      <c r="Q404" s="16" t="str">
        <f>IFERROR(INT(IF(MID(VLOOKUP(B404,IMPORT!$F:$AF,26,FALSE),1,10)&lt;&gt;"null",MID(VLOOKUP(B404,IMPORT!$F:$AF,26,FALSE),1,10),"")),"")</f>
        <v/>
      </c>
      <c r="R404" s="16" t="str">
        <f>IFERROR(IF(VLOOKUP(B404,IMPORT!$F:$AF,11,FALSE)="true","X",""),"")</f>
        <v/>
      </c>
      <c r="S404" s="16" t="str">
        <f>IFERROR(IF(VLOOKUP(B404,IMPORT!$F:$AF,12,FALSE)="true","X",""),"")</f>
        <v/>
      </c>
      <c r="T404" s="16" t="str">
        <f>IFERROR(IF(VLOOKUP(B404,IMPORT!$F:$AF,9,FALSE)="true","X",""),"")</f>
        <v/>
      </c>
      <c r="U404" s="16" t="str">
        <f>IFERROR(IF(VLOOKUP(B404,IMPORT!$F:$AF,10,FALSE)="true","X",""),"")</f>
        <v/>
      </c>
      <c r="V404" s="16" t="str">
        <f>IFERROR(IF(VLOOKUP(B404,IMPORT!$F:$AF,13,FALSE)="true","X",""),"")</f>
        <v/>
      </c>
      <c r="W404" s="16" t="str">
        <f>IFERROR(IF(VLOOKUP(B404,IMPORT!$F:$AF,14,FALSE)="true","X",""),"")</f>
        <v/>
      </c>
      <c r="X404" s="12">
        <f>IFERROR(INT(IF(MID(VLOOKUP(B404,IMPORT!$F:$AF,27,FALSE),1,10)&lt;&gt;"null",MID(VLOOKUP(B404,IMPORT!$F:$AF,27,FALSE),1,10),"-")),"")</f>
        <v>43333</v>
      </c>
      <c r="Y404" s="21">
        <f>IFERROR(IF(VLOOKUP(B404,IMPORT!$F:$AF,24,FALSE)&lt;&gt;"null",VLOOKUP(B404,IMPORT!$F:$AF,24,FALSE),""),"")</f>
        <v>7.0100118723605696E+17</v>
      </c>
      <c r="Z404" s="18" t="str">
        <f>IFERROR(IF(VLOOKUP(B404,IMPORT!$F:$AF,25,FALSE)&lt;&gt;"null",VLOOKUP(B404,IMPORT!$F:$AF,25,FALSE),""),"")</f>
        <v/>
      </c>
    </row>
    <row r="405" spans="1:26">
      <c r="A405" s="1" t="str">
        <f>IFERROR(IF(IMPORT!C405&lt;&gt;"",IMPORT!C405,""),"")</f>
        <v>Paris 20 - Gambetta</v>
      </c>
      <c r="B405" s="1" t="str">
        <f>IFERROR(VLOOKUP(D405,IMPORT!$1:$1048576,6,FALSE),"")</f>
        <v>FA-607-HB</v>
      </c>
      <c r="C405" s="1">
        <f>IFERROR(VLOOKUP(B405,IMPORT!$F:$G,2,FALSE),"")</f>
        <v>500</v>
      </c>
      <c r="D405" s="8" t="str">
        <f>IFERROR(IF(IMPORT!A405&lt;&gt;"",IMPORT!A405,""),"")</f>
        <v>Paris 20 - Gambetta2</v>
      </c>
      <c r="E405" s="1" t="str">
        <f>IFERROR(VLOOKUP(D405,IMPORT!$1:$1048576,21,FALSE),"")</f>
        <v>Azize Aouzal</v>
      </c>
      <c r="F405" s="25" t="str">
        <f>IFERROR(IF(VLOOKUP(B405,IMPORT!$F:$J,4,0)="true","","S"),"")</f>
        <v/>
      </c>
      <c r="G405" s="10" t="str">
        <f>IFERROR(IF(VLOOKUP(B405,IMPORT!$F:$J,5,0)="normal","","B"),"")</f>
        <v/>
      </c>
      <c r="H405" s="26" t="str">
        <f>IFERROR(IF(VLOOKUP(B405,IMPORT!$F:$L,7,0)="true","","P"),"")</f>
        <v/>
      </c>
      <c r="I405" s="18" t="str">
        <f>IF(AND(OR(IMPORT!K405="available",IMPORT!K405="reservation",IMPORT!K405="reservation-late"),OR(A405&lt;&gt;"Z - Garage - Livraison",A405&lt;&gt;"Z - Garage - Livraison")),B405,"")</f>
        <v>FA-607-HB</v>
      </c>
      <c r="J405" s="18" t="str">
        <f>IFERROR(IF(VLOOKUP(B405,IMPORT!$F:$AF,21,FALSE)&lt;&gt;"null",IF(OR(A405="Z - Garage - Livraison",A405="Z - Garage - Restitution"),"",B405),""),"")</f>
        <v/>
      </c>
      <c r="K405" s="18" t="str">
        <f>IF(AND(J405="",OR(IMPORT!K405="intervention",IMPORT!K405="intervention-late")),IF(OR(A405="Z - Garage - Livraison",A405="Z - Garage - Restitution"),"",B405),"")</f>
        <v/>
      </c>
      <c r="L405" s="18" t="str">
        <f>IFERROR(IF(OR(A405="Z - Garage - Livraison",A405="Z - Garage - Restitution"),B405,""),"")</f>
        <v/>
      </c>
      <c r="M405" s="20" t="str">
        <f>IFERROR(INT(IF(OR(IMPORT!K405="intervention",IMPORT!K405="intervention-late",IMPORT!K405="unavailable"),IF(J405&lt;&gt;"",MID(VLOOKUP(B405,IMPORT!$F:$AF,21,0),1,10),MID(VLOOKUP(B405,IMPORT!$F:$AF,19,0),1,10)),"")),"")</f>
        <v/>
      </c>
      <c r="N405" s="20" t="str">
        <f>IFERROR(INT(IF(OR(IMPORT!K405="intervention",IMPORT!K405="intervention-late",IMPORT!K405="unavailable"),IF(J405&lt;&gt;"",MID(VLOOKUP(B405,IMPORT!$F:$AF,22,0),1,10),MID(VLOOKUP(B405,IMPORT!$F:$AF,20,0),1,10)),"")),"")</f>
        <v/>
      </c>
      <c r="O405" s="18" t="str">
        <f t="shared" ca="1" si="6"/>
        <v/>
      </c>
      <c r="P405" s="14" t="str">
        <f>IFERROR(INT(IF(MID(VLOOKUP(B405,IMPORT!$F:$AF,23,FALSE),1,10)&lt;&gt;"null",MID(VLOOKUP(B405,IMPORT!$F:$AF,23,FALSE),1,10),"")),"")</f>
        <v/>
      </c>
      <c r="Q405" s="16" t="str">
        <f>IFERROR(INT(IF(MID(VLOOKUP(B405,IMPORT!$F:$AF,26,FALSE),1,10)&lt;&gt;"null",MID(VLOOKUP(B405,IMPORT!$F:$AF,26,FALSE),1,10),"")),"")</f>
        <v/>
      </c>
      <c r="R405" s="16" t="str">
        <f>IFERROR(IF(VLOOKUP(B405,IMPORT!$F:$AF,11,FALSE)="true","X",""),"")</f>
        <v/>
      </c>
      <c r="S405" s="16" t="str">
        <f>IFERROR(IF(VLOOKUP(B405,IMPORT!$F:$AF,12,FALSE)="true","X",""),"")</f>
        <v/>
      </c>
      <c r="T405" s="16" t="str">
        <f>IFERROR(IF(VLOOKUP(B405,IMPORT!$F:$AF,9,FALSE)="true","X",""),"")</f>
        <v/>
      </c>
      <c r="U405" s="16" t="str">
        <f>IFERROR(IF(VLOOKUP(B405,IMPORT!$F:$AF,10,FALSE)="true","X",""),"")</f>
        <v/>
      </c>
      <c r="V405" s="16" t="str">
        <f>IFERROR(IF(VLOOKUP(B405,IMPORT!$F:$AF,13,FALSE)="true","X",""),"")</f>
        <v/>
      </c>
      <c r="W405" s="16" t="str">
        <f>IFERROR(IF(VLOOKUP(B405,IMPORT!$F:$AF,14,FALSE)="true","X",""),"")</f>
        <v/>
      </c>
      <c r="X405" s="12" t="str">
        <f>IFERROR(INT(IF(MID(VLOOKUP(B405,IMPORT!$F:$AF,27,FALSE),1,10)&lt;&gt;"null",MID(VLOOKUP(B405,IMPORT!$F:$AF,27,FALSE),1,10),"-")),"")</f>
        <v/>
      </c>
      <c r="Y405" s="21">
        <f>IFERROR(IF(VLOOKUP(B405,IMPORT!$F:$AF,24,FALSE)&lt;&gt;"null",VLOOKUP(B405,IMPORT!$F:$AF,24,FALSE),""),"")</f>
        <v>7.01001187236048E+17</v>
      </c>
      <c r="Z405" s="18" t="str">
        <f>IFERROR(IF(VLOOKUP(B405,IMPORT!$F:$AF,25,FALSE)&lt;&gt;"null",VLOOKUP(B405,IMPORT!$F:$AF,25,FALSE),""),"")</f>
        <v/>
      </c>
    </row>
    <row r="406" spans="1:26">
      <c r="A406" s="1" t="str">
        <f>IFERROR(IF(IMPORT!C406&lt;&gt;"",IMPORT!C406,""),"")</f>
        <v>Paris 20 - Gambetta</v>
      </c>
      <c r="B406" s="1" t="str">
        <f>IFERROR(VLOOKUP(D406,IMPORT!$1:$1048576,6,FALSE),"")</f>
        <v>FA-581-HB</v>
      </c>
      <c r="C406" s="1">
        <f>IFERROR(VLOOKUP(B406,IMPORT!$F:$G,2,FALSE),"")</f>
        <v>500</v>
      </c>
      <c r="D406" s="8" t="str">
        <f>IFERROR(IF(IMPORT!A406&lt;&gt;"",IMPORT!A406,""),"")</f>
        <v>Paris 20 - Gambetta3</v>
      </c>
      <c r="E406" s="1" t="str">
        <f>IFERROR(VLOOKUP(D406,IMPORT!$1:$1048576,21,FALSE),"")</f>
        <v>Azize Aouzal</v>
      </c>
      <c r="F406" s="25" t="str">
        <f>IFERROR(IF(VLOOKUP(B406,IMPORT!$F:$J,4,0)="true","","S"),"")</f>
        <v/>
      </c>
      <c r="G406" s="10" t="str">
        <f>IFERROR(IF(VLOOKUP(B406,IMPORT!$F:$J,5,0)="normal","","B"),"")</f>
        <v/>
      </c>
      <c r="H406" s="26" t="str">
        <f>IFERROR(IF(VLOOKUP(B406,IMPORT!$F:$L,7,0)="true","","P"),"")</f>
        <v/>
      </c>
      <c r="I406" s="18" t="str">
        <f>IF(AND(OR(IMPORT!K406="available",IMPORT!K406="reservation",IMPORT!K406="reservation-late"),OR(A406&lt;&gt;"Z - Garage - Livraison",A406&lt;&gt;"Z - Garage - Livraison")),B406,"")</f>
        <v>FA-581-HB</v>
      </c>
      <c r="J406" s="18" t="str">
        <f>IFERROR(IF(VLOOKUP(B406,IMPORT!$F:$AF,21,FALSE)&lt;&gt;"null",IF(OR(A406="Z - Garage - Livraison",A406="Z - Garage - Restitution"),"",B406),""),"")</f>
        <v/>
      </c>
      <c r="K406" s="18" t="str">
        <f>IF(AND(J406="",OR(IMPORT!K406="intervention",IMPORT!K406="intervention-late")),IF(OR(A406="Z - Garage - Livraison",A406="Z - Garage - Restitution"),"",B406),"")</f>
        <v/>
      </c>
      <c r="L406" s="18" t="str">
        <f>IFERROR(IF(OR(A406="Z - Garage - Livraison",A406="Z - Garage - Restitution"),B406,""),"")</f>
        <v/>
      </c>
      <c r="M406" s="20" t="str">
        <f>IFERROR(INT(IF(OR(IMPORT!K406="intervention",IMPORT!K406="intervention-late",IMPORT!K406="unavailable"),IF(J406&lt;&gt;"",MID(VLOOKUP(B406,IMPORT!$F:$AF,21,0),1,10),MID(VLOOKUP(B406,IMPORT!$F:$AF,19,0),1,10)),"")),"")</f>
        <v/>
      </c>
      <c r="N406" s="20" t="str">
        <f>IFERROR(INT(IF(OR(IMPORT!K406="intervention",IMPORT!K406="intervention-late",IMPORT!K406="unavailable"),IF(J406&lt;&gt;"",MID(VLOOKUP(B406,IMPORT!$F:$AF,22,0),1,10),MID(VLOOKUP(B406,IMPORT!$F:$AF,20,0),1,10)),"")),"")</f>
        <v/>
      </c>
      <c r="O406" s="18" t="str">
        <f t="shared" ca="1" si="6"/>
        <v/>
      </c>
      <c r="P406" s="14" t="str">
        <f>IFERROR(INT(IF(MID(VLOOKUP(B406,IMPORT!$F:$AF,23,FALSE),1,10)&lt;&gt;"null",MID(VLOOKUP(B406,IMPORT!$F:$AF,23,FALSE),1,10),"")),"")</f>
        <v/>
      </c>
      <c r="Q406" s="16" t="str">
        <f>IFERROR(INT(IF(MID(VLOOKUP(B406,IMPORT!$F:$AF,26,FALSE),1,10)&lt;&gt;"null",MID(VLOOKUP(B406,IMPORT!$F:$AF,26,FALSE),1,10),"")),"")</f>
        <v/>
      </c>
      <c r="R406" s="16" t="str">
        <f>IFERROR(IF(VLOOKUP(B406,IMPORT!$F:$AF,11,FALSE)="true","X",""),"")</f>
        <v/>
      </c>
      <c r="S406" s="16" t="str">
        <f>IFERROR(IF(VLOOKUP(B406,IMPORT!$F:$AF,12,FALSE)="true","X",""),"")</f>
        <v/>
      </c>
      <c r="T406" s="16" t="str">
        <f>IFERROR(IF(VLOOKUP(B406,IMPORT!$F:$AF,9,FALSE)="true","X",""),"")</f>
        <v/>
      </c>
      <c r="U406" s="16" t="str">
        <f>IFERROR(IF(VLOOKUP(B406,IMPORT!$F:$AF,10,FALSE)="true","X",""),"")</f>
        <v/>
      </c>
      <c r="V406" s="16" t="str">
        <f>IFERROR(IF(VLOOKUP(B406,IMPORT!$F:$AF,13,FALSE)="true","X",""),"")</f>
        <v/>
      </c>
      <c r="W406" s="16" t="str">
        <f>IFERROR(IF(VLOOKUP(B406,IMPORT!$F:$AF,14,FALSE)="true","X",""),"")</f>
        <v/>
      </c>
      <c r="X406" s="12" t="str">
        <f>IFERROR(INT(IF(MID(VLOOKUP(B406,IMPORT!$F:$AF,27,FALSE),1,10)&lt;&gt;"null",MID(VLOOKUP(B406,IMPORT!$F:$AF,27,FALSE),1,10),"-")),"")</f>
        <v/>
      </c>
      <c r="Y406" s="21">
        <f>IFERROR(IF(VLOOKUP(B406,IMPORT!$F:$AF,24,FALSE)&lt;&gt;"null",VLOOKUP(B406,IMPORT!$F:$AF,24,FALSE),""),"")</f>
        <v>7.0100118723604198E+17</v>
      </c>
      <c r="Z406" s="18" t="str">
        <f>IFERROR(IF(VLOOKUP(B406,IMPORT!$F:$AF,25,FALSE)&lt;&gt;"null",VLOOKUP(B406,IMPORT!$F:$AF,25,FALSE),""),"")</f>
        <v/>
      </c>
    </row>
    <row r="407" spans="1:26">
      <c r="A407" s="1" t="str">
        <f>IFERROR(IF(IMPORT!C407&lt;&gt;"",IMPORT!C407,""),"")</f>
        <v>Paris 20 - Gambetta</v>
      </c>
      <c r="B407" s="1" t="str">
        <f>IFERROR(VLOOKUP(D407,IMPORT!$1:$1048576,6,FALSE),"")</f>
        <v>EL-515-SA</v>
      </c>
      <c r="C407" s="1" t="str">
        <f>IFERROR(VLOOKUP(B407,IMPORT!$F:$G,2,FALSE),"")</f>
        <v>TWINGO</v>
      </c>
      <c r="D407" s="8" t="str">
        <f>IFERROR(IF(IMPORT!A407&lt;&gt;"",IMPORT!A407,""),"")</f>
        <v>Paris 20 - Gambetta4</v>
      </c>
      <c r="E407" s="1" t="str">
        <f>IFERROR(VLOOKUP(D407,IMPORT!$1:$1048576,21,FALSE),"")</f>
        <v>Azize Aouzal</v>
      </c>
      <c r="F407" s="25" t="str">
        <f>IFERROR(IF(VLOOKUP(B407,IMPORT!$F:$J,4,0)="true","","S"),"")</f>
        <v/>
      </c>
      <c r="G407" s="10" t="str">
        <f>IFERROR(IF(VLOOKUP(B407,IMPORT!$F:$J,5,0)="normal","","B"),"")</f>
        <v/>
      </c>
      <c r="H407" s="26" t="str">
        <f>IFERROR(IF(VLOOKUP(B407,IMPORT!$F:$L,7,0)="true","","P"),"")</f>
        <v/>
      </c>
      <c r="I407" s="18" t="str">
        <f>IF(AND(OR(IMPORT!K407="available",IMPORT!K407="reservation",IMPORT!K407="reservation-late"),OR(A407&lt;&gt;"Z - Garage - Livraison",A407&lt;&gt;"Z - Garage - Livraison")),B407,"")</f>
        <v>EL-515-SA</v>
      </c>
      <c r="J407" s="18" t="str">
        <f>IFERROR(IF(VLOOKUP(B407,IMPORT!$F:$AF,21,FALSE)&lt;&gt;"null",IF(OR(A407="Z - Garage - Livraison",A407="Z - Garage - Restitution"),"",B407),""),"")</f>
        <v/>
      </c>
      <c r="K407" s="18" t="str">
        <f>IF(AND(J407="",OR(IMPORT!K407="intervention",IMPORT!K407="intervention-late")),IF(OR(A407="Z - Garage - Livraison",A407="Z - Garage - Restitution"),"",B407),"")</f>
        <v/>
      </c>
      <c r="L407" s="18" t="str">
        <f>IFERROR(IF(OR(A407="Z - Garage - Livraison",A407="Z - Garage - Restitution"),B407,""),"")</f>
        <v/>
      </c>
      <c r="M407" s="20" t="str">
        <f>IFERROR(INT(IF(OR(IMPORT!K407="intervention",IMPORT!K407="intervention-late",IMPORT!K407="unavailable"),IF(J407&lt;&gt;"",MID(VLOOKUP(B407,IMPORT!$F:$AF,21,0),1,10),MID(VLOOKUP(B407,IMPORT!$F:$AF,19,0),1,10)),"")),"")</f>
        <v/>
      </c>
      <c r="N407" s="20" t="str">
        <f>IFERROR(INT(IF(OR(IMPORT!K407="intervention",IMPORT!K407="intervention-late",IMPORT!K407="unavailable"),IF(J407&lt;&gt;"",MID(VLOOKUP(B407,IMPORT!$F:$AF,22,0),1,10),MID(VLOOKUP(B407,IMPORT!$F:$AF,20,0),1,10)),"")),"")</f>
        <v/>
      </c>
      <c r="O407" s="18" t="str">
        <f t="shared" ca="1" si="6"/>
        <v/>
      </c>
      <c r="P407" s="14">
        <f>IFERROR(INT(IF(MID(VLOOKUP(B407,IMPORT!$F:$AF,23,FALSE),1,10)&lt;&gt;"null",MID(VLOOKUP(B407,IMPORT!$F:$AF,23,FALSE),1,10),"")),"")</f>
        <v>43498</v>
      </c>
      <c r="Q407" s="16" t="str">
        <f>IFERROR(INT(IF(MID(VLOOKUP(B407,IMPORT!$F:$AF,26,FALSE),1,10)&lt;&gt;"null",MID(VLOOKUP(B407,IMPORT!$F:$AF,26,FALSE),1,10),"")),"")</f>
        <v/>
      </c>
      <c r="R407" s="16" t="str">
        <f>IFERROR(IF(VLOOKUP(B407,IMPORT!$F:$AF,11,FALSE)="true","X",""),"")</f>
        <v/>
      </c>
      <c r="S407" s="16" t="str">
        <f>IFERROR(IF(VLOOKUP(B407,IMPORT!$F:$AF,12,FALSE)="true","X",""),"")</f>
        <v/>
      </c>
      <c r="T407" s="16" t="str">
        <f>IFERROR(IF(VLOOKUP(B407,IMPORT!$F:$AF,9,FALSE)="true","X",""),"")</f>
        <v/>
      </c>
      <c r="U407" s="16" t="str">
        <f>IFERROR(IF(VLOOKUP(B407,IMPORT!$F:$AF,10,FALSE)="true","X",""),"")</f>
        <v/>
      </c>
      <c r="V407" s="16" t="str">
        <f>IFERROR(IF(VLOOKUP(B407,IMPORT!$F:$AF,13,FALSE)="true","X",""),"")</f>
        <v/>
      </c>
      <c r="W407" s="16" t="str">
        <f>IFERROR(IF(VLOOKUP(B407,IMPORT!$F:$AF,14,FALSE)="true","X",""),"")</f>
        <v/>
      </c>
      <c r="X407" s="12">
        <f>IFERROR(INT(IF(MID(VLOOKUP(B407,IMPORT!$F:$AF,27,FALSE),1,10)&lt;&gt;"null",MID(VLOOKUP(B407,IMPORT!$F:$AF,27,FALSE),1,10),"-")),"")</f>
        <v>43222</v>
      </c>
      <c r="Y407" s="21">
        <f>IFERROR(IF(VLOOKUP(B407,IMPORT!$F:$AF,24,FALSE)&lt;&gt;"null",VLOOKUP(B407,IMPORT!$F:$AF,24,FALSE),""),"")</f>
        <v>7.0100118723602496E+17</v>
      </c>
      <c r="Z407" s="18" t="str">
        <f>IFERROR(IF(VLOOKUP(B407,IMPORT!$F:$AF,25,FALSE)&lt;&gt;"null",VLOOKUP(B407,IMPORT!$F:$AF,25,FALSE),""),"")</f>
        <v/>
      </c>
    </row>
    <row r="408" spans="1:26">
      <c r="A408" s="1" t="str">
        <f>IFERROR(IF(IMPORT!C408&lt;&gt;"",IMPORT!C408,""),"")</f>
        <v>Paris 20 - Pere-Lachaise</v>
      </c>
      <c r="B408" s="1" t="str">
        <f>IFERROR(VLOOKUP(D408,IMPORT!$1:$1048576,6,FALSE),"")</f>
        <v>EV-610-SN</v>
      </c>
      <c r="C408" s="1" t="str">
        <f>IFERROR(VLOOKUP(B408,IMPORT!$F:$G,2,FALSE),"")</f>
        <v>MEGANE</v>
      </c>
      <c r="D408" s="8" t="str">
        <f>IFERROR(IF(IMPORT!A408&lt;&gt;"",IMPORT!A408,""),"")</f>
        <v>Paris 20 - Pere-Lachaise1</v>
      </c>
      <c r="E408" s="1" t="str">
        <f>IFERROR(VLOOKUP(D408,IMPORT!$1:$1048576,21,FALSE),"")</f>
        <v>Azize Aouzal</v>
      </c>
      <c r="F408" s="25" t="str">
        <f>IFERROR(IF(VLOOKUP(B408,IMPORT!$F:$J,4,0)="true","","S"),"")</f>
        <v>S</v>
      </c>
      <c r="G408" s="10" t="str">
        <f>IFERROR(IF(VLOOKUP(B408,IMPORT!$F:$J,5,0)="normal","","B"),"")</f>
        <v>B</v>
      </c>
      <c r="H408" s="26" t="str">
        <f>IFERROR(IF(VLOOKUP(B408,IMPORT!$F:$L,7,0)="true","","P"),"")</f>
        <v>P</v>
      </c>
      <c r="I408" s="18" t="str">
        <f>IF(AND(OR(IMPORT!K408="available",IMPORT!K408="reservation",IMPORT!K408="reservation-late"),OR(A408&lt;&gt;"Z - Garage - Livraison",A408&lt;&gt;"Z - Garage - Livraison")),B408,"")</f>
        <v/>
      </c>
      <c r="J408" s="18" t="str">
        <f>IFERROR(IF(VLOOKUP(B408,IMPORT!$F:$AF,21,FALSE)&lt;&gt;"null",IF(OR(A408="Z - Garage - Livraison",A408="Z - Garage - Restitution"),"",B408),""),"")</f>
        <v>EV-610-SN</v>
      </c>
      <c r="K408" s="18" t="str">
        <f>IF(AND(J408="",OR(IMPORT!K408="intervention",IMPORT!K408="intervention-late")),IF(OR(A408="Z - Garage - Livraison",A408="Z - Garage - Restitution"),"",B408),"")</f>
        <v/>
      </c>
      <c r="L408" s="18" t="str">
        <f>IFERROR(IF(OR(A408="Z - Garage - Livraison",A408="Z - Garage - Restitution"),B408,""),"")</f>
        <v/>
      </c>
      <c r="M408" s="20">
        <f>IFERROR(INT(IF(OR(IMPORT!K408="intervention",IMPORT!K408="intervention-late",IMPORT!K408="unavailable"),IF(J408&lt;&gt;"",MID(VLOOKUP(B408,IMPORT!$F:$AF,21,0),1,10),MID(VLOOKUP(B408,IMPORT!$F:$AF,19,0),1,10)),"")),"")</f>
        <v>43484</v>
      </c>
      <c r="N408" s="20">
        <f>IFERROR(INT(IF(OR(IMPORT!K408="intervention",IMPORT!K408="intervention-late",IMPORT!K408="unavailable"),IF(J408&lt;&gt;"",MID(VLOOKUP(B408,IMPORT!$F:$AF,22,0),1,10),MID(VLOOKUP(B408,IMPORT!$F:$AF,20,0),1,10)),"")),"")</f>
        <v>43523</v>
      </c>
      <c r="O408" s="18">
        <f t="shared" ca="1" si="6"/>
        <v>10</v>
      </c>
      <c r="P408" s="14" t="str">
        <f>IFERROR(INT(IF(MID(VLOOKUP(B408,IMPORT!$F:$AF,23,FALSE),1,10)&lt;&gt;"null",MID(VLOOKUP(B408,IMPORT!$F:$AF,23,FALSE),1,10),"")),"")</f>
        <v/>
      </c>
      <c r="Q408" s="16" t="str">
        <f>IFERROR(INT(IF(MID(VLOOKUP(B408,IMPORT!$F:$AF,26,FALSE),1,10)&lt;&gt;"null",MID(VLOOKUP(B408,IMPORT!$F:$AF,26,FALSE),1,10),"")),"")</f>
        <v/>
      </c>
      <c r="R408" s="16" t="str">
        <f>IFERROR(IF(VLOOKUP(B408,IMPORT!$F:$AF,11,FALSE)="true","X",""),"")</f>
        <v/>
      </c>
      <c r="S408" s="16" t="str">
        <f>IFERROR(IF(VLOOKUP(B408,IMPORT!$F:$AF,12,FALSE)="true","X",""),"")</f>
        <v/>
      </c>
      <c r="T408" s="16" t="str">
        <f>IFERROR(IF(VLOOKUP(B408,IMPORT!$F:$AF,9,FALSE)="true","X",""),"")</f>
        <v/>
      </c>
      <c r="U408" s="16" t="str">
        <f>IFERROR(IF(VLOOKUP(B408,IMPORT!$F:$AF,10,FALSE)="true","X",""),"")</f>
        <v/>
      </c>
      <c r="V408" s="16" t="str">
        <f>IFERROR(IF(VLOOKUP(B408,IMPORT!$F:$AF,13,FALSE)="true","X",""),"")</f>
        <v/>
      </c>
      <c r="W408" s="16" t="str">
        <f>IFERROR(IF(VLOOKUP(B408,IMPORT!$F:$AF,14,FALSE)="true","X",""),"")</f>
        <v/>
      </c>
      <c r="X408" s="12">
        <f>IFERROR(INT(IF(MID(VLOOKUP(B408,IMPORT!$F:$AF,27,FALSE),1,10)&lt;&gt;"null",MID(VLOOKUP(B408,IMPORT!$F:$AF,27,FALSE),1,10),"-")),"")</f>
        <v>43242</v>
      </c>
      <c r="Y408" s="21">
        <f>IFERROR(IF(VLOOKUP(B408,IMPORT!$F:$AF,24,FALSE)&lt;&gt;"null",VLOOKUP(B408,IMPORT!$F:$AF,24,FALSE),""),"")</f>
        <v>7.0100118723603699E+17</v>
      </c>
      <c r="Z408" s="18" t="str">
        <f>IFERROR(IF(VLOOKUP(B408,IMPORT!$F:$AF,25,FALSE)&lt;&gt;"null",VLOOKUP(B408,IMPORT!$F:$AF,25,FALSE),""),"")</f>
        <v/>
      </c>
    </row>
    <row r="409" spans="1:26">
      <c r="A409" s="1" t="str">
        <f>IFERROR(IF(IMPORT!C409&lt;&gt;"",IMPORT!C409,""),"")</f>
        <v>Paris 20 - Pere-Lachaise</v>
      </c>
      <c r="B409" s="1" t="str">
        <f>IFERROR(VLOOKUP(D409,IMPORT!$1:$1048576,6,FALSE),"")</f>
        <v>EP-832-YQ</v>
      </c>
      <c r="C409" s="1" t="str">
        <f>IFERROR(VLOOKUP(B409,IMPORT!$F:$G,2,FALSE),"")</f>
        <v>TWINGO</v>
      </c>
      <c r="D409" s="8" t="str">
        <f>IFERROR(IF(IMPORT!A409&lt;&gt;"",IMPORT!A409,""),"")</f>
        <v>Paris 20 - Pere-Lachaise2</v>
      </c>
      <c r="E409" s="1" t="str">
        <f>IFERROR(VLOOKUP(D409,IMPORT!$1:$1048576,21,FALSE),"")</f>
        <v>Azize Aouzal</v>
      </c>
      <c r="F409" s="25" t="str">
        <f>IFERROR(IF(VLOOKUP(B409,IMPORT!$F:$J,4,0)="true","","S"),"")</f>
        <v/>
      </c>
      <c r="G409" s="10" t="str">
        <f>IFERROR(IF(VLOOKUP(B409,IMPORT!$F:$J,5,0)="normal","","B"),"")</f>
        <v/>
      </c>
      <c r="H409" s="26" t="str">
        <f>IFERROR(IF(VLOOKUP(B409,IMPORT!$F:$L,7,0)="true","","P"),"")</f>
        <v/>
      </c>
      <c r="I409" s="18" t="str">
        <f>IF(AND(OR(IMPORT!K409="available",IMPORT!K409="reservation",IMPORT!K409="reservation-late"),OR(A409&lt;&gt;"Z - Garage - Livraison",A409&lt;&gt;"Z - Garage - Livraison")),B409,"")</f>
        <v>EP-832-YQ</v>
      </c>
      <c r="J409" s="18" t="str">
        <f>IFERROR(IF(VLOOKUP(B409,IMPORT!$F:$AF,21,FALSE)&lt;&gt;"null",IF(OR(A409="Z - Garage - Livraison",A409="Z - Garage - Restitution"),"",B409),""),"")</f>
        <v/>
      </c>
      <c r="K409" s="18" t="str">
        <f>IF(AND(J409="",OR(IMPORT!K409="intervention",IMPORT!K409="intervention-late")),IF(OR(A409="Z - Garage - Livraison",A409="Z - Garage - Restitution"),"",B409),"")</f>
        <v/>
      </c>
      <c r="L409" s="18" t="str">
        <f>IFERROR(IF(OR(A409="Z - Garage - Livraison",A409="Z - Garage - Restitution"),B409,""),"")</f>
        <v/>
      </c>
      <c r="M409" s="20" t="str">
        <f>IFERROR(INT(IF(OR(IMPORT!K409="intervention",IMPORT!K409="intervention-late",IMPORT!K409="unavailable"),IF(J409&lt;&gt;"",MID(VLOOKUP(B409,IMPORT!$F:$AF,21,0),1,10),MID(VLOOKUP(B409,IMPORT!$F:$AF,19,0),1,10)),"")),"")</f>
        <v/>
      </c>
      <c r="N409" s="20" t="str">
        <f>IFERROR(INT(IF(OR(IMPORT!K409="intervention",IMPORT!K409="intervention-late",IMPORT!K409="unavailable"),IF(J409&lt;&gt;"",MID(VLOOKUP(B409,IMPORT!$F:$AF,22,0),1,10),MID(VLOOKUP(B409,IMPORT!$F:$AF,20,0),1,10)),"")),"")</f>
        <v/>
      </c>
      <c r="O409" s="18" t="str">
        <f t="shared" ca="1" si="6"/>
        <v/>
      </c>
      <c r="P409" s="14">
        <f>IFERROR(INT(IF(MID(VLOOKUP(B409,IMPORT!$F:$AF,23,FALSE),1,10)&lt;&gt;"null",MID(VLOOKUP(B409,IMPORT!$F:$AF,23,FALSE),1,10),"")),"")</f>
        <v>43499</v>
      </c>
      <c r="Q409" s="16" t="str">
        <f>IFERROR(INT(IF(MID(VLOOKUP(B409,IMPORT!$F:$AF,26,FALSE),1,10)&lt;&gt;"null",MID(VLOOKUP(B409,IMPORT!$F:$AF,26,FALSE),1,10),"")),"")</f>
        <v/>
      </c>
      <c r="R409" s="16" t="str">
        <f>IFERROR(IF(VLOOKUP(B409,IMPORT!$F:$AF,11,FALSE)="true","X",""),"")</f>
        <v/>
      </c>
      <c r="S409" s="16" t="str">
        <f>IFERROR(IF(VLOOKUP(B409,IMPORT!$F:$AF,12,FALSE)="true","X",""),"")</f>
        <v/>
      </c>
      <c r="T409" s="16" t="str">
        <f>IFERROR(IF(VLOOKUP(B409,IMPORT!$F:$AF,9,FALSE)="true","X",""),"")</f>
        <v/>
      </c>
      <c r="U409" s="16" t="str">
        <f>IFERROR(IF(VLOOKUP(B409,IMPORT!$F:$AF,10,FALSE)="true","X",""),"")</f>
        <v/>
      </c>
      <c r="V409" s="16" t="str">
        <f>IFERROR(IF(VLOOKUP(B409,IMPORT!$F:$AF,13,FALSE)="true","X",""),"")</f>
        <v/>
      </c>
      <c r="W409" s="16" t="str">
        <f>IFERROR(IF(VLOOKUP(B409,IMPORT!$F:$AF,14,FALSE)="true","X",""),"")</f>
        <v/>
      </c>
      <c r="X409" s="12">
        <f>IFERROR(INT(IF(MID(VLOOKUP(B409,IMPORT!$F:$AF,27,FALSE),1,10)&lt;&gt;"null",MID(VLOOKUP(B409,IMPORT!$F:$AF,27,FALSE),1,10),"-")),"")</f>
        <v>43431</v>
      </c>
      <c r="Y409" s="21">
        <f>IFERROR(IF(VLOOKUP(B409,IMPORT!$F:$AF,24,FALSE)&lt;&gt;"null",VLOOKUP(B409,IMPORT!$F:$AF,24,FALSE),""),"")</f>
        <v>7.01001187236016E+17</v>
      </c>
      <c r="Z409" s="18" t="str">
        <f>IFERROR(IF(VLOOKUP(B409,IMPORT!$F:$AF,25,FALSE)&lt;&gt;"null",VLOOKUP(B409,IMPORT!$F:$AF,25,FALSE),""),"")</f>
        <v/>
      </c>
    </row>
    <row r="410" spans="1:26">
      <c r="A410" s="1" t="str">
        <f>IFERROR(IF(IMPORT!C410&lt;&gt;"",IMPORT!C410,""),"")</f>
        <v>Paris 20 - Pyrenees Duclos</v>
      </c>
      <c r="B410" s="1" t="str">
        <f>IFERROR(VLOOKUP(D410,IMPORT!$1:$1048576,6,FALSE),"")</f>
        <v>EL-629-FM</v>
      </c>
      <c r="C410" s="1" t="str">
        <f>IFERROR(VLOOKUP(B410,IMPORT!$F:$G,2,FALSE),"")</f>
        <v>Golf 7</v>
      </c>
      <c r="D410" s="8" t="str">
        <f>IFERROR(IF(IMPORT!A410&lt;&gt;"",IMPORT!A410,""),"")</f>
        <v>Paris 20 - Pyrenees Duclos1</v>
      </c>
      <c r="E410" s="1" t="str">
        <f>IFERROR(VLOOKUP(D410,IMPORT!$1:$1048576,21,FALSE),"")</f>
        <v>Azize Aouzal</v>
      </c>
      <c r="F410" s="25" t="str">
        <f>IFERROR(IF(VLOOKUP(B410,IMPORT!$F:$J,4,0)="true","","S"),"")</f>
        <v/>
      </c>
      <c r="G410" s="10" t="str">
        <f>IFERROR(IF(VLOOKUP(B410,IMPORT!$F:$J,5,0)="normal","","B"),"")</f>
        <v/>
      </c>
      <c r="H410" s="26" t="str">
        <f>IFERROR(IF(VLOOKUP(B410,IMPORT!$F:$L,7,0)="true","","P"),"")</f>
        <v/>
      </c>
      <c r="I410" s="18" t="str">
        <f>IF(AND(OR(IMPORT!K410="available",IMPORT!K410="reservation",IMPORT!K410="reservation-late"),OR(A410&lt;&gt;"Z - Garage - Livraison",A410&lt;&gt;"Z - Garage - Livraison")),B410,"")</f>
        <v>EL-629-FM</v>
      </c>
      <c r="J410" s="18" t="str">
        <f>IFERROR(IF(VLOOKUP(B410,IMPORT!$F:$AF,21,FALSE)&lt;&gt;"null",IF(OR(A410="Z - Garage - Livraison",A410="Z - Garage - Restitution"),"",B410),""),"")</f>
        <v/>
      </c>
      <c r="K410" s="18" t="str">
        <f>IF(AND(J410="",OR(IMPORT!K410="intervention",IMPORT!K410="intervention-late")),IF(OR(A410="Z - Garage - Livraison",A410="Z - Garage - Restitution"),"",B410),"")</f>
        <v/>
      </c>
      <c r="L410" s="18" t="str">
        <f>IFERROR(IF(OR(A410="Z - Garage - Livraison",A410="Z - Garage - Restitution"),B410,""),"")</f>
        <v/>
      </c>
      <c r="M410" s="20" t="str">
        <f>IFERROR(INT(IF(OR(IMPORT!K410="intervention",IMPORT!K410="intervention-late",IMPORT!K410="unavailable"),IF(J410&lt;&gt;"",MID(VLOOKUP(B410,IMPORT!$F:$AF,21,0),1,10),MID(VLOOKUP(B410,IMPORT!$F:$AF,19,0),1,10)),"")),"")</f>
        <v/>
      </c>
      <c r="N410" s="20" t="str">
        <f>IFERROR(INT(IF(OR(IMPORT!K410="intervention",IMPORT!K410="intervention-late",IMPORT!K410="unavailable"),IF(J410&lt;&gt;"",MID(VLOOKUP(B410,IMPORT!$F:$AF,22,0),1,10),MID(VLOOKUP(B410,IMPORT!$F:$AF,20,0),1,10)),"")),"")</f>
        <v/>
      </c>
      <c r="O410" s="18" t="str">
        <f t="shared" ca="1" si="6"/>
        <v/>
      </c>
      <c r="P410" s="14">
        <f>IFERROR(INT(IF(MID(VLOOKUP(B410,IMPORT!$F:$AF,23,FALSE),1,10)&lt;&gt;"null",MID(VLOOKUP(B410,IMPORT!$F:$AF,23,FALSE),1,10),"")),"")</f>
        <v>43488</v>
      </c>
      <c r="Q410" s="16" t="str">
        <f>IFERROR(INT(IF(MID(VLOOKUP(B410,IMPORT!$F:$AF,26,FALSE),1,10)&lt;&gt;"null",MID(VLOOKUP(B410,IMPORT!$F:$AF,26,FALSE),1,10),"")),"")</f>
        <v/>
      </c>
      <c r="R410" s="16" t="str">
        <f>IFERROR(IF(VLOOKUP(B410,IMPORT!$F:$AF,11,FALSE)="true","X",""),"")</f>
        <v/>
      </c>
      <c r="S410" s="16" t="str">
        <f>IFERROR(IF(VLOOKUP(B410,IMPORT!$F:$AF,12,FALSE)="true","X",""),"")</f>
        <v/>
      </c>
      <c r="T410" s="16" t="str">
        <f>IFERROR(IF(VLOOKUP(B410,IMPORT!$F:$AF,9,FALSE)="true","X",""),"")</f>
        <v/>
      </c>
      <c r="U410" s="16" t="str">
        <f>IFERROR(IF(VLOOKUP(B410,IMPORT!$F:$AF,10,FALSE)="true","X",""),"")</f>
        <v/>
      </c>
      <c r="V410" s="16" t="str">
        <f>IFERROR(IF(VLOOKUP(B410,IMPORT!$F:$AF,13,FALSE)="true","X",""),"")</f>
        <v/>
      </c>
      <c r="W410" s="16" t="str">
        <f>IFERROR(IF(VLOOKUP(B410,IMPORT!$F:$AF,14,FALSE)="true","X",""),"")</f>
        <v/>
      </c>
      <c r="X410" s="12">
        <f>IFERROR(INT(IF(MID(VLOOKUP(B410,IMPORT!$F:$AF,27,FALSE),1,10)&lt;&gt;"null",MID(VLOOKUP(B410,IMPORT!$F:$AF,27,FALSE),1,10),"-")),"")</f>
        <v>43249</v>
      </c>
      <c r="Y410" s="21">
        <f>IFERROR(IF(VLOOKUP(B410,IMPORT!$F:$AF,24,FALSE)&lt;&gt;"null",VLOOKUP(B410,IMPORT!$F:$AF,24,FALSE),""),"")</f>
        <v>7.0100118723605696E+17</v>
      </c>
      <c r="Z410" s="18" t="str">
        <f>IFERROR(IF(VLOOKUP(B410,IMPORT!$F:$AF,25,FALSE)&lt;&gt;"null",VLOOKUP(B410,IMPORT!$F:$AF,25,FALSE),""),"")</f>
        <v/>
      </c>
    </row>
    <row r="411" spans="1:26">
      <c r="A411" s="1" t="str">
        <f>IFERROR(IF(IMPORT!C411&lt;&gt;"",IMPORT!C411,""),"")</f>
        <v>Paris 20 - Pyrenees Duclos</v>
      </c>
      <c r="B411" s="1" t="str">
        <f>IFERROR(VLOOKUP(D411,IMPORT!$1:$1048576,6,FALSE),"")</f>
        <v>FA-507-RS</v>
      </c>
      <c r="C411" s="1" t="str">
        <f>IFERROR(VLOOKUP(B411,IMPORT!$F:$G,2,FALSE),"")</f>
        <v>MEGANE</v>
      </c>
      <c r="D411" s="8" t="str">
        <f>IFERROR(IF(IMPORT!A411&lt;&gt;"",IMPORT!A411,""),"")</f>
        <v>Paris 20 - Pyrenees Duclos2</v>
      </c>
      <c r="E411" s="1" t="str">
        <f>IFERROR(VLOOKUP(D411,IMPORT!$1:$1048576,21,FALSE),"")</f>
        <v>Azize Aouzal</v>
      </c>
      <c r="F411" s="25" t="str">
        <f>IFERROR(IF(VLOOKUP(B411,IMPORT!$F:$J,4,0)="true","","S"),"")</f>
        <v/>
      </c>
      <c r="G411" s="10" t="str">
        <f>IFERROR(IF(VLOOKUP(B411,IMPORT!$F:$J,5,0)="normal","","B"),"")</f>
        <v/>
      </c>
      <c r="H411" s="26" t="str">
        <f>IFERROR(IF(VLOOKUP(B411,IMPORT!$F:$L,7,0)="true","","P"),"")</f>
        <v>P</v>
      </c>
      <c r="I411" s="18" t="str">
        <f>IF(AND(OR(IMPORT!K411="available",IMPORT!K411="reservation",IMPORT!K411="reservation-late"),OR(A411&lt;&gt;"Z - Garage - Livraison",A411&lt;&gt;"Z - Garage - Livraison")),B411,"")</f>
        <v>FA-507-RS</v>
      </c>
      <c r="J411" s="18" t="str">
        <f>IFERROR(IF(VLOOKUP(B411,IMPORT!$F:$AF,21,FALSE)&lt;&gt;"null",IF(OR(A411="Z - Garage - Livraison",A411="Z - Garage - Restitution"),"",B411),""),"")</f>
        <v/>
      </c>
      <c r="K411" s="18" t="str">
        <f>IF(AND(J411="",OR(IMPORT!K411="intervention",IMPORT!K411="intervention-late")),IF(OR(A411="Z - Garage - Livraison",A411="Z - Garage - Restitution"),"",B411),"")</f>
        <v/>
      </c>
      <c r="L411" s="18" t="str">
        <f>IFERROR(IF(OR(A411="Z - Garage - Livraison",A411="Z - Garage - Restitution"),B411,""),"")</f>
        <v/>
      </c>
      <c r="M411" s="20" t="str">
        <f>IFERROR(INT(IF(OR(IMPORT!K411="intervention",IMPORT!K411="intervention-late",IMPORT!K411="unavailable"),IF(J411&lt;&gt;"",MID(VLOOKUP(B411,IMPORT!$F:$AF,21,0),1,10),MID(VLOOKUP(B411,IMPORT!$F:$AF,19,0),1,10)),"")),"")</f>
        <v/>
      </c>
      <c r="N411" s="20" t="str">
        <f>IFERROR(INT(IF(OR(IMPORT!K411="intervention",IMPORT!K411="intervention-late",IMPORT!K411="unavailable"),IF(J411&lt;&gt;"",MID(VLOOKUP(B411,IMPORT!$F:$AF,22,0),1,10),MID(VLOOKUP(B411,IMPORT!$F:$AF,20,0),1,10)),"")),"")</f>
        <v/>
      </c>
      <c r="O411" s="18" t="str">
        <f t="shared" ca="1" si="6"/>
        <v/>
      </c>
      <c r="P411" s="14" t="str">
        <f>IFERROR(INT(IF(MID(VLOOKUP(B411,IMPORT!$F:$AF,23,FALSE),1,10)&lt;&gt;"null",MID(VLOOKUP(B411,IMPORT!$F:$AF,23,FALSE),1,10),"")),"")</f>
        <v/>
      </c>
      <c r="Q411" s="16" t="str">
        <f>IFERROR(INT(IF(MID(VLOOKUP(B411,IMPORT!$F:$AF,26,FALSE),1,10)&lt;&gt;"null",MID(VLOOKUP(B411,IMPORT!$F:$AF,26,FALSE),1,10),"")),"")</f>
        <v/>
      </c>
      <c r="R411" s="16" t="str">
        <f>IFERROR(IF(VLOOKUP(B411,IMPORT!$F:$AF,11,FALSE)="true","X",""),"")</f>
        <v/>
      </c>
      <c r="S411" s="16" t="str">
        <f>IFERROR(IF(VLOOKUP(B411,IMPORT!$F:$AF,12,FALSE)="true","X",""),"")</f>
        <v/>
      </c>
      <c r="T411" s="16" t="str">
        <f>IFERROR(IF(VLOOKUP(B411,IMPORT!$F:$AF,9,FALSE)="true","X",""),"")</f>
        <v/>
      </c>
      <c r="U411" s="16" t="str">
        <f>IFERROR(IF(VLOOKUP(B411,IMPORT!$F:$AF,10,FALSE)="true","X",""),"")</f>
        <v/>
      </c>
      <c r="V411" s="16" t="str">
        <f>IFERROR(IF(VLOOKUP(B411,IMPORT!$F:$AF,13,FALSE)="true","X",""),"")</f>
        <v/>
      </c>
      <c r="W411" s="16" t="str">
        <f>IFERROR(IF(VLOOKUP(B411,IMPORT!$F:$AF,14,FALSE)="true","X",""),"")</f>
        <v/>
      </c>
      <c r="X411" s="12" t="str">
        <f>IFERROR(INT(IF(MID(VLOOKUP(B411,IMPORT!$F:$AF,27,FALSE),1,10)&lt;&gt;"null",MID(VLOOKUP(B411,IMPORT!$F:$AF,27,FALSE),1,10),"-")),"")</f>
        <v/>
      </c>
      <c r="Y411" s="21">
        <f>IFERROR(IF(VLOOKUP(B411,IMPORT!$F:$AF,24,FALSE)&lt;&gt;"null",VLOOKUP(B411,IMPORT!$F:$AF,24,FALSE),""),"")</f>
        <v>7.0100118723602099E+17</v>
      </c>
      <c r="Z411" s="18">
        <f>IFERROR(IF(VLOOKUP(B411,IMPORT!$F:$AF,25,FALSE)&lt;&gt;"null",VLOOKUP(B411,IMPORT!$F:$AF,25,FALSE),""),"")</f>
        <v>908</v>
      </c>
    </row>
    <row r="412" spans="1:26">
      <c r="A412" s="1" t="str">
        <f>IFERROR(IF(IMPORT!C412&lt;&gt;"",IMPORT!C412,""),"")</f>
        <v>Paris 20 - Pyrenees Duclos</v>
      </c>
      <c r="B412" s="1" t="str">
        <f>IFERROR(VLOOKUP(D412,IMPORT!$1:$1048576,6,FALSE),"")</f>
        <v>FA-317-RT</v>
      </c>
      <c r="C412" s="1" t="str">
        <f>IFERROR(VLOOKUP(B412,IMPORT!$F:$G,2,FALSE),"")</f>
        <v>MEGANE</v>
      </c>
      <c r="D412" s="8" t="str">
        <f>IFERROR(IF(IMPORT!A412&lt;&gt;"",IMPORT!A412,""),"")</f>
        <v>Paris 20 - Pyrenees Duclos3</v>
      </c>
      <c r="E412" s="1" t="str">
        <f>IFERROR(VLOOKUP(D412,IMPORT!$1:$1048576,21,FALSE),"")</f>
        <v>Azize Aouzal</v>
      </c>
      <c r="F412" s="25" t="str">
        <f>IFERROR(IF(VLOOKUP(B412,IMPORT!$F:$J,4,0)="true","","S"),"")</f>
        <v/>
      </c>
      <c r="G412" s="10" t="str">
        <f>IFERROR(IF(VLOOKUP(B412,IMPORT!$F:$J,5,0)="normal","","B"),"")</f>
        <v/>
      </c>
      <c r="H412" s="26" t="str">
        <f>IFERROR(IF(VLOOKUP(B412,IMPORT!$F:$L,7,0)="true","","P"),"")</f>
        <v/>
      </c>
      <c r="I412" s="18" t="str">
        <f>IF(AND(OR(IMPORT!K412="available",IMPORT!K412="reservation",IMPORT!K412="reservation-late"),OR(A412&lt;&gt;"Z - Garage - Livraison",A412&lt;&gt;"Z - Garage - Livraison")),B412,"")</f>
        <v/>
      </c>
      <c r="J412" s="18" t="str">
        <f>IFERROR(IF(VLOOKUP(B412,IMPORT!$F:$AF,21,FALSE)&lt;&gt;"null",IF(OR(A412="Z - Garage - Livraison",A412="Z - Garage - Restitution"),"",B412),""),"")</f>
        <v>FA-317-RT</v>
      </c>
      <c r="K412" s="18" t="str">
        <f>IF(AND(J412="",OR(IMPORT!K412="intervention",IMPORT!K412="intervention-late")),IF(OR(A412="Z - Garage - Livraison",A412="Z - Garage - Restitution"),"",B412),"")</f>
        <v/>
      </c>
      <c r="L412" s="18" t="str">
        <f>IFERROR(IF(OR(A412="Z - Garage - Livraison",A412="Z - Garage - Restitution"),B412,""),"")</f>
        <v/>
      </c>
      <c r="M412" s="20">
        <f>IFERROR(INT(IF(OR(IMPORT!K412="intervention",IMPORT!K412="intervention-late",IMPORT!K412="unavailable"),IF(J412&lt;&gt;"",MID(VLOOKUP(B412,IMPORT!$F:$AF,21,0),1,10),MID(VLOOKUP(B412,IMPORT!$F:$AF,19,0),1,10)),"")),"")</f>
        <v>43489</v>
      </c>
      <c r="N412" s="20">
        <f>IFERROR(INT(IF(OR(IMPORT!K412="intervention",IMPORT!K412="intervention-late",IMPORT!K412="unavailable"),IF(J412&lt;&gt;"",MID(VLOOKUP(B412,IMPORT!$F:$AF,22,0),1,10),MID(VLOOKUP(B412,IMPORT!$F:$AF,20,0),1,10)),"")),"")</f>
        <v>43523</v>
      </c>
      <c r="O412" s="18">
        <f t="shared" ca="1" si="6"/>
        <v>10</v>
      </c>
      <c r="P412" s="14">
        <f>IFERROR(INT(IF(MID(VLOOKUP(B412,IMPORT!$F:$AF,23,FALSE),1,10)&lt;&gt;"null",MID(VLOOKUP(B412,IMPORT!$F:$AF,23,FALSE),1,10),"")),"")</f>
        <v>43484</v>
      </c>
      <c r="Q412" s="16" t="str">
        <f>IFERROR(INT(IF(MID(VLOOKUP(B412,IMPORT!$F:$AF,26,FALSE),1,10)&lt;&gt;"null",MID(VLOOKUP(B412,IMPORT!$F:$AF,26,FALSE),1,10),"")),"")</f>
        <v/>
      </c>
      <c r="R412" s="16" t="str">
        <f>IFERROR(IF(VLOOKUP(B412,IMPORT!$F:$AF,11,FALSE)="true","X",""),"")</f>
        <v/>
      </c>
      <c r="S412" s="16" t="str">
        <f>IFERROR(IF(VLOOKUP(B412,IMPORT!$F:$AF,12,FALSE)="true","X",""),"")</f>
        <v/>
      </c>
      <c r="T412" s="16" t="str">
        <f>IFERROR(IF(VLOOKUP(B412,IMPORT!$F:$AF,9,FALSE)="true","X",""),"")</f>
        <v/>
      </c>
      <c r="U412" s="16" t="str">
        <f>IFERROR(IF(VLOOKUP(B412,IMPORT!$F:$AF,10,FALSE)="true","X",""),"")</f>
        <v/>
      </c>
      <c r="V412" s="16" t="str">
        <f>IFERROR(IF(VLOOKUP(B412,IMPORT!$F:$AF,13,FALSE)="true","X",""),"")</f>
        <v/>
      </c>
      <c r="W412" s="16" t="str">
        <f>IFERROR(IF(VLOOKUP(B412,IMPORT!$F:$AF,14,FALSE)="true","X",""),"")</f>
        <v/>
      </c>
      <c r="X412" s="12" t="str">
        <f>IFERROR(INT(IF(MID(VLOOKUP(B412,IMPORT!$F:$AF,27,FALSE),1,10)&lt;&gt;"null",MID(VLOOKUP(B412,IMPORT!$F:$AF,27,FALSE),1,10),"-")),"")</f>
        <v/>
      </c>
      <c r="Y412" s="21">
        <f>IFERROR(IF(VLOOKUP(B412,IMPORT!$F:$AF,24,FALSE)&lt;&gt;"null",VLOOKUP(B412,IMPORT!$F:$AF,24,FALSE),""),"")</f>
        <v>7.0100118723601997E+17</v>
      </c>
      <c r="Z412" s="18">
        <f>IFERROR(IF(VLOOKUP(B412,IMPORT!$F:$AF,25,FALSE)&lt;&gt;"null",VLOOKUP(B412,IMPORT!$F:$AF,25,FALSE),""),"")</f>
        <v>907</v>
      </c>
    </row>
    <row r="413" spans="1:26">
      <c r="A413" s="1" t="str">
        <f>IFERROR(IF(IMPORT!C413&lt;&gt;"",IMPORT!C413,""),"")</f>
        <v>Paris 20 - Pyrenees Duclos</v>
      </c>
      <c r="B413" s="1" t="str">
        <f>IFERROR(VLOOKUP(D413,IMPORT!$1:$1048576,6,FALSE),"")</f>
        <v>FC-267-MD</v>
      </c>
      <c r="C413" s="1" t="str">
        <f>IFERROR(VLOOKUP(B413,IMPORT!$F:$G,2,FALSE),"")</f>
        <v>Golf 7</v>
      </c>
      <c r="D413" s="8" t="str">
        <f>IFERROR(IF(IMPORT!A413&lt;&gt;"",IMPORT!A413,""),"")</f>
        <v>Paris 20 - Pyrenees Duclos4</v>
      </c>
      <c r="E413" s="1" t="str">
        <f>IFERROR(VLOOKUP(D413,IMPORT!$1:$1048576,21,FALSE),"")</f>
        <v>Azize Aouzal</v>
      </c>
      <c r="F413" s="25" t="str">
        <f>IFERROR(IF(VLOOKUP(B413,IMPORT!$F:$J,4,0)="true","","S"),"")</f>
        <v/>
      </c>
      <c r="G413" s="10" t="str">
        <f>IFERROR(IF(VLOOKUP(B413,IMPORT!$F:$J,5,0)="normal","","B"),"")</f>
        <v/>
      </c>
      <c r="H413" s="26" t="str">
        <f>IFERROR(IF(VLOOKUP(B413,IMPORT!$F:$L,7,0)="true","","P"),"")</f>
        <v/>
      </c>
      <c r="I413" s="18" t="str">
        <f>IF(AND(OR(IMPORT!K413="available",IMPORT!K413="reservation",IMPORT!K413="reservation-late"),OR(A413&lt;&gt;"Z - Garage - Livraison",A413&lt;&gt;"Z - Garage - Livraison")),B413,"")</f>
        <v/>
      </c>
      <c r="J413" s="18" t="str">
        <f>IFERROR(IF(VLOOKUP(B413,IMPORT!$F:$AF,21,FALSE)&lt;&gt;"null",IF(OR(A413="Z - Garage - Livraison",A413="Z - Garage - Restitution"),"",B413),""),"")</f>
        <v/>
      </c>
      <c r="K413" s="18" t="str">
        <f>IF(AND(J413="",OR(IMPORT!K413="intervention",IMPORT!K413="intervention-late")),IF(OR(A413="Z - Garage - Livraison",A413="Z - Garage - Restitution"),"",B413),"")</f>
        <v>FC-267-MD</v>
      </c>
      <c r="L413" s="18" t="str">
        <f>IFERROR(IF(OR(A413="Z - Garage - Livraison",A413="Z - Garage - Restitution"),B413,""),"")</f>
        <v/>
      </c>
      <c r="M413" s="20" t="str">
        <f>IFERROR(INT(IF(OR(IMPORT!K413="intervention",IMPORT!K413="intervention-late",IMPORT!K413="unavailable"),IF(J413&lt;&gt;"",MID(VLOOKUP(B413,IMPORT!$F:$AF,21,0),1,10),MID(VLOOKUP(B413,IMPORT!$F:$AF,19,0),1,10)),"")),"")</f>
        <v/>
      </c>
      <c r="N413" s="20" t="str">
        <f>IFERROR(INT(IF(OR(IMPORT!K413="intervention",IMPORT!K413="intervention-late",IMPORT!K413="unavailable"),IF(J413&lt;&gt;"",MID(VLOOKUP(B413,IMPORT!$F:$AF,22,0),1,10),MID(VLOOKUP(B413,IMPORT!$F:$AF,20,0),1,10)),"")),"")</f>
        <v/>
      </c>
      <c r="O413" s="18" t="str">
        <f t="shared" ca="1" si="6"/>
        <v/>
      </c>
      <c r="P413" s="14" t="str">
        <f>IFERROR(INT(IF(MID(VLOOKUP(B413,IMPORT!$F:$AF,23,FALSE),1,10)&lt;&gt;"null",MID(VLOOKUP(B413,IMPORT!$F:$AF,23,FALSE),1,10),"")),"")</f>
        <v/>
      </c>
      <c r="Q413" s="16" t="str">
        <f>IFERROR(INT(IF(MID(VLOOKUP(B413,IMPORT!$F:$AF,26,FALSE),1,10)&lt;&gt;"null",MID(VLOOKUP(B413,IMPORT!$F:$AF,26,FALSE),1,10),"")),"")</f>
        <v/>
      </c>
      <c r="R413" s="16" t="str">
        <f>IFERROR(IF(VLOOKUP(B413,IMPORT!$F:$AF,11,FALSE)="true","X",""),"")</f>
        <v/>
      </c>
      <c r="S413" s="16" t="str">
        <f>IFERROR(IF(VLOOKUP(B413,IMPORT!$F:$AF,12,FALSE)="true","X",""),"")</f>
        <v/>
      </c>
      <c r="T413" s="16" t="str">
        <f>IFERROR(IF(VLOOKUP(B413,IMPORT!$F:$AF,9,FALSE)="true","X",""),"")</f>
        <v/>
      </c>
      <c r="U413" s="16" t="str">
        <f>IFERROR(IF(VLOOKUP(B413,IMPORT!$F:$AF,10,FALSE)="true","X",""),"")</f>
        <v/>
      </c>
      <c r="V413" s="16" t="str">
        <f>IFERROR(IF(VLOOKUP(B413,IMPORT!$F:$AF,13,FALSE)="true","X",""),"")</f>
        <v/>
      </c>
      <c r="W413" s="16" t="str">
        <f>IFERROR(IF(VLOOKUP(B413,IMPORT!$F:$AF,14,FALSE)="true","X",""),"")</f>
        <v/>
      </c>
      <c r="X413" s="12" t="str">
        <f>IFERROR(INT(IF(MID(VLOOKUP(B413,IMPORT!$F:$AF,27,FALSE),1,10)&lt;&gt;"null",MID(VLOOKUP(B413,IMPORT!$F:$AF,27,FALSE),1,10),"-")),"")</f>
        <v/>
      </c>
      <c r="Y413" s="21">
        <f>IFERROR(IF(VLOOKUP(B413,IMPORT!$F:$AF,24,FALSE)&lt;&gt;"null",VLOOKUP(B413,IMPORT!$F:$AF,24,FALSE),""),"")</f>
        <v>7.0100118723605005E+17</v>
      </c>
      <c r="Z413" s="18">
        <f>IFERROR(IF(VLOOKUP(B413,IMPORT!$F:$AF,25,FALSE)&lt;&gt;"null",VLOOKUP(B413,IMPORT!$F:$AF,25,FALSE),""),"")</f>
        <v>410</v>
      </c>
    </row>
    <row r="414" spans="1:26">
      <c r="A414" s="1" t="str">
        <f>IFERROR(IF(IMPORT!C414&lt;&gt;"",IMPORT!C414,""),"")</f>
        <v>Saint-Cloud - Colline</v>
      </c>
      <c r="B414" s="1" t="str">
        <f>IFERROR(VLOOKUP(D414,IMPORT!$1:$1048576,6,FALSE),"")</f>
        <v>ES-338-FR</v>
      </c>
      <c r="C414" s="1" t="str">
        <f>IFERROR(VLOOKUP(B414,IMPORT!$F:$G,2,FALSE),"")</f>
        <v>MEGANE</v>
      </c>
      <c r="D414" s="8" t="str">
        <f>IFERROR(IF(IMPORT!A414&lt;&gt;"",IMPORT!A414,""),"")</f>
        <v>Saint-Cloud - Colline1</v>
      </c>
      <c r="E414" s="1" t="str">
        <f>IFERROR(VLOOKUP(D414,IMPORT!$1:$1048576,21,FALSE),"")</f>
        <v>Stephen Girault</v>
      </c>
      <c r="F414" s="25" t="str">
        <f>IFERROR(IF(VLOOKUP(B414,IMPORT!$F:$J,4,0)="true","","S"),"")</f>
        <v/>
      </c>
      <c r="G414" s="10" t="str">
        <f>IFERROR(IF(VLOOKUP(B414,IMPORT!$F:$J,5,0)="normal","","B"),"")</f>
        <v/>
      </c>
      <c r="H414" s="26" t="str">
        <f>IFERROR(IF(VLOOKUP(B414,IMPORT!$F:$L,7,0)="true","","P"),"")</f>
        <v/>
      </c>
      <c r="I414" s="18" t="str">
        <f>IF(AND(OR(IMPORT!K414="available",IMPORT!K414="reservation",IMPORT!K414="reservation-late"),OR(A414&lt;&gt;"Z - Garage - Livraison",A414&lt;&gt;"Z - Garage - Livraison")),B414,"")</f>
        <v>ES-338-FR</v>
      </c>
      <c r="J414" s="18" t="str">
        <f>IFERROR(IF(VLOOKUP(B414,IMPORT!$F:$AF,21,FALSE)&lt;&gt;"null",IF(OR(A414="Z - Garage - Livraison",A414="Z - Garage - Restitution"),"",B414),""),"")</f>
        <v/>
      </c>
      <c r="K414" s="18" t="str">
        <f>IF(AND(J414="",OR(IMPORT!K414="intervention",IMPORT!K414="intervention-late")),IF(OR(A414="Z - Garage - Livraison",A414="Z - Garage - Restitution"),"",B414),"")</f>
        <v/>
      </c>
      <c r="L414" s="18" t="str">
        <f>IFERROR(IF(OR(A414="Z - Garage - Livraison",A414="Z - Garage - Restitution"),B414,""),"")</f>
        <v/>
      </c>
      <c r="M414" s="20" t="str">
        <f>IFERROR(INT(IF(OR(IMPORT!K414="intervention",IMPORT!K414="intervention-late",IMPORT!K414="unavailable"),IF(J414&lt;&gt;"",MID(VLOOKUP(B414,IMPORT!$F:$AF,21,0),1,10),MID(VLOOKUP(B414,IMPORT!$F:$AF,19,0),1,10)),"")),"")</f>
        <v/>
      </c>
      <c r="N414" s="20" t="str">
        <f>IFERROR(INT(IF(OR(IMPORT!K414="intervention",IMPORT!K414="intervention-late",IMPORT!K414="unavailable"),IF(J414&lt;&gt;"",MID(VLOOKUP(B414,IMPORT!$F:$AF,22,0),1,10),MID(VLOOKUP(B414,IMPORT!$F:$AF,20,0),1,10)),"")),"")</f>
        <v/>
      </c>
      <c r="O414" s="18" t="str">
        <f t="shared" ca="1" si="6"/>
        <v/>
      </c>
      <c r="P414" s="14" t="str">
        <f>IFERROR(INT(IF(MID(VLOOKUP(B414,IMPORT!$F:$AF,23,FALSE),1,10)&lt;&gt;"null",MID(VLOOKUP(B414,IMPORT!$F:$AF,23,FALSE),1,10),"")),"")</f>
        <v/>
      </c>
      <c r="Q414" s="16" t="str">
        <f>IFERROR(INT(IF(MID(VLOOKUP(B414,IMPORT!$F:$AF,26,FALSE),1,10)&lt;&gt;"null",MID(VLOOKUP(B414,IMPORT!$F:$AF,26,FALSE),1,10),"")),"")</f>
        <v/>
      </c>
      <c r="R414" s="16" t="str">
        <f>IFERROR(IF(VLOOKUP(B414,IMPORT!$F:$AF,11,FALSE)="true","X",""),"")</f>
        <v/>
      </c>
      <c r="S414" s="16" t="str">
        <f>IFERROR(IF(VLOOKUP(B414,IMPORT!$F:$AF,12,FALSE)="true","X",""),"")</f>
        <v/>
      </c>
      <c r="T414" s="16" t="str">
        <f>IFERROR(IF(VLOOKUP(B414,IMPORT!$F:$AF,9,FALSE)="true","X",""),"")</f>
        <v/>
      </c>
      <c r="U414" s="16" t="str">
        <f>IFERROR(IF(VLOOKUP(B414,IMPORT!$F:$AF,10,FALSE)="true","X",""),"")</f>
        <v/>
      </c>
      <c r="V414" s="16" t="str">
        <f>IFERROR(IF(VLOOKUP(B414,IMPORT!$F:$AF,13,FALSE)="true","X",""),"")</f>
        <v/>
      </c>
      <c r="W414" s="16" t="str">
        <f>IFERROR(IF(VLOOKUP(B414,IMPORT!$F:$AF,14,FALSE)="true","X",""),"")</f>
        <v/>
      </c>
      <c r="X414" s="12">
        <f>IFERROR(INT(IF(MID(VLOOKUP(B414,IMPORT!$F:$AF,27,FALSE),1,10)&lt;&gt;"null",MID(VLOOKUP(B414,IMPORT!$F:$AF,27,FALSE),1,10),"-")),"")</f>
        <v>43210</v>
      </c>
      <c r="Y414" s="21">
        <f>IFERROR(IF(VLOOKUP(B414,IMPORT!$F:$AF,24,FALSE)&lt;&gt;"null",VLOOKUP(B414,IMPORT!$F:$AF,24,FALSE),""),"")</f>
        <v>7.0100118723605696E+17</v>
      </c>
      <c r="Z414" s="18">
        <f>IFERROR(IF(VLOOKUP(B414,IMPORT!$F:$AF,25,FALSE)&lt;&gt;"null",VLOOKUP(B414,IMPORT!$F:$AF,25,FALSE),""),"")</f>
        <v>1276</v>
      </c>
    </row>
    <row r="415" spans="1:26">
      <c r="A415" s="1" t="str">
        <f>IFERROR(IF(IMPORT!C415&lt;&gt;"",IMPORT!C415,""),"")</f>
        <v>Saint-Cloud - Colline</v>
      </c>
      <c r="B415" s="1" t="str">
        <f>IFERROR(VLOOKUP(D415,IMPORT!$1:$1048576,6,FALSE),"")</f>
        <v>EY-809-BM</v>
      </c>
      <c r="C415" s="1" t="str">
        <f>IFERROR(VLOOKUP(B415,IMPORT!$F:$G,2,FALSE),"")</f>
        <v>GRAND SCENIC</v>
      </c>
      <c r="D415" s="8" t="str">
        <f>IFERROR(IF(IMPORT!A415&lt;&gt;"",IMPORT!A415,""),"")</f>
        <v>Saint-Cloud - Colline2</v>
      </c>
      <c r="E415" s="1" t="str">
        <f>IFERROR(VLOOKUP(D415,IMPORT!$1:$1048576,21,FALSE),"")</f>
        <v>Stephen Girault</v>
      </c>
      <c r="F415" s="25" t="str">
        <f>IFERROR(IF(VLOOKUP(B415,IMPORT!$F:$J,4,0)="true","","S"),"")</f>
        <v/>
      </c>
      <c r="G415" s="10" t="str">
        <f>IFERROR(IF(VLOOKUP(B415,IMPORT!$F:$J,5,0)="normal","","B"),"")</f>
        <v/>
      </c>
      <c r="H415" s="26" t="str">
        <f>IFERROR(IF(VLOOKUP(B415,IMPORT!$F:$L,7,0)="true","","P"),"")</f>
        <v/>
      </c>
      <c r="I415" s="18" t="str">
        <f>IF(AND(OR(IMPORT!K415="available",IMPORT!K415="reservation",IMPORT!K415="reservation-late"),OR(A415&lt;&gt;"Z - Garage - Livraison",A415&lt;&gt;"Z - Garage - Livraison")),B415,"")</f>
        <v/>
      </c>
      <c r="J415" s="18" t="str">
        <f>IFERROR(IF(VLOOKUP(B415,IMPORT!$F:$AF,21,FALSE)&lt;&gt;"null",IF(OR(A415="Z - Garage - Livraison",A415="Z - Garage - Restitution"),"",B415),""),"")</f>
        <v/>
      </c>
      <c r="K415" s="18" t="str">
        <f>IF(AND(J415="",OR(IMPORT!K415="intervention",IMPORT!K415="intervention-late")),IF(OR(A415="Z - Garage - Livraison",A415="Z - Garage - Restitution"),"",B415),"")</f>
        <v>EY-809-BM</v>
      </c>
      <c r="L415" s="18" t="str">
        <f>IFERROR(IF(OR(A415="Z - Garage - Livraison",A415="Z - Garage - Restitution"),B415,""),"")</f>
        <v/>
      </c>
      <c r="M415" s="20">
        <f>IFERROR(INT(IF(OR(IMPORT!K415="intervention",IMPORT!K415="intervention-late",IMPORT!K415="unavailable"),IF(J415&lt;&gt;"",MID(VLOOKUP(B415,IMPORT!$F:$AF,21,0),1,10),MID(VLOOKUP(B415,IMPORT!$F:$AF,19,0),1,10)),"")),"")</f>
        <v>43511</v>
      </c>
      <c r="N415" s="20">
        <f>IFERROR(INT(IF(OR(IMPORT!K415="intervention",IMPORT!K415="intervention-late",IMPORT!K415="unavailable"),IF(J415&lt;&gt;"",MID(VLOOKUP(B415,IMPORT!$F:$AF,22,0),1,10),MID(VLOOKUP(B415,IMPORT!$F:$AF,20,0),1,10)),"")),"")</f>
        <v>43511</v>
      </c>
      <c r="O415" s="18" t="str">
        <f t="shared" ca="1" si="6"/>
        <v/>
      </c>
      <c r="P415" s="14" t="str">
        <f>IFERROR(INT(IF(MID(VLOOKUP(B415,IMPORT!$F:$AF,23,FALSE),1,10)&lt;&gt;"null",MID(VLOOKUP(B415,IMPORT!$F:$AF,23,FALSE),1,10),"")),"")</f>
        <v/>
      </c>
      <c r="Q415" s="16">
        <f>IFERROR(INT(IF(MID(VLOOKUP(B415,IMPORT!$F:$AF,26,FALSE),1,10)&lt;&gt;"null",MID(VLOOKUP(B415,IMPORT!$F:$AF,26,FALSE),1,10),"")),"")</f>
        <v>43457</v>
      </c>
      <c r="R415" s="16" t="str">
        <f>IFERROR(IF(VLOOKUP(B415,IMPORT!$F:$AF,11,FALSE)="true","X",""),"")</f>
        <v/>
      </c>
      <c r="S415" s="16" t="str">
        <f>IFERROR(IF(VLOOKUP(B415,IMPORT!$F:$AF,12,FALSE)="true","X",""),"")</f>
        <v/>
      </c>
      <c r="T415" s="16" t="str">
        <f>IFERROR(IF(VLOOKUP(B415,IMPORT!$F:$AF,9,FALSE)="true","X",""),"")</f>
        <v/>
      </c>
      <c r="U415" s="16" t="str">
        <f>IFERROR(IF(VLOOKUP(B415,IMPORT!$F:$AF,10,FALSE)="true","X",""),"")</f>
        <v/>
      </c>
      <c r="V415" s="16" t="str">
        <f>IFERROR(IF(VLOOKUP(B415,IMPORT!$F:$AF,13,FALSE)="true","X",""),"")</f>
        <v/>
      </c>
      <c r="W415" s="16" t="str">
        <f>IFERROR(IF(VLOOKUP(B415,IMPORT!$F:$AF,14,FALSE)="true","X",""),"")</f>
        <v/>
      </c>
      <c r="X415" s="12" t="str">
        <f>IFERROR(INT(IF(MID(VLOOKUP(B415,IMPORT!$F:$AF,27,FALSE),1,10)&lt;&gt;"null",MID(VLOOKUP(B415,IMPORT!$F:$AF,27,FALSE),1,10),"-")),"")</f>
        <v/>
      </c>
      <c r="Y415" s="21">
        <f>IFERROR(IF(VLOOKUP(B415,IMPORT!$F:$AF,24,FALSE)&lt;&gt;"null",VLOOKUP(B415,IMPORT!$F:$AF,24,FALSE),""),"")</f>
        <v>7.0100118723603494E+17</v>
      </c>
      <c r="Z415" s="18">
        <f>IFERROR(IF(VLOOKUP(B415,IMPORT!$F:$AF,25,FALSE)&lt;&gt;"null",VLOOKUP(B415,IMPORT!$F:$AF,25,FALSE),""),"")</f>
        <v>1099</v>
      </c>
    </row>
    <row r="416" spans="1:26">
      <c r="A416" s="1" t="str">
        <f>IFERROR(IF(IMPORT!C416&lt;&gt;"",IMPORT!C416,""),"")</f>
        <v>Saint Mande - Charles Digeon</v>
      </c>
      <c r="B416" s="1" t="str">
        <f>IFERROR(VLOOKUP(D416,IMPORT!$1:$1048576,6,FALSE),"")</f>
        <v>ER-165-MZ</v>
      </c>
      <c r="C416" s="1" t="str">
        <f>IFERROR(VLOOKUP(B416,IMPORT!$F:$G,2,FALSE),"")</f>
        <v>TWINGO</v>
      </c>
      <c r="D416" s="8" t="str">
        <f>IFERROR(IF(IMPORT!A416&lt;&gt;"",IMPORT!A416,""),"")</f>
        <v>Saint Mande - Charles Digeon1</v>
      </c>
      <c r="E416" s="1" t="str">
        <f>IFERROR(VLOOKUP(D416,IMPORT!$1:$1048576,21,FALSE),"")</f>
        <v>Stephen Girault</v>
      </c>
      <c r="F416" s="25" t="str">
        <f>IFERROR(IF(VLOOKUP(B416,IMPORT!$F:$J,4,0)="true","","S"),"")</f>
        <v/>
      </c>
      <c r="G416" s="10" t="str">
        <f>IFERROR(IF(VLOOKUP(B416,IMPORT!$F:$J,5,0)="normal","","B"),"")</f>
        <v/>
      </c>
      <c r="H416" s="26" t="str">
        <f>IFERROR(IF(VLOOKUP(B416,IMPORT!$F:$L,7,0)="true","","P"),"")</f>
        <v/>
      </c>
      <c r="I416" s="18" t="str">
        <f>IF(AND(OR(IMPORT!K416="available",IMPORT!K416="reservation",IMPORT!K416="reservation-late"),OR(A416&lt;&gt;"Z - Garage - Livraison",A416&lt;&gt;"Z - Garage - Livraison")),B416,"")</f>
        <v>ER-165-MZ</v>
      </c>
      <c r="J416" s="18" t="str">
        <f>IFERROR(IF(VLOOKUP(B416,IMPORT!$F:$AF,21,FALSE)&lt;&gt;"null",IF(OR(A416="Z - Garage - Livraison",A416="Z - Garage - Restitution"),"",B416),""),"")</f>
        <v/>
      </c>
      <c r="K416" s="18" t="str">
        <f>IF(AND(J416="",OR(IMPORT!K416="intervention",IMPORT!K416="intervention-late")),IF(OR(A416="Z - Garage - Livraison",A416="Z - Garage - Restitution"),"",B416),"")</f>
        <v/>
      </c>
      <c r="L416" s="18" t="str">
        <f>IFERROR(IF(OR(A416="Z - Garage - Livraison",A416="Z - Garage - Restitution"),B416,""),"")</f>
        <v/>
      </c>
      <c r="M416" s="20" t="str">
        <f>IFERROR(INT(IF(OR(IMPORT!K416="intervention",IMPORT!K416="intervention-late",IMPORT!K416="unavailable"),IF(J416&lt;&gt;"",MID(VLOOKUP(B416,IMPORT!$F:$AF,21,0),1,10),MID(VLOOKUP(B416,IMPORT!$F:$AF,19,0),1,10)),"")),"")</f>
        <v/>
      </c>
      <c r="N416" s="20" t="str">
        <f>IFERROR(INT(IF(OR(IMPORT!K416="intervention",IMPORT!K416="intervention-late",IMPORT!K416="unavailable"),IF(J416&lt;&gt;"",MID(VLOOKUP(B416,IMPORT!$F:$AF,22,0),1,10),MID(VLOOKUP(B416,IMPORT!$F:$AF,20,0),1,10)),"")),"")</f>
        <v/>
      </c>
      <c r="O416" s="18" t="str">
        <f t="shared" ca="1" si="6"/>
        <v/>
      </c>
      <c r="P416" s="14">
        <f>IFERROR(INT(IF(MID(VLOOKUP(B416,IMPORT!$F:$AF,23,FALSE),1,10)&lt;&gt;"null",MID(VLOOKUP(B416,IMPORT!$F:$AF,23,FALSE),1,10),"")),"")</f>
        <v>43497</v>
      </c>
      <c r="Q416" s="16" t="str">
        <f>IFERROR(INT(IF(MID(VLOOKUP(B416,IMPORT!$F:$AF,26,FALSE),1,10)&lt;&gt;"null",MID(VLOOKUP(B416,IMPORT!$F:$AF,26,FALSE),1,10),"")),"")</f>
        <v/>
      </c>
      <c r="R416" s="16" t="str">
        <f>IFERROR(IF(VLOOKUP(B416,IMPORT!$F:$AF,11,FALSE)="true","X",""),"")</f>
        <v/>
      </c>
      <c r="S416" s="16" t="str">
        <f>IFERROR(IF(VLOOKUP(B416,IMPORT!$F:$AF,12,FALSE)="true","X",""),"")</f>
        <v/>
      </c>
      <c r="T416" s="16" t="str">
        <f>IFERROR(IF(VLOOKUP(B416,IMPORT!$F:$AF,9,FALSE)="true","X",""),"")</f>
        <v/>
      </c>
      <c r="U416" s="16" t="str">
        <f>IFERROR(IF(VLOOKUP(B416,IMPORT!$F:$AF,10,FALSE)="true","X",""),"")</f>
        <v/>
      </c>
      <c r="V416" s="16" t="str">
        <f>IFERROR(IF(VLOOKUP(B416,IMPORT!$F:$AF,13,FALSE)="true","X",""),"")</f>
        <v/>
      </c>
      <c r="W416" s="16" t="str">
        <f>IFERROR(IF(VLOOKUP(B416,IMPORT!$F:$AF,14,FALSE)="true","X",""),"")</f>
        <v/>
      </c>
      <c r="X416" s="12">
        <f>IFERROR(INT(IF(MID(VLOOKUP(B416,IMPORT!$F:$AF,27,FALSE),1,10)&lt;&gt;"null",MID(VLOOKUP(B416,IMPORT!$F:$AF,27,FALSE),1,10),"-")),"")</f>
        <v>43270</v>
      </c>
      <c r="Y416" s="21">
        <f>IFERROR(IF(VLOOKUP(B416,IMPORT!$F:$AF,24,FALSE)&lt;&gt;"null",VLOOKUP(B416,IMPORT!$F:$AF,24,FALSE),""),"")</f>
        <v>7.0100118723602598E+17</v>
      </c>
      <c r="Z416" s="18" t="str">
        <f>IFERROR(IF(VLOOKUP(B416,IMPORT!$F:$AF,25,FALSE)&lt;&gt;"null",VLOOKUP(B416,IMPORT!$F:$AF,25,FALSE),""),"")</f>
        <v/>
      </c>
    </row>
    <row r="417" spans="1:26">
      <c r="A417" s="1" t="str">
        <f>IFERROR(IF(IMPORT!C417&lt;&gt;"",IMPORT!C417,""),"")</f>
        <v>Saint Mande - Charles Digeon</v>
      </c>
      <c r="B417" s="1" t="str">
        <f>IFERROR(VLOOKUP(D417,IMPORT!$1:$1048576,6,FALSE),"")</f>
        <v>FA-803-RT</v>
      </c>
      <c r="C417" s="1" t="str">
        <f>IFERROR(VLOOKUP(B417,IMPORT!$F:$G,2,FALSE),"")</f>
        <v>MEGANE</v>
      </c>
      <c r="D417" s="8" t="str">
        <f>IFERROR(IF(IMPORT!A417&lt;&gt;"",IMPORT!A417,""),"")</f>
        <v>Saint Mande - Charles Digeon2</v>
      </c>
      <c r="E417" s="1" t="str">
        <f>IFERROR(VLOOKUP(D417,IMPORT!$1:$1048576,21,FALSE),"")</f>
        <v>Stephen Girault</v>
      </c>
      <c r="F417" s="25" t="str">
        <f>IFERROR(IF(VLOOKUP(B417,IMPORT!$F:$J,4,0)="true","","S"),"")</f>
        <v/>
      </c>
      <c r="G417" s="10" t="str">
        <f>IFERROR(IF(VLOOKUP(B417,IMPORT!$F:$J,5,0)="normal","","B"),"")</f>
        <v/>
      </c>
      <c r="H417" s="26" t="str">
        <f>IFERROR(IF(VLOOKUP(B417,IMPORT!$F:$L,7,0)="true","","P"),"")</f>
        <v/>
      </c>
      <c r="I417" s="18" t="str">
        <f>IF(AND(OR(IMPORT!K417="available",IMPORT!K417="reservation",IMPORT!K417="reservation-late"),OR(A417&lt;&gt;"Z - Garage - Livraison",A417&lt;&gt;"Z - Garage - Livraison")),B417,"")</f>
        <v>FA-803-RT</v>
      </c>
      <c r="J417" s="18" t="str">
        <f>IFERROR(IF(VLOOKUP(B417,IMPORT!$F:$AF,21,FALSE)&lt;&gt;"null",IF(OR(A417="Z - Garage - Livraison",A417="Z - Garage - Restitution"),"",B417),""),"")</f>
        <v/>
      </c>
      <c r="K417" s="18" t="str">
        <f>IF(AND(J417="",OR(IMPORT!K417="intervention",IMPORT!K417="intervention-late")),IF(OR(A417="Z - Garage - Livraison",A417="Z - Garage - Restitution"),"",B417),"")</f>
        <v/>
      </c>
      <c r="L417" s="18" t="str">
        <f>IFERROR(IF(OR(A417="Z - Garage - Livraison",A417="Z - Garage - Restitution"),B417,""),"")</f>
        <v/>
      </c>
      <c r="M417" s="20" t="str">
        <f>IFERROR(INT(IF(OR(IMPORT!K417="intervention",IMPORT!K417="intervention-late",IMPORT!K417="unavailable"),IF(J417&lt;&gt;"",MID(VLOOKUP(B417,IMPORT!$F:$AF,21,0),1,10),MID(VLOOKUP(B417,IMPORT!$F:$AF,19,0),1,10)),"")),"")</f>
        <v/>
      </c>
      <c r="N417" s="20" t="str">
        <f>IFERROR(INT(IF(OR(IMPORT!K417="intervention",IMPORT!K417="intervention-late",IMPORT!K417="unavailable"),IF(J417&lt;&gt;"",MID(VLOOKUP(B417,IMPORT!$F:$AF,22,0),1,10),MID(VLOOKUP(B417,IMPORT!$F:$AF,20,0),1,10)),"")),"")</f>
        <v/>
      </c>
      <c r="O417" s="18" t="str">
        <f t="shared" ca="1" si="6"/>
        <v/>
      </c>
      <c r="P417" s="14">
        <f>IFERROR(INT(IF(MID(VLOOKUP(B417,IMPORT!$F:$AF,23,FALSE),1,10)&lt;&gt;"null",MID(VLOOKUP(B417,IMPORT!$F:$AF,23,FALSE),1,10),"")),"")</f>
        <v>43506</v>
      </c>
      <c r="Q417" s="16" t="str">
        <f>IFERROR(INT(IF(MID(VLOOKUP(B417,IMPORT!$F:$AF,26,FALSE),1,10)&lt;&gt;"null",MID(VLOOKUP(B417,IMPORT!$F:$AF,26,FALSE),1,10),"")),"")</f>
        <v/>
      </c>
      <c r="R417" s="16" t="str">
        <f>IFERROR(IF(VLOOKUP(B417,IMPORT!$F:$AF,11,FALSE)="true","X",""),"")</f>
        <v/>
      </c>
      <c r="S417" s="16" t="str">
        <f>IFERROR(IF(VLOOKUP(B417,IMPORT!$F:$AF,12,FALSE)="true","X",""),"")</f>
        <v/>
      </c>
      <c r="T417" s="16" t="str">
        <f>IFERROR(IF(VLOOKUP(B417,IMPORT!$F:$AF,9,FALSE)="true","X",""),"")</f>
        <v/>
      </c>
      <c r="U417" s="16" t="str">
        <f>IFERROR(IF(VLOOKUP(B417,IMPORT!$F:$AF,10,FALSE)="true","X",""),"")</f>
        <v/>
      </c>
      <c r="V417" s="16" t="str">
        <f>IFERROR(IF(VLOOKUP(B417,IMPORT!$F:$AF,13,FALSE)="true","X",""),"")</f>
        <v/>
      </c>
      <c r="W417" s="16" t="str">
        <f>IFERROR(IF(VLOOKUP(B417,IMPORT!$F:$AF,14,FALSE)="true","X",""),"")</f>
        <v/>
      </c>
      <c r="X417" s="12" t="str">
        <f>IFERROR(INT(IF(MID(VLOOKUP(B417,IMPORT!$F:$AF,27,FALSE),1,10)&lt;&gt;"null",MID(VLOOKUP(B417,IMPORT!$F:$AF,27,FALSE),1,10),"-")),"")</f>
        <v/>
      </c>
      <c r="Y417" s="21">
        <f>IFERROR(IF(VLOOKUP(B417,IMPORT!$F:$AF,24,FALSE)&lt;&gt;"null",VLOOKUP(B417,IMPORT!$F:$AF,24,FALSE),""),"")</f>
        <v>7.0100118723602406E+17</v>
      </c>
      <c r="Z417" s="18" t="str">
        <f>IFERROR(IF(VLOOKUP(B417,IMPORT!$F:$AF,25,FALSE)&lt;&gt;"null",VLOOKUP(B417,IMPORT!$F:$AF,25,FALSE),""),"")</f>
        <v/>
      </c>
    </row>
    <row r="418" spans="1:26">
      <c r="A418" s="1" t="str">
        <f>IFERROR(IF(IMPORT!C418&lt;&gt;"",IMPORT!C418,""),"")</f>
        <v>Saint Mande - Charles Digeon</v>
      </c>
      <c r="B418" s="1" t="str">
        <f>IFERROR(VLOOKUP(D418,IMPORT!$1:$1048576,6,FALSE),"")</f>
        <v>EX-715-YT</v>
      </c>
      <c r="C418" s="1">
        <f>IFERROR(VLOOKUP(B418,IMPORT!$F:$G,2,FALSE),"")</f>
        <v>500</v>
      </c>
      <c r="D418" s="8" t="str">
        <f>IFERROR(IF(IMPORT!A418&lt;&gt;"",IMPORT!A418,""),"")</f>
        <v>Saint Mande - Charles Digeon3</v>
      </c>
      <c r="E418" s="1" t="str">
        <f>IFERROR(VLOOKUP(D418,IMPORT!$1:$1048576,21,FALSE),"")</f>
        <v>Stephen Girault</v>
      </c>
      <c r="F418" s="25" t="str">
        <f>IFERROR(IF(VLOOKUP(B418,IMPORT!$F:$J,4,0)="true","","S"),"")</f>
        <v/>
      </c>
      <c r="G418" s="10" t="str">
        <f>IFERROR(IF(VLOOKUP(B418,IMPORT!$F:$J,5,0)="normal","","B"),"")</f>
        <v/>
      </c>
      <c r="H418" s="26" t="str">
        <f>IFERROR(IF(VLOOKUP(B418,IMPORT!$F:$L,7,0)="true","","P"),"")</f>
        <v/>
      </c>
      <c r="I418" s="18" t="str">
        <f>IF(AND(OR(IMPORT!K418="available",IMPORT!K418="reservation",IMPORT!K418="reservation-late"),OR(A418&lt;&gt;"Z - Garage - Livraison",A418&lt;&gt;"Z - Garage - Livraison")),B418,"")</f>
        <v>EX-715-YT</v>
      </c>
      <c r="J418" s="18" t="str">
        <f>IFERROR(IF(VLOOKUP(B418,IMPORT!$F:$AF,21,FALSE)&lt;&gt;"null",IF(OR(A418="Z - Garage - Livraison",A418="Z - Garage - Restitution"),"",B418),""),"")</f>
        <v/>
      </c>
      <c r="K418" s="18" t="str">
        <f>IF(AND(J418="",OR(IMPORT!K418="intervention",IMPORT!K418="intervention-late")),IF(OR(A418="Z - Garage - Livraison",A418="Z - Garage - Restitution"),"",B418),"")</f>
        <v/>
      </c>
      <c r="L418" s="18" t="str">
        <f>IFERROR(IF(OR(A418="Z - Garage - Livraison",A418="Z - Garage - Restitution"),B418,""),"")</f>
        <v/>
      </c>
      <c r="M418" s="20" t="str">
        <f>IFERROR(INT(IF(OR(IMPORT!K418="intervention",IMPORT!K418="intervention-late",IMPORT!K418="unavailable"),IF(J418&lt;&gt;"",MID(VLOOKUP(B418,IMPORT!$F:$AF,21,0),1,10),MID(VLOOKUP(B418,IMPORT!$F:$AF,19,0),1,10)),"")),"")</f>
        <v/>
      </c>
      <c r="N418" s="20" t="str">
        <f>IFERROR(INT(IF(OR(IMPORT!K418="intervention",IMPORT!K418="intervention-late",IMPORT!K418="unavailable"),IF(J418&lt;&gt;"",MID(VLOOKUP(B418,IMPORT!$F:$AF,22,0),1,10),MID(VLOOKUP(B418,IMPORT!$F:$AF,20,0),1,10)),"")),"")</f>
        <v/>
      </c>
      <c r="O418" s="18" t="str">
        <f t="shared" ca="1" si="6"/>
        <v/>
      </c>
      <c r="P418" s="14" t="str">
        <f>IFERROR(INT(IF(MID(VLOOKUP(B418,IMPORT!$F:$AF,23,FALSE),1,10)&lt;&gt;"null",MID(VLOOKUP(B418,IMPORT!$F:$AF,23,FALSE),1,10),"")),"")</f>
        <v/>
      </c>
      <c r="Q418" s="16" t="str">
        <f>IFERROR(INT(IF(MID(VLOOKUP(B418,IMPORT!$F:$AF,26,FALSE),1,10)&lt;&gt;"null",MID(VLOOKUP(B418,IMPORT!$F:$AF,26,FALSE),1,10),"")),"")</f>
        <v/>
      </c>
      <c r="R418" s="16" t="str">
        <f>IFERROR(IF(VLOOKUP(B418,IMPORT!$F:$AF,11,FALSE)="true","X",""),"")</f>
        <v/>
      </c>
      <c r="S418" s="16" t="str">
        <f>IFERROR(IF(VLOOKUP(B418,IMPORT!$F:$AF,12,FALSE)="true","X",""),"")</f>
        <v/>
      </c>
      <c r="T418" s="16" t="str">
        <f>IFERROR(IF(VLOOKUP(B418,IMPORT!$F:$AF,9,FALSE)="true","X",""),"")</f>
        <v/>
      </c>
      <c r="U418" s="16" t="str">
        <f>IFERROR(IF(VLOOKUP(B418,IMPORT!$F:$AF,10,FALSE)="true","X",""),"")</f>
        <v/>
      </c>
      <c r="V418" s="16" t="str">
        <f>IFERROR(IF(VLOOKUP(B418,IMPORT!$F:$AF,13,FALSE)="true","X",""),"")</f>
        <v/>
      </c>
      <c r="W418" s="16" t="str">
        <f>IFERROR(IF(VLOOKUP(B418,IMPORT!$F:$AF,14,FALSE)="true","X",""),"")</f>
        <v/>
      </c>
      <c r="X418" s="12" t="str">
        <f>IFERROR(INT(IF(MID(VLOOKUP(B418,IMPORT!$F:$AF,27,FALSE),1,10)&lt;&gt;"null",MID(VLOOKUP(B418,IMPORT!$F:$AF,27,FALSE),1,10),"-")),"")</f>
        <v/>
      </c>
      <c r="Y418" s="21">
        <f>IFERROR(IF(VLOOKUP(B418,IMPORT!$F:$AF,24,FALSE)&lt;&gt;"null",VLOOKUP(B418,IMPORT!$F:$AF,24,FALSE),""),"")</f>
        <v>7.0100118723603994E+17</v>
      </c>
      <c r="Z418" s="18" t="str">
        <f>IFERROR(IF(VLOOKUP(B418,IMPORT!$F:$AF,25,FALSE)&lt;&gt;"null",VLOOKUP(B418,IMPORT!$F:$AF,25,FALSE),""),"")</f>
        <v/>
      </c>
    </row>
    <row r="419" spans="1:26">
      <c r="A419" s="1" t="str">
        <f>IFERROR(IF(IMPORT!C419&lt;&gt;"",IMPORT!C419,""),"")</f>
        <v>Saint Mande - Charles Digeon</v>
      </c>
      <c r="B419" s="1" t="str">
        <f>IFERROR(VLOOKUP(D419,IMPORT!$1:$1048576,6,FALSE),"")</f>
        <v>EL-156-SA</v>
      </c>
      <c r="C419" s="1" t="str">
        <f>IFERROR(VLOOKUP(B419,IMPORT!$F:$G,2,FALSE),"")</f>
        <v>TWINGO</v>
      </c>
      <c r="D419" s="8" t="str">
        <f>IFERROR(IF(IMPORT!A419&lt;&gt;"",IMPORT!A419,""),"")</f>
        <v>Saint Mande - Charles Digeon4</v>
      </c>
      <c r="E419" s="1" t="str">
        <f>IFERROR(VLOOKUP(D419,IMPORT!$1:$1048576,21,FALSE),"")</f>
        <v>Stephen Girault</v>
      </c>
      <c r="F419" s="25" t="str">
        <f>IFERROR(IF(VLOOKUP(B419,IMPORT!$F:$J,4,0)="true","","S"),"")</f>
        <v/>
      </c>
      <c r="G419" s="10" t="str">
        <f>IFERROR(IF(VLOOKUP(B419,IMPORT!$F:$J,5,0)="normal","","B"),"")</f>
        <v/>
      </c>
      <c r="H419" s="26" t="str">
        <f>IFERROR(IF(VLOOKUP(B419,IMPORT!$F:$L,7,0)="true","","P"),"")</f>
        <v/>
      </c>
      <c r="I419" s="18" t="str">
        <f>IF(AND(OR(IMPORT!K419="available",IMPORT!K419="reservation",IMPORT!K419="reservation-late"),OR(A419&lt;&gt;"Z - Garage - Livraison",A419&lt;&gt;"Z - Garage - Livraison")),B419,"")</f>
        <v>EL-156-SA</v>
      </c>
      <c r="J419" s="18" t="str">
        <f>IFERROR(IF(VLOOKUP(B419,IMPORT!$F:$AF,21,FALSE)&lt;&gt;"null",IF(OR(A419="Z - Garage - Livraison",A419="Z - Garage - Restitution"),"",B419),""),"")</f>
        <v/>
      </c>
      <c r="K419" s="18" t="str">
        <f>IF(AND(J419="",OR(IMPORT!K419="intervention",IMPORT!K419="intervention-late")),IF(OR(A419="Z - Garage - Livraison",A419="Z - Garage - Restitution"),"",B419),"")</f>
        <v/>
      </c>
      <c r="L419" s="18" t="str">
        <f>IFERROR(IF(OR(A419="Z - Garage - Livraison",A419="Z - Garage - Restitution"),B419,""),"")</f>
        <v/>
      </c>
      <c r="M419" s="20" t="str">
        <f>IFERROR(INT(IF(OR(IMPORT!K419="intervention",IMPORT!K419="intervention-late",IMPORT!K419="unavailable"),IF(J419&lt;&gt;"",MID(VLOOKUP(B419,IMPORT!$F:$AF,21,0),1,10),MID(VLOOKUP(B419,IMPORT!$F:$AF,19,0),1,10)),"")),"")</f>
        <v/>
      </c>
      <c r="N419" s="20" t="str">
        <f>IFERROR(INT(IF(OR(IMPORT!K419="intervention",IMPORT!K419="intervention-late",IMPORT!K419="unavailable"),IF(J419&lt;&gt;"",MID(VLOOKUP(B419,IMPORT!$F:$AF,22,0),1,10),MID(VLOOKUP(B419,IMPORT!$F:$AF,20,0),1,10)),"")),"")</f>
        <v/>
      </c>
      <c r="O419" s="18" t="str">
        <f t="shared" ca="1" si="6"/>
        <v/>
      </c>
      <c r="P419" s="14">
        <f>IFERROR(INT(IF(MID(VLOOKUP(B419,IMPORT!$F:$AF,23,FALSE),1,10)&lt;&gt;"null",MID(VLOOKUP(B419,IMPORT!$F:$AF,23,FALSE),1,10),"")),"")</f>
        <v>43498</v>
      </c>
      <c r="Q419" s="16">
        <f>IFERROR(INT(IF(MID(VLOOKUP(B419,IMPORT!$F:$AF,26,FALSE),1,10)&lt;&gt;"null",MID(VLOOKUP(B419,IMPORT!$F:$AF,26,FALSE),1,10),"")),"")</f>
        <v>43495</v>
      </c>
      <c r="R419" s="16" t="str">
        <f>IFERROR(IF(VLOOKUP(B419,IMPORT!$F:$AF,11,FALSE)="true","X",""),"")</f>
        <v/>
      </c>
      <c r="S419" s="16" t="str">
        <f>IFERROR(IF(VLOOKUP(B419,IMPORT!$F:$AF,12,FALSE)="true","X",""),"")</f>
        <v/>
      </c>
      <c r="T419" s="16" t="str">
        <f>IFERROR(IF(VLOOKUP(B419,IMPORT!$F:$AF,9,FALSE)="true","X",""),"")</f>
        <v/>
      </c>
      <c r="U419" s="16" t="str">
        <f>IFERROR(IF(VLOOKUP(B419,IMPORT!$F:$AF,10,FALSE)="true","X",""),"")</f>
        <v/>
      </c>
      <c r="V419" s="16" t="str">
        <f>IFERROR(IF(VLOOKUP(B419,IMPORT!$F:$AF,13,FALSE)="true","X",""),"")</f>
        <v/>
      </c>
      <c r="W419" s="16" t="str">
        <f>IFERROR(IF(VLOOKUP(B419,IMPORT!$F:$AF,14,FALSE)="true","X",""),"")</f>
        <v/>
      </c>
      <c r="X419" s="12">
        <f>IFERROR(INT(IF(MID(VLOOKUP(B419,IMPORT!$F:$AF,27,FALSE),1,10)&lt;&gt;"null",MID(VLOOKUP(B419,IMPORT!$F:$AF,27,FALSE),1,10),"-")),"")</f>
        <v>43325</v>
      </c>
      <c r="Y419" s="21">
        <f>IFERROR(IF(VLOOKUP(B419,IMPORT!$F:$AF,24,FALSE)&lt;&gt;"null",VLOOKUP(B419,IMPORT!$F:$AF,24,FALSE),""),"")</f>
        <v>7.0100118723608499E+17</v>
      </c>
      <c r="Z419" s="18" t="str">
        <f>IFERROR(IF(VLOOKUP(B419,IMPORT!$F:$AF,25,FALSE)&lt;&gt;"null",VLOOKUP(B419,IMPORT!$F:$AF,25,FALSE),""),"")</f>
        <v/>
      </c>
    </row>
    <row r="420" spans="1:26">
      <c r="A420" s="1" t="str">
        <f>IFERROR(IF(IMPORT!C420&lt;&gt;"",IMPORT!C420,""),"")</f>
        <v>Suresnes - Belvedere</v>
      </c>
      <c r="B420" s="1" t="str">
        <f>IFERROR(VLOOKUP(D420,IMPORT!$1:$1048576,6,FALSE),"")</f>
        <v>FC-519-DK</v>
      </c>
      <c r="C420" s="1">
        <f>IFERROR(VLOOKUP(B420,IMPORT!$F:$G,2,FALSE),"")</f>
        <v>500</v>
      </c>
      <c r="D420" s="8" t="str">
        <f>IFERROR(IF(IMPORT!A420&lt;&gt;"",IMPORT!A420,""),"")</f>
        <v>Suresnes - Belvedere1</v>
      </c>
      <c r="E420" s="1" t="str">
        <f>IFERROR(VLOOKUP(D420,IMPORT!$1:$1048576,21,FALSE),"")</f>
        <v>Stephen Girault</v>
      </c>
      <c r="F420" s="25" t="str">
        <f>IFERROR(IF(VLOOKUP(B420,IMPORT!$F:$J,4,0)="true","","S"),"")</f>
        <v/>
      </c>
      <c r="G420" s="10" t="str">
        <f>IFERROR(IF(VLOOKUP(B420,IMPORT!$F:$J,5,0)="normal","","B"),"")</f>
        <v/>
      </c>
      <c r="H420" s="26" t="str">
        <f>IFERROR(IF(VLOOKUP(B420,IMPORT!$F:$L,7,0)="true","","P"),"")</f>
        <v/>
      </c>
      <c r="I420" s="18" t="str">
        <f>IF(AND(OR(IMPORT!K420="available",IMPORT!K420="reservation",IMPORT!K420="reservation-late"),OR(A420&lt;&gt;"Z - Garage - Livraison",A420&lt;&gt;"Z - Garage - Livraison")),B420,"")</f>
        <v>FC-519-DK</v>
      </c>
      <c r="J420" s="18" t="str">
        <f>IFERROR(IF(VLOOKUP(B420,IMPORT!$F:$AF,21,FALSE)&lt;&gt;"null",IF(OR(A420="Z - Garage - Livraison",A420="Z - Garage - Restitution"),"",B420),""),"")</f>
        <v/>
      </c>
      <c r="K420" s="18" t="str">
        <f>IF(AND(J420="",OR(IMPORT!K420="intervention",IMPORT!K420="intervention-late")),IF(OR(A420="Z - Garage - Livraison",A420="Z - Garage - Restitution"),"",B420),"")</f>
        <v/>
      </c>
      <c r="L420" s="18" t="str">
        <f>IFERROR(IF(OR(A420="Z - Garage - Livraison",A420="Z - Garage - Restitution"),B420,""),"")</f>
        <v/>
      </c>
      <c r="M420" s="20" t="str">
        <f>IFERROR(INT(IF(OR(IMPORT!K420="intervention",IMPORT!K420="intervention-late",IMPORT!K420="unavailable"),IF(J420&lt;&gt;"",MID(VLOOKUP(B420,IMPORT!$F:$AF,21,0),1,10),MID(VLOOKUP(B420,IMPORT!$F:$AF,19,0),1,10)),"")),"")</f>
        <v/>
      </c>
      <c r="N420" s="20" t="str">
        <f>IFERROR(INT(IF(OR(IMPORT!K420="intervention",IMPORT!K420="intervention-late",IMPORT!K420="unavailable"),IF(J420&lt;&gt;"",MID(VLOOKUP(B420,IMPORT!$F:$AF,22,0),1,10),MID(VLOOKUP(B420,IMPORT!$F:$AF,20,0),1,10)),"")),"")</f>
        <v/>
      </c>
      <c r="O420" s="18" t="str">
        <f t="shared" ca="1" si="6"/>
        <v/>
      </c>
      <c r="P420" s="14" t="str">
        <f>IFERROR(INT(IF(MID(VLOOKUP(B420,IMPORT!$F:$AF,23,FALSE),1,10)&lt;&gt;"null",MID(VLOOKUP(B420,IMPORT!$F:$AF,23,FALSE),1,10),"")),"")</f>
        <v/>
      </c>
      <c r="Q420" s="16" t="str">
        <f>IFERROR(INT(IF(MID(VLOOKUP(B420,IMPORT!$F:$AF,26,FALSE),1,10)&lt;&gt;"null",MID(VLOOKUP(B420,IMPORT!$F:$AF,26,FALSE),1,10),"")),"")</f>
        <v/>
      </c>
      <c r="R420" s="16" t="str">
        <f>IFERROR(IF(VLOOKUP(B420,IMPORT!$F:$AF,11,FALSE)="true","X",""),"")</f>
        <v/>
      </c>
      <c r="S420" s="16" t="str">
        <f>IFERROR(IF(VLOOKUP(B420,IMPORT!$F:$AF,12,FALSE)="true","X",""),"")</f>
        <v/>
      </c>
      <c r="T420" s="16" t="str">
        <f>IFERROR(IF(VLOOKUP(B420,IMPORT!$F:$AF,9,FALSE)="true","X",""),"")</f>
        <v/>
      </c>
      <c r="U420" s="16" t="str">
        <f>IFERROR(IF(VLOOKUP(B420,IMPORT!$F:$AF,10,FALSE)="true","X",""),"")</f>
        <v/>
      </c>
      <c r="V420" s="16" t="str">
        <f>IFERROR(IF(VLOOKUP(B420,IMPORT!$F:$AF,13,FALSE)="true","X",""),"")</f>
        <v/>
      </c>
      <c r="W420" s="16" t="str">
        <f>IFERROR(IF(VLOOKUP(B420,IMPORT!$F:$AF,14,FALSE)="true","X",""),"")</f>
        <v/>
      </c>
      <c r="X420" s="12">
        <f>IFERROR(INT(IF(MID(VLOOKUP(B420,IMPORT!$F:$AF,27,FALSE),1,10)&lt;&gt;"null",MID(VLOOKUP(B420,IMPORT!$F:$AF,27,FALSE),1,10),"-")),"")</f>
        <v>43446</v>
      </c>
      <c r="Y420" s="21">
        <f>IFERROR(IF(VLOOKUP(B420,IMPORT!$F:$AF,24,FALSE)&lt;&gt;"null",VLOOKUP(B420,IMPORT!$F:$AF,24,FALSE),""),"")</f>
        <v>7.0100118723605798E+17</v>
      </c>
      <c r="Z420" s="18">
        <f>IFERROR(IF(VLOOKUP(B420,IMPORT!$F:$AF,25,FALSE)&lt;&gt;"null",VLOOKUP(B420,IMPORT!$F:$AF,25,FALSE),""),"")</f>
        <v>4159</v>
      </c>
    </row>
    <row r="421" spans="1:26">
      <c r="A421" s="1" t="str">
        <f>IFERROR(IF(IMPORT!C421&lt;&gt;"",IMPORT!C421,""),"")</f>
        <v>Suresnes - Belvedere</v>
      </c>
      <c r="B421" s="1" t="str">
        <f>IFERROR(VLOOKUP(D421,IMPORT!$1:$1048576,6,FALSE),"")</f>
        <v>FC-512-DK</v>
      </c>
      <c r="C421" s="1">
        <f>IFERROR(VLOOKUP(B421,IMPORT!$F:$G,2,FALSE),"")</f>
        <v>500</v>
      </c>
      <c r="D421" s="8" t="str">
        <f>IFERROR(IF(IMPORT!A421&lt;&gt;"",IMPORT!A421,""),"")</f>
        <v>Suresnes - Belvedere2</v>
      </c>
      <c r="E421" s="1" t="str">
        <f>IFERROR(VLOOKUP(D421,IMPORT!$1:$1048576,21,FALSE),"")</f>
        <v>Stephen Girault</v>
      </c>
      <c r="F421" s="25" t="str">
        <f>IFERROR(IF(VLOOKUP(B421,IMPORT!$F:$J,4,0)="true","","S"),"")</f>
        <v/>
      </c>
      <c r="G421" s="10" t="str">
        <f>IFERROR(IF(VLOOKUP(B421,IMPORT!$F:$J,5,0)="normal","","B"),"")</f>
        <v/>
      </c>
      <c r="H421" s="26" t="str">
        <f>IFERROR(IF(VLOOKUP(B421,IMPORT!$F:$L,7,0)="true","","P"),"")</f>
        <v>P</v>
      </c>
      <c r="I421" s="18" t="str">
        <f>IF(AND(OR(IMPORT!K421="available",IMPORT!K421="reservation",IMPORT!K421="reservation-late"),OR(A421&lt;&gt;"Z - Garage - Livraison",A421&lt;&gt;"Z - Garage - Livraison")),B421,"")</f>
        <v>FC-512-DK</v>
      </c>
      <c r="J421" s="18" t="str">
        <f>IFERROR(IF(VLOOKUP(B421,IMPORT!$F:$AF,21,FALSE)&lt;&gt;"null",IF(OR(A421="Z - Garage - Livraison",A421="Z - Garage - Restitution"),"",B421),""),"")</f>
        <v/>
      </c>
      <c r="K421" s="18" t="str">
        <f>IF(AND(J421="",OR(IMPORT!K421="intervention",IMPORT!K421="intervention-late")),IF(OR(A421="Z - Garage - Livraison",A421="Z - Garage - Restitution"),"",B421),"")</f>
        <v/>
      </c>
      <c r="L421" s="18" t="str">
        <f>IFERROR(IF(OR(A421="Z - Garage - Livraison",A421="Z - Garage - Restitution"),B421,""),"")</f>
        <v/>
      </c>
      <c r="M421" s="20" t="str">
        <f>IFERROR(INT(IF(OR(IMPORT!K421="intervention",IMPORT!K421="intervention-late",IMPORT!K421="unavailable"),IF(J421&lt;&gt;"",MID(VLOOKUP(B421,IMPORT!$F:$AF,21,0),1,10),MID(VLOOKUP(B421,IMPORT!$F:$AF,19,0),1,10)),"")),"")</f>
        <v/>
      </c>
      <c r="N421" s="20" t="str">
        <f>IFERROR(INT(IF(OR(IMPORT!K421="intervention",IMPORT!K421="intervention-late",IMPORT!K421="unavailable"),IF(J421&lt;&gt;"",MID(VLOOKUP(B421,IMPORT!$F:$AF,22,0),1,10),MID(VLOOKUP(B421,IMPORT!$F:$AF,20,0),1,10)),"")),"")</f>
        <v/>
      </c>
      <c r="O421" s="18" t="str">
        <f t="shared" ca="1" si="6"/>
        <v/>
      </c>
      <c r="P421" s="14" t="str">
        <f>IFERROR(INT(IF(MID(VLOOKUP(B421,IMPORT!$F:$AF,23,FALSE),1,10)&lt;&gt;"null",MID(VLOOKUP(B421,IMPORT!$F:$AF,23,FALSE),1,10),"")),"")</f>
        <v/>
      </c>
      <c r="Q421" s="16" t="str">
        <f>IFERROR(INT(IF(MID(VLOOKUP(B421,IMPORT!$F:$AF,26,FALSE),1,10)&lt;&gt;"null",MID(VLOOKUP(B421,IMPORT!$F:$AF,26,FALSE),1,10),"")),"")</f>
        <v/>
      </c>
      <c r="R421" s="16" t="str">
        <f>IFERROR(IF(VLOOKUP(B421,IMPORT!$F:$AF,11,FALSE)="true","X",""),"")</f>
        <v/>
      </c>
      <c r="S421" s="16" t="str">
        <f>IFERROR(IF(VLOOKUP(B421,IMPORT!$F:$AF,12,FALSE)="true","X",""),"")</f>
        <v/>
      </c>
      <c r="T421" s="16" t="str">
        <f>IFERROR(IF(VLOOKUP(B421,IMPORT!$F:$AF,9,FALSE)="true","X",""),"")</f>
        <v/>
      </c>
      <c r="U421" s="16" t="str">
        <f>IFERROR(IF(VLOOKUP(B421,IMPORT!$F:$AF,10,FALSE)="true","X",""),"")</f>
        <v/>
      </c>
      <c r="V421" s="16" t="str">
        <f>IFERROR(IF(VLOOKUP(B421,IMPORT!$F:$AF,13,FALSE)="true","X",""),"")</f>
        <v/>
      </c>
      <c r="W421" s="16" t="str">
        <f>IFERROR(IF(VLOOKUP(B421,IMPORT!$F:$AF,14,FALSE)="true","X",""),"")</f>
        <v/>
      </c>
      <c r="X421" s="12">
        <f>IFERROR(INT(IF(MID(VLOOKUP(B421,IMPORT!$F:$AF,27,FALSE),1,10)&lt;&gt;"null",MID(VLOOKUP(B421,IMPORT!$F:$AF,27,FALSE),1,10),"-")),"")</f>
        <v>43446</v>
      </c>
      <c r="Y421" s="21">
        <f>IFERROR(IF(VLOOKUP(B421,IMPORT!$F:$AF,24,FALSE)&lt;&gt;"null",VLOOKUP(B421,IMPORT!$F:$AF,24,FALSE),""),"")</f>
        <v>7.0100118723605798E+17</v>
      </c>
      <c r="Z421" s="18">
        <f>IFERROR(IF(VLOOKUP(B421,IMPORT!$F:$AF,25,FALSE)&lt;&gt;"null",VLOOKUP(B421,IMPORT!$F:$AF,25,FALSE),""),"")</f>
        <v>4158</v>
      </c>
    </row>
    <row r="422" spans="1:26">
      <c r="A422" s="1" t="str">
        <f>IFERROR(IF(IMPORT!C422&lt;&gt;"",IMPORT!C422,""),"")</f>
        <v>Suresnes - Belvedere</v>
      </c>
      <c r="B422" s="1" t="str">
        <f>IFERROR(VLOOKUP(D422,IMPORT!$1:$1048576,6,FALSE),"")</f>
        <v>FC-509-DK</v>
      </c>
      <c r="C422" s="1">
        <f>IFERROR(VLOOKUP(B422,IMPORT!$F:$G,2,FALSE),"")</f>
        <v>500</v>
      </c>
      <c r="D422" s="8" t="str">
        <f>IFERROR(IF(IMPORT!A422&lt;&gt;"",IMPORT!A422,""),"")</f>
        <v>Suresnes - Belvedere3</v>
      </c>
      <c r="E422" s="1" t="str">
        <f>IFERROR(VLOOKUP(D422,IMPORT!$1:$1048576,21,FALSE),"")</f>
        <v>Stephen Girault</v>
      </c>
      <c r="F422" s="25" t="str">
        <f>IFERROR(IF(VLOOKUP(B422,IMPORT!$F:$J,4,0)="true","","S"),"")</f>
        <v/>
      </c>
      <c r="G422" s="10" t="str">
        <f>IFERROR(IF(VLOOKUP(B422,IMPORT!$F:$J,5,0)="normal","","B"),"")</f>
        <v/>
      </c>
      <c r="H422" s="26" t="str">
        <f>IFERROR(IF(VLOOKUP(B422,IMPORT!$F:$L,7,0)="true","","P"),"")</f>
        <v/>
      </c>
      <c r="I422" s="18" t="str">
        <f>IF(AND(OR(IMPORT!K422="available",IMPORT!K422="reservation",IMPORT!K422="reservation-late"),OR(A422&lt;&gt;"Z - Garage - Livraison",A422&lt;&gt;"Z - Garage - Livraison")),B422,"")</f>
        <v>FC-509-DK</v>
      </c>
      <c r="J422" s="18" t="str">
        <f>IFERROR(IF(VLOOKUP(B422,IMPORT!$F:$AF,21,FALSE)&lt;&gt;"null",IF(OR(A422="Z - Garage - Livraison",A422="Z - Garage - Restitution"),"",B422),""),"")</f>
        <v/>
      </c>
      <c r="K422" s="18" t="str">
        <f>IF(AND(J422="",OR(IMPORT!K422="intervention",IMPORT!K422="intervention-late")),IF(OR(A422="Z - Garage - Livraison",A422="Z - Garage - Restitution"),"",B422),"")</f>
        <v/>
      </c>
      <c r="L422" s="18" t="str">
        <f>IFERROR(IF(OR(A422="Z - Garage - Livraison",A422="Z - Garage - Restitution"),B422,""),"")</f>
        <v/>
      </c>
      <c r="M422" s="20" t="str">
        <f>IFERROR(INT(IF(OR(IMPORT!K422="intervention",IMPORT!K422="intervention-late",IMPORT!K422="unavailable"),IF(J422&lt;&gt;"",MID(VLOOKUP(B422,IMPORT!$F:$AF,21,0),1,10),MID(VLOOKUP(B422,IMPORT!$F:$AF,19,0),1,10)),"")),"")</f>
        <v/>
      </c>
      <c r="N422" s="20" t="str">
        <f>IFERROR(INT(IF(OR(IMPORT!K422="intervention",IMPORT!K422="intervention-late",IMPORT!K422="unavailable"),IF(J422&lt;&gt;"",MID(VLOOKUP(B422,IMPORT!$F:$AF,22,0),1,10),MID(VLOOKUP(B422,IMPORT!$F:$AF,20,0),1,10)),"")),"")</f>
        <v/>
      </c>
      <c r="O422" s="18" t="str">
        <f t="shared" ca="1" si="6"/>
        <v/>
      </c>
      <c r="P422" s="14" t="str">
        <f>IFERROR(INT(IF(MID(VLOOKUP(B422,IMPORT!$F:$AF,23,FALSE),1,10)&lt;&gt;"null",MID(VLOOKUP(B422,IMPORT!$F:$AF,23,FALSE),1,10),"")),"")</f>
        <v/>
      </c>
      <c r="Q422" s="16" t="str">
        <f>IFERROR(INT(IF(MID(VLOOKUP(B422,IMPORT!$F:$AF,26,FALSE),1,10)&lt;&gt;"null",MID(VLOOKUP(B422,IMPORT!$F:$AF,26,FALSE),1,10),"")),"")</f>
        <v/>
      </c>
      <c r="R422" s="16" t="str">
        <f>IFERROR(IF(VLOOKUP(B422,IMPORT!$F:$AF,11,FALSE)="true","X",""),"")</f>
        <v/>
      </c>
      <c r="S422" s="16" t="str">
        <f>IFERROR(IF(VLOOKUP(B422,IMPORT!$F:$AF,12,FALSE)="true","X",""),"")</f>
        <v/>
      </c>
      <c r="T422" s="16" t="str">
        <f>IFERROR(IF(VLOOKUP(B422,IMPORT!$F:$AF,9,FALSE)="true","X",""),"")</f>
        <v/>
      </c>
      <c r="U422" s="16" t="str">
        <f>IFERROR(IF(VLOOKUP(B422,IMPORT!$F:$AF,10,FALSE)="true","X",""),"")</f>
        <v/>
      </c>
      <c r="V422" s="16" t="str">
        <f>IFERROR(IF(VLOOKUP(B422,IMPORT!$F:$AF,13,FALSE)="true","X",""),"")</f>
        <v/>
      </c>
      <c r="W422" s="16" t="str">
        <f>IFERROR(IF(VLOOKUP(B422,IMPORT!$F:$AF,14,FALSE)="true","X",""),"")</f>
        <v/>
      </c>
      <c r="X422" s="12">
        <f>IFERROR(INT(IF(MID(VLOOKUP(B422,IMPORT!$F:$AF,27,FALSE),1,10)&lt;&gt;"null",MID(VLOOKUP(B422,IMPORT!$F:$AF,27,FALSE),1,10),"-")),"")</f>
        <v>43446</v>
      </c>
      <c r="Y422" s="21">
        <f>IFERROR(IF(VLOOKUP(B422,IMPORT!$F:$AF,24,FALSE)&lt;&gt;"null",VLOOKUP(B422,IMPORT!$F:$AF,24,FALSE),""),"")</f>
        <v>7.0100118723605798E+17</v>
      </c>
      <c r="Z422" s="18">
        <f>IFERROR(IF(VLOOKUP(B422,IMPORT!$F:$AF,25,FALSE)&lt;&gt;"null",VLOOKUP(B422,IMPORT!$F:$AF,25,FALSE),""),"")</f>
        <v>4160</v>
      </c>
    </row>
    <row r="423" spans="1:26">
      <c r="A423" s="1" t="str">
        <f>IFERROR(IF(IMPORT!C423&lt;&gt;"",IMPORT!C423,""),"")</f>
        <v>Suresnes - Belvedere</v>
      </c>
      <c r="B423" s="1" t="str">
        <f>IFERROR(VLOOKUP(D423,IMPORT!$1:$1048576,6,FALSE),"")</f>
        <v>FC-489-DK</v>
      </c>
      <c r="C423" s="1">
        <f>IFERROR(VLOOKUP(B423,IMPORT!$F:$G,2,FALSE),"")</f>
        <v>500</v>
      </c>
      <c r="D423" s="8" t="str">
        <f>IFERROR(IF(IMPORT!A423&lt;&gt;"",IMPORT!A423,""),"")</f>
        <v>Suresnes - Belvedere4</v>
      </c>
      <c r="E423" s="1" t="str">
        <f>IFERROR(VLOOKUP(D423,IMPORT!$1:$1048576,21,FALSE),"")</f>
        <v>Stephen Girault</v>
      </c>
      <c r="F423" s="25" t="str">
        <f>IFERROR(IF(VLOOKUP(B423,IMPORT!$F:$J,4,0)="true","","S"),"")</f>
        <v/>
      </c>
      <c r="G423" s="10" t="str">
        <f>IFERROR(IF(VLOOKUP(B423,IMPORT!$F:$J,5,0)="normal","","B"),"")</f>
        <v/>
      </c>
      <c r="H423" s="26" t="str">
        <f>IFERROR(IF(VLOOKUP(B423,IMPORT!$F:$L,7,0)="true","","P"),"")</f>
        <v/>
      </c>
      <c r="I423" s="18" t="str">
        <f>IF(AND(OR(IMPORT!K423="available",IMPORT!K423="reservation",IMPORT!K423="reservation-late"),OR(A423&lt;&gt;"Z - Garage - Livraison",A423&lt;&gt;"Z - Garage - Livraison")),B423,"")</f>
        <v>FC-489-DK</v>
      </c>
      <c r="J423" s="18" t="str">
        <f>IFERROR(IF(VLOOKUP(B423,IMPORT!$F:$AF,21,FALSE)&lt;&gt;"null",IF(OR(A423="Z - Garage - Livraison",A423="Z - Garage - Restitution"),"",B423),""),"")</f>
        <v/>
      </c>
      <c r="K423" s="18" t="str">
        <f>IF(AND(J423="",OR(IMPORT!K423="intervention",IMPORT!K423="intervention-late")),IF(OR(A423="Z - Garage - Livraison",A423="Z - Garage - Restitution"),"",B423),"")</f>
        <v/>
      </c>
      <c r="L423" s="18" t="str">
        <f>IFERROR(IF(OR(A423="Z - Garage - Livraison",A423="Z - Garage - Restitution"),B423,""),"")</f>
        <v/>
      </c>
      <c r="M423" s="20" t="str">
        <f>IFERROR(INT(IF(OR(IMPORT!K423="intervention",IMPORT!K423="intervention-late",IMPORT!K423="unavailable"),IF(J423&lt;&gt;"",MID(VLOOKUP(B423,IMPORT!$F:$AF,21,0),1,10),MID(VLOOKUP(B423,IMPORT!$F:$AF,19,0),1,10)),"")),"")</f>
        <v/>
      </c>
      <c r="N423" s="20" t="str">
        <f>IFERROR(INT(IF(OR(IMPORT!K423="intervention",IMPORT!K423="intervention-late",IMPORT!K423="unavailable"),IF(J423&lt;&gt;"",MID(VLOOKUP(B423,IMPORT!$F:$AF,22,0),1,10),MID(VLOOKUP(B423,IMPORT!$F:$AF,20,0),1,10)),"")),"")</f>
        <v/>
      </c>
      <c r="O423" s="18" t="str">
        <f t="shared" ca="1" si="6"/>
        <v/>
      </c>
      <c r="P423" s="14" t="str">
        <f>IFERROR(INT(IF(MID(VLOOKUP(B423,IMPORT!$F:$AF,23,FALSE),1,10)&lt;&gt;"null",MID(VLOOKUP(B423,IMPORT!$F:$AF,23,FALSE),1,10),"")),"")</f>
        <v/>
      </c>
      <c r="Q423" s="16" t="str">
        <f>IFERROR(INT(IF(MID(VLOOKUP(B423,IMPORT!$F:$AF,26,FALSE),1,10)&lt;&gt;"null",MID(VLOOKUP(B423,IMPORT!$F:$AF,26,FALSE),1,10),"")),"")</f>
        <v/>
      </c>
      <c r="R423" s="16" t="str">
        <f>IFERROR(IF(VLOOKUP(B423,IMPORT!$F:$AF,11,FALSE)="true","X",""),"")</f>
        <v/>
      </c>
      <c r="S423" s="16" t="str">
        <f>IFERROR(IF(VLOOKUP(B423,IMPORT!$F:$AF,12,FALSE)="true","X",""),"")</f>
        <v/>
      </c>
      <c r="T423" s="16" t="str">
        <f>IFERROR(IF(VLOOKUP(B423,IMPORT!$F:$AF,9,FALSE)="true","X",""),"")</f>
        <v/>
      </c>
      <c r="U423" s="16" t="str">
        <f>IFERROR(IF(VLOOKUP(B423,IMPORT!$F:$AF,10,FALSE)="true","X",""),"")</f>
        <v/>
      </c>
      <c r="V423" s="16" t="str">
        <f>IFERROR(IF(VLOOKUP(B423,IMPORT!$F:$AF,13,FALSE)="true","X",""),"")</f>
        <v/>
      </c>
      <c r="W423" s="16" t="str">
        <f>IFERROR(IF(VLOOKUP(B423,IMPORT!$F:$AF,14,FALSE)="true","X",""),"")</f>
        <v/>
      </c>
      <c r="X423" s="12">
        <f>IFERROR(INT(IF(MID(VLOOKUP(B423,IMPORT!$F:$AF,27,FALSE),1,10)&lt;&gt;"null",MID(VLOOKUP(B423,IMPORT!$F:$AF,27,FALSE),1,10),"-")),"")</f>
        <v>43446</v>
      </c>
      <c r="Y423" s="21">
        <f>IFERROR(IF(VLOOKUP(B423,IMPORT!$F:$AF,24,FALSE)&lt;&gt;"null",VLOOKUP(B423,IMPORT!$F:$AF,24,FALSE),""),"")</f>
        <v>7.0100118723605798E+17</v>
      </c>
      <c r="Z423" s="18">
        <f>IFERROR(IF(VLOOKUP(B423,IMPORT!$F:$AF,25,FALSE)&lt;&gt;"null",VLOOKUP(B423,IMPORT!$F:$AF,25,FALSE),""),"")</f>
        <v>4161</v>
      </c>
    </row>
    <row r="424" spans="1:26">
      <c r="A424" s="1" t="str">
        <f>IFERROR(IF(IMPORT!C424&lt;&gt;"",IMPORT!C424,""),"")</f>
        <v>Suresnes - Franklin Roosevelt</v>
      </c>
      <c r="B424" s="1" t="str">
        <f>IFERROR(VLOOKUP(D424,IMPORT!$1:$1048576,6,FALSE),"")</f>
        <v>FC-546-DK</v>
      </c>
      <c r="C424" s="1">
        <f>IFERROR(VLOOKUP(B424,IMPORT!$F:$G,2,FALSE),"")</f>
        <v>500</v>
      </c>
      <c r="D424" s="8" t="str">
        <f>IFERROR(IF(IMPORT!A424&lt;&gt;"",IMPORT!A424,""),"")</f>
        <v>Suresnes - Franklin Roosevelt1</v>
      </c>
      <c r="E424" s="1" t="str">
        <f>IFERROR(VLOOKUP(D424,IMPORT!$1:$1048576,21,FALSE),"")</f>
        <v>Stephen Girault</v>
      </c>
      <c r="F424" s="25" t="str">
        <f>IFERROR(IF(VLOOKUP(B424,IMPORT!$F:$J,4,0)="true","","S"),"")</f>
        <v/>
      </c>
      <c r="G424" s="10" t="str">
        <f>IFERROR(IF(VLOOKUP(B424,IMPORT!$F:$J,5,0)="normal","","B"),"")</f>
        <v/>
      </c>
      <c r="H424" s="26" t="str">
        <f>IFERROR(IF(VLOOKUP(B424,IMPORT!$F:$L,7,0)="true","","P"),"")</f>
        <v/>
      </c>
      <c r="I424" s="18" t="str">
        <f>IF(AND(OR(IMPORT!K424="available",IMPORT!K424="reservation",IMPORT!K424="reservation-late"),OR(A424&lt;&gt;"Z - Garage - Livraison",A424&lt;&gt;"Z - Garage - Livraison")),B424,"")</f>
        <v>FC-546-DK</v>
      </c>
      <c r="J424" s="18" t="str">
        <f>IFERROR(IF(VLOOKUP(B424,IMPORT!$F:$AF,21,FALSE)&lt;&gt;"null",IF(OR(A424="Z - Garage - Livraison",A424="Z - Garage - Restitution"),"",B424),""),"")</f>
        <v/>
      </c>
      <c r="K424" s="18" t="str">
        <f>IF(AND(J424="",OR(IMPORT!K424="intervention",IMPORT!K424="intervention-late")),IF(OR(A424="Z - Garage - Livraison",A424="Z - Garage - Restitution"),"",B424),"")</f>
        <v/>
      </c>
      <c r="L424" s="18" t="str">
        <f>IFERROR(IF(OR(A424="Z - Garage - Livraison",A424="Z - Garage - Restitution"),B424,""),"")</f>
        <v/>
      </c>
      <c r="M424" s="20" t="str">
        <f>IFERROR(INT(IF(OR(IMPORT!K424="intervention",IMPORT!K424="intervention-late",IMPORT!K424="unavailable"),IF(J424&lt;&gt;"",MID(VLOOKUP(B424,IMPORT!$F:$AF,21,0),1,10),MID(VLOOKUP(B424,IMPORT!$F:$AF,19,0),1,10)),"")),"")</f>
        <v/>
      </c>
      <c r="N424" s="20" t="str">
        <f>IFERROR(INT(IF(OR(IMPORT!K424="intervention",IMPORT!K424="intervention-late",IMPORT!K424="unavailable"),IF(J424&lt;&gt;"",MID(VLOOKUP(B424,IMPORT!$F:$AF,22,0),1,10),MID(VLOOKUP(B424,IMPORT!$F:$AF,20,0),1,10)),"")),"")</f>
        <v/>
      </c>
      <c r="O424" s="18" t="str">
        <f t="shared" ca="1" si="6"/>
        <v/>
      </c>
      <c r="P424" s="14" t="str">
        <f>IFERROR(INT(IF(MID(VLOOKUP(B424,IMPORT!$F:$AF,23,FALSE),1,10)&lt;&gt;"null",MID(VLOOKUP(B424,IMPORT!$F:$AF,23,FALSE),1,10),"")),"")</f>
        <v/>
      </c>
      <c r="Q424" s="16" t="str">
        <f>IFERROR(INT(IF(MID(VLOOKUP(B424,IMPORT!$F:$AF,26,FALSE),1,10)&lt;&gt;"null",MID(VLOOKUP(B424,IMPORT!$F:$AF,26,FALSE),1,10),"")),"")</f>
        <v/>
      </c>
      <c r="R424" s="16" t="str">
        <f>IFERROR(IF(VLOOKUP(B424,IMPORT!$F:$AF,11,FALSE)="true","X",""),"")</f>
        <v/>
      </c>
      <c r="S424" s="16" t="str">
        <f>IFERROR(IF(VLOOKUP(B424,IMPORT!$F:$AF,12,FALSE)="true","X",""),"")</f>
        <v/>
      </c>
      <c r="T424" s="16" t="str">
        <f>IFERROR(IF(VLOOKUP(B424,IMPORT!$F:$AF,9,FALSE)="true","X",""),"")</f>
        <v/>
      </c>
      <c r="U424" s="16" t="str">
        <f>IFERROR(IF(VLOOKUP(B424,IMPORT!$F:$AF,10,FALSE)="true","X",""),"")</f>
        <v/>
      </c>
      <c r="V424" s="16" t="str">
        <f>IFERROR(IF(VLOOKUP(B424,IMPORT!$F:$AF,13,FALSE)="true","X",""),"")</f>
        <v/>
      </c>
      <c r="W424" s="16" t="str">
        <f>IFERROR(IF(VLOOKUP(B424,IMPORT!$F:$AF,14,FALSE)="true","X",""),"")</f>
        <v/>
      </c>
      <c r="X424" s="12">
        <f>IFERROR(INT(IF(MID(VLOOKUP(B424,IMPORT!$F:$AF,27,FALSE),1,10)&lt;&gt;"null",MID(VLOOKUP(B424,IMPORT!$F:$AF,27,FALSE),1,10),"-")),"")</f>
        <v>43446</v>
      </c>
      <c r="Y424" s="21">
        <f>IFERROR(IF(VLOOKUP(B424,IMPORT!$F:$AF,24,FALSE)&lt;&gt;"null",VLOOKUP(B424,IMPORT!$F:$AF,24,FALSE),""),"")</f>
        <v>7.0100118723605901E+17</v>
      </c>
      <c r="Z424" s="18">
        <f>IFERROR(IF(VLOOKUP(B424,IMPORT!$F:$AF,25,FALSE)&lt;&gt;"null",VLOOKUP(B424,IMPORT!$F:$AF,25,FALSE),""),"")</f>
        <v>5380</v>
      </c>
    </row>
    <row r="425" spans="1:26">
      <c r="A425" s="1" t="str">
        <f>IFERROR(IF(IMPORT!C425&lt;&gt;"",IMPORT!C425,""),"")</f>
        <v>Suresnes - Franklin Roosevelt</v>
      </c>
      <c r="B425" s="1" t="str">
        <f>IFERROR(VLOOKUP(D425,IMPORT!$1:$1048576,6,FALSE),"")</f>
        <v>FC-527-DK</v>
      </c>
      <c r="C425" s="1">
        <f>IFERROR(VLOOKUP(B425,IMPORT!$F:$G,2,FALSE),"")</f>
        <v>500</v>
      </c>
      <c r="D425" s="8" t="str">
        <f>IFERROR(IF(IMPORT!A425&lt;&gt;"",IMPORT!A425,""),"")</f>
        <v>Suresnes - Franklin Roosevelt2</v>
      </c>
      <c r="E425" s="1" t="str">
        <f>IFERROR(VLOOKUP(D425,IMPORT!$1:$1048576,21,FALSE),"")</f>
        <v>Stephen Girault</v>
      </c>
      <c r="F425" s="25" t="str">
        <f>IFERROR(IF(VLOOKUP(B425,IMPORT!$F:$J,4,0)="true","","S"),"")</f>
        <v/>
      </c>
      <c r="G425" s="10" t="str">
        <f>IFERROR(IF(VLOOKUP(B425,IMPORT!$F:$J,5,0)="normal","","B"),"")</f>
        <v/>
      </c>
      <c r="H425" s="26" t="str">
        <f>IFERROR(IF(VLOOKUP(B425,IMPORT!$F:$L,7,0)="true","","P"),"")</f>
        <v/>
      </c>
      <c r="I425" s="18" t="str">
        <f>IF(AND(OR(IMPORT!K425="available",IMPORT!K425="reservation",IMPORT!K425="reservation-late"),OR(A425&lt;&gt;"Z - Garage - Livraison",A425&lt;&gt;"Z - Garage - Livraison")),B425,"")</f>
        <v>FC-527-DK</v>
      </c>
      <c r="J425" s="18" t="str">
        <f>IFERROR(IF(VLOOKUP(B425,IMPORT!$F:$AF,21,FALSE)&lt;&gt;"null",IF(OR(A425="Z - Garage - Livraison",A425="Z - Garage - Restitution"),"",B425),""),"")</f>
        <v/>
      </c>
      <c r="K425" s="18" t="str">
        <f>IF(AND(J425="",OR(IMPORT!K425="intervention",IMPORT!K425="intervention-late")),IF(OR(A425="Z - Garage - Livraison",A425="Z - Garage - Restitution"),"",B425),"")</f>
        <v/>
      </c>
      <c r="L425" s="18" t="str">
        <f>IFERROR(IF(OR(A425="Z - Garage - Livraison",A425="Z - Garage - Restitution"),B425,""),"")</f>
        <v/>
      </c>
      <c r="M425" s="20" t="str">
        <f>IFERROR(INT(IF(OR(IMPORT!K425="intervention",IMPORT!K425="intervention-late",IMPORT!K425="unavailable"),IF(J425&lt;&gt;"",MID(VLOOKUP(B425,IMPORT!$F:$AF,21,0),1,10),MID(VLOOKUP(B425,IMPORT!$F:$AF,19,0),1,10)),"")),"")</f>
        <v/>
      </c>
      <c r="N425" s="20" t="str">
        <f>IFERROR(INT(IF(OR(IMPORT!K425="intervention",IMPORT!K425="intervention-late",IMPORT!K425="unavailable"),IF(J425&lt;&gt;"",MID(VLOOKUP(B425,IMPORT!$F:$AF,22,0),1,10),MID(VLOOKUP(B425,IMPORT!$F:$AF,20,0),1,10)),"")),"")</f>
        <v/>
      </c>
      <c r="O425" s="18" t="str">
        <f t="shared" ca="1" si="6"/>
        <v/>
      </c>
      <c r="P425" s="14">
        <f>IFERROR(INT(IF(MID(VLOOKUP(B425,IMPORT!$F:$AF,23,FALSE),1,10)&lt;&gt;"null",MID(VLOOKUP(B425,IMPORT!$F:$AF,23,FALSE),1,10),"")),"")</f>
        <v>43508</v>
      </c>
      <c r="Q425" s="16" t="str">
        <f>IFERROR(INT(IF(MID(VLOOKUP(B425,IMPORT!$F:$AF,26,FALSE),1,10)&lt;&gt;"null",MID(VLOOKUP(B425,IMPORT!$F:$AF,26,FALSE),1,10),"")),"")</f>
        <v/>
      </c>
      <c r="R425" s="16" t="str">
        <f>IFERROR(IF(VLOOKUP(B425,IMPORT!$F:$AF,11,FALSE)="true","X",""),"")</f>
        <v/>
      </c>
      <c r="S425" s="16" t="str">
        <f>IFERROR(IF(VLOOKUP(B425,IMPORT!$F:$AF,12,FALSE)="true","X",""),"")</f>
        <v/>
      </c>
      <c r="T425" s="16" t="str">
        <f>IFERROR(IF(VLOOKUP(B425,IMPORT!$F:$AF,9,FALSE)="true","X",""),"")</f>
        <v/>
      </c>
      <c r="U425" s="16" t="str">
        <f>IFERROR(IF(VLOOKUP(B425,IMPORT!$F:$AF,10,FALSE)="true","X",""),"")</f>
        <v/>
      </c>
      <c r="V425" s="16" t="str">
        <f>IFERROR(IF(VLOOKUP(B425,IMPORT!$F:$AF,13,FALSE)="true","X",""),"")</f>
        <v/>
      </c>
      <c r="W425" s="16" t="str">
        <f>IFERROR(IF(VLOOKUP(B425,IMPORT!$F:$AF,14,FALSE)="true","X",""),"")</f>
        <v/>
      </c>
      <c r="X425" s="12">
        <f>IFERROR(INT(IF(MID(VLOOKUP(B425,IMPORT!$F:$AF,27,FALSE),1,10)&lt;&gt;"null",MID(VLOOKUP(B425,IMPORT!$F:$AF,27,FALSE),1,10),"-")),"")</f>
        <v>43446</v>
      </c>
      <c r="Y425" s="21">
        <f>IFERROR(IF(VLOOKUP(B425,IMPORT!$F:$AF,24,FALSE)&lt;&gt;"null",VLOOKUP(B425,IMPORT!$F:$AF,24,FALSE),""),"")</f>
        <v>7.0100118723605798E+17</v>
      </c>
      <c r="Z425" s="18">
        <f>IFERROR(IF(VLOOKUP(B425,IMPORT!$F:$AF,25,FALSE)&lt;&gt;"null",VLOOKUP(B425,IMPORT!$F:$AF,25,FALSE),""),"")</f>
        <v>5382</v>
      </c>
    </row>
    <row r="426" spans="1:26">
      <c r="A426" s="1" t="str">
        <f>IFERROR(IF(IMPORT!C426&lt;&gt;"",IMPORT!C426,""),"")</f>
        <v>Suresnes - Franklin Roosevelt</v>
      </c>
      <c r="B426" s="1" t="str">
        <f>IFERROR(VLOOKUP(D426,IMPORT!$1:$1048576,6,FALSE),"")</f>
        <v>FC-524-DK</v>
      </c>
      <c r="C426" s="1">
        <f>IFERROR(VLOOKUP(B426,IMPORT!$F:$G,2,FALSE),"")</f>
        <v>500</v>
      </c>
      <c r="D426" s="8" t="str">
        <f>IFERROR(IF(IMPORT!A426&lt;&gt;"",IMPORT!A426,""),"")</f>
        <v>Suresnes - Franklin Roosevelt3</v>
      </c>
      <c r="E426" s="1" t="str">
        <f>IFERROR(VLOOKUP(D426,IMPORT!$1:$1048576,21,FALSE),"")</f>
        <v>Stephen Girault</v>
      </c>
      <c r="F426" s="25" t="str">
        <f>IFERROR(IF(VLOOKUP(B426,IMPORT!$F:$J,4,0)="true","","S"),"")</f>
        <v/>
      </c>
      <c r="G426" s="10" t="str">
        <f>IFERROR(IF(VLOOKUP(B426,IMPORT!$F:$J,5,0)="normal","","B"),"")</f>
        <v/>
      </c>
      <c r="H426" s="26" t="str">
        <f>IFERROR(IF(VLOOKUP(B426,IMPORT!$F:$L,7,0)="true","","P"),"")</f>
        <v>P</v>
      </c>
      <c r="I426" s="18" t="str">
        <f>IF(AND(OR(IMPORT!K426="available",IMPORT!K426="reservation",IMPORT!K426="reservation-late"),OR(A426&lt;&gt;"Z - Garage - Livraison",A426&lt;&gt;"Z - Garage - Livraison")),B426,"")</f>
        <v>FC-524-DK</v>
      </c>
      <c r="J426" s="18" t="str">
        <f>IFERROR(IF(VLOOKUP(B426,IMPORT!$F:$AF,21,FALSE)&lt;&gt;"null",IF(OR(A426="Z - Garage - Livraison",A426="Z - Garage - Restitution"),"",B426),""),"")</f>
        <v/>
      </c>
      <c r="K426" s="18" t="str">
        <f>IF(AND(J426="",OR(IMPORT!K426="intervention",IMPORT!K426="intervention-late")),IF(OR(A426="Z - Garage - Livraison",A426="Z - Garage - Restitution"),"",B426),"")</f>
        <v/>
      </c>
      <c r="L426" s="18" t="str">
        <f>IFERROR(IF(OR(A426="Z - Garage - Livraison",A426="Z - Garage - Restitution"),B426,""),"")</f>
        <v/>
      </c>
      <c r="M426" s="20" t="str">
        <f>IFERROR(INT(IF(OR(IMPORT!K426="intervention",IMPORT!K426="intervention-late",IMPORT!K426="unavailable"),IF(J426&lt;&gt;"",MID(VLOOKUP(B426,IMPORT!$F:$AF,21,0),1,10),MID(VLOOKUP(B426,IMPORT!$F:$AF,19,0),1,10)),"")),"")</f>
        <v/>
      </c>
      <c r="N426" s="20" t="str">
        <f>IFERROR(INT(IF(OR(IMPORT!K426="intervention",IMPORT!K426="intervention-late",IMPORT!K426="unavailable"),IF(J426&lt;&gt;"",MID(VLOOKUP(B426,IMPORT!$F:$AF,22,0),1,10),MID(VLOOKUP(B426,IMPORT!$F:$AF,20,0),1,10)),"")),"")</f>
        <v/>
      </c>
      <c r="O426" s="18" t="str">
        <f t="shared" ca="1" si="6"/>
        <v/>
      </c>
      <c r="P426" s="14" t="str">
        <f>IFERROR(INT(IF(MID(VLOOKUP(B426,IMPORT!$F:$AF,23,FALSE),1,10)&lt;&gt;"null",MID(VLOOKUP(B426,IMPORT!$F:$AF,23,FALSE),1,10),"")),"")</f>
        <v/>
      </c>
      <c r="Q426" s="16" t="str">
        <f>IFERROR(INT(IF(MID(VLOOKUP(B426,IMPORT!$F:$AF,26,FALSE),1,10)&lt;&gt;"null",MID(VLOOKUP(B426,IMPORT!$F:$AF,26,FALSE),1,10),"")),"")</f>
        <v/>
      </c>
      <c r="R426" s="16" t="str">
        <f>IFERROR(IF(VLOOKUP(B426,IMPORT!$F:$AF,11,FALSE)="true","X",""),"")</f>
        <v/>
      </c>
      <c r="S426" s="16" t="str">
        <f>IFERROR(IF(VLOOKUP(B426,IMPORT!$F:$AF,12,FALSE)="true","X",""),"")</f>
        <v/>
      </c>
      <c r="T426" s="16" t="str">
        <f>IFERROR(IF(VLOOKUP(B426,IMPORT!$F:$AF,9,FALSE)="true","X",""),"")</f>
        <v/>
      </c>
      <c r="U426" s="16" t="str">
        <f>IFERROR(IF(VLOOKUP(B426,IMPORT!$F:$AF,10,FALSE)="true","X",""),"")</f>
        <v/>
      </c>
      <c r="V426" s="16" t="str">
        <f>IFERROR(IF(VLOOKUP(B426,IMPORT!$F:$AF,13,FALSE)="true","X",""),"")</f>
        <v/>
      </c>
      <c r="W426" s="16" t="str">
        <f>IFERROR(IF(VLOOKUP(B426,IMPORT!$F:$AF,14,FALSE)="true","X",""),"")</f>
        <v/>
      </c>
      <c r="X426" s="12" t="str">
        <f>IFERROR(INT(IF(MID(VLOOKUP(B426,IMPORT!$F:$AF,27,FALSE),1,10)&lt;&gt;"null",MID(VLOOKUP(B426,IMPORT!$F:$AF,27,FALSE),1,10),"-")),"")</f>
        <v/>
      </c>
      <c r="Y426" s="21">
        <f>IFERROR(IF(VLOOKUP(B426,IMPORT!$F:$AF,24,FALSE)&lt;&gt;"null",VLOOKUP(B426,IMPORT!$F:$AF,24,FALSE),""),"")</f>
        <v>7.0100118723605798E+17</v>
      </c>
      <c r="Z426" s="18">
        <f>IFERROR(IF(VLOOKUP(B426,IMPORT!$F:$AF,25,FALSE)&lt;&gt;"null",VLOOKUP(B426,IMPORT!$F:$AF,25,FALSE),""),"")</f>
        <v>5381</v>
      </c>
    </row>
    <row r="427" spans="1:26">
      <c r="A427" s="1" t="str">
        <f>IFERROR(IF(IMPORT!C427&lt;&gt;"",IMPORT!C427,""),"")</f>
        <v>Suresnes - Marche Caron</v>
      </c>
      <c r="B427" s="1" t="str">
        <f>IFERROR(VLOOKUP(D427,IMPORT!$1:$1048576,6,FALSE),"")</f>
        <v>ES-309-KY</v>
      </c>
      <c r="C427" s="1" t="str">
        <f>IFERROR(VLOOKUP(B427,IMPORT!$F:$G,2,FALSE),"")</f>
        <v>MEGANE</v>
      </c>
      <c r="D427" s="8" t="str">
        <f>IFERROR(IF(IMPORT!A427&lt;&gt;"",IMPORT!A427,""),"")</f>
        <v>Suresnes - Marche Caron1</v>
      </c>
      <c r="E427" s="1" t="str">
        <f>IFERROR(VLOOKUP(D427,IMPORT!$1:$1048576,21,FALSE),"")</f>
        <v>Stephen Girault</v>
      </c>
      <c r="F427" s="25" t="str">
        <f>IFERROR(IF(VLOOKUP(B427,IMPORT!$F:$J,4,0)="true","","S"),"")</f>
        <v/>
      </c>
      <c r="G427" s="10" t="str">
        <f>IFERROR(IF(VLOOKUP(B427,IMPORT!$F:$J,5,0)="normal","","B"),"")</f>
        <v/>
      </c>
      <c r="H427" s="26" t="str">
        <f>IFERROR(IF(VLOOKUP(B427,IMPORT!$F:$L,7,0)="true","","P"),"")</f>
        <v/>
      </c>
      <c r="I427" s="18" t="str">
        <f>IF(AND(OR(IMPORT!K427="available",IMPORT!K427="reservation",IMPORT!K427="reservation-late"),OR(A427&lt;&gt;"Z - Garage - Livraison",A427&lt;&gt;"Z - Garage - Livraison")),B427,"")</f>
        <v>ES-309-KY</v>
      </c>
      <c r="J427" s="18" t="str">
        <f>IFERROR(IF(VLOOKUP(B427,IMPORT!$F:$AF,21,FALSE)&lt;&gt;"null",IF(OR(A427="Z - Garage - Livraison",A427="Z - Garage - Restitution"),"",B427),""),"")</f>
        <v/>
      </c>
      <c r="K427" s="18" t="str">
        <f>IF(AND(J427="",OR(IMPORT!K427="intervention",IMPORT!K427="intervention-late")),IF(OR(A427="Z - Garage - Livraison",A427="Z - Garage - Restitution"),"",B427),"")</f>
        <v/>
      </c>
      <c r="L427" s="18" t="str">
        <f>IFERROR(IF(OR(A427="Z - Garage - Livraison",A427="Z - Garage - Restitution"),B427,""),"")</f>
        <v/>
      </c>
      <c r="M427" s="20" t="str">
        <f>IFERROR(INT(IF(OR(IMPORT!K427="intervention",IMPORT!K427="intervention-late",IMPORT!K427="unavailable"),IF(J427&lt;&gt;"",MID(VLOOKUP(B427,IMPORT!$F:$AF,21,0),1,10),MID(VLOOKUP(B427,IMPORT!$F:$AF,19,0),1,10)),"")),"")</f>
        <v/>
      </c>
      <c r="N427" s="20" t="str">
        <f>IFERROR(INT(IF(OR(IMPORT!K427="intervention",IMPORT!K427="intervention-late",IMPORT!K427="unavailable"),IF(J427&lt;&gt;"",MID(VLOOKUP(B427,IMPORT!$F:$AF,22,0),1,10),MID(VLOOKUP(B427,IMPORT!$F:$AF,20,0),1,10)),"")),"")</f>
        <v/>
      </c>
      <c r="O427" s="18" t="str">
        <f t="shared" ca="1" si="6"/>
        <v/>
      </c>
      <c r="P427" s="14">
        <f>IFERROR(INT(IF(MID(VLOOKUP(B427,IMPORT!$F:$AF,23,FALSE),1,10)&lt;&gt;"null",MID(VLOOKUP(B427,IMPORT!$F:$AF,23,FALSE),1,10),"")),"")</f>
        <v>43505</v>
      </c>
      <c r="Q427" s="16">
        <f>IFERROR(INT(IF(MID(VLOOKUP(B427,IMPORT!$F:$AF,26,FALSE),1,10)&lt;&gt;"null",MID(VLOOKUP(B427,IMPORT!$F:$AF,26,FALSE),1,10),"")),"")</f>
        <v>43487</v>
      </c>
      <c r="R427" s="16" t="str">
        <f>IFERROR(IF(VLOOKUP(B427,IMPORT!$F:$AF,11,FALSE)="true","X",""),"")</f>
        <v/>
      </c>
      <c r="S427" s="16" t="str">
        <f>IFERROR(IF(VLOOKUP(B427,IMPORT!$F:$AF,12,FALSE)="true","X",""),"")</f>
        <v/>
      </c>
      <c r="T427" s="16" t="str">
        <f>IFERROR(IF(VLOOKUP(B427,IMPORT!$F:$AF,9,FALSE)="true","X",""),"")</f>
        <v/>
      </c>
      <c r="U427" s="16" t="str">
        <f>IFERROR(IF(VLOOKUP(B427,IMPORT!$F:$AF,10,FALSE)="true","X",""),"")</f>
        <v/>
      </c>
      <c r="V427" s="16" t="str">
        <f>IFERROR(IF(VLOOKUP(B427,IMPORT!$F:$AF,13,FALSE)="true","X",""),"")</f>
        <v/>
      </c>
      <c r="W427" s="16" t="str">
        <f>IFERROR(IF(VLOOKUP(B427,IMPORT!$F:$AF,14,FALSE)="true","X",""),"")</f>
        <v/>
      </c>
      <c r="X427" s="12">
        <f>IFERROR(INT(IF(MID(VLOOKUP(B427,IMPORT!$F:$AF,27,FALSE),1,10)&lt;&gt;"null",MID(VLOOKUP(B427,IMPORT!$F:$AF,27,FALSE),1,10),"-")),"")</f>
        <v>43243</v>
      </c>
      <c r="Y427" s="21">
        <f>IFERROR(IF(VLOOKUP(B427,IMPORT!$F:$AF,24,FALSE)&lt;&gt;"null",VLOOKUP(B427,IMPORT!$F:$AF,24,FALSE),""),"")</f>
        <v>7.0100118723602304E+17</v>
      </c>
      <c r="Z427" s="18" t="str">
        <f>IFERROR(IF(VLOOKUP(B427,IMPORT!$F:$AF,25,FALSE)&lt;&gt;"null",VLOOKUP(B427,IMPORT!$F:$AF,25,FALSE),""),"")</f>
        <v/>
      </c>
    </row>
    <row r="428" spans="1:26">
      <c r="A428" s="1" t="str">
        <f>IFERROR(IF(IMPORT!C428&lt;&gt;"",IMPORT!C428,""),"")</f>
        <v>Suresnes - Marche Caron</v>
      </c>
      <c r="B428" s="1" t="str">
        <f>IFERROR(VLOOKUP(D428,IMPORT!$1:$1048576,6,FALSE),"")</f>
        <v xml:space="preserve">EL-254-YQ </v>
      </c>
      <c r="C428" s="1" t="str">
        <f>IFERROR(VLOOKUP(B428,IMPORT!$F:$G,2,FALSE),"")</f>
        <v>TWINGO</v>
      </c>
      <c r="D428" s="8" t="str">
        <f>IFERROR(IF(IMPORT!A428&lt;&gt;"",IMPORT!A428,""),"")</f>
        <v>Suresnes - Marche Caron2</v>
      </c>
      <c r="E428" s="1" t="str">
        <f>IFERROR(VLOOKUP(D428,IMPORT!$1:$1048576,21,FALSE),"")</f>
        <v>Stephen Girault</v>
      </c>
      <c r="F428" s="25" t="str">
        <f>IFERROR(IF(VLOOKUP(B428,IMPORT!$F:$J,4,0)="true","","S"),"")</f>
        <v/>
      </c>
      <c r="G428" s="10" t="str">
        <f>IFERROR(IF(VLOOKUP(B428,IMPORT!$F:$J,5,0)="normal","","B"),"")</f>
        <v/>
      </c>
      <c r="H428" s="26" t="str">
        <f>IFERROR(IF(VLOOKUP(B428,IMPORT!$F:$L,7,0)="true","","P"),"")</f>
        <v/>
      </c>
      <c r="I428" s="18" t="str">
        <f>IF(AND(OR(IMPORT!K428="available",IMPORT!K428="reservation",IMPORT!K428="reservation-late"),OR(A428&lt;&gt;"Z - Garage - Livraison",A428&lt;&gt;"Z - Garage - Livraison")),B428,"")</f>
        <v xml:space="preserve">EL-254-YQ </v>
      </c>
      <c r="J428" s="18" t="str">
        <f>IFERROR(IF(VLOOKUP(B428,IMPORT!$F:$AF,21,FALSE)&lt;&gt;"null",IF(OR(A428="Z - Garage - Livraison",A428="Z - Garage - Restitution"),"",B428),""),"")</f>
        <v/>
      </c>
      <c r="K428" s="18" t="str">
        <f>IF(AND(J428="",OR(IMPORT!K428="intervention",IMPORT!K428="intervention-late")),IF(OR(A428="Z - Garage - Livraison",A428="Z - Garage - Restitution"),"",B428),"")</f>
        <v/>
      </c>
      <c r="L428" s="18" t="str">
        <f>IFERROR(IF(OR(A428="Z - Garage - Livraison",A428="Z - Garage - Restitution"),B428,""),"")</f>
        <v/>
      </c>
      <c r="M428" s="20" t="str">
        <f>IFERROR(INT(IF(OR(IMPORT!K428="intervention",IMPORT!K428="intervention-late",IMPORT!K428="unavailable"),IF(J428&lt;&gt;"",MID(VLOOKUP(B428,IMPORT!$F:$AF,21,0),1,10),MID(VLOOKUP(B428,IMPORT!$F:$AF,19,0),1,10)),"")),"")</f>
        <v/>
      </c>
      <c r="N428" s="20" t="str">
        <f>IFERROR(INT(IF(OR(IMPORT!K428="intervention",IMPORT!K428="intervention-late",IMPORT!K428="unavailable"),IF(J428&lt;&gt;"",MID(VLOOKUP(B428,IMPORT!$F:$AF,22,0),1,10),MID(VLOOKUP(B428,IMPORT!$F:$AF,20,0),1,10)),"")),"")</f>
        <v/>
      </c>
      <c r="O428" s="18" t="str">
        <f t="shared" ca="1" si="6"/>
        <v/>
      </c>
      <c r="P428" s="14">
        <f>IFERROR(INT(IF(MID(VLOOKUP(B428,IMPORT!$F:$AF,23,FALSE),1,10)&lt;&gt;"null",MID(VLOOKUP(B428,IMPORT!$F:$AF,23,FALSE),1,10),"")),"")</f>
        <v>43505</v>
      </c>
      <c r="Q428" s="16" t="str">
        <f>IFERROR(INT(IF(MID(VLOOKUP(B428,IMPORT!$F:$AF,26,FALSE),1,10)&lt;&gt;"null",MID(VLOOKUP(B428,IMPORT!$F:$AF,26,FALSE),1,10),"")),"")</f>
        <v/>
      </c>
      <c r="R428" s="16" t="str">
        <f>IFERROR(IF(VLOOKUP(B428,IMPORT!$F:$AF,11,FALSE)="true","X",""),"")</f>
        <v/>
      </c>
      <c r="S428" s="16" t="str">
        <f>IFERROR(IF(VLOOKUP(B428,IMPORT!$F:$AF,12,FALSE)="true","X",""),"")</f>
        <v/>
      </c>
      <c r="T428" s="16" t="str">
        <f>IFERROR(IF(VLOOKUP(B428,IMPORT!$F:$AF,9,FALSE)="true","X",""),"")</f>
        <v/>
      </c>
      <c r="U428" s="16" t="str">
        <f>IFERROR(IF(VLOOKUP(B428,IMPORT!$F:$AF,10,FALSE)="true","X",""),"")</f>
        <v/>
      </c>
      <c r="V428" s="16" t="str">
        <f>IFERROR(IF(VLOOKUP(B428,IMPORT!$F:$AF,13,FALSE)="true","X",""),"")</f>
        <v/>
      </c>
      <c r="W428" s="16" t="str">
        <f>IFERROR(IF(VLOOKUP(B428,IMPORT!$F:$AF,14,FALSE)="true","X",""),"")</f>
        <v/>
      </c>
      <c r="X428" s="12">
        <f>IFERROR(INT(IF(MID(VLOOKUP(B428,IMPORT!$F:$AF,27,FALSE),1,10)&lt;&gt;"null",MID(VLOOKUP(B428,IMPORT!$F:$AF,27,FALSE),1,10),"-")),"")</f>
        <v>43213</v>
      </c>
      <c r="Y428" s="21">
        <f>IFERROR(IF(VLOOKUP(B428,IMPORT!$F:$AF,24,FALSE)&lt;&gt;"null",VLOOKUP(B428,IMPORT!$F:$AF,24,FALSE),""),"")</f>
        <v>7.0100118723601306E+17</v>
      </c>
      <c r="Z428" s="18" t="str">
        <f>IFERROR(IF(VLOOKUP(B428,IMPORT!$F:$AF,25,FALSE)&lt;&gt;"null",VLOOKUP(B428,IMPORT!$F:$AF,25,FALSE),""),"")</f>
        <v/>
      </c>
    </row>
    <row r="429" spans="1:26">
      <c r="A429" s="1" t="str">
        <f>IFERROR(IF(IMPORT!C429&lt;&gt;"",IMPORT!C429,""),"")</f>
        <v>Suresnes - Marche Caron</v>
      </c>
      <c r="B429" s="1" t="str">
        <f>IFERROR(VLOOKUP(D429,IMPORT!$1:$1048576,6,FALSE),"")</f>
        <v>EY-227-NM</v>
      </c>
      <c r="C429" s="1" t="str">
        <f>IFERROR(VLOOKUP(B429,IMPORT!$F:$G,2,FALSE),"")</f>
        <v>Golf 7</v>
      </c>
      <c r="D429" s="8" t="str">
        <f>IFERROR(IF(IMPORT!A429&lt;&gt;"",IMPORT!A429,""),"")</f>
        <v>Suresnes - Marche Caron3</v>
      </c>
      <c r="E429" s="1" t="str">
        <f>IFERROR(VLOOKUP(D429,IMPORT!$1:$1048576,21,FALSE),"")</f>
        <v>Stephen Girault</v>
      </c>
      <c r="F429" s="25" t="str">
        <f>IFERROR(IF(VLOOKUP(B429,IMPORT!$F:$J,4,0)="true","","S"),"")</f>
        <v/>
      </c>
      <c r="G429" s="10" t="str">
        <f>IFERROR(IF(VLOOKUP(B429,IMPORT!$F:$J,5,0)="normal","","B"),"")</f>
        <v/>
      </c>
      <c r="H429" s="26" t="str">
        <f>IFERROR(IF(VLOOKUP(B429,IMPORT!$F:$L,7,0)="true","","P"),"")</f>
        <v/>
      </c>
      <c r="I429" s="18" t="str">
        <f>IF(AND(OR(IMPORT!K429="available",IMPORT!K429="reservation",IMPORT!K429="reservation-late"),OR(A429&lt;&gt;"Z - Garage - Livraison",A429&lt;&gt;"Z - Garage - Livraison")),B429,"")</f>
        <v/>
      </c>
      <c r="J429" s="18" t="str">
        <f>IFERROR(IF(VLOOKUP(B429,IMPORT!$F:$AF,21,FALSE)&lt;&gt;"null",IF(OR(A429="Z - Garage - Livraison",A429="Z - Garage - Restitution"),"",B429),""),"")</f>
        <v>EY-227-NM</v>
      </c>
      <c r="K429" s="18" t="str">
        <f>IF(AND(J429="",OR(IMPORT!K429="intervention",IMPORT!K429="intervention-late")),IF(OR(A429="Z - Garage - Livraison",A429="Z - Garage - Restitution"),"",B429),"")</f>
        <v/>
      </c>
      <c r="L429" s="18" t="str">
        <f>IFERROR(IF(OR(A429="Z - Garage - Livraison",A429="Z - Garage - Restitution"),B429,""),"")</f>
        <v/>
      </c>
      <c r="M429" s="20">
        <f>IFERROR(INT(IF(OR(IMPORT!K429="intervention",IMPORT!K429="intervention-late",IMPORT!K429="unavailable"),IF(J429&lt;&gt;"",MID(VLOOKUP(B429,IMPORT!$F:$AF,21,0),1,10),MID(VLOOKUP(B429,IMPORT!$F:$AF,19,0),1,10)),"")),"")</f>
        <v>43490</v>
      </c>
      <c r="N429" s="20">
        <f>IFERROR(INT(IF(OR(IMPORT!K429="intervention",IMPORT!K429="intervention-late",IMPORT!K429="unavailable"),IF(J429&lt;&gt;"",MID(VLOOKUP(B429,IMPORT!$F:$AF,22,0),1,10),MID(VLOOKUP(B429,IMPORT!$F:$AF,20,0),1,10)),"")),"")</f>
        <v>43523</v>
      </c>
      <c r="O429" s="18">
        <f t="shared" ca="1" si="6"/>
        <v>10</v>
      </c>
      <c r="P429" s="14">
        <f>IFERROR(INT(IF(MID(VLOOKUP(B429,IMPORT!$F:$AF,23,FALSE),1,10)&lt;&gt;"null",MID(VLOOKUP(B429,IMPORT!$F:$AF,23,FALSE),1,10),"")),"")</f>
        <v>43465</v>
      </c>
      <c r="Q429" s="16">
        <f>IFERROR(INT(IF(MID(VLOOKUP(B429,IMPORT!$F:$AF,26,FALSE),1,10)&lt;&gt;"null",MID(VLOOKUP(B429,IMPORT!$F:$AF,26,FALSE),1,10),"")),"")</f>
        <v>43336</v>
      </c>
      <c r="R429" s="16" t="str">
        <f>IFERROR(IF(VLOOKUP(B429,IMPORT!$F:$AF,11,FALSE)="true","X",""),"")</f>
        <v/>
      </c>
      <c r="S429" s="16" t="str">
        <f>IFERROR(IF(VLOOKUP(B429,IMPORT!$F:$AF,12,FALSE)="true","X",""),"")</f>
        <v/>
      </c>
      <c r="T429" s="16" t="str">
        <f>IFERROR(IF(VLOOKUP(B429,IMPORT!$F:$AF,9,FALSE)="true","X",""),"")</f>
        <v/>
      </c>
      <c r="U429" s="16" t="str">
        <f>IFERROR(IF(VLOOKUP(B429,IMPORT!$F:$AF,10,FALSE)="true","X",""),"")</f>
        <v/>
      </c>
      <c r="V429" s="16" t="str">
        <f>IFERROR(IF(VLOOKUP(B429,IMPORT!$F:$AF,13,FALSE)="true","X",""),"")</f>
        <v/>
      </c>
      <c r="W429" s="16" t="str">
        <f>IFERROR(IF(VLOOKUP(B429,IMPORT!$F:$AF,14,FALSE)="true","X",""),"")</f>
        <v/>
      </c>
      <c r="X429" s="12" t="str">
        <f>IFERROR(INT(IF(MID(VLOOKUP(B429,IMPORT!$F:$AF,27,FALSE),1,10)&lt;&gt;"null",MID(VLOOKUP(B429,IMPORT!$F:$AF,27,FALSE),1,10),"-")),"")</f>
        <v/>
      </c>
      <c r="Y429" s="21">
        <f>IFERROR(IF(VLOOKUP(B429,IMPORT!$F:$AF,24,FALSE)&lt;&gt;"null",VLOOKUP(B429,IMPORT!$F:$AF,24,FALSE),""),"")</f>
        <v>7.0100118723604096E+17</v>
      </c>
      <c r="Z429" s="18" t="str">
        <f>IFERROR(IF(VLOOKUP(B429,IMPORT!$F:$AF,25,FALSE)&lt;&gt;"null",VLOOKUP(B429,IMPORT!$F:$AF,25,FALSE),""),"")</f>
        <v/>
      </c>
    </row>
    <row r="430" spans="1:26">
      <c r="A430" s="1" t="str">
        <f>IFERROR(IF(IMPORT!C430&lt;&gt;"",IMPORT!C430,""),"")</f>
        <v>Suresnes - Marche Caron</v>
      </c>
      <c r="B430" s="1" t="str">
        <f>IFERROR(VLOOKUP(D430,IMPORT!$1:$1048576,6,FALSE),"")</f>
        <v>EW-034-KN</v>
      </c>
      <c r="C430" s="1">
        <f>IFERROR(VLOOKUP(B430,IMPORT!$F:$G,2,FALSE),"")</f>
        <v>500</v>
      </c>
      <c r="D430" s="8" t="str">
        <f>IFERROR(IF(IMPORT!A430&lt;&gt;"",IMPORT!A430,""),"")</f>
        <v>Suresnes - Marche Caron4</v>
      </c>
      <c r="E430" s="1" t="str">
        <f>IFERROR(VLOOKUP(D430,IMPORT!$1:$1048576,21,FALSE),"")</f>
        <v>Stephen Girault</v>
      </c>
      <c r="F430" s="25" t="str">
        <f>IFERROR(IF(VLOOKUP(B430,IMPORT!$F:$J,4,0)="true","","S"),"")</f>
        <v/>
      </c>
      <c r="G430" s="10" t="str">
        <f>IFERROR(IF(VLOOKUP(B430,IMPORT!$F:$J,5,0)="normal","","B"),"")</f>
        <v/>
      </c>
      <c r="H430" s="26" t="str">
        <f>IFERROR(IF(VLOOKUP(B430,IMPORT!$F:$L,7,0)="true","","P"),"")</f>
        <v/>
      </c>
      <c r="I430" s="18" t="str">
        <f>IF(AND(OR(IMPORT!K430="available",IMPORT!K430="reservation",IMPORT!K430="reservation-late"),OR(A430&lt;&gt;"Z - Garage - Livraison",A430&lt;&gt;"Z - Garage - Livraison")),B430,"")</f>
        <v>EW-034-KN</v>
      </c>
      <c r="J430" s="18" t="str">
        <f>IFERROR(IF(VLOOKUP(B430,IMPORT!$F:$AF,21,FALSE)&lt;&gt;"null",IF(OR(A430="Z - Garage - Livraison",A430="Z - Garage - Restitution"),"",B430),""),"")</f>
        <v/>
      </c>
      <c r="K430" s="18" t="str">
        <f>IF(AND(J430="",OR(IMPORT!K430="intervention",IMPORT!K430="intervention-late")),IF(OR(A430="Z - Garage - Livraison",A430="Z - Garage - Restitution"),"",B430),"")</f>
        <v/>
      </c>
      <c r="L430" s="18" t="str">
        <f>IFERROR(IF(OR(A430="Z - Garage - Livraison",A430="Z - Garage - Restitution"),B430,""),"")</f>
        <v/>
      </c>
      <c r="M430" s="20" t="str">
        <f>IFERROR(INT(IF(OR(IMPORT!K430="intervention",IMPORT!K430="intervention-late",IMPORT!K430="unavailable"),IF(J430&lt;&gt;"",MID(VLOOKUP(B430,IMPORT!$F:$AF,21,0),1,10),MID(VLOOKUP(B430,IMPORT!$F:$AF,19,0),1,10)),"")),"")</f>
        <v/>
      </c>
      <c r="N430" s="20" t="str">
        <f>IFERROR(INT(IF(OR(IMPORT!K430="intervention",IMPORT!K430="intervention-late",IMPORT!K430="unavailable"),IF(J430&lt;&gt;"",MID(VLOOKUP(B430,IMPORT!$F:$AF,22,0),1,10),MID(VLOOKUP(B430,IMPORT!$F:$AF,20,0),1,10)),"")),"")</f>
        <v/>
      </c>
      <c r="O430" s="18" t="str">
        <f t="shared" ca="1" si="6"/>
        <v/>
      </c>
      <c r="P430" s="14">
        <f>IFERROR(INT(IF(MID(VLOOKUP(B430,IMPORT!$F:$AF,23,FALSE),1,10)&lt;&gt;"null",MID(VLOOKUP(B430,IMPORT!$F:$AF,23,FALSE),1,10),"")),"")</f>
        <v>43475</v>
      </c>
      <c r="Q430" s="16" t="str">
        <f>IFERROR(INT(IF(MID(VLOOKUP(B430,IMPORT!$F:$AF,26,FALSE),1,10)&lt;&gt;"null",MID(VLOOKUP(B430,IMPORT!$F:$AF,26,FALSE),1,10),"")),"")</f>
        <v/>
      </c>
      <c r="R430" s="16" t="str">
        <f>IFERROR(IF(VLOOKUP(B430,IMPORT!$F:$AF,11,FALSE)="true","X",""),"")</f>
        <v/>
      </c>
      <c r="S430" s="16" t="str">
        <f>IFERROR(IF(VLOOKUP(B430,IMPORT!$F:$AF,12,FALSE)="true","X",""),"")</f>
        <v/>
      </c>
      <c r="T430" s="16" t="str">
        <f>IFERROR(IF(VLOOKUP(B430,IMPORT!$F:$AF,9,FALSE)="true","X",""),"")</f>
        <v/>
      </c>
      <c r="U430" s="16" t="str">
        <f>IFERROR(IF(VLOOKUP(B430,IMPORT!$F:$AF,10,FALSE)="true","X",""),"")</f>
        <v/>
      </c>
      <c r="V430" s="16" t="str">
        <f>IFERROR(IF(VLOOKUP(B430,IMPORT!$F:$AF,13,FALSE)="true","X",""),"")</f>
        <v/>
      </c>
      <c r="W430" s="16" t="str">
        <f>IFERROR(IF(VLOOKUP(B430,IMPORT!$F:$AF,14,FALSE)="true","X",""),"")</f>
        <v/>
      </c>
      <c r="X430" s="12">
        <f>IFERROR(INT(IF(MID(VLOOKUP(B430,IMPORT!$F:$AF,27,FALSE),1,10)&lt;&gt;"null",MID(VLOOKUP(B430,IMPORT!$F:$AF,27,FALSE),1,10),"-")),"")</f>
        <v>43375</v>
      </c>
      <c r="Y430" s="21" t="str">
        <f>IFERROR(IF(VLOOKUP(B430,IMPORT!$F:$AF,24,FALSE)&lt;&gt;"null",VLOOKUP(B430,IMPORT!$F:$AF,24,FALSE),""),"")</f>
        <v>701001187236032501 KO</v>
      </c>
      <c r="Z430" s="18" t="str">
        <f>IFERROR(IF(VLOOKUP(B430,IMPORT!$F:$AF,25,FALSE)&lt;&gt;"null",VLOOKUP(B430,IMPORT!$F:$AF,25,FALSE),""),"")</f>
        <v/>
      </c>
    </row>
    <row r="431" spans="1:26">
      <c r="A431" s="1" t="str">
        <f>IFERROR(IF(IMPORT!C431&lt;&gt;"",IMPORT!C431,""),"")</f>
        <v>Vincennes - Marigny Chateau</v>
      </c>
      <c r="B431" s="1" t="str">
        <f>IFERROR(VLOOKUP(D431,IMPORT!$1:$1048576,6,FALSE),"")</f>
        <v>FA-556-HB</v>
      </c>
      <c r="C431" s="1">
        <f>IFERROR(VLOOKUP(B431,IMPORT!$F:$G,2,FALSE),"")</f>
        <v>500</v>
      </c>
      <c r="D431" s="8" t="str">
        <f>IFERROR(IF(IMPORT!A431&lt;&gt;"",IMPORT!A431,""),"")</f>
        <v>Vincennes - Marigny Chateau1</v>
      </c>
      <c r="E431" s="1" t="str">
        <f>IFERROR(VLOOKUP(D431,IMPORT!$1:$1048576,21,FALSE),"")</f>
        <v>Stephen Girault</v>
      </c>
      <c r="F431" s="25" t="str">
        <f>IFERROR(IF(VLOOKUP(B431,IMPORT!$F:$J,4,0)="true","","S"),"")</f>
        <v/>
      </c>
      <c r="G431" s="10" t="str">
        <f>IFERROR(IF(VLOOKUP(B431,IMPORT!$F:$J,5,0)="normal","","B"),"")</f>
        <v/>
      </c>
      <c r="H431" s="26" t="str">
        <f>IFERROR(IF(VLOOKUP(B431,IMPORT!$F:$L,7,0)="true","","P"),"")</f>
        <v/>
      </c>
      <c r="I431" s="18" t="str">
        <f>IF(AND(OR(IMPORT!K431="available",IMPORT!K431="reservation",IMPORT!K431="reservation-late"),OR(A431&lt;&gt;"Z - Garage - Livraison",A431&lt;&gt;"Z - Garage - Livraison")),B431,"")</f>
        <v>FA-556-HB</v>
      </c>
      <c r="J431" s="18" t="str">
        <f>IFERROR(IF(VLOOKUP(B431,IMPORT!$F:$AF,21,FALSE)&lt;&gt;"null",IF(OR(A431="Z - Garage - Livraison",A431="Z - Garage - Restitution"),"",B431),""),"")</f>
        <v/>
      </c>
      <c r="K431" s="18" t="str">
        <f>IF(AND(J431="",OR(IMPORT!K431="intervention",IMPORT!K431="intervention-late")),IF(OR(A431="Z - Garage - Livraison",A431="Z - Garage - Restitution"),"",B431),"")</f>
        <v/>
      </c>
      <c r="L431" s="18" t="str">
        <f>IFERROR(IF(OR(A431="Z - Garage - Livraison",A431="Z - Garage - Restitution"),B431,""),"")</f>
        <v/>
      </c>
      <c r="M431" s="20" t="str">
        <f>IFERROR(INT(IF(OR(IMPORT!K431="intervention",IMPORT!K431="intervention-late",IMPORT!K431="unavailable"),IF(J431&lt;&gt;"",MID(VLOOKUP(B431,IMPORT!$F:$AF,21,0),1,10),MID(VLOOKUP(B431,IMPORT!$F:$AF,19,0),1,10)),"")),"")</f>
        <v/>
      </c>
      <c r="N431" s="20" t="str">
        <f>IFERROR(INT(IF(OR(IMPORT!K431="intervention",IMPORT!K431="intervention-late",IMPORT!K431="unavailable"),IF(J431&lt;&gt;"",MID(VLOOKUP(B431,IMPORT!$F:$AF,22,0),1,10),MID(VLOOKUP(B431,IMPORT!$F:$AF,20,0),1,10)),"")),"")</f>
        <v/>
      </c>
      <c r="O431" s="18" t="str">
        <f t="shared" ca="1" si="6"/>
        <v/>
      </c>
      <c r="P431" s="14">
        <f>IFERROR(INT(IF(MID(VLOOKUP(B431,IMPORT!$F:$AF,23,FALSE),1,10)&lt;&gt;"null",MID(VLOOKUP(B431,IMPORT!$F:$AF,23,FALSE),1,10),"")),"")</f>
        <v>43504</v>
      </c>
      <c r="Q431" s="16">
        <f>IFERROR(INT(IF(MID(VLOOKUP(B431,IMPORT!$F:$AF,26,FALSE),1,10)&lt;&gt;"null",MID(VLOOKUP(B431,IMPORT!$F:$AF,26,FALSE),1,10),"")),"")</f>
        <v>43412</v>
      </c>
      <c r="R431" s="16" t="str">
        <f>IFERROR(IF(VLOOKUP(B431,IMPORT!$F:$AF,11,FALSE)="true","X",""),"")</f>
        <v/>
      </c>
      <c r="S431" s="16" t="str">
        <f>IFERROR(IF(VLOOKUP(B431,IMPORT!$F:$AF,12,FALSE)="true","X",""),"")</f>
        <v/>
      </c>
      <c r="T431" s="16" t="str">
        <f>IFERROR(IF(VLOOKUP(B431,IMPORT!$F:$AF,9,FALSE)="true","X",""),"")</f>
        <v/>
      </c>
      <c r="U431" s="16" t="str">
        <f>IFERROR(IF(VLOOKUP(B431,IMPORT!$F:$AF,10,FALSE)="true","X",""),"")</f>
        <v/>
      </c>
      <c r="V431" s="16" t="str">
        <f>IFERROR(IF(VLOOKUP(B431,IMPORT!$F:$AF,13,FALSE)="true","X",""),"")</f>
        <v/>
      </c>
      <c r="W431" s="16" t="str">
        <f>IFERROR(IF(VLOOKUP(B431,IMPORT!$F:$AF,14,FALSE)="true","X",""),"")</f>
        <v/>
      </c>
      <c r="X431" s="12" t="str">
        <f>IFERROR(INT(IF(MID(VLOOKUP(B431,IMPORT!$F:$AF,27,FALSE),1,10)&lt;&gt;"null",MID(VLOOKUP(B431,IMPORT!$F:$AF,27,FALSE),1,10),"-")),"")</f>
        <v/>
      </c>
      <c r="Y431" s="21">
        <f>IFERROR(IF(VLOOKUP(B431,IMPORT!$F:$AF,24,FALSE)&lt;&gt;"null",VLOOKUP(B431,IMPORT!$F:$AF,24,FALSE),""),"")</f>
        <v>7.0100118723604198E+17</v>
      </c>
      <c r="Z431" s="18" t="str">
        <f>IFERROR(IF(VLOOKUP(B431,IMPORT!$F:$AF,25,FALSE)&lt;&gt;"null",VLOOKUP(B431,IMPORT!$F:$AF,25,FALSE),""),"")</f>
        <v/>
      </c>
    </row>
    <row r="432" spans="1:26">
      <c r="A432" s="1" t="str">
        <f>IFERROR(IF(IMPORT!C432&lt;&gt;"",IMPORT!C432,""),"")</f>
        <v>Vincennes - Marigny Chateau</v>
      </c>
      <c r="B432" s="1" t="str">
        <f>IFERROR(VLOOKUP(D432,IMPORT!$1:$1048576,6,FALSE),"")</f>
        <v>ES-754-FS</v>
      </c>
      <c r="C432" s="1" t="str">
        <f>IFERROR(VLOOKUP(B432,IMPORT!$F:$G,2,FALSE),"")</f>
        <v>TWINGO</v>
      </c>
      <c r="D432" s="8" t="str">
        <f>IFERROR(IF(IMPORT!A432&lt;&gt;"",IMPORT!A432,""),"")</f>
        <v>Vincennes - Marigny Chateau2</v>
      </c>
      <c r="E432" s="1" t="str">
        <f>IFERROR(VLOOKUP(D432,IMPORT!$1:$1048576,21,FALSE),"")</f>
        <v>Stephen Girault</v>
      </c>
      <c r="F432" s="25" t="str">
        <f>IFERROR(IF(VLOOKUP(B432,IMPORT!$F:$J,4,0)="true","","S"),"")</f>
        <v/>
      </c>
      <c r="G432" s="10" t="str">
        <f>IFERROR(IF(VLOOKUP(B432,IMPORT!$F:$J,5,0)="normal","","B"),"")</f>
        <v/>
      </c>
      <c r="H432" s="26" t="str">
        <f>IFERROR(IF(VLOOKUP(B432,IMPORT!$F:$L,7,0)="true","","P"),"")</f>
        <v/>
      </c>
      <c r="I432" s="18" t="str">
        <f>IF(AND(OR(IMPORT!K432="available",IMPORT!K432="reservation",IMPORT!K432="reservation-late"),OR(A432&lt;&gt;"Z - Garage - Livraison",A432&lt;&gt;"Z - Garage - Livraison")),B432,"")</f>
        <v>ES-754-FS</v>
      </c>
      <c r="J432" s="18" t="str">
        <f>IFERROR(IF(VLOOKUP(B432,IMPORT!$F:$AF,21,FALSE)&lt;&gt;"null",IF(OR(A432="Z - Garage - Livraison",A432="Z - Garage - Restitution"),"",B432),""),"")</f>
        <v/>
      </c>
      <c r="K432" s="18" t="str">
        <f>IF(AND(J432="",OR(IMPORT!K432="intervention",IMPORT!K432="intervention-late")),IF(OR(A432="Z - Garage - Livraison",A432="Z - Garage - Restitution"),"",B432),"")</f>
        <v/>
      </c>
      <c r="L432" s="18" t="str">
        <f>IFERROR(IF(OR(A432="Z - Garage - Livraison",A432="Z - Garage - Restitution"),B432,""),"")</f>
        <v/>
      </c>
      <c r="M432" s="20" t="str">
        <f>IFERROR(INT(IF(OR(IMPORT!K432="intervention",IMPORT!K432="intervention-late",IMPORT!K432="unavailable"),IF(J432&lt;&gt;"",MID(VLOOKUP(B432,IMPORT!$F:$AF,21,0),1,10),MID(VLOOKUP(B432,IMPORT!$F:$AF,19,0),1,10)),"")),"")</f>
        <v/>
      </c>
      <c r="N432" s="20" t="str">
        <f>IFERROR(INT(IF(OR(IMPORT!K432="intervention",IMPORT!K432="intervention-late",IMPORT!K432="unavailable"),IF(J432&lt;&gt;"",MID(VLOOKUP(B432,IMPORT!$F:$AF,22,0),1,10),MID(VLOOKUP(B432,IMPORT!$F:$AF,20,0),1,10)),"")),"")</f>
        <v/>
      </c>
      <c r="O432" s="18" t="str">
        <f t="shared" ca="1" si="6"/>
        <v/>
      </c>
      <c r="P432" s="14">
        <f>IFERROR(INT(IF(MID(VLOOKUP(B432,IMPORT!$F:$AF,23,FALSE),1,10)&lt;&gt;"null",MID(VLOOKUP(B432,IMPORT!$F:$AF,23,FALSE),1,10),"")),"")</f>
        <v>43496</v>
      </c>
      <c r="Q432" s="16" t="str">
        <f>IFERROR(INT(IF(MID(VLOOKUP(B432,IMPORT!$F:$AF,26,FALSE),1,10)&lt;&gt;"null",MID(VLOOKUP(B432,IMPORT!$F:$AF,26,FALSE),1,10),"")),"")</f>
        <v/>
      </c>
      <c r="R432" s="16" t="str">
        <f>IFERROR(IF(VLOOKUP(B432,IMPORT!$F:$AF,11,FALSE)="true","X",""),"")</f>
        <v/>
      </c>
      <c r="S432" s="16" t="str">
        <f>IFERROR(IF(VLOOKUP(B432,IMPORT!$F:$AF,12,FALSE)="true","X",""),"")</f>
        <v/>
      </c>
      <c r="T432" s="16" t="str">
        <f>IFERROR(IF(VLOOKUP(B432,IMPORT!$F:$AF,9,FALSE)="true","X",""),"")</f>
        <v/>
      </c>
      <c r="U432" s="16" t="str">
        <f>IFERROR(IF(VLOOKUP(B432,IMPORT!$F:$AF,10,FALSE)="true","X",""),"")</f>
        <v/>
      </c>
      <c r="V432" s="16" t="str">
        <f>IFERROR(IF(VLOOKUP(B432,IMPORT!$F:$AF,13,FALSE)="true","X",""),"")</f>
        <v/>
      </c>
      <c r="W432" s="16" t="str">
        <f>IFERROR(IF(VLOOKUP(B432,IMPORT!$F:$AF,14,FALSE)="true","X",""),"")</f>
        <v/>
      </c>
      <c r="X432" s="12">
        <f>IFERROR(INT(IF(MID(VLOOKUP(B432,IMPORT!$F:$AF,27,FALSE),1,10)&lt;&gt;"null",MID(VLOOKUP(B432,IMPORT!$F:$AF,27,FALSE),1,10),"-")),"")</f>
        <v>43448</v>
      </c>
      <c r="Y432" s="21">
        <f>IFERROR(IF(VLOOKUP(B432,IMPORT!$F:$AF,24,FALSE)&lt;&gt;"null",VLOOKUP(B432,IMPORT!$F:$AF,24,FALSE),""),"")</f>
        <v>7.0100118723605696E+17</v>
      </c>
      <c r="Z432" s="18" t="str">
        <f>IFERROR(IF(VLOOKUP(B432,IMPORT!$F:$AF,25,FALSE)&lt;&gt;"null",VLOOKUP(B432,IMPORT!$F:$AF,25,FALSE),""),"")</f>
        <v/>
      </c>
    </row>
    <row r="433" spans="1:26">
      <c r="A433" s="1" t="str">
        <f>IFERROR(IF(IMPORT!C433&lt;&gt;"",IMPORT!C433,""),"")</f>
        <v>Vincennes - Marigny Chateau</v>
      </c>
      <c r="B433" s="1" t="str">
        <f>IFERROR(VLOOKUP(D433,IMPORT!$1:$1048576,6,FALSE),"")</f>
        <v>EV-938-CC</v>
      </c>
      <c r="C433" s="1" t="str">
        <f>IFERROR(VLOOKUP(B433,IMPORT!$F:$G,2,FALSE),"")</f>
        <v>MEGANE</v>
      </c>
      <c r="D433" s="8" t="str">
        <f>IFERROR(IF(IMPORT!A433&lt;&gt;"",IMPORT!A433,""),"")</f>
        <v>Vincennes - Marigny Chateau3</v>
      </c>
      <c r="E433" s="1" t="str">
        <f>IFERROR(VLOOKUP(D433,IMPORT!$1:$1048576,21,FALSE),"")</f>
        <v>Stephen Girault</v>
      </c>
      <c r="F433" s="25" t="str">
        <f>IFERROR(IF(VLOOKUP(B433,IMPORT!$F:$J,4,0)="true","","S"),"")</f>
        <v/>
      </c>
      <c r="G433" s="10" t="str">
        <f>IFERROR(IF(VLOOKUP(B433,IMPORT!$F:$J,5,0)="normal","","B"),"")</f>
        <v/>
      </c>
      <c r="H433" s="26" t="str">
        <f>IFERROR(IF(VLOOKUP(B433,IMPORT!$F:$L,7,0)="true","","P"),"")</f>
        <v/>
      </c>
      <c r="I433" s="18" t="str">
        <f>IF(AND(OR(IMPORT!K433="available",IMPORT!K433="reservation",IMPORT!K433="reservation-late"),OR(A433&lt;&gt;"Z - Garage - Livraison",A433&lt;&gt;"Z - Garage - Livraison")),B433,"")</f>
        <v>EV-938-CC</v>
      </c>
      <c r="J433" s="18" t="str">
        <f>IFERROR(IF(VLOOKUP(B433,IMPORT!$F:$AF,21,FALSE)&lt;&gt;"null",IF(OR(A433="Z - Garage - Livraison",A433="Z - Garage - Restitution"),"",B433),""),"")</f>
        <v/>
      </c>
      <c r="K433" s="18" t="str">
        <f>IF(AND(J433="",OR(IMPORT!K433="intervention",IMPORT!K433="intervention-late")),IF(OR(A433="Z - Garage - Livraison",A433="Z - Garage - Restitution"),"",B433),"")</f>
        <v/>
      </c>
      <c r="L433" s="18" t="str">
        <f>IFERROR(IF(OR(A433="Z - Garage - Livraison",A433="Z - Garage - Restitution"),B433,""),"")</f>
        <v/>
      </c>
      <c r="M433" s="20" t="str">
        <f>IFERROR(INT(IF(OR(IMPORT!K433="intervention",IMPORT!K433="intervention-late",IMPORT!K433="unavailable"),IF(J433&lt;&gt;"",MID(VLOOKUP(B433,IMPORT!$F:$AF,21,0),1,10),MID(VLOOKUP(B433,IMPORT!$F:$AF,19,0),1,10)),"")),"")</f>
        <v/>
      </c>
      <c r="N433" s="20" t="str">
        <f>IFERROR(INT(IF(OR(IMPORT!K433="intervention",IMPORT!K433="intervention-late",IMPORT!K433="unavailable"),IF(J433&lt;&gt;"",MID(VLOOKUP(B433,IMPORT!$F:$AF,22,0),1,10),MID(VLOOKUP(B433,IMPORT!$F:$AF,20,0),1,10)),"")),"")</f>
        <v/>
      </c>
      <c r="O433" s="18" t="str">
        <f t="shared" ca="1" si="6"/>
        <v/>
      </c>
      <c r="P433" s="14">
        <f>IFERROR(INT(IF(MID(VLOOKUP(B433,IMPORT!$F:$AF,23,FALSE),1,10)&lt;&gt;"null",MID(VLOOKUP(B433,IMPORT!$F:$AF,23,FALSE),1,10),"")),"")</f>
        <v>43344</v>
      </c>
      <c r="Q433" s="16">
        <f>IFERROR(INT(IF(MID(VLOOKUP(B433,IMPORT!$F:$AF,26,FALSE),1,10)&lt;&gt;"null",MID(VLOOKUP(B433,IMPORT!$F:$AF,26,FALSE),1,10),"")),"")</f>
        <v>43458</v>
      </c>
      <c r="R433" s="16" t="str">
        <f>IFERROR(IF(VLOOKUP(B433,IMPORT!$F:$AF,11,FALSE)="true","X",""),"")</f>
        <v/>
      </c>
      <c r="S433" s="16" t="str">
        <f>IFERROR(IF(VLOOKUP(B433,IMPORT!$F:$AF,12,FALSE)="true","X",""),"")</f>
        <v/>
      </c>
      <c r="T433" s="16" t="str">
        <f>IFERROR(IF(VLOOKUP(B433,IMPORT!$F:$AF,9,FALSE)="true","X",""),"")</f>
        <v/>
      </c>
      <c r="U433" s="16" t="str">
        <f>IFERROR(IF(VLOOKUP(B433,IMPORT!$F:$AF,10,FALSE)="true","X",""),"")</f>
        <v/>
      </c>
      <c r="V433" s="16" t="str">
        <f>IFERROR(IF(VLOOKUP(B433,IMPORT!$F:$AF,13,FALSE)="true","X",""),"")</f>
        <v/>
      </c>
      <c r="W433" s="16" t="str">
        <f>IFERROR(IF(VLOOKUP(B433,IMPORT!$F:$AF,14,FALSE)="true","X",""),"")</f>
        <v/>
      </c>
      <c r="X433" s="12">
        <f>IFERROR(INT(IF(MID(VLOOKUP(B433,IMPORT!$F:$AF,27,FALSE),1,10)&lt;&gt;"null",MID(VLOOKUP(B433,IMPORT!$F:$AF,27,FALSE),1,10),"-")),"")</f>
        <v>43216</v>
      </c>
      <c r="Y433" s="21">
        <f>IFERROR(IF(VLOOKUP(B433,IMPORT!$F:$AF,24,FALSE)&lt;&gt;"null",VLOOKUP(B433,IMPORT!$F:$AF,24,FALSE),""),"")</f>
        <v>7.0100118723602995E+17</v>
      </c>
      <c r="Z433" s="18" t="str">
        <f>IFERROR(IF(VLOOKUP(B433,IMPORT!$F:$AF,25,FALSE)&lt;&gt;"null",VLOOKUP(B433,IMPORT!$F:$AF,25,FALSE),""),"")</f>
        <v/>
      </c>
    </row>
    <row r="434" spans="1:26">
      <c r="A434" s="1" t="str">
        <f>IFERROR(IF(IMPORT!C434&lt;&gt;"",IMPORT!C434,""),"")</f>
        <v>Vincennes - Marigny Chateau</v>
      </c>
      <c r="B434" s="1" t="str">
        <f>IFERROR(VLOOKUP(D434,IMPORT!$1:$1048576,6,FALSE),"")</f>
        <v>ER-997-MY</v>
      </c>
      <c r="C434" s="1" t="str">
        <f>IFERROR(VLOOKUP(B434,IMPORT!$F:$G,2,FALSE),"")</f>
        <v>TWINGO</v>
      </c>
      <c r="D434" s="8" t="str">
        <f>IFERROR(IF(IMPORT!A434&lt;&gt;"",IMPORT!A434,""),"")</f>
        <v>Vincennes - Marigny Chateau4</v>
      </c>
      <c r="E434" s="1" t="str">
        <f>IFERROR(VLOOKUP(D434,IMPORT!$1:$1048576,21,FALSE),"")</f>
        <v>Stephen Girault</v>
      </c>
      <c r="F434" s="25" t="str">
        <f>IFERROR(IF(VLOOKUP(B434,IMPORT!$F:$J,4,0)="true","","S"),"")</f>
        <v/>
      </c>
      <c r="G434" s="10" t="str">
        <f>IFERROR(IF(VLOOKUP(B434,IMPORT!$F:$J,5,0)="normal","","B"),"")</f>
        <v/>
      </c>
      <c r="H434" s="26" t="str">
        <f>IFERROR(IF(VLOOKUP(B434,IMPORT!$F:$L,7,0)="true","","P"),"")</f>
        <v/>
      </c>
      <c r="I434" s="18" t="str">
        <f>IF(AND(OR(IMPORT!K434="available",IMPORT!K434="reservation",IMPORT!K434="reservation-late"),OR(A434&lt;&gt;"Z - Garage - Livraison",A434&lt;&gt;"Z - Garage - Livraison")),B434,"")</f>
        <v>ER-997-MY</v>
      </c>
      <c r="J434" s="18" t="str">
        <f>IFERROR(IF(VLOOKUP(B434,IMPORT!$F:$AF,21,FALSE)&lt;&gt;"null",IF(OR(A434="Z - Garage - Livraison",A434="Z - Garage - Restitution"),"",B434),""),"")</f>
        <v/>
      </c>
      <c r="K434" s="18" t="str">
        <f>IF(AND(J434="",OR(IMPORT!K434="intervention",IMPORT!K434="intervention-late")),IF(OR(A434="Z - Garage - Livraison",A434="Z - Garage - Restitution"),"",B434),"")</f>
        <v/>
      </c>
      <c r="L434" s="18" t="str">
        <f>IFERROR(IF(OR(A434="Z - Garage - Livraison",A434="Z - Garage - Restitution"),B434,""),"")</f>
        <v/>
      </c>
      <c r="M434" s="20" t="str">
        <f>IFERROR(INT(IF(OR(IMPORT!K434="intervention",IMPORT!K434="intervention-late",IMPORT!K434="unavailable"),IF(J434&lt;&gt;"",MID(VLOOKUP(B434,IMPORT!$F:$AF,21,0),1,10),MID(VLOOKUP(B434,IMPORT!$F:$AF,19,0),1,10)),"")),"")</f>
        <v/>
      </c>
      <c r="N434" s="20" t="str">
        <f>IFERROR(INT(IF(OR(IMPORT!K434="intervention",IMPORT!K434="intervention-late",IMPORT!K434="unavailable"),IF(J434&lt;&gt;"",MID(VLOOKUP(B434,IMPORT!$F:$AF,22,0),1,10),MID(VLOOKUP(B434,IMPORT!$F:$AF,20,0),1,10)),"")),"")</f>
        <v/>
      </c>
      <c r="O434" s="18" t="str">
        <f t="shared" ca="1" si="6"/>
        <v/>
      </c>
      <c r="P434" s="14">
        <f>IFERROR(INT(IF(MID(VLOOKUP(B434,IMPORT!$F:$AF,23,FALSE),1,10)&lt;&gt;"null",MID(VLOOKUP(B434,IMPORT!$F:$AF,23,FALSE),1,10),"")),"")</f>
        <v>43498</v>
      </c>
      <c r="Q434" s="16" t="str">
        <f>IFERROR(INT(IF(MID(VLOOKUP(B434,IMPORT!$F:$AF,26,FALSE),1,10)&lt;&gt;"null",MID(VLOOKUP(B434,IMPORT!$F:$AF,26,FALSE),1,10),"")),"")</f>
        <v/>
      </c>
      <c r="R434" s="16" t="str">
        <f>IFERROR(IF(VLOOKUP(B434,IMPORT!$F:$AF,11,FALSE)="true","X",""),"")</f>
        <v/>
      </c>
      <c r="S434" s="16" t="str">
        <f>IFERROR(IF(VLOOKUP(B434,IMPORT!$F:$AF,12,FALSE)="true","X",""),"")</f>
        <v/>
      </c>
      <c r="T434" s="16" t="str">
        <f>IFERROR(IF(VLOOKUP(B434,IMPORT!$F:$AF,9,FALSE)="true","X",""),"")</f>
        <v/>
      </c>
      <c r="U434" s="16" t="str">
        <f>IFERROR(IF(VLOOKUP(B434,IMPORT!$F:$AF,10,FALSE)="true","X",""),"")</f>
        <v/>
      </c>
      <c r="V434" s="16" t="str">
        <f>IFERROR(IF(VLOOKUP(B434,IMPORT!$F:$AF,13,FALSE)="true","X",""),"")</f>
        <v/>
      </c>
      <c r="W434" s="16" t="str">
        <f>IFERROR(IF(VLOOKUP(B434,IMPORT!$F:$AF,14,FALSE)="true","X",""),"")</f>
        <v/>
      </c>
      <c r="X434" s="12">
        <f>IFERROR(INT(IF(MID(VLOOKUP(B434,IMPORT!$F:$AF,27,FALSE),1,10)&lt;&gt;"null",MID(VLOOKUP(B434,IMPORT!$F:$AF,27,FALSE),1,10),"-")),"")</f>
        <v>43214</v>
      </c>
      <c r="Y434" s="21">
        <f>IFERROR(IF(VLOOKUP(B434,IMPORT!$F:$AF,24,FALSE)&lt;&gt;"null",VLOOKUP(B434,IMPORT!$F:$AF,24,FALSE),""),"")</f>
        <v>7.0100118723605696E+17</v>
      </c>
      <c r="Z434" s="18" t="str">
        <f>IFERROR(IF(VLOOKUP(B434,IMPORT!$F:$AF,25,FALSE)&lt;&gt;"null",VLOOKUP(B434,IMPORT!$F:$AF,25,FALSE),""),"")</f>
        <v/>
      </c>
    </row>
    <row r="435" spans="1:26">
      <c r="A435" s="1" t="str">
        <f>IFERROR(IF(IMPORT!C435&lt;&gt;"",IMPORT!C435,""),"")</f>
        <v>Z - Garage - Livraison</v>
      </c>
      <c r="B435" s="1" t="str">
        <f>IFERROR(VLOOKUP(D435,IMPORT!$1:$1048576,6,FALSE),"")</f>
        <v>Golf 18</v>
      </c>
      <c r="C435" s="1" t="str">
        <f>IFERROR(VLOOKUP(B435,IMPORT!$F:$G,2,FALSE),"")</f>
        <v>Golf 7</v>
      </c>
      <c r="D435" s="8" t="str">
        <f>IFERROR(IF(IMPORT!A435&lt;&gt;"",IMPORT!A435,""),"")</f>
        <v>Z - Garage - Livraison1</v>
      </c>
      <c r="E435" s="1" t="str">
        <f>IFERROR(VLOOKUP(D435,IMPORT!$1:$1048576,21,FALSE),"")</f>
        <v>Caroline Megnath</v>
      </c>
      <c r="F435" s="25" t="str">
        <f>IFERROR(IF(VLOOKUP(B435,IMPORT!$F:$J,4,0)="true","","S"),"")</f>
        <v/>
      </c>
      <c r="G435" s="10" t="str">
        <f>IFERROR(IF(VLOOKUP(B435,IMPORT!$F:$J,5,0)="normal","","B"),"")</f>
        <v>B</v>
      </c>
      <c r="H435" s="26" t="str">
        <f>IFERROR(IF(VLOOKUP(B435,IMPORT!$F:$L,7,0)="true","","P"),"")</f>
        <v>P</v>
      </c>
      <c r="I435" s="18" t="str">
        <f>IF(AND(OR(IMPORT!K435="available",IMPORT!K435="reservation",IMPORT!K435="reservation-late"),OR(A435&lt;&gt;"Z - Garage - Livraison",A435&lt;&gt;"Z - Garage - Livraison")),B435,"")</f>
        <v/>
      </c>
      <c r="J435" s="18" t="str">
        <f>IFERROR(IF(VLOOKUP(B435,IMPORT!$F:$AF,21,FALSE)&lt;&gt;"null",IF(OR(A435="Z - Garage - Livraison",A435="Z - Garage - Restitution"),"",B435),""),"")</f>
        <v/>
      </c>
      <c r="K435" s="18" t="str">
        <f>IF(AND(J435="",OR(IMPORT!K435="intervention",IMPORT!K435="intervention-late")),IF(OR(A435="Z - Garage - Livraison",A435="Z - Garage - Restitution"),"",B435),"")</f>
        <v/>
      </c>
      <c r="L435" s="18" t="str">
        <f>IFERROR(IF(OR(A435="Z - Garage - Livraison",A435="Z - Garage - Restitution"),B435,""),"")</f>
        <v>Golf 18</v>
      </c>
      <c r="M435" s="20" t="str">
        <f>IFERROR(INT(IF(OR(IMPORT!K435="intervention",IMPORT!K435="intervention-late",IMPORT!K435="unavailable"),IF(J435&lt;&gt;"",MID(VLOOKUP(B435,IMPORT!$F:$AF,21,0),1,10),MID(VLOOKUP(B435,IMPORT!$F:$AF,19,0),1,10)),"")),"")</f>
        <v/>
      </c>
      <c r="N435" s="20" t="str">
        <f>IFERROR(INT(IF(OR(IMPORT!K435="intervention",IMPORT!K435="intervention-late",IMPORT!K435="unavailable"),IF(J435&lt;&gt;"",MID(VLOOKUP(B435,IMPORT!$F:$AF,22,0),1,10),MID(VLOOKUP(B435,IMPORT!$F:$AF,20,0),1,10)),"")),"")</f>
        <v/>
      </c>
      <c r="O435" s="18" t="str">
        <f t="shared" ca="1" si="6"/>
        <v/>
      </c>
      <c r="P435" s="14" t="str">
        <f>IFERROR(INT(IF(MID(VLOOKUP(B435,IMPORT!$F:$AF,23,FALSE),1,10)&lt;&gt;"null",MID(VLOOKUP(B435,IMPORT!$F:$AF,23,FALSE),1,10),"")),"")</f>
        <v/>
      </c>
      <c r="Q435" s="16" t="str">
        <f>IFERROR(INT(IF(MID(VLOOKUP(B435,IMPORT!$F:$AF,26,FALSE),1,10)&lt;&gt;"null",MID(VLOOKUP(B435,IMPORT!$F:$AF,26,FALSE),1,10),"")),"")</f>
        <v/>
      </c>
      <c r="R435" s="16" t="str">
        <f>IFERROR(IF(VLOOKUP(B435,IMPORT!$F:$AF,11,FALSE)="true","X",""),"")</f>
        <v/>
      </c>
      <c r="S435" s="16" t="str">
        <f>IFERROR(IF(VLOOKUP(B435,IMPORT!$F:$AF,12,FALSE)="true","X",""),"")</f>
        <v/>
      </c>
      <c r="T435" s="16" t="str">
        <f>IFERROR(IF(VLOOKUP(B435,IMPORT!$F:$AF,9,FALSE)="true","X",""),"")</f>
        <v/>
      </c>
      <c r="U435" s="16" t="str">
        <f>IFERROR(IF(VLOOKUP(B435,IMPORT!$F:$AF,10,FALSE)="true","X",""),"")</f>
        <v/>
      </c>
      <c r="V435" s="16" t="str">
        <f>IFERROR(IF(VLOOKUP(B435,IMPORT!$F:$AF,13,FALSE)="true","X",""),"")</f>
        <v/>
      </c>
      <c r="W435" s="16" t="str">
        <f>IFERROR(IF(VLOOKUP(B435,IMPORT!$F:$AF,14,FALSE)="true","X",""),"")</f>
        <v/>
      </c>
      <c r="X435" s="12" t="str">
        <f>IFERROR(INT(IF(MID(VLOOKUP(B435,IMPORT!$F:$AF,27,FALSE),1,10)&lt;&gt;"null",MID(VLOOKUP(B435,IMPORT!$F:$AF,27,FALSE),1,10),"-")),"")</f>
        <v/>
      </c>
      <c r="Y435" s="21" t="str">
        <f>IFERROR(IF(VLOOKUP(B435,IMPORT!$F:$AF,24,FALSE)&lt;&gt;"null",VLOOKUP(B435,IMPORT!$F:$AF,24,FALSE),""),"")</f>
        <v/>
      </c>
      <c r="Z435" s="18" t="str">
        <f>IFERROR(IF(VLOOKUP(B435,IMPORT!$F:$AF,25,FALSE)&lt;&gt;"null",VLOOKUP(B435,IMPORT!$F:$AF,25,FALSE),""),"")</f>
        <v/>
      </c>
    </row>
    <row r="436" spans="1:26">
      <c r="A436" s="1" t="str">
        <f>IFERROR(IF(IMPORT!C436&lt;&gt;"",IMPORT!C436,""),"")</f>
        <v>Z - Garage - Livraison</v>
      </c>
      <c r="B436" s="1" t="str">
        <f>IFERROR(VLOOKUP(D436,IMPORT!$1:$1048576,6,FALSE),"")</f>
        <v>FC-630-NM</v>
      </c>
      <c r="C436" s="1" t="str">
        <f>IFERROR(VLOOKUP(B436,IMPORT!$F:$G,2,FALSE),"")</f>
        <v>Golf 7</v>
      </c>
      <c r="D436" s="8" t="str">
        <f>IFERROR(IF(IMPORT!A436&lt;&gt;"",IMPORT!A436,""),"")</f>
        <v>Z - Garage - Livraison2</v>
      </c>
      <c r="E436" s="1" t="str">
        <f>IFERROR(VLOOKUP(D436,IMPORT!$1:$1048576,21,FALSE),"")</f>
        <v>Caroline Megnath</v>
      </c>
      <c r="F436" s="25" t="str">
        <f>IFERROR(IF(VLOOKUP(B436,IMPORT!$F:$J,4,0)="true","","S"),"")</f>
        <v/>
      </c>
      <c r="G436" s="10" t="str">
        <f>IFERROR(IF(VLOOKUP(B436,IMPORT!$F:$J,5,0)="normal","","B"),"")</f>
        <v/>
      </c>
      <c r="H436" s="26" t="str">
        <f>IFERROR(IF(VLOOKUP(B436,IMPORT!$F:$L,7,0)="true","","P"),"")</f>
        <v/>
      </c>
      <c r="I436" s="18" t="str">
        <f>IF(AND(OR(IMPORT!K436="available",IMPORT!K436="reservation",IMPORT!K436="reservation-late"),OR(A436&lt;&gt;"Z - Garage - Livraison",A436&lt;&gt;"Z - Garage - Livraison")),B436,"")</f>
        <v/>
      </c>
      <c r="J436" s="18" t="str">
        <f>IFERROR(IF(VLOOKUP(B436,IMPORT!$F:$AF,21,FALSE)&lt;&gt;"null",IF(OR(A436="Z - Garage - Livraison",A436="Z - Garage - Restitution"),"",B436),""),"")</f>
        <v/>
      </c>
      <c r="K436" s="18" t="str">
        <f>IF(AND(J436="",OR(IMPORT!K436="intervention",IMPORT!K436="intervention-late")),IF(OR(A436="Z - Garage - Livraison",A436="Z - Garage - Restitution"),"",B436),"")</f>
        <v/>
      </c>
      <c r="L436" s="18" t="str">
        <f>IFERROR(IF(OR(A436="Z - Garage - Livraison",A436="Z - Garage - Restitution"),B436,""),"")</f>
        <v>FC-630-NM</v>
      </c>
      <c r="M436" s="20" t="str">
        <f>IFERROR(INT(IF(OR(IMPORT!K436="intervention",IMPORT!K436="intervention-late",IMPORT!K436="unavailable"),IF(J436&lt;&gt;"",MID(VLOOKUP(B436,IMPORT!$F:$AF,21,0),1,10),MID(VLOOKUP(B436,IMPORT!$F:$AF,19,0),1,10)),"")),"")</f>
        <v/>
      </c>
      <c r="N436" s="20" t="str">
        <f>IFERROR(INT(IF(OR(IMPORT!K436="intervention",IMPORT!K436="intervention-late",IMPORT!K436="unavailable"),IF(J436&lt;&gt;"",MID(VLOOKUP(B436,IMPORT!$F:$AF,22,0),1,10),MID(VLOOKUP(B436,IMPORT!$F:$AF,20,0),1,10)),"")),"")</f>
        <v/>
      </c>
      <c r="O436" s="18" t="str">
        <f t="shared" ca="1" si="6"/>
        <v/>
      </c>
      <c r="P436" s="14" t="str">
        <f>IFERROR(INT(IF(MID(VLOOKUP(B436,IMPORT!$F:$AF,23,FALSE),1,10)&lt;&gt;"null",MID(VLOOKUP(B436,IMPORT!$F:$AF,23,FALSE),1,10),"")),"")</f>
        <v/>
      </c>
      <c r="Q436" s="16" t="str">
        <f>IFERROR(INT(IF(MID(VLOOKUP(B436,IMPORT!$F:$AF,26,FALSE),1,10)&lt;&gt;"null",MID(VLOOKUP(B436,IMPORT!$F:$AF,26,FALSE),1,10),"")),"")</f>
        <v/>
      </c>
      <c r="R436" s="16" t="str">
        <f>IFERROR(IF(VLOOKUP(B436,IMPORT!$F:$AF,11,FALSE)="true","X",""),"")</f>
        <v/>
      </c>
      <c r="S436" s="16" t="str">
        <f>IFERROR(IF(VLOOKUP(B436,IMPORT!$F:$AF,12,FALSE)="true","X",""),"")</f>
        <v/>
      </c>
      <c r="T436" s="16" t="str">
        <f>IFERROR(IF(VLOOKUP(B436,IMPORT!$F:$AF,9,FALSE)="true","X",""),"")</f>
        <v/>
      </c>
      <c r="U436" s="16" t="str">
        <f>IFERROR(IF(VLOOKUP(B436,IMPORT!$F:$AF,10,FALSE)="true","X",""),"")</f>
        <v/>
      </c>
      <c r="V436" s="16" t="str">
        <f>IFERROR(IF(VLOOKUP(B436,IMPORT!$F:$AF,13,FALSE)="true","X",""),"")</f>
        <v/>
      </c>
      <c r="W436" s="16" t="str">
        <f>IFERROR(IF(VLOOKUP(B436,IMPORT!$F:$AF,14,FALSE)="true","X",""),"")</f>
        <v/>
      </c>
      <c r="X436" s="12" t="str">
        <f>IFERROR(INT(IF(MID(VLOOKUP(B436,IMPORT!$F:$AF,27,FALSE),1,10)&lt;&gt;"null",MID(VLOOKUP(B436,IMPORT!$F:$AF,27,FALSE),1,10),"-")),"")</f>
        <v/>
      </c>
      <c r="Y436" s="21">
        <f>IFERROR(IF(VLOOKUP(B436,IMPORT!$F:$AF,24,FALSE)&lt;&gt;"null",VLOOKUP(B436,IMPORT!$F:$AF,24,FALSE),""),"")</f>
        <v>7.0100118723605005E+17</v>
      </c>
      <c r="Z436" s="18" t="str">
        <f>IFERROR(IF(VLOOKUP(B436,IMPORT!$F:$AF,25,FALSE)&lt;&gt;"null",VLOOKUP(B436,IMPORT!$F:$AF,25,FALSE),""),"")</f>
        <v/>
      </c>
    </row>
    <row r="437" spans="1:26">
      <c r="A437" s="1" t="str">
        <f>IFERROR(IF(IMPORT!C437&lt;&gt;"",IMPORT!C437,""),"")</f>
        <v>Z - Garage - Livraison</v>
      </c>
      <c r="B437" s="1" t="str">
        <f>IFERROR(VLOOKUP(D437,IMPORT!$1:$1048576,6,FALSE),"")</f>
        <v>FC-702-NM</v>
      </c>
      <c r="C437" s="1" t="str">
        <f>IFERROR(VLOOKUP(B437,IMPORT!$F:$G,2,FALSE),"")</f>
        <v>Golf 7</v>
      </c>
      <c r="D437" s="8" t="str">
        <f>IFERROR(IF(IMPORT!A437&lt;&gt;"",IMPORT!A437,""),"")</f>
        <v>Z - Garage - Livraison3</v>
      </c>
      <c r="E437" s="1" t="str">
        <f>IFERROR(VLOOKUP(D437,IMPORT!$1:$1048576,21,FALSE),"")</f>
        <v>Caroline Megnath</v>
      </c>
      <c r="F437" s="25" t="str">
        <f>IFERROR(IF(VLOOKUP(B437,IMPORT!$F:$J,4,0)="true","","S"),"")</f>
        <v>S</v>
      </c>
      <c r="G437" s="10" t="str">
        <f>IFERROR(IF(VLOOKUP(B437,IMPORT!$F:$J,5,0)="normal","","B"),"")</f>
        <v>B</v>
      </c>
      <c r="H437" s="26" t="str">
        <f>IFERROR(IF(VLOOKUP(B437,IMPORT!$F:$L,7,0)="true","","P"),"")</f>
        <v>P</v>
      </c>
      <c r="I437" s="18" t="str">
        <f>IF(AND(OR(IMPORT!K437="available",IMPORT!K437="reservation",IMPORT!K437="reservation-late"),OR(A437&lt;&gt;"Z - Garage - Livraison",A437&lt;&gt;"Z - Garage - Livraison")),B437,"")</f>
        <v/>
      </c>
      <c r="J437" s="18" t="str">
        <f>IFERROR(IF(VLOOKUP(B437,IMPORT!$F:$AF,21,FALSE)&lt;&gt;"null",IF(OR(A437="Z - Garage - Livraison",A437="Z - Garage - Restitution"),"",B437),""),"")</f>
        <v/>
      </c>
      <c r="K437" s="18" t="str">
        <f>IF(AND(J437="",OR(IMPORT!K437="intervention",IMPORT!K437="intervention-late")),IF(OR(A437="Z - Garage - Livraison",A437="Z - Garage - Restitution"),"",B437),"")</f>
        <v/>
      </c>
      <c r="L437" s="18" t="str">
        <f>IFERROR(IF(OR(A437="Z - Garage - Livraison",A437="Z - Garage - Restitution"),B437,""),"")</f>
        <v>FC-702-NM</v>
      </c>
      <c r="M437" s="20" t="str">
        <f>IFERROR(INT(IF(OR(IMPORT!K437="intervention",IMPORT!K437="intervention-late",IMPORT!K437="unavailable"),IF(J437&lt;&gt;"",MID(VLOOKUP(B437,IMPORT!$F:$AF,21,0),1,10),MID(VLOOKUP(B437,IMPORT!$F:$AF,19,0),1,10)),"")),"")</f>
        <v/>
      </c>
      <c r="N437" s="20" t="str">
        <f>IFERROR(INT(IF(OR(IMPORT!K437="intervention",IMPORT!K437="intervention-late",IMPORT!K437="unavailable"),IF(J437&lt;&gt;"",MID(VLOOKUP(B437,IMPORT!$F:$AF,22,0),1,10),MID(VLOOKUP(B437,IMPORT!$F:$AF,20,0),1,10)),"")),"")</f>
        <v/>
      </c>
      <c r="O437" s="18" t="str">
        <f t="shared" ca="1" si="6"/>
        <v/>
      </c>
      <c r="P437" s="14" t="str">
        <f>IFERROR(INT(IF(MID(VLOOKUP(B437,IMPORT!$F:$AF,23,FALSE),1,10)&lt;&gt;"null",MID(VLOOKUP(B437,IMPORT!$F:$AF,23,FALSE),1,10),"")),"")</f>
        <v/>
      </c>
      <c r="Q437" s="16" t="str">
        <f>IFERROR(INT(IF(MID(VLOOKUP(B437,IMPORT!$F:$AF,26,FALSE),1,10)&lt;&gt;"null",MID(VLOOKUP(B437,IMPORT!$F:$AF,26,FALSE),1,10),"")),"")</f>
        <v/>
      </c>
      <c r="R437" s="16" t="str">
        <f>IFERROR(IF(VLOOKUP(B437,IMPORT!$F:$AF,11,FALSE)="true","X",""),"")</f>
        <v/>
      </c>
      <c r="S437" s="16" t="str">
        <f>IFERROR(IF(VLOOKUP(B437,IMPORT!$F:$AF,12,FALSE)="true","X",""),"")</f>
        <v/>
      </c>
      <c r="T437" s="16" t="str">
        <f>IFERROR(IF(VLOOKUP(B437,IMPORT!$F:$AF,9,FALSE)="true","X",""),"")</f>
        <v/>
      </c>
      <c r="U437" s="16" t="str">
        <f>IFERROR(IF(VLOOKUP(B437,IMPORT!$F:$AF,10,FALSE)="true","X",""),"")</f>
        <v/>
      </c>
      <c r="V437" s="16" t="str">
        <f>IFERROR(IF(VLOOKUP(B437,IMPORT!$F:$AF,13,FALSE)="true","X",""),"")</f>
        <v/>
      </c>
      <c r="W437" s="16" t="str">
        <f>IFERROR(IF(VLOOKUP(B437,IMPORT!$F:$AF,14,FALSE)="true","X",""),"")</f>
        <v/>
      </c>
      <c r="X437" s="12" t="str">
        <f>IFERROR(INT(IF(MID(VLOOKUP(B437,IMPORT!$F:$AF,27,FALSE),1,10)&lt;&gt;"null",MID(VLOOKUP(B437,IMPORT!$F:$AF,27,FALSE),1,10),"-")),"")</f>
        <v/>
      </c>
      <c r="Y437" s="21">
        <f>IFERROR(IF(VLOOKUP(B437,IMPORT!$F:$AF,24,FALSE)&lt;&gt;"null",VLOOKUP(B437,IMPORT!$F:$AF,24,FALSE),""),"")</f>
        <v>7.0100118723605005E+17</v>
      </c>
      <c r="Z437" s="18" t="str">
        <f>IFERROR(IF(VLOOKUP(B437,IMPORT!$F:$AF,25,FALSE)&lt;&gt;"null",VLOOKUP(B437,IMPORT!$F:$AF,25,FALSE),""),"")</f>
        <v/>
      </c>
    </row>
    <row r="438" spans="1:26">
      <c r="A438" s="1" t="str">
        <f>IFERROR(IF(IMPORT!C438&lt;&gt;"",IMPORT!C438,""),"")</f>
        <v>Z - Garage - Livraison</v>
      </c>
      <c r="B438" s="1" t="str">
        <f>IFERROR(VLOOKUP(D438,IMPORT!$1:$1048576,6,FALSE),"")</f>
        <v>FC-623-MD</v>
      </c>
      <c r="C438" s="1" t="str">
        <f>IFERROR(VLOOKUP(B438,IMPORT!$F:$G,2,FALSE),"")</f>
        <v>Golf 7</v>
      </c>
      <c r="D438" s="8" t="str">
        <f>IFERROR(IF(IMPORT!A438&lt;&gt;"",IMPORT!A438,""),"")</f>
        <v>Z - Garage - Livraison4</v>
      </c>
      <c r="E438" s="1" t="str">
        <f>IFERROR(VLOOKUP(D438,IMPORT!$1:$1048576,21,FALSE),"")</f>
        <v>Caroline Megnath</v>
      </c>
      <c r="F438" s="25" t="str">
        <f>IFERROR(IF(VLOOKUP(B438,IMPORT!$F:$J,4,0)="true","","S"),"")</f>
        <v/>
      </c>
      <c r="G438" s="10" t="str">
        <f>IFERROR(IF(VLOOKUP(B438,IMPORT!$F:$J,5,0)="normal","","B"),"")</f>
        <v/>
      </c>
      <c r="H438" s="26" t="str">
        <f>IFERROR(IF(VLOOKUP(B438,IMPORT!$F:$L,7,0)="true","","P"),"")</f>
        <v/>
      </c>
      <c r="I438" s="18" t="str">
        <f>IF(AND(OR(IMPORT!K438="available",IMPORT!K438="reservation",IMPORT!K438="reservation-late"),OR(A438&lt;&gt;"Z - Garage - Livraison",A438&lt;&gt;"Z - Garage - Livraison")),B438,"")</f>
        <v/>
      </c>
      <c r="J438" s="18" t="str">
        <f>IFERROR(IF(VLOOKUP(B438,IMPORT!$F:$AF,21,FALSE)&lt;&gt;"null",IF(OR(A438="Z - Garage - Livraison",A438="Z - Garage - Restitution"),"",B438),""),"")</f>
        <v/>
      </c>
      <c r="K438" s="18" t="str">
        <f>IF(AND(J438="",OR(IMPORT!K438="intervention",IMPORT!K438="intervention-late")),IF(OR(A438="Z - Garage - Livraison",A438="Z - Garage - Restitution"),"",B438),"")</f>
        <v/>
      </c>
      <c r="L438" s="18" t="str">
        <f>IFERROR(IF(OR(A438="Z - Garage - Livraison",A438="Z - Garage - Restitution"),B438,""),"")</f>
        <v>FC-623-MD</v>
      </c>
      <c r="M438" s="20" t="str">
        <f>IFERROR(INT(IF(OR(IMPORT!K438="intervention",IMPORT!K438="intervention-late",IMPORT!K438="unavailable"),IF(J438&lt;&gt;"",MID(VLOOKUP(B438,IMPORT!$F:$AF,21,0),1,10),MID(VLOOKUP(B438,IMPORT!$F:$AF,19,0),1,10)),"")),"")</f>
        <v/>
      </c>
      <c r="N438" s="20" t="str">
        <f>IFERROR(INT(IF(OR(IMPORT!K438="intervention",IMPORT!K438="intervention-late",IMPORT!K438="unavailable"),IF(J438&lt;&gt;"",MID(VLOOKUP(B438,IMPORT!$F:$AF,22,0),1,10),MID(VLOOKUP(B438,IMPORT!$F:$AF,20,0),1,10)),"")),"")</f>
        <v/>
      </c>
      <c r="O438" s="18" t="str">
        <f t="shared" ca="1" si="6"/>
        <v/>
      </c>
      <c r="P438" s="14" t="str">
        <f>IFERROR(INT(IF(MID(VLOOKUP(B438,IMPORT!$F:$AF,23,FALSE),1,10)&lt;&gt;"null",MID(VLOOKUP(B438,IMPORT!$F:$AF,23,FALSE),1,10),"")),"")</f>
        <v/>
      </c>
      <c r="Q438" s="16" t="str">
        <f>IFERROR(INT(IF(MID(VLOOKUP(B438,IMPORT!$F:$AF,26,FALSE),1,10)&lt;&gt;"null",MID(VLOOKUP(B438,IMPORT!$F:$AF,26,FALSE),1,10),"")),"")</f>
        <v/>
      </c>
      <c r="R438" s="16" t="str">
        <f>IFERROR(IF(VLOOKUP(B438,IMPORT!$F:$AF,11,FALSE)="true","X",""),"")</f>
        <v/>
      </c>
      <c r="S438" s="16" t="str">
        <f>IFERROR(IF(VLOOKUP(B438,IMPORT!$F:$AF,12,FALSE)="true","X",""),"")</f>
        <v/>
      </c>
      <c r="T438" s="16" t="str">
        <f>IFERROR(IF(VLOOKUP(B438,IMPORT!$F:$AF,9,FALSE)="true","X",""),"")</f>
        <v/>
      </c>
      <c r="U438" s="16" t="str">
        <f>IFERROR(IF(VLOOKUP(B438,IMPORT!$F:$AF,10,FALSE)="true","X",""),"")</f>
        <v/>
      </c>
      <c r="V438" s="16" t="str">
        <f>IFERROR(IF(VLOOKUP(B438,IMPORT!$F:$AF,13,FALSE)="true","X",""),"")</f>
        <v/>
      </c>
      <c r="W438" s="16" t="str">
        <f>IFERROR(IF(VLOOKUP(B438,IMPORT!$F:$AF,14,FALSE)="true","X",""),"")</f>
        <v/>
      </c>
      <c r="X438" s="12" t="str">
        <f>IFERROR(INT(IF(MID(VLOOKUP(B438,IMPORT!$F:$AF,27,FALSE),1,10)&lt;&gt;"null",MID(VLOOKUP(B438,IMPORT!$F:$AF,27,FALSE),1,10),"-")),"")</f>
        <v/>
      </c>
      <c r="Y438" s="21">
        <f>IFERROR(IF(VLOOKUP(B438,IMPORT!$F:$AF,24,FALSE)&lt;&gt;"null",VLOOKUP(B438,IMPORT!$F:$AF,24,FALSE),""),"")</f>
        <v>7.0100118723605094E+17</v>
      </c>
      <c r="Z438" s="18" t="str">
        <f>IFERROR(IF(VLOOKUP(B438,IMPORT!$F:$AF,25,FALSE)&lt;&gt;"null",VLOOKUP(B438,IMPORT!$F:$AF,25,FALSE),""),"")</f>
        <v/>
      </c>
    </row>
    <row r="439" spans="1:26">
      <c r="A439" s="1" t="str">
        <f>IFERROR(IF(IMPORT!C439&lt;&gt;"",IMPORT!C439,""),"")</f>
        <v>Z - Garage - Livraison</v>
      </c>
      <c r="B439" s="1" t="str">
        <f>IFERROR(VLOOKUP(D439,IMPORT!$1:$1048576,6,FALSE),"")</f>
        <v>Golf 19</v>
      </c>
      <c r="C439" s="1" t="str">
        <f>IFERROR(VLOOKUP(B439,IMPORT!$F:$G,2,FALSE),"")</f>
        <v>Golf 7</v>
      </c>
      <c r="D439" s="8" t="str">
        <f>IFERROR(IF(IMPORT!A439&lt;&gt;"",IMPORT!A439,""),"")</f>
        <v>Z - Garage - Livraison5</v>
      </c>
      <c r="E439" s="1" t="str">
        <f>IFERROR(VLOOKUP(D439,IMPORT!$1:$1048576,21,FALSE),"")</f>
        <v>Caroline Megnath</v>
      </c>
      <c r="F439" s="25" t="str">
        <f>IFERROR(IF(VLOOKUP(B439,IMPORT!$F:$J,4,0)="true","","S"),"")</f>
        <v/>
      </c>
      <c r="G439" s="10" t="str">
        <f>IFERROR(IF(VLOOKUP(B439,IMPORT!$F:$J,5,0)="normal","","B"),"")</f>
        <v>B</v>
      </c>
      <c r="H439" s="26" t="str">
        <f>IFERROR(IF(VLOOKUP(B439,IMPORT!$F:$L,7,0)="true","","P"),"")</f>
        <v>P</v>
      </c>
      <c r="I439" s="18" t="str">
        <f>IF(AND(OR(IMPORT!K439="available",IMPORT!K439="reservation",IMPORT!K439="reservation-late"),OR(A439&lt;&gt;"Z - Garage - Livraison",A439&lt;&gt;"Z - Garage - Livraison")),B439,"")</f>
        <v/>
      </c>
      <c r="J439" s="18" t="str">
        <f>IFERROR(IF(VLOOKUP(B439,IMPORT!$F:$AF,21,FALSE)&lt;&gt;"null",IF(OR(A439="Z - Garage - Livraison",A439="Z - Garage - Restitution"),"",B439),""),"")</f>
        <v/>
      </c>
      <c r="K439" s="18" t="str">
        <f>IF(AND(J439="",OR(IMPORT!K439="intervention",IMPORT!K439="intervention-late")),IF(OR(A439="Z - Garage - Livraison",A439="Z - Garage - Restitution"),"",B439),"")</f>
        <v/>
      </c>
      <c r="L439" s="18" t="str">
        <f>IFERROR(IF(OR(A439="Z - Garage - Livraison",A439="Z - Garage - Restitution"),B439,""),"")</f>
        <v>Golf 19</v>
      </c>
      <c r="M439" s="20" t="str">
        <f>IFERROR(INT(IF(OR(IMPORT!K439="intervention",IMPORT!K439="intervention-late",IMPORT!K439="unavailable"),IF(J439&lt;&gt;"",MID(VLOOKUP(B439,IMPORT!$F:$AF,21,0),1,10),MID(VLOOKUP(B439,IMPORT!$F:$AF,19,0),1,10)),"")),"")</f>
        <v/>
      </c>
      <c r="N439" s="20" t="str">
        <f>IFERROR(INT(IF(OR(IMPORT!K439="intervention",IMPORT!K439="intervention-late",IMPORT!K439="unavailable"),IF(J439&lt;&gt;"",MID(VLOOKUP(B439,IMPORT!$F:$AF,22,0),1,10),MID(VLOOKUP(B439,IMPORT!$F:$AF,20,0),1,10)),"")),"")</f>
        <v/>
      </c>
      <c r="O439" s="18" t="str">
        <f t="shared" ca="1" si="6"/>
        <v/>
      </c>
      <c r="P439" s="14" t="str">
        <f>IFERROR(INT(IF(MID(VLOOKUP(B439,IMPORT!$F:$AF,23,FALSE),1,10)&lt;&gt;"null",MID(VLOOKUP(B439,IMPORT!$F:$AF,23,FALSE),1,10),"")),"")</f>
        <v/>
      </c>
      <c r="Q439" s="16" t="str">
        <f>IFERROR(INT(IF(MID(VLOOKUP(B439,IMPORT!$F:$AF,26,FALSE),1,10)&lt;&gt;"null",MID(VLOOKUP(B439,IMPORT!$F:$AF,26,FALSE),1,10),"")),"")</f>
        <v/>
      </c>
      <c r="R439" s="16" t="str">
        <f>IFERROR(IF(VLOOKUP(B439,IMPORT!$F:$AF,11,FALSE)="true","X",""),"")</f>
        <v/>
      </c>
      <c r="S439" s="16" t="str">
        <f>IFERROR(IF(VLOOKUP(B439,IMPORT!$F:$AF,12,FALSE)="true","X",""),"")</f>
        <v/>
      </c>
      <c r="T439" s="16" t="str">
        <f>IFERROR(IF(VLOOKUP(B439,IMPORT!$F:$AF,9,FALSE)="true","X",""),"")</f>
        <v/>
      </c>
      <c r="U439" s="16" t="str">
        <f>IFERROR(IF(VLOOKUP(B439,IMPORT!$F:$AF,10,FALSE)="true","X",""),"")</f>
        <v/>
      </c>
      <c r="V439" s="16" t="str">
        <f>IFERROR(IF(VLOOKUP(B439,IMPORT!$F:$AF,13,FALSE)="true","X",""),"")</f>
        <v/>
      </c>
      <c r="W439" s="16" t="str">
        <f>IFERROR(IF(VLOOKUP(B439,IMPORT!$F:$AF,14,FALSE)="true","X",""),"")</f>
        <v/>
      </c>
      <c r="X439" s="12" t="str">
        <f>IFERROR(INT(IF(MID(VLOOKUP(B439,IMPORT!$F:$AF,27,FALSE),1,10)&lt;&gt;"null",MID(VLOOKUP(B439,IMPORT!$F:$AF,27,FALSE),1,10),"-")),"")</f>
        <v/>
      </c>
      <c r="Y439" s="21" t="str">
        <f>IFERROR(IF(VLOOKUP(B439,IMPORT!$F:$AF,24,FALSE)&lt;&gt;"null",VLOOKUP(B439,IMPORT!$F:$AF,24,FALSE),""),"")</f>
        <v/>
      </c>
      <c r="Z439" s="18" t="str">
        <f>IFERROR(IF(VLOOKUP(B439,IMPORT!$F:$AF,25,FALSE)&lt;&gt;"null",VLOOKUP(B439,IMPORT!$F:$AF,25,FALSE),""),"")</f>
        <v/>
      </c>
    </row>
    <row r="440" spans="1:26">
      <c r="A440" s="1" t="str">
        <f>IFERROR(IF(IMPORT!C440&lt;&gt;"",IMPORT!C440,""),"")</f>
        <v>Z - Garage Street - Azize</v>
      </c>
      <c r="B440" s="1" t="str">
        <f>IFERROR(VLOOKUP(D440,IMPORT!$1:$1048576,6,FALSE),"")</f>
        <v>EQ-792-EH</v>
      </c>
      <c r="C440" s="1" t="str">
        <f>IFERROR(VLOOKUP(B440,IMPORT!$F:$G,2,FALSE),"")</f>
        <v>MEGANE</v>
      </c>
      <c r="D440" s="8" t="str">
        <f>IFERROR(IF(IMPORT!A440&lt;&gt;"",IMPORT!A440,""),"")</f>
        <v>Z - Garage Street - Azize1</v>
      </c>
      <c r="E440" s="1" t="str">
        <f>IFERROR(VLOOKUP(D440,IMPORT!$1:$1048576,21,FALSE),"")</f>
        <v>Azize Aouzal</v>
      </c>
      <c r="F440" s="25" t="str">
        <f>IFERROR(IF(VLOOKUP(B440,IMPORT!$F:$J,4,0)="true","","S"),"")</f>
        <v>S</v>
      </c>
      <c r="G440" s="10" t="str">
        <f>IFERROR(IF(VLOOKUP(B440,IMPORT!$F:$J,5,0)="normal","","B"),"")</f>
        <v>B</v>
      </c>
      <c r="H440" s="26" t="str">
        <f>IFERROR(IF(VLOOKUP(B440,IMPORT!$F:$L,7,0)="true","","P"),"")</f>
        <v>P</v>
      </c>
      <c r="I440" s="18" t="str">
        <f>IF(AND(OR(IMPORT!K440="available",IMPORT!K440="reservation",IMPORT!K440="reservation-late"),OR(A440&lt;&gt;"Z - Garage - Livraison",A440&lt;&gt;"Z - Garage - Livraison")),B440,"")</f>
        <v/>
      </c>
      <c r="J440" s="18" t="str">
        <f>IFERROR(IF(VLOOKUP(B440,IMPORT!$F:$AF,21,FALSE)&lt;&gt;"null",IF(OR(A440="Z - Garage - Livraison",A440="Z - Garage - Restitution"),"",B440),""),"")</f>
        <v>EQ-792-EH</v>
      </c>
      <c r="K440" s="18" t="str">
        <f>IF(AND(J440="",OR(IMPORT!K440="intervention",IMPORT!K440="intervention-late")),IF(OR(A440="Z - Garage - Livraison",A440="Z - Garage - Restitution"),"",B440),"")</f>
        <v/>
      </c>
      <c r="L440" s="18" t="str">
        <f>IFERROR(IF(OR(A440="Z - Garage - Livraison",A440="Z - Garage - Restitution"),B440,""),"")</f>
        <v/>
      </c>
      <c r="M440" s="20">
        <f>IFERROR(INT(IF(OR(IMPORT!K440="intervention",IMPORT!K440="intervention-late",IMPORT!K440="unavailable"),IF(J440&lt;&gt;"",MID(VLOOKUP(B440,IMPORT!$F:$AF,21,0),1,10),MID(VLOOKUP(B440,IMPORT!$F:$AF,19,0),1,10)),"")),"")</f>
        <v>43374</v>
      </c>
      <c r="N440" s="20">
        <f>IFERROR(INT(IF(OR(IMPORT!K440="intervention",IMPORT!K440="intervention-late",IMPORT!K440="unavailable"),IF(J440&lt;&gt;"",MID(VLOOKUP(B440,IMPORT!$F:$AF,22,0),1,10),MID(VLOOKUP(B440,IMPORT!$F:$AF,20,0),1,10)),"")),"")</f>
        <v>43523</v>
      </c>
      <c r="O440" s="18">
        <f t="shared" ca="1" si="6"/>
        <v>10</v>
      </c>
      <c r="P440" s="14" t="str">
        <f>IFERROR(INT(IF(MID(VLOOKUP(B440,IMPORT!$F:$AF,23,FALSE),1,10)&lt;&gt;"null",MID(VLOOKUP(B440,IMPORT!$F:$AF,23,FALSE),1,10),"")),"")</f>
        <v/>
      </c>
      <c r="Q440" s="16" t="str">
        <f>IFERROR(INT(IF(MID(VLOOKUP(B440,IMPORT!$F:$AF,26,FALSE),1,10)&lt;&gt;"null",MID(VLOOKUP(B440,IMPORT!$F:$AF,26,FALSE),1,10),"")),"")</f>
        <v/>
      </c>
      <c r="R440" s="16" t="str">
        <f>IFERROR(IF(VLOOKUP(B440,IMPORT!$F:$AF,11,FALSE)="true","X",""),"")</f>
        <v/>
      </c>
      <c r="S440" s="16" t="str">
        <f>IFERROR(IF(VLOOKUP(B440,IMPORT!$F:$AF,12,FALSE)="true","X",""),"")</f>
        <v/>
      </c>
      <c r="T440" s="16" t="str">
        <f>IFERROR(IF(VLOOKUP(B440,IMPORT!$F:$AF,9,FALSE)="true","X",""),"")</f>
        <v/>
      </c>
      <c r="U440" s="16" t="str">
        <f>IFERROR(IF(VLOOKUP(B440,IMPORT!$F:$AF,10,FALSE)="true","X",""),"")</f>
        <v/>
      </c>
      <c r="V440" s="16" t="str">
        <f>IFERROR(IF(VLOOKUP(B440,IMPORT!$F:$AF,13,FALSE)="true","X",""),"")</f>
        <v/>
      </c>
      <c r="W440" s="16" t="str">
        <f>IFERROR(IF(VLOOKUP(B440,IMPORT!$F:$AF,14,FALSE)="true","X",""),"")</f>
        <v/>
      </c>
      <c r="X440" s="12" t="str">
        <f>IFERROR(INT(IF(MID(VLOOKUP(B440,IMPORT!$F:$AF,27,FALSE),1,10)&lt;&gt;"null",MID(VLOOKUP(B440,IMPORT!$F:$AF,27,FALSE),1,10),"-")),"")</f>
        <v/>
      </c>
      <c r="Y440" s="21">
        <f>IFERROR(IF(VLOOKUP(B440,IMPORT!$F:$AF,24,FALSE)&lt;&gt;"null",VLOOKUP(B440,IMPORT!$F:$AF,24,FALSE),""),"")</f>
        <v>7.0100118723601997E+17</v>
      </c>
      <c r="Z440" s="18" t="str">
        <f>IFERROR(IF(VLOOKUP(B440,IMPORT!$F:$AF,25,FALSE)&lt;&gt;"null",VLOOKUP(B440,IMPORT!$F:$AF,25,FALSE),""),"")</f>
        <v/>
      </c>
    </row>
    <row r="441" spans="1:26">
      <c r="A441" s="1" t="str">
        <f>IFERROR(IF(IMPORT!C441&lt;&gt;"",IMPORT!C441,""),"")</f>
        <v>Z - Garage Street - Simon</v>
      </c>
      <c r="B441" s="1" t="str">
        <f>IFERROR(VLOOKUP(D441,IMPORT!$1:$1048576,6,FALSE),"")</f>
        <v>EQ-480-CE</v>
      </c>
      <c r="C441" s="1" t="str">
        <f>IFERROR(VLOOKUP(B441,IMPORT!$F:$G,2,FALSE),"")</f>
        <v>MEGANE</v>
      </c>
      <c r="D441" s="8" t="str">
        <f>IFERROR(IF(IMPORT!A441&lt;&gt;"",IMPORT!A441,""),"")</f>
        <v>Z - Garage Street - Simon1</v>
      </c>
      <c r="E441" s="1" t="str">
        <f>IFERROR(VLOOKUP(D441,IMPORT!$1:$1048576,21,FALSE),"")</f>
        <v>Simon Coulange</v>
      </c>
      <c r="F441" s="25" t="str">
        <f>IFERROR(IF(VLOOKUP(B441,IMPORT!$F:$J,4,0)="true","","S"),"")</f>
        <v/>
      </c>
      <c r="G441" s="10" t="str">
        <f>IFERROR(IF(VLOOKUP(B441,IMPORT!$F:$J,5,0)="normal","","B"),"")</f>
        <v/>
      </c>
      <c r="H441" s="26" t="str">
        <f>IFERROR(IF(VLOOKUP(B441,IMPORT!$F:$L,7,0)="true","","P"),"")</f>
        <v>P</v>
      </c>
      <c r="I441" s="18" t="str">
        <f>IF(AND(OR(IMPORT!K441="available",IMPORT!K441="reservation",IMPORT!K441="reservation-late"),OR(A441&lt;&gt;"Z - Garage - Livraison",A441&lt;&gt;"Z - Garage - Livraison")),B441,"")</f>
        <v/>
      </c>
      <c r="J441" s="18" t="str">
        <f>IFERROR(IF(VLOOKUP(B441,IMPORT!$F:$AF,21,FALSE)&lt;&gt;"null",IF(OR(A441="Z - Garage - Livraison",A441="Z - Garage - Restitution"),"",B441),""),"")</f>
        <v>EQ-480-CE</v>
      </c>
      <c r="K441" s="18" t="str">
        <f>IF(AND(J441="",OR(IMPORT!K441="intervention",IMPORT!K441="intervention-late")),IF(OR(A441="Z - Garage - Livraison",A441="Z - Garage - Restitution"),"",B441),"")</f>
        <v/>
      </c>
      <c r="L441" s="18" t="str">
        <f>IFERROR(IF(OR(A441="Z - Garage - Livraison",A441="Z - Garage - Restitution"),B441,""),"")</f>
        <v/>
      </c>
      <c r="M441" s="20">
        <f>IFERROR(INT(IF(OR(IMPORT!K441="intervention",IMPORT!K441="intervention-late",IMPORT!K441="unavailable"),IF(J441&lt;&gt;"",MID(VLOOKUP(B441,IMPORT!$F:$AF,21,0),1,10),MID(VLOOKUP(B441,IMPORT!$F:$AF,19,0),1,10)),"")),"")</f>
        <v>43397</v>
      </c>
      <c r="N441" s="20">
        <f>IFERROR(INT(IF(OR(IMPORT!K441="intervention",IMPORT!K441="intervention-late",IMPORT!K441="unavailable"),IF(J441&lt;&gt;"",MID(VLOOKUP(B441,IMPORT!$F:$AF,22,0),1,10),MID(VLOOKUP(B441,IMPORT!$F:$AF,20,0),1,10)),"")),"")</f>
        <v>43523</v>
      </c>
      <c r="O441" s="18">
        <f t="shared" ca="1" si="6"/>
        <v>10</v>
      </c>
      <c r="P441" s="14" t="str">
        <f>IFERROR(INT(IF(MID(VLOOKUP(B441,IMPORT!$F:$AF,23,FALSE),1,10)&lt;&gt;"null",MID(VLOOKUP(B441,IMPORT!$F:$AF,23,FALSE),1,10),"")),"")</f>
        <v/>
      </c>
      <c r="Q441" s="16">
        <f>IFERROR(INT(IF(MID(VLOOKUP(B441,IMPORT!$F:$AF,26,FALSE),1,10)&lt;&gt;"null",MID(VLOOKUP(B441,IMPORT!$F:$AF,26,FALSE),1,10),"")),"")</f>
        <v>43367</v>
      </c>
      <c r="R441" s="16" t="str">
        <f>IFERROR(IF(VLOOKUP(B441,IMPORT!$F:$AF,11,FALSE)="true","X",""),"")</f>
        <v/>
      </c>
      <c r="S441" s="16" t="str">
        <f>IFERROR(IF(VLOOKUP(B441,IMPORT!$F:$AF,12,FALSE)="true","X",""),"")</f>
        <v/>
      </c>
      <c r="T441" s="16" t="str">
        <f>IFERROR(IF(VLOOKUP(B441,IMPORT!$F:$AF,9,FALSE)="true","X",""),"")</f>
        <v/>
      </c>
      <c r="U441" s="16" t="str">
        <f>IFERROR(IF(VLOOKUP(B441,IMPORT!$F:$AF,10,FALSE)="true","X",""),"")</f>
        <v/>
      </c>
      <c r="V441" s="16" t="str">
        <f>IFERROR(IF(VLOOKUP(B441,IMPORT!$F:$AF,13,FALSE)="true","X",""),"")</f>
        <v/>
      </c>
      <c r="W441" s="16" t="str">
        <f>IFERROR(IF(VLOOKUP(B441,IMPORT!$F:$AF,14,FALSE)="true","X",""),"")</f>
        <v/>
      </c>
      <c r="X441" s="12">
        <f>IFERROR(INT(IF(MID(VLOOKUP(B441,IMPORT!$F:$AF,27,FALSE),1,10)&lt;&gt;"null",MID(VLOOKUP(B441,IMPORT!$F:$AF,27,FALSE),1,10),"-")),"")</f>
        <v>43438</v>
      </c>
      <c r="Y441" s="21">
        <f>IFERROR(IF(VLOOKUP(B441,IMPORT!$F:$AF,24,FALSE)&lt;&gt;"null",VLOOKUP(B441,IMPORT!$F:$AF,24,FALSE),""),"")</f>
        <v>7.0100118723600896E+17</v>
      </c>
      <c r="Z441" s="18" t="str">
        <f>IFERROR(IF(VLOOKUP(B441,IMPORT!$F:$AF,25,FALSE)&lt;&gt;"null",VLOOKUP(B441,IMPORT!$F:$AF,25,FALSE),""),"")</f>
        <v/>
      </c>
    </row>
    <row r="442" spans="1:26">
      <c r="A442" s="1" t="str">
        <f>IFERROR(IF(IMPORT!C442&lt;&gt;"",IMPORT!C442,""),"")</f>
        <v>Z - Garage Street - Simon</v>
      </c>
      <c r="B442" s="1" t="str">
        <f>IFERROR(VLOOKUP(D442,IMPORT!$1:$1048576,6,FALSE),"")</f>
        <v>EL-998-BR</v>
      </c>
      <c r="C442" s="1" t="str">
        <f>IFERROR(VLOOKUP(B442,IMPORT!$F:$G,2,FALSE),"")</f>
        <v>TWINGO</v>
      </c>
      <c r="D442" s="8" t="str">
        <f>IFERROR(IF(IMPORT!A442&lt;&gt;"",IMPORT!A442,""),"")</f>
        <v>Z - Garage Street - Simon2</v>
      </c>
      <c r="E442" s="1" t="str">
        <f>IFERROR(VLOOKUP(D442,IMPORT!$1:$1048576,21,FALSE),"")</f>
        <v>Simon Coulange</v>
      </c>
      <c r="F442" s="25" t="str">
        <f>IFERROR(IF(VLOOKUP(B442,IMPORT!$F:$J,4,0)="true","","S"),"")</f>
        <v>S</v>
      </c>
      <c r="G442" s="10" t="str">
        <f>IFERROR(IF(VLOOKUP(B442,IMPORT!$F:$J,5,0)="normal","","B"),"")</f>
        <v>B</v>
      </c>
      <c r="H442" s="26" t="str">
        <f>IFERROR(IF(VLOOKUP(B442,IMPORT!$F:$L,7,0)="true","","P"),"")</f>
        <v>P</v>
      </c>
      <c r="I442" s="18" t="str">
        <f>IF(AND(OR(IMPORT!K442="available",IMPORT!K442="reservation",IMPORT!K442="reservation-late"),OR(A442&lt;&gt;"Z - Garage - Livraison",A442&lt;&gt;"Z - Garage - Livraison")),B442,"")</f>
        <v/>
      </c>
      <c r="J442" s="18" t="str">
        <f>IFERROR(IF(VLOOKUP(B442,IMPORT!$F:$AF,21,FALSE)&lt;&gt;"null",IF(OR(A442="Z - Garage - Livraison",A442="Z - Garage - Restitution"),"",B442),""),"")</f>
        <v>EL-998-BR</v>
      </c>
      <c r="K442" s="18" t="str">
        <f>IF(AND(J442="",OR(IMPORT!K442="intervention",IMPORT!K442="intervention-late")),IF(OR(A442="Z - Garage - Livraison",A442="Z - Garage - Restitution"),"",B442),"")</f>
        <v/>
      </c>
      <c r="L442" s="18" t="str">
        <f>IFERROR(IF(OR(A442="Z - Garage - Livraison",A442="Z - Garage - Restitution"),B442,""),"")</f>
        <v/>
      </c>
      <c r="M442" s="20">
        <f>IFERROR(INT(IF(OR(IMPORT!K442="intervention",IMPORT!K442="intervention-late",IMPORT!K442="unavailable"),IF(J442&lt;&gt;"",MID(VLOOKUP(B442,IMPORT!$F:$AF,21,0),1,10),MID(VLOOKUP(B442,IMPORT!$F:$AF,19,0),1,10)),"")),"")</f>
        <v>43398</v>
      </c>
      <c r="N442" s="20">
        <f>IFERROR(INT(IF(OR(IMPORT!K442="intervention",IMPORT!K442="intervention-late",IMPORT!K442="unavailable"),IF(J442&lt;&gt;"",MID(VLOOKUP(B442,IMPORT!$F:$AF,22,0),1,10),MID(VLOOKUP(B442,IMPORT!$F:$AF,20,0),1,10)),"")),"")</f>
        <v>43523</v>
      </c>
      <c r="O442" s="18">
        <f t="shared" ca="1" si="6"/>
        <v>10</v>
      </c>
      <c r="P442" s="14" t="str">
        <f>IFERROR(INT(IF(MID(VLOOKUP(B442,IMPORT!$F:$AF,23,FALSE),1,10)&lt;&gt;"null",MID(VLOOKUP(B442,IMPORT!$F:$AF,23,FALSE),1,10),"")),"")</f>
        <v/>
      </c>
      <c r="Q442" s="16" t="str">
        <f>IFERROR(INT(IF(MID(VLOOKUP(B442,IMPORT!$F:$AF,26,FALSE),1,10)&lt;&gt;"null",MID(VLOOKUP(B442,IMPORT!$F:$AF,26,FALSE),1,10),"")),"")</f>
        <v/>
      </c>
      <c r="R442" s="16" t="str">
        <f>IFERROR(IF(VLOOKUP(B442,IMPORT!$F:$AF,11,FALSE)="true","X",""),"")</f>
        <v/>
      </c>
      <c r="S442" s="16" t="str">
        <f>IFERROR(IF(VLOOKUP(B442,IMPORT!$F:$AF,12,FALSE)="true","X",""),"")</f>
        <v/>
      </c>
      <c r="T442" s="16" t="str">
        <f>IFERROR(IF(VLOOKUP(B442,IMPORT!$F:$AF,9,FALSE)="true","X",""),"")</f>
        <v/>
      </c>
      <c r="U442" s="16" t="str">
        <f>IFERROR(IF(VLOOKUP(B442,IMPORT!$F:$AF,10,FALSE)="true","X",""),"")</f>
        <v/>
      </c>
      <c r="V442" s="16" t="str">
        <f>IFERROR(IF(VLOOKUP(B442,IMPORT!$F:$AF,13,FALSE)="true","X",""),"")</f>
        <v/>
      </c>
      <c r="W442" s="16" t="str">
        <f>IFERROR(IF(VLOOKUP(B442,IMPORT!$F:$AF,14,FALSE)="true","X",""),"")</f>
        <v/>
      </c>
      <c r="X442" s="12">
        <f>IFERROR(INT(IF(MID(VLOOKUP(B442,IMPORT!$F:$AF,27,FALSE),1,10)&lt;&gt;"null",MID(VLOOKUP(B442,IMPORT!$F:$AF,27,FALSE),1,10),"-")),"")</f>
        <v>43209</v>
      </c>
      <c r="Y442" s="21">
        <f>IFERROR(IF(VLOOKUP(B442,IMPORT!$F:$AF,24,FALSE)&lt;&gt;"null",VLOOKUP(B442,IMPORT!$F:$AF,24,FALSE),""),"")</f>
        <v>7.0100118723600294E+17</v>
      </c>
      <c r="Z442" s="18" t="str">
        <f>IFERROR(IF(VLOOKUP(B442,IMPORT!$F:$AF,25,FALSE)&lt;&gt;"null",VLOOKUP(B442,IMPORT!$F:$AF,25,FALSE),""),"")</f>
        <v/>
      </c>
    </row>
    <row r="443" spans="1:26">
      <c r="A443" s="1" t="str">
        <f>IFERROR(IF(IMPORT!C443&lt;&gt;"",IMPORT!C443,""),"")</f>
        <v>Z - Garage Street - Simon</v>
      </c>
      <c r="B443" s="1" t="str">
        <f>IFERROR(VLOOKUP(D443,IMPORT!$1:$1048576,6,FALSE),"")</f>
        <v>FA-895-JA</v>
      </c>
      <c r="C443" s="1" t="str">
        <f>IFERROR(VLOOKUP(B443,IMPORT!$F:$G,2,FALSE),"")</f>
        <v>MEGANE</v>
      </c>
      <c r="D443" s="8" t="str">
        <f>IFERROR(IF(IMPORT!A443&lt;&gt;"",IMPORT!A443,""),"")</f>
        <v>Z - Garage Street - Simon3</v>
      </c>
      <c r="E443" s="1" t="str">
        <f>IFERROR(VLOOKUP(D443,IMPORT!$1:$1048576,21,FALSE),"")</f>
        <v>Simon Coulange</v>
      </c>
      <c r="F443" s="25" t="str">
        <f>IFERROR(IF(VLOOKUP(B443,IMPORT!$F:$J,4,0)="true","","S"),"")</f>
        <v/>
      </c>
      <c r="G443" s="10" t="str">
        <f>IFERROR(IF(VLOOKUP(B443,IMPORT!$F:$J,5,0)="normal","","B"),"")</f>
        <v/>
      </c>
      <c r="H443" s="26" t="str">
        <f>IFERROR(IF(VLOOKUP(B443,IMPORT!$F:$L,7,0)="true","","P"),"")</f>
        <v>P</v>
      </c>
      <c r="I443" s="18" t="str">
        <f>IF(AND(OR(IMPORT!K443="available",IMPORT!K443="reservation",IMPORT!K443="reservation-late"),OR(A443&lt;&gt;"Z - Garage - Livraison",A443&lt;&gt;"Z - Garage - Livraison")),B443,"")</f>
        <v/>
      </c>
      <c r="J443" s="18" t="str">
        <f>IFERROR(IF(VLOOKUP(B443,IMPORT!$F:$AF,21,FALSE)&lt;&gt;"null",IF(OR(A443="Z - Garage - Livraison",A443="Z - Garage - Restitution"),"",B443),""),"")</f>
        <v>FA-895-JA</v>
      </c>
      <c r="K443" s="18" t="str">
        <f>IF(AND(J443="",OR(IMPORT!K443="intervention",IMPORT!K443="intervention-late")),IF(OR(A443="Z - Garage - Livraison",A443="Z - Garage - Restitution"),"",B443),"")</f>
        <v/>
      </c>
      <c r="L443" s="18" t="str">
        <f>IFERROR(IF(OR(A443="Z - Garage - Livraison",A443="Z - Garage - Restitution"),B443,""),"")</f>
        <v/>
      </c>
      <c r="M443" s="20">
        <f>IFERROR(INT(IF(OR(IMPORT!K443="intervention",IMPORT!K443="intervention-late",IMPORT!K443="unavailable"),IF(J443&lt;&gt;"",MID(VLOOKUP(B443,IMPORT!$F:$AF,21,0),1,10),MID(VLOOKUP(B443,IMPORT!$F:$AF,19,0),1,10)),"")),"")</f>
        <v>43414</v>
      </c>
      <c r="N443" s="20">
        <f>IFERROR(INT(IF(OR(IMPORT!K443="intervention",IMPORT!K443="intervention-late",IMPORT!K443="unavailable"),IF(J443&lt;&gt;"",MID(VLOOKUP(B443,IMPORT!$F:$AF,22,0),1,10),MID(VLOOKUP(B443,IMPORT!$F:$AF,20,0),1,10)),"")),"")</f>
        <v>43524</v>
      </c>
      <c r="O443" s="18">
        <f t="shared" ca="1" si="6"/>
        <v>11</v>
      </c>
      <c r="P443" s="14">
        <f>IFERROR(INT(IF(MID(VLOOKUP(B443,IMPORT!$F:$AF,23,FALSE),1,10)&lt;&gt;"null",MID(VLOOKUP(B443,IMPORT!$F:$AF,23,FALSE),1,10),"")),"")</f>
        <v>43387</v>
      </c>
      <c r="Q443" s="16">
        <f>IFERROR(INT(IF(MID(VLOOKUP(B443,IMPORT!$F:$AF,26,FALSE),1,10)&lt;&gt;"null",MID(VLOOKUP(B443,IMPORT!$F:$AF,26,FALSE),1,10),"")),"")</f>
        <v>43401</v>
      </c>
      <c r="R443" s="16" t="str">
        <f>IFERROR(IF(VLOOKUP(B443,IMPORT!$F:$AF,11,FALSE)="true","X",""),"")</f>
        <v/>
      </c>
      <c r="S443" s="16" t="str">
        <f>IFERROR(IF(VLOOKUP(B443,IMPORT!$F:$AF,12,FALSE)="true","X",""),"")</f>
        <v/>
      </c>
      <c r="T443" s="16" t="str">
        <f>IFERROR(IF(VLOOKUP(B443,IMPORT!$F:$AF,9,FALSE)="true","X",""),"")</f>
        <v/>
      </c>
      <c r="U443" s="16" t="str">
        <f>IFERROR(IF(VLOOKUP(B443,IMPORT!$F:$AF,10,FALSE)="true","X",""),"")</f>
        <v/>
      </c>
      <c r="V443" s="16" t="str">
        <f>IFERROR(IF(VLOOKUP(B443,IMPORT!$F:$AF,13,FALSE)="true","X",""),"")</f>
        <v/>
      </c>
      <c r="W443" s="16" t="str">
        <f>IFERROR(IF(VLOOKUP(B443,IMPORT!$F:$AF,14,FALSE)="true","X",""),"")</f>
        <v/>
      </c>
      <c r="X443" s="12" t="str">
        <f>IFERROR(INT(IF(MID(VLOOKUP(B443,IMPORT!$F:$AF,27,FALSE),1,10)&lt;&gt;"null",MID(VLOOKUP(B443,IMPORT!$F:$AF,27,FALSE),1,10),"-")),"")</f>
        <v/>
      </c>
      <c r="Y443" s="21" t="str">
        <f>IFERROR(IF(VLOOKUP(B443,IMPORT!$F:$AF,24,FALSE)&lt;&gt;"null",VLOOKUP(B443,IMPORT!$F:$AF,24,FALSE),""),"")</f>
        <v/>
      </c>
      <c r="Z443" s="18" t="str">
        <f>IFERROR(IF(VLOOKUP(B443,IMPORT!$F:$AF,25,FALSE)&lt;&gt;"null",VLOOKUP(B443,IMPORT!$F:$AF,25,FALSE),""),"")</f>
        <v/>
      </c>
    </row>
    <row r="444" spans="1:26">
      <c r="A444" s="1" t="str">
        <f>IFERROR(IF(IMPORT!C444&lt;&gt;"",IMPORT!C444,""),"")</f>
        <v>Z - Garage Street - Simon</v>
      </c>
      <c r="B444" s="1" t="str">
        <f>IFERROR(VLOOKUP(D444,IMPORT!$1:$1048576,6,FALSE),"")</f>
        <v>EZ-516-XF</v>
      </c>
      <c r="C444" s="1" t="str">
        <f>IFERROR(VLOOKUP(B444,IMPORT!$F:$G,2,FALSE),"")</f>
        <v>C-HR</v>
      </c>
      <c r="D444" s="8" t="str">
        <f>IFERROR(IF(IMPORT!A444&lt;&gt;"",IMPORT!A444,""),"")</f>
        <v>Z - Garage Street - Simon4</v>
      </c>
      <c r="E444" s="1" t="str">
        <f>IFERROR(VLOOKUP(D444,IMPORT!$1:$1048576,21,FALSE),"")</f>
        <v>Simon Coulange</v>
      </c>
      <c r="F444" s="25" t="str">
        <f>IFERROR(IF(VLOOKUP(B444,IMPORT!$F:$J,4,0)="true","","S"),"")</f>
        <v>S</v>
      </c>
      <c r="G444" s="10" t="str">
        <f>IFERROR(IF(VLOOKUP(B444,IMPORT!$F:$J,5,0)="normal","","B"),"")</f>
        <v/>
      </c>
      <c r="H444" s="26" t="str">
        <f>IFERROR(IF(VLOOKUP(B444,IMPORT!$F:$L,7,0)="true","","P"),"")</f>
        <v>P</v>
      </c>
      <c r="I444" s="18" t="str">
        <f>IF(AND(OR(IMPORT!K444="available",IMPORT!K444="reservation",IMPORT!K444="reservation-late"),OR(A444&lt;&gt;"Z - Garage - Livraison",A444&lt;&gt;"Z - Garage - Livraison")),B444,"")</f>
        <v/>
      </c>
      <c r="J444" s="18" t="str">
        <f>IFERROR(IF(VLOOKUP(B444,IMPORT!$F:$AF,21,FALSE)&lt;&gt;"null",IF(OR(A444="Z - Garage - Livraison",A444="Z - Garage - Restitution"),"",B444),""),"")</f>
        <v>EZ-516-XF</v>
      </c>
      <c r="K444" s="18" t="str">
        <f>IF(AND(J444="",OR(IMPORT!K444="intervention",IMPORT!K444="intervention-late")),IF(OR(A444="Z - Garage - Livraison",A444="Z - Garage - Restitution"),"",B444),"")</f>
        <v/>
      </c>
      <c r="L444" s="18" t="str">
        <f>IFERROR(IF(OR(A444="Z - Garage - Livraison",A444="Z - Garage - Restitution"),B444,""),"")</f>
        <v/>
      </c>
      <c r="M444" s="20">
        <f>IFERROR(INT(IF(OR(IMPORT!K444="intervention",IMPORT!K444="intervention-late",IMPORT!K444="unavailable"),IF(J444&lt;&gt;"",MID(VLOOKUP(B444,IMPORT!$F:$AF,21,0),1,10),MID(VLOOKUP(B444,IMPORT!$F:$AF,19,0),1,10)),"")),"")</f>
        <v>43432</v>
      </c>
      <c r="N444" s="20">
        <f>IFERROR(INT(IF(OR(IMPORT!K444="intervention",IMPORT!K444="intervention-late",IMPORT!K444="unavailable"),IF(J444&lt;&gt;"",MID(VLOOKUP(B444,IMPORT!$F:$AF,22,0),1,10),MID(VLOOKUP(B444,IMPORT!$F:$AF,20,0),1,10)),"")),"")</f>
        <v>43523</v>
      </c>
      <c r="O444" s="18">
        <f t="shared" ca="1" si="6"/>
        <v>10</v>
      </c>
      <c r="P444" s="14" t="str">
        <f>IFERROR(INT(IF(MID(VLOOKUP(B444,IMPORT!$F:$AF,23,FALSE),1,10)&lt;&gt;"null",MID(VLOOKUP(B444,IMPORT!$F:$AF,23,FALSE),1,10),"")),"")</f>
        <v/>
      </c>
      <c r="Q444" s="16" t="str">
        <f>IFERROR(INT(IF(MID(VLOOKUP(B444,IMPORT!$F:$AF,26,FALSE),1,10)&lt;&gt;"null",MID(VLOOKUP(B444,IMPORT!$F:$AF,26,FALSE),1,10),"")),"")</f>
        <v/>
      </c>
      <c r="R444" s="16" t="str">
        <f>IFERROR(IF(VLOOKUP(B444,IMPORT!$F:$AF,11,FALSE)="true","X",""),"")</f>
        <v/>
      </c>
      <c r="S444" s="16" t="str">
        <f>IFERROR(IF(VLOOKUP(B444,IMPORT!$F:$AF,12,FALSE)="true","X",""),"")</f>
        <v/>
      </c>
      <c r="T444" s="16" t="str">
        <f>IFERROR(IF(VLOOKUP(B444,IMPORT!$F:$AF,9,FALSE)="true","X",""),"")</f>
        <v/>
      </c>
      <c r="U444" s="16" t="str">
        <f>IFERROR(IF(VLOOKUP(B444,IMPORT!$F:$AF,10,FALSE)="true","X",""),"")</f>
        <v/>
      </c>
      <c r="V444" s="16" t="str">
        <f>IFERROR(IF(VLOOKUP(B444,IMPORT!$F:$AF,13,FALSE)="true","X",""),"")</f>
        <v/>
      </c>
      <c r="W444" s="16" t="str">
        <f>IFERROR(IF(VLOOKUP(B444,IMPORT!$F:$AF,14,FALSE)="true","X",""),"")</f>
        <v/>
      </c>
      <c r="X444" s="12" t="str">
        <f>IFERROR(INT(IF(MID(VLOOKUP(B444,IMPORT!$F:$AF,27,FALSE),1,10)&lt;&gt;"null",MID(VLOOKUP(B444,IMPORT!$F:$AF,27,FALSE),1,10),"-")),"")</f>
        <v/>
      </c>
      <c r="Y444" s="21">
        <f>IFERROR(IF(VLOOKUP(B444,IMPORT!$F:$AF,24,FALSE)&lt;&gt;"null",VLOOKUP(B444,IMPORT!$F:$AF,24,FALSE),""),"")</f>
        <v>7.0100118723604698E+17</v>
      </c>
      <c r="Z444" s="18" t="str">
        <f>IFERROR(IF(VLOOKUP(B444,IMPORT!$F:$AF,25,FALSE)&lt;&gt;"null",VLOOKUP(B444,IMPORT!$F:$AF,25,FALSE),""),"")</f>
        <v/>
      </c>
    </row>
    <row r="445" spans="1:26">
      <c r="A445" s="1" t="str">
        <f>IFERROR(IF(IMPORT!C445&lt;&gt;"",IMPORT!C445,""),"")</f>
        <v>Z - Garage Street - Simon</v>
      </c>
      <c r="B445" s="1" t="str">
        <f>IFERROR(VLOOKUP(D445,IMPORT!$1:$1048576,6,FALSE),"")</f>
        <v>EV-365-SP</v>
      </c>
      <c r="C445" s="1" t="str">
        <f>IFERROR(VLOOKUP(B445,IMPORT!$F:$G,2,FALSE),"")</f>
        <v>MEGANE</v>
      </c>
      <c r="D445" s="8" t="str">
        <f>IFERROR(IF(IMPORT!A445&lt;&gt;"",IMPORT!A445,""),"")</f>
        <v>Z - Garage Street - Simon5</v>
      </c>
      <c r="E445" s="1" t="str">
        <f>IFERROR(VLOOKUP(D445,IMPORT!$1:$1048576,21,FALSE),"")</f>
        <v>Simon Coulange</v>
      </c>
      <c r="F445" s="25" t="str">
        <f>IFERROR(IF(VLOOKUP(B445,IMPORT!$F:$J,4,0)="true","","S"),"")</f>
        <v>S</v>
      </c>
      <c r="G445" s="10" t="str">
        <f>IFERROR(IF(VLOOKUP(B445,IMPORT!$F:$J,5,0)="normal","","B"),"")</f>
        <v/>
      </c>
      <c r="H445" s="26" t="str">
        <f>IFERROR(IF(VLOOKUP(B445,IMPORT!$F:$L,7,0)="true","","P"),"")</f>
        <v>P</v>
      </c>
      <c r="I445" s="18" t="str">
        <f>IF(AND(OR(IMPORT!K445="available",IMPORT!K445="reservation",IMPORT!K445="reservation-late"),OR(A445&lt;&gt;"Z - Garage - Livraison",A445&lt;&gt;"Z - Garage - Livraison")),B445,"")</f>
        <v/>
      </c>
      <c r="J445" s="18" t="str">
        <f>IFERROR(IF(VLOOKUP(B445,IMPORT!$F:$AF,21,FALSE)&lt;&gt;"null",IF(OR(A445="Z - Garage - Livraison",A445="Z - Garage - Restitution"),"",B445),""),"")</f>
        <v/>
      </c>
      <c r="K445" s="18" t="str">
        <f>IF(AND(J445="",OR(IMPORT!K445="intervention",IMPORT!K445="intervention-late")),IF(OR(A445="Z - Garage - Livraison",A445="Z - Garage - Restitution"),"",B445),"")</f>
        <v>EV-365-SP</v>
      </c>
      <c r="L445" s="18" t="str">
        <f>IFERROR(IF(OR(A445="Z - Garage - Livraison",A445="Z - Garage - Restitution"),B445,""),"")</f>
        <v/>
      </c>
      <c r="M445" s="20">
        <f>IFERROR(INT(IF(OR(IMPORT!K445="intervention",IMPORT!K445="intervention-late",IMPORT!K445="unavailable"),IF(J445&lt;&gt;"",MID(VLOOKUP(B445,IMPORT!$F:$AF,21,0),1,10),MID(VLOOKUP(B445,IMPORT!$F:$AF,19,0),1,10)),"")),"")</f>
        <v>43453</v>
      </c>
      <c r="N445" s="20">
        <f>IFERROR(INT(IF(OR(IMPORT!K445="intervention",IMPORT!K445="intervention-late",IMPORT!K445="unavailable"),IF(J445&lt;&gt;"",MID(VLOOKUP(B445,IMPORT!$F:$AF,22,0),1,10),MID(VLOOKUP(B445,IMPORT!$F:$AF,20,0),1,10)),"")),"")</f>
        <v>43582</v>
      </c>
      <c r="O445" s="18" t="str">
        <f t="shared" ca="1" si="6"/>
        <v/>
      </c>
      <c r="P445" s="14" t="str">
        <f>IFERROR(INT(IF(MID(VLOOKUP(B445,IMPORT!$F:$AF,23,FALSE),1,10)&lt;&gt;"null",MID(VLOOKUP(B445,IMPORT!$F:$AF,23,FALSE),1,10),"")),"")</f>
        <v/>
      </c>
      <c r="Q445" s="16" t="str">
        <f>IFERROR(INT(IF(MID(VLOOKUP(B445,IMPORT!$F:$AF,26,FALSE),1,10)&lt;&gt;"null",MID(VLOOKUP(B445,IMPORT!$F:$AF,26,FALSE),1,10),"")),"")</f>
        <v/>
      </c>
      <c r="R445" s="16" t="str">
        <f>IFERROR(IF(VLOOKUP(B445,IMPORT!$F:$AF,11,FALSE)="true","X",""),"")</f>
        <v/>
      </c>
      <c r="S445" s="16" t="str">
        <f>IFERROR(IF(VLOOKUP(B445,IMPORT!$F:$AF,12,FALSE)="true","X",""),"")</f>
        <v/>
      </c>
      <c r="T445" s="16" t="str">
        <f>IFERROR(IF(VLOOKUP(B445,IMPORT!$F:$AF,9,FALSE)="true","X",""),"")</f>
        <v/>
      </c>
      <c r="U445" s="16" t="str">
        <f>IFERROR(IF(VLOOKUP(B445,IMPORT!$F:$AF,10,FALSE)="true","X",""),"")</f>
        <v/>
      </c>
      <c r="V445" s="16" t="str">
        <f>IFERROR(IF(VLOOKUP(B445,IMPORT!$F:$AF,13,FALSE)="true","X",""),"")</f>
        <v/>
      </c>
      <c r="W445" s="16" t="str">
        <f>IFERROR(IF(VLOOKUP(B445,IMPORT!$F:$AF,14,FALSE)="true","X",""),"")</f>
        <v/>
      </c>
      <c r="X445" s="12">
        <f>IFERROR(INT(IF(MID(VLOOKUP(B445,IMPORT!$F:$AF,27,FALSE),1,10)&lt;&gt;"null",MID(VLOOKUP(B445,IMPORT!$F:$AF,27,FALSE),1,10),"-")),"")</f>
        <v>43283</v>
      </c>
      <c r="Y445" s="21">
        <f>IFERROR(IF(VLOOKUP(B445,IMPORT!$F:$AF,24,FALSE)&lt;&gt;"null",VLOOKUP(B445,IMPORT!$F:$AF,24,FALSE),""),"")</f>
        <v>7.0100118723603699E+17</v>
      </c>
      <c r="Z445" s="18" t="str">
        <f>IFERROR(IF(VLOOKUP(B445,IMPORT!$F:$AF,25,FALSE)&lt;&gt;"null",VLOOKUP(B445,IMPORT!$F:$AF,25,FALSE),""),"")</f>
        <v/>
      </c>
    </row>
    <row r="446" spans="1:26">
      <c r="A446" s="1" t="str">
        <f>IFERROR(IF(IMPORT!C446&lt;&gt;"",IMPORT!C446,""),"")</f>
        <v>Z - Garage Street - Stephen</v>
      </c>
      <c r="B446" s="1" t="str">
        <f>IFERROR(VLOOKUP(D446,IMPORT!$1:$1048576,6,FALSE),"")</f>
        <v>EQ-239-HS</v>
      </c>
      <c r="C446" s="1" t="str">
        <f>IFERROR(VLOOKUP(B446,IMPORT!$F:$G,2,FALSE),"")</f>
        <v>MEGANE</v>
      </c>
      <c r="D446" s="8" t="str">
        <f>IFERROR(IF(IMPORT!A446&lt;&gt;"",IMPORT!A446,""),"")</f>
        <v>Z - Garage Street - Stephen1</v>
      </c>
      <c r="E446" s="1" t="str">
        <f>IFERROR(VLOOKUP(D446,IMPORT!$1:$1048576,21,FALSE),"")</f>
        <v>Stephen Girault</v>
      </c>
      <c r="F446" s="25" t="str">
        <f>IFERROR(IF(VLOOKUP(B446,IMPORT!$F:$J,4,0)="true","","S"),"")</f>
        <v>S</v>
      </c>
      <c r="G446" s="10" t="str">
        <f>IFERROR(IF(VLOOKUP(B446,IMPORT!$F:$J,5,0)="normal","","B"),"")</f>
        <v>B</v>
      </c>
      <c r="H446" s="26" t="str">
        <f>IFERROR(IF(VLOOKUP(B446,IMPORT!$F:$L,7,0)="true","","P"),"")</f>
        <v>P</v>
      </c>
      <c r="I446" s="18" t="str">
        <f>IF(AND(OR(IMPORT!K446="available",IMPORT!K446="reservation",IMPORT!K446="reservation-late"),OR(A446&lt;&gt;"Z - Garage - Livraison",A446&lt;&gt;"Z - Garage - Livraison")),B446,"")</f>
        <v>EQ-239-HS</v>
      </c>
      <c r="J446" s="18" t="str">
        <f>IFERROR(IF(VLOOKUP(B446,IMPORT!$F:$AF,21,FALSE)&lt;&gt;"null",IF(OR(A446="Z - Garage - Livraison",A446="Z - Garage - Restitution"),"",B446),""),"")</f>
        <v/>
      </c>
      <c r="K446" s="18" t="str">
        <f>IF(AND(J446="",OR(IMPORT!K446="intervention",IMPORT!K446="intervention-late")),IF(OR(A446="Z - Garage - Livraison",A446="Z - Garage - Restitution"),"",B446),"")</f>
        <v/>
      </c>
      <c r="L446" s="18" t="str">
        <f>IFERROR(IF(OR(A446="Z - Garage - Livraison",A446="Z - Garage - Restitution"),B446,""),"")</f>
        <v/>
      </c>
      <c r="M446" s="20" t="str">
        <f>IFERROR(INT(IF(OR(IMPORT!K446="intervention",IMPORT!K446="intervention-late",IMPORT!K446="unavailable"),IF(J446&lt;&gt;"",MID(VLOOKUP(B446,IMPORT!$F:$AF,21,0),1,10),MID(VLOOKUP(B446,IMPORT!$F:$AF,19,0),1,10)),"")),"")</f>
        <v/>
      </c>
      <c r="N446" s="20" t="str">
        <f>IFERROR(INT(IF(OR(IMPORT!K446="intervention",IMPORT!K446="intervention-late",IMPORT!K446="unavailable"),IF(J446&lt;&gt;"",MID(VLOOKUP(B446,IMPORT!$F:$AF,22,0),1,10),MID(VLOOKUP(B446,IMPORT!$F:$AF,20,0),1,10)),"")),"")</f>
        <v/>
      </c>
      <c r="O446" s="18" t="str">
        <f t="shared" ca="1" si="6"/>
        <v/>
      </c>
      <c r="P446" s="14" t="str">
        <f>IFERROR(INT(IF(MID(VLOOKUP(B446,IMPORT!$F:$AF,23,FALSE),1,10)&lt;&gt;"null",MID(VLOOKUP(B446,IMPORT!$F:$AF,23,FALSE),1,10),"")),"")</f>
        <v/>
      </c>
      <c r="Q446" s="16" t="str">
        <f>IFERROR(INT(IF(MID(VLOOKUP(B446,IMPORT!$F:$AF,26,FALSE),1,10)&lt;&gt;"null",MID(VLOOKUP(B446,IMPORT!$F:$AF,26,FALSE),1,10),"")),"")</f>
        <v/>
      </c>
      <c r="R446" s="16" t="str">
        <f>IFERROR(IF(VLOOKUP(B446,IMPORT!$F:$AF,11,FALSE)="true","X",""),"")</f>
        <v/>
      </c>
      <c r="S446" s="16" t="str">
        <f>IFERROR(IF(VLOOKUP(B446,IMPORT!$F:$AF,12,FALSE)="true","X",""),"")</f>
        <v/>
      </c>
      <c r="T446" s="16" t="str">
        <f>IFERROR(IF(VLOOKUP(B446,IMPORT!$F:$AF,9,FALSE)="true","X",""),"")</f>
        <v/>
      </c>
      <c r="U446" s="16" t="str">
        <f>IFERROR(IF(VLOOKUP(B446,IMPORT!$F:$AF,10,FALSE)="true","X",""),"")</f>
        <v/>
      </c>
      <c r="V446" s="16" t="str">
        <f>IFERROR(IF(VLOOKUP(B446,IMPORT!$F:$AF,13,FALSE)="true","X",""),"")</f>
        <v/>
      </c>
      <c r="W446" s="16" t="str">
        <f>IFERROR(IF(VLOOKUP(B446,IMPORT!$F:$AF,14,FALSE)="true","X",""),"")</f>
        <v/>
      </c>
      <c r="X446" s="12">
        <f>IFERROR(INT(IF(MID(VLOOKUP(B446,IMPORT!$F:$AF,27,FALSE),1,10)&lt;&gt;"null",MID(VLOOKUP(B446,IMPORT!$F:$AF,27,FALSE),1,10),"-")),"")</f>
        <v>43216</v>
      </c>
      <c r="Y446" s="21">
        <f>IFERROR(IF(VLOOKUP(B446,IMPORT!$F:$AF,24,FALSE)&lt;&gt;"null",VLOOKUP(B446,IMPORT!$F:$AF,24,FALSE),""),"")</f>
        <v>7.01001187236016E+17</v>
      </c>
      <c r="Z446" s="18" t="str">
        <f>IFERROR(IF(VLOOKUP(B446,IMPORT!$F:$AF,25,FALSE)&lt;&gt;"null",VLOOKUP(B446,IMPORT!$F:$AF,25,FALSE),""),"")</f>
        <v/>
      </c>
    </row>
    <row r="447" spans="1:26">
      <c r="A447" s="1" t="str">
        <f>IFERROR(IF(IMPORT!C447&lt;&gt;"",IMPORT!C447,""),"")</f>
        <v>Z - Garage Street - Stephen</v>
      </c>
      <c r="B447" s="1" t="str">
        <f>IFERROR(VLOOKUP(D447,IMPORT!$1:$1048576,6,FALSE),"")</f>
        <v>EL-376-SA</v>
      </c>
      <c r="C447" s="1" t="str">
        <f>IFERROR(VLOOKUP(B447,IMPORT!$F:$G,2,FALSE),"")</f>
        <v>TWINGO</v>
      </c>
      <c r="D447" s="8" t="str">
        <f>IFERROR(IF(IMPORT!A447&lt;&gt;"",IMPORT!A447,""),"")</f>
        <v>Z - Garage Street - Stephen2</v>
      </c>
      <c r="E447" s="1" t="str">
        <f>IFERROR(VLOOKUP(D447,IMPORT!$1:$1048576,21,FALSE),"")</f>
        <v>Stephen Girault</v>
      </c>
      <c r="F447" s="25" t="str">
        <f>IFERROR(IF(VLOOKUP(B447,IMPORT!$F:$J,4,0)="true","","S"),"")</f>
        <v/>
      </c>
      <c r="G447" s="10" t="str">
        <f>IFERROR(IF(VLOOKUP(B447,IMPORT!$F:$J,5,0)="normal","","B"),"")</f>
        <v>B</v>
      </c>
      <c r="H447" s="26" t="str">
        <f>IFERROR(IF(VLOOKUP(B447,IMPORT!$F:$L,7,0)="true","","P"),"")</f>
        <v>P</v>
      </c>
      <c r="I447" s="18" t="str">
        <f>IF(AND(OR(IMPORT!K447="available",IMPORT!K447="reservation",IMPORT!K447="reservation-late"),OR(A447&lt;&gt;"Z - Garage - Livraison",A447&lt;&gt;"Z - Garage - Livraison")),B447,"")</f>
        <v/>
      </c>
      <c r="J447" s="18" t="str">
        <f>IFERROR(IF(VLOOKUP(B447,IMPORT!$F:$AF,21,FALSE)&lt;&gt;"null",IF(OR(A447="Z - Garage - Livraison",A447="Z - Garage - Restitution"),"",B447),""),"")</f>
        <v>EL-376-SA</v>
      </c>
      <c r="K447" s="18" t="str">
        <f>IF(AND(J447="",OR(IMPORT!K447="intervention",IMPORT!K447="intervention-late")),IF(OR(A447="Z - Garage - Livraison",A447="Z - Garage - Restitution"),"",B447),"")</f>
        <v/>
      </c>
      <c r="L447" s="18" t="str">
        <f>IFERROR(IF(OR(A447="Z - Garage - Livraison",A447="Z - Garage - Restitution"),B447,""),"")</f>
        <v/>
      </c>
      <c r="M447" s="20">
        <f>IFERROR(INT(IF(OR(IMPORT!K447="intervention",IMPORT!K447="intervention-late",IMPORT!K447="unavailable"),IF(J447&lt;&gt;"",MID(VLOOKUP(B447,IMPORT!$F:$AF,21,0),1,10),MID(VLOOKUP(B447,IMPORT!$F:$AF,19,0),1,10)),"")),"")</f>
        <v>43477</v>
      </c>
      <c r="N447" s="20">
        <f>IFERROR(INT(IF(OR(IMPORT!K447="intervention",IMPORT!K447="intervention-late",IMPORT!K447="unavailable"),IF(J447&lt;&gt;"",MID(VLOOKUP(B447,IMPORT!$F:$AF,22,0),1,10),MID(VLOOKUP(B447,IMPORT!$F:$AF,20,0),1,10)),"")),"")</f>
        <v>43530</v>
      </c>
      <c r="O447" s="18">
        <f t="shared" ca="1" si="6"/>
        <v>17</v>
      </c>
      <c r="P447" s="14" t="str">
        <f>IFERROR(INT(IF(MID(VLOOKUP(B447,IMPORT!$F:$AF,23,FALSE),1,10)&lt;&gt;"null",MID(VLOOKUP(B447,IMPORT!$F:$AF,23,FALSE),1,10),"")),"")</f>
        <v/>
      </c>
      <c r="Q447" s="16">
        <f>IFERROR(INT(IF(MID(VLOOKUP(B447,IMPORT!$F:$AF,26,FALSE),1,10)&lt;&gt;"null",MID(VLOOKUP(B447,IMPORT!$F:$AF,26,FALSE),1,10),"")),"")</f>
        <v>43386</v>
      </c>
      <c r="R447" s="16" t="str">
        <f>IFERROR(IF(VLOOKUP(B447,IMPORT!$F:$AF,11,FALSE)="true","X",""),"")</f>
        <v/>
      </c>
      <c r="S447" s="16" t="str">
        <f>IFERROR(IF(VLOOKUP(B447,IMPORT!$F:$AF,12,FALSE)="true","X",""),"")</f>
        <v/>
      </c>
      <c r="T447" s="16" t="str">
        <f>IFERROR(IF(VLOOKUP(B447,IMPORT!$F:$AF,9,FALSE)="true","X",""),"")</f>
        <v/>
      </c>
      <c r="U447" s="16" t="str">
        <f>IFERROR(IF(VLOOKUP(B447,IMPORT!$F:$AF,10,FALSE)="true","X",""),"")</f>
        <v/>
      </c>
      <c r="V447" s="16" t="str">
        <f>IFERROR(IF(VLOOKUP(B447,IMPORT!$F:$AF,13,FALSE)="true","X",""),"")</f>
        <v/>
      </c>
      <c r="W447" s="16" t="str">
        <f>IFERROR(IF(VLOOKUP(B447,IMPORT!$F:$AF,14,FALSE)="true","X",""),"")</f>
        <v/>
      </c>
      <c r="X447" s="12">
        <f>IFERROR(INT(IF(MID(VLOOKUP(B447,IMPORT!$F:$AF,27,FALSE),1,10)&lt;&gt;"null",MID(VLOOKUP(B447,IMPORT!$F:$AF,27,FALSE),1,10),"-")),"")</f>
        <v>43213</v>
      </c>
      <c r="Y447" s="21">
        <f>IFERROR(IF(VLOOKUP(B447,IMPORT!$F:$AF,24,FALSE)&lt;&gt;"null",VLOOKUP(B447,IMPORT!$F:$AF,24,FALSE),""),"")</f>
        <v>7.0100118723603405E+17</v>
      </c>
      <c r="Z447" s="18" t="str">
        <f>IFERROR(IF(VLOOKUP(B447,IMPORT!$F:$AF,25,FALSE)&lt;&gt;"null",VLOOKUP(B447,IMPORT!$F:$AF,25,FALSE),""),"")</f>
        <v/>
      </c>
    </row>
    <row r="448" spans="1:26">
      <c r="A448" s="1" t="str">
        <f>IFERROR(IF(IMPORT!C448&lt;&gt;"",IMPORT!C448,""),"")</f>
        <v>Z - Garage Street - Stephen</v>
      </c>
      <c r="B448" s="1" t="str">
        <f>IFERROR(VLOOKUP(D448,IMPORT!$1:$1048576,6,FALSE),"")</f>
        <v>FA-613-HB</v>
      </c>
      <c r="C448" s="1">
        <f>IFERROR(VLOOKUP(B448,IMPORT!$F:$G,2,FALSE),"")</f>
        <v>500</v>
      </c>
      <c r="D448" s="8" t="str">
        <f>IFERROR(IF(IMPORT!A448&lt;&gt;"",IMPORT!A448,""),"")</f>
        <v>Z - Garage Street - Stephen3</v>
      </c>
      <c r="E448" s="1" t="str">
        <f>IFERROR(VLOOKUP(D448,IMPORT!$1:$1048576,21,FALSE),"")</f>
        <v>Stephen Girault</v>
      </c>
      <c r="F448" s="25" t="str">
        <f>IFERROR(IF(VLOOKUP(B448,IMPORT!$F:$J,4,0)="true","","S"),"")</f>
        <v/>
      </c>
      <c r="G448" s="10" t="str">
        <f>IFERROR(IF(VLOOKUP(B448,IMPORT!$F:$J,5,0)="normal","","B"),"")</f>
        <v>B</v>
      </c>
      <c r="H448" s="26" t="str">
        <f>IFERROR(IF(VLOOKUP(B448,IMPORT!$F:$L,7,0)="true","","P"),"")</f>
        <v>P</v>
      </c>
      <c r="I448" s="18" t="str">
        <f>IF(AND(OR(IMPORT!K448="available",IMPORT!K448="reservation",IMPORT!K448="reservation-late"),OR(A448&lt;&gt;"Z - Garage - Livraison",A448&lt;&gt;"Z - Garage - Livraison")),B448,"")</f>
        <v/>
      </c>
      <c r="J448" s="18" t="str">
        <f>IFERROR(IF(VLOOKUP(B448,IMPORT!$F:$AF,21,FALSE)&lt;&gt;"null",IF(OR(A448="Z - Garage - Livraison",A448="Z - Garage - Restitution"),"",B448),""),"")</f>
        <v>FA-613-HB</v>
      </c>
      <c r="K448" s="18" t="str">
        <f>IF(AND(J448="",OR(IMPORT!K448="intervention",IMPORT!K448="intervention-late")),IF(OR(A448="Z - Garage - Livraison",A448="Z - Garage - Restitution"),"",B448),"")</f>
        <v/>
      </c>
      <c r="L448" s="18" t="str">
        <f>IFERROR(IF(OR(A448="Z - Garage - Livraison",A448="Z - Garage - Restitution"),B448,""),"")</f>
        <v/>
      </c>
      <c r="M448" s="20">
        <f>IFERROR(INT(IF(OR(IMPORT!K448="intervention",IMPORT!K448="intervention-late",IMPORT!K448="unavailable"),IF(J448&lt;&gt;"",MID(VLOOKUP(B448,IMPORT!$F:$AF,21,0),1,10),MID(VLOOKUP(B448,IMPORT!$F:$AF,19,0),1,10)),"")),"")</f>
        <v>43457</v>
      </c>
      <c r="N448" s="20">
        <f>IFERROR(INT(IF(OR(IMPORT!K448="intervention",IMPORT!K448="intervention-late",IMPORT!K448="unavailable"),IF(J448&lt;&gt;"",MID(VLOOKUP(B448,IMPORT!$F:$AF,22,0),1,10),MID(VLOOKUP(B448,IMPORT!$F:$AF,20,0),1,10)),"")),"")</f>
        <v>43523</v>
      </c>
      <c r="O448" s="18">
        <f t="shared" ca="1" si="6"/>
        <v>10</v>
      </c>
      <c r="P448" s="14" t="str">
        <f>IFERROR(INT(IF(MID(VLOOKUP(B448,IMPORT!$F:$AF,23,FALSE),1,10)&lt;&gt;"null",MID(VLOOKUP(B448,IMPORT!$F:$AF,23,FALSE),1,10),"")),"")</f>
        <v/>
      </c>
      <c r="Q448" s="16" t="str">
        <f>IFERROR(INT(IF(MID(VLOOKUP(B448,IMPORT!$F:$AF,26,FALSE),1,10)&lt;&gt;"null",MID(VLOOKUP(B448,IMPORT!$F:$AF,26,FALSE),1,10),"")),"")</f>
        <v/>
      </c>
      <c r="R448" s="16" t="str">
        <f>IFERROR(IF(VLOOKUP(B448,IMPORT!$F:$AF,11,FALSE)="true","X",""),"")</f>
        <v/>
      </c>
      <c r="S448" s="16" t="str">
        <f>IFERROR(IF(VLOOKUP(B448,IMPORT!$F:$AF,12,FALSE)="true","X",""),"")</f>
        <v/>
      </c>
      <c r="T448" s="16" t="str">
        <f>IFERROR(IF(VLOOKUP(B448,IMPORT!$F:$AF,9,FALSE)="true","X",""),"")</f>
        <v/>
      </c>
      <c r="U448" s="16" t="str">
        <f>IFERROR(IF(VLOOKUP(B448,IMPORT!$F:$AF,10,FALSE)="true","X",""),"")</f>
        <v/>
      </c>
      <c r="V448" s="16" t="str">
        <f>IFERROR(IF(VLOOKUP(B448,IMPORT!$F:$AF,13,FALSE)="true","X",""),"")</f>
        <v/>
      </c>
      <c r="W448" s="16" t="str">
        <f>IFERROR(IF(VLOOKUP(B448,IMPORT!$F:$AF,14,FALSE)="true","X",""),"")</f>
        <v/>
      </c>
      <c r="X448" s="12" t="str">
        <f>IFERROR(INT(IF(MID(VLOOKUP(B448,IMPORT!$F:$AF,27,FALSE),1,10)&lt;&gt;"null",MID(VLOOKUP(B448,IMPORT!$F:$AF,27,FALSE),1,10),"-")),"")</f>
        <v/>
      </c>
      <c r="Y448" s="21">
        <f>IFERROR(IF(VLOOKUP(B448,IMPORT!$F:$AF,24,FALSE)&lt;&gt;"null",VLOOKUP(B448,IMPORT!$F:$AF,24,FALSE),""),"")</f>
        <v>7.01001187236048E+17</v>
      </c>
      <c r="Z448" s="18" t="str">
        <f>IFERROR(IF(VLOOKUP(B448,IMPORT!$F:$AF,25,FALSE)&lt;&gt;"null",VLOOKUP(B448,IMPORT!$F:$AF,25,FALSE),""),"")</f>
        <v/>
      </c>
    </row>
    <row r="449" spans="1:26">
      <c r="A449" s="1" t="str">
        <f>IFERROR(IF(IMPORT!C449&lt;&gt;"",IMPORT!C449,""),"")</f>
        <v>Z - Garage Street - Stephen</v>
      </c>
      <c r="B449" s="1" t="str">
        <f>IFERROR(VLOOKUP(D449,IMPORT!$1:$1048576,6,FALSE),"")</f>
        <v>EQ-036-FR</v>
      </c>
      <c r="C449" s="1" t="str">
        <f>IFERROR(VLOOKUP(B449,IMPORT!$F:$G,2,FALSE),"")</f>
        <v>Golf 7</v>
      </c>
      <c r="D449" s="8" t="str">
        <f>IFERROR(IF(IMPORT!A449&lt;&gt;"",IMPORT!A449,""),"")</f>
        <v>Z - Garage Street - Stephen4</v>
      </c>
      <c r="E449" s="1" t="str">
        <f>IFERROR(VLOOKUP(D449,IMPORT!$1:$1048576,21,FALSE),"")</f>
        <v>Stephen Girault</v>
      </c>
      <c r="F449" s="25" t="str">
        <f>IFERROR(IF(VLOOKUP(B449,IMPORT!$F:$J,4,0)="true","","S"),"")</f>
        <v>S</v>
      </c>
      <c r="G449" s="10" t="str">
        <f>IFERROR(IF(VLOOKUP(B449,IMPORT!$F:$J,5,0)="normal","","B"),"")</f>
        <v>B</v>
      </c>
      <c r="H449" s="26" t="str">
        <f>IFERROR(IF(VLOOKUP(B449,IMPORT!$F:$L,7,0)="true","","P"),"")</f>
        <v>P</v>
      </c>
      <c r="I449" s="18" t="str">
        <f>IF(AND(OR(IMPORT!K449="available",IMPORT!K449="reservation",IMPORT!K449="reservation-late"),OR(A449&lt;&gt;"Z - Garage - Livraison",A449&lt;&gt;"Z - Garage - Livraison")),B449,"")</f>
        <v/>
      </c>
      <c r="J449" s="18" t="str">
        <f>IFERROR(IF(VLOOKUP(B449,IMPORT!$F:$AF,21,FALSE)&lt;&gt;"null",IF(OR(A449="Z - Garage - Livraison",A449="Z - Garage - Restitution"),"",B449),""),"")</f>
        <v>EQ-036-FR</v>
      </c>
      <c r="K449" s="18" t="str">
        <f>IF(AND(J449="",OR(IMPORT!K449="intervention",IMPORT!K449="intervention-late")),IF(OR(A449="Z - Garage - Livraison",A449="Z - Garage - Restitution"),"",B449),"")</f>
        <v/>
      </c>
      <c r="L449" s="18" t="str">
        <f>IFERROR(IF(OR(A449="Z - Garage - Livraison",A449="Z - Garage - Restitution"),B449,""),"")</f>
        <v/>
      </c>
      <c r="M449" s="20">
        <f>IFERROR(INT(IF(OR(IMPORT!K449="intervention",IMPORT!K449="intervention-late",IMPORT!K449="unavailable"),IF(J449&lt;&gt;"",MID(VLOOKUP(B449,IMPORT!$F:$AF,21,0),1,10),MID(VLOOKUP(B449,IMPORT!$F:$AF,19,0),1,10)),"")),"")</f>
        <v>43401</v>
      </c>
      <c r="N449" s="20">
        <f>IFERROR(INT(IF(OR(IMPORT!K449="intervention",IMPORT!K449="intervention-late",IMPORT!K449="unavailable"),IF(J449&lt;&gt;"",MID(VLOOKUP(B449,IMPORT!$F:$AF,22,0),1,10),MID(VLOOKUP(B449,IMPORT!$F:$AF,20,0),1,10)),"")),"")</f>
        <v>43523</v>
      </c>
      <c r="O449" s="18">
        <f t="shared" ca="1" si="6"/>
        <v>10</v>
      </c>
      <c r="P449" s="14" t="str">
        <f>IFERROR(INT(IF(MID(VLOOKUP(B449,IMPORT!$F:$AF,23,FALSE),1,10)&lt;&gt;"null",MID(VLOOKUP(B449,IMPORT!$F:$AF,23,FALSE),1,10),"")),"")</f>
        <v/>
      </c>
      <c r="Q449" s="16" t="str">
        <f>IFERROR(INT(IF(MID(VLOOKUP(B449,IMPORT!$F:$AF,26,FALSE),1,10)&lt;&gt;"null",MID(VLOOKUP(B449,IMPORT!$F:$AF,26,FALSE),1,10),"")),"")</f>
        <v/>
      </c>
      <c r="R449" s="16" t="str">
        <f>IFERROR(IF(VLOOKUP(B449,IMPORT!$F:$AF,11,FALSE)="true","X",""),"")</f>
        <v/>
      </c>
      <c r="S449" s="16" t="str">
        <f>IFERROR(IF(VLOOKUP(B449,IMPORT!$F:$AF,12,FALSE)="true","X",""),"")</f>
        <v/>
      </c>
      <c r="T449" s="16" t="str">
        <f>IFERROR(IF(VLOOKUP(B449,IMPORT!$F:$AF,9,FALSE)="true","X",""),"")</f>
        <v/>
      </c>
      <c r="U449" s="16" t="str">
        <f>IFERROR(IF(VLOOKUP(B449,IMPORT!$F:$AF,10,FALSE)="true","X",""),"")</f>
        <v/>
      </c>
      <c r="V449" s="16" t="str">
        <f>IFERROR(IF(VLOOKUP(B449,IMPORT!$F:$AF,13,FALSE)="true","X",""),"")</f>
        <v/>
      </c>
      <c r="W449" s="16" t="str">
        <f>IFERROR(IF(VLOOKUP(B449,IMPORT!$F:$AF,14,FALSE)="true","X",""),"")</f>
        <v/>
      </c>
      <c r="X449" s="12">
        <f>IFERROR(INT(IF(MID(VLOOKUP(B449,IMPORT!$F:$AF,27,FALSE),1,10)&lt;&gt;"null",MID(VLOOKUP(B449,IMPORT!$F:$AF,27,FALSE),1,10),"-")),"")</f>
        <v>43213</v>
      </c>
      <c r="Y449" s="21">
        <f>IFERROR(IF(VLOOKUP(B449,IMPORT!$F:$AF,24,FALSE)&lt;&gt;"null",VLOOKUP(B449,IMPORT!$F:$AF,24,FALSE),""),"")</f>
        <v>7.0100118723602406E+17</v>
      </c>
      <c r="Z449" s="18" t="str">
        <f>IFERROR(IF(VLOOKUP(B449,IMPORT!$F:$AF,25,FALSE)&lt;&gt;"null",VLOOKUP(B449,IMPORT!$F:$AF,25,FALSE),""),"")</f>
        <v/>
      </c>
    </row>
    <row r="450" spans="1:26">
      <c r="A450" s="1" t="str">
        <f>IFERROR(IF(IMPORT!C450&lt;&gt;"",IMPORT!C450,""),"")</f>
        <v>Z - Garage Street - Stephen</v>
      </c>
      <c r="B450" s="1" t="str">
        <f>IFERROR(VLOOKUP(D450,IMPORT!$1:$1048576,6,FALSE),"")</f>
        <v>ER-721-PF</v>
      </c>
      <c r="C450" s="1" t="str">
        <f>IFERROR(VLOOKUP(B450,IMPORT!$F:$G,2,FALSE),"")</f>
        <v>Golf 7</v>
      </c>
      <c r="D450" s="8" t="str">
        <f>IFERROR(IF(IMPORT!A450&lt;&gt;"",IMPORT!A450,""),"")</f>
        <v>Z - Garage Street - Stephen5</v>
      </c>
      <c r="E450" s="1" t="str">
        <f>IFERROR(VLOOKUP(D450,IMPORT!$1:$1048576,21,FALSE),"")</f>
        <v>Stephen Girault</v>
      </c>
      <c r="F450" s="25" t="str">
        <f>IFERROR(IF(VLOOKUP(B450,IMPORT!$F:$J,4,0)="true","","S"),"")</f>
        <v/>
      </c>
      <c r="G450" s="10" t="str">
        <f>IFERROR(IF(VLOOKUP(B450,IMPORT!$F:$J,5,0)="normal","","B"),"")</f>
        <v/>
      </c>
      <c r="H450" s="26" t="str">
        <f>IFERROR(IF(VLOOKUP(B450,IMPORT!$F:$L,7,0)="true","","P"),"")</f>
        <v>P</v>
      </c>
      <c r="I450" s="18" t="str">
        <f>IF(AND(OR(IMPORT!K450="available",IMPORT!K450="reservation",IMPORT!K450="reservation-late"),OR(A450&lt;&gt;"Z - Garage - Livraison",A450&lt;&gt;"Z - Garage - Livraison")),B450,"")</f>
        <v>ER-721-PF</v>
      </c>
      <c r="J450" s="18" t="str">
        <f>IFERROR(IF(VLOOKUP(B450,IMPORT!$F:$AF,21,FALSE)&lt;&gt;"null",IF(OR(A450="Z - Garage - Livraison",A450="Z - Garage - Restitution"),"",B450),""),"")</f>
        <v/>
      </c>
      <c r="K450" s="18" t="str">
        <f>IF(AND(J450="",OR(IMPORT!K450="intervention",IMPORT!K450="intervention-late")),IF(OR(A450="Z - Garage - Livraison",A450="Z - Garage - Restitution"),"",B450),"")</f>
        <v/>
      </c>
      <c r="L450" s="18" t="str">
        <f>IFERROR(IF(OR(A450="Z - Garage - Livraison",A450="Z - Garage - Restitution"),B450,""),"")</f>
        <v/>
      </c>
      <c r="M450" s="20" t="str">
        <f>IFERROR(INT(IF(OR(IMPORT!K450="intervention",IMPORT!K450="intervention-late",IMPORT!K450="unavailable"),IF(J450&lt;&gt;"",MID(VLOOKUP(B450,IMPORT!$F:$AF,21,0),1,10),MID(VLOOKUP(B450,IMPORT!$F:$AF,19,0),1,10)),"")),"")</f>
        <v/>
      </c>
      <c r="N450" s="20" t="str">
        <f>IFERROR(INT(IF(OR(IMPORT!K450="intervention",IMPORT!K450="intervention-late",IMPORT!K450="unavailable"),IF(J450&lt;&gt;"",MID(VLOOKUP(B450,IMPORT!$F:$AF,22,0),1,10),MID(VLOOKUP(B450,IMPORT!$F:$AF,20,0),1,10)),"")),"")</f>
        <v/>
      </c>
      <c r="O450" s="18" t="str">
        <f t="shared" ca="1" si="6"/>
        <v/>
      </c>
      <c r="P450" s="14" t="str">
        <f>IFERROR(INT(IF(MID(VLOOKUP(B450,IMPORT!$F:$AF,23,FALSE),1,10)&lt;&gt;"null",MID(VLOOKUP(B450,IMPORT!$F:$AF,23,FALSE),1,10),"")),"")</f>
        <v/>
      </c>
      <c r="Q450" s="16" t="str">
        <f>IFERROR(INT(IF(MID(VLOOKUP(B450,IMPORT!$F:$AF,26,FALSE),1,10)&lt;&gt;"null",MID(VLOOKUP(B450,IMPORT!$F:$AF,26,FALSE),1,10),"")),"")</f>
        <v/>
      </c>
      <c r="R450" s="16" t="str">
        <f>IFERROR(IF(VLOOKUP(B450,IMPORT!$F:$AF,11,FALSE)="true","X",""),"")</f>
        <v/>
      </c>
      <c r="S450" s="16" t="str">
        <f>IFERROR(IF(VLOOKUP(B450,IMPORT!$F:$AF,12,FALSE)="true","X",""),"")</f>
        <v/>
      </c>
      <c r="T450" s="16" t="str">
        <f>IFERROR(IF(VLOOKUP(B450,IMPORT!$F:$AF,9,FALSE)="true","X",""),"")</f>
        <v/>
      </c>
      <c r="U450" s="16" t="str">
        <f>IFERROR(IF(VLOOKUP(B450,IMPORT!$F:$AF,10,FALSE)="true","X",""),"")</f>
        <v/>
      </c>
      <c r="V450" s="16" t="str">
        <f>IFERROR(IF(VLOOKUP(B450,IMPORT!$F:$AF,13,FALSE)="true","X",""),"")</f>
        <v/>
      </c>
      <c r="W450" s="16" t="str">
        <f>IFERROR(IF(VLOOKUP(B450,IMPORT!$F:$AF,14,FALSE)="true","X",""),"")</f>
        <v/>
      </c>
      <c r="X450" s="12">
        <f>IFERROR(INT(IF(MID(VLOOKUP(B450,IMPORT!$F:$AF,27,FALSE),1,10)&lt;&gt;"null",MID(VLOOKUP(B450,IMPORT!$F:$AF,27,FALSE),1,10),"-")),"")</f>
        <v>43216</v>
      </c>
      <c r="Y450" s="21">
        <f>IFERROR(IF(VLOOKUP(B450,IMPORT!$F:$AF,24,FALSE)&lt;&gt;"null",VLOOKUP(B450,IMPORT!$F:$AF,24,FALSE),""),"")</f>
        <v>7.0100118723601805E+17</v>
      </c>
      <c r="Z450" s="18" t="str">
        <f>IFERROR(IF(VLOOKUP(B450,IMPORT!$F:$AF,25,FALSE)&lt;&gt;"null",VLOOKUP(B450,IMPORT!$F:$AF,25,FALSE),""),"")</f>
        <v/>
      </c>
    </row>
    <row r="451" spans="1:26">
      <c r="A451" s="1" t="str">
        <f>IFERROR(IF(IMPORT!C451&lt;&gt;"",IMPORT!C451,""),"")</f>
        <v>Z - Garage Street - Stephen</v>
      </c>
      <c r="B451" s="1" t="str">
        <f>IFERROR(VLOOKUP(D451,IMPORT!$1:$1048576,6,FALSE),"")</f>
        <v>EL-187-SA</v>
      </c>
      <c r="C451" s="1" t="str">
        <f>IFERROR(VLOOKUP(B451,IMPORT!$F:$G,2,FALSE),"")</f>
        <v>TWINGO</v>
      </c>
      <c r="D451" s="8" t="str">
        <f>IFERROR(IF(IMPORT!A451&lt;&gt;"",IMPORT!A451,""),"")</f>
        <v>Z - Garage Street - Stephen6</v>
      </c>
      <c r="E451" s="1" t="str">
        <f>IFERROR(VLOOKUP(D451,IMPORT!$1:$1048576,21,FALSE),"")</f>
        <v>Stephen Girault</v>
      </c>
      <c r="F451" s="25" t="str">
        <f>IFERROR(IF(VLOOKUP(B451,IMPORT!$F:$J,4,0)="true","","S"),"")</f>
        <v/>
      </c>
      <c r="G451" s="10" t="str">
        <f>IFERROR(IF(VLOOKUP(B451,IMPORT!$F:$J,5,0)="normal","","B"),"")</f>
        <v/>
      </c>
      <c r="H451" s="26" t="str">
        <f>IFERROR(IF(VLOOKUP(B451,IMPORT!$F:$L,7,0)="true","","P"),"")</f>
        <v>P</v>
      </c>
      <c r="I451" s="18" t="str">
        <f>IF(AND(OR(IMPORT!K451="available",IMPORT!K451="reservation",IMPORT!K451="reservation-late"),OR(A451&lt;&gt;"Z - Garage - Livraison",A451&lt;&gt;"Z - Garage - Livraison")),B451,"")</f>
        <v/>
      </c>
      <c r="J451" s="18" t="str">
        <f>IFERROR(IF(VLOOKUP(B451,IMPORT!$F:$AF,21,FALSE)&lt;&gt;"null",IF(OR(A451="Z - Garage - Livraison",A451="Z - Garage - Restitution"),"",B451),""),"")</f>
        <v/>
      </c>
      <c r="K451" s="18" t="str">
        <f>IF(AND(J451="",OR(IMPORT!K451="intervention",IMPORT!K451="intervention-late")),IF(OR(A451="Z - Garage - Livraison",A451="Z - Garage - Restitution"),"",B451),"")</f>
        <v>EL-187-SA</v>
      </c>
      <c r="L451" s="18" t="str">
        <f>IFERROR(IF(OR(A451="Z - Garage - Livraison",A451="Z - Garage - Restitution"),B451,""),"")</f>
        <v/>
      </c>
      <c r="M451" s="20" t="str">
        <f>IFERROR(INT(IF(OR(IMPORT!K451="intervention",IMPORT!K451="intervention-late",IMPORT!K451="unavailable"),IF(J451&lt;&gt;"",MID(VLOOKUP(B451,IMPORT!$F:$AF,21,0),1,10),MID(VLOOKUP(B451,IMPORT!$F:$AF,19,0),1,10)),"")),"")</f>
        <v/>
      </c>
      <c r="N451" s="20" t="str">
        <f>IFERROR(INT(IF(OR(IMPORT!K451="intervention",IMPORT!K451="intervention-late",IMPORT!K451="unavailable"),IF(J451&lt;&gt;"",MID(VLOOKUP(B451,IMPORT!$F:$AF,22,0),1,10),MID(VLOOKUP(B451,IMPORT!$F:$AF,20,0),1,10)),"")),"")</f>
        <v/>
      </c>
      <c r="O451" s="18" t="str">
        <f t="shared" ref="O451:O514" ca="1" si="7">IF(J451&lt;&gt;"",IF(N451&lt;&gt;"",N451-TODAY(),""),"")</f>
        <v/>
      </c>
      <c r="P451" s="14" t="str">
        <f>IFERROR(INT(IF(MID(VLOOKUP(B451,IMPORT!$F:$AF,23,FALSE),1,10)&lt;&gt;"null",MID(VLOOKUP(B451,IMPORT!$F:$AF,23,FALSE),1,10),"")),"")</f>
        <v/>
      </c>
      <c r="Q451" s="16" t="str">
        <f>IFERROR(INT(IF(MID(VLOOKUP(B451,IMPORT!$F:$AF,26,FALSE),1,10)&lt;&gt;"null",MID(VLOOKUP(B451,IMPORT!$F:$AF,26,FALSE),1,10),"")),"")</f>
        <v/>
      </c>
      <c r="R451" s="16" t="str">
        <f>IFERROR(IF(VLOOKUP(B451,IMPORT!$F:$AF,11,FALSE)="true","X",""),"")</f>
        <v/>
      </c>
      <c r="S451" s="16" t="str">
        <f>IFERROR(IF(VLOOKUP(B451,IMPORT!$F:$AF,12,FALSE)="true","X",""),"")</f>
        <v/>
      </c>
      <c r="T451" s="16" t="str">
        <f>IFERROR(IF(VLOOKUP(B451,IMPORT!$F:$AF,9,FALSE)="true","X",""),"")</f>
        <v/>
      </c>
      <c r="U451" s="16" t="str">
        <f>IFERROR(IF(VLOOKUP(B451,IMPORT!$F:$AF,10,FALSE)="true","X",""),"")</f>
        <v/>
      </c>
      <c r="V451" s="16" t="str">
        <f>IFERROR(IF(VLOOKUP(B451,IMPORT!$F:$AF,13,FALSE)="true","X",""),"")</f>
        <v/>
      </c>
      <c r="W451" s="16" t="str">
        <f>IFERROR(IF(VLOOKUP(B451,IMPORT!$F:$AF,14,FALSE)="true","X",""),"")</f>
        <v/>
      </c>
      <c r="X451" s="12">
        <f>IFERROR(INT(IF(MID(VLOOKUP(B451,IMPORT!$F:$AF,27,FALSE),1,10)&lt;&gt;"null",MID(VLOOKUP(B451,IMPORT!$F:$AF,27,FALSE),1,10),"-")),"")</f>
        <v>43213</v>
      </c>
      <c r="Y451" s="21">
        <f>IFERROR(IF(VLOOKUP(B451,IMPORT!$F:$AF,24,FALSE)&lt;&gt;"null",VLOOKUP(B451,IMPORT!$F:$AF,24,FALSE),""),"")</f>
        <v>7.0100118723600397E+17</v>
      </c>
      <c r="Z451" s="18" t="str">
        <f>IFERROR(IF(VLOOKUP(B451,IMPORT!$F:$AF,25,FALSE)&lt;&gt;"null",VLOOKUP(B451,IMPORT!$F:$AF,25,FALSE),""),"")</f>
        <v/>
      </c>
    </row>
    <row r="452" spans="1:26">
      <c r="A452" s="1" t="str">
        <f>IFERROR(IF(IMPORT!C452&lt;&gt;"",IMPORT!C452,""),"")</f>
        <v>Z - Garage Street - Stephen</v>
      </c>
      <c r="B452" s="1" t="str">
        <f>IFERROR(VLOOKUP(D452,IMPORT!$1:$1048576,6,FALSE),"")</f>
        <v>ES-527-VS</v>
      </c>
      <c r="C452" s="1" t="str">
        <f>IFERROR(VLOOKUP(B452,IMPORT!$F:$G,2,FALSE),"")</f>
        <v>MEGANE</v>
      </c>
      <c r="D452" s="8" t="str">
        <f>IFERROR(IF(IMPORT!A452&lt;&gt;"",IMPORT!A452,""),"")</f>
        <v>Z - Garage Street - Stephen7</v>
      </c>
      <c r="E452" s="1" t="str">
        <f>IFERROR(VLOOKUP(D452,IMPORT!$1:$1048576,21,FALSE),"")</f>
        <v>Stephen Girault</v>
      </c>
      <c r="F452" s="25" t="str">
        <f>IFERROR(IF(VLOOKUP(B452,IMPORT!$F:$J,4,0)="true","","S"),"")</f>
        <v/>
      </c>
      <c r="G452" s="10" t="str">
        <f>IFERROR(IF(VLOOKUP(B452,IMPORT!$F:$J,5,0)="normal","","B"),"")</f>
        <v/>
      </c>
      <c r="H452" s="26" t="str">
        <f>IFERROR(IF(VLOOKUP(B452,IMPORT!$F:$L,7,0)="true","","P"),"")</f>
        <v>P</v>
      </c>
      <c r="I452" s="18" t="str">
        <f>IF(AND(OR(IMPORT!K452="available",IMPORT!K452="reservation",IMPORT!K452="reservation-late"),OR(A452&lt;&gt;"Z - Garage - Livraison",A452&lt;&gt;"Z - Garage - Livraison")),B452,"")</f>
        <v>ES-527-VS</v>
      </c>
      <c r="J452" s="18" t="str">
        <f>IFERROR(IF(VLOOKUP(B452,IMPORT!$F:$AF,21,FALSE)&lt;&gt;"null",IF(OR(A452="Z - Garage - Livraison",A452="Z - Garage - Restitution"),"",B452),""),"")</f>
        <v/>
      </c>
      <c r="K452" s="18" t="str">
        <f>IF(AND(J452="",OR(IMPORT!K452="intervention",IMPORT!K452="intervention-late")),IF(OR(A452="Z - Garage - Livraison",A452="Z - Garage - Restitution"),"",B452),"")</f>
        <v/>
      </c>
      <c r="L452" s="18" t="str">
        <f>IFERROR(IF(OR(A452="Z - Garage - Livraison",A452="Z - Garage - Restitution"),B452,""),"")</f>
        <v/>
      </c>
      <c r="M452" s="20" t="str">
        <f>IFERROR(INT(IF(OR(IMPORT!K452="intervention",IMPORT!K452="intervention-late",IMPORT!K452="unavailable"),IF(J452&lt;&gt;"",MID(VLOOKUP(B452,IMPORT!$F:$AF,21,0),1,10),MID(VLOOKUP(B452,IMPORT!$F:$AF,19,0),1,10)),"")),"")</f>
        <v/>
      </c>
      <c r="N452" s="20" t="str">
        <f>IFERROR(INT(IF(OR(IMPORT!K452="intervention",IMPORT!K452="intervention-late",IMPORT!K452="unavailable"),IF(J452&lt;&gt;"",MID(VLOOKUP(B452,IMPORT!$F:$AF,22,0),1,10),MID(VLOOKUP(B452,IMPORT!$F:$AF,20,0),1,10)),"")),"")</f>
        <v/>
      </c>
      <c r="O452" s="18" t="str">
        <f t="shared" ca="1" si="7"/>
        <v/>
      </c>
      <c r="P452" s="14" t="str">
        <f>IFERROR(INT(IF(MID(VLOOKUP(B452,IMPORT!$F:$AF,23,FALSE),1,10)&lt;&gt;"null",MID(VLOOKUP(B452,IMPORT!$F:$AF,23,FALSE),1,10),"")),"")</f>
        <v/>
      </c>
      <c r="Q452" s="16" t="str">
        <f>IFERROR(INT(IF(MID(VLOOKUP(B452,IMPORT!$F:$AF,26,FALSE),1,10)&lt;&gt;"null",MID(VLOOKUP(B452,IMPORT!$F:$AF,26,FALSE),1,10),"")),"")</f>
        <v/>
      </c>
      <c r="R452" s="16" t="str">
        <f>IFERROR(IF(VLOOKUP(B452,IMPORT!$F:$AF,11,FALSE)="true","X",""),"")</f>
        <v/>
      </c>
      <c r="S452" s="16" t="str">
        <f>IFERROR(IF(VLOOKUP(B452,IMPORT!$F:$AF,12,FALSE)="true","X",""),"")</f>
        <v/>
      </c>
      <c r="T452" s="16" t="str">
        <f>IFERROR(IF(VLOOKUP(B452,IMPORT!$F:$AF,9,FALSE)="true","X",""),"")</f>
        <v/>
      </c>
      <c r="U452" s="16" t="str">
        <f>IFERROR(IF(VLOOKUP(B452,IMPORT!$F:$AF,10,FALSE)="true","X",""),"")</f>
        <v/>
      </c>
      <c r="V452" s="16" t="str">
        <f>IFERROR(IF(VLOOKUP(B452,IMPORT!$F:$AF,13,FALSE)="true","X",""),"")</f>
        <v/>
      </c>
      <c r="W452" s="16" t="str">
        <f>IFERROR(IF(VLOOKUP(B452,IMPORT!$F:$AF,14,FALSE)="true","X",""),"")</f>
        <v/>
      </c>
      <c r="X452" s="12">
        <f>IFERROR(INT(IF(MID(VLOOKUP(B452,IMPORT!$F:$AF,27,FALSE),1,10)&lt;&gt;"null",MID(VLOOKUP(B452,IMPORT!$F:$AF,27,FALSE),1,10),"-")),"")</f>
        <v>43250</v>
      </c>
      <c r="Y452" s="21">
        <f>IFERROR(IF(VLOOKUP(B452,IMPORT!$F:$AF,24,FALSE)&lt;&gt;"null",VLOOKUP(B452,IMPORT!$F:$AF,24,FALSE),""),"")</f>
        <v>7.0100118723602701E+17</v>
      </c>
      <c r="Z452" s="18" t="str">
        <f>IFERROR(IF(VLOOKUP(B452,IMPORT!$F:$AF,25,FALSE)&lt;&gt;"null",VLOOKUP(B452,IMPORT!$F:$AF,25,FALSE),""),"")</f>
        <v/>
      </c>
    </row>
    <row r="453" spans="1:26">
      <c r="A453" s="1" t="str">
        <f>IFERROR(IF(IMPORT!C453&lt;&gt;"",IMPORT!C453,""),"")</f>
        <v>Z - Garage Street - Stephen</v>
      </c>
      <c r="B453" s="1" t="str">
        <f>IFERROR(VLOOKUP(D453,IMPORT!$1:$1048576,6,FALSE),"")</f>
        <v>FA-844-RT</v>
      </c>
      <c r="C453" s="1" t="str">
        <f>IFERROR(VLOOKUP(B453,IMPORT!$F:$G,2,FALSE),"")</f>
        <v>MEGANE</v>
      </c>
      <c r="D453" s="8" t="str">
        <f>IFERROR(IF(IMPORT!A453&lt;&gt;"",IMPORT!A453,""),"")</f>
        <v>Z - Garage Street - Stephen8</v>
      </c>
      <c r="E453" s="1" t="str">
        <f>IFERROR(VLOOKUP(D453,IMPORT!$1:$1048576,21,FALSE),"")</f>
        <v>Stephen Girault</v>
      </c>
      <c r="F453" s="25" t="str">
        <f>IFERROR(IF(VLOOKUP(B453,IMPORT!$F:$J,4,0)="true","","S"),"")</f>
        <v>S</v>
      </c>
      <c r="G453" s="10" t="str">
        <f>IFERROR(IF(VLOOKUP(B453,IMPORT!$F:$J,5,0)="normal","","B"),"")</f>
        <v/>
      </c>
      <c r="H453" s="26" t="str">
        <f>IFERROR(IF(VLOOKUP(B453,IMPORT!$F:$L,7,0)="true","","P"),"")</f>
        <v>P</v>
      </c>
      <c r="I453" s="18" t="str">
        <f>IF(AND(OR(IMPORT!K453="available",IMPORT!K453="reservation",IMPORT!K453="reservation-late"),OR(A453&lt;&gt;"Z - Garage - Livraison",A453&lt;&gt;"Z - Garage - Livraison")),B453,"")</f>
        <v/>
      </c>
      <c r="J453" s="18" t="str">
        <f>IFERROR(IF(VLOOKUP(B453,IMPORT!$F:$AF,21,FALSE)&lt;&gt;"null",IF(OR(A453="Z - Garage - Livraison",A453="Z - Garage - Restitution"),"",B453),""),"")</f>
        <v>FA-844-RT</v>
      </c>
      <c r="K453" s="18" t="str">
        <f>IF(AND(J453="",OR(IMPORT!K453="intervention",IMPORT!K453="intervention-late")),IF(OR(A453="Z - Garage - Livraison",A453="Z - Garage - Restitution"),"",B453),"")</f>
        <v/>
      </c>
      <c r="L453" s="18" t="str">
        <f>IFERROR(IF(OR(A453="Z - Garage - Livraison",A453="Z - Garage - Restitution"),B453,""),"")</f>
        <v/>
      </c>
      <c r="M453" s="20">
        <f>IFERROR(INT(IF(OR(IMPORT!K453="intervention",IMPORT!K453="intervention-late",IMPORT!K453="unavailable"),IF(J453&lt;&gt;"",MID(VLOOKUP(B453,IMPORT!$F:$AF,21,0),1,10),MID(VLOOKUP(B453,IMPORT!$F:$AF,19,0),1,10)),"")),"")</f>
        <v>43453</v>
      </c>
      <c r="N453" s="20">
        <f>IFERROR(INT(IF(OR(IMPORT!K453="intervention",IMPORT!K453="intervention-late",IMPORT!K453="unavailable"),IF(J453&lt;&gt;"",MID(VLOOKUP(B453,IMPORT!$F:$AF,22,0),1,10),MID(VLOOKUP(B453,IMPORT!$F:$AF,20,0),1,10)),"")),"")</f>
        <v>43523</v>
      </c>
      <c r="O453" s="18">
        <f t="shared" ca="1" si="7"/>
        <v>10</v>
      </c>
      <c r="P453" s="14" t="str">
        <f>IFERROR(INT(IF(MID(VLOOKUP(B453,IMPORT!$F:$AF,23,FALSE),1,10)&lt;&gt;"null",MID(VLOOKUP(B453,IMPORT!$F:$AF,23,FALSE),1,10),"")),"")</f>
        <v/>
      </c>
      <c r="Q453" s="16" t="str">
        <f>IFERROR(INT(IF(MID(VLOOKUP(B453,IMPORT!$F:$AF,26,FALSE),1,10)&lt;&gt;"null",MID(VLOOKUP(B453,IMPORT!$F:$AF,26,FALSE),1,10),"")),"")</f>
        <v/>
      </c>
      <c r="R453" s="16" t="str">
        <f>IFERROR(IF(VLOOKUP(B453,IMPORT!$F:$AF,11,FALSE)="true","X",""),"")</f>
        <v/>
      </c>
      <c r="S453" s="16" t="str">
        <f>IFERROR(IF(VLOOKUP(B453,IMPORT!$F:$AF,12,FALSE)="true","X",""),"")</f>
        <v/>
      </c>
      <c r="T453" s="16" t="str">
        <f>IFERROR(IF(VLOOKUP(B453,IMPORT!$F:$AF,9,FALSE)="true","X",""),"")</f>
        <v/>
      </c>
      <c r="U453" s="16" t="str">
        <f>IFERROR(IF(VLOOKUP(B453,IMPORT!$F:$AF,10,FALSE)="true","X",""),"")</f>
        <v/>
      </c>
      <c r="V453" s="16" t="str">
        <f>IFERROR(IF(VLOOKUP(B453,IMPORT!$F:$AF,13,FALSE)="true","X",""),"")</f>
        <v/>
      </c>
      <c r="W453" s="16" t="str">
        <f>IFERROR(IF(VLOOKUP(B453,IMPORT!$F:$AF,14,FALSE)="true","X",""),"")</f>
        <v/>
      </c>
      <c r="X453" s="12" t="str">
        <f>IFERROR(INT(IF(MID(VLOOKUP(B453,IMPORT!$F:$AF,27,FALSE),1,10)&lt;&gt;"null",MID(VLOOKUP(B453,IMPORT!$F:$AF,27,FALSE),1,10),"-")),"")</f>
        <v/>
      </c>
      <c r="Y453" s="21">
        <f>IFERROR(IF(VLOOKUP(B453,IMPORT!$F:$AF,24,FALSE)&lt;&gt;"null",VLOOKUP(B453,IMPORT!$F:$AF,24,FALSE),""),"")</f>
        <v>7.0100118723602406E+17</v>
      </c>
      <c r="Z453" s="18" t="str">
        <f>IFERROR(IF(VLOOKUP(B453,IMPORT!$F:$AF,25,FALSE)&lt;&gt;"null",VLOOKUP(B453,IMPORT!$F:$AF,25,FALSE),""),"")</f>
        <v/>
      </c>
    </row>
    <row r="454" spans="1:26">
      <c r="A454" s="1" t="str">
        <f>IFERROR(IF(IMPORT!C454&lt;&gt;"",IMPORT!C454,""),"")</f>
        <v>Z - Garage Street - Stephen</v>
      </c>
      <c r="B454" s="1" t="str">
        <f>IFERROR(VLOOKUP(D454,IMPORT!$1:$1048576,6,FALSE),"")</f>
        <v>ES-084-VS</v>
      </c>
      <c r="C454" s="1" t="str">
        <f>IFERROR(VLOOKUP(B454,IMPORT!$F:$G,2,FALSE),"")</f>
        <v>TWINGO</v>
      </c>
      <c r="D454" s="8" t="str">
        <f>IFERROR(IF(IMPORT!A454&lt;&gt;"",IMPORT!A454,""),"")</f>
        <v>Z - Garage Street - Stephen9</v>
      </c>
      <c r="E454" s="1" t="str">
        <f>IFERROR(VLOOKUP(D454,IMPORT!$1:$1048576,21,FALSE),"")</f>
        <v>Stephen Girault</v>
      </c>
      <c r="F454" s="25" t="str">
        <f>IFERROR(IF(VLOOKUP(B454,IMPORT!$F:$J,4,0)="true","","S"),"")</f>
        <v/>
      </c>
      <c r="G454" s="10" t="str">
        <f>IFERROR(IF(VLOOKUP(B454,IMPORT!$F:$J,5,0)="normal","","B"),"")</f>
        <v/>
      </c>
      <c r="H454" s="26" t="str">
        <f>IFERROR(IF(VLOOKUP(B454,IMPORT!$F:$L,7,0)="true","","P"),"")</f>
        <v>P</v>
      </c>
      <c r="I454" s="18" t="str">
        <f>IF(AND(OR(IMPORT!K454="available",IMPORT!K454="reservation",IMPORT!K454="reservation-late"),OR(A454&lt;&gt;"Z - Garage - Livraison",A454&lt;&gt;"Z - Garage - Livraison")),B454,"")</f>
        <v/>
      </c>
      <c r="J454" s="18" t="str">
        <f>IFERROR(IF(VLOOKUP(B454,IMPORT!$F:$AF,21,FALSE)&lt;&gt;"null",IF(OR(A454="Z - Garage - Livraison",A454="Z - Garage - Restitution"),"",B454),""),"")</f>
        <v>ES-084-VS</v>
      </c>
      <c r="K454" s="18" t="str">
        <f>IF(AND(J454="",OR(IMPORT!K454="intervention",IMPORT!K454="intervention-late")),IF(OR(A454="Z - Garage - Livraison",A454="Z - Garage - Restitution"),"",B454),"")</f>
        <v/>
      </c>
      <c r="L454" s="18" t="str">
        <f>IFERROR(IF(OR(A454="Z - Garage - Livraison",A454="Z - Garage - Restitution"),B454,""),"")</f>
        <v/>
      </c>
      <c r="M454" s="20">
        <f>IFERROR(INT(IF(OR(IMPORT!K454="intervention",IMPORT!K454="intervention-late",IMPORT!K454="unavailable"),IF(J454&lt;&gt;"",MID(VLOOKUP(B454,IMPORT!$F:$AF,21,0),1,10),MID(VLOOKUP(B454,IMPORT!$F:$AF,19,0),1,10)),"")),"")</f>
        <v>43493</v>
      </c>
      <c r="N454" s="20">
        <f>IFERROR(INT(IF(OR(IMPORT!K454="intervention",IMPORT!K454="intervention-late",IMPORT!K454="unavailable"),IF(J454&lt;&gt;"",MID(VLOOKUP(B454,IMPORT!$F:$AF,22,0),1,10),MID(VLOOKUP(B454,IMPORT!$F:$AF,20,0),1,10)),"")),"")</f>
        <v>43523</v>
      </c>
      <c r="O454" s="18">
        <f t="shared" ca="1" si="7"/>
        <v>10</v>
      </c>
      <c r="P454" s="14">
        <f>IFERROR(INT(IF(MID(VLOOKUP(B454,IMPORT!$F:$AF,23,FALSE),1,10)&lt;&gt;"null",MID(VLOOKUP(B454,IMPORT!$F:$AF,23,FALSE),1,10),"")),"")</f>
        <v>43492</v>
      </c>
      <c r="Q454" s="16" t="str">
        <f>IFERROR(INT(IF(MID(VLOOKUP(B454,IMPORT!$F:$AF,26,FALSE),1,10)&lt;&gt;"null",MID(VLOOKUP(B454,IMPORT!$F:$AF,26,FALSE),1,10),"")),"")</f>
        <v/>
      </c>
      <c r="R454" s="16" t="str">
        <f>IFERROR(IF(VLOOKUP(B454,IMPORT!$F:$AF,11,FALSE)="true","X",""),"")</f>
        <v/>
      </c>
      <c r="S454" s="16" t="str">
        <f>IFERROR(IF(VLOOKUP(B454,IMPORT!$F:$AF,12,FALSE)="true","X",""),"")</f>
        <v/>
      </c>
      <c r="T454" s="16" t="str">
        <f>IFERROR(IF(VLOOKUP(B454,IMPORT!$F:$AF,9,FALSE)="true","X",""),"")</f>
        <v/>
      </c>
      <c r="U454" s="16" t="str">
        <f>IFERROR(IF(VLOOKUP(B454,IMPORT!$F:$AF,10,FALSE)="true","X",""),"")</f>
        <v/>
      </c>
      <c r="V454" s="16" t="str">
        <f>IFERROR(IF(VLOOKUP(B454,IMPORT!$F:$AF,13,FALSE)="true","X",""),"")</f>
        <v/>
      </c>
      <c r="W454" s="16" t="str">
        <f>IFERROR(IF(VLOOKUP(B454,IMPORT!$F:$AF,14,FALSE)="true","X",""),"")</f>
        <v/>
      </c>
      <c r="X454" s="12">
        <f>IFERROR(INT(IF(MID(VLOOKUP(B454,IMPORT!$F:$AF,27,FALSE),1,10)&lt;&gt;"null",MID(VLOOKUP(B454,IMPORT!$F:$AF,27,FALSE),1,10),"-")),"")</f>
        <v>43270</v>
      </c>
      <c r="Y454" s="21">
        <f>IFERROR(IF(VLOOKUP(B454,IMPORT!$F:$AF,24,FALSE)&lt;&gt;"null",VLOOKUP(B454,IMPORT!$F:$AF,24,FALSE),""),"")</f>
        <v>7.0100118723601894E+17</v>
      </c>
      <c r="Z454" s="18" t="str">
        <f>IFERROR(IF(VLOOKUP(B454,IMPORT!$F:$AF,25,FALSE)&lt;&gt;"null",VLOOKUP(B454,IMPORT!$F:$AF,25,FALSE),""),"")</f>
        <v/>
      </c>
    </row>
    <row r="455" spans="1:26">
      <c r="A455" s="1" t="str">
        <f>IFERROR(IF(IMPORT!C455&lt;&gt;"",IMPORT!C455,""),"")</f>
        <v>Z - Garage Street - Stephen</v>
      </c>
      <c r="B455" s="1" t="str">
        <f>IFERROR(VLOOKUP(D455,IMPORT!$1:$1048576,6,FALSE),"")</f>
        <v>FA-693-HB</v>
      </c>
      <c r="C455" s="1">
        <f>IFERROR(VLOOKUP(B455,IMPORT!$F:$G,2,FALSE),"")</f>
        <v>500</v>
      </c>
      <c r="D455" s="8" t="str">
        <f>IFERROR(IF(IMPORT!A455&lt;&gt;"",IMPORT!A455,""),"")</f>
        <v>Z - Garage Street - Stephen10</v>
      </c>
      <c r="E455" s="1" t="str">
        <f>IFERROR(VLOOKUP(D455,IMPORT!$1:$1048576,21,FALSE),"")</f>
        <v>Stephen Girault</v>
      </c>
      <c r="F455" s="25" t="str">
        <f>IFERROR(IF(VLOOKUP(B455,IMPORT!$F:$J,4,0)="true","","S"),"")</f>
        <v>S</v>
      </c>
      <c r="G455" s="10" t="str">
        <f>IFERROR(IF(VLOOKUP(B455,IMPORT!$F:$J,5,0)="normal","","B"),"")</f>
        <v>B</v>
      </c>
      <c r="H455" s="26" t="str">
        <f>IFERROR(IF(VLOOKUP(B455,IMPORT!$F:$L,7,0)="true","","P"),"")</f>
        <v>P</v>
      </c>
      <c r="I455" s="18" t="str">
        <f>IF(AND(OR(IMPORT!K455="available",IMPORT!K455="reservation",IMPORT!K455="reservation-late"),OR(A455&lt;&gt;"Z - Garage - Livraison",A455&lt;&gt;"Z - Garage - Livraison")),B455,"")</f>
        <v/>
      </c>
      <c r="J455" s="18" t="str">
        <f>IFERROR(IF(VLOOKUP(B455,IMPORT!$F:$AF,21,FALSE)&lt;&gt;"null",IF(OR(A455="Z - Garage - Livraison",A455="Z - Garage - Restitution"),"",B455),""),"")</f>
        <v>FA-693-HB</v>
      </c>
      <c r="K455" s="18" t="str">
        <f>IF(AND(J455="",OR(IMPORT!K455="intervention",IMPORT!K455="intervention-late")),IF(OR(A455="Z - Garage - Livraison",A455="Z - Garage - Restitution"),"",B455),"")</f>
        <v/>
      </c>
      <c r="L455" s="18" t="str">
        <f>IFERROR(IF(OR(A455="Z - Garage - Livraison",A455="Z - Garage - Restitution"),B455,""),"")</f>
        <v/>
      </c>
      <c r="M455" s="20">
        <f>IFERROR(INT(IF(OR(IMPORT!K455="intervention",IMPORT!K455="intervention-late",IMPORT!K455="unavailable"),IF(J455&lt;&gt;"",MID(VLOOKUP(B455,IMPORT!$F:$AF,21,0),1,10),MID(VLOOKUP(B455,IMPORT!$F:$AF,19,0),1,10)),"")),"")</f>
        <v>43439</v>
      </c>
      <c r="N455" s="20">
        <f>IFERROR(INT(IF(OR(IMPORT!K455="intervention",IMPORT!K455="intervention-late",IMPORT!K455="unavailable"),IF(J455&lt;&gt;"",MID(VLOOKUP(B455,IMPORT!$F:$AF,22,0),1,10),MID(VLOOKUP(B455,IMPORT!$F:$AF,20,0),1,10)),"")),"")</f>
        <v>43545</v>
      </c>
      <c r="O455" s="18">
        <f t="shared" ca="1" si="7"/>
        <v>32</v>
      </c>
      <c r="P455" s="14">
        <f>IFERROR(INT(IF(MID(VLOOKUP(B455,IMPORT!$F:$AF,23,FALSE),1,10)&lt;&gt;"null",MID(VLOOKUP(B455,IMPORT!$F:$AF,23,FALSE),1,10),"")),"")</f>
        <v>43436</v>
      </c>
      <c r="Q455" s="16" t="str">
        <f>IFERROR(INT(IF(MID(VLOOKUP(B455,IMPORT!$F:$AF,26,FALSE),1,10)&lt;&gt;"null",MID(VLOOKUP(B455,IMPORT!$F:$AF,26,FALSE),1,10),"")),"")</f>
        <v/>
      </c>
      <c r="R455" s="16" t="str">
        <f>IFERROR(IF(VLOOKUP(B455,IMPORT!$F:$AF,11,FALSE)="true","X",""),"")</f>
        <v/>
      </c>
      <c r="S455" s="16" t="str">
        <f>IFERROR(IF(VLOOKUP(B455,IMPORT!$F:$AF,12,FALSE)="true","X",""),"")</f>
        <v/>
      </c>
      <c r="T455" s="16" t="str">
        <f>IFERROR(IF(VLOOKUP(B455,IMPORT!$F:$AF,9,FALSE)="true","X",""),"")</f>
        <v/>
      </c>
      <c r="U455" s="16" t="str">
        <f>IFERROR(IF(VLOOKUP(B455,IMPORT!$F:$AF,10,FALSE)="true","X",""),"")</f>
        <v/>
      </c>
      <c r="V455" s="16" t="str">
        <f>IFERROR(IF(VLOOKUP(B455,IMPORT!$F:$AF,13,FALSE)="true","X",""),"")</f>
        <v/>
      </c>
      <c r="W455" s="16" t="str">
        <f>IFERROR(IF(VLOOKUP(B455,IMPORT!$F:$AF,14,FALSE)="true","X",""),"")</f>
        <v/>
      </c>
      <c r="X455" s="12" t="str">
        <f>IFERROR(INT(IF(MID(VLOOKUP(B455,IMPORT!$F:$AF,27,FALSE),1,10)&lt;&gt;"null",MID(VLOOKUP(B455,IMPORT!$F:$AF,27,FALSE),1,10),"-")),"")</f>
        <v/>
      </c>
      <c r="Y455" s="21" t="str">
        <f>IFERROR(IF(VLOOKUP(B455,IMPORT!$F:$AF,24,FALSE)&lt;&gt;"null",VLOOKUP(B455,IMPORT!$F:$AF,24,FALSE),""),"")</f>
        <v/>
      </c>
      <c r="Z455" s="18" t="str">
        <f>IFERROR(IF(VLOOKUP(B455,IMPORT!$F:$AF,25,FALSE)&lt;&gt;"null",VLOOKUP(B455,IMPORT!$F:$AF,25,FALSE),""),"")</f>
        <v/>
      </c>
    </row>
    <row r="456" spans="1:26">
      <c r="A456" s="1" t="str">
        <f>IFERROR(IF(IMPORT!C456&lt;&gt;"",IMPORT!C456,""),"")</f>
        <v>Z - Garage Street - Stephen</v>
      </c>
      <c r="B456" s="1" t="str">
        <f>IFERROR(VLOOKUP(D456,IMPORT!$1:$1048576,6,FALSE),"")</f>
        <v>FC-550-DK</v>
      </c>
      <c r="C456" s="1">
        <f>IFERROR(VLOOKUP(B456,IMPORT!$F:$G,2,FALSE),"")</f>
        <v>500</v>
      </c>
      <c r="D456" s="8" t="str">
        <f>IFERROR(IF(IMPORT!A456&lt;&gt;"",IMPORT!A456,""),"")</f>
        <v>Z - Garage Street - Stephen11</v>
      </c>
      <c r="E456" s="1" t="str">
        <f>IFERROR(VLOOKUP(D456,IMPORT!$1:$1048576,21,FALSE),"")</f>
        <v>Stephen Girault</v>
      </c>
      <c r="F456" s="25" t="str">
        <f>IFERROR(IF(VLOOKUP(B456,IMPORT!$F:$J,4,0)="true","","S"),"")</f>
        <v/>
      </c>
      <c r="G456" s="10" t="str">
        <f>IFERROR(IF(VLOOKUP(B456,IMPORT!$F:$J,5,0)="normal","","B"),"")</f>
        <v>B</v>
      </c>
      <c r="H456" s="26" t="str">
        <f>IFERROR(IF(VLOOKUP(B456,IMPORT!$F:$L,7,0)="true","","P"),"")</f>
        <v>P</v>
      </c>
      <c r="I456" s="18" t="str">
        <f>IF(AND(OR(IMPORT!K456="available",IMPORT!K456="reservation",IMPORT!K456="reservation-late"),OR(A456&lt;&gt;"Z - Garage - Livraison",A456&lt;&gt;"Z - Garage - Livraison")),B456,"")</f>
        <v/>
      </c>
      <c r="J456" s="18" t="str">
        <f>IFERROR(IF(VLOOKUP(B456,IMPORT!$F:$AF,21,FALSE)&lt;&gt;"null",IF(OR(A456="Z - Garage - Livraison",A456="Z - Garage - Restitution"),"",B456),""),"")</f>
        <v>FC-550-DK</v>
      </c>
      <c r="K456" s="18" t="str">
        <f>IF(AND(J456="",OR(IMPORT!K456="intervention",IMPORT!K456="intervention-late")),IF(OR(A456="Z - Garage - Livraison",A456="Z - Garage - Restitution"),"",B456),"")</f>
        <v/>
      </c>
      <c r="L456" s="18" t="str">
        <f>IFERROR(IF(OR(A456="Z - Garage - Livraison",A456="Z - Garage - Restitution"),B456,""),"")</f>
        <v/>
      </c>
      <c r="M456" s="20">
        <f>IFERROR(INT(IF(OR(IMPORT!K456="intervention",IMPORT!K456="intervention-late",IMPORT!K456="unavailable"),IF(J456&lt;&gt;"",MID(VLOOKUP(B456,IMPORT!$F:$AF,21,0),1,10),MID(VLOOKUP(B456,IMPORT!$F:$AF,19,0),1,10)),"")),"")</f>
        <v>43473</v>
      </c>
      <c r="N456" s="20">
        <f>IFERROR(INT(IF(OR(IMPORT!K456="intervention",IMPORT!K456="intervention-late",IMPORT!K456="unavailable"),IF(J456&lt;&gt;"",MID(VLOOKUP(B456,IMPORT!$F:$AF,22,0),1,10),MID(VLOOKUP(B456,IMPORT!$F:$AF,20,0),1,10)),"")),"")</f>
        <v>43524</v>
      </c>
      <c r="O456" s="18">
        <f t="shared" ca="1" si="7"/>
        <v>11</v>
      </c>
      <c r="P456" s="14" t="str">
        <f>IFERROR(INT(IF(MID(VLOOKUP(B456,IMPORT!$F:$AF,23,FALSE),1,10)&lt;&gt;"null",MID(VLOOKUP(B456,IMPORT!$F:$AF,23,FALSE),1,10),"")),"")</f>
        <v/>
      </c>
      <c r="Q456" s="16" t="str">
        <f>IFERROR(INT(IF(MID(VLOOKUP(B456,IMPORT!$F:$AF,26,FALSE),1,10)&lt;&gt;"null",MID(VLOOKUP(B456,IMPORT!$F:$AF,26,FALSE),1,10),"")),"")</f>
        <v/>
      </c>
      <c r="R456" s="16" t="str">
        <f>IFERROR(IF(VLOOKUP(B456,IMPORT!$F:$AF,11,FALSE)="true","X",""),"")</f>
        <v/>
      </c>
      <c r="S456" s="16" t="str">
        <f>IFERROR(IF(VLOOKUP(B456,IMPORT!$F:$AF,12,FALSE)="true","X",""),"")</f>
        <v/>
      </c>
      <c r="T456" s="16" t="str">
        <f>IFERROR(IF(VLOOKUP(B456,IMPORT!$F:$AF,9,FALSE)="true","X",""),"")</f>
        <v/>
      </c>
      <c r="U456" s="16" t="str">
        <f>IFERROR(IF(VLOOKUP(B456,IMPORT!$F:$AF,10,FALSE)="true","X",""),"")</f>
        <v/>
      </c>
      <c r="V456" s="16" t="str">
        <f>IFERROR(IF(VLOOKUP(B456,IMPORT!$F:$AF,13,FALSE)="true","X",""),"")</f>
        <v/>
      </c>
      <c r="W456" s="16" t="str">
        <f>IFERROR(IF(VLOOKUP(B456,IMPORT!$F:$AF,14,FALSE)="true","X",""),"")</f>
        <v/>
      </c>
      <c r="X456" s="12">
        <f>IFERROR(INT(IF(MID(VLOOKUP(B456,IMPORT!$F:$AF,27,FALSE),1,10)&lt;&gt;"null",MID(VLOOKUP(B456,IMPORT!$F:$AF,27,FALSE),1,10),"-")),"")</f>
        <v>43446</v>
      </c>
      <c r="Y456" s="21">
        <f>IFERROR(IF(VLOOKUP(B456,IMPORT!$F:$AF,24,FALSE)&lt;&gt;"null",VLOOKUP(B456,IMPORT!$F:$AF,24,FALSE),""),"")</f>
        <v>7.0100118723605901E+17</v>
      </c>
      <c r="Z456" s="18" t="str">
        <f>IFERROR(IF(VLOOKUP(B456,IMPORT!$F:$AF,25,FALSE)&lt;&gt;"null",VLOOKUP(B456,IMPORT!$F:$AF,25,FALSE),""),"")</f>
        <v/>
      </c>
    </row>
    <row r="457" spans="1:26">
      <c r="A457" s="1" t="str">
        <f>IFERROR(IF(IMPORT!C457&lt;&gt;"",IMPORT!C457,""),"")</f>
        <v>Z - Garage Street - Stephen</v>
      </c>
      <c r="B457" s="1" t="str">
        <f>IFERROR(VLOOKUP(D457,IMPORT!$1:$1048576,6,FALSE),"")</f>
        <v>EX-326-EW</v>
      </c>
      <c r="C457" s="1">
        <f>IFERROR(VLOOKUP(B457,IMPORT!$F:$G,2,FALSE),"")</f>
        <v>500</v>
      </c>
      <c r="D457" s="8" t="str">
        <f>IFERROR(IF(IMPORT!A457&lt;&gt;"",IMPORT!A457,""),"")</f>
        <v>Z - Garage Street - Stephen12</v>
      </c>
      <c r="E457" s="1" t="str">
        <f>IFERROR(VLOOKUP(D457,IMPORT!$1:$1048576,21,FALSE),"")</f>
        <v>Stephen Girault</v>
      </c>
      <c r="F457" s="25" t="str">
        <f>IFERROR(IF(VLOOKUP(B457,IMPORT!$F:$J,4,0)="true","","S"),"")</f>
        <v>S</v>
      </c>
      <c r="G457" s="10" t="str">
        <f>IFERROR(IF(VLOOKUP(B457,IMPORT!$F:$J,5,0)="normal","","B"),"")</f>
        <v>B</v>
      </c>
      <c r="H457" s="26" t="str">
        <f>IFERROR(IF(VLOOKUP(B457,IMPORT!$F:$L,7,0)="true","","P"),"")</f>
        <v>P</v>
      </c>
      <c r="I457" s="18" t="str">
        <f>IF(AND(OR(IMPORT!K457="available",IMPORT!K457="reservation",IMPORT!K457="reservation-late"),OR(A457&lt;&gt;"Z - Garage - Livraison",A457&lt;&gt;"Z - Garage - Livraison")),B457,"")</f>
        <v>EX-326-EW</v>
      </c>
      <c r="J457" s="18" t="str">
        <f>IFERROR(IF(VLOOKUP(B457,IMPORT!$F:$AF,21,FALSE)&lt;&gt;"null",IF(OR(A457="Z - Garage - Livraison",A457="Z - Garage - Restitution"),"",B457),""),"")</f>
        <v/>
      </c>
      <c r="K457" s="18" t="str">
        <f>IF(AND(J457="",OR(IMPORT!K457="intervention",IMPORT!K457="intervention-late")),IF(OR(A457="Z - Garage - Livraison",A457="Z - Garage - Restitution"),"",B457),"")</f>
        <v/>
      </c>
      <c r="L457" s="18" t="str">
        <f>IFERROR(IF(OR(A457="Z - Garage - Livraison",A457="Z - Garage - Restitution"),B457,""),"")</f>
        <v/>
      </c>
      <c r="M457" s="20" t="str">
        <f>IFERROR(INT(IF(OR(IMPORT!K457="intervention",IMPORT!K457="intervention-late",IMPORT!K457="unavailable"),IF(J457&lt;&gt;"",MID(VLOOKUP(B457,IMPORT!$F:$AF,21,0),1,10),MID(VLOOKUP(B457,IMPORT!$F:$AF,19,0),1,10)),"")),"")</f>
        <v/>
      </c>
      <c r="N457" s="20" t="str">
        <f>IFERROR(INT(IF(OR(IMPORT!K457="intervention",IMPORT!K457="intervention-late",IMPORT!K457="unavailable"),IF(J457&lt;&gt;"",MID(VLOOKUP(B457,IMPORT!$F:$AF,22,0),1,10),MID(VLOOKUP(B457,IMPORT!$F:$AF,20,0),1,10)),"")),"")</f>
        <v/>
      </c>
      <c r="O457" s="18" t="str">
        <f t="shared" ca="1" si="7"/>
        <v/>
      </c>
      <c r="P457" s="14">
        <f>IFERROR(INT(IF(MID(VLOOKUP(B457,IMPORT!$F:$AF,23,FALSE),1,10)&lt;&gt;"null",MID(VLOOKUP(B457,IMPORT!$F:$AF,23,FALSE),1,10),"")),"")</f>
        <v>43301</v>
      </c>
      <c r="Q457" s="16" t="str">
        <f>IFERROR(INT(IF(MID(VLOOKUP(B457,IMPORT!$F:$AF,26,FALSE),1,10)&lt;&gt;"null",MID(VLOOKUP(B457,IMPORT!$F:$AF,26,FALSE),1,10),"")),"")</f>
        <v/>
      </c>
      <c r="R457" s="16" t="str">
        <f>IFERROR(IF(VLOOKUP(B457,IMPORT!$F:$AF,11,FALSE)="true","X",""),"")</f>
        <v/>
      </c>
      <c r="S457" s="16" t="str">
        <f>IFERROR(IF(VLOOKUP(B457,IMPORT!$F:$AF,12,FALSE)="true","X",""),"")</f>
        <v/>
      </c>
      <c r="T457" s="16" t="str">
        <f>IFERROR(IF(VLOOKUP(B457,IMPORT!$F:$AF,9,FALSE)="true","X",""),"")</f>
        <v/>
      </c>
      <c r="U457" s="16" t="str">
        <f>IFERROR(IF(VLOOKUP(B457,IMPORT!$F:$AF,10,FALSE)="true","X",""),"")</f>
        <v/>
      </c>
      <c r="V457" s="16" t="str">
        <f>IFERROR(IF(VLOOKUP(B457,IMPORT!$F:$AF,13,FALSE)="true","X",""),"")</f>
        <v/>
      </c>
      <c r="W457" s="16" t="str">
        <f>IFERROR(IF(VLOOKUP(B457,IMPORT!$F:$AF,14,FALSE)="true","X",""),"")</f>
        <v/>
      </c>
      <c r="X457" s="12">
        <f>IFERROR(INT(IF(MID(VLOOKUP(B457,IMPORT!$F:$AF,27,FALSE),1,10)&lt;&gt;"null",MID(VLOOKUP(B457,IMPORT!$F:$AF,27,FALSE),1,10),"-")),"")</f>
        <v>43284</v>
      </c>
      <c r="Y457" s="21">
        <f>IFERROR(IF(VLOOKUP(B457,IMPORT!$F:$AF,24,FALSE)&lt;&gt;"null",VLOOKUP(B457,IMPORT!$F:$AF,24,FALSE),""),"")</f>
        <v>7.0100118723603904E+17</v>
      </c>
      <c r="Z457" s="18" t="str">
        <f>IFERROR(IF(VLOOKUP(B457,IMPORT!$F:$AF,25,FALSE)&lt;&gt;"null",VLOOKUP(B457,IMPORT!$F:$AF,25,FALSE),""),"")</f>
        <v/>
      </c>
    </row>
    <row r="458" spans="1:26">
      <c r="A458" s="1" t="str">
        <f>IFERROR(IF(IMPORT!C458&lt;&gt;"",IMPORT!C458,""),"")</f>
        <v/>
      </c>
      <c r="B458" s="1">
        <f>IFERROR(VLOOKUP(D458,IMPORT!$1:$1048576,6,FALSE),"")</f>
        <v>0</v>
      </c>
      <c r="C458" s="1" t="str">
        <f>IFERROR(VLOOKUP(B458,IMPORT!$F:$G,2,FALSE),"")</f>
        <v/>
      </c>
      <c r="D458" s="8" t="str">
        <f>IFERROR(IF(IMPORT!A458&lt;&gt;"",IMPORT!A458,""),"")</f>
        <v/>
      </c>
      <c r="E458" s="1">
        <f>IFERROR(VLOOKUP(D458,IMPORT!$1:$1048576,21,FALSE),"")</f>
        <v>0</v>
      </c>
      <c r="F458" s="25" t="str">
        <f>IFERROR(IF(VLOOKUP(B458,IMPORT!$F:$J,4,0)="true","","S"),"")</f>
        <v/>
      </c>
      <c r="G458" s="10" t="str">
        <f>IFERROR(IF(VLOOKUP(B458,IMPORT!$F:$J,5,0)="normal","","B"),"")</f>
        <v/>
      </c>
      <c r="H458" s="26" t="str">
        <f>IFERROR(IF(VLOOKUP(B458,IMPORT!$F:$L,7,0)="true","","P"),"")</f>
        <v/>
      </c>
      <c r="I458" s="18" t="str">
        <f>IF(AND(OR(IMPORT!K458="available",IMPORT!K458="reservation",IMPORT!K458="reservation-late"),OR(A458&lt;&gt;"Z - Garage - Livraison",A458&lt;&gt;"Z - Garage - Livraison")),B458,"")</f>
        <v/>
      </c>
      <c r="J458" s="18" t="str">
        <f>IFERROR(IF(VLOOKUP(B458,IMPORT!$F:$AF,21,FALSE)&lt;&gt;"null",IF(OR(A458="Z - Garage - Livraison",A458="Z - Garage - Restitution"),"",B458),""),"")</f>
        <v/>
      </c>
      <c r="K458" s="18" t="str">
        <f>IF(AND(J458="",OR(IMPORT!K458="intervention",IMPORT!K458="intervention-late")),IF(OR(A458="Z - Garage - Livraison",A458="Z - Garage - Restitution"),"",B458),"")</f>
        <v/>
      </c>
      <c r="L458" s="18" t="str">
        <f>IFERROR(IF(OR(A458="Z - Garage - Livraison",A458="Z - Garage - Restitution"),B458,""),"")</f>
        <v/>
      </c>
      <c r="M458" s="20" t="str">
        <f>IFERROR(INT(IF(OR(IMPORT!K458="intervention",IMPORT!K458="intervention-late",IMPORT!K458="unavailable"),IF(J458&lt;&gt;"",MID(VLOOKUP(B458,IMPORT!$F:$AF,21,0),1,10),MID(VLOOKUP(B458,IMPORT!$F:$AF,19,0),1,10)),"")),"")</f>
        <v/>
      </c>
      <c r="N458" s="20" t="str">
        <f>IFERROR(INT(IF(OR(IMPORT!K458="intervention",IMPORT!K458="intervention-late",IMPORT!K458="unavailable"),IF(J458&lt;&gt;"",MID(VLOOKUP(B458,IMPORT!$F:$AF,22,0),1,10),MID(VLOOKUP(B458,IMPORT!$F:$AF,20,0),1,10)),"")),"")</f>
        <v/>
      </c>
      <c r="O458" s="18" t="str">
        <f t="shared" ca="1" si="7"/>
        <v/>
      </c>
      <c r="P458" s="14" t="str">
        <f>IFERROR(INT(IF(MID(VLOOKUP(B458,IMPORT!$F:$AF,23,FALSE),1,10)&lt;&gt;"null",MID(VLOOKUP(B458,IMPORT!$F:$AF,23,FALSE),1,10),"")),"")</f>
        <v/>
      </c>
      <c r="Q458" s="16" t="str">
        <f>IFERROR(INT(IF(MID(VLOOKUP(B458,IMPORT!$F:$AF,26,FALSE),1,10)&lt;&gt;"null",MID(VLOOKUP(B458,IMPORT!$F:$AF,26,FALSE),1,10),"")),"")</f>
        <v/>
      </c>
      <c r="R458" s="16" t="str">
        <f>IFERROR(IF(VLOOKUP(B458,IMPORT!$F:$AF,11,FALSE)="true","X",""),"")</f>
        <v/>
      </c>
      <c r="S458" s="16" t="str">
        <f>IFERROR(IF(VLOOKUP(B458,IMPORT!$F:$AF,12,FALSE)="true","X",""),"")</f>
        <v/>
      </c>
      <c r="T458" s="16" t="str">
        <f>IFERROR(IF(VLOOKUP(B458,IMPORT!$F:$AF,9,FALSE)="true","X",""),"")</f>
        <v/>
      </c>
      <c r="U458" s="16" t="str">
        <f>IFERROR(IF(VLOOKUP(B458,IMPORT!$F:$AF,10,FALSE)="true","X",""),"")</f>
        <v/>
      </c>
      <c r="V458" s="16" t="str">
        <f>IFERROR(IF(VLOOKUP(B458,IMPORT!$F:$AF,13,FALSE)="true","X",""),"")</f>
        <v/>
      </c>
      <c r="W458" s="16" t="str">
        <f>IFERROR(IF(VLOOKUP(B458,IMPORT!$F:$AF,14,FALSE)="true","X",""),"")</f>
        <v/>
      </c>
      <c r="X458" s="12" t="str">
        <f>IFERROR(INT(IF(MID(VLOOKUP(B458,IMPORT!$F:$AF,27,FALSE),1,10)&lt;&gt;"null",MID(VLOOKUP(B458,IMPORT!$F:$AF,27,FALSE),1,10),"-")),"")</f>
        <v/>
      </c>
      <c r="Y458" s="21" t="str">
        <f>IFERROR(IF(VLOOKUP(B458,IMPORT!$F:$AF,24,FALSE)&lt;&gt;"null",VLOOKUP(B458,IMPORT!$F:$AF,24,FALSE),""),"")</f>
        <v/>
      </c>
      <c r="Z458" s="18" t="str">
        <f>IFERROR(IF(VLOOKUP(B458,IMPORT!$F:$AF,25,FALSE)&lt;&gt;"null",VLOOKUP(B458,IMPORT!$F:$AF,25,FALSE),""),"")</f>
        <v/>
      </c>
    </row>
    <row r="459" spans="1:26">
      <c r="A459" s="1" t="str">
        <f>IFERROR(IF(IMPORT!C459&lt;&gt;"",IMPORT!C459,""),"")</f>
        <v/>
      </c>
      <c r="B459" s="1">
        <f>IFERROR(VLOOKUP(D459,IMPORT!$1:$1048576,6,FALSE),"")</f>
        <v>0</v>
      </c>
      <c r="C459" s="1" t="str">
        <f>IFERROR(VLOOKUP(B459,IMPORT!$F:$G,2,FALSE),"")</f>
        <v/>
      </c>
      <c r="D459" s="8" t="str">
        <f>IFERROR(IF(IMPORT!A459&lt;&gt;"",IMPORT!A459,""),"")</f>
        <v/>
      </c>
      <c r="E459" s="1">
        <f>IFERROR(VLOOKUP(D459,IMPORT!$1:$1048576,21,FALSE),"")</f>
        <v>0</v>
      </c>
      <c r="F459" s="25" t="str">
        <f>IFERROR(IF(VLOOKUP(B459,IMPORT!$F:$J,4,0)="true","","S"),"")</f>
        <v/>
      </c>
      <c r="G459" s="10" t="str">
        <f>IFERROR(IF(VLOOKUP(B459,IMPORT!$F:$J,5,0)="normal","","B"),"")</f>
        <v/>
      </c>
      <c r="H459" s="26" t="str">
        <f>IFERROR(IF(VLOOKUP(B459,IMPORT!$F:$L,7,0)="true","","P"),"")</f>
        <v/>
      </c>
      <c r="I459" s="18" t="str">
        <f>IF(AND(OR(IMPORT!K459="available",IMPORT!K459="reservation",IMPORT!K459="reservation-late"),OR(A459&lt;&gt;"Z - Garage - Livraison",A459&lt;&gt;"Z - Garage - Livraison")),B459,"")</f>
        <v/>
      </c>
      <c r="J459" s="18" t="str">
        <f>IFERROR(IF(VLOOKUP(B459,IMPORT!$F:$AF,21,FALSE)&lt;&gt;"null",IF(OR(A459="Z - Garage - Livraison",A459="Z - Garage - Restitution"),"",B459),""),"")</f>
        <v/>
      </c>
      <c r="K459" s="18" t="str">
        <f>IF(AND(J459="",OR(IMPORT!K459="intervention",IMPORT!K459="intervention-late")),IF(OR(A459="Z - Garage - Livraison",A459="Z - Garage - Restitution"),"",B459),"")</f>
        <v/>
      </c>
      <c r="L459" s="18" t="str">
        <f>IFERROR(IF(OR(A459="Z - Garage - Livraison",A459="Z - Garage - Restitution"),B459,""),"")</f>
        <v/>
      </c>
      <c r="M459" s="20" t="str">
        <f>IFERROR(INT(IF(OR(IMPORT!K459="intervention",IMPORT!K459="intervention-late",IMPORT!K459="unavailable"),IF(J459&lt;&gt;"",MID(VLOOKUP(B459,IMPORT!$F:$AF,21,0),1,10),MID(VLOOKUP(B459,IMPORT!$F:$AF,19,0),1,10)),"")),"")</f>
        <v/>
      </c>
      <c r="N459" s="20" t="str">
        <f>IFERROR(INT(IF(OR(IMPORT!K459="intervention",IMPORT!K459="intervention-late",IMPORT!K459="unavailable"),IF(J459&lt;&gt;"",MID(VLOOKUP(B459,IMPORT!$F:$AF,22,0),1,10),MID(VLOOKUP(B459,IMPORT!$F:$AF,20,0),1,10)),"")),"")</f>
        <v/>
      </c>
      <c r="O459" s="18" t="str">
        <f t="shared" ca="1" si="7"/>
        <v/>
      </c>
      <c r="P459" s="14" t="str">
        <f>IFERROR(INT(IF(MID(VLOOKUP(B459,IMPORT!$F:$AF,23,FALSE),1,10)&lt;&gt;"null",MID(VLOOKUP(B459,IMPORT!$F:$AF,23,FALSE),1,10),"")),"")</f>
        <v/>
      </c>
      <c r="Q459" s="16" t="str">
        <f>IFERROR(INT(IF(MID(VLOOKUP(B459,IMPORT!$F:$AF,26,FALSE),1,10)&lt;&gt;"null",MID(VLOOKUP(B459,IMPORT!$F:$AF,26,FALSE),1,10),"")),"")</f>
        <v/>
      </c>
      <c r="R459" s="16" t="str">
        <f>IFERROR(IF(VLOOKUP(B459,IMPORT!$F:$AF,11,FALSE)="true","X",""),"")</f>
        <v/>
      </c>
      <c r="S459" s="16" t="str">
        <f>IFERROR(IF(VLOOKUP(B459,IMPORT!$F:$AF,12,FALSE)="true","X",""),"")</f>
        <v/>
      </c>
      <c r="T459" s="16" t="str">
        <f>IFERROR(IF(VLOOKUP(B459,IMPORT!$F:$AF,9,FALSE)="true","X",""),"")</f>
        <v/>
      </c>
      <c r="U459" s="16" t="str">
        <f>IFERROR(IF(VLOOKUP(B459,IMPORT!$F:$AF,10,FALSE)="true","X",""),"")</f>
        <v/>
      </c>
      <c r="V459" s="16" t="str">
        <f>IFERROR(IF(VLOOKUP(B459,IMPORT!$F:$AF,13,FALSE)="true","X",""),"")</f>
        <v/>
      </c>
      <c r="W459" s="16" t="str">
        <f>IFERROR(IF(VLOOKUP(B459,IMPORT!$F:$AF,14,FALSE)="true","X",""),"")</f>
        <v/>
      </c>
      <c r="X459" s="12" t="str">
        <f>IFERROR(INT(IF(MID(VLOOKUP(B459,IMPORT!$F:$AF,27,FALSE),1,10)&lt;&gt;"null",MID(VLOOKUP(B459,IMPORT!$F:$AF,27,FALSE),1,10),"-")),"")</f>
        <v/>
      </c>
      <c r="Y459" s="21" t="str">
        <f>IFERROR(IF(VLOOKUP(B459,IMPORT!$F:$AF,24,FALSE)&lt;&gt;"null",VLOOKUP(B459,IMPORT!$F:$AF,24,FALSE),""),"")</f>
        <v/>
      </c>
      <c r="Z459" s="18" t="str">
        <f>IFERROR(IF(VLOOKUP(B459,IMPORT!$F:$AF,25,FALSE)&lt;&gt;"null",VLOOKUP(B459,IMPORT!$F:$AF,25,FALSE),""),"")</f>
        <v/>
      </c>
    </row>
    <row r="460" spans="1:26">
      <c r="A460" s="1" t="str">
        <f>IFERROR(IF(IMPORT!C460&lt;&gt;"",IMPORT!C460,""),"")</f>
        <v/>
      </c>
      <c r="B460" s="1">
        <f>IFERROR(VLOOKUP(D460,IMPORT!$1:$1048576,6,FALSE),"")</f>
        <v>0</v>
      </c>
      <c r="C460" s="1" t="str">
        <f>IFERROR(VLOOKUP(B460,IMPORT!$F:$G,2,FALSE),"")</f>
        <v/>
      </c>
      <c r="D460" s="8" t="str">
        <f>IFERROR(IF(IMPORT!A460&lt;&gt;"",IMPORT!A460,""),"")</f>
        <v/>
      </c>
      <c r="E460" s="1">
        <f>IFERROR(VLOOKUP(D460,IMPORT!$1:$1048576,21,FALSE),"")</f>
        <v>0</v>
      </c>
      <c r="F460" s="25" t="str">
        <f>IFERROR(IF(VLOOKUP(B460,IMPORT!$F:$J,4,0)="true","","S"),"")</f>
        <v/>
      </c>
      <c r="G460" s="10" t="str">
        <f>IFERROR(IF(VLOOKUP(B460,IMPORT!$F:$J,5,0)="normal","","B"),"")</f>
        <v/>
      </c>
      <c r="H460" s="26" t="str">
        <f>IFERROR(IF(VLOOKUP(B460,IMPORT!$F:$L,7,0)="true","","P"),"")</f>
        <v/>
      </c>
      <c r="I460" s="18" t="str">
        <f>IF(AND(OR(IMPORT!K460="available",IMPORT!K460="reservation",IMPORT!K460="reservation-late"),OR(A460&lt;&gt;"Z - Garage - Livraison",A460&lt;&gt;"Z - Garage - Livraison")),B460,"")</f>
        <v/>
      </c>
      <c r="J460" s="18" t="str">
        <f>IFERROR(IF(VLOOKUP(B460,IMPORT!$F:$AF,21,FALSE)&lt;&gt;"null",IF(OR(A460="Z - Garage - Livraison",A460="Z - Garage - Restitution"),"",B460),""),"")</f>
        <v/>
      </c>
      <c r="K460" s="18" t="str">
        <f>IF(AND(J460="",OR(IMPORT!K460="intervention",IMPORT!K460="intervention-late")),IF(OR(A460="Z - Garage - Livraison",A460="Z - Garage - Restitution"),"",B460),"")</f>
        <v/>
      </c>
      <c r="L460" s="18" t="str">
        <f>IFERROR(IF(OR(A460="Z - Garage - Livraison",A460="Z - Garage - Restitution"),B460,""),"")</f>
        <v/>
      </c>
      <c r="M460" s="20" t="str">
        <f>IFERROR(INT(IF(OR(IMPORT!K460="intervention",IMPORT!K460="intervention-late",IMPORT!K460="unavailable"),IF(J460&lt;&gt;"",MID(VLOOKUP(B460,IMPORT!$F:$AF,21,0),1,10),MID(VLOOKUP(B460,IMPORT!$F:$AF,19,0),1,10)),"")),"")</f>
        <v/>
      </c>
      <c r="N460" s="20" t="str">
        <f>IFERROR(INT(IF(OR(IMPORT!K460="intervention",IMPORT!K460="intervention-late",IMPORT!K460="unavailable"),IF(J460&lt;&gt;"",MID(VLOOKUP(B460,IMPORT!$F:$AF,22,0),1,10),MID(VLOOKUP(B460,IMPORT!$F:$AF,20,0),1,10)),"")),"")</f>
        <v/>
      </c>
      <c r="O460" s="18" t="str">
        <f t="shared" ca="1" si="7"/>
        <v/>
      </c>
      <c r="P460" s="14" t="str">
        <f>IFERROR(INT(IF(MID(VLOOKUP(B460,IMPORT!$F:$AF,23,FALSE),1,10)&lt;&gt;"null",MID(VLOOKUP(B460,IMPORT!$F:$AF,23,FALSE),1,10),"")),"")</f>
        <v/>
      </c>
      <c r="Q460" s="16" t="str">
        <f>IFERROR(INT(IF(MID(VLOOKUP(B460,IMPORT!$F:$AF,26,FALSE),1,10)&lt;&gt;"null",MID(VLOOKUP(B460,IMPORT!$F:$AF,26,FALSE),1,10),"")),"")</f>
        <v/>
      </c>
      <c r="R460" s="16" t="str">
        <f>IFERROR(IF(VLOOKUP(B460,IMPORT!$F:$AF,11,FALSE)="true","X",""),"")</f>
        <v/>
      </c>
      <c r="S460" s="16" t="str">
        <f>IFERROR(IF(VLOOKUP(B460,IMPORT!$F:$AF,12,FALSE)="true","X",""),"")</f>
        <v/>
      </c>
      <c r="T460" s="16" t="str">
        <f>IFERROR(IF(VLOOKUP(B460,IMPORT!$F:$AF,9,FALSE)="true","X",""),"")</f>
        <v/>
      </c>
      <c r="U460" s="16" t="str">
        <f>IFERROR(IF(VLOOKUP(B460,IMPORT!$F:$AF,10,FALSE)="true","X",""),"")</f>
        <v/>
      </c>
      <c r="V460" s="16" t="str">
        <f>IFERROR(IF(VLOOKUP(B460,IMPORT!$F:$AF,13,FALSE)="true","X",""),"")</f>
        <v/>
      </c>
      <c r="W460" s="16" t="str">
        <f>IFERROR(IF(VLOOKUP(B460,IMPORT!$F:$AF,14,FALSE)="true","X",""),"")</f>
        <v/>
      </c>
      <c r="X460" s="12" t="str">
        <f>IFERROR(INT(IF(MID(VLOOKUP(B460,IMPORT!$F:$AF,27,FALSE),1,10)&lt;&gt;"null",MID(VLOOKUP(B460,IMPORT!$F:$AF,27,FALSE),1,10),"-")),"")</f>
        <v/>
      </c>
      <c r="Y460" s="21" t="str">
        <f>IFERROR(IF(VLOOKUP(B460,IMPORT!$F:$AF,24,FALSE)&lt;&gt;"null",VLOOKUP(B460,IMPORT!$F:$AF,24,FALSE),""),"")</f>
        <v/>
      </c>
      <c r="Z460" s="18" t="str">
        <f>IFERROR(IF(VLOOKUP(B460,IMPORT!$F:$AF,25,FALSE)&lt;&gt;"null",VLOOKUP(B460,IMPORT!$F:$AF,25,FALSE),""),"")</f>
        <v/>
      </c>
    </row>
    <row r="461" spans="1:26">
      <c r="A461" s="1" t="str">
        <f>IFERROR(IF(IMPORT!C461&lt;&gt;"",IMPORT!C461,""),"")</f>
        <v/>
      </c>
      <c r="B461" s="1">
        <f>IFERROR(VLOOKUP(D461,IMPORT!$1:$1048576,6,FALSE),"")</f>
        <v>0</v>
      </c>
      <c r="C461" s="1" t="str">
        <f>IFERROR(VLOOKUP(B461,IMPORT!$F:$G,2,FALSE),"")</f>
        <v/>
      </c>
      <c r="D461" s="8" t="str">
        <f>IFERROR(IF(IMPORT!A461&lt;&gt;"",IMPORT!A461,""),"")</f>
        <v/>
      </c>
      <c r="E461" s="1">
        <f>IFERROR(VLOOKUP(D461,IMPORT!$1:$1048576,21,FALSE),"")</f>
        <v>0</v>
      </c>
      <c r="F461" s="25" t="str">
        <f>IFERROR(IF(VLOOKUP(B461,IMPORT!$F:$J,4,0)="true","","S"),"")</f>
        <v/>
      </c>
      <c r="G461" s="10" t="str">
        <f>IFERROR(IF(VLOOKUP(B461,IMPORT!$F:$J,5,0)="normal","","B"),"")</f>
        <v/>
      </c>
      <c r="H461" s="26" t="str">
        <f>IFERROR(IF(VLOOKUP(B461,IMPORT!$F:$L,7,0)="true","","P"),"")</f>
        <v/>
      </c>
      <c r="I461" s="18" t="str">
        <f>IF(AND(OR(IMPORT!K461="available",IMPORT!K461="reservation",IMPORT!K461="reservation-late"),OR(A461&lt;&gt;"Z - Garage - Livraison",A461&lt;&gt;"Z - Garage - Livraison")),B461,"")</f>
        <v/>
      </c>
      <c r="J461" s="18" t="str">
        <f>IFERROR(IF(VLOOKUP(B461,IMPORT!$F:$AF,21,FALSE)&lt;&gt;"null",IF(OR(A461="Z - Garage - Livraison",A461="Z - Garage - Restitution"),"",B461),""),"")</f>
        <v/>
      </c>
      <c r="K461" s="18" t="str">
        <f>IF(AND(J461="",OR(IMPORT!K461="intervention",IMPORT!K461="intervention-late")),IF(OR(A461="Z - Garage - Livraison",A461="Z - Garage - Restitution"),"",B461),"")</f>
        <v/>
      </c>
      <c r="L461" s="18" t="str">
        <f>IFERROR(IF(OR(A461="Z - Garage - Livraison",A461="Z - Garage - Restitution"),B461,""),"")</f>
        <v/>
      </c>
      <c r="M461" s="20" t="str">
        <f>IFERROR(INT(IF(OR(IMPORT!K461="intervention",IMPORT!K461="intervention-late",IMPORT!K461="unavailable"),IF(J461&lt;&gt;"",MID(VLOOKUP(B461,IMPORT!$F:$AF,21,0),1,10),MID(VLOOKUP(B461,IMPORT!$F:$AF,19,0),1,10)),"")),"")</f>
        <v/>
      </c>
      <c r="N461" s="20" t="str">
        <f>IFERROR(INT(IF(OR(IMPORT!K461="intervention",IMPORT!K461="intervention-late",IMPORT!K461="unavailable"),IF(J461&lt;&gt;"",MID(VLOOKUP(B461,IMPORT!$F:$AF,22,0),1,10),MID(VLOOKUP(B461,IMPORT!$F:$AF,20,0),1,10)),"")),"")</f>
        <v/>
      </c>
      <c r="O461" s="18" t="str">
        <f t="shared" ca="1" si="7"/>
        <v/>
      </c>
      <c r="P461" s="14" t="str">
        <f>IFERROR(INT(IF(MID(VLOOKUP(B461,IMPORT!$F:$AF,23,FALSE),1,10)&lt;&gt;"null",MID(VLOOKUP(B461,IMPORT!$F:$AF,23,FALSE),1,10),"")),"")</f>
        <v/>
      </c>
      <c r="Q461" s="16" t="str">
        <f>IFERROR(INT(IF(MID(VLOOKUP(B461,IMPORT!$F:$AF,26,FALSE),1,10)&lt;&gt;"null",MID(VLOOKUP(B461,IMPORT!$F:$AF,26,FALSE),1,10),"")),"")</f>
        <v/>
      </c>
      <c r="R461" s="16" t="str">
        <f>IFERROR(IF(VLOOKUP(B461,IMPORT!$F:$AF,11,FALSE)="true","X",""),"")</f>
        <v/>
      </c>
      <c r="S461" s="16" t="str">
        <f>IFERROR(IF(VLOOKUP(B461,IMPORT!$F:$AF,12,FALSE)="true","X",""),"")</f>
        <v/>
      </c>
      <c r="T461" s="16" t="str">
        <f>IFERROR(IF(VLOOKUP(B461,IMPORT!$F:$AF,9,FALSE)="true","X",""),"")</f>
        <v/>
      </c>
      <c r="U461" s="16" t="str">
        <f>IFERROR(IF(VLOOKUP(B461,IMPORT!$F:$AF,10,FALSE)="true","X",""),"")</f>
        <v/>
      </c>
      <c r="V461" s="16" t="str">
        <f>IFERROR(IF(VLOOKUP(B461,IMPORT!$F:$AF,13,FALSE)="true","X",""),"")</f>
        <v/>
      </c>
      <c r="W461" s="16" t="str">
        <f>IFERROR(IF(VLOOKUP(B461,IMPORT!$F:$AF,14,FALSE)="true","X",""),"")</f>
        <v/>
      </c>
      <c r="X461" s="12" t="str">
        <f>IFERROR(INT(IF(MID(VLOOKUP(B461,IMPORT!$F:$AF,27,FALSE),1,10)&lt;&gt;"null",MID(VLOOKUP(B461,IMPORT!$F:$AF,27,FALSE),1,10),"-")),"")</f>
        <v/>
      </c>
      <c r="Y461" s="21" t="str">
        <f>IFERROR(IF(VLOOKUP(B461,IMPORT!$F:$AF,24,FALSE)&lt;&gt;"null",VLOOKUP(B461,IMPORT!$F:$AF,24,FALSE),""),"")</f>
        <v/>
      </c>
      <c r="Z461" s="18" t="str">
        <f>IFERROR(IF(VLOOKUP(B461,IMPORT!$F:$AF,25,FALSE)&lt;&gt;"null",VLOOKUP(B461,IMPORT!$F:$AF,25,FALSE),""),"")</f>
        <v/>
      </c>
    </row>
    <row r="462" spans="1:26">
      <c r="A462" s="1" t="str">
        <f>IFERROR(IF(IMPORT!C462&lt;&gt;"",IMPORT!C462,""),"")</f>
        <v/>
      </c>
      <c r="B462" s="1">
        <f>IFERROR(VLOOKUP(D462,IMPORT!$1:$1048576,6,FALSE),"")</f>
        <v>0</v>
      </c>
      <c r="C462" s="1" t="str">
        <f>IFERROR(VLOOKUP(B462,IMPORT!$F:$G,2,FALSE),"")</f>
        <v/>
      </c>
      <c r="D462" s="8" t="str">
        <f>IFERROR(IF(IMPORT!A462&lt;&gt;"",IMPORT!A462,""),"")</f>
        <v/>
      </c>
      <c r="E462" s="1">
        <f>IFERROR(VLOOKUP(D462,IMPORT!$1:$1048576,21,FALSE),"")</f>
        <v>0</v>
      </c>
      <c r="F462" s="25" t="str">
        <f>IFERROR(IF(VLOOKUP(B462,IMPORT!$F:$J,4,0)="true","","S"),"")</f>
        <v/>
      </c>
      <c r="G462" s="10" t="str">
        <f>IFERROR(IF(VLOOKUP(B462,IMPORT!$F:$J,5,0)="normal","","B"),"")</f>
        <v/>
      </c>
      <c r="H462" s="26" t="str">
        <f>IFERROR(IF(VLOOKUP(B462,IMPORT!$F:$L,7,0)="true","","P"),"")</f>
        <v/>
      </c>
      <c r="I462" s="18" t="str">
        <f>IF(AND(OR(IMPORT!K462="available",IMPORT!K462="reservation",IMPORT!K462="reservation-late"),OR(A462&lt;&gt;"Z - Garage - Livraison",A462&lt;&gt;"Z - Garage - Livraison")),B462,"")</f>
        <v/>
      </c>
      <c r="J462" s="18" t="str">
        <f>IFERROR(IF(VLOOKUP(B462,IMPORT!$F:$AF,21,FALSE)&lt;&gt;"null",IF(OR(A462="Z - Garage - Livraison",A462="Z - Garage - Restitution"),"",B462),""),"")</f>
        <v/>
      </c>
      <c r="K462" s="18" t="str">
        <f>IF(AND(J462="",OR(IMPORT!K462="intervention",IMPORT!K462="intervention-late")),IF(OR(A462="Z - Garage - Livraison",A462="Z - Garage - Restitution"),"",B462),"")</f>
        <v/>
      </c>
      <c r="L462" s="18" t="str">
        <f>IFERROR(IF(OR(A462="Z - Garage - Livraison",A462="Z - Garage - Restitution"),B462,""),"")</f>
        <v/>
      </c>
      <c r="M462" s="20" t="str">
        <f>IFERROR(INT(IF(OR(IMPORT!K462="intervention",IMPORT!K462="intervention-late",IMPORT!K462="unavailable"),IF(J462&lt;&gt;"",MID(VLOOKUP(B462,IMPORT!$F:$AF,21,0),1,10),MID(VLOOKUP(B462,IMPORT!$F:$AF,19,0),1,10)),"")),"")</f>
        <v/>
      </c>
      <c r="N462" s="20" t="str">
        <f>IFERROR(INT(IF(OR(IMPORT!K462="intervention",IMPORT!K462="intervention-late",IMPORT!K462="unavailable"),IF(J462&lt;&gt;"",MID(VLOOKUP(B462,IMPORT!$F:$AF,22,0),1,10),MID(VLOOKUP(B462,IMPORT!$F:$AF,20,0),1,10)),"")),"")</f>
        <v/>
      </c>
      <c r="O462" s="18" t="str">
        <f t="shared" ca="1" si="7"/>
        <v/>
      </c>
      <c r="P462" s="14" t="str">
        <f>IFERROR(INT(IF(MID(VLOOKUP(B462,IMPORT!$F:$AF,23,FALSE),1,10)&lt;&gt;"null",MID(VLOOKUP(B462,IMPORT!$F:$AF,23,FALSE),1,10),"")),"")</f>
        <v/>
      </c>
      <c r="Q462" s="16" t="str">
        <f>IFERROR(INT(IF(MID(VLOOKUP(B462,IMPORT!$F:$AF,26,FALSE),1,10)&lt;&gt;"null",MID(VLOOKUP(B462,IMPORT!$F:$AF,26,FALSE),1,10),"")),"")</f>
        <v/>
      </c>
      <c r="R462" s="16" t="str">
        <f>IFERROR(IF(VLOOKUP(B462,IMPORT!$F:$AF,11,FALSE)="true","X",""),"")</f>
        <v/>
      </c>
      <c r="S462" s="16" t="str">
        <f>IFERROR(IF(VLOOKUP(B462,IMPORT!$F:$AF,12,FALSE)="true","X",""),"")</f>
        <v/>
      </c>
      <c r="T462" s="16" t="str">
        <f>IFERROR(IF(VLOOKUP(B462,IMPORT!$F:$AF,9,FALSE)="true","X",""),"")</f>
        <v/>
      </c>
      <c r="U462" s="16" t="str">
        <f>IFERROR(IF(VLOOKUP(B462,IMPORT!$F:$AF,10,FALSE)="true","X",""),"")</f>
        <v/>
      </c>
      <c r="V462" s="16" t="str">
        <f>IFERROR(IF(VLOOKUP(B462,IMPORT!$F:$AF,13,FALSE)="true","X",""),"")</f>
        <v/>
      </c>
      <c r="W462" s="16" t="str">
        <f>IFERROR(IF(VLOOKUP(B462,IMPORT!$F:$AF,14,FALSE)="true","X",""),"")</f>
        <v/>
      </c>
      <c r="X462" s="12" t="str">
        <f>IFERROR(INT(IF(MID(VLOOKUP(B462,IMPORT!$F:$AF,27,FALSE),1,10)&lt;&gt;"null",MID(VLOOKUP(B462,IMPORT!$F:$AF,27,FALSE),1,10),"-")),"")</f>
        <v/>
      </c>
      <c r="Y462" s="21" t="str">
        <f>IFERROR(IF(VLOOKUP(B462,IMPORT!$F:$AF,24,FALSE)&lt;&gt;"null",VLOOKUP(B462,IMPORT!$F:$AF,24,FALSE),""),"")</f>
        <v/>
      </c>
      <c r="Z462" s="18" t="str">
        <f>IFERROR(IF(VLOOKUP(B462,IMPORT!$F:$AF,25,FALSE)&lt;&gt;"null",VLOOKUP(B462,IMPORT!$F:$AF,25,FALSE),""),"")</f>
        <v/>
      </c>
    </row>
    <row r="463" spans="1:26">
      <c r="A463" s="1" t="str">
        <f>IFERROR(IF(IMPORT!C463&lt;&gt;"",IMPORT!C463,""),"")</f>
        <v/>
      </c>
      <c r="B463" s="1">
        <f>IFERROR(VLOOKUP(D463,IMPORT!$1:$1048576,6,FALSE),"")</f>
        <v>0</v>
      </c>
      <c r="C463" s="1" t="str">
        <f>IFERROR(VLOOKUP(B463,IMPORT!$F:$G,2,FALSE),"")</f>
        <v/>
      </c>
      <c r="D463" s="8" t="str">
        <f>IFERROR(IF(IMPORT!A463&lt;&gt;"",IMPORT!A463,""),"")</f>
        <v/>
      </c>
      <c r="E463" s="1">
        <f>IFERROR(VLOOKUP(D463,IMPORT!$1:$1048576,21,FALSE),"")</f>
        <v>0</v>
      </c>
      <c r="F463" s="25" t="str">
        <f>IFERROR(IF(VLOOKUP(B463,IMPORT!$F:$J,4,0)="true","","S"),"")</f>
        <v/>
      </c>
      <c r="G463" s="10" t="str">
        <f>IFERROR(IF(VLOOKUP(B463,IMPORT!$F:$J,5,0)="normal","","B"),"")</f>
        <v/>
      </c>
      <c r="H463" s="26" t="str">
        <f>IFERROR(IF(VLOOKUP(B463,IMPORT!$F:$L,7,0)="true","","P"),"")</f>
        <v/>
      </c>
      <c r="I463" s="18" t="str">
        <f>IF(AND(OR(IMPORT!K463="available",IMPORT!K463="reservation",IMPORT!K463="reservation-late"),OR(A463&lt;&gt;"Z - Garage - Livraison",A463&lt;&gt;"Z - Garage - Livraison")),B463,"")</f>
        <v/>
      </c>
      <c r="J463" s="18" t="str">
        <f>IFERROR(IF(VLOOKUP(B463,IMPORT!$F:$AF,21,FALSE)&lt;&gt;"null",IF(OR(A463="Z - Garage - Livraison",A463="Z - Garage - Restitution"),"",B463),""),"")</f>
        <v/>
      </c>
      <c r="K463" s="18" t="str">
        <f>IF(AND(J463="",OR(IMPORT!K463="intervention",IMPORT!K463="intervention-late")),IF(OR(A463="Z - Garage - Livraison",A463="Z - Garage - Restitution"),"",B463),"")</f>
        <v/>
      </c>
      <c r="L463" s="18" t="str">
        <f>IFERROR(IF(OR(A463="Z - Garage - Livraison",A463="Z - Garage - Restitution"),B463,""),"")</f>
        <v/>
      </c>
      <c r="M463" s="20" t="str">
        <f>IFERROR(INT(IF(OR(IMPORT!K463="intervention",IMPORT!K463="intervention-late",IMPORT!K463="unavailable"),IF(J463&lt;&gt;"",MID(VLOOKUP(B463,IMPORT!$F:$AF,21,0),1,10),MID(VLOOKUP(B463,IMPORT!$F:$AF,19,0),1,10)),"")),"")</f>
        <v/>
      </c>
      <c r="N463" s="20" t="str">
        <f>IFERROR(INT(IF(OR(IMPORT!K463="intervention",IMPORT!K463="intervention-late",IMPORT!K463="unavailable"),IF(J463&lt;&gt;"",MID(VLOOKUP(B463,IMPORT!$F:$AF,22,0),1,10),MID(VLOOKUP(B463,IMPORT!$F:$AF,20,0),1,10)),"")),"")</f>
        <v/>
      </c>
      <c r="O463" s="18" t="str">
        <f t="shared" ca="1" si="7"/>
        <v/>
      </c>
      <c r="P463" s="14" t="str">
        <f>IFERROR(INT(IF(MID(VLOOKUP(B463,IMPORT!$F:$AF,23,FALSE),1,10)&lt;&gt;"null",MID(VLOOKUP(B463,IMPORT!$F:$AF,23,FALSE),1,10),"")),"")</f>
        <v/>
      </c>
      <c r="Q463" s="16" t="str">
        <f>IFERROR(INT(IF(MID(VLOOKUP(B463,IMPORT!$F:$AF,26,FALSE),1,10)&lt;&gt;"null",MID(VLOOKUP(B463,IMPORT!$F:$AF,26,FALSE),1,10),"")),"")</f>
        <v/>
      </c>
      <c r="R463" s="16" t="str">
        <f>IFERROR(IF(VLOOKUP(B463,IMPORT!$F:$AF,11,FALSE)="true","X",""),"")</f>
        <v/>
      </c>
      <c r="S463" s="16" t="str">
        <f>IFERROR(IF(VLOOKUP(B463,IMPORT!$F:$AF,12,FALSE)="true","X",""),"")</f>
        <v/>
      </c>
      <c r="T463" s="16" t="str">
        <f>IFERROR(IF(VLOOKUP(B463,IMPORT!$F:$AF,9,FALSE)="true","X",""),"")</f>
        <v/>
      </c>
      <c r="U463" s="16" t="str">
        <f>IFERROR(IF(VLOOKUP(B463,IMPORT!$F:$AF,10,FALSE)="true","X",""),"")</f>
        <v/>
      </c>
      <c r="V463" s="16" t="str">
        <f>IFERROR(IF(VLOOKUP(B463,IMPORT!$F:$AF,13,FALSE)="true","X",""),"")</f>
        <v/>
      </c>
      <c r="W463" s="16" t="str">
        <f>IFERROR(IF(VLOOKUP(B463,IMPORT!$F:$AF,14,FALSE)="true","X",""),"")</f>
        <v/>
      </c>
      <c r="X463" s="12" t="str">
        <f>IFERROR(INT(IF(MID(VLOOKUP(B463,IMPORT!$F:$AF,27,FALSE),1,10)&lt;&gt;"null",MID(VLOOKUP(B463,IMPORT!$F:$AF,27,FALSE),1,10),"-")),"")</f>
        <v/>
      </c>
      <c r="Y463" s="21" t="str">
        <f>IFERROR(IF(VLOOKUP(B463,IMPORT!$F:$AF,24,FALSE)&lt;&gt;"null",VLOOKUP(B463,IMPORT!$F:$AF,24,FALSE),""),"")</f>
        <v/>
      </c>
      <c r="Z463" s="18" t="str">
        <f>IFERROR(IF(VLOOKUP(B463,IMPORT!$F:$AF,25,FALSE)&lt;&gt;"null",VLOOKUP(B463,IMPORT!$F:$AF,25,FALSE),""),"")</f>
        <v/>
      </c>
    </row>
    <row r="464" spans="1:26">
      <c r="A464" s="1" t="str">
        <f>IFERROR(IF(IMPORT!C464&lt;&gt;"",IMPORT!C464,""),"")</f>
        <v/>
      </c>
      <c r="B464" s="1">
        <f>IFERROR(VLOOKUP(D464,IMPORT!$1:$1048576,6,FALSE),"")</f>
        <v>0</v>
      </c>
      <c r="C464" s="1" t="str">
        <f>IFERROR(VLOOKUP(B464,IMPORT!$F:$G,2,FALSE),"")</f>
        <v/>
      </c>
      <c r="D464" s="8" t="str">
        <f>IFERROR(IF(IMPORT!A464&lt;&gt;"",IMPORT!A464,""),"")</f>
        <v/>
      </c>
      <c r="E464" s="1">
        <f>IFERROR(VLOOKUP(D464,IMPORT!$1:$1048576,21,FALSE),"")</f>
        <v>0</v>
      </c>
      <c r="F464" s="25" t="str">
        <f>IFERROR(IF(VLOOKUP(B464,IMPORT!$F:$J,4,0)="true","","S"),"")</f>
        <v/>
      </c>
      <c r="G464" s="10" t="str">
        <f>IFERROR(IF(VLOOKUP(B464,IMPORT!$F:$J,5,0)="normal","","B"),"")</f>
        <v/>
      </c>
      <c r="H464" s="26" t="str">
        <f>IFERROR(IF(VLOOKUP(B464,IMPORT!$F:$L,7,0)="true","","P"),"")</f>
        <v/>
      </c>
      <c r="I464" s="18" t="str">
        <f>IF(AND(OR(IMPORT!K464="available",IMPORT!K464="reservation",IMPORT!K464="reservation-late"),OR(A464&lt;&gt;"Z - Garage - Livraison",A464&lt;&gt;"Z - Garage - Livraison")),B464,"")</f>
        <v/>
      </c>
      <c r="J464" s="18" t="str">
        <f>IFERROR(IF(VLOOKUP(B464,IMPORT!$F:$AF,21,FALSE)&lt;&gt;"null",IF(OR(A464="Z - Garage - Livraison",A464="Z - Garage - Restitution"),"",B464),""),"")</f>
        <v/>
      </c>
      <c r="K464" s="18" t="str">
        <f>IF(AND(J464="",OR(IMPORT!K464="intervention",IMPORT!K464="intervention-late")),IF(OR(A464="Z - Garage - Livraison",A464="Z - Garage - Restitution"),"",B464),"")</f>
        <v/>
      </c>
      <c r="L464" s="18" t="str">
        <f>IFERROR(IF(OR(A464="Z - Garage - Livraison",A464="Z - Garage - Restitution"),B464,""),"")</f>
        <v/>
      </c>
      <c r="M464" s="20" t="str">
        <f>IFERROR(INT(IF(OR(IMPORT!K464="intervention",IMPORT!K464="intervention-late",IMPORT!K464="unavailable"),IF(J464&lt;&gt;"",MID(VLOOKUP(B464,IMPORT!$F:$AF,21,0),1,10),MID(VLOOKUP(B464,IMPORT!$F:$AF,19,0),1,10)),"")),"")</f>
        <v/>
      </c>
      <c r="N464" s="20" t="str">
        <f>IFERROR(INT(IF(OR(IMPORT!K464="intervention",IMPORT!K464="intervention-late",IMPORT!K464="unavailable"),IF(J464&lt;&gt;"",MID(VLOOKUP(B464,IMPORT!$F:$AF,22,0),1,10),MID(VLOOKUP(B464,IMPORT!$F:$AF,20,0),1,10)),"")),"")</f>
        <v/>
      </c>
      <c r="O464" s="18" t="str">
        <f t="shared" ca="1" si="7"/>
        <v/>
      </c>
      <c r="P464" s="14" t="str">
        <f>IFERROR(INT(IF(MID(VLOOKUP(B464,IMPORT!$F:$AF,23,FALSE),1,10)&lt;&gt;"null",MID(VLOOKUP(B464,IMPORT!$F:$AF,23,FALSE),1,10),"")),"")</f>
        <v/>
      </c>
      <c r="Q464" s="16" t="str">
        <f>IFERROR(INT(IF(MID(VLOOKUP(B464,IMPORT!$F:$AF,26,FALSE),1,10)&lt;&gt;"null",MID(VLOOKUP(B464,IMPORT!$F:$AF,26,FALSE),1,10),"")),"")</f>
        <v/>
      </c>
      <c r="R464" s="16" t="str">
        <f>IFERROR(IF(VLOOKUP(B464,IMPORT!$F:$AF,11,FALSE)="true","X",""),"")</f>
        <v/>
      </c>
      <c r="S464" s="16" t="str">
        <f>IFERROR(IF(VLOOKUP(B464,IMPORT!$F:$AF,12,FALSE)="true","X",""),"")</f>
        <v/>
      </c>
      <c r="T464" s="16" t="str">
        <f>IFERROR(IF(VLOOKUP(B464,IMPORT!$F:$AF,9,FALSE)="true","X",""),"")</f>
        <v/>
      </c>
      <c r="U464" s="16" t="str">
        <f>IFERROR(IF(VLOOKUP(B464,IMPORT!$F:$AF,10,FALSE)="true","X",""),"")</f>
        <v/>
      </c>
      <c r="V464" s="16" t="str">
        <f>IFERROR(IF(VLOOKUP(B464,IMPORT!$F:$AF,13,FALSE)="true","X",""),"")</f>
        <v/>
      </c>
      <c r="W464" s="16" t="str">
        <f>IFERROR(IF(VLOOKUP(B464,IMPORT!$F:$AF,14,FALSE)="true","X",""),"")</f>
        <v/>
      </c>
      <c r="X464" s="12" t="str">
        <f>IFERROR(INT(IF(MID(VLOOKUP(B464,IMPORT!$F:$AF,27,FALSE),1,10)&lt;&gt;"null",MID(VLOOKUP(B464,IMPORT!$F:$AF,27,FALSE),1,10),"-")),"")</f>
        <v/>
      </c>
      <c r="Y464" s="21" t="str">
        <f>IFERROR(IF(VLOOKUP(B464,IMPORT!$F:$AF,24,FALSE)&lt;&gt;"null",VLOOKUP(B464,IMPORT!$F:$AF,24,FALSE),""),"")</f>
        <v/>
      </c>
      <c r="Z464" s="18" t="str">
        <f>IFERROR(IF(VLOOKUP(B464,IMPORT!$F:$AF,25,FALSE)&lt;&gt;"null",VLOOKUP(B464,IMPORT!$F:$AF,25,FALSE),""),"")</f>
        <v/>
      </c>
    </row>
    <row r="465" spans="1:26">
      <c r="A465" s="1" t="str">
        <f>IFERROR(IF(IMPORT!C465&lt;&gt;"",IMPORT!C465,""),"")</f>
        <v/>
      </c>
      <c r="B465" s="1">
        <f>IFERROR(VLOOKUP(D465,IMPORT!$1:$1048576,6,FALSE),"")</f>
        <v>0</v>
      </c>
      <c r="C465" s="1" t="str">
        <f>IFERROR(VLOOKUP(B465,IMPORT!$F:$G,2,FALSE),"")</f>
        <v/>
      </c>
      <c r="D465" s="8" t="str">
        <f>IFERROR(IF(IMPORT!A465&lt;&gt;"",IMPORT!A465,""),"")</f>
        <v/>
      </c>
      <c r="E465" s="1">
        <f>IFERROR(VLOOKUP(D465,IMPORT!$1:$1048576,21,FALSE),"")</f>
        <v>0</v>
      </c>
      <c r="F465" s="25" t="str">
        <f>IFERROR(IF(VLOOKUP(B465,IMPORT!$F:$J,4,0)="true","","S"),"")</f>
        <v/>
      </c>
      <c r="G465" s="10" t="str">
        <f>IFERROR(IF(VLOOKUP(B465,IMPORT!$F:$J,5,0)="normal","","B"),"")</f>
        <v/>
      </c>
      <c r="H465" s="26" t="str">
        <f>IFERROR(IF(VLOOKUP(B465,IMPORT!$F:$L,7,0)="true","","P"),"")</f>
        <v/>
      </c>
      <c r="I465" s="18" t="str">
        <f>IF(AND(OR(IMPORT!K465="available",IMPORT!K465="reservation",IMPORT!K465="reservation-late"),OR(A465&lt;&gt;"Z - Garage - Livraison",A465&lt;&gt;"Z - Garage - Livraison")),B465,"")</f>
        <v/>
      </c>
      <c r="J465" s="18" t="str">
        <f>IFERROR(IF(VLOOKUP(B465,IMPORT!$F:$AF,21,FALSE)&lt;&gt;"null",IF(OR(A465="Z - Garage - Livraison",A465="Z - Garage - Restitution"),"",B465),""),"")</f>
        <v/>
      </c>
      <c r="K465" s="18" t="str">
        <f>IF(AND(J465="",OR(IMPORT!K465="intervention",IMPORT!K465="intervention-late")),IF(OR(A465="Z - Garage - Livraison",A465="Z - Garage - Restitution"),"",B465),"")</f>
        <v/>
      </c>
      <c r="L465" s="18" t="str">
        <f>IFERROR(IF(OR(A465="Z - Garage - Livraison",A465="Z - Garage - Restitution"),B465,""),"")</f>
        <v/>
      </c>
      <c r="M465" s="20" t="str">
        <f>IFERROR(INT(IF(OR(IMPORT!K465="intervention",IMPORT!K465="intervention-late",IMPORT!K465="unavailable"),IF(J465&lt;&gt;"",MID(VLOOKUP(B465,IMPORT!$F:$AF,21,0),1,10),MID(VLOOKUP(B465,IMPORT!$F:$AF,19,0),1,10)),"")),"")</f>
        <v/>
      </c>
      <c r="N465" s="20" t="str">
        <f>IFERROR(INT(IF(OR(IMPORT!K465="intervention",IMPORT!K465="intervention-late",IMPORT!K465="unavailable"),IF(J465&lt;&gt;"",MID(VLOOKUP(B465,IMPORT!$F:$AF,22,0),1,10),MID(VLOOKUP(B465,IMPORT!$F:$AF,20,0),1,10)),"")),"")</f>
        <v/>
      </c>
      <c r="O465" s="18" t="str">
        <f t="shared" ca="1" si="7"/>
        <v/>
      </c>
      <c r="P465" s="14" t="str">
        <f>IFERROR(INT(IF(MID(VLOOKUP(B465,IMPORT!$F:$AF,23,FALSE),1,10)&lt;&gt;"null",MID(VLOOKUP(B465,IMPORT!$F:$AF,23,FALSE),1,10),"")),"")</f>
        <v/>
      </c>
      <c r="Q465" s="16" t="str">
        <f>IFERROR(INT(IF(MID(VLOOKUP(B465,IMPORT!$F:$AF,26,FALSE),1,10)&lt;&gt;"null",MID(VLOOKUP(B465,IMPORT!$F:$AF,26,FALSE),1,10),"")),"")</f>
        <v/>
      </c>
      <c r="R465" s="16" t="str">
        <f>IFERROR(IF(VLOOKUP(B465,IMPORT!$F:$AF,11,FALSE)="true","X",""),"")</f>
        <v/>
      </c>
      <c r="S465" s="16" t="str">
        <f>IFERROR(IF(VLOOKUP(B465,IMPORT!$F:$AF,12,FALSE)="true","X",""),"")</f>
        <v/>
      </c>
      <c r="T465" s="16" t="str">
        <f>IFERROR(IF(VLOOKUP(B465,IMPORT!$F:$AF,9,FALSE)="true","X",""),"")</f>
        <v/>
      </c>
      <c r="U465" s="16" t="str">
        <f>IFERROR(IF(VLOOKUP(B465,IMPORT!$F:$AF,10,FALSE)="true","X",""),"")</f>
        <v/>
      </c>
      <c r="V465" s="16" t="str">
        <f>IFERROR(IF(VLOOKUP(B465,IMPORT!$F:$AF,13,FALSE)="true","X",""),"")</f>
        <v/>
      </c>
      <c r="W465" s="16" t="str">
        <f>IFERROR(IF(VLOOKUP(B465,IMPORT!$F:$AF,14,FALSE)="true","X",""),"")</f>
        <v/>
      </c>
      <c r="X465" s="12" t="str">
        <f>IFERROR(INT(IF(MID(VLOOKUP(B465,IMPORT!$F:$AF,27,FALSE),1,10)&lt;&gt;"null",MID(VLOOKUP(B465,IMPORT!$F:$AF,27,FALSE),1,10),"-")),"")</f>
        <v/>
      </c>
      <c r="Y465" s="21" t="str">
        <f>IFERROR(IF(VLOOKUP(B465,IMPORT!$F:$AF,24,FALSE)&lt;&gt;"null",VLOOKUP(B465,IMPORT!$F:$AF,24,FALSE),""),"")</f>
        <v/>
      </c>
      <c r="Z465" s="18" t="str">
        <f>IFERROR(IF(VLOOKUP(B465,IMPORT!$F:$AF,25,FALSE)&lt;&gt;"null",VLOOKUP(B465,IMPORT!$F:$AF,25,FALSE),""),"")</f>
        <v/>
      </c>
    </row>
    <row r="466" spans="1:26">
      <c r="A466" s="1" t="str">
        <f>IFERROR(IF(IMPORT!C466&lt;&gt;"",IMPORT!C466,""),"")</f>
        <v/>
      </c>
      <c r="B466" s="1">
        <f>IFERROR(VLOOKUP(D466,IMPORT!$1:$1048576,6,FALSE),"")</f>
        <v>0</v>
      </c>
      <c r="C466" s="1" t="str">
        <f>IFERROR(VLOOKUP(B466,IMPORT!$F:$G,2,FALSE),"")</f>
        <v/>
      </c>
      <c r="D466" s="8" t="str">
        <f>IFERROR(IF(IMPORT!A466&lt;&gt;"",IMPORT!A466,""),"")</f>
        <v/>
      </c>
      <c r="E466" s="1">
        <f>IFERROR(VLOOKUP(D466,IMPORT!$1:$1048576,21,FALSE),"")</f>
        <v>0</v>
      </c>
      <c r="F466" s="25" t="str">
        <f>IFERROR(IF(VLOOKUP(B466,IMPORT!$F:$J,4,0)="true","","S"),"")</f>
        <v/>
      </c>
      <c r="G466" s="10" t="str">
        <f>IFERROR(IF(VLOOKUP(B466,IMPORT!$F:$J,5,0)="normal","","B"),"")</f>
        <v/>
      </c>
      <c r="H466" s="26" t="str">
        <f>IFERROR(IF(VLOOKUP(B466,IMPORT!$F:$L,7,0)="true","","P"),"")</f>
        <v/>
      </c>
      <c r="I466" s="18" t="str">
        <f>IF(AND(OR(IMPORT!K466="available",IMPORT!K466="reservation",IMPORT!K466="reservation-late"),OR(A466&lt;&gt;"Z - Garage - Livraison",A466&lt;&gt;"Z - Garage - Livraison")),B466,"")</f>
        <v/>
      </c>
      <c r="J466" s="18" t="str">
        <f>IFERROR(IF(VLOOKUP(B466,IMPORT!$F:$AF,21,FALSE)&lt;&gt;"null",IF(OR(A466="Z - Garage - Livraison",A466="Z - Garage - Restitution"),"",B466),""),"")</f>
        <v/>
      </c>
      <c r="K466" s="18" t="str">
        <f>IF(AND(J466="",OR(IMPORT!K466="intervention",IMPORT!K466="intervention-late")),IF(OR(A466="Z - Garage - Livraison",A466="Z - Garage - Restitution"),"",B466),"")</f>
        <v/>
      </c>
      <c r="L466" s="18" t="str">
        <f>IFERROR(IF(OR(A466="Z - Garage - Livraison",A466="Z - Garage - Restitution"),B466,""),"")</f>
        <v/>
      </c>
      <c r="M466" s="20" t="str">
        <f>IFERROR(INT(IF(OR(IMPORT!K466="intervention",IMPORT!K466="intervention-late",IMPORT!K466="unavailable"),IF(J466&lt;&gt;"",MID(VLOOKUP(B466,IMPORT!$F:$AF,21,0),1,10),MID(VLOOKUP(B466,IMPORT!$F:$AF,19,0),1,10)),"")),"")</f>
        <v/>
      </c>
      <c r="N466" s="20" t="str">
        <f>IFERROR(INT(IF(OR(IMPORT!K466="intervention",IMPORT!K466="intervention-late",IMPORT!K466="unavailable"),IF(J466&lt;&gt;"",MID(VLOOKUP(B466,IMPORT!$F:$AF,22,0),1,10),MID(VLOOKUP(B466,IMPORT!$F:$AF,20,0),1,10)),"")),"")</f>
        <v/>
      </c>
      <c r="O466" s="18" t="str">
        <f t="shared" ca="1" si="7"/>
        <v/>
      </c>
      <c r="P466" s="14" t="str">
        <f>IFERROR(INT(IF(MID(VLOOKUP(B466,IMPORT!$F:$AF,23,FALSE),1,10)&lt;&gt;"null",MID(VLOOKUP(B466,IMPORT!$F:$AF,23,FALSE),1,10),"")),"")</f>
        <v/>
      </c>
      <c r="Q466" s="16" t="str">
        <f>IFERROR(INT(IF(MID(VLOOKUP(B466,IMPORT!$F:$AF,26,FALSE),1,10)&lt;&gt;"null",MID(VLOOKUP(B466,IMPORT!$F:$AF,26,FALSE),1,10),"")),"")</f>
        <v/>
      </c>
      <c r="R466" s="16" t="str">
        <f>IFERROR(IF(VLOOKUP(B466,IMPORT!$F:$AF,11,FALSE)="true","X",""),"")</f>
        <v/>
      </c>
      <c r="S466" s="16" t="str">
        <f>IFERROR(IF(VLOOKUP(B466,IMPORT!$F:$AF,12,FALSE)="true","X",""),"")</f>
        <v/>
      </c>
      <c r="T466" s="16" t="str">
        <f>IFERROR(IF(VLOOKUP(B466,IMPORT!$F:$AF,9,FALSE)="true","X",""),"")</f>
        <v/>
      </c>
      <c r="U466" s="16" t="str">
        <f>IFERROR(IF(VLOOKUP(B466,IMPORT!$F:$AF,10,FALSE)="true","X",""),"")</f>
        <v/>
      </c>
      <c r="V466" s="16" t="str">
        <f>IFERROR(IF(VLOOKUP(B466,IMPORT!$F:$AF,13,FALSE)="true","X",""),"")</f>
        <v/>
      </c>
      <c r="W466" s="16" t="str">
        <f>IFERROR(IF(VLOOKUP(B466,IMPORT!$F:$AF,14,FALSE)="true","X",""),"")</f>
        <v/>
      </c>
      <c r="X466" s="12" t="str">
        <f>IFERROR(INT(IF(MID(VLOOKUP(B466,IMPORT!$F:$AF,27,FALSE),1,10)&lt;&gt;"null",MID(VLOOKUP(B466,IMPORT!$F:$AF,27,FALSE),1,10),"-")),"")</f>
        <v/>
      </c>
      <c r="Y466" s="21" t="str">
        <f>IFERROR(IF(VLOOKUP(B466,IMPORT!$F:$AF,24,FALSE)&lt;&gt;"null",VLOOKUP(B466,IMPORT!$F:$AF,24,FALSE),""),"")</f>
        <v/>
      </c>
      <c r="Z466" s="18" t="str">
        <f>IFERROR(IF(VLOOKUP(B466,IMPORT!$F:$AF,25,FALSE)&lt;&gt;"null",VLOOKUP(B466,IMPORT!$F:$AF,25,FALSE),""),"")</f>
        <v/>
      </c>
    </row>
    <row r="467" spans="1:26">
      <c r="A467" s="1" t="str">
        <f>IFERROR(IF(IMPORT!C467&lt;&gt;"",IMPORT!C467,""),"")</f>
        <v/>
      </c>
      <c r="B467" s="1">
        <f>IFERROR(VLOOKUP(D467,IMPORT!$1:$1048576,6,FALSE),"")</f>
        <v>0</v>
      </c>
      <c r="C467" s="1" t="str">
        <f>IFERROR(VLOOKUP(B467,IMPORT!$F:$G,2,FALSE),"")</f>
        <v/>
      </c>
      <c r="D467" s="8" t="str">
        <f>IFERROR(IF(IMPORT!A467&lt;&gt;"",IMPORT!A467,""),"")</f>
        <v/>
      </c>
      <c r="E467" s="1">
        <f>IFERROR(VLOOKUP(D467,IMPORT!$1:$1048576,21,FALSE),"")</f>
        <v>0</v>
      </c>
      <c r="F467" s="25" t="str">
        <f>IFERROR(IF(VLOOKUP(B467,IMPORT!$F:$J,4,0)="true","","S"),"")</f>
        <v/>
      </c>
      <c r="G467" s="10" t="str">
        <f>IFERROR(IF(VLOOKUP(B467,IMPORT!$F:$J,5,0)="normal","","B"),"")</f>
        <v/>
      </c>
      <c r="H467" s="26" t="str">
        <f>IFERROR(IF(VLOOKUP(B467,IMPORT!$F:$L,7,0)="true","","P"),"")</f>
        <v/>
      </c>
      <c r="I467" s="18" t="str">
        <f>IF(AND(OR(IMPORT!K467="available",IMPORT!K467="reservation",IMPORT!K467="reservation-late"),OR(A467&lt;&gt;"Z - Garage - Livraison",A467&lt;&gt;"Z - Garage - Livraison")),B467,"")</f>
        <v/>
      </c>
      <c r="J467" s="18" t="str">
        <f>IFERROR(IF(VLOOKUP(B467,IMPORT!$F:$AF,21,FALSE)&lt;&gt;"null",IF(OR(A467="Z - Garage - Livraison",A467="Z - Garage - Restitution"),"",B467),""),"")</f>
        <v/>
      </c>
      <c r="K467" s="18" t="str">
        <f>IF(AND(J467="",OR(IMPORT!K467="intervention",IMPORT!K467="intervention-late")),IF(OR(A467="Z - Garage - Livraison",A467="Z - Garage - Restitution"),"",B467),"")</f>
        <v/>
      </c>
      <c r="L467" s="18" t="str">
        <f>IFERROR(IF(OR(A467="Z - Garage - Livraison",A467="Z - Garage - Restitution"),B467,""),"")</f>
        <v/>
      </c>
      <c r="M467" s="20" t="str">
        <f>IFERROR(INT(IF(OR(IMPORT!K467="intervention",IMPORT!K467="intervention-late",IMPORT!K467="unavailable"),IF(J467&lt;&gt;"",MID(VLOOKUP(B467,IMPORT!$F:$AF,21,0),1,10),MID(VLOOKUP(B467,IMPORT!$F:$AF,19,0),1,10)),"")),"")</f>
        <v/>
      </c>
      <c r="N467" s="20" t="str">
        <f>IFERROR(INT(IF(OR(IMPORT!K467="intervention",IMPORT!K467="intervention-late",IMPORT!K467="unavailable"),IF(J467&lt;&gt;"",MID(VLOOKUP(B467,IMPORT!$F:$AF,22,0),1,10),MID(VLOOKUP(B467,IMPORT!$F:$AF,20,0),1,10)),"")),"")</f>
        <v/>
      </c>
      <c r="O467" s="18" t="str">
        <f t="shared" ca="1" si="7"/>
        <v/>
      </c>
      <c r="P467" s="14" t="str">
        <f>IFERROR(INT(IF(MID(VLOOKUP(B467,IMPORT!$F:$AF,23,FALSE),1,10)&lt;&gt;"null",MID(VLOOKUP(B467,IMPORT!$F:$AF,23,FALSE),1,10),"")),"")</f>
        <v/>
      </c>
      <c r="Q467" s="16" t="str">
        <f>IFERROR(INT(IF(MID(VLOOKUP(B467,IMPORT!$F:$AF,26,FALSE),1,10)&lt;&gt;"null",MID(VLOOKUP(B467,IMPORT!$F:$AF,26,FALSE),1,10),"")),"")</f>
        <v/>
      </c>
      <c r="R467" s="16" t="str">
        <f>IFERROR(IF(VLOOKUP(B467,IMPORT!$F:$AF,11,FALSE)="true","X",""),"")</f>
        <v/>
      </c>
      <c r="S467" s="16" t="str">
        <f>IFERROR(IF(VLOOKUP(B467,IMPORT!$F:$AF,12,FALSE)="true","X",""),"")</f>
        <v/>
      </c>
      <c r="T467" s="16" t="str">
        <f>IFERROR(IF(VLOOKUP(B467,IMPORT!$F:$AF,9,FALSE)="true","X",""),"")</f>
        <v/>
      </c>
      <c r="U467" s="16" t="str">
        <f>IFERROR(IF(VLOOKUP(B467,IMPORT!$F:$AF,10,FALSE)="true","X",""),"")</f>
        <v/>
      </c>
      <c r="V467" s="16" t="str">
        <f>IFERROR(IF(VLOOKUP(B467,IMPORT!$F:$AF,13,FALSE)="true","X",""),"")</f>
        <v/>
      </c>
      <c r="W467" s="16" t="str">
        <f>IFERROR(IF(VLOOKUP(B467,IMPORT!$F:$AF,14,FALSE)="true","X",""),"")</f>
        <v/>
      </c>
      <c r="X467" s="12" t="str">
        <f>IFERROR(INT(IF(MID(VLOOKUP(B467,IMPORT!$F:$AF,27,FALSE),1,10)&lt;&gt;"null",MID(VLOOKUP(B467,IMPORT!$F:$AF,27,FALSE),1,10),"-")),"")</f>
        <v/>
      </c>
      <c r="Y467" s="21" t="str">
        <f>IFERROR(IF(VLOOKUP(B467,IMPORT!$F:$AF,24,FALSE)&lt;&gt;"null",VLOOKUP(B467,IMPORT!$F:$AF,24,FALSE),""),"")</f>
        <v/>
      </c>
      <c r="Z467" s="18" t="str">
        <f>IFERROR(IF(VLOOKUP(B467,IMPORT!$F:$AF,25,FALSE)&lt;&gt;"null",VLOOKUP(B467,IMPORT!$F:$AF,25,FALSE),""),"")</f>
        <v/>
      </c>
    </row>
    <row r="468" spans="1:26">
      <c r="A468" s="1" t="str">
        <f>IFERROR(IF(IMPORT!C468&lt;&gt;"",IMPORT!C468,""),"")</f>
        <v/>
      </c>
      <c r="B468" s="1">
        <f>IFERROR(VLOOKUP(D468,IMPORT!$1:$1048576,6,FALSE),"")</f>
        <v>0</v>
      </c>
      <c r="C468" s="1" t="str">
        <f>IFERROR(VLOOKUP(B468,IMPORT!$F:$G,2,FALSE),"")</f>
        <v/>
      </c>
      <c r="D468" s="8" t="str">
        <f>IFERROR(IF(IMPORT!A468&lt;&gt;"",IMPORT!A468,""),"")</f>
        <v/>
      </c>
      <c r="E468" s="1">
        <f>IFERROR(VLOOKUP(D468,IMPORT!$1:$1048576,21,FALSE),"")</f>
        <v>0</v>
      </c>
      <c r="F468" s="25" t="str">
        <f>IFERROR(IF(VLOOKUP(B468,IMPORT!$F:$J,4,0)="true","","S"),"")</f>
        <v/>
      </c>
      <c r="G468" s="10" t="str">
        <f>IFERROR(IF(VLOOKUP(B468,IMPORT!$F:$J,5,0)="normal","","B"),"")</f>
        <v/>
      </c>
      <c r="H468" s="26" t="str">
        <f>IFERROR(IF(VLOOKUP(B468,IMPORT!$F:$L,7,0)="true","","P"),"")</f>
        <v/>
      </c>
      <c r="I468" s="18" t="str">
        <f>IF(AND(OR(IMPORT!K468="available",IMPORT!K468="reservation",IMPORT!K468="reservation-late"),OR(A468&lt;&gt;"Z - Garage - Livraison",A468&lt;&gt;"Z - Garage - Livraison")),B468,"")</f>
        <v/>
      </c>
      <c r="J468" s="18" t="str">
        <f>IFERROR(IF(VLOOKUP(B468,IMPORT!$F:$AF,21,FALSE)&lt;&gt;"null",IF(OR(A468="Z - Garage - Livraison",A468="Z - Garage - Restitution"),"",B468),""),"")</f>
        <v/>
      </c>
      <c r="K468" s="18" t="str">
        <f>IF(AND(J468="",OR(IMPORT!K468="intervention",IMPORT!K468="intervention-late")),IF(OR(A468="Z - Garage - Livraison",A468="Z - Garage - Restitution"),"",B468),"")</f>
        <v/>
      </c>
      <c r="L468" s="18" t="str">
        <f>IFERROR(IF(OR(A468="Z - Garage - Livraison",A468="Z - Garage - Restitution"),B468,""),"")</f>
        <v/>
      </c>
      <c r="M468" s="20" t="str">
        <f>IFERROR(INT(IF(OR(IMPORT!K468="intervention",IMPORT!K468="intervention-late",IMPORT!K468="unavailable"),IF(J468&lt;&gt;"",MID(VLOOKUP(B468,IMPORT!$F:$AF,21,0),1,10),MID(VLOOKUP(B468,IMPORT!$F:$AF,19,0),1,10)),"")),"")</f>
        <v/>
      </c>
      <c r="N468" s="20" t="str">
        <f>IFERROR(INT(IF(OR(IMPORT!K468="intervention",IMPORT!K468="intervention-late",IMPORT!K468="unavailable"),IF(J468&lt;&gt;"",MID(VLOOKUP(B468,IMPORT!$F:$AF,22,0),1,10),MID(VLOOKUP(B468,IMPORT!$F:$AF,20,0),1,10)),"")),"")</f>
        <v/>
      </c>
      <c r="O468" s="18" t="str">
        <f t="shared" ca="1" si="7"/>
        <v/>
      </c>
      <c r="P468" s="14" t="str">
        <f>IFERROR(INT(IF(MID(VLOOKUP(B468,IMPORT!$F:$AF,23,FALSE),1,10)&lt;&gt;"null",MID(VLOOKUP(B468,IMPORT!$F:$AF,23,FALSE),1,10),"")),"")</f>
        <v/>
      </c>
      <c r="Q468" s="16" t="str">
        <f>IFERROR(INT(IF(MID(VLOOKUP(B468,IMPORT!$F:$AF,26,FALSE),1,10)&lt;&gt;"null",MID(VLOOKUP(B468,IMPORT!$F:$AF,26,FALSE),1,10),"")),"")</f>
        <v/>
      </c>
      <c r="R468" s="16" t="str">
        <f>IFERROR(IF(VLOOKUP(B468,IMPORT!$F:$AF,11,FALSE)="true","X",""),"")</f>
        <v/>
      </c>
      <c r="S468" s="16" t="str">
        <f>IFERROR(IF(VLOOKUP(B468,IMPORT!$F:$AF,12,FALSE)="true","X",""),"")</f>
        <v/>
      </c>
      <c r="T468" s="16" t="str">
        <f>IFERROR(IF(VLOOKUP(B468,IMPORT!$F:$AF,9,FALSE)="true","X",""),"")</f>
        <v/>
      </c>
      <c r="U468" s="16" t="str">
        <f>IFERROR(IF(VLOOKUP(B468,IMPORT!$F:$AF,10,FALSE)="true","X",""),"")</f>
        <v/>
      </c>
      <c r="V468" s="16" t="str">
        <f>IFERROR(IF(VLOOKUP(B468,IMPORT!$F:$AF,13,FALSE)="true","X",""),"")</f>
        <v/>
      </c>
      <c r="W468" s="16" t="str">
        <f>IFERROR(IF(VLOOKUP(B468,IMPORT!$F:$AF,14,FALSE)="true","X",""),"")</f>
        <v/>
      </c>
      <c r="X468" s="12" t="str">
        <f>IFERROR(INT(IF(MID(VLOOKUP(B468,IMPORT!$F:$AF,27,FALSE),1,10)&lt;&gt;"null",MID(VLOOKUP(B468,IMPORT!$F:$AF,27,FALSE),1,10),"-")),"")</f>
        <v/>
      </c>
      <c r="Y468" s="21" t="str">
        <f>IFERROR(IF(VLOOKUP(B468,IMPORT!$F:$AF,24,FALSE)&lt;&gt;"null",VLOOKUP(B468,IMPORT!$F:$AF,24,FALSE),""),"")</f>
        <v/>
      </c>
      <c r="Z468" s="18" t="str">
        <f>IFERROR(IF(VLOOKUP(B468,IMPORT!$F:$AF,25,FALSE)&lt;&gt;"null",VLOOKUP(B468,IMPORT!$F:$AF,25,FALSE),""),"")</f>
        <v/>
      </c>
    </row>
    <row r="469" spans="1:26">
      <c r="A469" s="1" t="str">
        <f>IFERROR(IF(IMPORT!C469&lt;&gt;"",IMPORT!C469,""),"")</f>
        <v/>
      </c>
      <c r="B469" s="1">
        <f>IFERROR(VLOOKUP(D469,IMPORT!$1:$1048576,6,FALSE),"")</f>
        <v>0</v>
      </c>
      <c r="C469" s="1" t="str">
        <f>IFERROR(VLOOKUP(B469,IMPORT!$F:$G,2,FALSE),"")</f>
        <v/>
      </c>
      <c r="D469" s="8" t="str">
        <f>IFERROR(IF(IMPORT!A469&lt;&gt;"",IMPORT!A469,""),"")</f>
        <v/>
      </c>
      <c r="E469" s="1">
        <f>IFERROR(VLOOKUP(D469,IMPORT!$1:$1048576,21,FALSE),"")</f>
        <v>0</v>
      </c>
      <c r="F469" s="25" t="str">
        <f>IFERROR(IF(VLOOKUP(B469,IMPORT!$F:$J,4,0)="true","","S"),"")</f>
        <v/>
      </c>
      <c r="G469" s="10" t="str">
        <f>IFERROR(IF(VLOOKUP(B469,IMPORT!$F:$J,5,0)="normal","","B"),"")</f>
        <v/>
      </c>
      <c r="H469" s="26" t="str">
        <f>IFERROR(IF(VLOOKUP(B469,IMPORT!$F:$L,7,0)="true","","P"),"")</f>
        <v/>
      </c>
      <c r="I469" s="18" t="str">
        <f>IF(AND(OR(IMPORT!K469="available",IMPORT!K469="reservation",IMPORT!K469="reservation-late"),OR(A469&lt;&gt;"Z - Garage - Livraison",A469&lt;&gt;"Z - Garage - Livraison")),B469,"")</f>
        <v/>
      </c>
      <c r="J469" s="18" t="str">
        <f>IFERROR(IF(VLOOKUP(B469,IMPORT!$F:$AF,21,FALSE)&lt;&gt;"null",IF(OR(A469="Z - Garage - Livraison",A469="Z - Garage - Restitution"),"",B469),""),"")</f>
        <v/>
      </c>
      <c r="K469" s="18" t="str">
        <f>IF(AND(J469="",OR(IMPORT!K469="intervention",IMPORT!K469="intervention-late")),IF(OR(A469="Z - Garage - Livraison",A469="Z - Garage - Restitution"),"",B469),"")</f>
        <v/>
      </c>
      <c r="L469" s="18" t="str">
        <f>IFERROR(IF(OR(A469="Z - Garage - Livraison",A469="Z - Garage - Restitution"),B469,""),"")</f>
        <v/>
      </c>
      <c r="M469" s="20" t="str">
        <f>IFERROR(INT(IF(OR(IMPORT!K469="intervention",IMPORT!K469="intervention-late",IMPORT!K469="unavailable"),IF(J469&lt;&gt;"",MID(VLOOKUP(B469,IMPORT!$F:$AF,21,0),1,10),MID(VLOOKUP(B469,IMPORT!$F:$AF,19,0),1,10)),"")),"")</f>
        <v/>
      </c>
      <c r="N469" s="20" t="str">
        <f>IFERROR(INT(IF(OR(IMPORT!K469="intervention",IMPORT!K469="intervention-late",IMPORT!K469="unavailable"),IF(J469&lt;&gt;"",MID(VLOOKUP(B469,IMPORT!$F:$AF,22,0),1,10),MID(VLOOKUP(B469,IMPORT!$F:$AF,20,0),1,10)),"")),"")</f>
        <v/>
      </c>
      <c r="O469" s="18" t="str">
        <f t="shared" ca="1" si="7"/>
        <v/>
      </c>
      <c r="P469" s="14" t="str">
        <f>IFERROR(INT(IF(MID(VLOOKUP(B469,IMPORT!$F:$AF,23,FALSE),1,10)&lt;&gt;"null",MID(VLOOKUP(B469,IMPORT!$F:$AF,23,FALSE),1,10),"")),"")</f>
        <v/>
      </c>
      <c r="Q469" s="16" t="str">
        <f>IFERROR(INT(IF(MID(VLOOKUP(B469,IMPORT!$F:$AF,26,FALSE),1,10)&lt;&gt;"null",MID(VLOOKUP(B469,IMPORT!$F:$AF,26,FALSE),1,10),"")),"")</f>
        <v/>
      </c>
      <c r="R469" s="16" t="str">
        <f>IFERROR(IF(VLOOKUP(B469,IMPORT!$F:$AF,11,FALSE)="true","X",""),"")</f>
        <v/>
      </c>
      <c r="S469" s="16" t="str">
        <f>IFERROR(IF(VLOOKUP(B469,IMPORT!$F:$AF,12,FALSE)="true","X",""),"")</f>
        <v/>
      </c>
      <c r="T469" s="16" t="str">
        <f>IFERROR(IF(VLOOKUP(B469,IMPORT!$F:$AF,9,FALSE)="true","X",""),"")</f>
        <v/>
      </c>
      <c r="U469" s="16" t="str">
        <f>IFERROR(IF(VLOOKUP(B469,IMPORT!$F:$AF,10,FALSE)="true","X",""),"")</f>
        <v/>
      </c>
      <c r="V469" s="16" t="str">
        <f>IFERROR(IF(VLOOKUP(B469,IMPORT!$F:$AF,13,FALSE)="true","X",""),"")</f>
        <v/>
      </c>
      <c r="W469" s="16" t="str">
        <f>IFERROR(IF(VLOOKUP(B469,IMPORT!$F:$AF,14,FALSE)="true","X",""),"")</f>
        <v/>
      </c>
      <c r="X469" s="12" t="str">
        <f>IFERROR(INT(IF(MID(VLOOKUP(B469,IMPORT!$F:$AF,27,FALSE),1,10)&lt;&gt;"null",MID(VLOOKUP(B469,IMPORT!$F:$AF,27,FALSE),1,10),"-")),"")</f>
        <v/>
      </c>
      <c r="Y469" s="21" t="str">
        <f>IFERROR(IF(VLOOKUP(B469,IMPORT!$F:$AF,24,FALSE)&lt;&gt;"null",VLOOKUP(B469,IMPORT!$F:$AF,24,FALSE),""),"")</f>
        <v/>
      </c>
      <c r="Z469" s="18" t="str">
        <f>IFERROR(IF(VLOOKUP(B469,IMPORT!$F:$AF,25,FALSE)&lt;&gt;"null",VLOOKUP(B469,IMPORT!$F:$AF,25,FALSE),""),"")</f>
        <v/>
      </c>
    </row>
    <row r="470" spans="1:26">
      <c r="A470" s="1" t="str">
        <f>IFERROR(IF(IMPORT!C470&lt;&gt;"",IMPORT!C470,""),"")</f>
        <v/>
      </c>
      <c r="B470" s="1">
        <f>IFERROR(VLOOKUP(D470,IMPORT!$1:$1048576,6,FALSE),"")</f>
        <v>0</v>
      </c>
      <c r="C470" s="1" t="str">
        <f>IFERROR(VLOOKUP(B470,IMPORT!$F:$G,2,FALSE),"")</f>
        <v/>
      </c>
      <c r="D470" s="8" t="str">
        <f>IFERROR(IF(IMPORT!A470&lt;&gt;"",IMPORT!A470,""),"")</f>
        <v/>
      </c>
      <c r="E470" s="1">
        <f>IFERROR(VLOOKUP(D470,IMPORT!$1:$1048576,21,FALSE),"")</f>
        <v>0</v>
      </c>
      <c r="F470" s="25" t="str">
        <f>IFERROR(IF(VLOOKUP(B470,IMPORT!$F:$J,4,0)="true","","S"),"")</f>
        <v/>
      </c>
      <c r="G470" s="10" t="str">
        <f>IFERROR(IF(VLOOKUP(B470,IMPORT!$F:$J,5,0)="normal","","B"),"")</f>
        <v/>
      </c>
      <c r="H470" s="26" t="str">
        <f>IFERROR(IF(VLOOKUP(B470,IMPORT!$F:$L,7,0)="true","","P"),"")</f>
        <v/>
      </c>
      <c r="I470" s="18" t="str">
        <f>IF(AND(OR(IMPORT!K470="available",IMPORT!K470="reservation",IMPORT!K470="reservation-late"),OR(A470&lt;&gt;"Z - Garage - Livraison",A470&lt;&gt;"Z - Garage - Livraison")),B470,"")</f>
        <v/>
      </c>
      <c r="J470" s="18" t="str">
        <f>IFERROR(IF(VLOOKUP(B470,IMPORT!$F:$AF,21,FALSE)&lt;&gt;"null",IF(OR(A470="Z - Garage - Livraison",A470="Z - Garage - Restitution"),"",B470),""),"")</f>
        <v/>
      </c>
      <c r="K470" s="18" t="str">
        <f>IF(AND(J470="",OR(IMPORT!K470="intervention",IMPORT!K470="intervention-late")),IF(OR(A470="Z - Garage - Livraison",A470="Z - Garage - Restitution"),"",B470),"")</f>
        <v/>
      </c>
      <c r="L470" s="18" t="str">
        <f>IFERROR(IF(OR(A470="Z - Garage - Livraison",A470="Z - Garage - Restitution"),B470,""),"")</f>
        <v/>
      </c>
      <c r="M470" s="20" t="str">
        <f>IFERROR(INT(IF(OR(IMPORT!K470="intervention",IMPORT!K470="intervention-late",IMPORT!K470="unavailable"),IF(J470&lt;&gt;"",MID(VLOOKUP(B470,IMPORT!$F:$AF,21,0),1,10),MID(VLOOKUP(B470,IMPORT!$F:$AF,19,0),1,10)),"")),"")</f>
        <v/>
      </c>
      <c r="N470" s="20" t="str">
        <f>IFERROR(INT(IF(OR(IMPORT!K470="intervention",IMPORT!K470="intervention-late",IMPORT!K470="unavailable"),IF(J470&lt;&gt;"",MID(VLOOKUP(B470,IMPORT!$F:$AF,22,0),1,10),MID(VLOOKUP(B470,IMPORT!$F:$AF,20,0),1,10)),"")),"")</f>
        <v/>
      </c>
      <c r="O470" s="18" t="str">
        <f t="shared" ca="1" si="7"/>
        <v/>
      </c>
      <c r="P470" s="14" t="str">
        <f>IFERROR(INT(IF(MID(VLOOKUP(B470,IMPORT!$F:$AF,23,FALSE),1,10)&lt;&gt;"null",MID(VLOOKUP(B470,IMPORT!$F:$AF,23,FALSE),1,10),"")),"")</f>
        <v/>
      </c>
      <c r="Q470" s="16" t="str">
        <f>IFERROR(INT(IF(MID(VLOOKUP(B470,IMPORT!$F:$AF,26,FALSE),1,10)&lt;&gt;"null",MID(VLOOKUP(B470,IMPORT!$F:$AF,26,FALSE),1,10),"")),"")</f>
        <v/>
      </c>
      <c r="R470" s="16" t="str">
        <f>IFERROR(IF(VLOOKUP(B470,IMPORT!$F:$AF,11,FALSE)="true","X",""),"")</f>
        <v/>
      </c>
      <c r="S470" s="16" t="str">
        <f>IFERROR(IF(VLOOKUP(B470,IMPORT!$F:$AF,12,FALSE)="true","X",""),"")</f>
        <v/>
      </c>
      <c r="T470" s="16" t="str">
        <f>IFERROR(IF(VLOOKUP(B470,IMPORT!$F:$AF,9,FALSE)="true","X",""),"")</f>
        <v/>
      </c>
      <c r="U470" s="16" t="str">
        <f>IFERROR(IF(VLOOKUP(B470,IMPORT!$F:$AF,10,FALSE)="true","X",""),"")</f>
        <v/>
      </c>
      <c r="V470" s="16" t="str">
        <f>IFERROR(IF(VLOOKUP(B470,IMPORT!$F:$AF,13,FALSE)="true","X",""),"")</f>
        <v/>
      </c>
      <c r="W470" s="16" t="str">
        <f>IFERROR(IF(VLOOKUP(B470,IMPORT!$F:$AF,14,FALSE)="true","X",""),"")</f>
        <v/>
      </c>
      <c r="X470" s="12" t="str">
        <f>IFERROR(INT(IF(MID(VLOOKUP(B470,IMPORT!$F:$AF,27,FALSE),1,10)&lt;&gt;"null",MID(VLOOKUP(B470,IMPORT!$F:$AF,27,FALSE),1,10),"-")),"")</f>
        <v/>
      </c>
      <c r="Y470" s="21" t="str">
        <f>IFERROR(IF(VLOOKUP(B470,IMPORT!$F:$AF,24,FALSE)&lt;&gt;"null",VLOOKUP(B470,IMPORT!$F:$AF,24,FALSE),""),"")</f>
        <v/>
      </c>
      <c r="Z470" s="18" t="str">
        <f>IFERROR(IF(VLOOKUP(B470,IMPORT!$F:$AF,25,FALSE)&lt;&gt;"null",VLOOKUP(B470,IMPORT!$F:$AF,25,FALSE),""),"")</f>
        <v/>
      </c>
    </row>
    <row r="471" spans="1:26">
      <c r="A471" s="1" t="str">
        <f>IFERROR(IF(IMPORT!C471&lt;&gt;"",IMPORT!C471,""),"")</f>
        <v/>
      </c>
      <c r="B471" s="1">
        <f>IFERROR(VLOOKUP(D471,IMPORT!$1:$1048576,6,FALSE),"")</f>
        <v>0</v>
      </c>
      <c r="C471" s="1" t="str">
        <f>IFERROR(VLOOKUP(B471,IMPORT!$F:$G,2,FALSE),"")</f>
        <v/>
      </c>
      <c r="D471" s="8" t="str">
        <f>IFERROR(IF(IMPORT!A471&lt;&gt;"",IMPORT!A471,""),"")</f>
        <v/>
      </c>
      <c r="E471" s="1">
        <f>IFERROR(VLOOKUP(D471,IMPORT!$1:$1048576,21,FALSE),"")</f>
        <v>0</v>
      </c>
      <c r="F471" s="25" t="str">
        <f>IFERROR(IF(VLOOKUP(B471,IMPORT!$F:$J,4,0)="true","","S"),"")</f>
        <v/>
      </c>
      <c r="G471" s="10" t="str">
        <f>IFERROR(IF(VLOOKUP(B471,IMPORT!$F:$J,5,0)="normal","","B"),"")</f>
        <v/>
      </c>
      <c r="H471" s="26" t="str">
        <f>IFERROR(IF(VLOOKUP(B471,IMPORT!$F:$L,7,0)="true","","P"),"")</f>
        <v/>
      </c>
      <c r="I471" s="18" t="str">
        <f>IF(AND(OR(IMPORT!K471="available",IMPORT!K471="reservation",IMPORT!K471="reservation-late"),OR(A471&lt;&gt;"Z - Garage - Livraison",A471&lt;&gt;"Z - Garage - Livraison")),B471,"")</f>
        <v/>
      </c>
      <c r="J471" s="18" t="str">
        <f>IFERROR(IF(VLOOKUP(B471,IMPORT!$F:$AF,21,FALSE)&lt;&gt;"null",IF(OR(A471="Z - Garage - Livraison",A471="Z - Garage - Restitution"),"",B471),""),"")</f>
        <v/>
      </c>
      <c r="K471" s="18" t="str">
        <f>IF(AND(J471="",OR(IMPORT!K471="intervention",IMPORT!K471="intervention-late")),IF(OR(A471="Z - Garage - Livraison",A471="Z - Garage - Restitution"),"",B471),"")</f>
        <v/>
      </c>
      <c r="L471" s="18" t="str">
        <f>IFERROR(IF(OR(A471="Z - Garage - Livraison",A471="Z - Garage - Restitution"),B471,""),"")</f>
        <v/>
      </c>
      <c r="M471" s="20" t="str">
        <f>IFERROR(INT(IF(OR(IMPORT!K471="intervention",IMPORT!K471="intervention-late",IMPORT!K471="unavailable"),IF(J471&lt;&gt;"",MID(VLOOKUP(B471,IMPORT!$F:$AF,21,0),1,10),MID(VLOOKUP(B471,IMPORT!$F:$AF,19,0),1,10)),"")),"")</f>
        <v/>
      </c>
      <c r="N471" s="20" t="str">
        <f>IFERROR(INT(IF(OR(IMPORT!K471="intervention",IMPORT!K471="intervention-late",IMPORT!K471="unavailable"),IF(J471&lt;&gt;"",MID(VLOOKUP(B471,IMPORT!$F:$AF,22,0),1,10),MID(VLOOKUP(B471,IMPORT!$F:$AF,20,0),1,10)),"")),"")</f>
        <v/>
      </c>
      <c r="O471" s="18" t="str">
        <f t="shared" ca="1" si="7"/>
        <v/>
      </c>
      <c r="P471" s="14" t="str">
        <f>IFERROR(INT(IF(MID(VLOOKUP(B471,IMPORT!$F:$AF,23,FALSE),1,10)&lt;&gt;"null",MID(VLOOKUP(B471,IMPORT!$F:$AF,23,FALSE),1,10),"")),"")</f>
        <v/>
      </c>
      <c r="Q471" s="16" t="str">
        <f>IFERROR(INT(IF(MID(VLOOKUP(B471,IMPORT!$F:$AF,26,FALSE),1,10)&lt;&gt;"null",MID(VLOOKUP(B471,IMPORT!$F:$AF,26,FALSE),1,10),"")),"")</f>
        <v/>
      </c>
      <c r="R471" s="16" t="str">
        <f>IFERROR(IF(VLOOKUP(B471,IMPORT!$F:$AF,11,FALSE)="true","X",""),"")</f>
        <v/>
      </c>
      <c r="S471" s="16" t="str">
        <f>IFERROR(IF(VLOOKUP(B471,IMPORT!$F:$AF,12,FALSE)="true","X",""),"")</f>
        <v/>
      </c>
      <c r="T471" s="16" t="str">
        <f>IFERROR(IF(VLOOKUP(B471,IMPORT!$F:$AF,9,FALSE)="true","X",""),"")</f>
        <v/>
      </c>
      <c r="U471" s="16" t="str">
        <f>IFERROR(IF(VLOOKUP(B471,IMPORT!$F:$AF,10,FALSE)="true","X",""),"")</f>
        <v/>
      </c>
      <c r="V471" s="16" t="str">
        <f>IFERROR(IF(VLOOKUP(B471,IMPORT!$F:$AF,13,FALSE)="true","X",""),"")</f>
        <v/>
      </c>
      <c r="W471" s="16" t="str">
        <f>IFERROR(IF(VLOOKUP(B471,IMPORT!$F:$AF,14,FALSE)="true","X",""),"")</f>
        <v/>
      </c>
      <c r="X471" s="12" t="str">
        <f>IFERROR(INT(IF(MID(VLOOKUP(B471,IMPORT!$F:$AF,27,FALSE),1,10)&lt;&gt;"null",MID(VLOOKUP(B471,IMPORT!$F:$AF,27,FALSE),1,10),"-")),"")</f>
        <v/>
      </c>
      <c r="Y471" s="21" t="str">
        <f>IFERROR(IF(VLOOKUP(B471,IMPORT!$F:$AF,24,FALSE)&lt;&gt;"null",VLOOKUP(B471,IMPORT!$F:$AF,24,FALSE),""),"")</f>
        <v/>
      </c>
      <c r="Z471" s="18" t="str">
        <f>IFERROR(IF(VLOOKUP(B471,IMPORT!$F:$AF,25,FALSE)&lt;&gt;"null",VLOOKUP(B471,IMPORT!$F:$AF,25,FALSE),""),"")</f>
        <v/>
      </c>
    </row>
    <row r="472" spans="1:26">
      <c r="A472" s="1" t="str">
        <f>IFERROR(IF(IMPORT!C472&lt;&gt;"",IMPORT!C472,""),"")</f>
        <v/>
      </c>
      <c r="B472" s="1">
        <f>IFERROR(VLOOKUP(D472,IMPORT!$1:$1048576,6,FALSE),"")</f>
        <v>0</v>
      </c>
      <c r="C472" s="1" t="str">
        <f>IFERROR(VLOOKUP(B472,IMPORT!$F:$G,2,FALSE),"")</f>
        <v/>
      </c>
      <c r="D472" s="8" t="str">
        <f>IFERROR(IF(IMPORT!A472&lt;&gt;"",IMPORT!A472,""),"")</f>
        <v/>
      </c>
      <c r="E472" s="1">
        <f>IFERROR(VLOOKUP(D472,IMPORT!$1:$1048576,21,FALSE),"")</f>
        <v>0</v>
      </c>
      <c r="F472" s="25" t="str">
        <f>IFERROR(IF(VLOOKUP(B472,IMPORT!$F:$J,4,0)="true","","S"),"")</f>
        <v/>
      </c>
      <c r="G472" s="10" t="str">
        <f>IFERROR(IF(VLOOKUP(B472,IMPORT!$F:$J,5,0)="normal","","B"),"")</f>
        <v/>
      </c>
      <c r="H472" s="26" t="str">
        <f>IFERROR(IF(VLOOKUP(B472,IMPORT!$F:$L,7,0)="true","","P"),"")</f>
        <v/>
      </c>
      <c r="I472" s="18" t="str">
        <f>IF(AND(OR(IMPORT!K472="available",IMPORT!K472="reservation",IMPORT!K472="reservation-late"),OR(A472&lt;&gt;"Z - Garage - Livraison",A472&lt;&gt;"Z - Garage - Livraison")),B472,"")</f>
        <v/>
      </c>
      <c r="J472" s="18" t="str">
        <f>IFERROR(IF(VLOOKUP(B472,IMPORT!$F:$AF,21,FALSE)&lt;&gt;"null",IF(OR(A472="Z - Garage - Livraison",A472="Z - Garage - Restitution"),"",B472),""),"")</f>
        <v/>
      </c>
      <c r="K472" s="18" t="str">
        <f>IF(AND(J472="",OR(IMPORT!K472="intervention",IMPORT!K472="intervention-late")),IF(OR(A472="Z - Garage - Livraison",A472="Z - Garage - Restitution"),"",B472),"")</f>
        <v/>
      </c>
      <c r="L472" s="18" t="str">
        <f>IFERROR(IF(OR(A472="Z - Garage - Livraison",A472="Z - Garage - Restitution"),B472,""),"")</f>
        <v/>
      </c>
      <c r="M472" s="20" t="str">
        <f>IFERROR(INT(IF(OR(IMPORT!K472="intervention",IMPORT!K472="intervention-late",IMPORT!K472="unavailable"),IF(J472&lt;&gt;"",MID(VLOOKUP(B472,IMPORT!$F:$AF,21,0),1,10),MID(VLOOKUP(B472,IMPORT!$F:$AF,19,0),1,10)),"")),"")</f>
        <v/>
      </c>
      <c r="N472" s="20" t="str">
        <f>IFERROR(INT(IF(OR(IMPORT!K472="intervention",IMPORT!K472="intervention-late",IMPORT!K472="unavailable"),IF(J472&lt;&gt;"",MID(VLOOKUP(B472,IMPORT!$F:$AF,22,0),1,10),MID(VLOOKUP(B472,IMPORT!$F:$AF,20,0),1,10)),"")),"")</f>
        <v/>
      </c>
      <c r="O472" s="18" t="str">
        <f t="shared" ca="1" si="7"/>
        <v/>
      </c>
      <c r="P472" s="14" t="str">
        <f>IFERROR(INT(IF(MID(VLOOKUP(B472,IMPORT!$F:$AF,23,FALSE),1,10)&lt;&gt;"null",MID(VLOOKUP(B472,IMPORT!$F:$AF,23,FALSE),1,10),"")),"")</f>
        <v/>
      </c>
      <c r="Q472" s="16" t="str">
        <f>IFERROR(INT(IF(MID(VLOOKUP(B472,IMPORT!$F:$AF,26,FALSE),1,10)&lt;&gt;"null",MID(VLOOKUP(B472,IMPORT!$F:$AF,26,FALSE),1,10),"")),"")</f>
        <v/>
      </c>
      <c r="R472" s="16" t="str">
        <f>IFERROR(IF(VLOOKUP(B472,IMPORT!$F:$AF,11,FALSE)="true","X",""),"")</f>
        <v/>
      </c>
      <c r="S472" s="16" t="str">
        <f>IFERROR(IF(VLOOKUP(B472,IMPORT!$F:$AF,12,FALSE)="true","X",""),"")</f>
        <v/>
      </c>
      <c r="T472" s="16" t="str">
        <f>IFERROR(IF(VLOOKUP(B472,IMPORT!$F:$AF,9,FALSE)="true","X",""),"")</f>
        <v/>
      </c>
      <c r="U472" s="16" t="str">
        <f>IFERROR(IF(VLOOKUP(B472,IMPORT!$F:$AF,10,FALSE)="true","X",""),"")</f>
        <v/>
      </c>
      <c r="V472" s="16" t="str">
        <f>IFERROR(IF(VLOOKUP(B472,IMPORT!$F:$AF,13,FALSE)="true","X",""),"")</f>
        <v/>
      </c>
      <c r="W472" s="16" t="str">
        <f>IFERROR(IF(VLOOKUP(B472,IMPORT!$F:$AF,14,FALSE)="true","X",""),"")</f>
        <v/>
      </c>
      <c r="X472" s="12" t="str">
        <f>IFERROR(INT(IF(MID(VLOOKUP(B472,IMPORT!$F:$AF,27,FALSE),1,10)&lt;&gt;"null",MID(VLOOKUP(B472,IMPORT!$F:$AF,27,FALSE),1,10),"-")),"")</f>
        <v/>
      </c>
      <c r="Y472" s="21" t="str">
        <f>IFERROR(IF(VLOOKUP(B472,IMPORT!$F:$AF,24,FALSE)&lt;&gt;"null",VLOOKUP(B472,IMPORT!$F:$AF,24,FALSE),""),"")</f>
        <v/>
      </c>
      <c r="Z472" s="18" t="str">
        <f>IFERROR(IF(VLOOKUP(B472,IMPORT!$F:$AF,25,FALSE)&lt;&gt;"null",VLOOKUP(B472,IMPORT!$F:$AF,25,FALSE),""),"")</f>
        <v/>
      </c>
    </row>
    <row r="473" spans="1:26">
      <c r="A473" s="1" t="str">
        <f>IFERROR(IF(IMPORT!C473&lt;&gt;"",IMPORT!C473,""),"")</f>
        <v/>
      </c>
      <c r="B473" s="1">
        <f>IFERROR(VLOOKUP(D473,IMPORT!$1:$1048576,6,FALSE),"")</f>
        <v>0</v>
      </c>
      <c r="C473" s="1" t="str">
        <f>IFERROR(VLOOKUP(B473,IMPORT!$F:$G,2,FALSE),"")</f>
        <v/>
      </c>
      <c r="D473" s="8" t="str">
        <f>IFERROR(IF(IMPORT!A473&lt;&gt;"",IMPORT!A473,""),"")</f>
        <v/>
      </c>
      <c r="E473" s="1">
        <f>IFERROR(VLOOKUP(D473,IMPORT!$1:$1048576,21,FALSE),"")</f>
        <v>0</v>
      </c>
      <c r="F473" s="25" t="str">
        <f>IFERROR(IF(VLOOKUP(B473,IMPORT!$F:$J,4,0)="true","","S"),"")</f>
        <v/>
      </c>
      <c r="G473" s="10" t="str">
        <f>IFERROR(IF(VLOOKUP(B473,IMPORT!$F:$J,5,0)="normal","","B"),"")</f>
        <v/>
      </c>
      <c r="H473" s="26" t="str">
        <f>IFERROR(IF(VLOOKUP(B473,IMPORT!$F:$L,7,0)="true","","P"),"")</f>
        <v/>
      </c>
      <c r="I473" s="18" t="str">
        <f>IF(AND(OR(IMPORT!K473="available",IMPORT!K473="reservation",IMPORT!K473="reservation-late"),OR(A473&lt;&gt;"Z - Garage - Livraison",A473&lt;&gt;"Z - Garage - Livraison")),B473,"")</f>
        <v/>
      </c>
      <c r="J473" s="18" t="str">
        <f>IFERROR(IF(VLOOKUP(B473,IMPORT!$F:$AF,21,FALSE)&lt;&gt;"null",IF(OR(A473="Z - Garage - Livraison",A473="Z - Garage - Restitution"),"",B473),""),"")</f>
        <v/>
      </c>
      <c r="K473" s="18" t="str">
        <f>IF(AND(J473="",OR(IMPORT!K473="intervention",IMPORT!K473="intervention-late")),IF(OR(A473="Z - Garage - Livraison",A473="Z - Garage - Restitution"),"",B473),"")</f>
        <v/>
      </c>
      <c r="L473" s="18" t="str">
        <f>IFERROR(IF(OR(A473="Z - Garage - Livraison",A473="Z - Garage - Restitution"),B473,""),"")</f>
        <v/>
      </c>
      <c r="M473" s="20" t="str">
        <f>IFERROR(INT(IF(OR(IMPORT!K473="intervention",IMPORT!K473="intervention-late",IMPORT!K473="unavailable"),IF(J473&lt;&gt;"",MID(VLOOKUP(B473,IMPORT!$F:$AF,21,0),1,10),MID(VLOOKUP(B473,IMPORT!$F:$AF,19,0),1,10)),"")),"")</f>
        <v/>
      </c>
      <c r="N473" s="20" t="str">
        <f>IFERROR(INT(IF(OR(IMPORT!K473="intervention",IMPORT!K473="intervention-late",IMPORT!K473="unavailable"),IF(J473&lt;&gt;"",MID(VLOOKUP(B473,IMPORT!$F:$AF,22,0),1,10),MID(VLOOKUP(B473,IMPORT!$F:$AF,20,0),1,10)),"")),"")</f>
        <v/>
      </c>
      <c r="O473" s="18" t="str">
        <f t="shared" ca="1" si="7"/>
        <v/>
      </c>
      <c r="P473" s="14" t="str">
        <f>IFERROR(INT(IF(MID(VLOOKUP(B473,IMPORT!$F:$AF,23,FALSE),1,10)&lt;&gt;"null",MID(VLOOKUP(B473,IMPORT!$F:$AF,23,FALSE),1,10),"")),"")</f>
        <v/>
      </c>
      <c r="Q473" s="16" t="str">
        <f>IFERROR(INT(IF(MID(VLOOKUP(B473,IMPORT!$F:$AF,26,FALSE),1,10)&lt;&gt;"null",MID(VLOOKUP(B473,IMPORT!$F:$AF,26,FALSE),1,10),"")),"")</f>
        <v/>
      </c>
      <c r="R473" s="16" t="str">
        <f>IFERROR(IF(VLOOKUP(B473,IMPORT!$F:$AF,11,FALSE)="true","X",""),"")</f>
        <v/>
      </c>
      <c r="S473" s="16" t="str">
        <f>IFERROR(IF(VLOOKUP(B473,IMPORT!$F:$AF,12,FALSE)="true","X",""),"")</f>
        <v/>
      </c>
      <c r="T473" s="16" t="str">
        <f>IFERROR(IF(VLOOKUP(B473,IMPORT!$F:$AF,9,FALSE)="true","X",""),"")</f>
        <v/>
      </c>
      <c r="U473" s="16" t="str">
        <f>IFERROR(IF(VLOOKUP(B473,IMPORT!$F:$AF,10,FALSE)="true","X",""),"")</f>
        <v/>
      </c>
      <c r="V473" s="16" t="str">
        <f>IFERROR(IF(VLOOKUP(B473,IMPORT!$F:$AF,13,FALSE)="true","X",""),"")</f>
        <v/>
      </c>
      <c r="W473" s="16" t="str">
        <f>IFERROR(IF(VLOOKUP(B473,IMPORT!$F:$AF,14,FALSE)="true","X",""),"")</f>
        <v/>
      </c>
      <c r="X473" s="12" t="str">
        <f>IFERROR(INT(IF(MID(VLOOKUP(B473,IMPORT!$F:$AF,27,FALSE),1,10)&lt;&gt;"null",MID(VLOOKUP(B473,IMPORT!$F:$AF,27,FALSE),1,10),"-")),"")</f>
        <v/>
      </c>
      <c r="Y473" s="21" t="str">
        <f>IFERROR(IF(VLOOKUP(B473,IMPORT!$F:$AF,24,FALSE)&lt;&gt;"null",VLOOKUP(B473,IMPORT!$F:$AF,24,FALSE),""),"")</f>
        <v/>
      </c>
      <c r="Z473" s="18" t="str">
        <f>IFERROR(IF(VLOOKUP(B473,IMPORT!$F:$AF,25,FALSE)&lt;&gt;"null",VLOOKUP(B473,IMPORT!$F:$AF,25,FALSE),""),"")</f>
        <v/>
      </c>
    </row>
    <row r="474" spans="1:26">
      <c r="A474" s="1" t="str">
        <f>IFERROR(IF(IMPORT!C474&lt;&gt;"",IMPORT!C474,""),"")</f>
        <v/>
      </c>
      <c r="B474" s="1">
        <f>IFERROR(VLOOKUP(D474,IMPORT!$1:$1048576,6,FALSE),"")</f>
        <v>0</v>
      </c>
      <c r="C474" s="1" t="str">
        <f>IFERROR(VLOOKUP(B474,IMPORT!$F:$G,2,FALSE),"")</f>
        <v/>
      </c>
      <c r="D474" s="8" t="str">
        <f>IFERROR(IF(IMPORT!A474&lt;&gt;"",IMPORT!A474,""),"")</f>
        <v/>
      </c>
      <c r="E474" s="1">
        <f>IFERROR(VLOOKUP(D474,IMPORT!$1:$1048576,21,FALSE),"")</f>
        <v>0</v>
      </c>
      <c r="F474" s="25" t="str">
        <f>IFERROR(IF(VLOOKUP(B474,IMPORT!$F:$J,4,0)="true","","S"),"")</f>
        <v/>
      </c>
      <c r="G474" s="10" t="str">
        <f>IFERROR(IF(VLOOKUP(B474,IMPORT!$F:$J,5,0)="normal","","B"),"")</f>
        <v/>
      </c>
      <c r="H474" s="26" t="str">
        <f>IFERROR(IF(VLOOKUP(B474,IMPORT!$F:$L,7,0)="true","","P"),"")</f>
        <v/>
      </c>
      <c r="I474" s="18" t="str">
        <f>IF(AND(OR(IMPORT!K474="available",IMPORT!K474="reservation",IMPORT!K474="reservation-late"),OR(A474&lt;&gt;"Z - Garage - Livraison",A474&lt;&gt;"Z - Garage - Livraison")),B474,"")</f>
        <v/>
      </c>
      <c r="J474" s="18" t="str">
        <f>IFERROR(IF(VLOOKUP(B474,IMPORT!$F:$AF,21,FALSE)&lt;&gt;"null",IF(OR(A474="Z - Garage - Livraison",A474="Z - Garage - Restitution"),"",B474),""),"")</f>
        <v/>
      </c>
      <c r="K474" s="18" t="str">
        <f>IF(AND(J474="",OR(IMPORT!K474="intervention",IMPORT!K474="intervention-late")),IF(OR(A474="Z - Garage - Livraison",A474="Z - Garage - Restitution"),"",B474),"")</f>
        <v/>
      </c>
      <c r="L474" s="18" t="str">
        <f>IFERROR(IF(OR(A474="Z - Garage - Livraison",A474="Z - Garage - Restitution"),B474,""),"")</f>
        <v/>
      </c>
      <c r="M474" s="20" t="str">
        <f>IFERROR(INT(IF(OR(IMPORT!K474="intervention",IMPORT!K474="intervention-late",IMPORT!K474="unavailable"),IF(J474&lt;&gt;"",MID(VLOOKUP(B474,IMPORT!$F:$AF,21,0),1,10),MID(VLOOKUP(B474,IMPORT!$F:$AF,19,0),1,10)),"")),"")</f>
        <v/>
      </c>
      <c r="N474" s="20" t="str">
        <f>IFERROR(INT(IF(OR(IMPORT!K474="intervention",IMPORT!K474="intervention-late",IMPORT!K474="unavailable"),IF(J474&lt;&gt;"",MID(VLOOKUP(B474,IMPORT!$F:$AF,22,0),1,10),MID(VLOOKUP(B474,IMPORT!$F:$AF,20,0),1,10)),"")),"")</f>
        <v/>
      </c>
      <c r="O474" s="18" t="str">
        <f t="shared" ca="1" si="7"/>
        <v/>
      </c>
      <c r="P474" s="14" t="str">
        <f>IFERROR(INT(IF(MID(VLOOKUP(B474,IMPORT!$F:$AF,23,FALSE),1,10)&lt;&gt;"null",MID(VLOOKUP(B474,IMPORT!$F:$AF,23,FALSE),1,10),"")),"")</f>
        <v/>
      </c>
      <c r="Q474" s="16" t="str">
        <f>IFERROR(INT(IF(MID(VLOOKUP(B474,IMPORT!$F:$AF,26,FALSE),1,10)&lt;&gt;"null",MID(VLOOKUP(B474,IMPORT!$F:$AF,26,FALSE),1,10),"")),"")</f>
        <v/>
      </c>
      <c r="R474" s="16" t="str">
        <f>IFERROR(IF(VLOOKUP(B474,IMPORT!$F:$AF,11,FALSE)="true","X",""),"")</f>
        <v/>
      </c>
      <c r="S474" s="16" t="str">
        <f>IFERROR(IF(VLOOKUP(B474,IMPORT!$F:$AF,12,FALSE)="true","X",""),"")</f>
        <v/>
      </c>
      <c r="T474" s="16" t="str">
        <f>IFERROR(IF(VLOOKUP(B474,IMPORT!$F:$AF,9,FALSE)="true","X",""),"")</f>
        <v/>
      </c>
      <c r="U474" s="16" t="str">
        <f>IFERROR(IF(VLOOKUP(B474,IMPORT!$F:$AF,10,FALSE)="true","X",""),"")</f>
        <v/>
      </c>
      <c r="V474" s="16" t="str">
        <f>IFERROR(IF(VLOOKUP(B474,IMPORT!$F:$AF,13,FALSE)="true","X",""),"")</f>
        <v/>
      </c>
      <c r="W474" s="16" t="str">
        <f>IFERROR(IF(VLOOKUP(B474,IMPORT!$F:$AF,14,FALSE)="true","X",""),"")</f>
        <v/>
      </c>
      <c r="X474" s="12" t="str">
        <f>IFERROR(INT(IF(MID(VLOOKUP(B474,IMPORT!$F:$AF,27,FALSE),1,10)&lt;&gt;"null",MID(VLOOKUP(B474,IMPORT!$F:$AF,27,FALSE),1,10),"-")),"")</f>
        <v/>
      </c>
      <c r="Y474" s="21" t="str">
        <f>IFERROR(IF(VLOOKUP(B474,IMPORT!$F:$AF,24,FALSE)&lt;&gt;"null",VLOOKUP(B474,IMPORT!$F:$AF,24,FALSE),""),"")</f>
        <v/>
      </c>
      <c r="Z474" s="18" t="str">
        <f>IFERROR(IF(VLOOKUP(B474,IMPORT!$F:$AF,25,FALSE)&lt;&gt;"null",VLOOKUP(B474,IMPORT!$F:$AF,25,FALSE),""),"")</f>
        <v/>
      </c>
    </row>
    <row r="475" spans="1:26">
      <c r="A475" s="1" t="str">
        <f>IFERROR(IF(IMPORT!C475&lt;&gt;"",IMPORT!C475,""),"")</f>
        <v/>
      </c>
      <c r="B475" s="1">
        <f>IFERROR(VLOOKUP(D475,IMPORT!$1:$1048576,6,FALSE),"")</f>
        <v>0</v>
      </c>
      <c r="C475" s="1" t="str">
        <f>IFERROR(VLOOKUP(B475,IMPORT!$F:$G,2,FALSE),"")</f>
        <v/>
      </c>
      <c r="D475" s="8" t="str">
        <f>IFERROR(IF(IMPORT!A475&lt;&gt;"",IMPORT!A475,""),"")</f>
        <v/>
      </c>
      <c r="E475" s="1">
        <f>IFERROR(VLOOKUP(D475,IMPORT!$1:$1048576,21,FALSE),"")</f>
        <v>0</v>
      </c>
      <c r="F475" s="25" t="str">
        <f>IFERROR(IF(VLOOKUP(B475,IMPORT!$F:$J,4,0)="true","","S"),"")</f>
        <v/>
      </c>
      <c r="G475" s="10" t="str">
        <f>IFERROR(IF(VLOOKUP(B475,IMPORT!$F:$J,5,0)="normal","","B"),"")</f>
        <v/>
      </c>
      <c r="H475" s="26" t="str">
        <f>IFERROR(IF(VLOOKUP(B475,IMPORT!$F:$L,7,0)="true","","P"),"")</f>
        <v/>
      </c>
      <c r="I475" s="18" t="str">
        <f>IF(AND(OR(IMPORT!K475="available",IMPORT!K475="reservation",IMPORT!K475="reservation-late"),OR(A475&lt;&gt;"Z - Garage - Livraison",A475&lt;&gt;"Z - Garage - Livraison")),B475,"")</f>
        <v/>
      </c>
      <c r="J475" s="18" t="str">
        <f>IFERROR(IF(VLOOKUP(B475,IMPORT!$F:$AF,21,FALSE)&lt;&gt;"null",IF(OR(A475="Z - Garage - Livraison",A475="Z - Garage - Restitution"),"",B475),""),"")</f>
        <v/>
      </c>
      <c r="K475" s="18" t="str">
        <f>IF(AND(J475="",OR(IMPORT!K475="intervention",IMPORT!K475="intervention-late")),IF(OR(A475="Z - Garage - Livraison",A475="Z - Garage - Restitution"),"",B475),"")</f>
        <v/>
      </c>
      <c r="L475" s="18" t="str">
        <f>IFERROR(IF(OR(A475="Z - Garage - Livraison",A475="Z - Garage - Restitution"),B475,""),"")</f>
        <v/>
      </c>
      <c r="M475" s="20" t="str">
        <f>IFERROR(INT(IF(OR(IMPORT!K475="intervention",IMPORT!K475="intervention-late",IMPORT!K475="unavailable"),IF(J475&lt;&gt;"",MID(VLOOKUP(B475,IMPORT!$F:$AF,21,0),1,10),MID(VLOOKUP(B475,IMPORT!$F:$AF,19,0),1,10)),"")),"")</f>
        <v/>
      </c>
      <c r="N475" s="20" t="str">
        <f>IFERROR(INT(IF(OR(IMPORT!K475="intervention",IMPORT!K475="intervention-late",IMPORT!K475="unavailable"),IF(J475&lt;&gt;"",MID(VLOOKUP(B475,IMPORT!$F:$AF,22,0),1,10),MID(VLOOKUP(B475,IMPORT!$F:$AF,20,0),1,10)),"")),"")</f>
        <v/>
      </c>
      <c r="O475" s="18" t="str">
        <f t="shared" ca="1" si="7"/>
        <v/>
      </c>
      <c r="P475" s="14" t="str">
        <f>IFERROR(INT(IF(MID(VLOOKUP(B475,IMPORT!$F:$AF,23,FALSE),1,10)&lt;&gt;"null",MID(VLOOKUP(B475,IMPORT!$F:$AF,23,FALSE),1,10),"")),"")</f>
        <v/>
      </c>
      <c r="Q475" s="16" t="str">
        <f>IFERROR(INT(IF(MID(VLOOKUP(B475,IMPORT!$F:$AF,26,FALSE),1,10)&lt;&gt;"null",MID(VLOOKUP(B475,IMPORT!$F:$AF,26,FALSE),1,10),"")),"")</f>
        <v/>
      </c>
      <c r="R475" s="16" t="str">
        <f>IFERROR(IF(VLOOKUP(B475,IMPORT!$F:$AF,11,FALSE)="true","X",""),"")</f>
        <v/>
      </c>
      <c r="S475" s="16" t="str">
        <f>IFERROR(IF(VLOOKUP(B475,IMPORT!$F:$AF,12,FALSE)="true","X",""),"")</f>
        <v/>
      </c>
      <c r="T475" s="16" t="str">
        <f>IFERROR(IF(VLOOKUP(B475,IMPORT!$F:$AF,9,FALSE)="true","X",""),"")</f>
        <v/>
      </c>
      <c r="U475" s="16" t="str">
        <f>IFERROR(IF(VLOOKUP(B475,IMPORT!$F:$AF,10,FALSE)="true","X",""),"")</f>
        <v/>
      </c>
      <c r="V475" s="16" t="str">
        <f>IFERROR(IF(VLOOKUP(B475,IMPORT!$F:$AF,13,FALSE)="true","X",""),"")</f>
        <v/>
      </c>
      <c r="W475" s="16" t="str">
        <f>IFERROR(IF(VLOOKUP(B475,IMPORT!$F:$AF,14,FALSE)="true","X",""),"")</f>
        <v/>
      </c>
      <c r="X475" s="12" t="str">
        <f>IFERROR(INT(IF(MID(VLOOKUP(B475,IMPORT!$F:$AF,27,FALSE),1,10)&lt;&gt;"null",MID(VLOOKUP(B475,IMPORT!$F:$AF,27,FALSE),1,10),"-")),"")</f>
        <v/>
      </c>
      <c r="Y475" s="21" t="str">
        <f>IFERROR(IF(VLOOKUP(B475,IMPORT!$F:$AF,24,FALSE)&lt;&gt;"null",VLOOKUP(B475,IMPORT!$F:$AF,24,FALSE),""),"")</f>
        <v/>
      </c>
      <c r="Z475" s="18" t="str">
        <f>IFERROR(IF(VLOOKUP(B475,IMPORT!$F:$AF,25,FALSE)&lt;&gt;"null",VLOOKUP(B475,IMPORT!$F:$AF,25,FALSE),""),"")</f>
        <v/>
      </c>
    </row>
    <row r="476" spans="1:26">
      <c r="A476" s="1" t="str">
        <f>IFERROR(IF(IMPORT!C476&lt;&gt;"",IMPORT!C476,""),"")</f>
        <v/>
      </c>
      <c r="B476" s="1">
        <f>IFERROR(VLOOKUP(D476,IMPORT!$1:$1048576,6,FALSE),"")</f>
        <v>0</v>
      </c>
      <c r="C476" s="1" t="str">
        <f>IFERROR(VLOOKUP(B476,IMPORT!$F:$G,2,FALSE),"")</f>
        <v/>
      </c>
      <c r="D476" s="8" t="str">
        <f>IFERROR(IF(IMPORT!A476&lt;&gt;"",IMPORT!A476,""),"")</f>
        <v/>
      </c>
      <c r="E476" s="1">
        <f>IFERROR(VLOOKUP(D476,IMPORT!$1:$1048576,21,FALSE),"")</f>
        <v>0</v>
      </c>
      <c r="F476" s="25" t="str">
        <f>IFERROR(IF(VLOOKUP(B476,IMPORT!$F:$J,4,0)="true","","S"),"")</f>
        <v/>
      </c>
      <c r="G476" s="10" t="str">
        <f>IFERROR(IF(VLOOKUP(B476,IMPORT!$F:$J,5,0)="normal","","B"),"")</f>
        <v/>
      </c>
      <c r="H476" s="26" t="str">
        <f>IFERROR(IF(VLOOKUP(B476,IMPORT!$F:$L,7,0)="true","","P"),"")</f>
        <v/>
      </c>
      <c r="I476" s="18" t="str">
        <f>IF(AND(OR(IMPORT!K476="available",IMPORT!K476="reservation",IMPORT!K476="reservation-late"),OR(A476&lt;&gt;"Z - Garage - Livraison",A476&lt;&gt;"Z - Garage - Livraison")),B476,"")</f>
        <v/>
      </c>
      <c r="J476" s="18" t="str">
        <f>IFERROR(IF(VLOOKUP(B476,IMPORT!$F:$AF,21,FALSE)&lt;&gt;"null",IF(OR(A476="Z - Garage - Livraison",A476="Z - Garage - Restitution"),"",B476),""),"")</f>
        <v/>
      </c>
      <c r="K476" s="18" t="str">
        <f>IF(AND(J476="",OR(IMPORT!K476="intervention",IMPORT!K476="intervention-late")),IF(OR(A476="Z - Garage - Livraison",A476="Z - Garage - Restitution"),"",B476),"")</f>
        <v/>
      </c>
      <c r="L476" s="18" t="str">
        <f>IFERROR(IF(OR(A476="Z - Garage - Livraison",A476="Z - Garage - Restitution"),B476,""),"")</f>
        <v/>
      </c>
      <c r="M476" s="20" t="str">
        <f>IFERROR(INT(IF(OR(IMPORT!K476="intervention",IMPORT!K476="intervention-late",IMPORT!K476="unavailable"),IF(J476&lt;&gt;"",MID(VLOOKUP(B476,IMPORT!$F:$AF,21,0),1,10),MID(VLOOKUP(B476,IMPORT!$F:$AF,19,0),1,10)),"")),"")</f>
        <v/>
      </c>
      <c r="N476" s="20" t="str">
        <f>IFERROR(INT(IF(OR(IMPORT!K476="intervention",IMPORT!K476="intervention-late",IMPORT!K476="unavailable"),IF(J476&lt;&gt;"",MID(VLOOKUP(B476,IMPORT!$F:$AF,22,0),1,10),MID(VLOOKUP(B476,IMPORT!$F:$AF,20,0),1,10)),"")),"")</f>
        <v/>
      </c>
      <c r="O476" s="18" t="str">
        <f t="shared" ca="1" si="7"/>
        <v/>
      </c>
      <c r="P476" s="14" t="str">
        <f>IFERROR(INT(IF(MID(VLOOKUP(B476,IMPORT!$F:$AF,23,FALSE),1,10)&lt;&gt;"null",MID(VLOOKUP(B476,IMPORT!$F:$AF,23,FALSE),1,10),"")),"")</f>
        <v/>
      </c>
      <c r="Q476" s="16" t="str">
        <f>IFERROR(INT(IF(MID(VLOOKUP(B476,IMPORT!$F:$AF,26,FALSE),1,10)&lt;&gt;"null",MID(VLOOKUP(B476,IMPORT!$F:$AF,26,FALSE),1,10),"")),"")</f>
        <v/>
      </c>
      <c r="R476" s="16" t="str">
        <f>IFERROR(IF(VLOOKUP(B476,IMPORT!$F:$AF,11,FALSE)="true","X",""),"")</f>
        <v/>
      </c>
      <c r="S476" s="16" t="str">
        <f>IFERROR(IF(VLOOKUP(B476,IMPORT!$F:$AF,12,FALSE)="true","X",""),"")</f>
        <v/>
      </c>
      <c r="T476" s="16" t="str">
        <f>IFERROR(IF(VLOOKUP(B476,IMPORT!$F:$AF,9,FALSE)="true","X",""),"")</f>
        <v/>
      </c>
      <c r="U476" s="16" t="str">
        <f>IFERROR(IF(VLOOKUP(B476,IMPORT!$F:$AF,10,FALSE)="true","X",""),"")</f>
        <v/>
      </c>
      <c r="V476" s="16" t="str">
        <f>IFERROR(IF(VLOOKUP(B476,IMPORT!$F:$AF,13,FALSE)="true","X",""),"")</f>
        <v/>
      </c>
      <c r="W476" s="16" t="str">
        <f>IFERROR(IF(VLOOKUP(B476,IMPORT!$F:$AF,14,FALSE)="true","X",""),"")</f>
        <v/>
      </c>
      <c r="X476" s="12" t="str">
        <f>IFERROR(INT(IF(MID(VLOOKUP(B476,IMPORT!$F:$AF,27,FALSE),1,10)&lt;&gt;"null",MID(VLOOKUP(B476,IMPORT!$F:$AF,27,FALSE),1,10),"-")),"")</f>
        <v/>
      </c>
      <c r="Y476" s="21" t="str">
        <f>IFERROR(IF(VLOOKUP(B476,IMPORT!$F:$AF,24,FALSE)&lt;&gt;"null",VLOOKUP(B476,IMPORT!$F:$AF,24,FALSE),""),"")</f>
        <v/>
      </c>
      <c r="Z476" s="18" t="str">
        <f>IFERROR(IF(VLOOKUP(B476,IMPORT!$F:$AF,25,FALSE)&lt;&gt;"null",VLOOKUP(B476,IMPORT!$F:$AF,25,FALSE),""),"")</f>
        <v/>
      </c>
    </row>
    <row r="477" spans="1:26">
      <c r="A477" s="1" t="str">
        <f>IFERROR(IF(IMPORT!C477&lt;&gt;"",IMPORT!C477,""),"")</f>
        <v/>
      </c>
      <c r="B477" s="1">
        <f>IFERROR(VLOOKUP(D477,IMPORT!$1:$1048576,6,FALSE),"")</f>
        <v>0</v>
      </c>
      <c r="C477" s="1" t="str">
        <f>IFERROR(VLOOKUP(B477,IMPORT!$F:$G,2,FALSE),"")</f>
        <v/>
      </c>
      <c r="D477" s="8" t="str">
        <f>IFERROR(IF(IMPORT!A477&lt;&gt;"",IMPORT!A477,""),"")</f>
        <v/>
      </c>
      <c r="E477" s="1">
        <f>IFERROR(VLOOKUP(D477,IMPORT!$1:$1048576,21,FALSE),"")</f>
        <v>0</v>
      </c>
      <c r="F477" s="25" t="str">
        <f>IFERROR(IF(VLOOKUP(B477,IMPORT!$F:$J,4,0)="true","","S"),"")</f>
        <v/>
      </c>
      <c r="G477" s="10" t="str">
        <f>IFERROR(IF(VLOOKUP(B477,IMPORT!$F:$J,5,0)="normal","","B"),"")</f>
        <v/>
      </c>
      <c r="H477" s="26" t="str">
        <f>IFERROR(IF(VLOOKUP(B477,IMPORT!$F:$L,7,0)="true","","P"),"")</f>
        <v/>
      </c>
      <c r="I477" s="18" t="str">
        <f>IF(AND(OR(IMPORT!K477="available",IMPORT!K477="reservation",IMPORT!K477="reservation-late"),OR(A477&lt;&gt;"Z - Garage - Livraison",A477&lt;&gt;"Z - Garage - Livraison")),B477,"")</f>
        <v/>
      </c>
      <c r="J477" s="18" t="str">
        <f>IFERROR(IF(VLOOKUP(B477,IMPORT!$F:$AF,21,FALSE)&lt;&gt;"null",IF(OR(A477="Z - Garage - Livraison",A477="Z - Garage - Restitution"),"",B477),""),"")</f>
        <v/>
      </c>
      <c r="K477" s="18" t="str">
        <f>IF(AND(J477="",OR(IMPORT!K477="intervention",IMPORT!K477="intervention-late")),IF(OR(A477="Z - Garage - Livraison",A477="Z - Garage - Restitution"),"",B477),"")</f>
        <v/>
      </c>
      <c r="L477" s="18" t="str">
        <f>IFERROR(IF(OR(A477="Z - Garage - Livraison",A477="Z - Garage - Restitution"),B477,""),"")</f>
        <v/>
      </c>
      <c r="M477" s="20" t="str">
        <f>IFERROR(INT(IF(OR(IMPORT!K477="intervention",IMPORT!K477="intervention-late",IMPORT!K477="unavailable"),IF(J477&lt;&gt;"",MID(VLOOKUP(B477,IMPORT!$F:$AF,21,0),1,10),MID(VLOOKUP(B477,IMPORT!$F:$AF,19,0),1,10)),"")),"")</f>
        <v/>
      </c>
      <c r="N477" s="20" t="str">
        <f>IFERROR(INT(IF(OR(IMPORT!K477="intervention",IMPORT!K477="intervention-late",IMPORT!K477="unavailable"),IF(J477&lt;&gt;"",MID(VLOOKUP(B477,IMPORT!$F:$AF,22,0),1,10),MID(VLOOKUP(B477,IMPORT!$F:$AF,20,0),1,10)),"")),"")</f>
        <v/>
      </c>
      <c r="O477" s="18" t="str">
        <f t="shared" ca="1" si="7"/>
        <v/>
      </c>
      <c r="P477" s="14" t="str">
        <f>IFERROR(INT(IF(MID(VLOOKUP(B477,IMPORT!$F:$AF,23,FALSE),1,10)&lt;&gt;"null",MID(VLOOKUP(B477,IMPORT!$F:$AF,23,FALSE),1,10),"")),"")</f>
        <v/>
      </c>
      <c r="Q477" s="16" t="str">
        <f>IFERROR(INT(IF(MID(VLOOKUP(B477,IMPORT!$F:$AF,26,FALSE),1,10)&lt;&gt;"null",MID(VLOOKUP(B477,IMPORT!$F:$AF,26,FALSE),1,10),"")),"")</f>
        <v/>
      </c>
      <c r="R477" s="16" t="str">
        <f>IFERROR(IF(VLOOKUP(B477,IMPORT!$F:$AF,11,FALSE)="true","X",""),"")</f>
        <v/>
      </c>
      <c r="S477" s="16" t="str">
        <f>IFERROR(IF(VLOOKUP(B477,IMPORT!$F:$AF,12,FALSE)="true","X",""),"")</f>
        <v/>
      </c>
      <c r="T477" s="16" t="str">
        <f>IFERROR(IF(VLOOKUP(B477,IMPORT!$F:$AF,9,FALSE)="true","X",""),"")</f>
        <v/>
      </c>
      <c r="U477" s="16" t="str">
        <f>IFERROR(IF(VLOOKUP(B477,IMPORT!$F:$AF,10,FALSE)="true","X",""),"")</f>
        <v/>
      </c>
      <c r="V477" s="16" t="str">
        <f>IFERROR(IF(VLOOKUP(B477,IMPORT!$F:$AF,13,FALSE)="true","X",""),"")</f>
        <v/>
      </c>
      <c r="W477" s="16" t="str">
        <f>IFERROR(IF(VLOOKUP(B477,IMPORT!$F:$AF,14,FALSE)="true","X",""),"")</f>
        <v/>
      </c>
      <c r="X477" s="12" t="str">
        <f>IFERROR(INT(IF(MID(VLOOKUP(B477,IMPORT!$F:$AF,27,FALSE),1,10)&lt;&gt;"null",MID(VLOOKUP(B477,IMPORT!$F:$AF,27,FALSE),1,10),"-")),"")</f>
        <v/>
      </c>
      <c r="Y477" s="21" t="str">
        <f>IFERROR(IF(VLOOKUP(B477,IMPORT!$F:$AF,24,FALSE)&lt;&gt;"null",VLOOKUP(B477,IMPORT!$F:$AF,24,FALSE),""),"")</f>
        <v/>
      </c>
      <c r="Z477" s="18" t="str">
        <f>IFERROR(IF(VLOOKUP(B477,IMPORT!$F:$AF,25,FALSE)&lt;&gt;"null",VLOOKUP(B477,IMPORT!$F:$AF,25,FALSE),""),"")</f>
        <v/>
      </c>
    </row>
    <row r="478" spans="1:26">
      <c r="A478" s="1" t="str">
        <f>IFERROR(IF(IMPORT!C478&lt;&gt;"",IMPORT!C478,""),"")</f>
        <v/>
      </c>
      <c r="B478" s="1">
        <f>IFERROR(VLOOKUP(D478,IMPORT!$1:$1048576,6,FALSE),"")</f>
        <v>0</v>
      </c>
      <c r="C478" s="1" t="str">
        <f>IFERROR(VLOOKUP(B478,IMPORT!$F:$G,2,FALSE),"")</f>
        <v/>
      </c>
      <c r="D478" s="8" t="str">
        <f>IFERROR(IF(IMPORT!A478&lt;&gt;"",IMPORT!A478,""),"")</f>
        <v/>
      </c>
      <c r="E478" s="1">
        <f>IFERROR(VLOOKUP(D478,IMPORT!$1:$1048576,21,FALSE),"")</f>
        <v>0</v>
      </c>
      <c r="F478" s="25" t="str">
        <f>IFERROR(IF(VLOOKUP(B478,IMPORT!$F:$J,4,0)="true","","S"),"")</f>
        <v/>
      </c>
      <c r="G478" s="10" t="str">
        <f>IFERROR(IF(VLOOKUP(B478,IMPORT!$F:$J,5,0)="normal","","B"),"")</f>
        <v/>
      </c>
      <c r="H478" s="26" t="str">
        <f>IFERROR(IF(VLOOKUP(B478,IMPORT!$F:$L,7,0)="true","","P"),"")</f>
        <v/>
      </c>
      <c r="I478" s="18" t="str">
        <f>IF(AND(OR(IMPORT!K478="available",IMPORT!K478="reservation",IMPORT!K478="reservation-late"),OR(A478&lt;&gt;"Z - Garage - Livraison",A478&lt;&gt;"Z - Garage - Livraison")),B478,"")</f>
        <v/>
      </c>
      <c r="J478" s="18" t="str">
        <f>IFERROR(IF(VLOOKUP(B478,IMPORT!$F:$AF,21,FALSE)&lt;&gt;"null",IF(OR(A478="Z - Garage - Livraison",A478="Z - Garage - Restitution"),"",B478),""),"")</f>
        <v/>
      </c>
      <c r="K478" s="18" t="str">
        <f>IF(AND(J478="",OR(IMPORT!K478="intervention",IMPORT!K478="intervention-late")),IF(OR(A478="Z - Garage - Livraison",A478="Z - Garage - Restitution"),"",B478),"")</f>
        <v/>
      </c>
      <c r="L478" s="18" t="str">
        <f>IFERROR(IF(OR(A478="Z - Garage - Livraison",A478="Z - Garage - Restitution"),B478,""),"")</f>
        <v/>
      </c>
      <c r="M478" s="20" t="str">
        <f>IFERROR(INT(IF(OR(IMPORT!K478="intervention",IMPORT!K478="intervention-late",IMPORT!K478="unavailable"),IF(J478&lt;&gt;"",MID(VLOOKUP(B478,IMPORT!$F:$AF,21,0),1,10),MID(VLOOKUP(B478,IMPORT!$F:$AF,19,0),1,10)),"")),"")</f>
        <v/>
      </c>
      <c r="N478" s="20" t="str">
        <f>IFERROR(INT(IF(OR(IMPORT!K478="intervention",IMPORT!K478="intervention-late",IMPORT!K478="unavailable"),IF(J478&lt;&gt;"",MID(VLOOKUP(B478,IMPORT!$F:$AF,22,0),1,10),MID(VLOOKUP(B478,IMPORT!$F:$AF,20,0),1,10)),"")),"")</f>
        <v/>
      </c>
      <c r="O478" s="18" t="str">
        <f t="shared" ca="1" si="7"/>
        <v/>
      </c>
      <c r="P478" s="14" t="str">
        <f>IFERROR(INT(IF(MID(VLOOKUP(B478,IMPORT!$F:$AF,23,FALSE),1,10)&lt;&gt;"null",MID(VLOOKUP(B478,IMPORT!$F:$AF,23,FALSE),1,10),"")),"")</f>
        <v/>
      </c>
      <c r="Q478" s="16" t="str">
        <f>IFERROR(INT(IF(MID(VLOOKUP(B478,IMPORT!$F:$AF,26,FALSE),1,10)&lt;&gt;"null",MID(VLOOKUP(B478,IMPORT!$F:$AF,26,FALSE),1,10),"")),"")</f>
        <v/>
      </c>
      <c r="R478" s="16" t="str">
        <f>IFERROR(IF(VLOOKUP(B478,IMPORT!$F:$AF,11,FALSE)="true","X",""),"")</f>
        <v/>
      </c>
      <c r="S478" s="16" t="str">
        <f>IFERROR(IF(VLOOKUP(B478,IMPORT!$F:$AF,12,FALSE)="true","X",""),"")</f>
        <v/>
      </c>
      <c r="T478" s="16" t="str">
        <f>IFERROR(IF(VLOOKUP(B478,IMPORT!$F:$AF,9,FALSE)="true","X",""),"")</f>
        <v/>
      </c>
      <c r="U478" s="16" t="str">
        <f>IFERROR(IF(VLOOKUP(B478,IMPORT!$F:$AF,10,FALSE)="true","X",""),"")</f>
        <v/>
      </c>
      <c r="V478" s="16" t="str">
        <f>IFERROR(IF(VLOOKUP(B478,IMPORT!$F:$AF,13,FALSE)="true","X",""),"")</f>
        <v/>
      </c>
      <c r="W478" s="16" t="str">
        <f>IFERROR(IF(VLOOKUP(B478,IMPORT!$F:$AF,14,FALSE)="true","X",""),"")</f>
        <v/>
      </c>
      <c r="X478" s="12" t="str">
        <f>IFERROR(INT(IF(MID(VLOOKUP(B478,IMPORT!$F:$AF,27,FALSE),1,10)&lt;&gt;"null",MID(VLOOKUP(B478,IMPORT!$F:$AF,27,FALSE),1,10),"-")),"")</f>
        <v/>
      </c>
      <c r="Y478" s="21" t="str">
        <f>IFERROR(IF(VLOOKUP(B478,IMPORT!$F:$AF,24,FALSE)&lt;&gt;"null",VLOOKUP(B478,IMPORT!$F:$AF,24,FALSE),""),"")</f>
        <v/>
      </c>
      <c r="Z478" s="18" t="str">
        <f>IFERROR(IF(VLOOKUP(B478,IMPORT!$F:$AF,25,FALSE)&lt;&gt;"null",VLOOKUP(B478,IMPORT!$F:$AF,25,FALSE),""),"")</f>
        <v/>
      </c>
    </row>
    <row r="479" spans="1:26">
      <c r="A479" s="1" t="str">
        <f>IFERROR(IF(IMPORT!C479&lt;&gt;"",IMPORT!C479,""),"")</f>
        <v/>
      </c>
      <c r="B479" s="1">
        <f>IFERROR(VLOOKUP(D479,IMPORT!$1:$1048576,6,FALSE),"")</f>
        <v>0</v>
      </c>
      <c r="C479" s="1" t="str">
        <f>IFERROR(VLOOKUP(B479,IMPORT!$F:$G,2,FALSE),"")</f>
        <v/>
      </c>
      <c r="D479" s="8" t="str">
        <f>IFERROR(IF(IMPORT!A479&lt;&gt;"",IMPORT!A479,""),"")</f>
        <v/>
      </c>
      <c r="E479" s="1">
        <f>IFERROR(VLOOKUP(D479,IMPORT!$1:$1048576,21,FALSE),"")</f>
        <v>0</v>
      </c>
      <c r="F479" s="25" t="str">
        <f>IFERROR(IF(VLOOKUP(B479,IMPORT!$F:$J,4,0)="true","","S"),"")</f>
        <v/>
      </c>
      <c r="G479" s="10" t="str">
        <f>IFERROR(IF(VLOOKUP(B479,IMPORT!$F:$J,5,0)="normal","","B"),"")</f>
        <v/>
      </c>
      <c r="H479" s="26" t="str">
        <f>IFERROR(IF(VLOOKUP(B479,IMPORT!$F:$L,7,0)="true","","P"),"")</f>
        <v/>
      </c>
      <c r="I479" s="18" t="str">
        <f>IF(AND(OR(IMPORT!K479="available",IMPORT!K479="reservation",IMPORT!K479="reservation-late"),OR(A479&lt;&gt;"Z - Garage - Livraison",A479&lt;&gt;"Z - Garage - Livraison")),B479,"")</f>
        <v/>
      </c>
      <c r="J479" s="18" t="str">
        <f>IFERROR(IF(VLOOKUP(B479,IMPORT!$F:$AF,21,FALSE)&lt;&gt;"null",IF(OR(A479="Z - Garage - Livraison",A479="Z - Garage - Restitution"),"",B479),""),"")</f>
        <v/>
      </c>
      <c r="K479" s="18" t="str">
        <f>IF(AND(J479="",OR(IMPORT!K479="intervention",IMPORT!K479="intervention-late")),IF(OR(A479="Z - Garage - Livraison",A479="Z - Garage - Restitution"),"",B479),"")</f>
        <v/>
      </c>
      <c r="L479" s="18" t="str">
        <f>IFERROR(IF(OR(A479="Z - Garage - Livraison",A479="Z - Garage - Restitution"),B479,""),"")</f>
        <v/>
      </c>
      <c r="M479" s="20" t="str">
        <f>IFERROR(INT(IF(OR(IMPORT!K479="intervention",IMPORT!K479="intervention-late",IMPORT!K479="unavailable"),IF(J479&lt;&gt;"",MID(VLOOKUP(B479,IMPORT!$F:$AF,21,0),1,10),MID(VLOOKUP(B479,IMPORT!$F:$AF,19,0),1,10)),"")),"")</f>
        <v/>
      </c>
      <c r="N479" s="20" t="str">
        <f>IFERROR(INT(IF(OR(IMPORT!K479="intervention",IMPORT!K479="intervention-late",IMPORT!K479="unavailable"),IF(J479&lt;&gt;"",MID(VLOOKUP(B479,IMPORT!$F:$AF,22,0),1,10),MID(VLOOKUP(B479,IMPORT!$F:$AF,20,0),1,10)),"")),"")</f>
        <v/>
      </c>
      <c r="O479" s="18" t="str">
        <f t="shared" ca="1" si="7"/>
        <v/>
      </c>
      <c r="P479" s="14" t="str">
        <f>IFERROR(INT(IF(MID(VLOOKUP(B479,IMPORT!$F:$AF,23,FALSE),1,10)&lt;&gt;"null",MID(VLOOKUP(B479,IMPORT!$F:$AF,23,FALSE),1,10),"")),"")</f>
        <v/>
      </c>
      <c r="Q479" s="16" t="str">
        <f>IFERROR(INT(IF(MID(VLOOKUP(B479,IMPORT!$F:$AF,26,FALSE),1,10)&lt;&gt;"null",MID(VLOOKUP(B479,IMPORT!$F:$AF,26,FALSE),1,10),"")),"")</f>
        <v/>
      </c>
      <c r="R479" s="16" t="str">
        <f>IFERROR(IF(VLOOKUP(B479,IMPORT!$F:$AF,11,FALSE)="true","X",""),"")</f>
        <v/>
      </c>
      <c r="S479" s="16" t="str">
        <f>IFERROR(IF(VLOOKUP(B479,IMPORT!$F:$AF,12,FALSE)="true","X",""),"")</f>
        <v/>
      </c>
      <c r="T479" s="16" t="str">
        <f>IFERROR(IF(VLOOKUP(B479,IMPORT!$F:$AF,9,FALSE)="true","X",""),"")</f>
        <v/>
      </c>
      <c r="U479" s="16" t="str">
        <f>IFERROR(IF(VLOOKUP(B479,IMPORT!$F:$AF,10,FALSE)="true","X",""),"")</f>
        <v/>
      </c>
      <c r="V479" s="16" t="str">
        <f>IFERROR(IF(VLOOKUP(B479,IMPORT!$F:$AF,13,FALSE)="true","X",""),"")</f>
        <v/>
      </c>
      <c r="W479" s="16" t="str">
        <f>IFERROR(IF(VLOOKUP(B479,IMPORT!$F:$AF,14,FALSE)="true","X",""),"")</f>
        <v/>
      </c>
      <c r="X479" s="12" t="str">
        <f>IFERROR(INT(IF(MID(VLOOKUP(B479,IMPORT!$F:$AF,27,FALSE),1,10)&lt;&gt;"null",MID(VLOOKUP(B479,IMPORT!$F:$AF,27,FALSE),1,10),"-")),"")</f>
        <v/>
      </c>
      <c r="Y479" s="21" t="str">
        <f>IFERROR(IF(VLOOKUP(B479,IMPORT!$F:$AF,24,FALSE)&lt;&gt;"null",VLOOKUP(B479,IMPORT!$F:$AF,24,FALSE),""),"")</f>
        <v/>
      </c>
      <c r="Z479" s="18" t="str">
        <f>IFERROR(IF(VLOOKUP(B479,IMPORT!$F:$AF,25,FALSE)&lt;&gt;"null",VLOOKUP(B479,IMPORT!$F:$AF,25,FALSE),""),"")</f>
        <v/>
      </c>
    </row>
    <row r="480" spans="1:26">
      <c r="A480" s="1" t="str">
        <f>IFERROR(IF(IMPORT!C480&lt;&gt;"",IMPORT!C480,""),"")</f>
        <v/>
      </c>
      <c r="B480" s="1">
        <f>IFERROR(VLOOKUP(D480,IMPORT!$1:$1048576,6,FALSE),"")</f>
        <v>0</v>
      </c>
      <c r="C480" s="1" t="str">
        <f>IFERROR(VLOOKUP(B480,IMPORT!$F:$G,2,FALSE),"")</f>
        <v/>
      </c>
      <c r="D480" s="8" t="str">
        <f>IFERROR(IF(IMPORT!A480&lt;&gt;"",IMPORT!A480,""),"")</f>
        <v/>
      </c>
      <c r="E480" s="1">
        <f>IFERROR(VLOOKUP(D480,IMPORT!$1:$1048576,21,FALSE),"")</f>
        <v>0</v>
      </c>
      <c r="F480" s="25" t="str">
        <f>IFERROR(IF(VLOOKUP(B480,IMPORT!$F:$J,4,0)="true","","S"),"")</f>
        <v/>
      </c>
      <c r="G480" s="10" t="str">
        <f>IFERROR(IF(VLOOKUP(B480,IMPORT!$F:$J,5,0)="normal","","B"),"")</f>
        <v/>
      </c>
      <c r="H480" s="26" t="str">
        <f>IFERROR(IF(VLOOKUP(B480,IMPORT!$F:$L,7,0)="true","","P"),"")</f>
        <v/>
      </c>
      <c r="I480" s="18" t="str">
        <f>IF(AND(OR(IMPORT!K480="available",IMPORT!K480="reservation",IMPORT!K480="reservation-late"),OR(A480&lt;&gt;"Z - Garage - Livraison",A480&lt;&gt;"Z - Garage - Livraison")),B480,"")</f>
        <v/>
      </c>
      <c r="J480" s="18" t="str">
        <f>IFERROR(IF(VLOOKUP(B480,IMPORT!$F:$AF,21,FALSE)&lt;&gt;"null",IF(OR(A480="Z - Garage - Livraison",A480="Z - Garage - Restitution"),"",B480),""),"")</f>
        <v/>
      </c>
      <c r="K480" s="18" t="str">
        <f>IF(AND(J480="",OR(IMPORT!K480="intervention",IMPORT!K480="intervention-late")),IF(OR(A480="Z - Garage - Livraison",A480="Z - Garage - Restitution"),"",B480),"")</f>
        <v/>
      </c>
      <c r="L480" s="18" t="str">
        <f>IFERROR(IF(OR(A480="Z - Garage - Livraison",A480="Z - Garage - Restitution"),B480,""),"")</f>
        <v/>
      </c>
      <c r="M480" s="20" t="str">
        <f>IFERROR(INT(IF(OR(IMPORT!K480="intervention",IMPORT!K480="intervention-late",IMPORT!K480="unavailable"),IF(J480&lt;&gt;"",MID(VLOOKUP(B480,IMPORT!$F:$AF,21,0),1,10),MID(VLOOKUP(B480,IMPORT!$F:$AF,19,0),1,10)),"")),"")</f>
        <v/>
      </c>
      <c r="N480" s="20" t="str">
        <f>IFERROR(INT(IF(OR(IMPORT!K480="intervention",IMPORT!K480="intervention-late",IMPORT!K480="unavailable"),IF(J480&lt;&gt;"",MID(VLOOKUP(B480,IMPORT!$F:$AF,22,0),1,10),MID(VLOOKUP(B480,IMPORT!$F:$AF,20,0),1,10)),"")),"")</f>
        <v/>
      </c>
      <c r="O480" s="18" t="str">
        <f t="shared" ca="1" si="7"/>
        <v/>
      </c>
      <c r="P480" s="14" t="str">
        <f>IFERROR(INT(IF(MID(VLOOKUP(B480,IMPORT!$F:$AF,23,FALSE),1,10)&lt;&gt;"null",MID(VLOOKUP(B480,IMPORT!$F:$AF,23,FALSE),1,10),"")),"")</f>
        <v/>
      </c>
      <c r="Q480" s="16" t="str">
        <f>IFERROR(INT(IF(MID(VLOOKUP(B480,IMPORT!$F:$AF,26,FALSE),1,10)&lt;&gt;"null",MID(VLOOKUP(B480,IMPORT!$F:$AF,26,FALSE),1,10),"")),"")</f>
        <v/>
      </c>
      <c r="R480" s="16" t="str">
        <f>IFERROR(IF(VLOOKUP(B480,IMPORT!$F:$AF,11,FALSE)="true","X",""),"")</f>
        <v/>
      </c>
      <c r="S480" s="16" t="str">
        <f>IFERROR(IF(VLOOKUP(B480,IMPORT!$F:$AF,12,FALSE)="true","X",""),"")</f>
        <v/>
      </c>
      <c r="T480" s="16" t="str">
        <f>IFERROR(IF(VLOOKUP(B480,IMPORT!$F:$AF,9,FALSE)="true","X",""),"")</f>
        <v/>
      </c>
      <c r="U480" s="16" t="str">
        <f>IFERROR(IF(VLOOKUP(B480,IMPORT!$F:$AF,10,FALSE)="true","X",""),"")</f>
        <v/>
      </c>
      <c r="V480" s="16" t="str">
        <f>IFERROR(IF(VLOOKUP(B480,IMPORT!$F:$AF,13,FALSE)="true","X",""),"")</f>
        <v/>
      </c>
      <c r="W480" s="16" t="str">
        <f>IFERROR(IF(VLOOKUP(B480,IMPORT!$F:$AF,14,FALSE)="true","X",""),"")</f>
        <v/>
      </c>
      <c r="X480" s="12" t="str">
        <f>IFERROR(INT(IF(MID(VLOOKUP(B480,IMPORT!$F:$AF,27,FALSE),1,10)&lt;&gt;"null",MID(VLOOKUP(B480,IMPORT!$F:$AF,27,FALSE),1,10),"-")),"")</f>
        <v/>
      </c>
      <c r="Y480" s="21" t="str">
        <f>IFERROR(IF(VLOOKUP(B480,IMPORT!$F:$AF,24,FALSE)&lt;&gt;"null",VLOOKUP(B480,IMPORT!$F:$AF,24,FALSE),""),"")</f>
        <v/>
      </c>
      <c r="Z480" s="18" t="str">
        <f>IFERROR(IF(VLOOKUP(B480,IMPORT!$F:$AF,25,FALSE)&lt;&gt;"null",VLOOKUP(B480,IMPORT!$F:$AF,25,FALSE),""),"")</f>
        <v/>
      </c>
    </row>
    <row r="481" spans="1:26">
      <c r="A481" s="1" t="str">
        <f>IFERROR(IF(IMPORT!C481&lt;&gt;"",IMPORT!C481,""),"")</f>
        <v/>
      </c>
      <c r="B481" s="1">
        <f>IFERROR(VLOOKUP(D481,IMPORT!$1:$1048576,6,FALSE),"")</f>
        <v>0</v>
      </c>
      <c r="C481" s="1" t="str">
        <f>IFERROR(VLOOKUP(B481,IMPORT!$F:$G,2,FALSE),"")</f>
        <v/>
      </c>
      <c r="D481" s="8" t="str">
        <f>IFERROR(IF(IMPORT!A481&lt;&gt;"",IMPORT!A481,""),"")</f>
        <v/>
      </c>
      <c r="E481" s="1">
        <f>IFERROR(VLOOKUP(D481,IMPORT!$1:$1048576,21,FALSE),"")</f>
        <v>0</v>
      </c>
      <c r="F481" s="25" t="str">
        <f>IFERROR(IF(VLOOKUP(B481,IMPORT!$F:$J,4,0)="true","","S"),"")</f>
        <v/>
      </c>
      <c r="G481" s="10" t="str">
        <f>IFERROR(IF(VLOOKUP(B481,IMPORT!$F:$J,5,0)="normal","","B"),"")</f>
        <v/>
      </c>
      <c r="H481" s="26" t="str">
        <f>IFERROR(IF(VLOOKUP(B481,IMPORT!$F:$L,7,0)="true","","P"),"")</f>
        <v/>
      </c>
      <c r="I481" s="18" t="str">
        <f>IF(AND(OR(IMPORT!K481="available",IMPORT!K481="reservation",IMPORT!K481="reservation-late"),OR(A481&lt;&gt;"Z - Garage - Livraison",A481&lt;&gt;"Z - Garage - Livraison")),B481,"")</f>
        <v/>
      </c>
      <c r="J481" s="18" t="str">
        <f>IFERROR(IF(VLOOKUP(B481,IMPORT!$F:$AF,21,FALSE)&lt;&gt;"null",IF(OR(A481="Z - Garage - Livraison",A481="Z - Garage - Restitution"),"",B481),""),"")</f>
        <v/>
      </c>
      <c r="K481" s="18" t="str">
        <f>IF(AND(J481="",OR(IMPORT!K481="intervention",IMPORT!K481="intervention-late")),IF(OR(A481="Z - Garage - Livraison",A481="Z - Garage - Restitution"),"",B481),"")</f>
        <v/>
      </c>
      <c r="L481" s="18" t="str">
        <f>IFERROR(IF(OR(A481="Z - Garage - Livraison",A481="Z - Garage - Restitution"),B481,""),"")</f>
        <v/>
      </c>
      <c r="M481" s="20" t="str">
        <f>IFERROR(INT(IF(OR(IMPORT!K481="intervention",IMPORT!K481="intervention-late",IMPORT!K481="unavailable"),IF(J481&lt;&gt;"",MID(VLOOKUP(B481,IMPORT!$F:$AF,21,0),1,10),MID(VLOOKUP(B481,IMPORT!$F:$AF,19,0),1,10)),"")),"")</f>
        <v/>
      </c>
      <c r="N481" s="20" t="str">
        <f>IFERROR(INT(IF(OR(IMPORT!K481="intervention",IMPORT!K481="intervention-late",IMPORT!K481="unavailable"),IF(J481&lt;&gt;"",MID(VLOOKUP(B481,IMPORT!$F:$AF,22,0),1,10),MID(VLOOKUP(B481,IMPORT!$F:$AF,20,0),1,10)),"")),"")</f>
        <v/>
      </c>
      <c r="O481" s="18" t="str">
        <f t="shared" ca="1" si="7"/>
        <v/>
      </c>
      <c r="P481" s="14" t="str">
        <f>IFERROR(INT(IF(MID(VLOOKUP(B481,IMPORT!$F:$AF,23,FALSE),1,10)&lt;&gt;"null",MID(VLOOKUP(B481,IMPORT!$F:$AF,23,FALSE),1,10),"")),"")</f>
        <v/>
      </c>
      <c r="Q481" s="16" t="str">
        <f>IFERROR(INT(IF(MID(VLOOKUP(B481,IMPORT!$F:$AF,26,FALSE),1,10)&lt;&gt;"null",MID(VLOOKUP(B481,IMPORT!$F:$AF,26,FALSE),1,10),"")),"")</f>
        <v/>
      </c>
      <c r="R481" s="16" t="str">
        <f>IFERROR(IF(VLOOKUP(B481,IMPORT!$F:$AF,11,FALSE)="true","X",""),"")</f>
        <v/>
      </c>
      <c r="S481" s="16" t="str">
        <f>IFERROR(IF(VLOOKUP(B481,IMPORT!$F:$AF,12,FALSE)="true","X",""),"")</f>
        <v/>
      </c>
      <c r="T481" s="16" t="str">
        <f>IFERROR(IF(VLOOKUP(B481,IMPORT!$F:$AF,9,FALSE)="true","X",""),"")</f>
        <v/>
      </c>
      <c r="U481" s="16" t="str">
        <f>IFERROR(IF(VLOOKUP(B481,IMPORT!$F:$AF,10,FALSE)="true","X",""),"")</f>
        <v/>
      </c>
      <c r="V481" s="16" t="str">
        <f>IFERROR(IF(VLOOKUP(B481,IMPORT!$F:$AF,13,FALSE)="true","X",""),"")</f>
        <v/>
      </c>
      <c r="W481" s="16" t="str">
        <f>IFERROR(IF(VLOOKUP(B481,IMPORT!$F:$AF,14,FALSE)="true","X",""),"")</f>
        <v/>
      </c>
      <c r="X481" s="12" t="str">
        <f>IFERROR(INT(IF(MID(VLOOKUP(B481,IMPORT!$F:$AF,27,FALSE),1,10)&lt;&gt;"null",MID(VLOOKUP(B481,IMPORT!$F:$AF,27,FALSE),1,10),"-")),"")</f>
        <v/>
      </c>
      <c r="Y481" s="21" t="str">
        <f>IFERROR(IF(VLOOKUP(B481,IMPORT!$F:$AF,24,FALSE)&lt;&gt;"null",VLOOKUP(B481,IMPORT!$F:$AF,24,FALSE),""),"")</f>
        <v/>
      </c>
      <c r="Z481" s="18" t="str">
        <f>IFERROR(IF(VLOOKUP(B481,IMPORT!$F:$AF,25,FALSE)&lt;&gt;"null",VLOOKUP(B481,IMPORT!$F:$AF,25,FALSE),""),"")</f>
        <v/>
      </c>
    </row>
    <row r="482" spans="1:26">
      <c r="A482" s="1" t="str">
        <f>IFERROR(IF(IMPORT!C482&lt;&gt;"",IMPORT!C482,""),"")</f>
        <v/>
      </c>
      <c r="B482" s="1">
        <f>IFERROR(VLOOKUP(D482,IMPORT!$1:$1048576,6,FALSE),"")</f>
        <v>0</v>
      </c>
      <c r="C482" s="1" t="str">
        <f>IFERROR(VLOOKUP(B482,IMPORT!$F:$G,2,FALSE),"")</f>
        <v/>
      </c>
      <c r="D482" s="8" t="str">
        <f>IFERROR(IF(IMPORT!A482&lt;&gt;"",IMPORT!A482,""),"")</f>
        <v/>
      </c>
      <c r="E482" s="1">
        <f>IFERROR(VLOOKUP(D482,IMPORT!$1:$1048576,21,FALSE),"")</f>
        <v>0</v>
      </c>
      <c r="F482" s="25" t="str">
        <f>IFERROR(IF(VLOOKUP(B482,IMPORT!$F:$J,4,0)="true","","S"),"")</f>
        <v/>
      </c>
      <c r="G482" s="10" t="str">
        <f>IFERROR(IF(VLOOKUP(B482,IMPORT!$F:$J,5,0)="normal","","B"),"")</f>
        <v/>
      </c>
      <c r="H482" s="26" t="str">
        <f>IFERROR(IF(VLOOKUP(B482,IMPORT!$F:$L,7,0)="true","","P"),"")</f>
        <v/>
      </c>
      <c r="I482" s="18" t="str">
        <f>IF(AND(OR(IMPORT!K482="available",IMPORT!K482="reservation",IMPORT!K482="reservation-late"),OR(A482&lt;&gt;"Z - Garage - Livraison",A482&lt;&gt;"Z - Garage - Livraison")),B482,"")</f>
        <v/>
      </c>
      <c r="J482" s="18" t="str">
        <f>IFERROR(IF(VLOOKUP(B482,IMPORT!$F:$AF,21,FALSE)&lt;&gt;"null",IF(OR(A482="Z - Garage - Livraison",A482="Z - Garage - Restitution"),"",B482),""),"")</f>
        <v/>
      </c>
      <c r="K482" s="18" t="str">
        <f>IF(AND(J482="",OR(IMPORT!K482="intervention",IMPORT!K482="intervention-late")),IF(OR(A482="Z - Garage - Livraison",A482="Z - Garage - Restitution"),"",B482),"")</f>
        <v/>
      </c>
      <c r="L482" s="18" t="str">
        <f>IFERROR(IF(OR(A482="Z - Garage - Livraison",A482="Z - Garage - Restitution"),B482,""),"")</f>
        <v/>
      </c>
      <c r="M482" s="20" t="str">
        <f>IFERROR(INT(IF(OR(IMPORT!K482="intervention",IMPORT!K482="intervention-late",IMPORT!K482="unavailable"),IF(J482&lt;&gt;"",MID(VLOOKUP(B482,IMPORT!$F:$AF,21,0),1,10),MID(VLOOKUP(B482,IMPORT!$F:$AF,19,0),1,10)),"")),"")</f>
        <v/>
      </c>
      <c r="N482" s="20" t="str">
        <f>IFERROR(INT(IF(OR(IMPORT!K482="intervention",IMPORT!K482="intervention-late",IMPORT!K482="unavailable"),IF(J482&lt;&gt;"",MID(VLOOKUP(B482,IMPORT!$F:$AF,22,0),1,10),MID(VLOOKUP(B482,IMPORT!$F:$AF,20,0),1,10)),"")),"")</f>
        <v/>
      </c>
      <c r="O482" s="18" t="str">
        <f t="shared" ca="1" si="7"/>
        <v/>
      </c>
      <c r="P482" s="14" t="str">
        <f>IFERROR(INT(IF(MID(VLOOKUP(B482,IMPORT!$F:$AF,23,FALSE),1,10)&lt;&gt;"null",MID(VLOOKUP(B482,IMPORT!$F:$AF,23,FALSE),1,10),"")),"")</f>
        <v/>
      </c>
      <c r="Q482" s="16" t="str">
        <f>IFERROR(INT(IF(MID(VLOOKUP(B482,IMPORT!$F:$AF,26,FALSE),1,10)&lt;&gt;"null",MID(VLOOKUP(B482,IMPORT!$F:$AF,26,FALSE),1,10),"")),"")</f>
        <v/>
      </c>
      <c r="R482" s="16" t="str">
        <f>IFERROR(IF(VLOOKUP(B482,IMPORT!$F:$AF,11,FALSE)="true","X",""),"")</f>
        <v/>
      </c>
      <c r="S482" s="16" t="str">
        <f>IFERROR(IF(VLOOKUP(B482,IMPORT!$F:$AF,12,FALSE)="true","X",""),"")</f>
        <v/>
      </c>
      <c r="T482" s="16" t="str">
        <f>IFERROR(IF(VLOOKUP(B482,IMPORT!$F:$AF,9,FALSE)="true","X",""),"")</f>
        <v/>
      </c>
      <c r="U482" s="16" t="str">
        <f>IFERROR(IF(VLOOKUP(B482,IMPORT!$F:$AF,10,FALSE)="true","X",""),"")</f>
        <v/>
      </c>
      <c r="V482" s="16" t="str">
        <f>IFERROR(IF(VLOOKUP(B482,IMPORT!$F:$AF,13,FALSE)="true","X",""),"")</f>
        <v/>
      </c>
      <c r="W482" s="16" t="str">
        <f>IFERROR(IF(VLOOKUP(B482,IMPORT!$F:$AF,14,FALSE)="true","X",""),"")</f>
        <v/>
      </c>
      <c r="X482" s="12" t="str">
        <f>IFERROR(INT(IF(MID(VLOOKUP(B482,IMPORT!$F:$AF,27,FALSE),1,10)&lt;&gt;"null",MID(VLOOKUP(B482,IMPORT!$F:$AF,27,FALSE),1,10),"-")),"")</f>
        <v/>
      </c>
      <c r="Y482" s="21" t="str">
        <f>IFERROR(IF(VLOOKUP(B482,IMPORT!$F:$AF,24,FALSE)&lt;&gt;"null",VLOOKUP(B482,IMPORT!$F:$AF,24,FALSE),""),"")</f>
        <v/>
      </c>
      <c r="Z482" s="18" t="str">
        <f>IFERROR(IF(VLOOKUP(B482,IMPORT!$F:$AF,25,FALSE)&lt;&gt;"null",VLOOKUP(B482,IMPORT!$F:$AF,25,FALSE),""),"")</f>
        <v/>
      </c>
    </row>
    <row r="483" spans="1:26">
      <c r="A483" s="1" t="str">
        <f>IFERROR(IF(IMPORT!C483&lt;&gt;"",IMPORT!C483,""),"")</f>
        <v/>
      </c>
      <c r="B483" s="1">
        <f>IFERROR(VLOOKUP(D483,IMPORT!$1:$1048576,6,FALSE),"")</f>
        <v>0</v>
      </c>
      <c r="C483" s="1" t="str">
        <f>IFERROR(VLOOKUP(B483,IMPORT!$F:$G,2,FALSE),"")</f>
        <v/>
      </c>
      <c r="D483" s="8" t="str">
        <f>IFERROR(IF(IMPORT!A483&lt;&gt;"",IMPORT!A483,""),"")</f>
        <v/>
      </c>
      <c r="E483" s="1">
        <f>IFERROR(VLOOKUP(D483,IMPORT!$1:$1048576,21,FALSE),"")</f>
        <v>0</v>
      </c>
      <c r="F483" s="25" t="str">
        <f>IFERROR(IF(VLOOKUP(B483,IMPORT!$F:$J,4,0)="true","","S"),"")</f>
        <v/>
      </c>
      <c r="G483" s="10" t="str">
        <f>IFERROR(IF(VLOOKUP(B483,IMPORT!$F:$J,5,0)="normal","","B"),"")</f>
        <v/>
      </c>
      <c r="H483" s="26" t="str">
        <f>IFERROR(IF(VLOOKUP(B483,IMPORT!$F:$L,7,0)="true","","P"),"")</f>
        <v/>
      </c>
      <c r="I483" s="18" t="str">
        <f>IF(AND(OR(IMPORT!K483="available",IMPORT!K483="reservation",IMPORT!K483="reservation-late"),OR(A483&lt;&gt;"Z - Garage - Livraison",A483&lt;&gt;"Z - Garage - Livraison")),B483,"")</f>
        <v/>
      </c>
      <c r="J483" s="18" t="str">
        <f>IFERROR(IF(VLOOKUP(B483,IMPORT!$F:$AF,21,FALSE)&lt;&gt;"null",IF(OR(A483="Z - Garage - Livraison",A483="Z - Garage - Restitution"),"",B483),""),"")</f>
        <v/>
      </c>
      <c r="K483" s="18" t="str">
        <f>IF(AND(J483="",OR(IMPORT!K483="intervention",IMPORT!K483="intervention-late")),IF(OR(A483="Z - Garage - Livraison",A483="Z - Garage - Restitution"),"",B483),"")</f>
        <v/>
      </c>
      <c r="L483" s="18" t="str">
        <f>IFERROR(IF(OR(A483="Z - Garage - Livraison",A483="Z - Garage - Restitution"),B483,""),"")</f>
        <v/>
      </c>
      <c r="M483" s="20" t="str">
        <f>IFERROR(INT(IF(OR(IMPORT!K483="intervention",IMPORT!K483="intervention-late",IMPORT!K483="unavailable"),IF(J483&lt;&gt;"",MID(VLOOKUP(B483,IMPORT!$F:$AF,21,0),1,10),MID(VLOOKUP(B483,IMPORT!$F:$AF,19,0),1,10)),"")),"")</f>
        <v/>
      </c>
      <c r="N483" s="20" t="str">
        <f>IFERROR(INT(IF(OR(IMPORT!K483="intervention",IMPORT!K483="intervention-late",IMPORT!K483="unavailable"),IF(J483&lt;&gt;"",MID(VLOOKUP(B483,IMPORT!$F:$AF,22,0),1,10),MID(VLOOKUP(B483,IMPORT!$F:$AF,20,0),1,10)),"")),"")</f>
        <v/>
      </c>
      <c r="O483" s="18" t="str">
        <f t="shared" ca="1" si="7"/>
        <v/>
      </c>
      <c r="P483" s="14" t="str">
        <f>IFERROR(INT(IF(MID(VLOOKUP(B483,IMPORT!$F:$AF,23,FALSE),1,10)&lt;&gt;"null",MID(VLOOKUP(B483,IMPORT!$F:$AF,23,FALSE),1,10),"")),"")</f>
        <v/>
      </c>
      <c r="Q483" s="16" t="str">
        <f>IFERROR(INT(IF(MID(VLOOKUP(B483,IMPORT!$F:$AF,26,FALSE),1,10)&lt;&gt;"null",MID(VLOOKUP(B483,IMPORT!$F:$AF,26,FALSE),1,10),"")),"")</f>
        <v/>
      </c>
      <c r="R483" s="16" t="str">
        <f>IFERROR(IF(VLOOKUP(B483,IMPORT!$F:$AF,11,FALSE)="true","X",""),"")</f>
        <v/>
      </c>
      <c r="S483" s="16" t="str">
        <f>IFERROR(IF(VLOOKUP(B483,IMPORT!$F:$AF,12,FALSE)="true","X",""),"")</f>
        <v/>
      </c>
      <c r="T483" s="16" t="str">
        <f>IFERROR(IF(VLOOKUP(B483,IMPORT!$F:$AF,9,FALSE)="true","X",""),"")</f>
        <v/>
      </c>
      <c r="U483" s="16" t="str">
        <f>IFERROR(IF(VLOOKUP(B483,IMPORT!$F:$AF,10,FALSE)="true","X",""),"")</f>
        <v/>
      </c>
      <c r="V483" s="16" t="str">
        <f>IFERROR(IF(VLOOKUP(B483,IMPORT!$F:$AF,13,FALSE)="true","X",""),"")</f>
        <v/>
      </c>
      <c r="W483" s="16" t="str">
        <f>IFERROR(IF(VLOOKUP(B483,IMPORT!$F:$AF,14,FALSE)="true","X",""),"")</f>
        <v/>
      </c>
      <c r="X483" s="12" t="str">
        <f>IFERROR(INT(IF(MID(VLOOKUP(B483,IMPORT!$F:$AF,27,FALSE),1,10)&lt;&gt;"null",MID(VLOOKUP(B483,IMPORT!$F:$AF,27,FALSE),1,10),"-")),"")</f>
        <v/>
      </c>
      <c r="Y483" s="21" t="str">
        <f>IFERROR(IF(VLOOKUP(B483,IMPORT!$F:$AF,24,FALSE)&lt;&gt;"null",VLOOKUP(B483,IMPORT!$F:$AF,24,FALSE),""),"")</f>
        <v/>
      </c>
      <c r="Z483" s="18" t="str">
        <f>IFERROR(IF(VLOOKUP(B483,IMPORT!$F:$AF,25,FALSE)&lt;&gt;"null",VLOOKUP(B483,IMPORT!$F:$AF,25,FALSE),""),"")</f>
        <v/>
      </c>
    </row>
    <row r="484" spans="1:26">
      <c r="A484" s="1" t="str">
        <f>IFERROR(IF(IMPORT!C484&lt;&gt;"",IMPORT!C484,""),"")</f>
        <v/>
      </c>
      <c r="B484" s="1">
        <f>IFERROR(VLOOKUP(D484,IMPORT!$1:$1048576,6,FALSE),"")</f>
        <v>0</v>
      </c>
      <c r="C484" s="1" t="str">
        <f>IFERROR(VLOOKUP(B484,IMPORT!$F:$G,2,FALSE),"")</f>
        <v/>
      </c>
      <c r="D484" s="8" t="str">
        <f>IFERROR(IF(IMPORT!A484&lt;&gt;"",IMPORT!A484,""),"")</f>
        <v/>
      </c>
      <c r="E484" s="1">
        <f>IFERROR(VLOOKUP(D484,IMPORT!$1:$1048576,21,FALSE),"")</f>
        <v>0</v>
      </c>
      <c r="F484" s="25" t="str">
        <f>IFERROR(IF(VLOOKUP(B484,IMPORT!$F:$J,4,0)="true","","S"),"")</f>
        <v/>
      </c>
      <c r="G484" s="10" t="str">
        <f>IFERROR(IF(VLOOKUP(B484,IMPORT!$F:$J,5,0)="normal","","B"),"")</f>
        <v/>
      </c>
      <c r="H484" s="26" t="str">
        <f>IFERROR(IF(VLOOKUP(B484,IMPORT!$F:$L,7,0)="true","","P"),"")</f>
        <v/>
      </c>
      <c r="I484" s="18" t="str">
        <f>IF(AND(OR(IMPORT!K484="available",IMPORT!K484="reservation",IMPORT!K484="reservation-late"),OR(A484&lt;&gt;"Z - Garage - Livraison",A484&lt;&gt;"Z - Garage - Livraison")),B484,"")</f>
        <v/>
      </c>
      <c r="J484" s="18" t="str">
        <f>IFERROR(IF(VLOOKUP(B484,IMPORT!$F:$AF,21,FALSE)&lt;&gt;"null",IF(OR(A484="Z - Garage - Livraison",A484="Z - Garage - Restitution"),"",B484),""),"")</f>
        <v/>
      </c>
      <c r="K484" s="18" t="str">
        <f>IF(AND(J484="",OR(IMPORT!K484="intervention",IMPORT!K484="intervention-late")),IF(OR(A484="Z - Garage - Livraison",A484="Z - Garage - Restitution"),"",B484),"")</f>
        <v/>
      </c>
      <c r="L484" s="18" t="str">
        <f>IFERROR(IF(OR(A484="Z - Garage - Livraison",A484="Z - Garage - Restitution"),B484,""),"")</f>
        <v/>
      </c>
      <c r="M484" s="20" t="str">
        <f>IFERROR(INT(IF(OR(IMPORT!K484="intervention",IMPORT!K484="intervention-late",IMPORT!K484="unavailable"),IF(J484&lt;&gt;"",MID(VLOOKUP(B484,IMPORT!$F:$AF,21,0),1,10),MID(VLOOKUP(B484,IMPORT!$F:$AF,19,0),1,10)),"")),"")</f>
        <v/>
      </c>
      <c r="N484" s="20" t="str">
        <f>IFERROR(INT(IF(OR(IMPORT!K484="intervention",IMPORT!K484="intervention-late",IMPORT!K484="unavailable"),IF(J484&lt;&gt;"",MID(VLOOKUP(B484,IMPORT!$F:$AF,22,0),1,10),MID(VLOOKUP(B484,IMPORT!$F:$AF,20,0),1,10)),"")),"")</f>
        <v/>
      </c>
      <c r="O484" s="18" t="str">
        <f t="shared" ca="1" si="7"/>
        <v/>
      </c>
      <c r="P484" s="14" t="str">
        <f>IFERROR(INT(IF(MID(VLOOKUP(B484,IMPORT!$F:$AF,23,FALSE),1,10)&lt;&gt;"null",MID(VLOOKUP(B484,IMPORT!$F:$AF,23,FALSE),1,10),"")),"")</f>
        <v/>
      </c>
      <c r="Q484" s="16" t="str">
        <f>IFERROR(INT(IF(MID(VLOOKUP(B484,IMPORT!$F:$AF,26,FALSE),1,10)&lt;&gt;"null",MID(VLOOKUP(B484,IMPORT!$F:$AF,26,FALSE),1,10),"")),"")</f>
        <v/>
      </c>
      <c r="R484" s="16" t="str">
        <f>IFERROR(IF(VLOOKUP(B484,IMPORT!$F:$AF,11,FALSE)="true","X",""),"")</f>
        <v/>
      </c>
      <c r="S484" s="16" t="str">
        <f>IFERROR(IF(VLOOKUP(B484,IMPORT!$F:$AF,12,FALSE)="true","X",""),"")</f>
        <v/>
      </c>
      <c r="T484" s="16" t="str">
        <f>IFERROR(IF(VLOOKUP(B484,IMPORT!$F:$AF,9,FALSE)="true","X",""),"")</f>
        <v/>
      </c>
      <c r="U484" s="16" t="str">
        <f>IFERROR(IF(VLOOKUP(B484,IMPORT!$F:$AF,10,FALSE)="true","X",""),"")</f>
        <v/>
      </c>
      <c r="V484" s="16" t="str">
        <f>IFERROR(IF(VLOOKUP(B484,IMPORT!$F:$AF,13,FALSE)="true","X",""),"")</f>
        <v/>
      </c>
      <c r="W484" s="16" t="str">
        <f>IFERROR(IF(VLOOKUP(B484,IMPORT!$F:$AF,14,FALSE)="true","X",""),"")</f>
        <v/>
      </c>
      <c r="X484" s="12" t="str">
        <f>IFERROR(INT(IF(MID(VLOOKUP(B484,IMPORT!$F:$AF,27,FALSE),1,10)&lt;&gt;"null",MID(VLOOKUP(B484,IMPORT!$F:$AF,27,FALSE),1,10),"-")),"")</f>
        <v/>
      </c>
      <c r="Y484" s="21" t="str">
        <f>IFERROR(IF(VLOOKUP(B484,IMPORT!$F:$AF,24,FALSE)&lt;&gt;"null",VLOOKUP(B484,IMPORT!$F:$AF,24,FALSE),""),"")</f>
        <v/>
      </c>
      <c r="Z484" s="18" t="str">
        <f>IFERROR(IF(VLOOKUP(B484,IMPORT!$F:$AF,25,FALSE)&lt;&gt;"null",VLOOKUP(B484,IMPORT!$F:$AF,25,FALSE),""),"")</f>
        <v/>
      </c>
    </row>
    <row r="485" spans="1:26">
      <c r="A485" s="1" t="str">
        <f>IFERROR(IF(IMPORT!C485&lt;&gt;"",IMPORT!C485,""),"")</f>
        <v/>
      </c>
      <c r="B485" s="1">
        <f>IFERROR(VLOOKUP(D485,IMPORT!$1:$1048576,6,FALSE),"")</f>
        <v>0</v>
      </c>
      <c r="C485" s="1" t="str">
        <f>IFERROR(VLOOKUP(B485,IMPORT!$F:$G,2,FALSE),"")</f>
        <v/>
      </c>
      <c r="D485" s="8" t="str">
        <f>IFERROR(IF(IMPORT!A485&lt;&gt;"",IMPORT!A485,""),"")</f>
        <v/>
      </c>
      <c r="E485" s="1">
        <f>IFERROR(VLOOKUP(D485,IMPORT!$1:$1048576,21,FALSE),"")</f>
        <v>0</v>
      </c>
      <c r="F485" s="25" t="str">
        <f>IFERROR(IF(VLOOKUP(B485,IMPORT!$F:$J,4,0)="true","","S"),"")</f>
        <v/>
      </c>
      <c r="G485" s="10" t="str">
        <f>IFERROR(IF(VLOOKUP(B485,IMPORT!$F:$J,5,0)="normal","","B"),"")</f>
        <v/>
      </c>
      <c r="H485" s="26" t="str">
        <f>IFERROR(IF(VLOOKUP(B485,IMPORT!$F:$L,7,0)="true","","P"),"")</f>
        <v/>
      </c>
      <c r="I485" s="18" t="str">
        <f>IF(AND(OR(IMPORT!K485="available",IMPORT!K485="reservation",IMPORT!K485="reservation-late"),OR(A485&lt;&gt;"Z - Garage - Livraison",A485&lt;&gt;"Z - Garage - Livraison")),B485,"")</f>
        <v/>
      </c>
      <c r="J485" s="18" t="str">
        <f>IFERROR(IF(VLOOKUP(B485,IMPORT!$F:$AF,21,FALSE)&lt;&gt;"null",IF(OR(A485="Z - Garage - Livraison",A485="Z - Garage - Restitution"),"",B485),""),"")</f>
        <v/>
      </c>
      <c r="K485" s="18" t="str">
        <f>IF(AND(J485="",OR(IMPORT!K485="intervention",IMPORT!K485="intervention-late")),IF(OR(A485="Z - Garage - Livraison",A485="Z - Garage - Restitution"),"",B485),"")</f>
        <v/>
      </c>
      <c r="L485" s="18" t="str">
        <f>IFERROR(IF(OR(A485="Z - Garage - Livraison",A485="Z - Garage - Restitution"),B485,""),"")</f>
        <v/>
      </c>
      <c r="M485" s="20" t="str">
        <f>IFERROR(INT(IF(OR(IMPORT!K485="intervention",IMPORT!K485="intervention-late",IMPORT!K485="unavailable"),IF(J485&lt;&gt;"",MID(VLOOKUP(B485,IMPORT!$F:$AF,21,0),1,10),MID(VLOOKUP(B485,IMPORT!$F:$AF,19,0),1,10)),"")),"")</f>
        <v/>
      </c>
      <c r="N485" s="20" t="str">
        <f>IFERROR(INT(IF(OR(IMPORT!K485="intervention",IMPORT!K485="intervention-late",IMPORT!K485="unavailable"),IF(J485&lt;&gt;"",MID(VLOOKUP(B485,IMPORT!$F:$AF,22,0),1,10),MID(VLOOKUP(B485,IMPORT!$F:$AF,20,0),1,10)),"")),"")</f>
        <v/>
      </c>
      <c r="O485" s="18" t="str">
        <f t="shared" ca="1" si="7"/>
        <v/>
      </c>
      <c r="P485" s="14" t="str">
        <f>IFERROR(INT(IF(MID(VLOOKUP(B485,IMPORT!$F:$AF,23,FALSE),1,10)&lt;&gt;"null",MID(VLOOKUP(B485,IMPORT!$F:$AF,23,FALSE),1,10),"")),"")</f>
        <v/>
      </c>
      <c r="Q485" s="16" t="str">
        <f>IFERROR(INT(IF(MID(VLOOKUP(B485,IMPORT!$F:$AF,26,FALSE),1,10)&lt;&gt;"null",MID(VLOOKUP(B485,IMPORT!$F:$AF,26,FALSE),1,10),"")),"")</f>
        <v/>
      </c>
      <c r="R485" s="16" t="str">
        <f>IFERROR(IF(VLOOKUP(B485,IMPORT!$F:$AF,11,FALSE)="true","X",""),"")</f>
        <v/>
      </c>
      <c r="S485" s="16" t="str">
        <f>IFERROR(IF(VLOOKUP(B485,IMPORT!$F:$AF,12,FALSE)="true","X",""),"")</f>
        <v/>
      </c>
      <c r="T485" s="16" t="str">
        <f>IFERROR(IF(VLOOKUP(B485,IMPORT!$F:$AF,9,FALSE)="true","X",""),"")</f>
        <v/>
      </c>
      <c r="U485" s="16" t="str">
        <f>IFERROR(IF(VLOOKUP(B485,IMPORT!$F:$AF,10,FALSE)="true","X",""),"")</f>
        <v/>
      </c>
      <c r="V485" s="16" t="str">
        <f>IFERROR(IF(VLOOKUP(B485,IMPORT!$F:$AF,13,FALSE)="true","X",""),"")</f>
        <v/>
      </c>
      <c r="W485" s="16" t="str">
        <f>IFERROR(IF(VLOOKUP(B485,IMPORT!$F:$AF,14,FALSE)="true","X",""),"")</f>
        <v/>
      </c>
      <c r="X485" s="12" t="str">
        <f>IFERROR(INT(IF(MID(VLOOKUP(B485,IMPORT!$F:$AF,27,FALSE),1,10)&lt;&gt;"null",MID(VLOOKUP(B485,IMPORT!$F:$AF,27,FALSE),1,10),"-")),"")</f>
        <v/>
      </c>
      <c r="Y485" s="21" t="str">
        <f>IFERROR(IF(VLOOKUP(B485,IMPORT!$F:$AF,24,FALSE)&lt;&gt;"null",VLOOKUP(B485,IMPORT!$F:$AF,24,FALSE),""),"")</f>
        <v/>
      </c>
      <c r="Z485" s="18" t="str">
        <f>IFERROR(IF(VLOOKUP(B485,IMPORT!$F:$AF,25,FALSE)&lt;&gt;"null",VLOOKUP(B485,IMPORT!$F:$AF,25,FALSE),""),"")</f>
        <v/>
      </c>
    </row>
    <row r="486" spans="1:26">
      <c r="A486" s="1" t="str">
        <f>IFERROR(IF(IMPORT!C486&lt;&gt;"",IMPORT!C486,""),"")</f>
        <v/>
      </c>
      <c r="B486" s="1">
        <f>IFERROR(VLOOKUP(D486,IMPORT!$1:$1048576,6,FALSE),"")</f>
        <v>0</v>
      </c>
      <c r="C486" s="1" t="str">
        <f>IFERROR(VLOOKUP(B486,IMPORT!$F:$G,2,FALSE),"")</f>
        <v/>
      </c>
      <c r="D486" s="8" t="str">
        <f>IFERROR(IF(IMPORT!A486&lt;&gt;"",IMPORT!A486,""),"")</f>
        <v/>
      </c>
      <c r="E486" s="1">
        <f>IFERROR(VLOOKUP(D486,IMPORT!$1:$1048576,21,FALSE),"")</f>
        <v>0</v>
      </c>
      <c r="F486" s="25" t="str">
        <f>IFERROR(IF(VLOOKUP(B486,IMPORT!$F:$J,4,0)="true","","S"),"")</f>
        <v/>
      </c>
      <c r="G486" s="10" t="str">
        <f>IFERROR(IF(VLOOKUP(B486,IMPORT!$F:$J,5,0)="normal","","B"),"")</f>
        <v/>
      </c>
      <c r="H486" s="26" t="str">
        <f>IFERROR(IF(VLOOKUP(B486,IMPORT!$F:$L,7,0)="true","","P"),"")</f>
        <v/>
      </c>
      <c r="I486" s="18" t="str">
        <f>IF(AND(OR(IMPORT!K486="available",IMPORT!K486="reservation",IMPORT!K486="reservation-late"),OR(A486&lt;&gt;"Z - Garage - Livraison",A486&lt;&gt;"Z - Garage - Livraison")),B486,"")</f>
        <v/>
      </c>
      <c r="J486" s="18" t="str">
        <f>IFERROR(IF(VLOOKUP(B486,IMPORT!$F:$AF,21,FALSE)&lt;&gt;"null",IF(OR(A486="Z - Garage - Livraison",A486="Z - Garage - Restitution"),"",B486),""),"")</f>
        <v/>
      </c>
      <c r="K486" s="18" t="str">
        <f>IF(AND(J486="",OR(IMPORT!K486="intervention",IMPORT!K486="intervention-late")),IF(OR(A486="Z - Garage - Livraison",A486="Z - Garage - Restitution"),"",B486),"")</f>
        <v/>
      </c>
      <c r="L486" s="18" t="str">
        <f>IFERROR(IF(OR(A486="Z - Garage - Livraison",A486="Z - Garage - Restitution"),B486,""),"")</f>
        <v/>
      </c>
      <c r="M486" s="20" t="str">
        <f>IFERROR(INT(IF(OR(IMPORT!K486="intervention",IMPORT!K486="intervention-late",IMPORT!K486="unavailable"),IF(J486&lt;&gt;"",MID(VLOOKUP(B486,IMPORT!$F:$AF,21,0),1,10),MID(VLOOKUP(B486,IMPORT!$F:$AF,19,0),1,10)),"")),"")</f>
        <v/>
      </c>
      <c r="N486" s="20" t="str">
        <f>IFERROR(INT(IF(OR(IMPORT!K486="intervention",IMPORT!K486="intervention-late",IMPORT!K486="unavailable"),IF(J486&lt;&gt;"",MID(VLOOKUP(B486,IMPORT!$F:$AF,22,0),1,10),MID(VLOOKUP(B486,IMPORT!$F:$AF,20,0),1,10)),"")),"")</f>
        <v/>
      </c>
      <c r="O486" s="18" t="str">
        <f t="shared" ca="1" si="7"/>
        <v/>
      </c>
      <c r="P486" s="14" t="str">
        <f>IFERROR(INT(IF(MID(VLOOKUP(B486,IMPORT!$F:$AF,23,FALSE),1,10)&lt;&gt;"null",MID(VLOOKUP(B486,IMPORT!$F:$AF,23,FALSE),1,10),"")),"")</f>
        <v/>
      </c>
      <c r="Q486" s="16" t="str">
        <f>IFERROR(INT(IF(MID(VLOOKUP(B486,IMPORT!$F:$AF,26,FALSE),1,10)&lt;&gt;"null",MID(VLOOKUP(B486,IMPORT!$F:$AF,26,FALSE),1,10),"")),"")</f>
        <v/>
      </c>
      <c r="R486" s="16" t="str">
        <f>IFERROR(IF(VLOOKUP(B486,IMPORT!$F:$AF,11,FALSE)="true","X",""),"")</f>
        <v/>
      </c>
      <c r="S486" s="16" t="str">
        <f>IFERROR(IF(VLOOKUP(B486,IMPORT!$F:$AF,12,FALSE)="true","X",""),"")</f>
        <v/>
      </c>
      <c r="T486" s="16" t="str">
        <f>IFERROR(IF(VLOOKUP(B486,IMPORT!$F:$AF,9,FALSE)="true","X",""),"")</f>
        <v/>
      </c>
      <c r="U486" s="16" t="str">
        <f>IFERROR(IF(VLOOKUP(B486,IMPORT!$F:$AF,10,FALSE)="true","X",""),"")</f>
        <v/>
      </c>
      <c r="V486" s="16" t="str">
        <f>IFERROR(IF(VLOOKUP(B486,IMPORT!$F:$AF,13,FALSE)="true","X",""),"")</f>
        <v/>
      </c>
      <c r="W486" s="16" t="str">
        <f>IFERROR(IF(VLOOKUP(B486,IMPORT!$F:$AF,14,FALSE)="true","X",""),"")</f>
        <v/>
      </c>
      <c r="X486" s="12" t="str">
        <f>IFERROR(INT(IF(MID(VLOOKUP(B486,IMPORT!$F:$AF,27,FALSE),1,10)&lt;&gt;"null",MID(VLOOKUP(B486,IMPORT!$F:$AF,27,FALSE),1,10),"-")),"")</f>
        <v/>
      </c>
      <c r="Y486" s="21" t="str">
        <f>IFERROR(IF(VLOOKUP(B486,IMPORT!$F:$AF,24,FALSE)&lt;&gt;"null",VLOOKUP(B486,IMPORT!$F:$AF,24,FALSE),""),"")</f>
        <v/>
      </c>
      <c r="Z486" s="18" t="str">
        <f>IFERROR(IF(VLOOKUP(B486,IMPORT!$F:$AF,25,FALSE)&lt;&gt;"null",VLOOKUP(B486,IMPORT!$F:$AF,25,FALSE),""),"")</f>
        <v/>
      </c>
    </row>
    <row r="487" spans="1:26">
      <c r="A487" s="1" t="str">
        <f>IFERROR(IF(IMPORT!C487&lt;&gt;"",IMPORT!C487,""),"")</f>
        <v/>
      </c>
      <c r="B487" s="1">
        <f>IFERROR(VLOOKUP(D487,IMPORT!$1:$1048576,6,FALSE),"")</f>
        <v>0</v>
      </c>
      <c r="C487" s="1" t="str">
        <f>IFERROR(VLOOKUP(B487,IMPORT!$F:$G,2,FALSE),"")</f>
        <v/>
      </c>
      <c r="D487" s="8" t="str">
        <f>IFERROR(IF(IMPORT!A487&lt;&gt;"",IMPORT!A487,""),"")</f>
        <v/>
      </c>
      <c r="E487" s="1">
        <f>IFERROR(VLOOKUP(D487,IMPORT!$1:$1048576,21,FALSE),"")</f>
        <v>0</v>
      </c>
      <c r="F487" s="25" t="str">
        <f>IFERROR(IF(VLOOKUP(B487,IMPORT!$F:$J,4,0)="true","","S"),"")</f>
        <v/>
      </c>
      <c r="G487" s="10" t="str">
        <f>IFERROR(IF(VLOOKUP(B487,IMPORT!$F:$J,5,0)="normal","","B"),"")</f>
        <v/>
      </c>
      <c r="H487" s="26" t="str">
        <f>IFERROR(IF(VLOOKUP(B487,IMPORT!$F:$L,7,0)="true","","P"),"")</f>
        <v/>
      </c>
      <c r="I487" s="18" t="str">
        <f>IF(AND(OR(IMPORT!K487="available",IMPORT!K487="reservation",IMPORT!K487="reservation-late"),OR(A487&lt;&gt;"Z - Garage - Livraison",A487&lt;&gt;"Z - Garage - Livraison")),B487,"")</f>
        <v/>
      </c>
      <c r="J487" s="18" t="str">
        <f>IFERROR(IF(VLOOKUP(B487,IMPORT!$F:$AF,21,FALSE)&lt;&gt;"null",IF(OR(A487="Z - Garage - Livraison",A487="Z - Garage - Restitution"),"",B487),""),"")</f>
        <v/>
      </c>
      <c r="K487" s="18" t="str">
        <f>IF(AND(J487="",OR(IMPORT!K487="intervention",IMPORT!K487="intervention-late")),IF(OR(A487="Z - Garage - Livraison",A487="Z - Garage - Restitution"),"",B487),"")</f>
        <v/>
      </c>
      <c r="L487" s="18" t="str">
        <f>IFERROR(IF(OR(A487="Z - Garage - Livraison",A487="Z - Garage - Restitution"),B487,""),"")</f>
        <v/>
      </c>
      <c r="M487" s="20" t="str">
        <f>IFERROR(INT(IF(OR(IMPORT!K487="intervention",IMPORT!K487="intervention-late",IMPORT!K487="unavailable"),IF(J487&lt;&gt;"",MID(VLOOKUP(B487,IMPORT!$F:$AF,21,0),1,10),MID(VLOOKUP(B487,IMPORT!$F:$AF,19,0),1,10)),"")),"")</f>
        <v/>
      </c>
      <c r="N487" s="20" t="str">
        <f>IFERROR(INT(IF(OR(IMPORT!K487="intervention",IMPORT!K487="intervention-late",IMPORT!K487="unavailable"),IF(J487&lt;&gt;"",MID(VLOOKUP(B487,IMPORT!$F:$AF,22,0),1,10),MID(VLOOKUP(B487,IMPORT!$F:$AF,20,0),1,10)),"")),"")</f>
        <v/>
      </c>
      <c r="O487" s="18" t="str">
        <f t="shared" ca="1" si="7"/>
        <v/>
      </c>
      <c r="P487" s="14" t="str">
        <f>IFERROR(INT(IF(MID(VLOOKUP(B487,IMPORT!$F:$AF,23,FALSE),1,10)&lt;&gt;"null",MID(VLOOKUP(B487,IMPORT!$F:$AF,23,FALSE),1,10),"")),"")</f>
        <v/>
      </c>
      <c r="Q487" s="16" t="str">
        <f>IFERROR(INT(IF(MID(VLOOKUP(B487,IMPORT!$F:$AF,26,FALSE),1,10)&lt;&gt;"null",MID(VLOOKUP(B487,IMPORT!$F:$AF,26,FALSE),1,10),"")),"")</f>
        <v/>
      </c>
      <c r="R487" s="16" t="str">
        <f>IFERROR(IF(VLOOKUP(B487,IMPORT!$F:$AF,11,FALSE)="true","X",""),"")</f>
        <v/>
      </c>
      <c r="S487" s="16" t="str">
        <f>IFERROR(IF(VLOOKUP(B487,IMPORT!$F:$AF,12,FALSE)="true","X",""),"")</f>
        <v/>
      </c>
      <c r="T487" s="16" t="str">
        <f>IFERROR(IF(VLOOKUP(B487,IMPORT!$F:$AF,9,FALSE)="true","X",""),"")</f>
        <v/>
      </c>
      <c r="U487" s="16" t="str">
        <f>IFERROR(IF(VLOOKUP(B487,IMPORT!$F:$AF,10,FALSE)="true","X",""),"")</f>
        <v/>
      </c>
      <c r="V487" s="16" t="str">
        <f>IFERROR(IF(VLOOKUP(B487,IMPORT!$F:$AF,13,FALSE)="true","X",""),"")</f>
        <v/>
      </c>
      <c r="W487" s="16" t="str">
        <f>IFERROR(IF(VLOOKUP(B487,IMPORT!$F:$AF,14,FALSE)="true","X",""),"")</f>
        <v/>
      </c>
      <c r="X487" s="12" t="str">
        <f>IFERROR(INT(IF(MID(VLOOKUP(B487,IMPORT!$F:$AF,27,FALSE),1,10)&lt;&gt;"null",MID(VLOOKUP(B487,IMPORT!$F:$AF,27,FALSE),1,10),"-")),"")</f>
        <v/>
      </c>
      <c r="Y487" s="21" t="str">
        <f>IFERROR(IF(VLOOKUP(B487,IMPORT!$F:$AF,24,FALSE)&lt;&gt;"null",VLOOKUP(B487,IMPORT!$F:$AF,24,FALSE),""),"")</f>
        <v/>
      </c>
      <c r="Z487" s="18" t="str">
        <f>IFERROR(IF(VLOOKUP(B487,IMPORT!$F:$AF,25,FALSE)&lt;&gt;"null",VLOOKUP(B487,IMPORT!$F:$AF,25,FALSE),""),"")</f>
        <v/>
      </c>
    </row>
    <row r="488" spans="1:26">
      <c r="A488" s="1" t="str">
        <f>IFERROR(IF(IMPORT!C488&lt;&gt;"",IMPORT!C488,""),"")</f>
        <v/>
      </c>
      <c r="B488" s="1">
        <f>IFERROR(VLOOKUP(D488,IMPORT!$1:$1048576,6,FALSE),"")</f>
        <v>0</v>
      </c>
      <c r="C488" s="1" t="str">
        <f>IFERROR(VLOOKUP(B488,IMPORT!$F:$G,2,FALSE),"")</f>
        <v/>
      </c>
      <c r="D488" s="8" t="str">
        <f>IFERROR(IF(IMPORT!A488&lt;&gt;"",IMPORT!A488,""),"")</f>
        <v/>
      </c>
      <c r="E488" s="1">
        <f>IFERROR(VLOOKUP(D488,IMPORT!$1:$1048576,21,FALSE),"")</f>
        <v>0</v>
      </c>
      <c r="F488" s="25" t="str">
        <f>IFERROR(IF(VLOOKUP(B488,IMPORT!$F:$J,4,0)="true","","S"),"")</f>
        <v/>
      </c>
      <c r="G488" s="10" t="str">
        <f>IFERROR(IF(VLOOKUP(B488,IMPORT!$F:$J,5,0)="normal","","B"),"")</f>
        <v/>
      </c>
      <c r="H488" s="26" t="str">
        <f>IFERROR(IF(VLOOKUP(B488,IMPORT!$F:$L,7,0)="true","","P"),"")</f>
        <v/>
      </c>
      <c r="I488" s="18" t="str">
        <f>IF(AND(OR(IMPORT!K488="available",IMPORT!K488="reservation",IMPORT!K488="reservation-late"),OR(A488&lt;&gt;"Z - Garage - Livraison",A488&lt;&gt;"Z - Garage - Livraison")),B488,"")</f>
        <v/>
      </c>
      <c r="J488" s="18" t="str">
        <f>IFERROR(IF(VLOOKUP(B488,IMPORT!$F:$AF,21,FALSE)&lt;&gt;"null",IF(OR(A488="Z - Garage - Livraison",A488="Z - Garage - Restitution"),"",B488),""),"")</f>
        <v/>
      </c>
      <c r="K488" s="18" t="str">
        <f>IF(AND(J488="",OR(IMPORT!K488="intervention",IMPORT!K488="intervention-late")),IF(OR(A488="Z - Garage - Livraison",A488="Z - Garage - Restitution"),"",B488),"")</f>
        <v/>
      </c>
      <c r="L488" s="18" t="str">
        <f>IFERROR(IF(OR(A488="Z - Garage - Livraison",A488="Z - Garage - Restitution"),B488,""),"")</f>
        <v/>
      </c>
      <c r="M488" s="20" t="str">
        <f>IFERROR(INT(IF(OR(IMPORT!K488="intervention",IMPORT!K488="intervention-late",IMPORT!K488="unavailable"),IF(J488&lt;&gt;"",MID(VLOOKUP(B488,IMPORT!$F:$AF,21,0),1,10),MID(VLOOKUP(B488,IMPORT!$F:$AF,19,0),1,10)),"")),"")</f>
        <v/>
      </c>
      <c r="N488" s="20" t="str">
        <f>IFERROR(INT(IF(OR(IMPORT!K488="intervention",IMPORT!K488="intervention-late",IMPORT!K488="unavailable"),IF(J488&lt;&gt;"",MID(VLOOKUP(B488,IMPORT!$F:$AF,22,0),1,10),MID(VLOOKUP(B488,IMPORT!$F:$AF,20,0),1,10)),"")),"")</f>
        <v/>
      </c>
      <c r="O488" s="18" t="str">
        <f t="shared" ca="1" si="7"/>
        <v/>
      </c>
      <c r="P488" s="14" t="str">
        <f>IFERROR(INT(IF(MID(VLOOKUP(B488,IMPORT!$F:$AF,23,FALSE),1,10)&lt;&gt;"null",MID(VLOOKUP(B488,IMPORT!$F:$AF,23,FALSE),1,10),"")),"")</f>
        <v/>
      </c>
      <c r="Q488" s="16" t="str">
        <f>IFERROR(INT(IF(MID(VLOOKUP(B488,IMPORT!$F:$AF,26,FALSE),1,10)&lt;&gt;"null",MID(VLOOKUP(B488,IMPORT!$F:$AF,26,FALSE),1,10),"")),"")</f>
        <v/>
      </c>
      <c r="R488" s="16" t="str">
        <f>IFERROR(IF(VLOOKUP(B488,IMPORT!$F:$AF,11,FALSE)="true","X",""),"")</f>
        <v/>
      </c>
      <c r="S488" s="16" t="str">
        <f>IFERROR(IF(VLOOKUP(B488,IMPORT!$F:$AF,12,FALSE)="true","X",""),"")</f>
        <v/>
      </c>
      <c r="T488" s="16" t="str">
        <f>IFERROR(IF(VLOOKUP(B488,IMPORT!$F:$AF,9,FALSE)="true","X",""),"")</f>
        <v/>
      </c>
      <c r="U488" s="16" t="str">
        <f>IFERROR(IF(VLOOKUP(B488,IMPORT!$F:$AF,10,FALSE)="true","X",""),"")</f>
        <v/>
      </c>
      <c r="V488" s="16" t="str">
        <f>IFERROR(IF(VLOOKUP(B488,IMPORT!$F:$AF,13,FALSE)="true","X",""),"")</f>
        <v/>
      </c>
      <c r="W488" s="16" t="str">
        <f>IFERROR(IF(VLOOKUP(B488,IMPORT!$F:$AF,14,FALSE)="true","X",""),"")</f>
        <v/>
      </c>
      <c r="X488" s="12" t="str">
        <f>IFERROR(INT(IF(MID(VLOOKUP(B488,IMPORT!$F:$AF,27,FALSE),1,10)&lt;&gt;"null",MID(VLOOKUP(B488,IMPORT!$F:$AF,27,FALSE),1,10),"-")),"")</f>
        <v/>
      </c>
      <c r="Y488" s="21" t="str">
        <f>IFERROR(IF(VLOOKUP(B488,IMPORT!$F:$AF,24,FALSE)&lt;&gt;"null",VLOOKUP(B488,IMPORT!$F:$AF,24,FALSE),""),"")</f>
        <v/>
      </c>
      <c r="Z488" s="18" t="str">
        <f>IFERROR(IF(VLOOKUP(B488,IMPORT!$F:$AF,25,FALSE)&lt;&gt;"null",VLOOKUP(B488,IMPORT!$F:$AF,25,FALSE),""),"")</f>
        <v/>
      </c>
    </row>
    <row r="489" spans="1:26">
      <c r="A489" s="1" t="str">
        <f>IFERROR(IF(IMPORT!C489&lt;&gt;"",IMPORT!C489,""),"")</f>
        <v/>
      </c>
      <c r="B489" s="1">
        <f>IFERROR(VLOOKUP(D489,IMPORT!$1:$1048576,6,FALSE),"")</f>
        <v>0</v>
      </c>
      <c r="C489" s="1" t="str">
        <f>IFERROR(VLOOKUP(B489,IMPORT!$F:$G,2,FALSE),"")</f>
        <v/>
      </c>
      <c r="D489" s="8" t="str">
        <f>IFERROR(IF(IMPORT!A489&lt;&gt;"",IMPORT!A489,""),"")</f>
        <v/>
      </c>
      <c r="E489" s="1">
        <f>IFERROR(VLOOKUP(D489,IMPORT!$1:$1048576,21,FALSE),"")</f>
        <v>0</v>
      </c>
      <c r="F489" s="25" t="str">
        <f>IFERROR(IF(VLOOKUP(B489,IMPORT!$F:$J,4,0)="true","","S"),"")</f>
        <v/>
      </c>
      <c r="G489" s="10" t="str">
        <f>IFERROR(IF(VLOOKUP(B489,IMPORT!$F:$J,5,0)="normal","","B"),"")</f>
        <v/>
      </c>
      <c r="H489" s="26" t="str">
        <f>IFERROR(IF(VLOOKUP(B489,IMPORT!$F:$L,7,0)="true","","P"),"")</f>
        <v/>
      </c>
      <c r="I489" s="18" t="str">
        <f>IF(AND(OR(IMPORT!K489="available",IMPORT!K489="reservation",IMPORT!K489="reservation-late"),OR(A489&lt;&gt;"Z - Garage - Livraison",A489&lt;&gt;"Z - Garage - Livraison")),B489,"")</f>
        <v/>
      </c>
      <c r="J489" s="18" t="str">
        <f>IFERROR(IF(VLOOKUP(B489,IMPORT!$F:$AF,21,FALSE)&lt;&gt;"null",IF(OR(A489="Z - Garage - Livraison",A489="Z - Garage - Restitution"),"",B489),""),"")</f>
        <v/>
      </c>
      <c r="K489" s="18" t="str">
        <f>IF(AND(J489="",OR(IMPORT!K489="intervention",IMPORT!K489="intervention-late")),IF(OR(A489="Z - Garage - Livraison",A489="Z - Garage - Restitution"),"",B489),"")</f>
        <v/>
      </c>
      <c r="L489" s="18" t="str">
        <f>IFERROR(IF(OR(A489="Z - Garage - Livraison",A489="Z - Garage - Restitution"),B489,""),"")</f>
        <v/>
      </c>
      <c r="M489" s="20" t="str">
        <f>IFERROR(INT(IF(OR(IMPORT!K489="intervention",IMPORT!K489="intervention-late",IMPORT!K489="unavailable"),IF(J489&lt;&gt;"",MID(VLOOKUP(B489,IMPORT!$F:$AF,21,0),1,10),MID(VLOOKUP(B489,IMPORT!$F:$AF,19,0),1,10)),"")),"")</f>
        <v/>
      </c>
      <c r="N489" s="20" t="str">
        <f>IFERROR(INT(IF(OR(IMPORT!K489="intervention",IMPORT!K489="intervention-late",IMPORT!K489="unavailable"),IF(J489&lt;&gt;"",MID(VLOOKUP(B489,IMPORT!$F:$AF,22,0),1,10),MID(VLOOKUP(B489,IMPORT!$F:$AF,20,0),1,10)),"")),"")</f>
        <v/>
      </c>
      <c r="O489" s="18" t="str">
        <f t="shared" ca="1" si="7"/>
        <v/>
      </c>
      <c r="P489" s="14" t="str">
        <f>IFERROR(INT(IF(MID(VLOOKUP(B489,IMPORT!$F:$AF,23,FALSE),1,10)&lt;&gt;"null",MID(VLOOKUP(B489,IMPORT!$F:$AF,23,FALSE),1,10),"")),"")</f>
        <v/>
      </c>
      <c r="Q489" s="16" t="str">
        <f>IFERROR(INT(IF(MID(VLOOKUP(B489,IMPORT!$F:$AF,26,FALSE),1,10)&lt;&gt;"null",MID(VLOOKUP(B489,IMPORT!$F:$AF,26,FALSE),1,10),"")),"")</f>
        <v/>
      </c>
      <c r="R489" s="16" t="str">
        <f>IFERROR(IF(VLOOKUP(B489,IMPORT!$F:$AF,11,FALSE)="true","X",""),"")</f>
        <v/>
      </c>
      <c r="S489" s="16" t="str">
        <f>IFERROR(IF(VLOOKUP(B489,IMPORT!$F:$AF,12,FALSE)="true","X",""),"")</f>
        <v/>
      </c>
      <c r="T489" s="16" t="str">
        <f>IFERROR(IF(VLOOKUP(B489,IMPORT!$F:$AF,9,FALSE)="true","X",""),"")</f>
        <v/>
      </c>
      <c r="U489" s="16" t="str">
        <f>IFERROR(IF(VLOOKUP(B489,IMPORT!$F:$AF,10,FALSE)="true","X",""),"")</f>
        <v/>
      </c>
      <c r="V489" s="16" t="str">
        <f>IFERROR(IF(VLOOKUP(B489,IMPORT!$F:$AF,13,FALSE)="true","X",""),"")</f>
        <v/>
      </c>
      <c r="W489" s="16" t="str">
        <f>IFERROR(IF(VLOOKUP(B489,IMPORT!$F:$AF,14,FALSE)="true","X",""),"")</f>
        <v/>
      </c>
      <c r="X489" s="12" t="str">
        <f>IFERROR(INT(IF(MID(VLOOKUP(B489,IMPORT!$F:$AF,27,FALSE),1,10)&lt;&gt;"null",MID(VLOOKUP(B489,IMPORT!$F:$AF,27,FALSE),1,10),"-")),"")</f>
        <v/>
      </c>
      <c r="Y489" s="21" t="str">
        <f>IFERROR(IF(VLOOKUP(B489,IMPORT!$F:$AF,24,FALSE)&lt;&gt;"null",VLOOKUP(B489,IMPORT!$F:$AF,24,FALSE),""),"")</f>
        <v/>
      </c>
      <c r="Z489" s="18" t="str">
        <f>IFERROR(IF(VLOOKUP(B489,IMPORT!$F:$AF,25,FALSE)&lt;&gt;"null",VLOOKUP(B489,IMPORT!$F:$AF,25,FALSE),""),"")</f>
        <v/>
      </c>
    </row>
    <row r="490" spans="1:26">
      <c r="A490" s="1" t="str">
        <f>IFERROR(IF(IMPORT!C490&lt;&gt;"",IMPORT!C490,""),"")</f>
        <v/>
      </c>
      <c r="B490" s="1">
        <f>IFERROR(VLOOKUP(D490,IMPORT!$1:$1048576,6,FALSE),"")</f>
        <v>0</v>
      </c>
      <c r="C490" s="1" t="str">
        <f>IFERROR(VLOOKUP(B490,IMPORT!$F:$G,2,FALSE),"")</f>
        <v/>
      </c>
      <c r="D490" s="8" t="str">
        <f>IFERROR(IF(IMPORT!A490&lt;&gt;"",IMPORT!A490,""),"")</f>
        <v/>
      </c>
      <c r="E490" s="1">
        <f>IFERROR(VLOOKUP(D490,IMPORT!$1:$1048576,21,FALSE),"")</f>
        <v>0</v>
      </c>
      <c r="F490" s="25" t="str">
        <f>IFERROR(IF(VLOOKUP(B490,IMPORT!$F:$J,4,0)="true","","S"),"")</f>
        <v/>
      </c>
      <c r="G490" s="10" t="str">
        <f>IFERROR(IF(VLOOKUP(B490,IMPORT!$F:$J,5,0)="normal","","B"),"")</f>
        <v/>
      </c>
      <c r="H490" s="26" t="str">
        <f>IFERROR(IF(VLOOKUP(B490,IMPORT!$F:$L,7,0)="true","","P"),"")</f>
        <v/>
      </c>
      <c r="I490" s="18" t="str">
        <f>IF(AND(OR(IMPORT!K490="available",IMPORT!K490="reservation",IMPORT!K490="reservation-late"),OR(A490&lt;&gt;"Z - Garage - Livraison",A490&lt;&gt;"Z - Garage - Livraison")),B490,"")</f>
        <v/>
      </c>
      <c r="J490" s="18" t="str">
        <f>IFERROR(IF(VLOOKUP(B490,IMPORT!$F:$AF,21,FALSE)&lt;&gt;"null",IF(OR(A490="Z - Garage - Livraison",A490="Z - Garage - Restitution"),"",B490),""),"")</f>
        <v/>
      </c>
      <c r="K490" s="18" t="str">
        <f>IF(AND(J490="",OR(IMPORT!K490="intervention",IMPORT!K490="intervention-late")),IF(OR(A490="Z - Garage - Livraison",A490="Z - Garage - Restitution"),"",B490),"")</f>
        <v/>
      </c>
      <c r="L490" s="18" t="str">
        <f>IFERROR(IF(OR(A490="Z - Garage - Livraison",A490="Z - Garage - Restitution"),B490,""),"")</f>
        <v/>
      </c>
      <c r="M490" s="20" t="str">
        <f>IFERROR(INT(IF(OR(IMPORT!K490="intervention",IMPORT!K490="intervention-late",IMPORT!K490="unavailable"),IF(J490&lt;&gt;"",MID(VLOOKUP(B490,IMPORT!$F:$AF,21,0),1,10),MID(VLOOKUP(B490,IMPORT!$F:$AF,19,0),1,10)),"")),"")</f>
        <v/>
      </c>
      <c r="N490" s="20" t="str">
        <f>IFERROR(INT(IF(OR(IMPORT!K490="intervention",IMPORT!K490="intervention-late",IMPORT!K490="unavailable"),IF(J490&lt;&gt;"",MID(VLOOKUP(B490,IMPORT!$F:$AF,22,0),1,10),MID(VLOOKUP(B490,IMPORT!$F:$AF,20,0),1,10)),"")),"")</f>
        <v/>
      </c>
      <c r="O490" s="18" t="str">
        <f t="shared" ca="1" si="7"/>
        <v/>
      </c>
      <c r="P490" s="14" t="str">
        <f>IFERROR(INT(IF(MID(VLOOKUP(B490,IMPORT!$F:$AF,23,FALSE),1,10)&lt;&gt;"null",MID(VLOOKUP(B490,IMPORT!$F:$AF,23,FALSE),1,10),"")),"")</f>
        <v/>
      </c>
      <c r="Q490" s="16" t="str">
        <f>IFERROR(INT(IF(MID(VLOOKUP(B490,IMPORT!$F:$AF,26,FALSE),1,10)&lt;&gt;"null",MID(VLOOKUP(B490,IMPORT!$F:$AF,26,FALSE),1,10),"")),"")</f>
        <v/>
      </c>
      <c r="R490" s="16" t="str">
        <f>IFERROR(IF(VLOOKUP(B490,IMPORT!$F:$AF,11,FALSE)="true","X",""),"")</f>
        <v/>
      </c>
      <c r="S490" s="16" t="str">
        <f>IFERROR(IF(VLOOKUP(B490,IMPORT!$F:$AF,12,FALSE)="true","X",""),"")</f>
        <v/>
      </c>
      <c r="T490" s="16" t="str">
        <f>IFERROR(IF(VLOOKUP(B490,IMPORT!$F:$AF,9,FALSE)="true","X",""),"")</f>
        <v/>
      </c>
      <c r="U490" s="16" t="str">
        <f>IFERROR(IF(VLOOKUP(B490,IMPORT!$F:$AF,10,FALSE)="true","X",""),"")</f>
        <v/>
      </c>
      <c r="V490" s="16" t="str">
        <f>IFERROR(IF(VLOOKUP(B490,IMPORT!$F:$AF,13,FALSE)="true","X",""),"")</f>
        <v/>
      </c>
      <c r="W490" s="16" t="str">
        <f>IFERROR(IF(VLOOKUP(B490,IMPORT!$F:$AF,14,FALSE)="true","X",""),"")</f>
        <v/>
      </c>
      <c r="X490" s="12" t="str">
        <f>IFERROR(INT(IF(MID(VLOOKUP(B490,IMPORT!$F:$AF,27,FALSE),1,10)&lt;&gt;"null",MID(VLOOKUP(B490,IMPORT!$F:$AF,27,FALSE),1,10),"-")),"")</f>
        <v/>
      </c>
      <c r="Y490" s="21" t="str">
        <f>IFERROR(IF(VLOOKUP(B490,IMPORT!$F:$AF,24,FALSE)&lt;&gt;"null",VLOOKUP(B490,IMPORT!$F:$AF,24,FALSE),""),"")</f>
        <v/>
      </c>
      <c r="Z490" s="18" t="str">
        <f>IFERROR(IF(VLOOKUP(B490,IMPORT!$F:$AF,25,FALSE)&lt;&gt;"null",VLOOKUP(B490,IMPORT!$F:$AF,25,FALSE),""),"")</f>
        <v/>
      </c>
    </row>
    <row r="491" spans="1:26">
      <c r="A491" s="1" t="str">
        <f>IFERROR(IF(IMPORT!C491&lt;&gt;"",IMPORT!C491,""),"")</f>
        <v/>
      </c>
      <c r="B491" s="1">
        <f>IFERROR(VLOOKUP(D491,IMPORT!$1:$1048576,6,FALSE),"")</f>
        <v>0</v>
      </c>
      <c r="C491" s="1" t="str">
        <f>IFERROR(VLOOKUP(B491,IMPORT!$F:$G,2,FALSE),"")</f>
        <v/>
      </c>
      <c r="D491" s="8" t="str">
        <f>IFERROR(IF(IMPORT!A491&lt;&gt;"",IMPORT!A491,""),"")</f>
        <v/>
      </c>
      <c r="E491" s="1">
        <f>IFERROR(VLOOKUP(D491,IMPORT!$1:$1048576,21,FALSE),"")</f>
        <v>0</v>
      </c>
      <c r="F491" s="25" t="str">
        <f>IFERROR(IF(VLOOKUP(B491,IMPORT!$F:$J,4,0)="true","","S"),"")</f>
        <v/>
      </c>
      <c r="G491" s="10" t="str">
        <f>IFERROR(IF(VLOOKUP(B491,IMPORT!$F:$J,5,0)="normal","","B"),"")</f>
        <v/>
      </c>
      <c r="H491" s="26" t="str">
        <f>IFERROR(IF(VLOOKUP(B491,IMPORT!$F:$L,7,0)="true","","P"),"")</f>
        <v/>
      </c>
      <c r="I491" s="18" t="str">
        <f>IF(AND(OR(IMPORT!K491="available",IMPORT!K491="reservation",IMPORT!K491="reservation-late"),OR(A491&lt;&gt;"Z - Garage - Livraison",A491&lt;&gt;"Z - Garage - Livraison")),B491,"")</f>
        <v/>
      </c>
      <c r="J491" s="18" t="str">
        <f>IFERROR(IF(VLOOKUP(B491,IMPORT!$F:$AF,21,FALSE)&lt;&gt;"null",IF(OR(A491="Z - Garage - Livraison",A491="Z - Garage - Restitution"),"",B491),""),"")</f>
        <v/>
      </c>
      <c r="K491" s="18" t="str">
        <f>IF(AND(J491="",OR(IMPORT!K491="intervention",IMPORT!K491="intervention-late")),IF(OR(A491="Z - Garage - Livraison",A491="Z - Garage - Restitution"),"",B491),"")</f>
        <v/>
      </c>
      <c r="L491" s="18" t="str">
        <f>IFERROR(IF(OR(A491="Z - Garage - Livraison",A491="Z - Garage - Restitution"),B491,""),"")</f>
        <v/>
      </c>
      <c r="M491" s="20" t="str">
        <f>IFERROR(INT(IF(OR(IMPORT!K491="intervention",IMPORT!K491="intervention-late",IMPORT!K491="unavailable"),IF(J491&lt;&gt;"",MID(VLOOKUP(B491,IMPORT!$F:$AF,21,0),1,10),MID(VLOOKUP(B491,IMPORT!$F:$AF,19,0),1,10)),"")),"")</f>
        <v/>
      </c>
      <c r="N491" s="20" t="str">
        <f>IFERROR(INT(IF(OR(IMPORT!K491="intervention",IMPORT!K491="intervention-late",IMPORT!K491="unavailable"),IF(J491&lt;&gt;"",MID(VLOOKUP(B491,IMPORT!$F:$AF,22,0),1,10),MID(VLOOKUP(B491,IMPORT!$F:$AF,20,0),1,10)),"")),"")</f>
        <v/>
      </c>
      <c r="O491" s="18" t="str">
        <f t="shared" ca="1" si="7"/>
        <v/>
      </c>
      <c r="P491" s="14" t="str">
        <f>IFERROR(INT(IF(MID(VLOOKUP(B491,IMPORT!$F:$AF,23,FALSE),1,10)&lt;&gt;"null",MID(VLOOKUP(B491,IMPORT!$F:$AF,23,FALSE),1,10),"")),"")</f>
        <v/>
      </c>
      <c r="Q491" s="16" t="str">
        <f>IFERROR(INT(IF(MID(VLOOKUP(B491,IMPORT!$F:$AF,26,FALSE),1,10)&lt;&gt;"null",MID(VLOOKUP(B491,IMPORT!$F:$AF,26,FALSE),1,10),"")),"")</f>
        <v/>
      </c>
      <c r="R491" s="16" t="str">
        <f>IFERROR(IF(VLOOKUP(B491,IMPORT!$F:$AF,11,FALSE)="true","X",""),"")</f>
        <v/>
      </c>
      <c r="S491" s="16" t="str">
        <f>IFERROR(IF(VLOOKUP(B491,IMPORT!$F:$AF,12,FALSE)="true","X",""),"")</f>
        <v/>
      </c>
      <c r="T491" s="16" t="str">
        <f>IFERROR(IF(VLOOKUP(B491,IMPORT!$F:$AF,9,FALSE)="true","X",""),"")</f>
        <v/>
      </c>
      <c r="U491" s="16" t="str">
        <f>IFERROR(IF(VLOOKUP(B491,IMPORT!$F:$AF,10,FALSE)="true","X",""),"")</f>
        <v/>
      </c>
      <c r="V491" s="16" t="str">
        <f>IFERROR(IF(VLOOKUP(B491,IMPORT!$F:$AF,13,FALSE)="true","X",""),"")</f>
        <v/>
      </c>
      <c r="W491" s="16" t="str">
        <f>IFERROR(IF(VLOOKUP(B491,IMPORT!$F:$AF,14,FALSE)="true","X",""),"")</f>
        <v/>
      </c>
      <c r="X491" s="12" t="str">
        <f>IFERROR(INT(IF(MID(VLOOKUP(B491,IMPORT!$F:$AF,27,FALSE),1,10)&lt;&gt;"null",MID(VLOOKUP(B491,IMPORT!$F:$AF,27,FALSE),1,10),"-")),"")</f>
        <v/>
      </c>
      <c r="Y491" s="21" t="str">
        <f>IFERROR(IF(VLOOKUP(B491,IMPORT!$F:$AF,24,FALSE)&lt;&gt;"null",VLOOKUP(B491,IMPORT!$F:$AF,24,FALSE),""),"")</f>
        <v/>
      </c>
      <c r="Z491" s="18" t="str">
        <f>IFERROR(IF(VLOOKUP(B491,IMPORT!$F:$AF,25,FALSE)&lt;&gt;"null",VLOOKUP(B491,IMPORT!$F:$AF,25,FALSE),""),"")</f>
        <v/>
      </c>
    </row>
    <row r="492" spans="1:26">
      <c r="A492" s="1" t="str">
        <f>IFERROR(IF(IMPORT!C492&lt;&gt;"",IMPORT!C492,""),"")</f>
        <v/>
      </c>
      <c r="B492" s="1">
        <f>IFERROR(VLOOKUP(D492,IMPORT!$1:$1048576,6,FALSE),"")</f>
        <v>0</v>
      </c>
      <c r="C492" s="1" t="str">
        <f>IFERROR(VLOOKUP(B492,IMPORT!$F:$G,2,FALSE),"")</f>
        <v/>
      </c>
      <c r="D492" s="8" t="str">
        <f>IFERROR(IF(IMPORT!A492&lt;&gt;"",IMPORT!A492,""),"")</f>
        <v/>
      </c>
      <c r="E492" s="1">
        <f>IFERROR(VLOOKUP(D492,IMPORT!$1:$1048576,21,FALSE),"")</f>
        <v>0</v>
      </c>
      <c r="F492" s="25" t="str">
        <f>IFERROR(IF(VLOOKUP(B492,IMPORT!$F:$J,4,0)="true","","S"),"")</f>
        <v/>
      </c>
      <c r="G492" s="10" t="str">
        <f>IFERROR(IF(VLOOKUP(B492,IMPORT!$F:$J,5,0)="normal","","B"),"")</f>
        <v/>
      </c>
      <c r="H492" s="26" t="str">
        <f>IFERROR(IF(VLOOKUP(B492,IMPORT!$F:$L,7,0)="true","","P"),"")</f>
        <v/>
      </c>
      <c r="I492" s="18" t="str">
        <f>IF(AND(OR(IMPORT!K492="available",IMPORT!K492="reservation",IMPORT!K492="reservation-late"),OR(A492&lt;&gt;"Z - Garage - Livraison",A492&lt;&gt;"Z - Garage - Livraison")),B492,"")</f>
        <v/>
      </c>
      <c r="J492" s="18" t="str">
        <f>IFERROR(IF(VLOOKUP(B492,IMPORT!$F:$AF,21,FALSE)&lt;&gt;"null",IF(OR(A492="Z - Garage - Livraison",A492="Z - Garage - Restitution"),"",B492),""),"")</f>
        <v/>
      </c>
      <c r="K492" s="18" t="str">
        <f>IF(AND(J492="",OR(IMPORT!K492="intervention",IMPORT!K492="intervention-late")),IF(OR(A492="Z - Garage - Livraison",A492="Z - Garage - Restitution"),"",B492),"")</f>
        <v/>
      </c>
      <c r="L492" s="18" t="str">
        <f>IFERROR(IF(OR(A492="Z - Garage - Livraison",A492="Z - Garage - Restitution"),B492,""),"")</f>
        <v/>
      </c>
      <c r="M492" s="20" t="str">
        <f>IFERROR(INT(IF(OR(IMPORT!K492="intervention",IMPORT!K492="intervention-late",IMPORT!K492="unavailable"),IF(J492&lt;&gt;"",MID(VLOOKUP(B492,IMPORT!$F:$AF,21,0),1,10),MID(VLOOKUP(B492,IMPORT!$F:$AF,19,0),1,10)),"")),"")</f>
        <v/>
      </c>
      <c r="N492" s="20" t="str">
        <f>IFERROR(INT(IF(OR(IMPORT!K492="intervention",IMPORT!K492="intervention-late",IMPORT!K492="unavailable"),IF(J492&lt;&gt;"",MID(VLOOKUP(B492,IMPORT!$F:$AF,22,0),1,10),MID(VLOOKUP(B492,IMPORT!$F:$AF,20,0),1,10)),"")),"")</f>
        <v/>
      </c>
      <c r="O492" s="18" t="str">
        <f t="shared" ca="1" si="7"/>
        <v/>
      </c>
      <c r="P492" s="14" t="str">
        <f>IFERROR(INT(IF(MID(VLOOKUP(B492,IMPORT!$F:$AF,23,FALSE),1,10)&lt;&gt;"null",MID(VLOOKUP(B492,IMPORT!$F:$AF,23,FALSE),1,10),"")),"")</f>
        <v/>
      </c>
      <c r="Q492" s="16" t="str">
        <f>IFERROR(INT(IF(MID(VLOOKUP(B492,IMPORT!$F:$AF,26,FALSE),1,10)&lt;&gt;"null",MID(VLOOKUP(B492,IMPORT!$F:$AF,26,FALSE),1,10),"")),"")</f>
        <v/>
      </c>
      <c r="R492" s="16" t="str">
        <f>IFERROR(IF(VLOOKUP(B492,IMPORT!$F:$AF,11,FALSE)="true","X",""),"")</f>
        <v/>
      </c>
      <c r="S492" s="16" t="str">
        <f>IFERROR(IF(VLOOKUP(B492,IMPORT!$F:$AF,12,FALSE)="true","X",""),"")</f>
        <v/>
      </c>
      <c r="T492" s="16" t="str">
        <f>IFERROR(IF(VLOOKUP(B492,IMPORT!$F:$AF,9,FALSE)="true","X",""),"")</f>
        <v/>
      </c>
      <c r="U492" s="16" t="str">
        <f>IFERROR(IF(VLOOKUP(B492,IMPORT!$F:$AF,10,FALSE)="true","X",""),"")</f>
        <v/>
      </c>
      <c r="V492" s="16" t="str">
        <f>IFERROR(IF(VLOOKUP(B492,IMPORT!$F:$AF,13,FALSE)="true","X",""),"")</f>
        <v/>
      </c>
      <c r="W492" s="16" t="str">
        <f>IFERROR(IF(VLOOKUP(B492,IMPORT!$F:$AF,14,FALSE)="true","X",""),"")</f>
        <v/>
      </c>
      <c r="X492" s="12" t="str">
        <f>IFERROR(INT(IF(MID(VLOOKUP(B492,IMPORT!$F:$AF,27,FALSE),1,10)&lt;&gt;"null",MID(VLOOKUP(B492,IMPORT!$F:$AF,27,FALSE),1,10),"-")),"")</f>
        <v/>
      </c>
      <c r="Y492" s="21" t="str">
        <f>IFERROR(IF(VLOOKUP(B492,IMPORT!$F:$AF,24,FALSE)&lt;&gt;"null",VLOOKUP(B492,IMPORT!$F:$AF,24,FALSE),""),"")</f>
        <v/>
      </c>
      <c r="Z492" s="18" t="str">
        <f>IFERROR(IF(VLOOKUP(B492,IMPORT!$F:$AF,25,FALSE)&lt;&gt;"null",VLOOKUP(B492,IMPORT!$F:$AF,25,FALSE),""),"")</f>
        <v/>
      </c>
    </row>
    <row r="493" spans="1:26">
      <c r="A493" s="1" t="str">
        <f>IFERROR(IF(IMPORT!C493&lt;&gt;"",IMPORT!C493,""),"")</f>
        <v/>
      </c>
      <c r="B493" s="1">
        <f>IFERROR(VLOOKUP(D493,IMPORT!$1:$1048576,6,FALSE),"")</f>
        <v>0</v>
      </c>
      <c r="C493" s="1" t="str">
        <f>IFERROR(VLOOKUP(B493,IMPORT!$F:$G,2,FALSE),"")</f>
        <v/>
      </c>
      <c r="D493" s="8" t="str">
        <f>IFERROR(IF(IMPORT!A493&lt;&gt;"",IMPORT!A493,""),"")</f>
        <v/>
      </c>
      <c r="E493" s="1">
        <f>IFERROR(VLOOKUP(D493,IMPORT!$1:$1048576,21,FALSE),"")</f>
        <v>0</v>
      </c>
      <c r="F493" s="25" t="str">
        <f>IFERROR(IF(VLOOKUP(B493,IMPORT!$F:$J,4,0)="true","","S"),"")</f>
        <v/>
      </c>
      <c r="G493" s="10" t="str">
        <f>IFERROR(IF(VLOOKUP(B493,IMPORT!$F:$J,5,0)="normal","","B"),"")</f>
        <v/>
      </c>
      <c r="H493" s="26" t="str">
        <f>IFERROR(IF(VLOOKUP(B493,IMPORT!$F:$L,7,0)="true","","P"),"")</f>
        <v/>
      </c>
      <c r="I493" s="18" t="str">
        <f>IF(AND(OR(IMPORT!K493="available",IMPORT!K493="reservation",IMPORT!K493="reservation-late"),OR(A493&lt;&gt;"Z - Garage - Livraison",A493&lt;&gt;"Z - Garage - Livraison")),B493,"")</f>
        <v/>
      </c>
      <c r="J493" s="18" t="str">
        <f>IFERROR(IF(VLOOKUP(B493,IMPORT!$F:$AF,21,FALSE)&lt;&gt;"null",IF(OR(A493="Z - Garage - Livraison",A493="Z - Garage - Restitution"),"",B493),""),"")</f>
        <v/>
      </c>
      <c r="K493" s="18" t="str">
        <f>IF(AND(J493="",OR(IMPORT!K493="intervention",IMPORT!K493="intervention-late")),IF(OR(A493="Z - Garage - Livraison",A493="Z - Garage - Restitution"),"",B493),"")</f>
        <v/>
      </c>
      <c r="L493" s="18" t="str">
        <f>IFERROR(IF(OR(A493="Z - Garage - Livraison",A493="Z - Garage - Restitution"),B493,""),"")</f>
        <v/>
      </c>
      <c r="M493" s="20" t="str">
        <f>IFERROR(INT(IF(OR(IMPORT!K493="intervention",IMPORT!K493="intervention-late",IMPORT!K493="unavailable"),IF(J493&lt;&gt;"",MID(VLOOKUP(B493,IMPORT!$F:$AF,21,0),1,10),MID(VLOOKUP(B493,IMPORT!$F:$AF,19,0),1,10)),"")),"")</f>
        <v/>
      </c>
      <c r="N493" s="20" t="str">
        <f>IFERROR(INT(IF(OR(IMPORT!K493="intervention",IMPORT!K493="intervention-late",IMPORT!K493="unavailable"),IF(J493&lt;&gt;"",MID(VLOOKUP(B493,IMPORT!$F:$AF,22,0),1,10),MID(VLOOKUP(B493,IMPORT!$F:$AF,20,0),1,10)),"")),"")</f>
        <v/>
      </c>
      <c r="O493" s="18" t="str">
        <f t="shared" ca="1" si="7"/>
        <v/>
      </c>
      <c r="P493" s="14" t="str">
        <f>IFERROR(INT(IF(MID(VLOOKUP(B493,IMPORT!$F:$AF,23,FALSE),1,10)&lt;&gt;"null",MID(VLOOKUP(B493,IMPORT!$F:$AF,23,FALSE),1,10),"")),"")</f>
        <v/>
      </c>
      <c r="Q493" s="16" t="str">
        <f>IFERROR(INT(IF(MID(VLOOKUP(B493,IMPORT!$F:$AF,26,FALSE),1,10)&lt;&gt;"null",MID(VLOOKUP(B493,IMPORT!$F:$AF,26,FALSE),1,10),"")),"")</f>
        <v/>
      </c>
      <c r="R493" s="16" t="str">
        <f>IFERROR(IF(VLOOKUP(B493,IMPORT!$F:$AF,11,FALSE)="true","X",""),"")</f>
        <v/>
      </c>
      <c r="S493" s="16" t="str">
        <f>IFERROR(IF(VLOOKUP(B493,IMPORT!$F:$AF,12,FALSE)="true","X",""),"")</f>
        <v/>
      </c>
      <c r="T493" s="16" t="str">
        <f>IFERROR(IF(VLOOKUP(B493,IMPORT!$F:$AF,9,FALSE)="true","X",""),"")</f>
        <v/>
      </c>
      <c r="U493" s="16" t="str">
        <f>IFERROR(IF(VLOOKUP(B493,IMPORT!$F:$AF,10,FALSE)="true","X",""),"")</f>
        <v/>
      </c>
      <c r="V493" s="16" t="str">
        <f>IFERROR(IF(VLOOKUP(B493,IMPORT!$F:$AF,13,FALSE)="true","X",""),"")</f>
        <v/>
      </c>
      <c r="W493" s="16" t="str">
        <f>IFERROR(IF(VLOOKUP(B493,IMPORT!$F:$AF,14,FALSE)="true","X",""),"")</f>
        <v/>
      </c>
      <c r="X493" s="12" t="str">
        <f>IFERROR(INT(IF(MID(VLOOKUP(B493,IMPORT!$F:$AF,27,FALSE),1,10)&lt;&gt;"null",MID(VLOOKUP(B493,IMPORT!$F:$AF,27,FALSE),1,10),"-")),"")</f>
        <v/>
      </c>
      <c r="Y493" s="21" t="str">
        <f>IFERROR(IF(VLOOKUP(B493,IMPORT!$F:$AF,24,FALSE)&lt;&gt;"null",VLOOKUP(B493,IMPORT!$F:$AF,24,FALSE),""),"")</f>
        <v/>
      </c>
      <c r="Z493" s="18" t="str">
        <f>IFERROR(IF(VLOOKUP(B493,IMPORT!$F:$AF,25,FALSE)&lt;&gt;"null",VLOOKUP(B493,IMPORT!$F:$AF,25,FALSE),""),"")</f>
        <v/>
      </c>
    </row>
    <row r="494" spans="1:26">
      <c r="A494" s="1" t="str">
        <f>IFERROR(IF(IMPORT!C494&lt;&gt;"",IMPORT!C494,""),"")</f>
        <v/>
      </c>
      <c r="B494" s="1">
        <f>IFERROR(VLOOKUP(D494,IMPORT!$1:$1048576,6,FALSE),"")</f>
        <v>0</v>
      </c>
      <c r="C494" s="1" t="str">
        <f>IFERROR(VLOOKUP(B494,IMPORT!$F:$G,2,FALSE),"")</f>
        <v/>
      </c>
      <c r="D494" s="8" t="str">
        <f>IFERROR(IF(IMPORT!A494&lt;&gt;"",IMPORT!A494,""),"")</f>
        <v/>
      </c>
      <c r="E494" s="1">
        <f>IFERROR(VLOOKUP(D494,IMPORT!$1:$1048576,21,FALSE),"")</f>
        <v>0</v>
      </c>
      <c r="F494" s="25" t="str">
        <f>IFERROR(IF(VLOOKUP(B494,IMPORT!$F:$J,4,0)="true","","S"),"")</f>
        <v/>
      </c>
      <c r="G494" s="10" t="str">
        <f>IFERROR(IF(VLOOKUP(B494,IMPORT!$F:$J,5,0)="normal","","B"),"")</f>
        <v/>
      </c>
      <c r="H494" s="26" t="str">
        <f>IFERROR(IF(VLOOKUP(B494,IMPORT!$F:$L,7,0)="true","","P"),"")</f>
        <v/>
      </c>
      <c r="I494" s="18" t="str">
        <f>IF(AND(OR(IMPORT!K494="available",IMPORT!K494="reservation",IMPORT!K494="reservation-late"),OR(A494&lt;&gt;"Z - Garage - Livraison",A494&lt;&gt;"Z - Garage - Livraison")),B494,"")</f>
        <v/>
      </c>
      <c r="J494" s="18" t="str">
        <f>IFERROR(IF(VLOOKUP(B494,IMPORT!$F:$AF,21,FALSE)&lt;&gt;"null",IF(OR(A494="Z - Garage - Livraison",A494="Z - Garage - Restitution"),"",B494),""),"")</f>
        <v/>
      </c>
      <c r="K494" s="18" t="str">
        <f>IF(AND(J494="",OR(IMPORT!K494="intervention",IMPORT!K494="intervention-late")),IF(OR(A494="Z - Garage - Livraison",A494="Z - Garage - Restitution"),"",B494),"")</f>
        <v/>
      </c>
      <c r="L494" s="18" t="str">
        <f>IFERROR(IF(OR(A494="Z - Garage - Livraison",A494="Z - Garage - Restitution"),B494,""),"")</f>
        <v/>
      </c>
      <c r="M494" s="20" t="str">
        <f>IFERROR(INT(IF(OR(IMPORT!K494="intervention",IMPORT!K494="intervention-late",IMPORT!K494="unavailable"),IF(J494&lt;&gt;"",MID(VLOOKUP(B494,IMPORT!$F:$AF,21,0),1,10),MID(VLOOKUP(B494,IMPORT!$F:$AF,19,0),1,10)),"")),"")</f>
        <v/>
      </c>
      <c r="N494" s="20" t="str">
        <f>IFERROR(INT(IF(OR(IMPORT!K494="intervention",IMPORT!K494="intervention-late",IMPORT!K494="unavailable"),IF(J494&lt;&gt;"",MID(VLOOKUP(B494,IMPORT!$F:$AF,22,0),1,10),MID(VLOOKUP(B494,IMPORT!$F:$AF,20,0),1,10)),"")),"")</f>
        <v/>
      </c>
      <c r="O494" s="18" t="str">
        <f t="shared" ca="1" si="7"/>
        <v/>
      </c>
      <c r="P494" s="14" t="str">
        <f>IFERROR(INT(IF(MID(VLOOKUP(B494,IMPORT!$F:$AF,23,FALSE),1,10)&lt;&gt;"null",MID(VLOOKUP(B494,IMPORT!$F:$AF,23,FALSE),1,10),"")),"")</f>
        <v/>
      </c>
      <c r="Q494" s="16" t="str">
        <f>IFERROR(INT(IF(MID(VLOOKUP(B494,IMPORT!$F:$AF,26,FALSE),1,10)&lt;&gt;"null",MID(VLOOKUP(B494,IMPORT!$F:$AF,26,FALSE),1,10),"")),"")</f>
        <v/>
      </c>
      <c r="R494" s="16" t="str">
        <f>IFERROR(IF(VLOOKUP(B494,IMPORT!$F:$AF,11,FALSE)="true","X",""),"")</f>
        <v/>
      </c>
      <c r="S494" s="16" t="str">
        <f>IFERROR(IF(VLOOKUP(B494,IMPORT!$F:$AF,12,FALSE)="true","X",""),"")</f>
        <v/>
      </c>
      <c r="T494" s="16" t="str">
        <f>IFERROR(IF(VLOOKUP(B494,IMPORT!$F:$AF,9,FALSE)="true","X",""),"")</f>
        <v/>
      </c>
      <c r="U494" s="16" t="str">
        <f>IFERROR(IF(VLOOKUP(B494,IMPORT!$F:$AF,10,FALSE)="true","X",""),"")</f>
        <v/>
      </c>
      <c r="V494" s="16" t="str">
        <f>IFERROR(IF(VLOOKUP(B494,IMPORT!$F:$AF,13,FALSE)="true","X",""),"")</f>
        <v/>
      </c>
      <c r="W494" s="16" t="str">
        <f>IFERROR(IF(VLOOKUP(B494,IMPORT!$F:$AF,14,FALSE)="true","X",""),"")</f>
        <v/>
      </c>
      <c r="X494" s="12" t="str">
        <f>IFERROR(INT(IF(MID(VLOOKUP(B494,IMPORT!$F:$AF,27,FALSE),1,10)&lt;&gt;"null",MID(VLOOKUP(B494,IMPORT!$F:$AF,27,FALSE),1,10),"-")),"")</f>
        <v/>
      </c>
      <c r="Y494" s="21" t="str">
        <f>IFERROR(IF(VLOOKUP(B494,IMPORT!$F:$AF,24,FALSE)&lt;&gt;"null",VLOOKUP(B494,IMPORT!$F:$AF,24,FALSE),""),"")</f>
        <v/>
      </c>
      <c r="Z494" s="18" t="str">
        <f>IFERROR(IF(VLOOKUP(B494,IMPORT!$F:$AF,25,FALSE)&lt;&gt;"null",VLOOKUP(B494,IMPORT!$F:$AF,25,FALSE),""),"")</f>
        <v/>
      </c>
    </row>
    <row r="495" spans="1:26">
      <c r="A495" s="1" t="str">
        <f>IFERROR(IF(IMPORT!C495&lt;&gt;"",IMPORT!C495,""),"")</f>
        <v/>
      </c>
      <c r="B495" s="1">
        <f>IFERROR(VLOOKUP(D495,IMPORT!$1:$1048576,6,FALSE),"")</f>
        <v>0</v>
      </c>
      <c r="C495" s="1" t="str">
        <f>IFERROR(VLOOKUP(B495,IMPORT!$F:$G,2,FALSE),"")</f>
        <v/>
      </c>
      <c r="D495" s="8" t="str">
        <f>IFERROR(IF(IMPORT!A495&lt;&gt;"",IMPORT!A495,""),"")</f>
        <v/>
      </c>
      <c r="E495" s="1">
        <f>IFERROR(VLOOKUP(D495,IMPORT!$1:$1048576,21,FALSE),"")</f>
        <v>0</v>
      </c>
      <c r="F495" s="25" t="str">
        <f>IFERROR(IF(VLOOKUP(B495,IMPORT!$F:$J,4,0)="true","","S"),"")</f>
        <v/>
      </c>
      <c r="G495" s="10" t="str">
        <f>IFERROR(IF(VLOOKUP(B495,IMPORT!$F:$J,5,0)="normal","","B"),"")</f>
        <v/>
      </c>
      <c r="H495" s="26" t="str">
        <f>IFERROR(IF(VLOOKUP(B495,IMPORT!$F:$L,7,0)="true","","P"),"")</f>
        <v/>
      </c>
      <c r="I495" s="18" t="str">
        <f>IF(AND(OR(IMPORT!K495="available",IMPORT!K495="reservation",IMPORT!K495="reservation-late"),OR(A495&lt;&gt;"Z - Garage - Livraison",A495&lt;&gt;"Z - Garage - Livraison")),B495,"")</f>
        <v/>
      </c>
      <c r="J495" s="18" t="str">
        <f>IFERROR(IF(VLOOKUP(B495,IMPORT!$F:$AF,21,FALSE)&lt;&gt;"null",IF(OR(A495="Z - Garage - Livraison",A495="Z - Garage - Restitution"),"",B495),""),"")</f>
        <v/>
      </c>
      <c r="K495" s="18" t="str">
        <f>IF(AND(J495="",OR(IMPORT!K495="intervention",IMPORT!K495="intervention-late")),IF(OR(A495="Z - Garage - Livraison",A495="Z - Garage - Restitution"),"",B495),"")</f>
        <v/>
      </c>
      <c r="L495" s="18" t="str">
        <f>IFERROR(IF(OR(A495="Z - Garage - Livraison",A495="Z - Garage - Restitution"),B495,""),"")</f>
        <v/>
      </c>
      <c r="M495" s="20" t="str">
        <f>IFERROR(INT(IF(OR(IMPORT!K495="intervention",IMPORT!K495="intervention-late",IMPORT!K495="unavailable"),IF(J495&lt;&gt;"",MID(VLOOKUP(B495,IMPORT!$F:$AF,21,0),1,10),MID(VLOOKUP(B495,IMPORT!$F:$AF,19,0),1,10)),"")),"")</f>
        <v/>
      </c>
      <c r="N495" s="20" t="str">
        <f>IFERROR(INT(IF(OR(IMPORT!K495="intervention",IMPORT!K495="intervention-late",IMPORT!K495="unavailable"),IF(J495&lt;&gt;"",MID(VLOOKUP(B495,IMPORT!$F:$AF,22,0),1,10),MID(VLOOKUP(B495,IMPORT!$F:$AF,20,0),1,10)),"")),"")</f>
        <v/>
      </c>
      <c r="O495" s="18" t="str">
        <f t="shared" ca="1" si="7"/>
        <v/>
      </c>
      <c r="P495" s="14" t="str">
        <f>IFERROR(INT(IF(MID(VLOOKUP(B495,IMPORT!$F:$AF,23,FALSE),1,10)&lt;&gt;"null",MID(VLOOKUP(B495,IMPORT!$F:$AF,23,FALSE),1,10),"")),"")</f>
        <v/>
      </c>
      <c r="Q495" s="16" t="str">
        <f>IFERROR(INT(IF(MID(VLOOKUP(B495,IMPORT!$F:$AF,26,FALSE),1,10)&lt;&gt;"null",MID(VLOOKUP(B495,IMPORT!$F:$AF,26,FALSE),1,10),"")),"")</f>
        <v/>
      </c>
      <c r="R495" s="16" t="str">
        <f>IFERROR(IF(VLOOKUP(B495,IMPORT!$F:$AF,11,FALSE)="true","X",""),"")</f>
        <v/>
      </c>
      <c r="S495" s="16" t="str">
        <f>IFERROR(IF(VLOOKUP(B495,IMPORT!$F:$AF,12,FALSE)="true","X",""),"")</f>
        <v/>
      </c>
      <c r="T495" s="16" t="str">
        <f>IFERROR(IF(VLOOKUP(B495,IMPORT!$F:$AF,9,FALSE)="true","X",""),"")</f>
        <v/>
      </c>
      <c r="U495" s="16" t="str">
        <f>IFERROR(IF(VLOOKUP(B495,IMPORT!$F:$AF,10,FALSE)="true","X",""),"")</f>
        <v/>
      </c>
      <c r="V495" s="16" t="str">
        <f>IFERROR(IF(VLOOKUP(B495,IMPORT!$F:$AF,13,FALSE)="true","X",""),"")</f>
        <v/>
      </c>
      <c r="W495" s="16" t="str">
        <f>IFERROR(IF(VLOOKUP(B495,IMPORT!$F:$AF,14,FALSE)="true","X",""),"")</f>
        <v/>
      </c>
      <c r="X495" s="12" t="str">
        <f>IFERROR(INT(IF(MID(VLOOKUP(B495,IMPORT!$F:$AF,27,FALSE),1,10)&lt;&gt;"null",MID(VLOOKUP(B495,IMPORT!$F:$AF,27,FALSE),1,10),"-")),"")</f>
        <v/>
      </c>
      <c r="Y495" s="21" t="str">
        <f>IFERROR(IF(VLOOKUP(B495,IMPORT!$F:$AF,24,FALSE)&lt;&gt;"null",VLOOKUP(B495,IMPORT!$F:$AF,24,FALSE),""),"")</f>
        <v/>
      </c>
      <c r="Z495" s="18" t="str">
        <f>IFERROR(IF(VLOOKUP(B495,IMPORT!$F:$AF,25,FALSE)&lt;&gt;"null",VLOOKUP(B495,IMPORT!$F:$AF,25,FALSE),""),"")</f>
        <v/>
      </c>
    </row>
    <row r="496" spans="1:26">
      <c r="A496" s="1" t="str">
        <f>IFERROR(IF(IMPORT!C496&lt;&gt;"",IMPORT!C496,""),"")</f>
        <v/>
      </c>
      <c r="B496" s="1">
        <f>IFERROR(VLOOKUP(D496,IMPORT!$1:$1048576,6,FALSE),"")</f>
        <v>0</v>
      </c>
      <c r="C496" s="1" t="str">
        <f>IFERROR(VLOOKUP(B496,IMPORT!$F:$G,2,FALSE),"")</f>
        <v/>
      </c>
      <c r="D496" s="8" t="str">
        <f>IFERROR(IF(IMPORT!A496&lt;&gt;"",IMPORT!A496,""),"")</f>
        <v/>
      </c>
      <c r="E496" s="1">
        <f>IFERROR(VLOOKUP(D496,IMPORT!$1:$1048576,21,FALSE),"")</f>
        <v>0</v>
      </c>
      <c r="F496" s="25" t="str">
        <f>IFERROR(IF(VLOOKUP(B496,IMPORT!$F:$J,4,0)="true","","S"),"")</f>
        <v/>
      </c>
      <c r="G496" s="10" t="str">
        <f>IFERROR(IF(VLOOKUP(B496,IMPORT!$F:$J,5,0)="normal","","B"),"")</f>
        <v/>
      </c>
      <c r="H496" s="26" t="str">
        <f>IFERROR(IF(VLOOKUP(B496,IMPORT!$F:$L,7,0)="true","","P"),"")</f>
        <v/>
      </c>
      <c r="I496" s="18" t="str">
        <f>IF(AND(OR(IMPORT!K496="available",IMPORT!K496="reservation",IMPORT!K496="reservation-late"),OR(A496&lt;&gt;"Z - Garage - Livraison",A496&lt;&gt;"Z - Garage - Livraison")),B496,"")</f>
        <v/>
      </c>
      <c r="J496" s="18" t="str">
        <f>IFERROR(IF(VLOOKUP(B496,IMPORT!$F:$AF,21,FALSE)&lt;&gt;"null",IF(OR(A496="Z - Garage - Livraison",A496="Z - Garage - Restitution"),"",B496),""),"")</f>
        <v/>
      </c>
      <c r="K496" s="18" t="str">
        <f>IF(AND(J496="",OR(IMPORT!K496="intervention",IMPORT!K496="intervention-late")),IF(OR(A496="Z - Garage - Livraison",A496="Z - Garage - Restitution"),"",B496),"")</f>
        <v/>
      </c>
      <c r="L496" s="18" t="str">
        <f>IFERROR(IF(OR(A496="Z - Garage - Livraison",A496="Z - Garage - Restitution"),B496,""),"")</f>
        <v/>
      </c>
      <c r="M496" s="20" t="str">
        <f>IFERROR(INT(IF(OR(IMPORT!K496="intervention",IMPORT!K496="intervention-late",IMPORT!K496="unavailable"),IF(J496&lt;&gt;"",MID(VLOOKUP(B496,IMPORT!$F:$AF,21,0),1,10),MID(VLOOKUP(B496,IMPORT!$F:$AF,19,0),1,10)),"")),"")</f>
        <v/>
      </c>
      <c r="N496" s="20" t="str">
        <f>IFERROR(INT(IF(OR(IMPORT!K496="intervention",IMPORT!K496="intervention-late",IMPORT!K496="unavailable"),IF(J496&lt;&gt;"",MID(VLOOKUP(B496,IMPORT!$F:$AF,22,0),1,10),MID(VLOOKUP(B496,IMPORT!$F:$AF,20,0),1,10)),"")),"")</f>
        <v/>
      </c>
      <c r="O496" s="18" t="str">
        <f t="shared" ca="1" si="7"/>
        <v/>
      </c>
      <c r="P496" s="14" t="str">
        <f>IFERROR(INT(IF(MID(VLOOKUP(B496,IMPORT!$F:$AF,23,FALSE),1,10)&lt;&gt;"null",MID(VLOOKUP(B496,IMPORT!$F:$AF,23,FALSE),1,10),"")),"")</f>
        <v/>
      </c>
      <c r="Q496" s="16" t="str">
        <f>IFERROR(INT(IF(MID(VLOOKUP(B496,IMPORT!$F:$AF,26,FALSE),1,10)&lt;&gt;"null",MID(VLOOKUP(B496,IMPORT!$F:$AF,26,FALSE),1,10),"")),"")</f>
        <v/>
      </c>
      <c r="R496" s="16" t="str">
        <f>IFERROR(IF(VLOOKUP(B496,IMPORT!$F:$AF,11,FALSE)="true","X",""),"")</f>
        <v/>
      </c>
      <c r="S496" s="16" t="str">
        <f>IFERROR(IF(VLOOKUP(B496,IMPORT!$F:$AF,12,FALSE)="true","X",""),"")</f>
        <v/>
      </c>
      <c r="T496" s="16" t="str">
        <f>IFERROR(IF(VLOOKUP(B496,IMPORT!$F:$AF,9,FALSE)="true","X",""),"")</f>
        <v/>
      </c>
      <c r="U496" s="16" t="str">
        <f>IFERROR(IF(VLOOKUP(B496,IMPORT!$F:$AF,10,FALSE)="true","X",""),"")</f>
        <v/>
      </c>
      <c r="V496" s="16" t="str">
        <f>IFERROR(IF(VLOOKUP(B496,IMPORT!$F:$AF,13,FALSE)="true","X",""),"")</f>
        <v/>
      </c>
      <c r="W496" s="16" t="str">
        <f>IFERROR(IF(VLOOKUP(B496,IMPORT!$F:$AF,14,FALSE)="true","X",""),"")</f>
        <v/>
      </c>
      <c r="X496" s="12" t="str">
        <f>IFERROR(INT(IF(MID(VLOOKUP(B496,IMPORT!$F:$AF,27,FALSE),1,10)&lt;&gt;"null",MID(VLOOKUP(B496,IMPORT!$F:$AF,27,FALSE),1,10),"-")),"")</f>
        <v/>
      </c>
      <c r="Y496" s="21" t="str">
        <f>IFERROR(IF(VLOOKUP(B496,IMPORT!$F:$AF,24,FALSE)&lt;&gt;"null",VLOOKUP(B496,IMPORT!$F:$AF,24,FALSE),""),"")</f>
        <v/>
      </c>
      <c r="Z496" s="18" t="str">
        <f>IFERROR(IF(VLOOKUP(B496,IMPORT!$F:$AF,25,FALSE)&lt;&gt;"null",VLOOKUP(B496,IMPORT!$F:$AF,25,FALSE),""),"")</f>
        <v/>
      </c>
    </row>
    <row r="497" spans="1:26">
      <c r="A497" s="1" t="str">
        <f>IFERROR(IF(IMPORT!C497&lt;&gt;"",IMPORT!C497,""),"")</f>
        <v/>
      </c>
      <c r="B497" s="1">
        <f>IFERROR(VLOOKUP(D497,IMPORT!$1:$1048576,6,FALSE),"")</f>
        <v>0</v>
      </c>
      <c r="C497" s="1" t="str">
        <f>IFERROR(VLOOKUP(B497,IMPORT!$F:$G,2,FALSE),"")</f>
        <v/>
      </c>
      <c r="D497" s="8" t="str">
        <f>IFERROR(IF(IMPORT!A497&lt;&gt;"",IMPORT!A497,""),"")</f>
        <v/>
      </c>
      <c r="E497" s="1">
        <f>IFERROR(VLOOKUP(D497,IMPORT!$1:$1048576,21,FALSE),"")</f>
        <v>0</v>
      </c>
      <c r="F497" s="25" t="str">
        <f>IFERROR(IF(VLOOKUP(B497,IMPORT!$F:$J,4,0)="true","","S"),"")</f>
        <v/>
      </c>
      <c r="G497" s="10" t="str">
        <f>IFERROR(IF(VLOOKUP(B497,IMPORT!$F:$J,5,0)="normal","","B"),"")</f>
        <v/>
      </c>
      <c r="H497" s="26" t="str">
        <f>IFERROR(IF(VLOOKUP(B497,IMPORT!$F:$L,7,0)="true","","P"),"")</f>
        <v/>
      </c>
      <c r="I497" s="18" t="str">
        <f>IF(AND(OR(IMPORT!K497="available",IMPORT!K497="reservation",IMPORT!K497="reservation-late"),OR(A497&lt;&gt;"Z - Garage - Livraison",A497&lt;&gt;"Z - Garage - Livraison")),B497,"")</f>
        <v/>
      </c>
      <c r="J497" s="18" t="str">
        <f>IFERROR(IF(VLOOKUP(B497,IMPORT!$F:$AF,21,FALSE)&lt;&gt;"null",IF(OR(A497="Z - Garage - Livraison",A497="Z - Garage - Restitution"),"",B497),""),"")</f>
        <v/>
      </c>
      <c r="K497" s="18" t="str">
        <f>IF(AND(J497="",OR(IMPORT!K497="intervention",IMPORT!K497="intervention-late")),IF(OR(A497="Z - Garage - Livraison",A497="Z - Garage - Restitution"),"",B497),"")</f>
        <v/>
      </c>
      <c r="L497" s="18" t="str">
        <f>IFERROR(IF(OR(A497="Z - Garage - Livraison",A497="Z - Garage - Restitution"),B497,""),"")</f>
        <v/>
      </c>
      <c r="M497" s="20" t="str">
        <f>IFERROR(INT(IF(OR(IMPORT!K497="intervention",IMPORT!K497="intervention-late",IMPORT!K497="unavailable"),IF(J497&lt;&gt;"",MID(VLOOKUP(B497,IMPORT!$F:$AF,21,0),1,10),MID(VLOOKUP(B497,IMPORT!$F:$AF,19,0),1,10)),"")),"")</f>
        <v/>
      </c>
      <c r="N497" s="20" t="str">
        <f>IFERROR(INT(IF(OR(IMPORT!K497="intervention",IMPORT!K497="intervention-late",IMPORT!K497="unavailable"),IF(J497&lt;&gt;"",MID(VLOOKUP(B497,IMPORT!$F:$AF,22,0),1,10),MID(VLOOKUP(B497,IMPORT!$F:$AF,20,0),1,10)),"")),"")</f>
        <v/>
      </c>
      <c r="O497" s="18" t="str">
        <f t="shared" ca="1" si="7"/>
        <v/>
      </c>
      <c r="P497" s="14" t="str">
        <f>IFERROR(INT(IF(MID(VLOOKUP(B497,IMPORT!$F:$AF,23,FALSE),1,10)&lt;&gt;"null",MID(VLOOKUP(B497,IMPORT!$F:$AF,23,FALSE),1,10),"")),"")</f>
        <v/>
      </c>
      <c r="Q497" s="16" t="str">
        <f>IFERROR(INT(IF(MID(VLOOKUP(B497,IMPORT!$F:$AF,26,FALSE),1,10)&lt;&gt;"null",MID(VLOOKUP(B497,IMPORT!$F:$AF,26,FALSE),1,10),"")),"")</f>
        <v/>
      </c>
      <c r="R497" s="16" t="str">
        <f>IFERROR(IF(VLOOKUP(B497,IMPORT!$F:$AF,11,FALSE)="true","X",""),"")</f>
        <v/>
      </c>
      <c r="S497" s="16" t="str">
        <f>IFERROR(IF(VLOOKUP(B497,IMPORT!$F:$AF,12,FALSE)="true","X",""),"")</f>
        <v/>
      </c>
      <c r="T497" s="16" t="str">
        <f>IFERROR(IF(VLOOKUP(B497,IMPORT!$F:$AF,9,FALSE)="true","X",""),"")</f>
        <v/>
      </c>
      <c r="U497" s="16" t="str">
        <f>IFERROR(IF(VLOOKUP(B497,IMPORT!$F:$AF,10,FALSE)="true","X",""),"")</f>
        <v/>
      </c>
      <c r="V497" s="16" t="str">
        <f>IFERROR(IF(VLOOKUP(B497,IMPORT!$F:$AF,13,FALSE)="true","X",""),"")</f>
        <v/>
      </c>
      <c r="W497" s="16" t="str">
        <f>IFERROR(IF(VLOOKUP(B497,IMPORT!$F:$AF,14,FALSE)="true","X",""),"")</f>
        <v/>
      </c>
      <c r="X497" s="12" t="str">
        <f>IFERROR(INT(IF(MID(VLOOKUP(B497,IMPORT!$F:$AF,27,FALSE),1,10)&lt;&gt;"null",MID(VLOOKUP(B497,IMPORT!$F:$AF,27,FALSE),1,10),"-")),"")</f>
        <v/>
      </c>
      <c r="Y497" s="21" t="str">
        <f>IFERROR(IF(VLOOKUP(B497,IMPORT!$F:$AF,24,FALSE)&lt;&gt;"null",VLOOKUP(B497,IMPORT!$F:$AF,24,FALSE),""),"")</f>
        <v/>
      </c>
      <c r="Z497" s="18" t="str">
        <f>IFERROR(IF(VLOOKUP(B497,IMPORT!$F:$AF,25,FALSE)&lt;&gt;"null",VLOOKUP(B497,IMPORT!$F:$AF,25,FALSE),""),"")</f>
        <v/>
      </c>
    </row>
    <row r="498" spans="1:26">
      <c r="A498" s="1" t="str">
        <f>IFERROR(IF(IMPORT!C498&lt;&gt;"",IMPORT!C498,""),"")</f>
        <v/>
      </c>
      <c r="B498" s="1">
        <f>IFERROR(VLOOKUP(D498,IMPORT!$1:$1048576,6,FALSE),"")</f>
        <v>0</v>
      </c>
      <c r="C498" s="1" t="str">
        <f>IFERROR(VLOOKUP(B498,IMPORT!$F:$G,2,FALSE),"")</f>
        <v/>
      </c>
      <c r="D498" s="8" t="str">
        <f>IFERROR(IF(IMPORT!A498&lt;&gt;"",IMPORT!A498,""),"")</f>
        <v/>
      </c>
      <c r="E498" s="1">
        <f>IFERROR(VLOOKUP(D498,IMPORT!$1:$1048576,21,FALSE),"")</f>
        <v>0</v>
      </c>
      <c r="F498" s="25" t="str">
        <f>IFERROR(IF(VLOOKUP(B498,IMPORT!$F:$J,4,0)="true","","S"),"")</f>
        <v/>
      </c>
      <c r="G498" s="10" t="str">
        <f>IFERROR(IF(VLOOKUP(B498,IMPORT!$F:$J,5,0)="normal","","B"),"")</f>
        <v/>
      </c>
      <c r="H498" s="26" t="str">
        <f>IFERROR(IF(VLOOKUP(B498,IMPORT!$F:$L,7,0)="true","","P"),"")</f>
        <v/>
      </c>
      <c r="I498" s="18" t="str">
        <f>IF(AND(OR(IMPORT!K498="available",IMPORT!K498="reservation",IMPORT!K498="reservation-late"),OR(A498&lt;&gt;"Z - Garage - Livraison",A498&lt;&gt;"Z - Garage - Livraison")),B498,"")</f>
        <v/>
      </c>
      <c r="J498" s="18" t="str">
        <f>IFERROR(IF(VLOOKUP(B498,IMPORT!$F:$AF,21,FALSE)&lt;&gt;"null",IF(OR(A498="Z - Garage - Livraison",A498="Z - Garage - Restitution"),"",B498),""),"")</f>
        <v/>
      </c>
      <c r="K498" s="18" t="str">
        <f>IF(AND(J498="",OR(IMPORT!K498="intervention",IMPORT!K498="intervention-late")),IF(OR(A498="Z - Garage - Livraison",A498="Z - Garage - Restitution"),"",B498),"")</f>
        <v/>
      </c>
      <c r="L498" s="18" t="str">
        <f>IFERROR(IF(OR(A498="Z - Garage - Livraison",A498="Z - Garage - Restitution"),B498,""),"")</f>
        <v/>
      </c>
      <c r="M498" s="20" t="str">
        <f>IFERROR(INT(IF(OR(IMPORT!K498="intervention",IMPORT!K498="intervention-late",IMPORT!K498="unavailable"),IF(J498&lt;&gt;"",MID(VLOOKUP(B498,IMPORT!$F:$AF,21,0),1,10),MID(VLOOKUP(B498,IMPORT!$F:$AF,19,0),1,10)),"")),"")</f>
        <v/>
      </c>
      <c r="N498" s="20" t="str">
        <f>IFERROR(INT(IF(OR(IMPORT!K498="intervention",IMPORT!K498="intervention-late",IMPORT!K498="unavailable"),IF(J498&lt;&gt;"",MID(VLOOKUP(B498,IMPORT!$F:$AF,22,0),1,10),MID(VLOOKUP(B498,IMPORT!$F:$AF,20,0),1,10)),"")),"")</f>
        <v/>
      </c>
      <c r="O498" s="18" t="str">
        <f t="shared" ca="1" si="7"/>
        <v/>
      </c>
      <c r="P498" s="14" t="str">
        <f>IFERROR(INT(IF(MID(VLOOKUP(B498,IMPORT!$F:$AF,23,FALSE),1,10)&lt;&gt;"null",MID(VLOOKUP(B498,IMPORT!$F:$AF,23,FALSE),1,10),"")),"")</f>
        <v/>
      </c>
      <c r="Q498" s="16" t="str">
        <f>IFERROR(INT(IF(MID(VLOOKUP(B498,IMPORT!$F:$AF,26,FALSE),1,10)&lt;&gt;"null",MID(VLOOKUP(B498,IMPORT!$F:$AF,26,FALSE),1,10),"")),"")</f>
        <v/>
      </c>
      <c r="R498" s="16" t="str">
        <f>IFERROR(IF(VLOOKUP(B498,IMPORT!$F:$AF,11,FALSE)="true","X",""),"")</f>
        <v/>
      </c>
      <c r="S498" s="16" t="str">
        <f>IFERROR(IF(VLOOKUP(B498,IMPORT!$F:$AF,12,FALSE)="true","X",""),"")</f>
        <v/>
      </c>
      <c r="T498" s="16" t="str">
        <f>IFERROR(IF(VLOOKUP(B498,IMPORT!$F:$AF,9,FALSE)="true","X",""),"")</f>
        <v/>
      </c>
      <c r="U498" s="16" t="str">
        <f>IFERROR(IF(VLOOKUP(B498,IMPORT!$F:$AF,10,FALSE)="true","X",""),"")</f>
        <v/>
      </c>
      <c r="V498" s="16" t="str">
        <f>IFERROR(IF(VLOOKUP(B498,IMPORT!$F:$AF,13,FALSE)="true","X",""),"")</f>
        <v/>
      </c>
      <c r="W498" s="16" t="str">
        <f>IFERROR(IF(VLOOKUP(B498,IMPORT!$F:$AF,14,FALSE)="true","X",""),"")</f>
        <v/>
      </c>
      <c r="X498" s="12" t="str">
        <f>IFERROR(INT(IF(MID(VLOOKUP(B498,IMPORT!$F:$AF,27,FALSE),1,10)&lt;&gt;"null",MID(VLOOKUP(B498,IMPORT!$F:$AF,27,FALSE),1,10),"-")),"")</f>
        <v/>
      </c>
      <c r="Y498" s="21" t="str">
        <f>IFERROR(IF(VLOOKUP(B498,IMPORT!$F:$AF,24,FALSE)&lt;&gt;"null",VLOOKUP(B498,IMPORT!$F:$AF,24,FALSE),""),"")</f>
        <v/>
      </c>
      <c r="Z498" s="18" t="str">
        <f>IFERROR(IF(VLOOKUP(B498,IMPORT!$F:$AF,25,FALSE)&lt;&gt;"null",VLOOKUP(B498,IMPORT!$F:$AF,25,FALSE),""),"")</f>
        <v/>
      </c>
    </row>
    <row r="499" spans="1:26">
      <c r="A499" s="1" t="str">
        <f>IFERROR(IF(IMPORT!C499&lt;&gt;"",IMPORT!C499,""),"")</f>
        <v/>
      </c>
      <c r="B499" s="1">
        <f>IFERROR(VLOOKUP(D499,IMPORT!$1:$1048576,6,FALSE),"")</f>
        <v>0</v>
      </c>
      <c r="C499" s="1" t="str">
        <f>IFERROR(VLOOKUP(B499,IMPORT!$F:$G,2,FALSE),"")</f>
        <v/>
      </c>
      <c r="D499" s="8" t="str">
        <f>IFERROR(IF(IMPORT!A499&lt;&gt;"",IMPORT!A499,""),"")</f>
        <v/>
      </c>
      <c r="E499" s="1">
        <f>IFERROR(VLOOKUP(D499,IMPORT!$1:$1048576,21,FALSE),"")</f>
        <v>0</v>
      </c>
      <c r="F499" s="25" t="str">
        <f>IFERROR(IF(VLOOKUP(B499,IMPORT!$F:$J,4,0)="true","","S"),"")</f>
        <v/>
      </c>
      <c r="G499" s="10" t="str">
        <f>IFERROR(IF(VLOOKUP(B499,IMPORT!$F:$J,5,0)="normal","","B"),"")</f>
        <v/>
      </c>
      <c r="H499" s="26" t="str">
        <f>IFERROR(IF(VLOOKUP(B499,IMPORT!$F:$L,7,0)="true","","P"),"")</f>
        <v/>
      </c>
      <c r="I499" s="18" t="str">
        <f>IF(AND(OR(IMPORT!K499="available",IMPORT!K499="reservation",IMPORT!K499="reservation-late"),OR(A499&lt;&gt;"Z - Garage - Livraison",A499&lt;&gt;"Z - Garage - Livraison")),B499,"")</f>
        <v/>
      </c>
      <c r="J499" s="18" t="str">
        <f>IFERROR(IF(VLOOKUP(B499,IMPORT!$F:$AF,21,FALSE)&lt;&gt;"null",IF(OR(A499="Z - Garage - Livraison",A499="Z - Garage - Restitution"),"",B499),""),"")</f>
        <v/>
      </c>
      <c r="K499" s="18" t="str">
        <f>IF(AND(J499="",OR(IMPORT!K499="intervention",IMPORT!K499="intervention-late")),IF(OR(A499="Z - Garage - Livraison",A499="Z - Garage - Restitution"),"",B499),"")</f>
        <v/>
      </c>
      <c r="L499" s="18" t="str">
        <f>IFERROR(IF(OR(A499="Z - Garage - Livraison",A499="Z - Garage - Restitution"),B499,""),"")</f>
        <v/>
      </c>
      <c r="M499" s="20" t="str">
        <f>IFERROR(INT(IF(OR(IMPORT!K499="intervention",IMPORT!K499="intervention-late",IMPORT!K499="unavailable"),IF(J499&lt;&gt;"",MID(VLOOKUP(B499,IMPORT!$F:$AF,21,0),1,10),MID(VLOOKUP(B499,IMPORT!$F:$AF,19,0),1,10)),"")),"")</f>
        <v/>
      </c>
      <c r="N499" s="20" t="str">
        <f>IFERROR(INT(IF(OR(IMPORT!K499="intervention",IMPORT!K499="intervention-late",IMPORT!K499="unavailable"),IF(J499&lt;&gt;"",MID(VLOOKUP(B499,IMPORT!$F:$AF,22,0),1,10),MID(VLOOKUP(B499,IMPORT!$F:$AF,20,0),1,10)),"")),"")</f>
        <v/>
      </c>
      <c r="O499" s="18" t="str">
        <f t="shared" ca="1" si="7"/>
        <v/>
      </c>
      <c r="P499" s="14" t="str">
        <f>IFERROR(INT(IF(MID(VLOOKUP(B499,IMPORT!$F:$AF,23,FALSE),1,10)&lt;&gt;"null",MID(VLOOKUP(B499,IMPORT!$F:$AF,23,FALSE),1,10),"")),"")</f>
        <v/>
      </c>
      <c r="Q499" s="16" t="str">
        <f>IFERROR(INT(IF(MID(VLOOKUP(B499,IMPORT!$F:$AF,26,FALSE),1,10)&lt;&gt;"null",MID(VLOOKUP(B499,IMPORT!$F:$AF,26,FALSE),1,10),"")),"")</f>
        <v/>
      </c>
      <c r="R499" s="16" t="str">
        <f>IFERROR(IF(VLOOKUP(B499,IMPORT!$F:$AF,11,FALSE)="true","X",""),"")</f>
        <v/>
      </c>
      <c r="S499" s="16" t="str">
        <f>IFERROR(IF(VLOOKUP(B499,IMPORT!$F:$AF,12,FALSE)="true","X",""),"")</f>
        <v/>
      </c>
      <c r="T499" s="16" t="str">
        <f>IFERROR(IF(VLOOKUP(B499,IMPORT!$F:$AF,9,FALSE)="true","X",""),"")</f>
        <v/>
      </c>
      <c r="U499" s="16" t="str">
        <f>IFERROR(IF(VLOOKUP(B499,IMPORT!$F:$AF,10,FALSE)="true","X",""),"")</f>
        <v/>
      </c>
      <c r="V499" s="16" t="str">
        <f>IFERROR(IF(VLOOKUP(B499,IMPORT!$F:$AF,13,FALSE)="true","X",""),"")</f>
        <v/>
      </c>
      <c r="W499" s="16" t="str">
        <f>IFERROR(IF(VLOOKUP(B499,IMPORT!$F:$AF,14,FALSE)="true","X",""),"")</f>
        <v/>
      </c>
      <c r="X499" s="12" t="str">
        <f>IFERROR(INT(IF(MID(VLOOKUP(B499,IMPORT!$F:$AF,27,FALSE),1,10)&lt;&gt;"null",MID(VLOOKUP(B499,IMPORT!$F:$AF,27,FALSE),1,10),"-")),"")</f>
        <v/>
      </c>
      <c r="Y499" s="21" t="str">
        <f>IFERROR(IF(VLOOKUP(B499,IMPORT!$F:$AF,24,FALSE)&lt;&gt;"null",VLOOKUP(B499,IMPORT!$F:$AF,24,FALSE),""),"")</f>
        <v/>
      </c>
      <c r="Z499" s="18" t="str">
        <f>IFERROR(IF(VLOOKUP(B499,IMPORT!$F:$AF,25,FALSE)&lt;&gt;"null",VLOOKUP(B499,IMPORT!$F:$AF,25,FALSE),""),"")</f>
        <v/>
      </c>
    </row>
    <row r="500" spans="1:26">
      <c r="A500" s="1" t="str">
        <f>IFERROR(IF(IMPORT!C500&lt;&gt;"",IMPORT!C500,""),"")</f>
        <v/>
      </c>
      <c r="B500" s="1">
        <f>IFERROR(VLOOKUP(D500,IMPORT!$1:$1048576,6,FALSE),"")</f>
        <v>0</v>
      </c>
      <c r="C500" s="1" t="str">
        <f>IFERROR(VLOOKUP(B500,IMPORT!$F:$G,2,FALSE),"")</f>
        <v/>
      </c>
      <c r="D500" s="8" t="str">
        <f>IFERROR(IF(IMPORT!A500&lt;&gt;"",IMPORT!A500,""),"")</f>
        <v/>
      </c>
      <c r="E500" s="1">
        <f>IFERROR(VLOOKUP(D500,IMPORT!$1:$1048576,21,FALSE),"")</f>
        <v>0</v>
      </c>
      <c r="F500" s="25" t="str">
        <f>IFERROR(IF(VLOOKUP(B500,IMPORT!$F:$J,4,0)="true","","S"),"")</f>
        <v/>
      </c>
      <c r="G500" s="10" t="str">
        <f>IFERROR(IF(VLOOKUP(B500,IMPORT!$F:$J,5,0)="normal","","B"),"")</f>
        <v/>
      </c>
      <c r="H500" s="26" t="str">
        <f>IFERROR(IF(VLOOKUP(B500,IMPORT!$F:$L,7,0)="true","","P"),"")</f>
        <v/>
      </c>
      <c r="I500" s="18" t="str">
        <f>IF(AND(OR(IMPORT!K500="available",IMPORT!K500="reservation",IMPORT!K500="reservation-late"),OR(A500&lt;&gt;"Z - Garage - Livraison",A500&lt;&gt;"Z - Garage - Livraison")),B500,"")</f>
        <v/>
      </c>
      <c r="J500" s="18" t="str">
        <f>IFERROR(IF(VLOOKUP(B500,IMPORT!$F:$AF,21,FALSE)&lt;&gt;"null",IF(OR(A500="Z - Garage - Livraison",A500="Z - Garage - Restitution"),"",B500),""),"")</f>
        <v/>
      </c>
      <c r="K500" s="18" t="str">
        <f>IF(AND(J500="",OR(IMPORT!K500="intervention",IMPORT!K500="intervention-late")),IF(OR(A500="Z - Garage - Livraison",A500="Z - Garage - Restitution"),"",B500),"")</f>
        <v/>
      </c>
      <c r="L500" s="18" t="str">
        <f>IFERROR(IF(OR(A500="Z - Garage - Livraison",A500="Z - Garage - Restitution"),B500,""),"")</f>
        <v/>
      </c>
      <c r="M500" s="20" t="str">
        <f>IFERROR(INT(IF(OR(IMPORT!K500="intervention",IMPORT!K500="intervention-late",IMPORT!K500="unavailable"),IF(J500&lt;&gt;"",MID(VLOOKUP(B500,IMPORT!$F:$AF,21,0),1,10),MID(VLOOKUP(B500,IMPORT!$F:$AF,19,0),1,10)),"")),"")</f>
        <v/>
      </c>
      <c r="N500" s="20" t="str">
        <f>IFERROR(INT(IF(OR(IMPORT!K500="intervention",IMPORT!K500="intervention-late",IMPORT!K500="unavailable"),IF(J500&lt;&gt;"",MID(VLOOKUP(B500,IMPORT!$F:$AF,22,0),1,10),MID(VLOOKUP(B500,IMPORT!$F:$AF,20,0),1,10)),"")),"")</f>
        <v/>
      </c>
      <c r="O500" s="18" t="str">
        <f t="shared" ca="1" si="7"/>
        <v/>
      </c>
      <c r="P500" s="14" t="str">
        <f>IFERROR(INT(IF(MID(VLOOKUP(B500,IMPORT!$F:$AF,23,FALSE),1,10)&lt;&gt;"null",MID(VLOOKUP(B500,IMPORT!$F:$AF,23,FALSE),1,10),"")),"")</f>
        <v/>
      </c>
      <c r="Q500" s="16" t="str">
        <f>IFERROR(INT(IF(MID(VLOOKUP(B500,IMPORT!$F:$AF,26,FALSE),1,10)&lt;&gt;"null",MID(VLOOKUP(B500,IMPORT!$F:$AF,26,FALSE),1,10),"")),"")</f>
        <v/>
      </c>
      <c r="R500" s="16" t="str">
        <f>IFERROR(IF(VLOOKUP(B500,IMPORT!$F:$AF,11,FALSE)="true","X",""),"")</f>
        <v/>
      </c>
      <c r="S500" s="16" t="str">
        <f>IFERROR(IF(VLOOKUP(B500,IMPORT!$F:$AF,12,FALSE)="true","X",""),"")</f>
        <v/>
      </c>
      <c r="T500" s="16" t="str">
        <f>IFERROR(IF(VLOOKUP(B500,IMPORT!$F:$AF,9,FALSE)="true","X",""),"")</f>
        <v/>
      </c>
      <c r="U500" s="16" t="str">
        <f>IFERROR(IF(VLOOKUP(B500,IMPORT!$F:$AF,10,FALSE)="true","X",""),"")</f>
        <v/>
      </c>
      <c r="V500" s="16" t="str">
        <f>IFERROR(IF(VLOOKUP(B500,IMPORT!$F:$AF,13,FALSE)="true","X",""),"")</f>
        <v/>
      </c>
      <c r="W500" s="16" t="str">
        <f>IFERROR(IF(VLOOKUP(B500,IMPORT!$F:$AF,14,FALSE)="true","X",""),"")</f>
        <v/>
      </c>
      <c r="X500" s="12" t="str">
        <f>IFERROR(INT(IF(MID(VLOOKUP(B500,IMPORT!$F:$AF,27,FALSE),1,10)&lt;&gt;"null",MID(VLOOKUP(B500,IMPORT!$F:$AF,27,FALSE),1,10),"-")),"")</f>
        <v/>
      </c>
      <c r="Y500" s="21" t="str">
        <f>IFERROR(IF(VLOOKUP(B500,IMPORT!$F:$AF,24,FALSE)&lt;&gt;"null",VLOOKUP(B500,IMPORT!$F:$AF,24,FALSE),""),"")</f>
        <v/>
      </c>
      <c r="Z500" s="18" t="str">
        <f>IFERROR(IF(VLOOKUP(B500,IMPORT!$F:$AF,25,FALSE)&lt;&gt;"null",VLOOKUP(B500,IMPORT!$F:$AF,25,FALSE),""),"")</f>
        <v/>
      </c>
    </row>
    <row r="501" spans="1:26">
      <c r="A501" s="1" t="str">
        <f>IFERROR(IF(IMPORT!C501&lt;&gt;"",IMPORT!C501,""),"")</f>
        <v/>
      </c>
      <c r="B501" s="1">
        <f>IFERROR(VLOOKUP(D501,IMPORT!$1:$1048576,6,FALSE),"")</f>
        <v>0</v>
      </c>
      <c r="C501" s="1" t="str">
        <f>IFERROR(VLOOKUP(B501,IMPORT!$F:$G,2,FALSE),"")</f>
        <v/>
      </c>
      <c r="D501" s="8" t="str">
        <f>IFERROR(IF(IMPORT!A501&lt;&gt;"",IMPORT!A501,""),"")</f>
        <v/>
      </c>
      <c r="E501" s="1">
        <f>IFERROR(VLOOKUP(D501,IMPORT!$1:$1048576,21,FALSE),"")</f>
        <v>0</v>
      </c>
      <c r="F501" s="25" t="str">
        <f>IFERROR(IF(VLOOKUP(B501,IMPORT!$F:$J,4,0)="true","","S"),"")</f>
        <v/>
      </c>
      <c r="G501" s="10" t="str">
        <f>IFERROR(IF(VLOOKUP(B501,IMPORT!$F:$J,5,0)="normal","","B"),"")</f>
        <v/>
      </c>
      <c r="H501" s="26" t="str">
        <f>IFERROR(IF(VLOOKUP(B501,IMPORT!$F:$L,7,0)="true","","P"),"")</f>
        <v/>
      </c>
      <c r="I501" s="18" t="str">
        <f>IF(AND(OR(IMPORT!K501="available",IMPORT!K501="reservation",IMPORT!K501="reservation-late"),OR(A501&lt;&gt;"Z - Garage - Livraison",A501&lt;&gt;"Z - Garage - Livraison")),B501,"")</f>
        <v/>
      </c>
      <c r="J501" s="18" t="str">
        <f>IFERROR(IF(VLOOKUP(B501,IMPORT!$F:$AF,21,FALSE)&lt;&gt;"null",IF(OR(A501="Z - Garage - Livraison",A501="Z - Garage - Restitution"),"",B501),""),"")</f>
        <v/>
      </c>
      <c r="K501" s="18" t="str">
        <f>IF(AND(J501="",OR(IMPORT!K501="intervention",IMPORT!K501="intervention-late")),IF(OR(A501="Z - Garage - Livraison",A501="Z - Garage - Restitution"),"",B501),"")</f>
        <v/>
      </c>
      <c r="L501" s="18" t="str">
        <f>IFERROR(IF(OR(A501="Z - Garage - Livraison",A501="Z - Garage - Restitution"),B501,""),"")</f>
        <v/>
      </c>
      <c r="M501" s="20" t="str">
        <f>IFERROR(INT(IF(OR(IMPORT!K501="intervention",IMPORT!K501="intervention-late",IMPORT!K501="unavailable"),IF(J501&lt;&gt;"",MID(VLOOKUP(B501,IMPORT!$F:$AF,21,0),1,10),MID(VLOOKUP(B501,IMPORT!$F:$AF,19,0),1,10)),"")),"")</f>
        <v/>
      </c>
      <c r="N501" s="20" t="str">
        <f>IFERROR(INT(IF(OR(IMPORT!K501="intervention",IMPORT!K501="intervention-late",IMPORT!K501="unavailable"),IF(J501&lt;&gt;"",MID(VLOOKUP(B501,IMPORT!$F:$AF,22,0),1,10),MID(VLOOKUP(B501,IMPORT!$F:$AF,20,0),1,10)),"")),"")</f>
        <v/>
      </c>
      <c r="O501" s="18" t="str">
        <f t="shared" ca="1" si="7"/>
        <v/>
      </c>
      <c r="P501" s="14" t="str">
        <f>IFERROR(INT(IF(MID(VLOOKUP(B501,IMPORT!$F:$AF,23,FALSE),1,10)&lt;&gt;"null",MID(VLOOKUP(B501,IMPORT!$F:$AF,23,FALSE),1,10),"")),"")</f>
        <v/>
      </c>
      <c r="Q501" s="16" t="str">
        <f>IFERROR(INT(IF(MID(VLOOKUP(B501,IMPORT!$F:$AF,26,FALSE),1,10)&lt;&gt;"null",MID(VLOOKUP(B501,IMPORT!$F:$AF,26,FALSE),1,10),"")),"")</f>
        <v/>
      </c>
      <c r="R501" s="16" t="str">
        <f>IFERROR(IF(VLOOKUP(B501,IMPORT!$F:$AF,11,FALSE)="true","X",""),"")</f>
        <v/>
      </c>
      <c r="S501" s="16" t="str">
        <f>IFERROR(IF(VLOOKUP(B501,IMPORT!$F:$AF,12,FALSE)="true","X",""),"")</f>
        <v/>
      </c>
      <c r="T501" s="16" t="str">
        <f>IFERROR(IF(VLOOKUP(B501,IMPORT!$F:$AF,9,FALSE)="true","X",""),"")</f>
        <v/>
      </c>
      <c r="U501" s="16" t="str">
        <f>IFERROR(IF(VLOOKUP(B501,IMPORT!$F:$AF,10,FALSE)="true","X",""),"")</f>
        <v/>
      </c>
      <c r="V501" s="16" t="str">
        <f>IFERROR(IF(VLOOKUP(B501,IMPORT!$F:$AF,13,FALSE)="true","X",""),"")</f>
        <v/>
      </c>
      <c r="W501" s="16" t="str">
        <f>IFERROR(IF(VLOOKUP(B501,IMPORT!$F:$AF,14,FALSE)="true","X",""),"")</f>
        <v/>
      </c>
      <c r="X501" s="12" t="str">
        <f>IFERROR(INT(IF(MID(VLOOKUP(B501,IMPORT!$F:$AF,27,FALSE),1,10)&lt;&gt;"null",MID(VLOOKUP(B501,IMPORT!$F:$AF,27,FALSE),1,10),"-")),"")</f>
        <v/>
      </c>
      <c r="Y501" s="21" t="str">
        <f>IFERROR(IF(VLOOKUP(B501,IMPORT!$F:$AF,24,FALSE)&lt;&gt;"null",VLOOKUP(B501,IMPORT!$F:$AF,24,FALSE),""),"")</f>
        <v/>
      </c>
      <c r="Z501" s="18" t="str">
        <f>IFERROR(IF(VLOOKUP(B501,IMPORT!$F:$AF,25,FALSE)&lt;&gt;"null",VLOOKUP(B501,IMPORT!$F:$AF,25,FALSE),""),"")</f>
        <v/>
      </c>
    </row>
    <row r="502" spans="1:26">
      <c r="A502" s="1" t="str">
        <f>IFERROR(IF(IMPORT!C502&lt;&gt;"",IMPORT!C502,""),"")</f>
        <v/>
      </c>
      <c r="B502" s="1">
        <f>IFERROR(VLOOKUP(D502,IMPORT!$1:$1048576,6,FALSE),"")</f>
        <v>0</v>
      </c>
      <c r="C502" s="1" t="str">
        <f>IFERROR(VLOOKUP(B502,IMPORT!$F:$G,2,FALSE),"")</f>
        <v/>
      </c>
      <c r="D502" s="8" t="str">
        <f>IFERROR(IF(IMPORT!A502&lt;&gt;"",IMPORT!A502,""),"")</f>
        <v/>
      </c>
      <c r="E502" s="1">
        <f>IFERROR(VLOOKUP(D502,IMPORT!$1:$1048576,21,FALSE),"")</f>
        <v>0</v>
      </c>
      <c r="F502" s="25" t="str">
        <f>IFERROR(IF(VLOOKUP(B502,IMPORT!$F:$J,4,0)="true","","S"),"")</f>
        <v/>
      </c>
      <c r="G502" s="10" t="str">
        <f>IFERROR(IF(VLOOKUP(B502,IMPORT!$F:$J,5,0)="normal","","B"),"")</f>
        <v/>
      </c>
      <c r="H502" s="26" t="str">
        <f>IFERROR(IF(VLOOKUP(B502,IMPORT!$F:$L,7,0)="true","","P"),"")</f>
        <v/>
      </c>
      <c r="I502" s="18" t="str">
        <f>IF(AND(OR(IMPORT!K502="available",IMPORT!K502="reservation",IMPORT!K502="reservation-late"),OR(A502&lt;&gt;"Z - Garage - Livraison",A502&lt;&gt;"Z - Garage - Livraison")),B502,"")</f>
        <v/>
      </c>
      <c r="J502" s="18" t="str">
        <f>IFERROR(IF(VLOOKUP(B502,IMPORT!$F:$AF,21,FALSE)&lt;&gt;"null",IF(OR(A502="Z - Garage - Livraison",A502="Z - Garage - Restitution"),"",B502),""),"")</f>
        <v/>
      </c>
      <c r="K502" s="18" t="str">
        <f>IF(AND(J502="",OR(IMPORT!K502="intervention",IMPORT!K502="intervention-late")),IF(OR(A502="Z - Garage - Livraison",A502="Z - Garage - Restitution"),"",B502),"")</f>
        <v/>
      </c>
      <c r="L502" s="18" t="str">
        <f>IFERROR(IF(OR(A502="Z - Garage - Livraison",A502="Z - Garage - Restitution"),B502,""),"")</f>
        <v/>
      </c>
      <c r="M502" s="20" t="str">
        <f>IFERROR(INT(IF(OR(IMPORT!K502="intervention",IMPORT!K502="intervention-late",IMPORT!K502="unavailable"),IF(J502&lt;&gt;"",MID(VLOOKUP(B502,IMPORT!$F:$AF,21,0),1,10),MID(VLOOKUP(B502,IMPORT!$F:$AF,19,0),1,10)),"")),"")</f>
        <v/>
      </c>
      <c r="N502" s="20" t="str">
        <f>IFERROR(INT(IF(OR(IMPORT!K502="intervention",IMPORT!K502="intervention-late",IMPORT!K502="unavailable"),IF(J502&lt;&gt;"",MID(VLOOKUP(B502,IMPORT!$F:$AF,22,0),1,10),MID(VLOOKUP(B502,IMPORT!$F:$AF,20,0),1,10)),"")),"")</f>
        <v/>
      </c>
      <c r="O502" s="18" t="str">
        <f t="shared" ca="1" si="7"/>
        <v/>
      </c>
      <c r="P502" s="14" t="str">
        <f>IFERROR(INT(IF(MID(VLOOKUP(B502,IMPORT!$F:$AF,23,FALSE),1,10)&lt;&gt;"null",MID(VLOOKUP(B502,IMPORT!$F:$AF,23,FALSE),1,10),"")),"")</f>
        <v/>
      </c>
      <c r="Q502" s="16" t="str">
        <f>IFERROR(INT(IF(MID(VLOOKUP(B502,IMPORT!$F:$AF,26,FALSE),1,10)&lt;&gt;"null",MID(VLOOKUP(B502,IMPORT!$F:$AF,26,FALSE),1,10),"")),"")</f>
        <v/>
      </c>
      <c r="R502" s="16" t="str">
        <f>IFERROR(IF(VLOOKUP(B502,IMPORT!$F:$AF,11,FALSE)="true","X",""),"")</f>
        <v/>
      </c>
      <c r="S502" s="16" t="str">
        <f>IFERROR(IF(VLOOKUP(B502,IMPORT!$F:$AF,12,FALSE)="true","X",""),"")</f>
        <v/>
      </c>
      <c r="T502" s="16" t="str">
        <f>IFERROR(IF(VLOOKUP(B502,IMPORT!$F:$AF,9,FALSE)="true","X",""),"")</f>
        <v/>
      </c>
      <c r="U502" s="16" t="str">
        <f>IFERROR(IF(VLOOKUP(B502,IMPORT!$F:$AF,10,FALSE)="true","X",""),"")</f>
        <v/>
      </c>
      <c r="V502" s="16" t="str">
        <f>IFERROR(IF(VLOOKUP(B502,IMPORT!$F:$AF,13,FALSE)="true","X",""),"")</f>
        <v/>
      </c>
      <c r="W502" s="16" t="str">
        <f>IFERROR(IF(VLOOKUP(B502,IMPORT!$F:$AF,14,FALSE)="true","X",""),"")</f>
        <v/>
      </c>
      <c r="X502" s="12" t="str">
        <f>IFERROR(INT(IF(MID(VLOOKUP(B502,IMPORT!$F:$AF,27,FALSE),1,10)&lt;&gt;"null",MID(VLOOKUP(B502,IMPORT!$F:$AF,27,FALSE),1,10),"-")),"")</f>
        <v/>
      </c>
      <c r="Y502" s="21" t="str">
        <f>IFERROR(IF(VLOOKUP(B502,IMPORT!$F:$AF,24,FALSE)&lt;&gt;"null",VLOOKUP(B502,IMPORT!$F:$AF,24,FALSE),""),"")</f>
        <v/>
      </c>
      <c r="Z502" s="18" t="str">
        <f>IFERROR(IF(VLOOKUP(B502,IMPORT!$F:$AF,25,FALSE)&lt;&gt;"null",VLOOKUP(B502,IMPORT!$F:$AF,25,FALSE),""),"")</f>
        <v/>
      </c>
    </row>
    <row r="503" spans="1:26">
      <c r="A503" s="1" t="str">
        <f>IFERROR(IF(IMPORT!C503&lt;&gt;"",IMPORT!C503,""),"")</f>
        <v/>
      </c>
      <c r="B503" s="1">
        <f>IFERROR(VLOOKUP(D503,IMPORT!$1:$1048576,6,FALSE),"")</f>
        <v>0</v>
      </c>
      <c r="C503" s="1" t="str">
        <f>IFERROR(VLOOKUP(B503,IMPORT!$F:$G,2,FALSE),"")</f>
        <v/>
      </c>
      <c r="D503" s="8" t="str">
        <f>IFERROR(IF(IMPORT!A503&lt;&gt;"",IMPORT!A503,""),"")</f>
        <v/>
      </c>
      <c r="E503" s="1">
        <f>IFERROR(VLOOKUP(D503,IMPORT!$1:$1048576,21,FALSE),"")</f>
        <v>0</v>
      </c>
      <c r="F503" s="25" t="str">
        <f>IFERROR(IF(VLOOKUP(B503,IMPORT!$F:$J,4,0)="true","","S"),"")</f>
        <v/>
      </c>
      <c r="G503" s="10" t="str">
        <f>IFERROR(IF(VLOOKUP(B503,IMPORT!$F:$J,5,0)="normal","","B"),"")</f>
        <v/>
      </c>
      <c r="H503" s="26" t="str">
        <f>IFERROR(IF(VLOOKUP(B503,IMPORT!$F:$L,7,0)="true","","P"),"")</f>
        <v/>
      </c>
      <c r="I503" s="18" t="str">
        <f>IF(AND(OR(IMPORT!K503="available",IMPORT!K503="reservation",IMPORT!K503="reservation-late"),OR(A503&lt;&gt;"Z - Garage - Livraison",A503&lt;&gt;"Z - Garage - Livraison")),B503,"")</f>
        <v/>
      </c>
      <c r="J503" s="18" t="str">
        <f>IFERROR(IF(VLOOKUP(B503,IMPORT!$F:$AF,21,FALSE)&lt;&gt;"null",IF(OR(A503="Z - Garage - Livraison",A503="Z - Garage - Restitution"),"",B503),""),"")</f>
        <v/>
      </c>
      <c r="K503" s="18" t="str">
        <f>IF(AND(J503="",OR(IMPORT!K503="intervention",IMPORT!K503="intervention-late")),IF(OR(A503="Z - Garage - Livraison",A503="Z - Garage - Restitution"),"",B503),"")</f>
        <v/>
      </c>
      <c r="L503" s="18" t="str">
        <f>IFERROR(IF(OR(A503="Z - Garage - Livraison",A503="Z - Garage - Restitution"),B503,""),"")</f>
        <v/>
      </c>
      <c r="M503" s="20" t="str">
        <f>IFERROR(INT(IF(OR(IMPORT!K503="intervention",IMPORT!K503="intervention-late",IMPORT!K503="unavailable"),IF(J503&lt;&gt;"",MID(VLOOKUP(B503,IMPORT!$F:$AF,21,0),1,10),MID(VLOOKUP(B503,IMPORT!$F:$AF,19,0),1,10)),"")),"")</f>
        <v/>
      </c>
      <c r="N503" s="20" t="str">
        <f>IFERROR(INT(IF(OR(IMPORT!K503="intervention",IMPORT!K503="intervention-late",IMPORT!K503="unavailable"),IF(J503&lt;&gt;"",MID(VLOOKUP(B503,IMPORT!$F:$AF,22,0),1,10),MID(VLOOKUP(B503,IMPORT!$F:$AF,20,0),1,10)),"")),"")</f>
        <v/>
      </c>
      <c r="O503" s="18" t="str">
        <f t="shared" ca="1" si="7"/>
        <v/>
      </c>
      <c r="P503" s="14" t="str">
        <f>IFERROR(INT(IF(MID(VLOOKUP(B503,IMPORT!$F:$AF,23,FALSE),1,10)&lt;&gt;"null",MID(VLOOKUP(B503,IMPORT!$F:$AF,23,FALSE),1,10),"")),"")</f>
        <v/>
      </c>
      <c r="Q503" s="16" t="str">
        <f>IFERROR(INT(IF(MID(VLOOKUP(B503,IMPORT!$F:$AF,26,FALSE),1,10)&lt;&gt;"null",MID(VLOOKUP(B503,IMPORT!$F:$AF,26,FALSE),1,10),"")),"")</f>
        <v/>
      </c>
      <c r="R503" s="16" t="str">
        <f>IFERROR(IF(VLOOKUP(B503,IMPORT!$F:$AF,11,FALSE)="true","X",""),"")</f>
        <v/>
      </c>
      <c r="S503" s="16" t="str">
        <f>IFERROR(IF(VLOOKUP(B503,IMPORT!$F:$AF,12,FALSE)="true","X",""),"")</f>
        <v/>
      </c>
      <c r="T503" s="16" t="str">
        <f>IFERROR(IF(VLOOKUP(B503,IMPORT!$F:$AF,9,FALSE)="true","X",""),"")</f>
        <v/>
      </c>
      <c r="U503" s="16" t="str">
        <f>IFERROR(IF(VLOOKUP(B503,IMPORT!$F:$AF,10,FALSE)="true","X",""),"")</f>
        <v/>
      </c>
      <c r="V503" s="16" t="str">
        <f>IFERROR(IF(VLOOKUP(B503,IMPORT!$F:$AF,13,FALSE)="true","X",""),"")</f>
        <v/>
      </c>
      <c r="W503" s="16" t="str">
        <f>IFERROR(IF(VLOOKUP(B503,IMPORT!$F:$AF,14,FALSE)="true","X",""),"")</f>
        <v/>
      </c>
      <c r="X503" s="12" t="str">
        <f>IFERROR(INT(IF(MID(VLOOKUP(B503,IMPORT!$F:$AF,27,FALSE),1,10)&lt;&gt;"null",MID(VLOOKUP(B503,IMPORT!$F:$AF,27,FALSE),1,10),"-")),"")</f>
        <v/>
      </c>
      <c r="Y503" s="21" t="str">
        <f>IFERROR(IF(VLOOKUP(B503,IMPORT!$F:$AF,24,FALSE)&lt;&gt;"null",VLOOKUP(B503,IMPORT!$F:$AF,24,FALSE),""),"")</f>
        <v/>
      </c>
      <c r="Z503" s="18" t="str">
        <f>IFERROR(IF(VLOOKUP(B503,IMPORT!$F:$AF,25,FALSE)&lt;&gt;"null",VLOOKUP(B503,IMPORT!$F:$AF,25,FALSE),""),"")</f>
        <v/>
      </c>
    </row>
    <row r="504" spans="1:26">
      <c r="A504" s="1" t="str">
        <f>IFERROR(IF(IMPORT!C504&lt;&gt;"",IMPORT!C504,""),"")</f>
        <v/>
      </c>
      <c r="B504" s="1">
        <f>IFERROR(VLOOKUP(D504,IMPORT!$1:$1048576,6,FALSE),"")</f>
        <v>0</v>
      </c>
      <c r="C504" s="1" t="str">
        <f>IFERROR(VLOOKUP(B504,IMPORT!$F:$G,2,FALSE),"")</f>
        <v/>
      </c>
      <c r="D504" s="8" t="str">
        <f>IFERROR(IF(IMPORT!A504&lt;&gt;"",IMPORT!A504,""),"")</f>
        <v/>
      </c>
      <c r="E504" s="1">
        <f>IFERROR(VLOOKUP(D504,IMPORT!$1:$1048576,21,FALSE),"")</f>
        <v>0</v>
      </c>
      <c r="F504" s="25" t="str">
        <f>IFERROR(IF(VLOOKUP(B504,IMPORT!$F:$J,4,0)="true","","S"),"")</f>
        <v/>
      </c>
      <c r="G504" s="10" t="str">
        <f>IFERROR(IF(VLOOKUP(B504,IMPORT!$F:$J,5,0)="normal","","B"),"")</f>
        <v/>
      </c>
      <c r="H504" s="26" t="str">
        <f>IFERROR(IF(VLOOKUP(B504,IMPORT!$F:$L,7,0)="true","","P"),"")</f>
        <v/>
      </c>
      <c r="I504" s="18" t="str">
        <f>IF(AND(OR(IMPORT!K504="available",IMPORT!K504="reservation",IMPORT!K504="reservation-late"),OR(A504&lt;&gt;"Z - Garage - Livraison",A504&lt;&gt;"Z - Garage - Livraison")),B504,"")</f>
        <v/>
      </c>
      <c r="J504" s="18" t="str">
        <f>IFERROR(IF(VLOOKUP(B504,IMPORT!$F:$AF,21,FALSE)&lt;&gt;"null",IF(OR(A504="Z - Garage - Livraison",A504="Z - Garage - Restitution"),"",B504),""),"")</f>
        <v/>
      </c>
      <c r="K504" s="18" t="str">
        <f>IF(AND(J504="",OR(IMPORT!K504="intervention",IMPORT!K504="intervention-late")),IF(OR(A504="Z - Garage - Livraison",A504="Z - Garage - Restitution"),"",B504),"")</f>
        <v/>
      </c>
      <c r="L504" s="18" t="str">
        <f>IFERROR(IF(OR(A504="Z - Garage - Livraison",A504="Z - Garage - Restitution"),B504,""),"")</f>
        <v/>
      </c>
      <c r="M504" s="20" t="str">
        <f>IFERROR(INT(IF(OR(IMPORT!K504="intervention",IMPORT!K504="intervention-late",IMPORT!K504="unavailable"),IF(J504&lt;&gt;"",MID(VLOOKUP(B504,IMPORT!$F:$AF,21,0),1,10),MID(VLOOKUP(B504,IMPORT!$F:$AF,19,0),1,10)),"")),"")</f>
        <v/>
      </c>
      <c r="N504" s="20" t="str">
        <f>IFERROR(INT(IF(OR(IMPORT!K504="intervention",IMPORT!K504="intervention-late",IMPORT!K504="unavailable"),IF(J504&lt;&gt;"",MID(VLOOKUP(B504,IMPORT!$F:$AF,22,0),1,10),MID(VLOOKUP(B504,IMPORT!$F:$AF,20,0),1,10)),"")),"")</f>
        <v/>
      </c>
      <c r="O504" s="18" t="str">
        <f t="shared" ca="1" si="7"/>
        <v/>
      </c>
      <c r="P504" s="14" t="str">
        <f>IFERROR(INT(IF(MID(VLOOKUP(B504,IMPORT!$F:$AF,23,FALSE),1,10)&lt;&gt;"null",MID(VLOOKUP(B504,IMPORT!$F:$AF,23,FALSE),1,10),"")),"")</f>
        <v/>
      </c>
      <c r="Q504" s="16" t="str">
        <f>IFERROR(INT(IF(MID(VLOOKUP(B504,IMPORT!$F:$AF,26,FALSE),1,10)&lt;&gt;"null",MID(VLOOKUP(B504,IMPORT!$F:$AF,26,FALSE),1,10),"")),"")</f>
        <v/>
      </c>
      <c r="R504" s="16" t="str">
        <f>IFERROR(IF(VLOOKUP(B504,IMPORT!$F:$AF,11,FALSE)="true","X",""),"")</f>
        <v/>
      </c>
      <c r="S504" s="16" t="str">
        <f>IFERROR(IF(VLOOKUP(B504,IMPORT!$F:$AF,12,FALSE)="true","X",""),"")</f>
        <v/>
      </c>
      <c r="T504" s="16" t="str">
        <f>IFERROR(IF(VLOOKUP(B504,IMPORT!$F:$AF,9,FALSE)="true","X",""),"")</f>
        <v/>
      </c>
      <c r="U504" s="16" t="str">
        <f>IFERROR(IF(VLOOKUP(B504,IMPORT!$F:$AF,10,FALSE)="true","X",""),"")</f>
        <v/>
      </c>
      <c r="V504" s="16" t="str">
        <f>IFERROR(IF(VLOOKUP(B504,IMPORT!$F:$AF,13,FALSE)="true","X",""),"")</f>
        <v/>
      </c>
      <c r="W504" s="16" t="str">
        <f>IFERROR(IF(VLOOKUP(B504,IMPORT!$F:$AF,14,FALSE)="true","X",""),"")</f>
        <v/>
      </c>
      <c r="X504" s="12" t="str">
        <f>IFERROR(INT(IF(MID(VLOOKUP(B504,IMPORT!$F:$AF,27,FALSE),1,10)&lt;&gt;"null",MID(VLOOKUP(B504,IMPORT!$F:$AF,27,FALSE),1,10),"-")),"")</f>
        <v/>
      </c>
      <c r="Y504" s="21" t="str">
        <f>IFERROR(IF(VLOOKUP(B504,IMPORT!$F:$AF,24,FALSE)&lt;&gt;"null",VLOOKUP(B504,IMPORT!$F:$AF,24,FALSE),""),"")</f>
        <v/>
      </c>
      <c r="Z504" s="18" t="str">
        <f>IFERROR(IF(VLOOKUP(B504,IMPORT!$F:$AF,25,FALSE)&lt;&gt;"null",VLOOKUP(B504,IMPORT!$F:$AF,25,FALSE),""),"")</f>
        <v/>
      </c>
    </row>
    <row r="505" spans="1:26">
      <c r="A505" s="1" t="str">
        <f>IFERROR(IF(IMPORT!C505&lt;&gt;"",IMPORT!C505,""),"")</f>
        <v/>
      </c>
      <c r="B505" s="1">
        <f>IFERROR(VLOOKUP(D505,IMPORT!$1:$1048576,6,FALSE),"")</f>
        <v>0</v>
      </c>
      <c r="C505" s="1" t="str">
        <f>IFERROR(VLOOKUP(B505,IMPORT!$F:$G,2,FALSE),"")</f>
        <v/>
      </c>
      <c r="D505" s="8" t="str">
        <f>IFERROR(IF(IMPORT!A505&lt;&gt;"",IMPORT!A505,""),"")</f>
        <v/>
      </c>
      <c r="E505" s="1">
        <f>IFERROR(VLOOKUP(D505,IMPORT!$1:$1048576,21,FALSE),"")</f>
        <v>0</v>
      </c>
      <c r="F505" s="25" t="str">
        <f>IFERROR(IF(VLOOKUP(B505,IMPORT!$F:$J,4,0)="true","","S"),"")</f>
        <v/>
      </c>
      <c r="G505" s="10" t="str">
        <f>IFERROR(IF(VLOOKUP(B505,IMPORT!$F:$J,5,0)="normal","","B"),"")</f>
        <v/>
      </c>
      <c r="H505" s="26" t="str">
        <f>IFERROR(IF(VLOOKUP(B505,IMPORT!$F:$L,7,0)="true","","P"),"")</f>
        <v/>
      </c>
      <c r="I505" s="18" t="str">
        <f>IF(AND(OR(IMPORT!K505="available",IMPORT!K505="reservation",IMPORT!K505="reservation-late"),OR(A505&lt;&gt;"Z - Garage - Livraison",A505&lt;&gt;"Z - Garage - Livraison")),B505,"")</f>
        <v/>
      </c>
      <c r="J505" s="18" t="str">
        <f>IFERROR(IF(VLOOKUP(B505,IMPORT!$F:$AF,21,FALSE)&lt;&gt;"null",IF(OR(A505="Z - Garage - Livraison",A505="Z - Garage - Restitution"),"",B505),""),"")</f>
        <v/>
      </c>
      <c r="K505" s="18" t="str">
        <f>IF(AND(J505="",OR(IMPORT!K505="intervention",IMPORT!K505="intervention-late")),IF(OR(A505="Z - Garage - Livraison",A505="Z - Garage - Restitution"),"",B505),"")</f>
        <v/>
      </c>
      <c r="L505" s="18" t="str">
        <f>IFERROR(IF(OR(A505="Z - Garage - Livraison",A505="Z - Garage - Restitution"),B505,""),"")</f>
        <v/>
      </c>
      <c r="M505" s="20" t="str">
        <f>IFERROR(INT(IF(OR(IMPORT!K505="intervention",IMPORT!K505="intervention-late",IMPORT!K505="unavailable"),IF(J505&lt;&gt;"",MID(VLOOKUP(B505,IMPORT!$F:$AF,21,0),1,10),MID(VLOOKUP(B505,IMPORT!$F:$AF,19,0),1,10)),"")),"")</f>
        <v/>
      </c>
      <c r="N505" s="20" t="str">
        <f>IFERROR(INT(IF(OR(IMPORT!K505="intervention",IMPORT!K505="intervention-late",IMPORT!K505="unavailable"),IF(J505&lt;&gt;"",MID(VLOOKUP(B505,IMPORT!$F:$AF,22,0),1,10),MID(VLOOKUP(B505,IMPORT!$F:$AF,20,0),1,10)),"")),"")</f>
        <v/>
      </c>
      <c r="O505" s="18" t="str">
        <f t="shared" ca="1" si="7"/>
        <v/>
      </c>
      <c r="P505" s="14" t="str">
        <f>IFERROR(INT(IF(MID(VLOOKUP(B505,IMPORT!$F:$AF,23,FALSE),1,10)&lt;&gt;"null",MID(VLOOKUP(B505,IMPORT!$F:$AF,23,FALSE),1,10),"")),"")</f>
        <v/>
      </c>
      <c r="Q505" s="16" t="str">
        <f>IFERROR(INT(IF(MID(VLOOKUP(B505,IMPORT!$F:$AF,26,FALSE),1,10)&lt;&gt;"null",MID(VLOOKUP(B505,IMPORT!$F:$AF,26,FALSE),1,10),"")),"")</f>
        <v/>
      </c>
      <c r="R505" s="16" t="str">
        <f>IFERROR(IF(VLOOKUP(B505,IMPORT!$F:$AF,11,FALSE)="true","X",""),"")</f>
        <v/>
      </c>
      <c r="S505" s="16" t="str">
        <f>IFERROR(IF(VLOOKUP(B505,IMPORT!$F:$AF,12,FALSE)="true","X",""),"")</f>
        <v/>
      </c>
      <c r="T505" s="16" t="str">
        <f>IFERROR(IF(VLOOKUP(B505,IMPORT!$F:$AF,9,FALSE)="true","X",""),"")</f>
        <v/>
      </c>
      <c r="U505" s="16" t="str">
        <f>IFERROR(IF(VLOOKUP(B505,IMPORT!$F:$AF,10,FALSE)="true","X",""),"")</f>
        <v/>
      </c>
      <c r="V505" s="16" t="str">
        <f>IFERROR(IF(VLOOKUP(B505,IMPORT!$F:$AF,13,FALSE)="true","X",""),"")</f>
        <v/>
      </c>
      <c r="W505" s="16" t="str">
        <f>IFERROR(IF(VLOOKUP(B505,IMPORT!$F:$AF,14,FALSE)="true","X",""),"")</f>
        <v/>
      </c>
      <c r="X505" s="12" t="str">
        <f>IFERROR(INT(IF(MID(VLOOKUP(B505,IMPORT!$F:$AF,27,FALSE),1,10)&lt;&gt;"null",MID(VLOOKUP(B505,IMPORT!$F:$AF,27,FALSE),1,10),"-")),"")</f>
        <v/>
      </c>
      <c r="Y505" s="21" t="str">
        <f>IFERROR(IF(VLOOKUP(B505,IMPORT!$F:$AF,24,FALSE)&lt;&gt;"null",VLOOKUP(B505,IMPORT!$F:$AF,24,FALSE),""),"")</f>
        <v/>
      </c>
      <c r="Z505" s="18" t="str">
        <f>IFERROR(IF(VLOOKUP(B505,IMPORT!$F:$AF,25,FALSE)&lt;&gt;"null",VLOOKUP(B505,IMPORT!$F:$AF,25,FALSE),""),"")</f>
        <v/>
      </c>
    </row>
    <row r="506" spans="1:26">
      <c r="A506" s="1" t="str">
        <f>IFERROR(IF(IMPORT!C506&lt;&gt;"",IMPORT!C506,""),"")</f>
        <v/>
      </c>
      <c r="B506" s="1">
        <f>IFERROR(VLOOKUP(D506,IMPORT!$1:$1048576,6,FALSE),"")</f>
        <v>0</v>
      </c>
      <c r="C506" s="1" t="str">
        <f>IFERROR(VLOOKUP(B506,IMPORT!$F:$G,2,FALSE),"")</f>
        <v/>
      </c>
      <c r="D506" s="8" t="str">
        <f>IFERROR(IF(IMPORT!A506&lt;&gt;"",IMPORT!A506,""),"")</f>
        <v/>
      </c>
      <c r="E506" s="1">
        <f>IFERROR(VLOOKUP(D506,IMPORT!$1:$1048576,21,FALSE),"")</f>
        <v>0</v>
      </c>
      <c r="F506" s="25" t="str">
        <f>IFERROR(IF(VLOOKUP(B506,IMPORT!$F:$J,4,0)="true","","S"),"")</f>
        <v/>
      </c>
      <c r="G506" s="10" t="str">
        <f>IFERROR(IF(VLOOKUP(B506,IMPORT!$F:$J,5,0)="normal","","B"),"")</f>
        <v/>
      </c>
      <c r="H506" s="26" t="str">
        <f>IFERROR(IF(VLOOKUP(B506,IMPORT!$F:$L,7,0)="true","","P"),"")</f>
        <v/>
      </c>
      <c r="I506" s="18" t="str">
        <f>IF(AND(OR(IMPORT!K506="available",IMPORT!K506="reservation",IMPORT!K506="reservation-late"),OR(A506&lt;&gt;"Z - Garage - Livraison",A506&lt;&gt;"Z - Garage - Livraison")),B506,"")</f>
        <v/>
      </c>
      <c r="J506" s="18" t="str">
        <f>IFERROR(IF(VLOOKUP(B506,IMPORT!$F:$AF,21,FALSE)&lt;&gt;"null",IF(OR(A506="Z - Garage - Livraison",A506="Z - Garage - Restitution"),"",B506),""),"")</f>
        <v/>
      </c>
      <c r="K506" s="18" t="str">
        <f>IF(AND(J506="",OR(IMPORT!K506="intervention",IMPORT!K506="intervention-late")),IF(OR(A506="Z - Garage - Livraison",A506="Z - Garage - Restitution"),"",B506),"")</f>
        <v/>
      </c>
      <c r="L506" s="18" t="str">
        <f>IFERROR(IF(OR(A506="Z - Garage - Livraison",A506="Z - Garage - Restitution"),B506,""),"")</f>
        <v/>
      </c>
      <c r="M506" s="20" t="str">
        <f>IFERROR(INT(IF(OR(IMPORT!K506="intervention",IMPORT!K506="intervention-late",IMPORT!K506="unavailable"),IF(J506&lt;&gt;"",MID(VLOOKUP(B506,IMPORT!$F:$AF,21,0),1,10),MID(VLOOKUP(B506,IMPORT!$F:$AF,19,0),1,10)),"")),"")</f>
        <v/>
      </c>
      <c r="N506" s="20" t="str">
        <f>IFERROR(INT(IF(OR(IMPORT!K506="intervention",IMPORT!K506="intervention-late",IMPORT!K506="unavailable"),IF(J506&lt;&gt;"",MID(VLOOKUP(B506,IMPORT!$F:$AF,22,0),1,10),MID(VLOOKUP(B506,IMPORT!$F:$AF,20,0),1,10)),"")),"")</f>
        <v/>
      </c>
      <c r="O506" s="18" t="str">
        <f t="shared" ca="1" si="7"/>
        <v/>
      </c>
      <c r="P506" s="14" t="str">
        <f>IFERROR(INT(IF(MID(VLOOKUP(B506,IMPORT!$F:$AF,23,FALSE),1,10)&lt;&gt;"null",MID(VLOOKUP(B506,IMPORT!$F:$AF,23,FALSE),1,10),"")),"")</f>
        <v/>
      </c>
      <c r="Q506" s="16" t="str">
        <f>IFERROR(INT(IF(MID(VLOOKUP(B506,IMPORT!$F:$AF,26,FALSE),1,10)&lt;&gt;"null",MID(VLOOKUP(B506,IMPORT!$F:$AF,26,FALSE),1,10),"")),"")</f>
        <v/>
      </c>
      <c r="R506" s="16" t="str">
        <f>IFERROR(IF(VLOOKUP(B506,IMPORT!$F:$AF,11,FALSE)="true","X",""),"")</f>
        <v/>
      </c>
      <c r="S506" s="16" t="str">
        <f>IFERROR(IF(VLOOKUP(B506,IMPORT!$F:$AF,12,FALSE)="true","X",""),"")</f>
        <v/>
      </c>
      <c r="T506" s="16" t="str">
        <f>IFERROR(IF(VLOOKUP(B506,IMPORT!$F:$AF,9,FALSE)="true","X",""),"")</f>
        <v/>
      </c>
      <c r="U506" s="16" t="str">
        <f>IFERROR(IF(VLOOKUP(B506,IMPORT!$F:$AF,10,FALSE)="true","X",""),"")</f>
        <v/>
      </c>
      <c r="V506" s="16" t="str">
        <f>IFERROR(IF(VLOOKUP(B506,IMPORT!$F:$AF,13,FALSE)="true","X",""),"")</f>
        <v/>
      </c>
      <c r="W506" s="16" t="str">
        <f>IFERROR(IF(VLOOKUP(B506,IMPORT!$F:$AF,14,FALSE)="true","X",""),"")</f>
        <v/>
      </c>
      <c r="X506" s="12" t="str">
        <f>IFERROR(INT(IF(MID(VLOOKUP(B506,IMPORT!$F:$AF,27,FALSE),1,10)&lt;&gt;"null",MID(VLOOKUP(B506,IMPORT!$F:$AF,27,FALSE),1,10),"-")),"")</f>
        <v/>
      </c>
      <c r="Y506" s="21" t="str">
        <f>IFERROR(IF(VLOOKUP(B506,IMPORT!$F:$AF,24,FALSE)&lt;&gt;"null",VLOOKUP(B506,IMPORT!$F:$AF,24,FALSE),""),"")</f>
        <v/>
      </c>
      <c r="Z506" s="18" t="str">
        <f>IFERROR(IF(VLOOKUP(B506,IMPORT!$F:$AF,25,FALSE)&lt;&gt;"null",VLOOKUP(B506,IMPORT!$F:$AF,25,FALSE),""),"")</f>
        <v/>
      </c>
    </row>
    <row r="507" spans="1:26">
      <c r="A507" s="1" t="str">
        <f>IFERROR(IF(IMPORT!C507&lt;&gt;"",IMPORT!C507,""),"")</f>
        <v/>
      </c>
      <c r="B507" s="1">
        <f>IFERROR(VLOOKUP(D507,IMPORT!$1:$1048576,6,FALSE),"")</f>
        <v>0</v>
      </c>
      <c r="C507" s="1" t="str">
        <f>IFERROR(VLOOKUP(B507,IMPORT!$F:$G,2,FALSE),"")</f>
        <v/>
      </c>
      <c r="D507" s="8" t="str">
        <f>IFERROR(IF(IMPORT!A507&lt;&gt;"",IMPORT!A507,""),"")</f>
        <v/>
      </c>
      <c r="E507" s="1">
        <f>IFERROR(VLOOKUP(D507,IMPORT!$1:$1048576,21,FALSE),"")</f>
        <v>0</v>
      </c>
      <c r="F507" s="25" t="str">
        <f>IFERROR(IF(VLOOKUP(B507,IMPORT!$F:$J,4,0)="true","","S"),"")</f>
        <v/>
      </c>
      <c r="G507" s="10" t="str">
        <f>IFERROR(IF(VLOOKUP(B507,IMPORT!$F:$J,5,0)="normal","","B"),"")</f>
        <v/>
      </c>
      <c r="H507" s="26" t="str">
        <f>IFERROR(IF(VLOOKUP(B507,IMPORT!$F:$L,7,0)="true","","P"),"")</f>
        <v/>
      </c>
      <c r="I507" s="18" t="str">
        <f>IF(AND(OR(IMPORT!K507="available",IMPORT!K507="reservation",IMPORT!K507="reservation-late"),OR(A507&lt;&gt;"Z - Garage - Livraison",A507&lt;&gt;"Z - Garage - Livraison")),B507,"")</f>
        <v/>
      </c>
      <c r="J507" s="18" t="str">
        <f>IFERROR(IF(VLOOKUP(B507,IMPORT!$F:$AF,21,FALSE)&lt;&gt;"null",IF(OR(A507="Z - Garage - Livraison",A507="Z - Garage - Restitution"),"",B507),""),"")</f>
        <v/>
      </c>
      <c r="K507" s="18" t="str">
        <f>IF(AND(J507="",OR(IMPORT!K507="intervention",IMPORT!K507="intervention-late")),IF(OR(A507="Z - Garage - Livraison",A507="Z - Garage - Restitution"),"",B507),"")</f>
        <v/>
      </c>
      <c r="L507" s="18" t="str">
        <f>IFERROR(IF(OR(A507="Z - Garage - Livraison",A507="Z - Garage - Restitution"),B507,""),"")</f>
        <v/>
      </c>
      <c r="M507" s="20" t="str">
        <f>IFERROR(INT(IF(OR(IMPORT!K507="intervention",IMPORT!K507="intervention-late",IMPORT!K507="unavailable"),IF(J507&lt;&gt;"",MID(VLOOKUP(B507,IMPORT!$F:$AF,21,0),1,10),MID(VLOOKUP(B507,IMPORT!$F:$AF,19,0),1,10)),"")),"")</f>
        <v/>
      </c>
      <c r="N507" s="20" t="str">
        <f>IFERROR(INT(IF(OR(IMPORT!K507="intervention",IMPORT!K507="intervention-late",IMPORT!K507="unavailable"),IF(J507&lt;&gt;"",MID(VLOOKUP(B507,IMPORT!$F:$AF,22,0),1,10),MID(VLOOKUP(B507,IMPORT!$F:$AF,20,0),1,10)),"")),"")</f>
        <v/>
      </c>
      <c r="O507" s="18" t="str">
        <f t="shared" ca="1" si="7"/>
        <v/>
      </c>
      <c r="P507" s="14" t="str">
        <f>IFERROR(INT(IF(MID(VLOOKUP(B507,IMPORT!$F:$AF,23,FALSE),1,10)&lt;&gt;"null",MID(VLOOKUP(B507,IMPORT!$F:$AF,23,FALSE),1,10),"")),"")</f>
        <v/>
      </c>
      <c r="Q507" s="16" t="str">
        <f>IFERROR(INT(IF(MID(VLOOKUP(B507,IMPORT!$F:$AF,26,FALSE),1,10)&lt;&gt;"null",MID(VLOOKUP(B507,IMPORT!$F:$AF,26,FALSE),1,10),"")),"")</f>
        <v/>
      </c>
      <c r="R507" s="16" t="str">
        <f>IFERROR(IF(VLOOKUP(B507,IMPORT!$F:$AF,11,FALSE)="true","X",""),"")</f>
        <v/>
      </c>
      <c r="S507" s="16" t="str">
        <f>IFERROR(IF(VLOOKUP(B507,IMPORT!$F:$AF,12,FALSE)="true","X",""),"")</f>
        <v/>
      </c>
      <c r="T507" s="16" t="str">
        <f>IFERROR(IF(VLOOKUP(B507,IMPORT!$F:$AF,9,FALSE)="true","X",""),"")</f>
        <v/>
      </c>
      <c r="U507" s="16" t="str">
        <f>IFERROR(IF(VLOOKUP(B507,IMPORT!$F:$AF,10,FALSE)="true","X",""),"")</f>
        <v/>
      </c>
      <c r="V507" s="16" t="str">
        <f>IFERROR(IF(VLOOKUP(B507,IMPORT!$F:$AF,13,FALSE)="true","X",""),"")</f>
        <v/>
      </c>
      <c r="W507" s="16" t="str">
        <f>IFERROR(IF(VLOOKUP(B507,IMPORT!$F:$AF,14,FALSE)="true","X",""),"")</f>
        <v/>
      </c>
      <c r="X507" s="12" t="str">
        <f>IFERROR(INT(IF(MID(VLOOKUP(B507,IMPORT!$F:$AF,27,FALSE),1,10)&lt;&gt;"null",MID(VLOOKUP(B507,IMPORT!$F:$AF,27,FALSE),1,10),"-")),"")</f>
        <v/>
      </c>
      <c r="Y507" s="21" t="str">
        <f>IFERROR(IF(VLOOKUP(B507,IMPORT!$F:$AF,24,FALSE)&lt;&gt;"null",VLOOKUP(B507,IMPORT!$F:$AF,24,FALSE),""),"")</f>
        <v/>
      </c>
      <c r="Z507" s="18" t="str">
        <f>IFERROR(IF(VLOOKUP(B507,IMPORT!$F:$AF,25,FALSE)&lt;&gt;"null",VLOOKUP(B507,IMPORT!$F:$AF,25,FALSE),""),"")</f>
        <v/>
      </c>
    </row>
    <row r="508" spans="1:26">
      <c r="A508" s="1" t="str">
        <f>IFERROR(IF(IMPORT!C508&lt;&gt;"",IMPORT!C508,""),"")</f>
        <v/>
      </c>
      <c r="B508" s="1">
        <f>IFERROR(VLOOKUP(D508,IMPORT!$1:$1048576,6,FALSE),"")</f>
        <v>0</v>
      </c>
      <c r="C508" s="1" t="str">
        <f>IFERROR(VLOOKUP(B508,IMPORT!$F:$G,2,FALSE),"")</f>
        <v/>
      </c>
      <c r="D508" s="8" t="str">
        <f>IFERROR(IF(IMPORT!A508&lt;&gt;"",IMPORT!A508,""),"")</f>
        <v/>
      </c>
      <c r="E508" s="1">
        <f>IFERROR(VLOOKUP(D508,IMPORT!$1:$1048576,21,FALSE),"")</f>
        <v>0</v>
      </c>
      <c r="F508" s="25" t="str">
        <f>IFERROR(IF(VLOOKUP(B508,IMPORT!$F:$J,4,0)="true","","S"),"")</f>
        <v/>
      </c>
      <c r="G508" s="10" t="str">
        <f>IFERROR(IF(VLOOKUP(B508,IMPORT!$F:$J,5,0)="normal","","B"),"")</f>
        <v/>
      </c>
      <c r="H508" s="26" t="str">
        <f>IFERROR(IF(VLOOKUP(B508,IMPORT!$F:$L,7,0)="true","","P"),"")</f>
        <v/>
      </c>
      <c r="I508" s="18" t="str">
        <f>IF(AND(OR(IMPORT!K508="available",IMPORT!K508="reservation",IMPORT!K508="reservation-late"),OR(A508&lt;&gt;"Z - Garage - Livraison",A508&lt;&gt;"Z - Garage - Livraison")),B508,"")</f>
        <v/>
      </c>
      <c r="J508" s="18" t="str">
        <f>IFERROR(IF(VLOOKUP(B508,IMPORT!$F:$AF,21,FALSE)&lt;&gt;"null",IF(OR(A508="Z - Garage - Livraison",A508="Z - Garage - Restitution"),"",B508),""),"")</f>
        <v/>
      </c>
      <c r="K508" s="18" t="str">
        <f>IF(AND(J508="",OR(IMPORT!K508="intervention",IMPORT!K508="intervention-late")),IF(OR(A508="Z - Garage - Livraison",A508="Z - Garage - Restitution"),"",B508),"")</f>
        <v/>
      </c>
      <c r="L508" s="18" t="str">
        <f>IFERROR(IF(OR(A508="Z - Garage - Livraison",A508="Z - Garage - Restitution"),B508,""),"")</f>
        <v/>
      </c>
      <c r="M508" s="20" t="str">
        <f>IFERROR(INT(IF(OR(IMPORT!K508="intervention",IMPORT!K508="intervention-late",IMPORT!K508="unavailable"),IF(J508&lt;&gt;"",MID(VLOOKUP(B508,IMPORT!$F:$AF,21,0),1,10),MID(VLOOKUP(B508,IMPORT!$F:$AF,19,0),1,10)),"")),"")</f>
        <v/>
      </c>
      <c r="N508" s="20" t="str">
        <f>IFERROR(INT(IF(OR(IMPORT!K508="intervention",IMPORT!K508="intervention-late",IMPORT!K508="unavailable"),IF(J508&lt;&gt;"",MID(VLOOKUP(B508,IMPORT!$F:$AF,22,0),1,10),MID(VLOOKUP(B508,IMPORT!$F:$AF,20,0),1,10)),"")),"")</f>
        <v/>
      </c>
      <c r="O508" s="18" t="str">
        <f t="shared" ca="1" si="7"/>
        <v/>
      </c>
      <c r="P508" s="14" t="str">
        <f>IFERROR(INT(IF(MID(VLOOKUP(B508,IMPORT!$F:$AF,23,FALSE),1,10)&lt;&gt;"null",MID(VLOOKUP(B508,IMPORT!$F:$AF,23,FALSE),1,10),"")),"")</f>
        <v/>
      </c>
      <c r="Q508" s="16" t="str">
        <f>IFERROR(INT(IF(MID(VLOOKUP(B508,IMPORT!$F:$AF,26,FALSE),1,10)&lt;&gt;"null",MID(VLOOKUP(B508,IMPORT!$F:$AF,26,FALSE),1,10),"")),"")</f>
        <v/>
      </c>
      <c r="R508" s="16" t="str">
        <f>IFERROR(IF(VLOOKUP(B508,IMPORT!$F:$AF,11,FALSE)="true","X",""),"")</f>
        <v/>
      </c>
      <c r="S508" s="16" t="str">
        <f>IFERROR(IF(VLOOKUP(B508,IMPORT!$F:$AF,12,FALSE)="true","X",""),"")</f>
        <v/>
      </c>
      <c r="T508" s="16" t="str">
        <f>IFERROR(IF(VLOOKUP(B508,IMPORT!$F:$AF,9,FALSE)="true","X",""),"")</f>
        <v/>
      </c>
      <c r="U508" s="16" t="str">
        <f>IFERROR(IF(VLOOKUP(B508,IMPORT!$F:$AF,10,FALSE)="true","X",""),"")</f>
        <v/>
      </c>
      <c r="V508" s="16" t="str">
        <f>IFERROR(IF(VLOOKUP(B508,IMPORT!$F:$AF,13,FALSE)="true","X",""),"")</f>
        <v/>
      </c>
      <c r="W508" s="16" t="str">
        <f>IFERROR(IF(VLOOKUP(B508,IMPORT!$F:$AF,14,FALSE)="true","X",""),"")</f>
        <v/>
      </c>
      <c r="X508" s="12" t="str">
        <f>IFERROR(INT(IF(MID(VLOOKUP(B508,IMPORT!$F:$AF,27,FALSE),1,10)&lt;&gt;"null",MID(VLOOKUP(B508,IMPORT!$F:$AF,27,FALSE),1,10),"-")),"")</f>
        <v/>
      </c>
      <c r="Y508" s="21" t="str">
        <f>IFERROR(IF(VLOOKUP(B508,IMPORT!$F:$AF,24,FALSE)&lt;&gt;"null",VLOOKUP(B508,IMPORT!$F:$AF,24,FALSE),""),"")</f>
        <v/>
      </c>
      <c r="Z508" s="18" t="str">
        <f>IFERROR(IF(VLOOKUP(B508,IMPORT!$F:$AF,25,FALSE)&lt;&gt;"null",VLOOKUP(B508,IMPORT!$F:$AF,25,FALSE),""),"")</f>
        <v/>
      </c>
    </row>
    <row r="509" spans="1:26">
      <c r="A509" s="1" t="str">
        <f>IFERROR(IF(IMPORT!C509&lt;&gt;"",IMPORT!C509,""),"")</f>
        <v/>
      </c>
      <c r="B509" s="1">
        <f>IFERROR(VLOOKUP(D509,IMPORT!$1:$1048576,6,FALSE),"")</f>
        <v>0</v>
      </c>
      <c r="C509" s="1" t="str">
        <f>IFERROR(VLOOKUP(B509,IMPORT!$F:$G,2,FALSE),"")</f>
        <v/>
      </c>
      <c r="D509" s="8" t="str">
        <f>IFERROR(IF(IMPORT!A509&lt;&gt;"",IMPORT!A509,""),"")</f>
        <v/>
      </c>
      <c r="E509" s="1">
        <f>IFERROR(VLOOKUP(D509,IMPORT!$1:$1048576,21,FALSE),"")</f>
        <v>0</v>
      </c>
      <c r="F509" s="25" t="str">
        <f>IFERROR(IF(VLOOKUP(B509,IMPORT!$F:$J,4,0)="true","","S"),"")</f>
        <v/>
      </c>
      <c r="G509" s="10" t="str">
        <f>IFERROR(IF(VLOOKUP(B509,IMPORT!$F:$J,5,0)="normal","","B"),"")</f>
        <v/>
      </c>
      <c r="H509" s="26" t="str">
        <f>IFERROR(IF(VLOOKUP(B509,IMPORT!$F:$L,7,0)="true","","P"),"")</f>
        <v/>
      </c>
      <c r="I509" s="18" t="str">
        <f>IF(AND(OR(IMPORT!K509="available",IMPORT!K509="reservation",IMPORT!K509="reservation-late"),OR(A509&lt;&gt;"Z - Garage - Livraison",A509&lt;&gt;"Z - Garage - Livraison")),B509,"")</f>
        <v/>
      </c>
      <c r="J509" s="18" t="str">
        <f>IFERROR(IF(VLOOKUP(B509,IMPORT!$F:$AF,21,FALSE)&lt;&gt;"null",IF(OR(A509="Z - Garage - Livraison",A509="Z - Garage - Restitution"),"",B509),""),"")</f>
        <v/>
      </c>
      <c r="K509" s="18" t="str">
        <f>IF(AND(J509="",OR(IMPORT!K509="intervention",IMPORT!K509="intervention-late")),IF(OR(A509="Z - Garage - Livraison",A509="Z - Garage - Restitution"),"",B509),"")</f>
        <v/>
      </c>
      <c r="L509" s="18" t="str">
        <f>IFERROR(IF(OR(A509="Z - Garage - Livraison",A509="Z - Garage - Restitution"),B509,""),"")</f>
        <v/>
      </c>
      <c r="M509" s="20" t="str">
        <f>IFERROR(INT(IF(OR(IMPORT!K509="intervention",IMPORT!K509="intervention-late",IMPORT!K509="unavailable"),IF(J509&lt;&gt;"",MID(VLOOKUP(B509,IMPORT!$F:$AF,21,0),1,10),MID(VLOOKUP(B509,IMPORT!$F:$AF,19,0),1,10)),"")),"")</f>
        <v/>
      </c>
      <c r="N509" s="20" t="str">
        <f>IFERROR(INT(IF(OR(IMPORT!K509="intervention",IMPORT!K509="intervention-late",IMPORT!K509="unavailable"),IF(J509&lt;&gt;"",MID(VLOOKUP(B509,IMPORT!$F:$AF,22,0),1,10),MID(VLOOKUP(B509,IMPORT!$F:$AF,20,0),1,10)),"")),"")</f>
        <v/>
      </c>
      <c r="O509" s="18" t="str">
        <f t="shared" ca="1" si="7"/>
        <v/>
      </c>
      <c r="P509" s="14" t="str">
        <f>IFERROR(INT(IF(MID(VLOOKUP(B509,IMPORT!$F:$AF,23,FALSE),1,10)&lt;&gt;"null",MID(VLOOKUP(B509,IMPORT!$F:$AF,23,FALSE),1,10),"")),"")</f>
        <v/>
      </c>
      <c r="Q509" s="16" t="str">
        <f>IFERROR(INT(IF(MID(VLOOKUP(B509,IMPORT!$F:$AF,26,FALSE),1,10)&lt;&gt;"null",MID(VLOOKUP(B509,IMPORT!$F:$AF,26,FALSE),1,10),"")),"")</f>
        <v/>
      </c>
      <c r="R509" s="16" t="str">
        <f>IFERROR(IF(VLOOKUP(B509,IMPORT!$F:$AF,11,FALSE)="true","X",""),"")</f>
        <v/>
      </c>
      <c r="S509" s="16" t="str">
        <f>IFERROR(IF(VLOOKUP(B509,IMPORT!$F:$AF,12,FALSE)="true","X",""),"")</f>
        <v/>
      </c>
      <c r="T509" s="16" t="str">
        <f>IFERROR(IF(VLOOKUP(B509,IMPORT!$F:$AF,9,FALSE)="true","X",""),"")</f>
        <v/>
      </c>
      <c r="U509" s="16" t="str">
        <f>IFERROR(IF(VLOOKUP(B509,IMPORT!$F:$AF,10,FALSE)="true","X",""),"")</f>
        <v/>
      </c>
      <c r="V509" s="16" t="str">
        <f>IFERROR(IF(VLOOKUP(B509,IMPORT!$F:$AF,13,FALSE)="true","X",""),"")</f>
        <v/>
      </c>
      <c r="W509" s="16" t="str">
        <f>IFERROR(IF(VLOOKUP(B509,IMPORT!$F:$AF,14,FALSE)="true","X",""),"")</f>
        <v/>
      </c>
      <c r="X509" s="12" t="str">
        <f>IFERROR(INT(IF(MID(VLOOKUP(B509,IMPORT!$F:$AF,27,FALSE),1,10)&lt;&gt;"null",MID(VLOOKUP(B509,IMPORT!$F:$AF,27,FALSE),1,10),"-")),"")</f>
        <v/>
      </c>
      <c r="Y509" s="21" t="str">
        <f>IFERROR(IF(VLOOKUP(B509,IMPORT!$F:$AF,24,FALSE)&lt;&gt;"null",VLOOKUP(B509,IMPORT!$F:$AF,24,FALSE),""),"")</f>
        <v/>
      </c>
      <c r="Z509" s="18" t="str">
        <f>IFERROR(IF(VLOOKUP(B509,IMPORT!$F:$AF,25,FALSE)&lt;&gt;"null",VLOOKUP(B509,IMPORT!$F:$AF,25,FALSE),""),"")</f>
        <v/>
      </c>
    </row>
    <row r="510" spans="1:26">
      <c r="A510" s="1" t="str">
        <f>IFERROR(IF(IMPORT!C510&lt;&gt;"",IMPORT!C510,""),"")</f>
        <v/>
      </c>
      <c r="B510" s="1">
        <f>IFERROR(VLOOKUP(D510,IMPORT!$1:$1048576,6,FALSE),"")</f>
        <v>0</v>
      </c>
      <c r="C510" s="1" t="str">
        <f>IFERROR(VLOOKUP(B510,IMPORT!$F:$G,2,FALSE),"")</f>
        <v/>
      </c>
      <c r="D510" s="8" t="str">
        <f>IFERROR(IF(IMPORT!A510&lt;&gt;"",IMPORT!A510,""),"")</f>
        <v/>
      </c>
      <c r="E510" s="1">
        <f>IFERROR(VLOOKUP(D510,IMPORT!$1:$1048576,21,FALSE),"")</f>
        <v>0</v>
      </c>
      <c r="F510" s="25" t="str">
        <f>IFERROR(IF(VLOOKUP(B510,IMPORT!$F:$J,4,0)="true","","S"),"")</f>
        <v/>
      </c>
      <c r="G510" s="10" t="str">
        <f>IFERROR(IF(VLOOKUP(B510,IMPORT!$F:$J,5,0)="normal","","B"),"")</f>
        <v/>
      </c>
      <c r="H510" s="26" t="str">
        <f>IFERROR(IF(VLOOKUP(B510,IMPORT!$F:$L,7,0)="true","","P"),"")</f>
        <v/>
      </c>
      <c r="I510" s="18" t="str">
        <f>IF(AND(OR(IMPORT!K510="available",IMPORT!K510="reservation",IMPORT!K510="reservation-late"),OR(A510&lt;&gt;"Z - Garage - Livraison",A510&lt;&gt;"Z - Garage - Livraison")),B510,"")</f>
        <v/>
      </c>
      <c r="J510" s="18" t="str">
        <f>IFERROR(IF(VLOOKUP(B510,IMPORT!$F:$AF,21,FALSE)&lt;&gt;"null",IF(OR(A510="Z - Garage - Livraison",A510="Z - Garage - Restitution"),"",B510),""),"")</f>
        <v/>
      </c>
      <c r="K510" s="18" t="str">
        <f>IF(AND(J510="",OR(IMPORT!K510="intervention",IMPORT!K510="intervention-late")),IF(OR(A510="Z - Garage - Livraison",A510="Z - Garage - Restitution"),"",B510),"")</f>
        <v/>
      </c>
      <c r="L510" s="18" t="str">
        <f>IFERROR(IF(OR(A510="Z - Garage - Livraison",A510="Z - Garage - Restitution"),B510,""),"")</f>
        <v/>
      </c>
      <c r="M510" s="20" t="str">
        <f>IFERROR(INT(IF(OR(IMPORT!K510="intervention",IMPORT!K510="intervention-late",IMPORT!K510="unavailable"),IF(J510&lt;&gt;"",MID(VLOOKUP(B510,IMPORT!$F:$AF,21,0),1,10),MID(VLOOKUP(B510,IMPORT!$F:$AF,19,0),1,10)),"")),"")</f>
        <v/>
      </c>
      <c r="N510" s="20" t="str">
        <f>IFERROR(INT(IF(OR(IMPORT!K510="intervention",IMPORT!K510="intervention-late",IMPORT!K510="unavailable"),IF(J510&lt;&gt;"",MID(VLOOKUP(B510,IMPORT!$F:$AF,22,0),1,10),MID(VLOOKUP(B510,IMPORT!$F:$AF,20,0),1,10)),"")),"")</f>
        <v/>
      </c>
      <c r="O510" s="18" t="str">
        <f t="shared" ca="1" si="7"/>
        <v/>
      </c>
      <c r="P510" s="14" t="str">
        <f>IFERROR(INT(IF(MID(VLOOKUP(B510,IMPORT!$F:$AF,23,FALSE),1,10)&lt;&gt;"null",MID(VLOOKUP(B510,IMPORT!$F:$AF,23,FALSE),1,10),"")),"")</f>
        <v/>
      </c>
      <c r="Q510" s="16" t="str">
        <f>IFERROR(INT(IF(MID(VLOOKUP(B510,IMPORT!$F:$AF,26,FALSE),1,10)&lt;&gt;"null",MID(VLOOKUP(B510,IMPORT!$F:$AF,26,FALSE),1,10),"")),"")</f>
        <v/>
      </c>
      <c r="R510" s="16" t="str">
        <f>IFERROR(IF(VLOOKUP(B510,IMPORT!$F:$AF,11,FALSE)="true","X",""),"")</f>
        <v/>
      </c>
      <c r="S510" s="16" t="str">
        <f>IFERROR(IF(VLOOKUP(B510,IMPORT!$F:$AF,12,FALSE)="true","X",""),"")</f>
        <v/>
      </c>
      <c r="T510" s="16" t="str">
        <f>IFERROR(IF(VLOOKUP(B510,IMPORT!$F:$AF,9,FALSE)="true","X",""),"")</f>
        <v/>
      </c>
      <c r="U510" s="16" t="str">
        <f>IFERROR(IF(VLOOKUP(B510,IMPORT!$F:$AF,10,FALSE)="true","X",""),"")</f>
        <v/>
      </c>
      <c r="V510" s="16" t="str">
        <f>IFERROR(IF(VLOOKUP(B510,IMPORT!$F:$AF,13,FALSE)="true","X",""),"")</f>
        <v/>
      </c>
      <c r="W510" s="16" t="str">
        <f>IFERROR(IF(VLOOKUP(B510,IMPORT!$F:$AF,14,FALSE)="true","X",""),"")</f>
        <v/>
      </c>
      <c r="X510" s="12" t="str">
        <f>IFERROR(INT(IF(MID(VLOOKUP(B510,IMPORT!$F:$AF,27,FALSE),1,10)&lt;&gt;"null",MID(VLOOKUP(B510,IMPORT!$F:$AF,27,FALSE),1,10),"-")),"")</f>
        <v/>
      </c>
      <c r="Y510" s="21" t="str">
        <f>IFERROR(IF(VLOOKUP(B510,IMPORT!$F:$AF,24,FALSE)&lt;&gt;"null",VLOOKUP(B510,IMPORT!$F:$AF,24,FALSE),""),"")</f>
        <v/>
      </c>
      <c r="Z510" s="18" t="str">
        <f>IFERROR(IF(VLOOKUP(B510,IMPORT!$F:$AF,25,FALSE)&lt;&gt;"null",VLOOKUP(B510,IMPORT!$F:$AF,25,FALSE),""),"")</f>
        <v/>
      </c>
    </row>
    <row r="511" spans="1:26">
      <c r="A511" s="1" t="str">
        <f>IFERROR(IF(IMPORT!C511&lt;&gt;"",IMPORT!C511,""),"")</f>
        <v/>
      </c>
      <c r="B511" s="1">
        <f>IFERROR(VLOOKUP(D511,IMPORT!$1:$1048576,6,FALSE),"")</f>
        <v>0</v>
      </c>
      <c r="C511" s="1" t="str">
        <f>IFERROR(VLOOKUP(B511,IMPORT!$F:$G,2,FALSE),"")</f>
        <v/>
      </c>
      <c r="D511" s="8" t="str">
        <f>IFERROR(IF(IMPORT!A511&lt;&gt;"",IMPORT!A511,""),"")</f>
        <v/>
      </c>
      <c r="E511" s="1">
        <f>IFERROR(VLOOKUP(D511,IMPORT!$1:$1048576,21,FALSE),"")</f>
        <v>0</v>
      </c>
      <c r="F511" s="25" t="str">
        <f>IFERROR(IF(VLOOKUP(B511,IMPORT!$F:$J,4,0)="true","","S"),"")</f>
        <v/>
      </c>
      <c r="G511" s="10" t="str">
        <f>IFERROR(IF(VLOOKUP(B511,IMPORT!$F:$J,5,0)="normal","","B"),"")</f>
        <v/>
      </c>
      <c r="H511" s="26" t="str">
        <f>IFERROR(IF(VLOOKUP(B511,IMPORT!$F:$L,7,0)="true","","P"),"")</f>
        <v/>
      </c>
      <c r="I511" s="18" t="str">
        <f>IF(AND(OR(IMPORT!K511="available",IMPORT!K511="reservation",IMPORT!K511="reservation-late"),OR(A511&lt;&gt;"Z - Garage - Livraison",A511&lt;&gt;"Z - Garage - Livraison")),B511,"")</f>
        <v/>
      </c>
      <c r="J511" s="18" t="str">
        <f>IFERROR(IF(VLOOKUP(B511,IMPORT!$F:$AF,21,FALSE)&lt;&gt;"null",IF(OR(A511="Z - Garage - Livraison",A511="Z - Garage - Restitution"),"",B511),""),"")</f>
        <v/>
      </c>
      <c r="K511" s="18" t="str">
        <f>IF(AND(J511="",OR(IMPORT!K511="intervention",IMPORT!K511="intervention-late")),IF(OR(A511="Z - Garage - Livraison",A511="Z - Garage - Restitution"),"",B511),"")</f>
        <v/>
      </c>
      <c r="L511" s="18" t="str">
        <f>IFERROR(IF(OR(A511="Z - Garage - Livraison",A511="Z - Garage - Restitution"),B511,""),"")</f>
        <v/>
      </c>
      <c r="M511" s="20" t="str">
        <f>IFERROR(INT(IF(OR(IMPORT!K511="intervention",IMPORT!K511="intervention-late",IMPORT!K511="unavailable"),IF(J511&lt;&gt;"",MID(VLOOKUP(B511,IMPORT!$F:$AF,21,0),1,10),MID(VLOOKUP(B511,IMPORT!$F:$AF,19,0),1,10)),"")),"")</f>
        <v/>
      </c>
      <c r="N511" s="20" t="str">
        <f>IFERROR(INT(IF(OR(IMPORT!K511="intervention",IMPORT!K511="intervention-late",IMPORT!K511="unavailable"),IF(J511&lt;&gt;"",MID(VLOOKUP(B511,IMPORT!$F:$AF,22,0),1,10),MID(VLOOKUP(B511,IMPORT!$F:$AF,20,0),1,10)),"")),"")</f>
        <v/>
      </c>
      <c r="O511" s="18" t="str">
        <f t="shared" ca="1" si="7"/>
        <v/>
      </c>
      <c r="P511" s="14" t="str">
        <f>IFERROR(INT(IF(MID(VLOOKUP(B511,IMPORT!$F:$AF,23,FALSE),1,10)&lt;&gt;"null",MID(VLOOKUP(B511,IMPORT!$F:$AF,23,FALSE),1,10),"")),"")</f>
        <v/>
      </c>
      <c r="Q511" s="16" t="str">
        <f>IFERROR(INT(IF(MID(VLOOKUP(B511,IMPORT!$F:$AF,26,FALSE),1,10)&lt;&gt;"null",MID(VLOOKUP(B511,IMPORT!$F:$AF,26,FALSE),1,10),"")),"")</f>
        <v/>
      </c>
      <c r="R511" s="16" t="str">
        <f>IFERROR(IF(VLOOKUP(B511,IMPORT!$F:$AF,11,FALSE)="true","X",""),"")</f>
        <v/>
      </c>
      <c r="S511" s="16" t="str">
        <f>IFERROR(IF(VLOOKUP(B511,IMPORT!$F:$AF,12,FALSE)="true","X",""),"")</f>
        <v/>
      </c>
      <c r="T511" s="16" t="str">
        <f>IFERROR(IF(VLOOKUP(B511,IMPORT!$F:$AF,9,FALSE)="true","X",""),"")</f>
        <v/>
      </c>
      <c r="U511" s="16" t="str">
        <f>IFERROR(IF(VLOOKUP(B511,IMPORT!$F:$AF,10,FALSE)="true","X",""),"")</f>
        <v/>
      </c>
      <c r="V511" s="16" t="str">
        <f>IFERROR(IF(VLOOKUP(B511,IMPORT!$F:$AF,13,FALSE)="true","X",""),"")</f>
        <v/>
      </c>
      <c r="W511" s="16" t="str">
        <f>IFERROR(IF(VLOOKUP(B511,IMPORT!$F:$AF,14,FALSE)="true","X",""),"")</f>
        <v/>
      </c>
      <c r="X511" s="12" t="str">
        <f>IFERROR(INT(IF(MID(VLOOKUP(B511,IMPORT!$F:$AF,27,FALSE),1,10)&lt;&gt;"null",MID(VLOOKUP(B511,IMPORT!$F:$AF,27,FALSE),1,10),"-")),"")</f>
        <v/>
      </c>
      <c r="Y511" s="21" t="str">
        <f>IFERROR(IF(VLOOKUP(B511,IMPORT!$F:$AF,24,FALSE)&lt;&gt;"null",VLOOKUP(B511,IMPORT!$F:$AF,24,FALSE),""),"")</f>
        <v/>
      </c>
      <c r="Z511" s="18" t="str">
        <f>IFERROR(IF(VLOOKUP(B511,IMPORT!$F:$AF,25,FALSE)&lt;&gt;"null",VLOOKUP(B511,IMPORT!$F:$AF,25,FALSE),""),"")</f>
        <v/>
      </c>
    </row>
    <row r="512" spans="1:26">
      <c r="A512" s="1" t="str">
        <f>IFERROR(IF(IMPORT!C512&lt;&gt;"",IMPORT!C512,""),"")</f>
        <v/>
      </c>
      <c r="B512" s="1">
        <f>IFERROR(VLOOKUP(D512,IMPORT!$1:$1048576,6,FALSE),"")</f>
        <v>0</v>
      </c>
      <c r="C512" s="1" t="str">
        <f>IFERROR(VLOOKUP(B512,IMPORT!$F:$G,2,FALSE),"")</f>
        <v/>
      </c>
      <c r="D512" s="8" t="str">
        <f>IFERROR(IF(IMPORT!A512&lt;&gt;"",IMPORT!A512,""),"")</f>
        <v/>
      </c>
      <c r="E512" s="1">
        <f>IFERROR(VLOOKUP(D512,IMPORT!$1:$1048576,21,FALSE),"")</f>
        <v>0</v>
      </c>
      <c r="F512" s="25" t="str">
        <f>IFERROR(IF(VLOOKUP(B512,IMPORT!$F:$J,4,0)="true","","S"),"")</f>
        <v/>
      </c>
      <c r="G512" s="10" t="str">
        <f>IFERROR(IF(VLOOKUP(B512,IMPORT!$F:$J,5,0)="normal","","B"),"")</f>
        <v/>
      </c>
      <c r="H512" s="26" t="str">
        <f>IFERROR(IF(VLOOKUP(B512,IMPORT!$F:$L,7,0)="true","","P"),"")</f>
        <v/>
      </c>
      <c r="I512" s="18" t="str">
        <f>IF(AND(OR(IMPORT!K512="available",IMPORT!K512="reservation",IMPORT!K512="reservation-late"),OR(A512&lt;&gt;"Z - Garage - Livraison",A512&lt;&gt;"Z - Garage - Livraison")),B512,"")</f>
        <v/>
      </c>
      <c r="J512" s="18" t="str">
        <f>IFERROR(IF(VLOOKUP(B512,IMPORT!$F:$AF,21,FALSE)&lt;&gt;"null",IF(OR(A512="Z - Garage - Livraison",A512="Z - Garage - Restitution"),"",B512),""),"")</f>
        <v/>
      </c>
      <c r="K512" s="18" t="str">
        <f>IF(AND(J512="",OR(IMPORT!K512="intervention",IMPORT!K512="intervention-late")),IF(OR(A512="Z - Garage - Livraison",A512="Z - Garage - Restitution"),"",B512),"")</f>
        <v/>
      </c>
      <c r="L512" s="18" t="str">
        <f>IFERROR(IF(OR(A512="Z - Garage - Livraison",A512="Z - Garage - Restitution"),B512,""),"")</f>
        <v/>
      </c>
      <c r="M512" s="20" t="str">
        <f>IFERROR(INT(IF(OR(IMPORT!K512="intervention",IMPORT!K512="intervention-late",IMPORT!K512="unavailable"),IF(J512&lt;&gt;"",MID(VLOOKUP(B512,IMPORT!$F:$AF,21,0),1,10),MID(VLOOKUP(B512,IMPORT!$F:$AF,19,0),1,10)),"")),"")</f>
        <v/>
      </c>
      <c r="N512" s="20" t="str">
        <f>IFERROR(INT(IF(OR(IMPORT!K512="intervention",IMPORT!K512="intervention-late",IMPORT!K512="unavailable"),IF(J512&lt;&gt;"",MID(VLOOKUP(B512,IMPORT!$F:$AF,22,0),1,10),MID(VLOOKUP(B512,IMPORT!$F:$AF,20,0),1,10)),"")),"")</f>
        <v/>
      </c>
      <c r="O512" s="18" t="str">
        <f t="shared" ca="1" si="7"/>
        <v/>
      </c>
      <c r="P512" s="14" t="str">
        <f>IFERROR(INT(IF(MID(VLOOKUP(B512,IMPORT!$F:$AF,23,FALSE),1,10)&lt;&gt;"null",MID(VLOOKUP(B512,IMPORT!$F:$AF,23,FALSE),1,10),"")),"")</f>
        <v/>
      </c>
      <c r="Q512" s="16" t="str">
        <f>IFERROR(INT(IF(MID(VLOOKUP(B512,IMPORT!$F:$AF,26,FALSE),1,10)&lt;&gt;"null",MID(VLOOKUP(B512,IMPORT!$F:$AF,26,FALSE),1,10),"")),"")</f>
        <v/>
      </c>
      <c r="R512" s="16" t="str">
        <f>IFERROR(IF(VLOOKUP(B512,IMPORT!$F:$AF,11,FALSE)="true","X",""),"")</f>
        <v/>
      </c>
      <c r="S512" s="16" t="str">
        <f>IFERROR(IF(VLOOKUP(B512,IMPORT!$F:$AF,12,FALSE)="true","X",""),"")</f>
        <v/>
      </c>
      <c r="T512" s="16" t="str">
        <f>IFERROR(IF(VLOOKUP(B512,IMPORT!$F:$AF,9,FALSE)="true","X",""),"")</f>
        <v/>
      </c>
      <c r="U512" s="16" t="str">
        <f>IFERROR(IF(VLOOKUP(B512,IMPORT!$F:$AF,10,FALSE)="true","X",""),"")</f>
        <v/>
      </c>
      <c r="V512" s="16" t="str">
        <f>IFERROR(IF(VLOOKUP(B512,IMPORT!$F:$AF,13,FALSE)="true","X",""),"")</f>
        <v/>
      </c>
      <c r="W512" s="16" t="str">
        <f>IFERROR(IF(VLOOKUP(B512,IMPORT!$F:$AF,14,FALSE)="true","X",""),"")</f>
        <v/>
      </c>
      <c r="X512" s="12" t="str">
        <f>IFERROR(INT(IF(MID(VLOOKUP(B512,IMPORT!$F:$AF,27,FALSE),1,10)&lt;&gt;"null",MID(VLOOKUP(B512,IMPORT!$F:$AF,27,FALSE),1,10),"-")),"")</f>
        <v/>
      </c>
      <c r="Y512" s="21" t="str">
        <f>IFERROR(IF(VLOOKUP(B512,IMPORT!$F:$AF,24,FALSE)&lt;&gt;"null",VLOOKUP(B512,IMPORT!$F:$AF,24,FALSE),""),"")</f>
        <v/>
      </c>
      <c r="Z512" s="18" t="str">
        <f>IFERROR(IF(VLOOKUP(B512,IMPORT!$F:$AF,25,FALSE)&lt;&gt;"null",VLOOKUP(B512,IMPORT!$F:$AF,25,FALSE),""),"")</f>
        <v/>
      </c>
    </row>
    <row r="513" spans="1:26">
      <c r="A513" s="1" t="str">
        <f>IFERROR(IF(IMPORT!C513&lt;&gt;"",IMPORT!C513,""),"")</f>
        <v/>
      </c>
      <c r="B513" s="1">
        <f>IFERROR(VLOOKUP(D513,IMPORT!$1:$1048576,6,FALSE),"")</f>
        <v>0</v>
      </c>
      <c r="C513" s="1" t="str">
        <f>IFERROR(VLOOKUP(B513,IMPORT!$F:$G,2,FALSE),"")</f>
        <v/>
      </c>
      <c r="D513" s="8" t="str">
        <f>IFERROR(IF(IMPORT!A513&lt;&gt;"",IMPORT!A513,""),"")</f>
        <v/>
      </c>
      <c r="E513" s="1">
        <f>IFERROR(VLOOKUP(D513,IMPORT!$1:$1048576,21,FALSE),"")</f>
        <v>0</v>
      </c>
      <c r="F513" s="25" t="str">
        <f>IFERROR(IF(VLOOKUP(B513,IMPORT!$F:$J,4,0)="true","","S"),"")</f>
        <v/>
      </c>
      <c r="G513" s="10" t="str">
        <f>IFERROR(IF(VLOOKUP(B513,IMPORT!$F:$J,5,0)="normal","","B"),"")</f>
        <v/>
      </c>
      <c r="H513" s="26" t="str">
        <f>IFERROR(IF(VLOOKUP(B513,IMPORT!$F:$L,7,0)="true","","P"),"")</f>
        <v/>
      </c>
      <c r="I513" s="18" t="str">
        <f>IF(AND(OR(IMPORT!K513="available",IMPORT!K513="reservation",IMPORT!K513="reservation-late"),OR(A513&lt;&gt;"Z - Garage - Livraison",A513&lt;&gt;"Z - Garage - Livraison")),B513,"")</f>
        <v/>
      </c>
      <c r="J513" s="18" t="str">
        <f>IFERROR(IF(VLOOKUP(B513,IMPORT!$F:$AF,21,FALSE)&lt;&gt;"null",IF(OR(A513="Z - Garage - Livraison",A513="Z - Garage - Restitution"),"",B513),""),"")</f>
        <v/>
      </c>
      <c r="K513" s="18" t="str">
        <f>IF(AND(J513="",OR(IMPORT!K513="intervention",IMPORT!K513="intervention-late")),IF(OR(A513="Z - Garage - Livraison",A513="Z - Garage - Restitution"),"",B513),"")</f>
        <v/>
      </c>
      <c r="L513" s="18" t="str">
        <f>IFERROR(IF(OR(A513="Z - Garage - Livraison",A513="Z - Garage - Restitution"),B513,""),"")</f>
        <v/>
      </c>
      <c r="M513" s="20" t="str">
        <f>IFERROR(INT(IF(OR(IMPORT!K513="intervention",IMPORT!K513="intervention-late",IMPORT!K513="unavailable"),IF(J513&lt;&gt;"",MID(VLOOKUP(B513,IMPORT!$F:$AF,21,0),1,10),MID(VLOOKUP(B513,IMPORT!$F:$AF,19,0),1,10)),"")),"")</f>
        <v/>
      </c>
      <c r="N513" s="20" t="str">
        <f>IFERROR(INT(IF(OR(IMPORT!K513="intervention",IMPORT!K513="intervention-late",IMPORT!K513="unavailable"),IF(J513&lt;&gt;"",MID(VLOOKUP(B513,IMPORT!$F:$AF,22,0),1,10),MID(VLOOKUP(B513,IMPORT!$F:$AF,20,0),1,10)),"")),"")</f>
        <v/>
      </c>
      <c r="O513" s="18" t="str">
        <f t="shared" ca="1" si="7"/>
        <v/>
      </c>
      <c r="P513" s="14" t="str">
        <f>IFERROR(INT(IF(MID(VLOOKUP(B513,IMPORT!$F:$AF,23,FALSE),1,10)&lt;&gt;"null",MID(VLOOKUP(B513,IMPORT!$F:$AF,23,FALSE),1,10),"")),"")</f>
        <v/>
      </c>
      <c r="Q513" s="16" t="str">
        <f>IFERROR(INT(IF(MID(VLOOKUP(B513,IMPORT!$F:$AF,26,FALSE),1,10)&lt;&gt;"null",MID(VLOOKUP(B513,IMPORT!$F:$AF,26,FALSE),1,10),"")),"")</f>
        <v/>
      </c>
      <c r="R513" s="16" t="str">
        <f>IFERROR(IF(VLOOKUP(B513,IMPORT!$F:$AF,11,FALSE)="true","X",""),"")</f>
        <v/>
      </c>
      <c r="S513" s="16" t="str">
        <f>IFERROR(IF(VLOOKUP(B513,IMPORT!$F:$AF,12,FALSE)="true","X",""),"")</f>
        <v/>
      </c>
      <c r="T513" s="16" t="str">
        <f>IFERROR(IF(VLOOKUP(B513,IMPORT!$F:$AF,9,FALSE)="true","X",""),"")</f>
        <v/>
      </c>
      <c r="U513" s="16" t="str">
        <f>IFERROR(IF(VLOOKUP(B513,IMPORT!$F:$AF,10,FALSE)="true","X",""),"")</f>
        <v/>
      </c>
      <c r="V513" s="16" t="str">
        <f>IFERROR(IF(VLOOKUP(B513,IMPORT!$F:$AF,13,FALSE)="true","X",""),"")</f>
        <v/>
      </c>
      <c r="W513" s="16" t="str">
        <f>IFERROR(IF(VLOOKUP(B513,IMPORT!$F:$AF,14,FALSE)="true","X",""),"")</f>
        <v/>
      </c>
      <c r="X513" s="12" t="str">
        <f>IFERROR(INT(IF(MID(VLOOKUP(B513,IMPORT!$F:$AF,27,FALSE),1,10)&lt;&gt;"null",MID(VLOOKUP(B513,IMPORT!$F:$AF,27,FALSE),1,10),"-")),"")</f>
        <v/>
      </c>
      <c r="Y513" s="21" t="str">
        <f>IFERROR(IF(VLOOKUP(B513,IMPORT!$F:$AF,24,FALSE)&lt;&gt;"null",VLOOKUP(B513,IMPORT!$F:$AF,24,FALSE),""),"")</f>
        <v/>
      </c>
      <c r="Z513" s="18" t="str">
        <f>IFERROR(IF(VLOOKUP(B513,IMPORT!$F:$AF,25,FALSE)&lt;&gt;"null",VLOOKUP(B513,IMPORT!$F:$AF,25,FALSE),""),"")</f>
        <v/>
      </c>
    </row>
    <row r="514" spans="1:26">
      <c r="A514" s="1" t="str">
        <f>IFERROR(IF(IMPORT!C514&lt;&gt;"",IMPORT!C514,""),"")</f>
        <v/>
      </c>
      <c r="B514" s="1">
        <f>IFERROR(VLOOKUP(D514,IMPORT!$1:$1048576,6,FALSE),"")</f>
        <v>0</v>
      </c>
      <c r="C514" s="1" t="str">
        <f>IFERROR(VLOOKUP(B514,IMPORT!$F:$G,2,FALSE),"")</f>
        <v/>
      </c>
      <c r="D514" s="8" t="str">
        <f>IFERROR(IF(IMPORT!A514&lt;&gt;"",IMPORT!A514,""),"")</f>
        <v/>
      </c>
      <c r="E514" s="1">
        <f>IFERROR(VLOOKUP(D514,IMPORT!$1:$1048576,21,FALSE),"")</f>
        <v>0</v>
      </c>
      <c r="F514" s="25" t="str">
        <f>IFERROR(IF(VLOOKUP(B514,IMPORT!$F:$J,4,0)="true","","S"),"")</f>
        <v/>
      </c>
      <c r="G514" s="10" t="str">
        <f>IFERROR(IF(VLOOKUP(B514,IMPORT!$F:$J,5,0)="normal","","B"),"")</f>
        <v/>
      </c>
      <c r="H514" s="26" t="str">
        <f>IFERROR(IF(VLOOKUP(B514,IMPORT!$F:$L,7,0)="true","","P"),"")</f>
        <v/>
      </c>
      <c r="I514" s="18" t="str">
        <f>IF(AND(OR(IMPORT!K514="available",IMPORT!K514="reservation",IMPORT!K514="reservation-late"),OR(A514&lt;&gt;"Z - Garage - Livraison",A514&lt;&gt;"Z - Garage - Livraison")),B514,"")</f>
        <v/>
      </c>
      <c r="J514" s="18" t="str">
        <f>IFERROR(IF(VLOOKUP(B514,IMPORT!$F:$AF,21,FALSE)&lt;&gt;"null",IF(OR(A514="Z - Garage - Livraison",A514="Z - Garage - Restitution"),"",B514),""),"")</f>
        <v/>
      </c>
      <c r="K514" s="18" t="str">
        <f>IF(AND(J514="",OR(IMPORT!K514="intervention",IMPORT!K514="intervention-late")),IF(OR(A514="Z - Garage - Livraison",A514="Z - Garage - Restitution"),"",B514),"")</f>
        <v/>
      </c>
      <c r="L514" s="18" t="str">
        <f>IFERROR(IF(OR(A514="Z - Garage - Livraison",A514="Z - Garage - Restitution"),B514,""),"")</f>
        <v/>
      </c>
      <c r="M514" s="20" t="str">
        <f>IFERROR(INT(IF(OR(IMPORT!K514="intervention",IMPORT!K514="intervention-late",IMPORT!K514="unavailable"),IF(J514&lt;&gt;"",MID(VLOOKUP(B514,IMPORT!$F:$AF,21,0),1,10),MID(VLOOKUP(B514,IMPORT!$F:$AF,19,0),1,10)),"")),"")</f>
        <v/>
      </c>
      <c r="N514" s="20" t="str">
        <f>IFERROR(INT(IF(OR(IMPORT!K514="intervention",IMPORT!K514="intervention-late",IMPORT!K514="unavailable"),IF(J514&lt;&gt;"",MID(VLOOKUP(B514,IMPORT!$F:$AF,22,0),1,10),MID(VLOOKUP(B514,IMPORT!$F:$AF,20,0),1,10)),"")),"")</f>
        <v/>
      </c>
      <c r="O514" s="18" t="str">
        <f t="shared" ca="1" si="7"/>
        <v/>
      </c>
      <c r="P514" s="14" t="str">
        <f>IFERROR(INT(IF(MID(VLOOKUP(B514,IMPORT!$F:$AF,23,FALSE),1,10)&lt;&gt;"null",MID(VLOOKUP(B514,IMPORT!$F:$AF,23,FALSE),1,10),"")),"")</f>
        <v/>
      </c>
      <c r="Q514" s="16" t="str">
        <f>IFERROR(INT(IF(MID(VLOOKUP(B514,IMPORT!$F:$AF,26,FALSE),1,10)&lt;&gt;"null",MID(VLOOKUP(B514,IMPORT!$F:$AF,26,FALSE),1,10),"")),"")</f>
        <v/>
      </c>
      <c r="R514" s="16" t="str">
        <f>IFERROR(IF(VLOOKUP(B514,IMPORT!$F:$AF,11,FALSE)="true","X",""),"")</f>
        <v/>
      </c>
      <c r="S514" s="16" t="str">
        <f>IFERROR(IF(VLOOKUP(B514,IMPORT!$F:$AF,12,FALSE)="true","X",""),"")</f>
        <v/>
      </c>
      <c r="T514" s="16" t="str">
        <f>IFERROR(IF(VLOOKUP(B514,IMPORT!$F:$AF,9,FALSE)="true","X",""),"")</f>
        <v/>
      </c>
      <c r="U514" s="16" t="str">
        <f>IFERROR(IF(VLOOKUP(B514,IMPORT!$F:$AF,10,FALSE)="true","X",""),"")</f>
        <v/>
      </c>
      <c r="V514" s="16" t="str">
        <f>IFERROR(IF(VLOOKUP(B514,IMPORT!$F:$AF,13,FALSE)="true","X",""),"")</f>
        <v/>
      </c>
      <c r="W514" s="16" t="str">
        <f>IFERROR(IF(VLOOKUP(B514,IMPORT!$F:$AF,14,FALSE)="true","X",""),"")</f>
        <v/>
      </c>
      <c r="X514" s="12" t="str">
        <f>IFERROR(INT(IF(MID(VLOOKUP(B514,IMPORT!$F:$AF,27,FALSE),1,10)&lt;&gt;"null",MID(VLOOKUP(B514,IMPORT!$F:$AF,27,FALSE),1,10),"-")),"")</f>
        <v/>
      </c>
      <c r="Y514" s="21" t="str">
        <f>IFERROR(IF(VLOOKUP(B514,IMPORT!$F:$AF,24,FALSE)&lt;&gt;"null",VLOOKUP(B514,IMPORT!$F:$AF,24,FALSE),""),"")</f>
        <v/>
      </c>
      <c r="Z514" s="18" t="str">
        <f>IFERROR(IF(VLOOKUP(B514,IMPORT!$F:$AF,25,FALSE)&lt;&gt;"null",VLOOKUP(B514,IMPORT!$F:$AF,25,FALSE),""),"")</f>
        <v/>
      </c>
    </row>
    <row r="515" spans="1:26">
      <c r="A515" s="1" t="str">
        <f>IFERROR(IF(IMPORT!C515&lt;&gt;"",IMPORT!C515,""),"")</f>
        <v/>
      </c>
      <c r="B515" s="1">
        <f>IFERROR(VLOOKUP(D515,IMPORT!$1:$1048576,6,FALSE),"")</f>
        <v>0</v>
      </c>
      <c r="C515" s="1" t="str">
        <f>IFERROR(VLOOKUP(B515,IMPORT!$F:$G,2,FALSE),"")</f>
        <v/>
      </c>
      <c r="D515" s="8" t="str">
        <f>IFERROR(IF(IMPORT!A515&lt;&gt;"",IMPORT!A515,""),"")</f>
        <v/>
      </c>
      <c r="E515" s="1">
        <f>IFERROR(VLOOKUP(D515,IMPORT!$1:$1048576,21,FALSE),"")</f>
        <v>0</v>
      </c>
      <c r="F515" s="25" t="str">
        <f>IFERROR(IF(VLOOKUP(B515,IMPORT!$F:$J,4,0)="true","","S"),"")</f>
        <v/>
      </c>
      <c r="G515" s="10" t="str">
        <f>IFERROR(IF(VLOOKUP(B515,IMPORT!$F:$J,5,0)="normal","","B"),"")</f>
        <v/>
      </c>
      <c r="H515" s="26" t="str">
        <f>IFERROR(IF(VLOOKUP(B515,IMPORT!$F:$L,7,0)="true","","P"),"")</f>
        <v/>
      </c>
      <c r="I515" s="18" t="str">
        <f>IF(AND(OR(IMPORT!K515="available",IMPORT!K515="reservation",IMPORT!K515="reservation-late"),OR(A515&lt;&gt;"Z - Garage - Livraison",A515&lt;&gt;"Z - Garage - Livraison")),B515,"")</f>
        <v/>
      </c>
      <c r="J515" s="18" t="str">
        <f>IFERROR(IF(VLOOKUP(B515,IMPORT!$F:$AF,21,FALSE)&lt;&gt;"null",IF(OR(A515="Z - Garage - Livraison",A515="Z - Garage - Restitution"),"",B515),""),"")</f>
        <v/>
      </c>
      <c r="K515" s="18" t="str">
        <f>IF(AND(J515="",OR(IMPORT!K515="intervention",IMPORT!K515="intervention-late")),IF(OR(A515="Z - Garage - Livraison",A515="Z - Garage - Restitution"),"",B515),"")</f>
        <v/>
      </c>
      <c r="L515" s="18" t="str">
        <f>IFERROR(IF(OR(A515="Z - Garage - Livraison",A515="Z - Garage - Restitution"),B515,""),"")</f>
        <v/>
      </c>
      <c r="M515" s="20" t="str">
        <f>IFERROR(INT(IF(OR(IMPORT!K515="intervention",IMPORT!K515="intervention-late",IMPORT!K515="unavailable"),IF(J515&lt;&gt;"",MID(VLOOKUP(B515,IMPORT!$F:$AF,21,0),1,10),MID(VLOOKUP(B515,IMPORT!$F:$AF,19,0),1,10)),"")),"")</f>
        <v/>
      </c>
      <c r="N515" s="20" t="str">
        <f>IFERROR(INT(IF(OR(IMPORT!K515="intervention",IMPORT!K515="intervention-late",IMPORT!K515="unavailable"),IF(J515&lt;&gt;"",MID(VLOOKUP(B515,IMPORT!$F:$AF,22,0),1,10),MID(VLOOKUP(B515,IMPORT!$F:$AF,20,0),1,10)),"")),"")</f>
        <v/>
      </c>
      <c r="O515" s="18" t="str">
        <f t="shared" ref="O515:O578" ca="1" si="8">IF(J515&lt;&gt;"",IF(N515&lt;&gt;"",N515-TODAY(),""),"")</f>
        <v/>
      </c>
      <c r="P515" s="14" t="str">
        <f>IFERROR(INT(IF(MID(VLOOKUP(B515,IMPORT!$F:$AF,23,FALSE),1,10)&lt;&gt;"null",MID(VLOOKUP(B515,IMPORT!$F:$AF,23,FALSE),1,10),"")),"")</f>
        <v/>
      </c>
      <c r="Q515" s="16" t="str">
        <f>IFERROR(INT(IF(MID(VLOOKUP(B515,IMPORT!$F:$AF,26,FALSE),1,10)&lt;&gt;"null",MID(VLOOKUP(B515,IMPORT!$F:$AF,26,FALSE),1,10),"")),"")</f>
        <v/>
      </c>
      <c r="R515" s="16" t="str">
        <f>IFERROR(IF(VLOOKUP(B515,IMPORT!$F:$AF,11,FALSE)="true","X",""),"")</f>
        <v/>
      </c>
      <c r="S515" s="16" t="str">
        <f>IFERROR(IF(VLOOKUP(B515,IMPORT!$F:$AF,12,FALSE)="true","X",""),"")</f>
        <v/>
      </c>
      <c r="T515" s="16" t="str">
        <f>IFERROR(IF(VLOOKUP(B515,IMPORT!$F:$AF,9,FALSE)="true","X",""),"")</f>
        <v/>
      </c>
      <c r="U515" s="16" t="str">
        <f>IFERROR(IF(VLOOKUP(B515,IMPORT!$F:$AF,10,FALSE)="true","X",""),"")</f>
        <v/>
      </c>
      <c r="V515" s="16" t="str">
        <f>IFERROR(IF(VLOOKUP(B515,IMPORT!$F:$AF,13,FALSE)="true","X",""),"")</f>
        <v/>
      </c>
      <c r="W515" s="16" t="str">
        <f>IFERROR(IF(VLOOKUP(B515,IMPORT!$F:$AF,14,FALSE)="true","X",""),"")</f>
        <v/>
      </c>
      <c r="X515" s="12" t="str">
        <f>IFERROR(INT(IF(MID(VLOOKUP(B515,IMPORT!$F:$AF,27,FALSE),1,10)&lt;&gt;"null",MID(VLOOKUP(B515,IMPORT!$F:$AF,27,FALSE),1,10),"-")),"")</f>
        <v/>
      </c>
      <c r="Y515" s="21" t="str">
        <f>IFERROR(IF(VLOOKUP(B515,IMPORT!$F:$AF,24,FALSE)&lt;&gt;"null",VLOOKUP(B515,IMPORT!$F:$AF,24,FALSE),""),"")</f>
        <v/>
      </c>
      <c r="Z515" s="18" t="str">
        <f>IFERROR(IF(VLOOKUP(B515,IMPORT!$F:$AF,25,FALSE)&lt;&gt;"null",VLOOKUP(B515,IMPORT!$F:$AF,25,FALSE),""),"")</f>
        <v/>
      </c>
    </row>
    <row r="516" spans="1:26">
      <c r="A516" s="1" t="str">
        <f>IFERROR(IF(IMPORT!C516&lt;&gt;"",IMPORT!C516,""),"")</f>
        <v/>
      </c>
      <c r="B516" s="1">
        <f>IFERROR(VLOOKUP(D516,IMPORT!$1:$1048576,6,FALSE),"")</f>
        <v>0</v>
      </c>
      <c r="C516" s="1" t="str">
        <f>IFERROR(VLOOKUP(B516,IMPORT!$F:$G,2,FALSE),"")</f>
        <v/>
      </c>
      <c r="D516" s="8" t="str">
        <f>IFERROR(IF(IMPORT!A516&lt;&gt;"",IMPORT!A516,""),"")</f>
        <v/>
      </c>
      <c r="E516" s="1">
        <f>IFERROR(VLOOKUP(D516,IMPORT!$1:$1048576,21,FALSE),"")</f>
        <v>0</v>
      </c>
      <c r="F516" s="25" t="str">
        <f>IFERROR(IF(VLOOKUP(B516,IMPORT!$F:$J,4,0)="true","","S"),"")</f>
        <v/>
      </c>
      <c r="G516" s="10" t="str">
        <f>IFERROR(IF(VLOOKUP(B516,IMPORT!$F:$J,5,0)="normal","","B"),"")</f>
        <v/>
      </c>
      <c r="H516" s="26" t="str">
        <f>IFERROR(IF(VLOOKUP(B516,IMPORT!$F:$L,7,0)="true","","P"),"")</f>
        <v/>
      </c>
      <c r="I516" s="18" t="str">
        <f>IF(AND(OR(IMPORT!K516="available",IMPORT!K516="reservation",IMPORT!K516="reservation-late"),OR(A516&lt;&gt;"Z - Garage - Livraison",A516&lt;&gt;"Z - Garage - Livraison")),B516,"")</f>
        <v/>
      </c>
      <c r="J516" s="18" t="str">
        <f>IFERROR(IF(VLOOKUP(B516,IMPORT!$F:$AF,21,FALSE)&lt;&gt;"null",IF(OR(A516="Z - Garage - Livraison",A516="Z - Garage - Restitution"),"",B516),""),"")</f>
        <v/>
      </c>
      <c r="K516" s="18" t="str">
        <f>IF(AND(J516="",OR(IMPORT!K516="intervention",IMPORT!K516="intervention-late")),IF(OR(A516="Z - Garage - Livraison",A516="Z - Garage - Restitution"),"",B516),"")</f>
        <v/>
      </c>
      <c r="L516" s="18" t="str">
        <f>IFERROR(IF(OR(A516="Z - Garage - Livraison",A516="Z - Garage - Restitution"),B516,""),"")</f>
        <v/>
      </c>
      <c r="M516" s="20" t="str">
        <f>IFERROR(INT(IF(OR(IMPORT!K516="intervention",IMPORT!K516="intervention-late",IMPORT!K516="unavailable"),IF(J516&lt;&gt;"",MID(VLOOKUP(B516,IMPORT!$F:$AF,21,0),1,10),MID(VLOOKUP(B516,IMPORT!$F:$AF,19,0),1,10)),"")),"")</f>
        <v/>
      </c>
      <c r="N516" s="20" t="str">
        <f>IFERROR(INT(IF(OR(IMPORT!K516="intervention",IMPORT!K516="intervention-late",IMPORT!K516="unavailable"),IF(J516&lt;&gt;"",MID(VLOOKUP(B516,IMPORT!$F:$AF,22,0),1,10),MID(VLOOKUP(B516,IMPORT!$F:$AF,20,0),1,10)),"")),"")</f>
        <v/>
      </c>
      <c r="O516" s="18" t="str">
        <f t="shared" ca="1" si="8"/>
        <v/>
      </c>
      <c r="P516" s="14" t="str">
        <f>IFERROR(INT(IF(MID(VLOOKUP(B516,IMPORT!$F:$AF,23,FALSE),1,10)&lt;&gt;"null",MID(VLOOKUP(B516,IMPORT!$F:$AF,23,FALSE),1,10),"")),"")</f>
        <v/>
      </c>
      <c r="Q516" s="16" t="str">
        <f>IFERROR(INT(IF(MID(VLOOKUP(B516,IMPORT!$F:$AF,26,FALSE),1,10)&lt;&gt;"null",MID(VLOOKUP(B516,IMPORT!$F:$AF,26,FALSE),1,10),"")),"")</f>
        <v/>
      </c>
      <c r="R516" s="16" t="str">
        <f>IFERROR(IF(VLOOKUP(B516,IMPORT!$F:$AF,11,FALSE)="true","X",""),"")</f>
        <v/>
      </c>
      <c r="S516" s="16" t="str">
        <f>IFERROR(IF(VLOOKUP(B516,IMPORT!$F:$AF,12,FALSE)="true","X",""),"")</f>
        <v/>
      </c>
      <c r="T516" s="16" t="str">
        <f>IFERROR(IF(VLOOKUP(B516,IMPORT!$F:$AF,9,FALSE)="true","X",""),"")</f>
        <v/>
      </c>
      <c r="U516" s="16" t="str">
        <f>IFERROR(IF(VLOOKUP(B516,IMPORT!$F:$AF,10,FALSE)="true","X",""),"")</f>
        <v/>
      </c>
      <c r="V516" s="16" t="str">
        <f>IFERROR(IF(VLOOKUP(B516,IMPORT!$F:$AF,13,FALSE)="true","X",""),"")</f>
        <v/>
      </c>
      <c r="W516" s="16" t="str">
        <f>IFERROR(IF(VLOOKUP(B516,IMPORT!$F:$AF,14,FALSE)="true","X",""),"")</f>
        <v/>
      </c>
      <c r="X516" s="12" t="str">
        <f>IFERROR(INT(IF(MID(VLOOKUP(B516,IMPORT!$F:$AF,27,FALSE),1,10)&lt;&gt;"null",MID(VLOOKUP(B516,IMPORT!$F:$AF,27,FALSE),1,10),"-")),"")</f>
        <v/>
      </c>
      <c r="Y516" s="21" t="str">
        <f>IFERROR(IF(VLOOKUP(B516,IMPORT!$F:$AF,24,FALSE)&lt;&gt;"null",VLOOKUP(B516,IMPORT!$F:$AF,24,FALSE),""),"")</f>
        <v/>
      </c>
      <c r="Z516" s="18" t="str">
        <f>IFERROR(IF(VLOOKUP(B516,IMPORT!$F:$AF,25,FALSE)&lt;&gt;"null",VLOOKUP(B516,IMPORT!$F:$AF,25,FALSE),""),"")</f>
        <v/>
      </c>
    </row>
    <row r="517" spans="1:26">
      <c r="A517" s="1" t="str">
        <f>IFERROR(IF(IMPORT!C517&lt;&gt;"",IMPORT!C517,""),"")</f>
        <v/>
      </c>
      <c r="B517" s="1">
        <f>IFERROR(VLOOKUP(D517,IMPORT!$1:$1048576,6,FALSE),"")</f>
        <v>0</v>
      </c>
      <c r="C517" s="1" t="str">
        <f>IFERROR(VLOOKUP(B517,IMPORT!$F:$G,2,FALSE),"")</f>
        <v/>
      </c>
      <c r="D517" s="8" t="str">
        <f>IFERROR(IF(IMPORT!A517&lt;&gt;"",IMPORT!A517,""),"")</f>
        <v/>
      </c>
      <c r="E517" s="1">
        <f>IFERROR(VLOOKUP(D517,IMPORT!$1:$1048576,21,FALSE),"")</f>
        <v>0</v>
      </c>
      <c r="F517" s="25" t="str">
        <f>IFERROR(IF(VLOOKUP(B517,IMPORT!$F:$J,4,0)="true","","S"),"")</f>
        <v/>
      </c>
      <c r="G517" s="10" t="str">
        <f>IFERROR(IF(VLOOKUP(B517,IMPORT!$F:$J,5,0)="normal","","B"),"")</f>
        <v/>
      </c>
      <c r="H517" s="26" t="str">
        <f>IFERROR(IF(VLOOKUP(B517,IMPORT!$F:$L,7,0)="true","","P"),"")</f>
        <v/>
      </c>
      <c r="I517" s="18" t="str">
        <f>IF(AND(OR(IMPORT!K517="available",IMPORT!K517="reservation",IMPORT!K517="reservation-late"),OR(A517&lt;&gt;"Z - Garage - Livraison",A517&lt;&gt;"Z - Garage - Livraison")),B517,"")</f>
        <v/>
      </c>
      <c r="J517" s="18" t="str">
        <f>IFERROR(IF(VLOOKUP(B517,IMPORT!$F:$AF,21,FALSE)&lt;&gt;"null",IF(OR(A517="Z - Garage - Livraison",A517="Z - Garage - Restitution"),"",B517),""),"")</f>
        <v/>
      </c>
      <c r="K517" s="18" t="str">
        <f>IF(AND(J517="",OR(IMPORT!K517="intervention",IMPORT!K517="intervention-late")),IF(OR(A517="Z - Garage - Livraison",A517="Z - Garage - Restitution"),"",B517),"")</f>
        <v/>
      </c>
      <c r="L517" s="18" t="str">
        <f>IFERROR(IF(OR(A517="Z - Garage - Livraison",A517="Z - Garage - Restitution"),B517,""),"")</f>
        <v/>
      </c>
      <c r="M517" s="20" t="str">
        <f>IFERROR(INT(IF(OR(IMPORT!K517="intervention",IMPORT!K517="intervention-late",IMPORT!K517="unavailable"),IF(J517&lt;&gt;"",MID(VLOOKUP(B517,IMPORT!$F:$AF,21,0),1,10),MID(VLOOKUP(B517,IMPORT!$F:$AF,19,0),1,10)),"")),"")</f>
        <v/>
      </c>
      <c r="N517" s="20" t="str">
        <f>IFERROR(INT(IF(OR(IMPORT!K517="intervention",IMPORT!K517="intervention-late",IMPORT!K517="unavailable"),IF(J517&lt;&gt;"",MID(VLOOKUP(B517,IMPORT!$F:$AF,22,0),1,10),MID(VLOOKUP(B517,IMPORT!$F:$AF,20,0),1,10)),"")),"")</f>
        <v/>
      </c>
      <c r="O517" s="18" t="str">
        <f t="shared" ca="1" si="8"/>
        <v/>
      </c>
      <c r="P517" s="14" t="str">
        <f>IFERROR(INT(IF(MID(VLOOKUP(B517,IMPORT!$F:$AF,23,FALSE),1,10)&lt;&gt;"null",MID(VLOOKUP(B517,IMPORT!$F:$AF,23,FALSE),1,10),"")),"")</f>
        <v/>
      </c>
      <c r="Q517" s="16" t="str">
        <f>IFERROR(INT(IF(MID(VLOOKUP(B517,IMPORT!$F:$AF,26,FALSE),1,10)&lt;&gt;"null",MID(VLOOKUP(B517,IMPORT!$F:$AF,26,FALSE),1,10),"")),"")</f>
        <v/>
      </c>
      <c r="R517" s="16" t="str">
        <f>IFERROR(IF(VLOOKUP(B517,IMPORT!$F:$AF,11,FALSE)="true","X",""),"")</f>
        <v/>
      </c>
      <c r="S517" s="16" t="str">
        <f>IFERROR(IF(VLOOKUP(B517,IMPORT!$F:$AF,12,FALSE)="true","X",""),"")</f>
        <v/>
      </c>
      <c r="T517" s="16" t="str">
        <f>IFERROR(IF(VLOOKUP(B517,IMPORT!$F:$AF,9,FALSE)="true","X",""),"")</f>
        <v/>
      </c>
      <c r="U517" s="16" t="str">
        <f>IFERROR(IF(VLOOKUP(B517,IMPORT!$F:$AF,10,FALSE)="true","X",""),"")</f>
        <v/>
      </c>
      <c r="V517" s="16" t="str">
        <f>IFERROR(IF(VLOOKUP(B517,IMPORT!$F:$AF,13,FALSE)="true","X",""),"")</f>
        <v/>
      </c>
      <c r="W517" s="16" t="str">
        <f>IFERROR(IF(VLOOKUP(B517,IMPORT!$F:$AF,14,FALSE)="true","X",""),"")</f>
        <v/>
      </c>
      <c r="X517" s="12" t="str">
        <f>IFERROR(INT(IF(MID(VLOOKUP(B517,IMPORT!$F:$AF,27,FALSE),1,10)&lt;&gt;"null",MID(VLOOKUP(B517,IMPORT!$F:$AF,27,FALSE),1,10),"-")),"")</f>
        <v/>
      </c>
      <c r="Y517" s="21" t="str">
        <f>IFERROR(IF(VLOOKUP(B517,IMPORT!$F:$AF,24,FALSE)&lt;&gt;"null",VLOOKUP(B517,IMPORT!$F:$AF,24,FALSE),""),"")</f>
        <v/>
      </c>
      <c r="Z517" s="18" t="str">
        <f>IFERROR(IF(VLOOKUP(B517,IMPORT!$F:$AF,25,FALSE)&lt;&gt;"null",VLOOKUP(B517,IMPORT!$F:$AF,25,FALSE),""),"")</f>
        <v/>
      </c>
    </row>
    <row r="518" spans="1:26">
      <c r="A518" s="1" t="str">
        <f>IFERROR(IF(IMPORT!C518&lt;&gt;"",IMPORT!C518,""),"")</f>
        <v/>
      </c>
      <c r="B518" s="1">
        <f>IFERROR(VLOOKUP(D518,IMPORT!$1:$1048576,6,FALSE),"")</f>
        <v>0</v>
      </c>
      <c r="C518" s="1" t="str">
        <f>IFERROR(VLOOKUP(B518,IMPORT!$F:$G,2,FALSE),"")</f>
        <v/>
      </c>
      <c r="D518" s="8" t="str">
        <f>IFERROR(IF(IMPORT!A518&lt;&gt;"",IMPORT!A518,""),"")</f>
        <v/>
      </c>
      <c r="E518" s="1">
        <f>IFERROR(VLOOKUP(D518,IMPORT!$1:$1048576,21,FALSE),"")</f>
        <v>0</v>
      </c>
      <c r="F518" s="25" t="str">
        <f>IFERROR(IF(VLOOKUP(B518,IMPORT!$F:$J,4,0)="true","","S"),"")</f>
        <v/>
      </c>
      <c r="G518" s="10" t="str">
        <f>IFERROR(IF(VLOOKUP(B518,IMPORT!$F:$J,5,0)="normal","","B"),"")</f>
        <v/>
      </c>
      <c r="H518" s="26" t="str">
        <f>IFERROR(IF(VLOOKUP(B518,IMPORT!$F:$L,7,0)="true","","P"),"")</f>
        <v/>
      </c>
      <c r="I518" s="18" t="str">
        <f>IF(AND(OR(IMPORT!K518="available",IMPORT!K518="reservation",IMPORT!K518="reservation-late"),OR(A518&lt;&gt;"Z - Garage - Livraison",A518&lt;&gt;"Z - Garage - Livraison")),B518,"")</f>
        <v/>
      </c>
      <c r="J518" s="18" t="str">
        <f>IFERROR(IF(VLOOKUP(B518,IMPORT!$F:$AF,21,FALSE)&lt;&gt;"null",IF(OR(A518="Z - Garage - Livraison",A518="Z - Garage - Restitution"),"",B518),""),"")</f>
        <v/>
      </c>
      <c r="K518" s="18" t="str">
        <f>IF(AND(J518="",OR(IMPORT!K518="intervention",IMPORT!K518="intervention-late")),IF(OR(A518="Z - Garage - Livraison",A518="Z - Garage - Restitution"),"",B518),"")</f>
        <v/>
      </c>
      <c r="L518" s="18" t="str">
        <f>IFERROR(IF(OR(A518="Z - Garage - Livraison",A518="Z - Garage - Restitution"),B518,""),"")</f>
        <v/>
      </c>
      <c r="M518" s="20" t="str">
        <f>IFERROR(INT(IF(OR(IMPORT!K518="intervention",IMPORT!K518="intervention-late",IMPORT!K518="unavailable"),IF(J518&lt;&gt;"",MID(VLOOKUP(B518,IMPORT!$F:$AF,21,0),1,10),MID(VLOOKUP(B518,IMPORT!$F:$AF,19,0),1,10)),"")),"")</f>
        <v/>
      </c>
      <c r="N518" s="20" t="str">
        <f>IFERROR(INT(IF(OR(IMPORT!K518="intervention",IMPORT!K518="intervention-late",IMPORT!K518="unavailable"),IF(J518&lt;&gt;"",MID(VLOOKUP(B518,IMPORT!$F:$AF,22,0),1,10),MID(VLOOKUP(B518,IMPORT!$F:$AF,20,0),1,10)),"")),"")</f>
        <v/>
      </c>
      <c r="O518" s="18" t="str">
        <f t="shared" ca="1" si="8"/>
        <v/>
      </c>
      <c r="P518" s="14" t="str">
        <f>IFERROR(INT(IF(MID(VLOOKUP(B518,IMPORT!$F:$AF,23,FALSE),1,10)&lt;&gt;"null",MID(VLOOKUP(B518,IMPORT!$F:$AF,23,FALSE),1,10),"")),"")</f>
        <v/>
      </c>
      <c r="Q518" s="16" t="str">
        <f>IFERROR(INT(IF(MID(VLOOKUP(B518,IMPORT!$F:$AF,26,FALSE),1,10)&lt;&gt;"null",MID(VLOOKUP(B518,IMPORT!$F:$AF,26,FALSE),1,10),"")),"")</f>
        <v/>
      </c>
      <c r="R518" s="16" t="str">
        <f>IFERROR(IF(VLOOKUP(B518,IMPORT!$F:$AF,11,FALSE)="true","X",""),"")</f>
        <v/>
      </c>
      <c r="S518" s="16" t="str">
        <f>IFERROR(IF(VLOOKUP(B518,IMPORT!$F:$AF,12,FALSE)="true","X",""),"")</f>
        <v/>
      </c>
      <c r="T518" s="16" t="str">
        <f>IFERROR(IF(VLOOKUP(B518,IMPORT!$F:$AF,9,FALSE)="true","X",""),"")</f>
        <v/>
      </c>
      <c r="U518" s="16" t="str">
        <f>IFERROR(IF(VLOOKUP(B518,IMPORT!$F:$AF,10,FALSE)="true","X",""),"")</f>
        <v/>
      </c>
      <c r="V518" s="16" t="str">
        <f>IFERROR(IF(VLOOKUP(B518,IMPORT!$F:$AF,13,FALSE)="true","X",""),"")</f>
        <v/>
      </c>
      <c r="W518" s="16" t="str">
        <f>IFERROR(IF(VLOOKUP(B518,IMPORT!$F:$AF,14,FALSE)="true","X",""),"")</f>
        <v/>
      </c>
      <c r="X518" s="12" t="str">
        <f>IFERROR(INT(IF(MID(VLOOKUP(B518,IMPORT!$F:$AF,27,FALSE),1,10)&lt;&gt;"null",MID(VLOOKUP(B518,IMPORT!$F:$AF,27,FALSE),1,10),"-")),"")</f>
        <v/>
      </c>
      <c r="Y518" s="21" t="str">
        <f>IFERROR(IF(VLOOKUP(B518,IMPORT!$F:$AF,24,FALSE)&lt;&gt;"null",VLOOKUP(B518,IMPORT!$F:$AF,24,FALSE),""),"")</f>
        <v/>
      </c>
      <c r="Z518" s="18" t="str">
        <f>IFERROR(IF(VLOOKUP(B518,IMPORT!$F:$AF,25,FALSE)&lt;&gt;"null",VLOOKUP(B518,IMPORT!$F:$AF,25,FALSE),""),"")</f>
        <v/>
      </c>
    </row>
    <row r="519" spans="1:26">
      <c r="A519" s="1" t="str">
        <f>IFERROR(IF(IMPORT!C519&lt;&gt;"",IMPORT!C519,""),"")</f>
        <v/>
      </c>
      <c r="B519" s="1">
        <f>IFERROR(VLOOKUP(D519,IMPORT!$1:$1048576,6,FALSE),"")</f>
        <v>0</v>
      </c>
      <c r="C519" s="1" t="str">
        <f>IFERROR(VLOOKUP(B519,IMPORT!$F:$G,2,FALSE),"")</f>
        <v/>
      </c>
      <c r="D519" s="8" t="str">
        <f>IFERROR(IF(IMPORT!A519&lt;&gt;"",IMPORT!A519,""),"")</f>
        <v/>
      </c>
      <c r="E519" s="1">
        <f>IFERROR(VLOOKUP(D519,IMPORT!$1:$1048576,21,FALSE),"")</f>
        <v>0</v>
      </c>
      <c r="F519" s="25" t="str">
        <f>IFERROR(IF(VLOOKUP(B519,IMPORT!$F:$J,4,0)="true","","S"),"")</f>
        <v/>
      </c>
      <c r="G519" s="10" t="str">
        <f>IFERROR(IF(VLOOKUP(B519,IMPORT!$F:$J,5,0)="normal","","B"),"")</f>
        <v/>
      </c>
      <c r="H519" s="26" t="str">
        <f>IFERROR(IF(VLOOKUP(B519,IMPORT!$F:$L,7,0)="true","","P"),"")</f>
        <v/>
      </c>
      <c r="I519" s="18" t="str">
        <f>IF(AND(OR(IMPORT!K519="available",IMPORT!K519="reservation",IMPORT!K519="reservation-late"),OR(A519&lt;&gt;"Z - Garage - Livraison",A519&lt;&gt;"Z - Garage - Livraison")),B519,"")</f>
        <v/>
      </c>
      <c r="J519" s="18" t="str">
        <f>IFERROR(IF(VLOOKUP(B519,IMPORT!$F:$AF,21,FALSE)&lt;&gt;"null",IF(OR(A519="Z - Garage - Livraison",A519="Z - Garage - Restitution"),"",B519),""),"")</f>
        <v/>
      </c>
      <c r="K519" s="18" t="str">
        <f>IF(AND(J519="",OR(IMPORT!K519="intervention",IMPORT!K519="intervention-late")),IF(OR(A519="Z - Garage - Livraison",A519="Z - Garage - Restitution"),"",B519),"")</f>
        <v/>
      </c>
      <c r="L519" s="18" t="str">
        <f>IFERROR(IF(OR(A519="Z - Garage - Livraison",A519="Z - Garage - Restitution"),B519,""),"")</f>
        <v/>
      </c>
      <c r="M519" s="20" t="str">
        <f>IFERROR(INT(IF(OR(IMPORT!K519="intervention",IMPORT!K519="intervention-late",IMPORT!K519="unavailable"),IF(J519&lt;&gt;"",MID(VLOOKUP(B519,IMPORT!$F:$AF,21,0),1,10),MID(VLOOKUP(B519,IMPORT!$F:$AF,19,0),1,10)),"")),"")</f>
        <v/>
      </c>
      <c r="N519" s="20" t="str">
        <f>IFERROR(INT(IF(OR(IMPORT!K519="intervention",IMPORT!K519="intervention-late",IMPORT!K519="unavailable"),IF(J519&lt;&gt;"",MID(VLOOKUP(B519,IMPORT!$F:$AF,22,0),1,10),MID(VLOOKUP(B519,IMPORT!$F:$AF,20,0),1,10)),"")),"")</f>
        <v/>
      </c>
      <c r="O519" s="18" t="str">
        <f t="shared" ca="1" si="8"/>
        <v/>
      </c>
      <c r="P519" s="14" t="str">
        <f>IFERROR(INT(IF(MID(VLOOKUP(B519,IMPORT!$F:$AF,23,FALSE),1,10)&lt;&gt;"null",MID(VLOOKUP(B519,IMPORT!$F:$AF,23,FALSE),1,10),"")),"")</f>
        <v/>
      </c>
      <c r="Q519" s="16" t="str">
        <f>IFERROR(INT(IF(MID(VLOOKUP(B519,IMPORT!$F:$AF,26,FALSE),1,10)&lt;&gt;"null",MID(VLOOKUP(B519,IMPORT!$F:$AF,26,FALSE),1,10),"")),"")</f>
        <v/>
      </c>
      <c r="R519" s="16" t="str">
        <f>IFERROR(IF(VLOOKUP(B519,IMPORT!$F:$AF,11,FALSE)="true","X",""),"")</f>
        <v/>
      </c>
      <c r="S519" s="16" t="str">
        <f>IFERROR(IF(VLOOKUP(B519,IMPORT!$F:$AF,12,FALSE)="true","X",""),"")</f>
        <v/>
      </c>
      <c r="T519" s="16" t="str">
        <f>IFERROR(IF(VLOOKUP(B519,IMPORT!$F:$AF,9,FALSE)="true","X",""),"")</f>
        <v/>
      </c>
      <c r="U519" s="16" t="str">
        <f>IFERROR(IF(VLOOKUP(B519,IMPORT!$F:$AF,10,FALSE)="true","X",""),"")</f>
        <v/>
      </c>
      <c r="V519" s="16" t="str">
        <f>IFERROR(IF(VLOOKUP(B519,IMPORT!$F:$AF,13,FALSE)="true","X",""),"")</f>
        <v/>
      </c>
      <c r="W519" s="16" t="str">
        <f>IFERROR(IF(VLOOKUP(B519,IMPORT!$F:$AF,14,FALSE)="true","X",""),"")</f>
        <v/>
      </c>
      <c r="X519" s="12" t="str">
        <f>IFERROR(INT(IF(MID(VLOOKUP(B519,IMPORT!$F:$AF,27,FALSE),1,10)&lt;&gt;"null",MID(VLOOKUP(B519,IMPORT!$F:$AF,27,FALSE),1,10),"-")),"")</f>
        <v/>
      </c>
      <c r="Y519" s="21" t="str">
        <f>IFERROR(IF(VLOOKUP(B519,IMPORT!$F:$AF,24,FALSE)&lt;&gt;"null",VLOOKUP(B519,IMPORT!$F:$AF,24,FALSE),""),"")</f>
        <v/>
      </c>
      <c r="Z519" s="18" t="str">
        <f>IFERROR(IF(VLOOKUP(B519,IMPORT!$F:$AF,25,FALSE)&lt;&gt;"null",VLOOKUP(B519,IMPORT!$F:$AF,25,FALSE),""),"")</f>
        <v/>
      </c>
    </row>
    <row r="520" spans="1:26">
      <c r="A520" s="1" t="str">
        <f>IFERROR(IF(IMPORT!C520&lt;&gt;"",IMPORT!C520,""),"")</f>
        <v/>
      </c>
      <c r="B520" s="1">
        <f>IFERROR(VLOOKUP(D520,IMPORT!$1:$1048576,6,FALSE),"")</f>
        <v>0</v>
      </c>
      <c r="C520" s="1" t="str">
        <f>IFERROR(VLOOKUP(B520,IMPORT!$F:$G,2,FALSE),"")</f>
        <v/>
      </c>
      <c r="D520" s="8" t="str">
        <f>IFERROR(IF(IMPORT!A520&lt;&gt;"",IMPORT!A520,""),"")</f>
        <v/>
      </c>
      <c r="E520" s="1">
        <f>IFERROR(VLOOKUP(D520,IMPORT!$1:$1048576,21,FALSE),"")</f>
        <v>0</v>
      </c>
      <c r="F520" s="25" t="str">
        <f>IFERROR(IF(VLOOKUP(B520,IMPORT!$F:$J,4,0)="true","","S"),"")</f>
        <v/>
      </c>
      <c r="G520" s="10" t="str">
        <f>IFERROR(IF(VLOOKUP(B520,IMPORT!$F:$J,5,0)="normal","","B"),"")</f>
        <v/>
      </c>
      <c r="H520" s="26" t="str">
        <f>IFERROR(IF(VLOOKUP(B520,IMPORT!$F:$L,7,0)="true","","P"),"")</f>
        <v/>
      </c>
      <c r="I520" s="18" t="str">
        <f>IF(AND(OR(IMPORT!K520="available",IMPORT!K520="reservation",IMPORT!K520="reservation-late"),OR(A520&lt;&gt;"Z - Garage - Livraison",A520&lt;&gt;"Z - Garage - Livraison")),B520,"")</f>
        <v/>
      </c>
      <c r="J520" s="18" t="str">
        <f>IFERROR(IF(VLOOKUP(B520,IMPORT!$F:$AF,21,FALSE)&lt;&gt;"null",IF(OR(A520="Z - Garage - Livraison",A520="Z - Garage - Restitution"),"",B520),""),"")</f>
        <v/>
      </c>
      <c r="K520" s="18" t="str">
        <f>IF(AND(J520="",OR(IMPORT!K520="intervention",IMPORT!K520="intervention-late")),IF(OR(A520="Z - Garage - Livraison",A520="Z - Garage - Restitution"),"",B520),"")</f>
        <v/>
      </c>
      <c r="L520" s="18" t="str">
        <f>IFERROR(IF(OR(A520="Z - Garage - Livraison",A520="Z - Garage - Restitution"),B520,""),"")</f>
        <v/>
      </c>
      <c r="M520" s="20" t="str">
        <f>IFERROR(INT(IF(OR(IMPORT!K520="intervention",IMPORT!K520="intervention-late",IMPORT!K520="unavailable"),IF(J520&lt;&gt;"",MID(VLOOKUP(B520,IMPORT!$F:$AF,21,0),1,10),MID(VLOOKUP(B520,IMPORT!$F:$AF,19,0),1,10)),"")),"")</f>
        <v/>
      </c>
      <c r="N520" s="20" t="str">
        <f>IFERROR(INT(IF(OR(IMPORT!K520="intervention",IMPORT!K520="intervention-late",IMPORT!K520="unavailable"),IF(J520&lt;&gt;"",MID(VLOOKUP(B520,IMPORT!$F:$AF,22,0),1,10),MID(VLOOKUP(B520,IMPORT!$F:$AF,20,0),1,10)),"")),"")</f>
        <v/>
      </c>
      <c r="O520" s="18" t="str">
        <f t="shared" ca="1" si="8"/>
        <v/>
      </c>
      <c r="P520" s="14" t="str">
        <f>IFERROR(INT(IF(MID(VLOOKUP(B520,IMPORT!$F:$AF,23,FALSE),1,10)&lt;&gt;"null",MID(VLOOKUP(B520,IMPORT!$F:$AF,23,FALSE),1,10),"")),"")</f>
        <v/>
      </c>
      <c r="Q520" s="16" t="str">
        <f>IFERROR(INT(IF(MID(VLOOKUP(B520,IMPORT!$F:$AF,26,FALSE),1,10)&lt;&gt;"null",MID(VLOOKUP(B520,IMPORT!$F:$AF,26,FALSE),1,10),"")),"")</f>
        <v/>
      </c>
      <c r="R520" s="16" t="str">
        <f>IFERROR(IF(VLOOKUP(B520,IMPORT!$F:$AF,11,FALSE)="true","X",""),"")</f>
        <v/>
      </c>
      <c r="S520" s="16" t="str">
        <f>IFERROR(IF(VLOOKUP(B520,IMPORT!$F:$AF,12,FALSE)="true","X",""),"")</f>
        <v/>
      </c>
      <c r="T520" s="16" t="str">
        <f>IFERROR(IF(VLOOKUP(B520,IMPORT!$F:$AF,9,FALSE)="true","X",""),"")</f>
        <v/>
      </c>
      <c r="U520" s="16" t="str">
        <f>IFERROR(IF(VLOOKUP(B520,IMPORT!$F:$AF,10,FALSE)="true","X",""),"")</f>
        <v/>
      </c>
      <c r="V520" s="16" t="str">
        <f>IFERROR(IF(VLOOKUP(B520,IMPORT!$F:$AF,13,FALSE)="true","X",""),"")</f>
        <v/>
      </c>
      <c r="W520" s="16" t="str">
        <f>IFERROR(IF(VLOOKUP(B520,IMPORT!$F:$AF,14,FALSE)="true","X",""),"")</f>
        <v/>
      </c>
      <c r="X520" s="12" t="str">
        <f>IFERROR(INT(IF(MID(VLOOKUP(B520,IMPORT!$F:$AF,27,FALSE),1,10)&lt;&gt;"null",MID(VLOOKUP(B520,IMPORT!$F:$AF,27,FALSE),1,10),"-")),"")</f>
        <v/>
      </c>
      <c r="Y520" s="21" t="str">
        <f>IFERROR(IF(VLOOKUP(B520,IMPORT!$F:$AF,24,FALSE)&lt;&gt;"null",VLOOKUP(B520,IMPORT!$F:$AF,24,FALSE),""),"")</f>
        <v/>
      </c>
      <c r="Z520" s="18" t="str">
        <f>IFERROR(IF(VLOOKUP(B520,IMPORT!$F:$AF,25,FALSE)&lt;&gt;"null",VLOOKUP(B520,IMPORT!$F:$AF,25,FALSE),""),"")</f>
        <v/>
      </c>
    </row>
    <row r="521" spans="1:26">
      <c r="A521" s="1" t="str">
        <f>IFERROR(IF(IMPORT!C521&lt;&gt;"",IMPORT!C521,""),"")</f>
        <v/>
      </c>
      <c r="B521" s="1">
        <f>IFERROR(VLOOKUP(D521,IMPORT!$1:$1048576,6,FALSE),"")</f>
        <v>0</v>
      </c>
      <c r="C521" s="1" t="str">
        <f>IFERROR(VLOOKUP(B521,IMPORT!$F:$G,2,FALSE),"")</f>
        <v/>
      </c>
      <c r="D521" s="8" t="str">
        <f>IFERROR(IF(IMPORT!A521&lt;&gt;"",IMPORT!A521,""),"")</f>
        <v/>
      </c>
      <c r="E521" s="1">
        <f>IFERROR(VLOOKUP(D521,IMPORT!$1:$1048576,21,FALSE),"")</f>
        <v>0</v>
      </c>
      <c r="F521" s="25" t="str">
        <f>IFERROR(IF(VLOOKUP(B521,IMPORT!$F:$J,4,0)="true","","S"),"")</f>
        <v/>
      </c>
      <c r="G521" s="10" t="str">
        <f>IFERROR(IF(VLOOKUP(B521,IMPORT!$F:$J,5,0)="normal","","B"),"")</f>
        <v/>
      </c>
      <c r="H521" s="26" t="str">
        <f>IFERROR(IF(VLOOKUP(B521,IMPORT!$F:$L,7,0)="true","","P"),"")</f>
        <v/>
      </c>
      <c r="I521" s="18" t="str">
        <f>IF(AND(OR(IMPORT!K521="available",IMPORT!K521="reservation",IMPORT!K521="reservation-late"),OR(A521&lt;&gt;"Z - Garage - Livraison",A521&lt;&gt;"Z - Garage - Livraison")),B521,"")</f>
        <v/>
      </c>
      <c r="J521" s="18" t="str">
        <f>IFERROR(IF(VLOOKUP(B521,IMPORT!$F:$AF,21,FALSE)&lt;&gt;"null",IF(OR(A521="Z - Garage - Livraison",A521="Z - Garage - Restitution"),"",B521),""),"")</f>
        <v/>
      </c>
      <c r="K521" s="18" t="str">
        <f>IF(AND(J521="",OR(IMPORT!K521="intervention",IMPORT!K521="intervention-late")),IF(OR(A521="Z - Garage - Livraison",A521="Z - Garage - Restitution"),"",B521),"")</f>
        <v/>
      </c>
      <c r="L521" s="18" t="str">
        <f>IFERROR(IF(OR(A521="Z - Garage - Livraison",A521="Z - Garage - Restitution"),B521,""),"")</f>
        <v/>
      </c>
      <c r="M521" s="20" t="str">
        <f>IFERROR(INT(IF(OR(IMPORT!K521="intervention",IMPORT!K521="intervention-late",IMPORT!K521="unavailable"),IF(J521&lt;&gt;"",MID(VLOOKUP(B521,IMPORT!$F:$AF,21,0),1,10),MID(VLOOKUP(B521,IMPORT!$F:$AF,19,0),1,10)),"")),"")</f>
        <v/>
      </c>
      <c r="N521" s="20" t="str">
        <f>IFERROR(INT(IF(OR(IMPORT!K521="intervention",IMPORT!K521="intervention-late",IMPORT!K521="unavailable"),IF(J521&lt;&gt;"",MID(VLOOKUP(B521,IMPORT!$F:$AF,22,0),1,10),MID(VLOOKUP(B521,IMPORT!$F:$AF,20,0),1,10)),"")),"")</f>
        <v/>
      </c>
      <c r="O521" s="18" t="str">
        <f t="shared" ca="1" si="8"/>
        <v/>
      </c>
      <c r="P521" s="14" t="str">
        <f>IFERROR(INT(IF(MID(VLOOKUP(B521,IMPORT!$F:$AF,23,FALSE),1,10)&lt;&gt;"null",MID(VLOOKUP(B521,IMPORT!$F:$AF,23,FALSE),1,10),"")),"")</f>
        <v/>
      </c>
      <c r="Q521" s="16" t="str">
        <f>IFERROR(INT(IF(MID(VLOOKUP(B521,IMPORT!$F:$AF,26,FALSE),1,10)&lt;&gt;"null",MID(VLOOKUP(B521,IMPORT!$F:$AF,26,FALSE),1,10),"")),"")</f>
        <v/>
      </c>
      <c r="R521" s="16" t="str">
        <f>IFERROR(IF(VLOOKUP(B521,IMPORT!$F:$AF,11,FALSE)="true","X",""),"")</f>
        <v/>
      </c>
      <c r="S521" s="16" t="str">
        <f>IFERROR(IF(VLOOKUP(B521,IMPORT!$F:$AF,12,FALSE)="true","X",""),"")</f>
        <v/>
      </c>
      <c r="T521" s="16" t="str">
        <f>IFERROR(IF(VLOOKUP(B521,IMPORT!$F:$AF,9,FALSE)="true","X",""),"")</f>
        <v/>
      </c>
      <c r="U521" s="16" t="str">
        <f>IFERROR(IF(VLOOKUP(B521,IMPORT!$F:$AF,10,FALSE)="true","X",""),"")</f>
        <v/>
      </c>
      <c r="V521" s="16" t="str">
        <f>IFERROR(IF(VLOOKUP(B521,IMPORT!$F:$AF,13,FALSE)="true","X",""),"")</f>
        <v/>
      </c>
      <c r="W521" s="16" t="str">
        <f>IFERROR(IF(VLOOKUP(B521,IMPORT!$F:$AF,14,FALSE)="true","X",""),"")</f>
        <v/>
      </c>
      <c r="X521" s="12" t="str">
        <f>IFERROR(INT(IF(MID(VLOOKUP(B521,IMPORT!$F:$AF,27,FALSE),1,10)&lt;&gt;"null",MID(VLOOKUP(B521,IMPORT!$F:$AF,27,FALSE),1,10),"-")),"")</f>
        <v/>
      </c>
      <c r="Y521" s="21" t="str">
        <f>IFERROR(IF(VLOOKUP(B521,IMPORT!$F:$AF,24,FALSE)&lt;&gt;"null",VLOOKUP(B521,IMPORT!$F:$AF,24,FALSE),""),"")</f>
        <v/>
      </c>
      <c r="Z521" s="18" t="str">
        <f>IFERROR(IF(VLOOKUP(B521,IMPORT!$F:$AF,25,FALSE)&lt;&gt;"null",VLOOKUP(B521,IMPORT!$F:$AF,25,FALSE),""),"")</f>
        <v/>
      </c>
    </row>
    <row r="522" spans="1:26">
      <c r="A522" s="1" t="str">
        <f>IFERROR(IF(IMPORT!C522&lt;&gt;"",IMPORT!C522,""),"")</f>
        <v/>
      </c>
      <c r="B522" s="1">
        <f>IFERROR(VLOOKUP(D522,IMPORT!$1:$1048576,6,FALSE),"")</f>
        <v>0</v>
      </c>
      <c r="C522" s="1" t="str">
        <f>IFERROR(VLOOKUP(B522,IMPORT!$F:$G,2,FALSE),"")</f>
        <v/>
      </c>
      <c r="D522" s="8" t="str">
        <f>IFERROR(IF(IMPORT!A522&lt;&gt;"",IMPORT!A522,""),"")</f>
        <v/>
      </c>
      <c r="E522" s="1">
        <f>IFERROR(VLOOKUP(D522,IMPORT!$1:$1048576,21,FALSE),"")</f>
        <v>0</v>
      </c>
      <c r="F522" s="25" t="str">
        <f>IFERROR(IF(VLOOKUP(B522,IMPORT!$F:$J,4,0)="true","","S"),"")</f>
        <v/>
      </c>
      <c r="G522" s="10" t="str">
        <f>IFERROR(IF(VLOOKUP(B522,IMPORT!$F:$J,5,0)="normal","","B"),"")</f>
        <v/>
      </c>
      <c r="H522" s="26" t="str">
        <f>IFERROR(IF(VLOOKUP(B522,IMPORT!$F:$L,7,0)="true","","P"),"")</f>
        <v/>
      </c>
      <c r="I522" s="18" t="str">
        <f>IF(AND(OR(IMPORT!K522="available",IMPORT!K522="reservation",IMPORT!K522="reservation-late"),OR(A522&lt;&gt;"Z - Garage - Livraison",A522&lt;&gt;"Z - Garage - Livraison")),B522,"")</f>
        <v/>
      </c>
      <c r="J522" s="18" t="str">
        <f>IFERROR(IF(VLOOKUP(B522,IMPORT!$F:$AF,21,FALSE)&lt;&gt;"null",IF(OR(A522="Z - Garage - Livraison",A522="Z - Garage - Restitution"),"",B522),""),"")</f>
        <v/>
      </c>
      <c r="K522" s="18" t="str">
        <f>IF(AND(J522="",OR(IMPORT!K522="intervention",IMPORT!K522="intervention-late")),IF(OR(A522="Z - Garage - Livraison",A522="Z - Garage - Restitution"),"",B522),"")</f>
        <v/>
      </c>
      <c r="L522" s="18" t="str">
        <f>IFERROR(IF(OR(A522="Z - Garage - Livraison",A522="Z - Garage - Restitution"),B522,""),"")</f>
        <v/>
      </c>
      <c r="M522" s="20" t="str">
        <f>IFERROR(INT(IF(OR(IMPORT!K522="intervention",IMPORT!K522="intervention-late",IMPORT!K522="unavailable"),IF(J522&lt;&gt;"",MID(VLOOKUP(B522,IMPORT!$F:$AF,21,0),1,10),MID(VLOOKUP(B522,IMPORT!$F:$AF,19,0),1,10)),"")),"")</f>
        <v/>
      </c>
      <c r="N522" s="20" t="str">
        <f>IFERROR(INT(IF(OR(IMPORT!K522="intervention",IMPORT!K522="intervention-late",IMPORT!K522="unavailable"),IF(J522&lt;&gt;"",MID(VLOOKUP(B522,IMPORT!$F:$AF,22,0),1,10),MID(VLOOKUP(B522,IMPORT!$F:$AF,20,0),1,10)),"")),"")</f>
        <v/>
      </c>
      <c r="O522" s="18" t="str">
        <f t="shared" ca="1" si="8"/>
        <v/>
      </c>
      <c r="P522" s="14" t="str">
        <f>IFERROR(INT(IF(MID(VLOOKUP(B522,IMPORT!$F:$AF,23,FALSE),1,10)&lt;&gt;"null",MID(VLOOKUP(B522,IMPORT!$F:$AF,23,FALSE),1,10),"")),"")</f>
        <v/>
      </c>
      <c r="Q522" s="16" t="str">
        <f>IFERROR(INT(IF(MID(VLOOKUP(B522,IMPORT!$F:$AF,26,FALSE),1,10)&lt;&gt;"null",MID(VLOOKUP(B522,IMPORT!$F:$AF,26,FALSE),1,10),"")),"")</f>
        <v/>
      </c>
      <c r="R522" s="16" t="str">
        <f>IFERROR(IF(VLOOKUP(B522,IMPORT!$F:$AF,11,FALSE)="true","X",""),"")</f>
        <v/>
      </c>
      <c r="S522" s="16" t="str">
        <f>IFERROR(IF(VLOOKUP(B522,IMPORT!$F:$AF,12,FALSE)="true","X",""),"")</f>
        <v/>
      </c>
      <c r="T522" s="16" t="str">
        <f>IFERROR(IF(VLOOKUP(B522,IMPORT!$F:$AF,9,FALSE)="true","X",""),"")</f>
        <v/>
      </c>
      <c r="U522" s="16" t="str">
        <f>IFERROR(IF(VLOOKUP(B522,IMPORT!$F:$AF,10,FALSE)="true","X",""),"")</f>
        <v/>
      </c>
      <c r="V522" s="16" t="str">
        <f>IFERROR(IF(VLOOKUP(B522,IMPORT!$F:$AF,13,FALSE)="true","X",""),"")</f>
        <v/>
      </c>
      <c r="W522" s="16" t="str">
        <f>IFERROR(IF(VLOOKUP(B522,IMPORT!$F:$AF,14,FALSE)="true","X",""),"")</f>
        <v/>
      </c>
      <c r="X522" s="12" t="str">
        <f>IFERROR(INT(IF(MID(VLOOKUP(B522,IMPORT!$F:$AF,27,FALSE),1,10)&lt;&gt;"null",MID(VLOOKUP(B522,IMPORT!$F:$AF,27,FALSE),1,10),"-")),"")</f>
        <v/>
      </c>
      <c r="Y522" s="21" t="str">
        <f>IFERROR(IF(VLOOKUP(B522,IMPORT!$F:$AF,24,FALSE)&lt;&gt;"null",VLOOKUP(B522,IMPORT!$F:$AF,24,FALSE),""),"")</f>
        <v/>
      </c>
      <c r="Z522" s="18" t="str">
        <f>IFERROR(IF(VLOOKUP(B522,IMPORT!$F:$AF,25,FALSE)&lt;&gt;"null",VLOOKUP(B522,IMPORT!$F:$AF,25,FALSE),""),"")</f>
        <v/>
      </c>
    </row>
    <row r="523" spans="1:26">
      <c r="A523" s="1" t="str">
        <f>IFERROR(IF(IMPORT!C523&lt;&gt;"",IMPORT!C523,""),"")</f>
        <v/>
      </c>
      <c r="B523" s="1">
        <f>IFERROR(VLOOKUP(D523,IMPORT!$1:$1048576,6,FALSE),"")</f>
        <v>0</v>
      </c>
      <c r="C523" s="1" t="str">
        <f>IFERROR(VLOOKUP(B523,IMPORT!$F:$G,2,FALSE),"")</f>
        <v/>
      </c>
      <c r="D523" s="8" t="str">
        <f>IFERROR(IF(IMPORT!A523&lt;&gt;"",IMPORT!A523,""),"")</f>
        <v/>
      </c>
      <c r="E523" s="1">
        <f>IFERROR(VLOOKUP(D523,IMPORT!$1:$1048576,21,FALSE),"")</f>
        <v>0</v>
      </c>
      <c r="F523" s="25" t="str">
        <f>IFERROR(IF(VLOOKUP(B523,IMPORT!$F:$J,4,0)="true","","S"),"")</f>
        <v/>
      </c>
      <c r="G523" s="10" t="str">
        <f>IFERROR(IF(VLOOKUP(B523,IMPORT!$F:$J,5,0)="normal","","B"),"")</f>
        <v/>
      </c>
      <c r="H523" s="26" t="str">
        <f>IFERROR(IF(VLOOKUP(B523,IMPORT!$F:$L,7,0)="true","","P"),"")</f>
        <v/>
      </c>
      <c r="I523" s="18" t="str">
        <f>IF(AND(OR(IMPORT!K523="available",IMPORT!K523="reservation",IMPORT!K523="reservation-late"),OR(A523&lt;&gt;"Z - Garage - Livraison",A523&lt;&gt;"Z - Garage - Livraison")),B523,"")</f>
        <v/>
      </c>
      <c r="J523" s="18" t="str">
        <f>IFERROR(IF(VLOOKUP(B523,IMPORT!$F:$AF,21,FALSE)&lt;&gt;"null",IF(OR(A523="Z - Garage - Livraison",A523="Z - Garage - Restitution"),"",B523),""),"")</f>
        <v/>
      </c>
      <c r="K523" s="18" t="str">
        <f>IF(AND(J523="",OR(IMPORT!K523="intervention",IMPORT!K523="intervention-late")),IF(OR(A523="Z - Garage - Livraison",A523="Z - Garage - Restitution"),"",B523),"")</f>
        <v/>
      </c>
      <c r="L523" s="18" t="str">
        <f>IFERROR(IF(OR(A523="Z - Garage - Livraison",A523="Z - Garage - Restitution"),B523,""),"")</f>
        <v/>
      </c>
      <c r="M523" s="20" t="str">
        <f>IFERROR(INT(IF(OR(IMPORT!K523="intervention",IMPORT!K523="intervention-late",IMPORT!K523="unavailable"),IF(J523&lt;&gt;"",MID(VLOOKUP(B523,IMPORT!$F:$AF,21,0),1,10),MID(VLOOKUP(B523,IMPORT!$F:$AF,19,0),1,10)),"")),"")</f>
        <v/>
      </c>
      <c r="N523" s="20" t="str">
        <f>IFERROR(INT(IF(OR(IMPORT!K523="intervention",IMPORT!K523="intervention-late",IMPORT!K523="unavailable"),IF(J523&lt;&gt;"",MID(VLOOKUP(B523,IMPORT!$F:$AF,22,0),1,10),MID(VLOOKUP(B523,IMPORT!$F:$AF,20,0),1,10)),"")),"")</f>
        <v/>
      </c>
      <c r="O523" s="18" t="str">
        <f t="shared" ca="1" si="8"/>
        <v/>
      </c>
      <c r="P523" s="14" t="str">
        <f>IFERROR(INT(IF(MID(VLOOKUP(B523,IMPORT!$F:$AF,23,FALSE),1,10)&lt;&gt;"null",MID(VLOOKUP(B523,IMPORT!$F:$AF,23,FALSE),1,10),"")),"")</f>
        <v/>
      </c>
      <c r="Q523" s="16" t="str">
        <f>IFERROR(INT(IF(MID(VLOOKUP(B523,IMPORT!$F:$AF,26,FALSE),1,10)&lt;&gt;"null",MID(VLOOKUP(B523,IMPORT!$F:$AF,26,FALSE),1,10),"")),"")</f>
        <v/>
      </c>
      <c r="R523" s="16" t="str">
        <f>IFERROR(IF(VLOOKUP(B523,IMPORT!$F:$AF,11,FALSE)="true","X",""),"")</f>
        <v/>
      </c>
      <c r="S523" s="16" t="str">
        <f>IFERROR(IF(VLOOKUP(B523,IMPORT!$F:$AF,12,FALSE)="true","X",""),"")</f>
        <v/>
      </c>
      <c r="T523" s="16" t="str">
        <f>IFERROR(IF(VLOOKUP(B523,IMPORT!$F:$AF,9,FALSE)="true","X",""),"")</f>
        <v/>
      </c>
      <c r="U523" s="16" t="str">
        <f>IFERROR(IF(VLOOKUP(B523,IMPORT!$F:$AF,10,FALSE)="true","X",""),"")</f>
        <v/>
      </c>
      <c r="V523" s="16" t="str">
        <f>IFERROR(IF(VLOOKUP(B523,IMPORT!$F:$AF,13,FALSE)="true","X",""),"")</f>
        <v/>
      </c>
      <c r="W523" s="16" t="str">
        <f>IFERROR(IF(VLOOKUP(B523,IMPORT!$F:$AF,14,FALSE)="true","X",""),"")</f>
        <v/>
      </c>
      <c r="X523" s="12" t="str">
        <f>IFERROR(INT(IF(MID(VLOOKUP(B523,IMPORT!$F:$AF,27,FALSE),1,10)&lt;&gt;"null",MID(VLOOKUP(B523,IMPORT!$F:$AF,27,FALSE),1,10),"-")),"")</f>
        <v/>
      </c>
      <c r="Y523" s="21" t="str">
        <f>IFERROR(IF(VLOOKUP(B523,IMPORT!$F:$AF,24,FALSE)&lt;&gt;"null",VLOOKUP(B523,IMPORT!$F:$AF,24,FALSE),""),"")</f>
        <v/>
      </c>
      <c r="Z523" s="18" t="str">
        <f>IFERROR(IF(VLOOKUP(B523,IMPORT!$F:$AF,25,FALSE)&lt;&gt;"null",VLOOKUP(B523,IMPORT!$F:$AF,25,FALSE),""),"")</f>
        <v/>
      </c>
    </row>
    <row r="524" spans="1:26">
      <c r="A524" s="1" t="str">
        <f>IFERROR(IF(IMPORT!C524&lt;&gt;"",IMPORT!C524,""),"")</f>
        <v/>
      </c>
      <c r="B524" s="1">
        <f>IFERROR(VLOOKUP(D524,IMPORT!$1:$1048576,6,FALSE),"")</f>
        <v>0</v>
      </c>
      <c r="C524" s="1" t="str">
        <f>IFERROR(VLOOKUP(B524,IMPORT!$F:$G,2,FALSE),"")</f>
        <v/>
      </c>
      <c r="D524" s="8" t="str">
        <f>IFERROR(IF(IMPORT!A524&lt;&gt;"",IMPORT!A524,""),"")</f>
        <v/>
      </c>
      <c r="E524" s="1">
        <f>IFERROR(VLOOKUP(D524,IMPORT!$1:$1048576,21,FALSE),"")</f>
        <v>0</v>
      </c>
      <c r="F524" s="25" t="str">
        <f>IFERROR(IF(VLOOKUP(B524,IMPORT!$F:$J,4,0)="true","","S"),"")</f>
        <v/>
      </c>
      <c r="G524" s="10" t="str">
        <f>IFERROR(IF(VLOOKUP(B524,IMPORT!$F:$J,5,0)="normal","","B"),"")</f>
        <v/>
      </c>
      <c r="H524" s="26" t="str">
        <f>IFERROR(IF(VLOOKUP(B524,IMPORT!$F:$L,7,0)="true","","P"),"")</f>
        <v/>
      </c>
      <c r="I524" s="18" t="str">
        <f>IF(AND(OR(IMPORT!K524="available",IMPORT!K524="reservation",IMPORT!K524="reservation-late"),OR(A524&lt;&gt;"Z - Garage - Livraison",A524&lt;&gt;"Z - Garage - Livraison")),B524,"")</f>
        <v/>
      </c>
      <c r="J524" s="18" t="str">
        <f>IFERROR(IF(VLOOKUP(B524,IMPORT!$F:$AF,21,FALSE)&lt;&gt;"null",IF(OR(A524="Z - Garage - Livraison",A524="Z - Garage - Restitution"),"",B524),""),"")</f>
        <v/>
      </c>
      <c r="K524" s="18" t="str">
        <f>IF(AND(J524="",OR(IMPORT!K524="intervention",IMPORT!K524="intervention-late")),IF(OR(A524="Z - Garage - Livraison",A524="Z - Garage - Restitution"),"",B524),"")</f>
        <v/>
      </c>
      <c r="L524" s="18" t="str">
        <f>IFERROR(IF(OR(A524="Z - Garage - Livraison",A524="Z - Garage - Restitution"),B524,""),"")</f>
        <v/>
      </c>
      <c r="M524" s="20" t="str">
        <f>IFERROR(INT(IF(OR(IMPORT!K524="intervention",IMPORT!K524="intervention-late",IMPORT!K524="unavailable"),IF(J524&lt;&gt;"",MID(VLOOKUP(B524,IMPORT!$F:$AF,21,0),1,10),MID(VLOOKUP(B524,IMPORT!$F:$AF,19,0),1,10)),"")),"")</f>
        <v/>
      </c>
      <c r="N524" s="20" t="str">
        <f>IFERROR(INT(IF(OR(IMPORT!K524="intervention",IMPORT!K524="intervention-late",IMPORT!K524="unavailable"),IF(J524&lt;&gt;"",MID(VLOOKUP(B524,IMPORT!$F:$AF,22,0),1,10),MID(VLOOKUP(B524,IMPORT!$F:$AF,20,0),1,10)),"")),"")</f>
        <v/>
      </c>
      <c r="O524" s="18" t="str">
        <f t="shared" ca="1" si="8"/>
        <v/>
      </c>
      <c r="P524" s="14" t="str">
        <f>IFERROR(INT(IF(MID(VLOOKUP(B524,IMPORT!$F:$AF,23,FALSE),1,10)&lt;&gt;"null",MID(VLOOKUP(B524,IMPORT!$F:$AF,23,FALSE),1,10),"")),"")</f>
        <v/>
      </c>
      <c r="Q524" s="16" t="str">
        <f>IFERROR(INT(IF(MID(VLOOKUP(B524,IMPORT!$F:$AF,26,FALSE),1,10)&lt;&gt;"null",MID(VLOOKUP(B524,IMPORT!$F:$AF,26,FALSE),1,10),"")),"")</f>
        <v/>
      </c>
      <c r="R524" s="16" t="str">
        <f>IFERROR(IF(VLOOKUP(B524,IMPORT!$F:$AF,11,FALSE)="true","X",""),"")</f>
        <v/>
      </c>
      <c r="S524" s="16" t="str">
        <f>IFERROR(IF(VLOOKUP(B524,IMPORT!$F:$AF,12,FALSE)="true","X",""),"")</f>
        <v/>
      </c>
      <c r="T524" s="16" t="str">
        <f>IFERROR(IF(VLOOKUP(B524,IMPORT!$F:$AF,9,FALSE)="true","X",""),"")</f>
        <v/>
      </c>
      <c r="U524" s="16" t="str">
        <f>IFERROR(IF(VLOOKUP(B524,IMPORT!$F:$AF,10,FALSE)="true","X",""),"")</f>
        <v/>
      </c>
      <c r="V524" s="16" t="str">
        <f>IFERROR(IF(VLOOKUP(B524,IMPORT!$F:$AF,13,FALSE)="true","X",""),"")</f>
        <v/>
      </c>
      <c r="W524" s="16" t="str">
        <f>IFERROR(IF(VLOOKUP(B524,IMPORT!$F:$AF,14,FALSE)="true","X",""),"")</f>
        <v/>
      </c>
      <c r="X524" s="12" t="str">
        <f>IFERROR(INT(IF(MID(VLOOKUP(B524,IMPORT!$F:$AF,27,FALSE),1,10)&lt;&gt;"null",MID(VLOOKUP(B524,IMPORT!$F:$AF,27,FALSE),1,10),"-")),"")</f>
        <v/>
      </c>
      <c r="Y524" s="21" t="str">
        <f>IFERROR(IF(VLOOKUP(B524,IMPORT!$F:$AF,24,FALSE)&lt;&gt;"null",VLOOKUP(B524,IMPORT!$F:$AF,24,FALSE),""),"")</f>
        <v/>
      </c>
      <c r="Z524" s="18" t="str">
        <f>IFERROR(IF(VLOOKUP(B524,IMPORT!$F:$AF,25,FALSE)&lt;&gt;"null",VLOOKUP(B524,IMPORT!$F:$AF,25,FALSE),""),"")</f>
        <v/>
      </c>
    </row>
    <row r="525" spans="1:26">
      <c r="A525" s="1" t="str">
        <f>IFERROR(IF(IMPORT!C525&lt;&gt;"",IMPORT!C525,""),"")</f>
        <v/>
      </c>
      <c r="B525" s="1">
        <f>IFERROR(VLOOKUP(D525,IMPORT!$1:$1048576,6,FALSE),"")</f>
        <v>0</v>
      </c>
      <c r="C525" s="1" t="str">
        <f>IFERROR(VLOOKUP(B525,IMPORT!$F:$G,2,FALSE),"")</f>
        <v/>
      </c>
      <c r="D525" s="8" t="str">
        <f>IFERROR(IF(IMPORT!A525&lt;&gt;"",IMPORT!A525,""),"")</f>
        <v/>
      </c>
      <c r="E525" s="1">
        <f>IFERROR(VLOOKUP(D525,IMPORT!$1:$1048576,21,FALSE),"")</f>
        <v>0</v>
      </c>
      <c r="F525" s="25" t="str">
        <f>IFERROR(IF(VLOOKUP(B525,IMPORT!$F:$J,4,0)="true","","S"),"")</f>
        <v/>
      </c>
      <c r="G525" s="10" t="str">
        <f>IFERROR(IF(VLOOKUP(B525,IMPORT!$F:$J,5,0)="normal","","B"),"")</f>
        <v/>
      </c>
      <c r="H525" s="26" t="str">
        <f>IFERROR(IF(VLOOKUP(B525,IMPORT!$F:$L,7,0)="true","","P"),"")</f>
        <v/>
      </c>
      <c r="I525" s="18" t="str">
        <f>IF(AND(OR(IMPORT!K525="available",IMPORT!K525="reservation",IMPORT!K525="reservation-late"),OR(A525&lt;&gt;"Z - Garage - Livraison",A525&lt;&gt;"Z - Garage - Livraison")),B525,"")</f>
        <v/>
      </c>
      <c r="J525" s="18" t="str">
        <f>IFERROR(IF(VLOOKUP(B525,IMPORT!$F:$AF,21,FALSE)&lt;&gt;"null",IF(OR(A525="Z - Garage - Livraison",A525="Z - Garage - Restitution"),"",B525),""),"")</f>
        <v/>
      </c>
      <c r="K525" s="18" t="str">
        <f>IF(AND(J525="",OR(IMPORT!K525="intervention",IMPORT!K525="intervention-late")),IF(OR(A525="Z - Garage - Livraison",A525="Z - Garage - Restitution"),"",B525),"")</f>
        <v/>
      </c>
      <c r="L525" s="18" t="str">
        <f>IFERROR(IF(OR(A525="Z - Garage - Livraison",A525="Z - Garage - Restitution"),B525,""),"")</f>
        <v/>
      </c>
      <c r="M525" s="20" t="str">
        <f>IFERROR(INT(IF(OR(IMPORT!K525="intervention",IMPORT!K525="intervention-late",IMPORT!K525="unavailable"),IF(J525&lt;&gt;"",MID(VLOOKUP(B525,IMPORT!$F:$AF,21,0),1,10),MID(VLOOKUP(B525,IMPORT!$F:$AF,19,0),1,10)),"")),"")</f>
        <v/>
      </c>
      <c r="N525" s="20" t="str">
        <f>IFERROR(INT(IF(OR(IMPORT!K525="intervention",IMPORT!K525="intervention-late",IMPORT!K525="unavailable"),IF(J525&lt;&gt;"",MID(VLOOKUP(B525,IMPORT!$F:$AF,22,0),1,10),MID(VLOOKUP(B525,IMPORT!$F:$AF,20,0),1,10)),"")),"")</f>
        <v/>
      </c>
      <c r="O525" s="18" t="str">
        <f t="shared" ca="1" si="8"/>
        <v/>
      </c>
      <c r="P525" s="14" t="str">
        <f>IFERROR(INT(IF(MID(VLOOKUP(B525,IMPORT!$F:$AF,23,FALSE),1,10)&lt;&gt;"null",MID(VLOOKUP(B525,IMPORT!$F:$AF,23,FALSE),1,10),"")),"")</f>
        <v/>
      </c>
      <c r="Q525" s="16" t="str">
        <f>IFERROR(INT(IF(MID(VLOOKUP(B525,IMPORT!$F:$AF,26,FALSE),1,10)&lt;&gt;"null",MID(VLOOKUP(B525,IMPORT!$F:$AF,26,FALSE),1,10),"")),"")</f>
        <v/>
      </c>
      <c r="R525" s="16" t="str">
        <f>IFERROR(IF(VLOOKUP(B525,IMPORT!$F:$AF,11,FALSE)="true","X",""),"")</f>
        <v/>
      </c>
      <c r="S525" s="16" t="str">
        <f>IFERROR(IF(VLOOKUP(B525,IMPORT!$F:$AF,12,FALSE)="true","X",""),"")</f>
        <v/>
      </c>
      <c r="T525" s="16" t="str">
        <f>IFERROR(IF(VLOOKUP(B525,IMPORT!$F:$AF,9,FALSE)="true","X",""),"")</f>
        <v/>
      </c>
      <c r="U525" s="16" t="str">
        <f>IFERROR(IF(VLOOKUP(B525,IMPORT!$F:$AF,10,FALSE)="true","X",""),"")</f>
        <v/>
      </c>
      <c r="V525" s="16" t="str">
        <f>IFERROR(IF(VLOOKUP(B525,IMPORT!$F:$AF,13,FALSE)="true","X",""),"")</f>
        <v/>
      </c>
      <c r="W525" s="16" t="str">
        <f>IFERROR(IF(VLOOKUP(B525,IMPORT!$F:$AF,14,FALSE)="true","X",""),"")</f>
        <v/>
      </c>
      <c r="X525" s="12" t="str">
        <f>IFERROR(INT(IF(MID(VLOOKUP(B525,IMPORT!$F:$AF,27,FALSE),1,10)&lt;&gt;"null",MID(VLOOKUP(B525,IMPORT!$F:$AF,27,FALSE),1,10),"-")),"")</f>
        <v/>
      </c>
      <c r="Y525" s="21" t="str">
        <f>IFERROR(IF(VLOOKUP(B525,IMPORT!$F:$AF,24,FALSE)&lt;&gt;"null",VLOOKUP(B525,IMPORT!$F:$AF,24,FALSE),""),"")</f>
        <v/>
      </c>
      <c r="Z525" s="18" t="str">
        <f>IFERROR(IF(VLOOKUP(B525,IMPORT!$F:$AF,25,FALSE)&lt;&gt;"null",VLOOKUP(B525,IMPORT!$F:$AF,25,FALSE),""),"")</f>
        <v/>
      </c>
    </row>
    <row r="526" spans="1:26">
      <c r="A526" s="1" t="str">
        <f>IFERROR(IF(IMPORT!C526&lt;&gt;"",IMPORT!C526,""),"")</f>
        <v/>
      </c>
      <c r="B526" s="1">
        <f>IFERROR(VLOOKUP(D526,IMPORT!$1:$1048576,6,FALSE),"")</f>
        <v>0</v>
      </c>
      <c r="C526" s="1" t="str">
        <f>IFERROR(VLOOKUP(B526,IMPORT!$F:$G,2,FALSE),"")</f>
        <v/>
      </c>
      <c r="D526" s="8" t="str">
        <f>IFERROR(IF(IMPORT!A526&lt;&gt;"",IMPORT!A526,""),"")</f>
        <v/>
      </c>
      <c r="E526" s="1">
        <f>IFERROR(VLOOKUP(D526,IMPORT!$1:$1048576,21,FALSE),"")</f>
        <v>0</v>
      </c>
      <c r="F526" s="25" t="str">
        <f>IFERROR(IF(VLOOKUP(B526,IMPORT!$F:$J,4,0)="true","","S"),"")</f>
        <v/>
      </c>
      <c r="G526" s="10" t="str">
        <f>IFERROR(IF(VLOOKUP(B526,IMPORT!$F:$J,5,0)="normal","","B"),"")</f>
        <v/>
      </c>
      <c r="H526" s="26" t="str">
        <f>IFERROR(IF(VLOOKUP(B526,IMPORT!$F:$L,7,0)="true","","P"),"")</f>
        <v/>
      </c>
      <c r="I526" s="18" t="str">
        <f>IF(AND(OR(IMPORT!K526="available",IMPORT!K526="reservation",IMPORT!K526="reservation-late"),OR(A526&lt;&gt;"Z - Garage - Livraison",A526&lt;&gt;"Z - Garage - Livraison")),B526,"")</f>
        <v/>
      </c>
      <c r="J526" s="18" t="str">
        <f>IFERROR(IF(VLOOKUP(B526,IMPORT!$F:$AF,21,FALSE)&lt;&gt;"null",IF(OR(A526="Z - Garage - Livraison",A526="Z - Garage - Restitution"),"",B526),""),"")</f>
        <v/>
      </c>
      <c r="K526" s="18" t="str">
        <f>IF(AND(J526="",OR(IMPORT!K526="intervention",IMPORT!K526="intervention-late")),IF(OR(A526="Z - Garage - Livraison",A526="Z - Garage - Restitution"),"",B526),"")</f>
        <v/>
      </c>
      <c r="L526" s="18" t="str">
        <f>IFERROR(IF(OR(A526="Z - Garage - Livraison",A526="Z - Garage - Restitution"),B526,""),"")</f>
        <v/>
      </c>
      <c r="M526" s="20" t="str">
        <f>IFERROR(INT(IF(OR(IMPORT!K526="intervention",IMPORT!K526="intervention-late",IMPORT!K526="unavailable"),IF(J526&lt;&gt;"",MID(VLOOKUP(B526,IMPORT!$F:$AF,21,0),1,10),MID(VLOOKUP(B526,IMPORT!$F:$AF,19,0),1,10)),"")),"")</f>
        <v/>
      </c>
      <c r="N526" s="20" t="str">
        <f>IFERROR(INT(IF(OR(IMPORT!K526="intervention",IMPORT!K526="intervention-late",IMPORT!K526="unavailable"),IF(J526&lt;&gt;"",MID(VLOOKUP(B526,IMPORT!$F:$AF,22,0),1,10),MID(VLOOKUP(B526,IMPORT!$F:$AF,20,0),1,10)),"")),"")</f>
        <v/>
      </c>
      <c r="O526" s="18" t="str">
        <f t="shared" ca="1" si="8"/>
        <v/>
      </c>
      <c r="P526" s="14" t="str">
        <f>IFERROR(INT(IF(MID(VLOOKUP(B526,IMPORT!$F:$AF,23,FALSE),1,10)&lt;&gt;"null",MID(VLOOKUP(B526,IMPORT!$F:$AF,23,FALSE),1,10),"")),"")</f>
        <v/>
      </c>
      <c r="Q526" s="16" t="str">
        <f>IFERROR(INT(IF(MID(VLOOKUP(B526,IMPORT!$F:$AF,26,FALSE),1,10)&lt;&gt;"null",MID(VLOOKUP(B526,IMPORT!$F:$AF,26,FALSE),1,10),"")),"")</f>
        <v/>
      </c>
      <c r="R526" s="16" t="str">
        <f>IFERROR(IF(VLOOKUP(B526,IMPORT!$F:$AF,11,FALSE)="true","X",""),"")</f>
        <v/>
      </c>
      <c r="S526" s="16" t="str">
        <f>IFERROR(IF(VLOOKUP(B526,IMPORT!$F:$AF,12,FALSE)="true","X",""),"")</f>
        <v/>
      </c>
      <c r="T526" s="16" t="str">
        <f>IFERROR(IF(VLOOKUP(B526,IMPORT!$F:$AF,9,FALSE)="true","X",""),"")</f>
        <v/>
      </c>
      <c r="U526" s="16" t="str">
        <f>IFERROR(IF(VLOOKUP(B526,IMPORT!$F:$AF,10,FALSE)="true","X",""),"")</f>
        <v/>
      </c>
      <c r="V526" s="16" t="str">
        <f>IFERROR(IF(VLOOKUP(B526,IMPORT!$F:$AF,13,FALSE)="true","X",""),"")</f>
        <v/>
      </c>
      <c r="W526" s="16" t="str">
        <f>IFERROR(IF(VLOOKUP(B526,IMPORT!$F:$AF,14,FALSE)="true","X",""),"")</f>
        <v/>
      </c>
      <c r="X526" s="12" t="str">
        <f>IFERROR(INT(IF(MID(VLOOKUP(B526,IMPORT!$F:$AF,27,FALSE),1,10)&lt;&gt;"null",MID(VLOOKUP(B526,IMPORT!$F:$AF,27,FALSE),1,10),"-")),"")</f>
        <v/>
      </c>
      <c r="Y526" s="21" t="str">
        <f>IFERROR(IF(VLOOKUP(B526,IMPORT!$F:$AF,24,FALSE)&lt;&gt;"null",VLOOKUP(B526,IMPORT!$F:$AF,24,FALSE),""),"")</f>
        <v/>
      </c>
      <c r="Z526" s="18" t="str">
        <f>IFERROR(IF(VLOOKUP(B526,IMPORT!$F:$AF,25,FALSE)&lt;&gt;"null",VLOOKUP(B526,IMPORT!$F:$AF,25,FALSE),""),"")</f>
        <v/>
      </c>
    </row>
    <row r="527" spans="1:26">
      <c r="A527" s="1" t="str">
        <f>IFERROR(IF(IMPORT!C527&lt;&gt;"",IMPORT!C527,""),"")</f>
        <v/>
      </c>
      <c r="B527" s="1">
        <f>IFERROR(VLOOKUP(D527,IMPORT!$1:$1048576,6,FALSE),"")</f>
        <v>0</v>
      </c>
      <c r="C527" s="1" t="str">
        <f>IFERROR(VLOOKUP(B527,IMPORT!$F:$G,2,FALSE),"")</f>
        <v/>
      </c>
      <c r="D527" s="8" t="str">
        <f>IFERROR(IF(IMPORT!A527&lt;&gt;"",IMPORT!A527,""),"")</f>
        <v/>
      </c>
      <c r="E527" s="1">
        <f>IFERROR(VLOOKUP(D527,IMPORT!$1:$1048576,21,FALSE),"")</f>
        <v>0</v>
      </c>
      <c r="F527" s="25" t="str">
        <f>IFERROR(IF(VLOOKUP(B527,IMPORT!$F:$J,4,0)="true","","S"),"")</f>
        <v/>
      </c>
      <c r="G527" s="10" t="str">
        <f>IFERROR(IF(VLOOKUP(B527,IMPORT!$F:$J,5,0)="normal","","B"),"")</f>
        <v/>
      </c>
      <c r="H527" s="26" t="str">
        <f>IFERROR(IF(VLOOKUP(B527,IMPORT!$F:$L,7,0)="true","","P"),"")</f>
        <v/>
      </c>
      <c r="I527" s="18" t="str">
        <f>IF(AND(OR(IMPORT!K527="available",IMPORT!K527="reservation",IMPORT!K527="reservation-late"),OR(A527&lt;&gt;"Z - Garage - Livraison",A527&lt;&gt;"Z - Garage - Livraison")),B527,"")</f>
        <v/>
      </c>
      <c r="J527" s="18" t="str">
        <f>IFERROR(IF(VLOOKUP(B527,IMPORT!$F:$AF,21,FALSE)&lt;&gt;"null",IF(OR(A527="Z - Garage - Livraison",A527="Z - Garage - Restitution"),"",B527),""),"")</f>
        <v/>
      </c>
      <c r="K527" s="18" t="str">
        <f>IF(AND(J527="",OR(IMPORT!K527="intervention",IMPORT!K527="intervention-late")),IF(OR(A527="Z - Garage - Livraison",A527="Z - Garage - Restitution"),"",B527),"")</f>
        <v/>
      </c>
      <c r="L527" s="18" t="str">
        <f>IFERROR(IF(OR(A527="Z - Garage - Livraison",A527="Z - Garage - Restitution"),B527,""),"")</f>
        <v/>
      </c>
      <c r="M527" s="20" t="str">
        <f>IFERROR(INT(IF(OR(IMPORT!K527="intervention",IMPORT!K527="intervention-late",IMPORT!K527="unavailable"),IF(J527&lt;&gt;"",MID(VLOOKUP(B527,IMPORT!$F:$AF,21,0),1,10),MID(VLOOKUP(B527,IMPORT!$F:$AF,19,0),1,10)),"")),"")</f>
        <v/>
      </c>
      <c r="N527" s="20" t="str">
        <f>IFERROR(INT(IF(OR(IMPORT!K527="intervention",IMPORT!K527="intervention-late",IMPORT!K527="unavailable"),IF(J527&lt;&gt;"",MID(VLOOKUP(B527,IMPORT!$F:$AF,22,0),1,10),MID(VLOOKUP(B527,IMPORT!$F:$AF,20,0),1,10)),"")),"")</f>
        <v/>
      </c>
      <c r="O527" s="18" t="str">
        <f t="shared" ca="1" si="8"/>
        <v/>
      </c>
      <c r="P527" s="14" t="str">
        <f>IFERROR(INT(IF(MID(VLOOKUP(B527,IMPORT!$F:$AF,23,FALSE),1,10)&lt;&gt;"null",MID(VLOOKUP(B527,IMPORT!$F:$AF,23,FALSE),1,10),"")),"")</f>
        <v/>
      </c>
      <c r="Q527" s="16" t="str">
        <f>IFERROR(INT(IF(MID(VLOOKUP(B527,IMPORT!$F:$AF,26,FALSE),1,10)&lt;&gt;"null",MID(VLOOKUP(B527,IMPORT!$F:$AF,26,FALSE),1,10),"")),"")</f>
        <v/>
      </c>
      <c r="R527" s="16" t="str">
        <f>IFERROR(IF(VLOOKUP(B527,IMPORT!$F:$AF,11,FALSE)="true","X",""),"")</f>
        <v/>
      </c>
      <c r="S527" s="16" t="str">
        <f>IFERROR(IF(VLOOKUP(B527,IMPORT!$F:$AF,12,FALSE)="true","X",""),"")</f>
        <v/>
      </c>
      <c r="T527" s="16" t="str">
        <f>IFERROR(IF(VLOOKUP(B527,IMPORT!$F:$AF,9,FALSE)="true","X",""),"")</f>
        <v/>
      </c>
      <c r="U527" s="16" t="str">
        <f>IFERROR(IF(VLOOKUP(B527,IMPORT!$F:$AF,10,FALSE)="true","X",""),"")</f>
        <v/>
      </c>
      <c r="V527" s="16" t="str">
        <f>IFERROR(IF(VLOOKUP(B527,IMPORT!$F:$AF,13,FALSE)="true","X",""),"")</f>
        <v/>
      </c>
      <c r="W527" s="16" t="str">
        <f>IFERROR(IF(VLOOKUP(B527,IMPORT!$F:$AF,14,FALSE)="true","X",""),"")</f>
        <v/>
      </c>
      <c r="X527" s="12" t="str">
        <f>IFERROR(INT(IF(MID(VLOOKUP(B527,IMPORT!$F:$AF,27,FALSE),1,10)&lt;&gt;"null",MID(VLOOKUP(B527,IMPORT!$F:$AF,27,FALSE),1,10),"-")),"")</f>
        <v/>
      </c>
      <c r="Y527" s="21" t="str">
        <f>IFERROR(IF(VLOOKUP(B527,IMPORT!$F:$AF,24,FALSE)&lt;&gt;"null",VLOOKUP(B527,IMPORT!$F:$AF,24,FALSE),""),"")</f>
        <v/>
      </c>
      <c r="Z527" s="18" t="str">
        <f>IFERROR(IF(VLOOKUP(B527,IMPORT!$F:$AF,25,FALSE)&lt;&gt;"null",VLOOKUP(B527,IMPORT!$F:$AF,25,FALSE),""),"")</f>
        <v/>
      </c>
    </row>
    <row r="528" spans="1:26">
      <c r="A528" s="1" t="str">
        <f>IFERROR(IF(IMPORT!C528&lt;&gt;"",IMPORT!C528,""),"")</f>
        <v/>
      </c>
      <c r="B528" s="1">
        <f>IFERROR(VLOOKUP(D528,IMPORT!$1:$1048576,6,FALSE),"")</f>
        <v>0</v>
      </c>
      <c r="C528" s="1" t="str">
        <f>IFERROR(VLOOKUP(B528,IMPORT!$F:$G,2,FALSE),"")</f>
        <v/>
      </c>
      <c r="D528" s="8" t="str">
        <f>IFERROR(IF(IMPORT!A528&lt;&gt;"",IMPORT!A528,""),"")</f>
        <v/>
      </c>
      <c r="E528" s="1">
        <f>IFERROR(VLOOKUP(D528,IMPORT!$1:$1048576,21,FALSE),"")</f>
        <v>0</v>
      </c>
      <c r="F528" s="25" t="str">
        <f>IFERROR(IF(VLOOKUP(B528,IMPORT!$F:$J,4,0)="true","","S"),"")</f>
        <v/>
      </c>
      <c r="G528" s="10" t="str">
        <f>IFERROR(IF(VLOOKUP(B528,IMPORT!$F:$J,5,0)="normal","","B"),"")</f>
        <v/>
      </c>
      <c r="H528" s="26" t="str">
        <f>IFERROR(IF(VLOOKUP(B528,IMPORT!$F:$L,7,0)="true","","P"),"")</f>
        <v/>
      </c>
      <c r="I528" s="18" t="str">
        <f>IF(AND(OR(IMPORT!K528="available",IMPORT!K528="reservation",IMPORT!K528="reservation-late"),OR(A528&lt;&gt;"Z - Garage - Livraison",A528&lt;&gt;"Z - Garage - Livraison")),B528,"")</f>
        <v/>
      </c>
      <c r="J528" s="18" t="str">
        <f>IFERROR(IF(VLOOKUP(B528,IMPORT!$F:$AF,21,FALSE)&lt;&gt;"null",IF(OR(A528="Z - Garage - Livraison",A528="Z - Garage - Restitution"),"",B528),""),"")</f>
        <v/>
      </c>
      <c r="K528" s="18" t="str">
        <f>IF(AND(J528="",OR(IMPORT!K528="intervention",IMPORT!K528="intervention-late")),IF(OR(A528="Z - Garage - Livraison",A528="Z - Garage - Restitution"),"",B528),"")</f>
        <v/>
      </c>
      <c r="L528" s="18" t="str">
        <f>IFERROR(IF(OR(A528="Z - Garage - Livraison",A528="Z - Garage - Restitution"),B528,""),"")</f>
        <v/>
      </c>
      <c r="M528" s="20" t="str">
        <f>IFERROR(INT(IF(OR(IMPORT!K528="intervention",IMPORT!K528="intervention-late",IMPORT!K528="unavailable"),IF(J528&lt;&gt;"",MID(VLOOKUP(B528,IMPORT!$F:$AF,21,0),1,10),MID(VLOOKUP(B528,IMPORT!$F:$AF,19,0),1,10)),"")),"")</f>
        <v/>
      </c>
      <c r="N528" s="20" t="str">
        <f>IFERROR(INT(IF(OR(IMPORT!K528="intervention",IMPORT!K528="intervention-late",IMPORT!K528="unavailable"),IF(J528&lt;&gt;"",MID(VLOOKUP(B528,IMPORT!$F:$AF,22,0),1,10),MID(VLOOKUP(B528,IMPORT!$F:$AF,20,0),1,10)),"")),"")</f>
        <v/>
      </c>
      <c r="O528" s="18" t="str">
        <f t="shared" ca="1" si="8"/>
        <v/>
      </c>
      <c r="P528" s="14" t="str">
        <f>IFERROR(INT(IF(MID(VLOOKUP(B528,IMPORT!$F:$AF,23,FALSE),1,10)&lt;&gt;"null",MID(VLOOKUP(B528,IMPORT!$F:$AF,23,FALSE),1,10),"")),"")</f>
        <v/>
      </c>
      <c r="Q528" s="16" t="str">
        <f>IFERROR(INT(IF(MID(VLOOKUP(B528,IMPORT!$F:$AF,26,FALSE),1,10)&lt;&gt;"null",MID(VLOOKUP(B528,IMPORT!$F:$AF,26,FALSE),1,10),"")),"")</f>
        <v/>
      </c>
      <c r="R528" s="16" t="str">
        <f>IFERROR(IF(VLOOKUP(B528,IMPORT!$F:$AF,11,FALSE)="true","X",""),"")</f>
        <v/>
      </c>
      <c r="S528" s="16" t="str">
        <f>IFERROR(IF(VLOOKUP(B528,IMPORT!$F:$AF,12,FALSE)="true","X",""),"")</f>
        <v/>
      </c>
      <c r="T528" s="16" t="str">
        <f>IFERROR(IF(VLOOKUP(B528,IMPORT!$F:$AF,9,FALSE)="true","X",""),"")</f>
        <v/>
      </c>
      <c r="U528" s="16" t="str">
        <f>IFERROR(IF(VLOOKUP(B528,IMPORT!$F:$AF,10,FALSE)="true","X",""),"")</f>
        <v/>
      </c>
      <c r="V528" s="16" t="str">
        <f>IFERROR(IF(VLOOKUP(B528,IMPORT!$F:$AF,13,FALSE)="true","X",""),"")</f>
        <v/>
      </c>
      <c r="W528" s="16" t="str">
        <f>IFERROR(IF(VLOOKUP(B528,IMPORT!$F:$AF,14,FALSE)="true","X",""),"")</f>
        <v/>
      </c>
      <c r="X528" s="12" t="str">
        <f>IFERROR(INT(IF(MID(VLOOKUP(B528,IMPORT!$F:$AF,27,FALSE),1,10)&lt;&gt;"null",MID(VLOOKUP(B528,IMPORT!$F:$AF,27,FALSE),1,10),"-")),"")</f>
        <v/>
      </c>
      <c r="Y528" s="21" t="str">
        <f>IFERROR(IF(VLOOKUP(B528,IMPORT!$F:$AF,24,FALSE)&lt;&gt;"null",VLOOKUP(B528,IMPORT!$F:$AF,24,FALSE),""),"")</f>
        <v/>
      </c>
      <c r="Z528" s="18" t="str">
        <f>IFERROR(IF(VLOOKUP(B528,IMPORT!$F:$AF,25,FALSE)&lt;&gt;"null",VLOOKUP(B528,IMPORT!$F:$AF,25,FALSE),""),"")</f>
        <v/>
      </c>
    </row>
    <row r="529" spans="1:26">
      <c r="A529" s="1" t="str">
        <f>IFERROR(IF(IMPORT!C529&lt;&gt;"",IMPORT!C529,""),"")</f>
        <v/>
      </c>
      <c r="B529" s="1">
        <f>IFERROR(VLOOKUP(D529,IMPORT!$1:$1048576,6,FALSE),"")</f>
        <v>0</v>
      </c>
      <c r="C529" s="1" t="str">
        <f>IFERROR(VLOOKUP(B529,IMPORT!$F:$G,2,FALSE),"")</f>
        <v/>
      </c>
      <c r="D529" s="8" t="str">
        <f>IFERROR(IF(IMPORT!A529&lt;&gt;"",IMPORT!A529,""),"")</f>
        <v/>
      </c>
      <c r="E529" s="1">
        <f>IFERROR(VLOOKUP(D529,IMPORT!$1:$1048576,21,FALSE),"")</f>
        <v>0</v>
      </c>
      <c r="F529" s="25" t="str">
        <f>IFERROR(IF(VLOOKUP(B529,IMPORT!$F:$J,4,0)="true","","S"),"")</f>
        <v/>
      </c>
      <c r="G529" s="10" t="str">
        <f>IFERROR(IF(VLOOKUP(B529,IMPORT!$F:$J,5,0)="normal","","B"),"")</f>
        <v/>
      </c>
      <c r="H529" s="26" t="str">
        <f>IFERROR(IF(VLOOKUP(B529,IMPORT!$F:$L,7,0)="true","","P"),"")</f>
        <v/>
      </c>
      <c r="I529" s="18" t="str">
        <f>IF(AND(OR(IMPORT!K529="available",IMPORT!K529="reservation",IMPORT!K529="reservation-late"),OR(A529&lt;&gt;"Z - Garage - Livraison",A529&lt;&gt;"Z - Garage - Livraison")),B529,"")</f>
        <v/>
      </c>
      <c r="J529" s="18" t="str">
        <f>IFERROR(IF(VLOOKUP(B529,IMPORT!$F:$AF,21,FALSE)&lt;&gt;"null",IF(OR(A529="Z - Garage - Livraison",A529="Z - Garage - Restitution"),"",B529),""),"")</f>
        <v/>
      </c>
      <c r="K529" s="18" t="str">
        <f>IF(AND(J529="",OR(IMPORT!K529="intervention",IMPORT!K529="intervention-late")),IF(OR(A529="Z - Garage - Livraison",A529="Z - Garage - Restitution"),"",B529),"")</f>
        <v/>
      </c>
      <c r="L529" s="18" t="str">
        <f>IFERROR(IF(OR(A529="Z - Garage - Livraison",A529="Z - Garage - Restitution"),B529,""),"")</f>
        <v/>
      </c>
      <c r="M529" s="20" t="str">
        <f>IFERROR(INT(IF(OR(IMPORT!K529="intervention",IMPORT!K529="intervention-late",IMPORT!K529="unavailable"),IF(J529&lt;&gt;"",MID(VLOOKUP(B529,IMPORT!$F:$AF,21,0),1,10),MID(VLOOKUP(B529,IMPORT!$F:$AF,19,0),1,10)),"")),"")</f>
        <v/>
      </c>
      <c r="N529" s="20" t="str">
        <f>IFERROR(INT(IF(OR(IMPORT!K529="intervention",IMPORT!K529="intervention-late",IMPORT!K529="unavailable"),IF(J529&lt;&gt;"",MID(VLOOKUP(B529,IMPORT!$F:$AF,22,0),1,10),MID(VLOOKUP(B529,IMPORT!$F:$AF,20,0),1,10)),"")),"")</f>
        <v/>
      </c>
      <c r="O529" s="18" t="str">
        <f t="shared" ca="1" si="8"/>
        <v/>
      </c>
      <c r="P529" s="14" t="str">
        <f>IFERROR(INT(IF(MID(VLOOKUP(B529,IMPORT!$F:$AF,23,FALSE),1,10)&lt;&gt;"null",MID(VLOOKUP(B529,IMPORT!$F:$AF,23,FALSE),1,10),"")),"")</f>
        <v/>
      </c>
      <c r="Q529" s="16" t="str">
        <f>IFERROR(INT(IF(MID(VLOOKUP(B529,IMPORT!$F:$AF,26,FALSE),1,10)&lt;&gt;"null",MID(VLOOKUP(B529,IMPORT!$F:$AF,26,FALSE),1,10),"")),"")</f>
        <v/>
      </c>
      <c r="R529" s="16" t="str">
        <f>IFERROR(IF(VLOOKUP(B529,IMPORT!$F:$AF,11,FALSE)="true","X",""),"")</f>
        <v/>
      </c>
      <c r="S529" s="16" t="str">
        <f>IFERROR(IF(VLOOKUP(B529,IMPORT!$F:$AF,12,FALSE)="true","X",""),"")</f>
        <v/>
      </c>
      <c r="T529" s="16" t="str">
        <f>IFERROR(IF(VLOOKUP(B529,IMPORT!$F:$AF,9,FALSE)="true","X",""),"")</f>
        <v/>
      </c>
      <c r="U529" s="16" t="str">
        <f>IFERROR(IF(VLOOKUP(B529,IMPORT!$F:$AF,10,FALSE)="true","X",""),"")</f>
        <v/>
      </c>
      <c r="V529" s="16" t="str">
        <f>IFERROR(IF(VLOOKUP(B529,IMPORT!$F:$AF,13,FALSE)="true","X",""),"")</f>
        <v/>
      </c>
      <c r="W529" s="16" t="str">
        <f>IFERROR(IF(VLOOKUP(B529,IMPORT!$F:$AF,14,FALSE)="true","X",""),"")</f>
        <v/>
      </c>
      <c r="X529" s="12" t="str">
        <f>IFERROR(INT(IF(MID(VLOOKUP(B529,IMPORT!$F:$AF,27,FALSE),1,10)&lt;&gt;"null",MID(VLOOKUP(B529,IMPORT!$F:$AF,27,FALSE),1,10),"-")),"")</f>
        <v/>
      </c>
      <c r="Y529" s="21" t="str">
        <f>IFERROR(IF(VLOOKUP(B529,IMPORT!$F:$AF,24,FALSE)&lt;&gt;"null",VLOOKUP(B529,IMPORT!$F:$AF,24,FALSE),""),"")</f>
        <v/>
      </c>
      <c r="Z529" s="18" t="str">
        <f>IFERROR(IF(VLOOKUP(B529,IMPORT!$F:$AF,25,FALSE)&lt;&gt;"null",VLOOKUP(B529,IMPORT!$F:$AF,25,FALSE),""),"")</f>
        <v/>
      </c>
    </row>
    <row r="530" spans="1:26">
      <c r="A530" s="1" t="str">
        <f>IFERROR(IF(IMPORT!C530&lt;&gt;"",IMPORT!C530,""),"")</f>
        <v/>
      </c>
      <c r="B530" s="1">
        <f>IFERROR(VLOOKUP(D530,IMPORT!$1:$1048576,6,FALSE),"")</f>
        <v>0</v>
      </c>
      <c r="C530" s="1" t="str">
        <f>IFERROR(VLOOKUP(B530,IMPORT!$F:$G,2,FALSE),"")</f>
        <v/>
      </c>
      <c r="D530" s="8" t="str">
        <f>IFERROR(IF(IMPORT!A530&lt;&gt;"",IMPORT!A530,""),"")</f>
        <v/>
      </c>
      <c r="E530" s="1">
        <f>IFERROR(VLOOKUP(D530,IMPORT!$1:$1048576,21,FALSE),"")</f>
        <v>0</v>
      </c>
      <c r="F530" s="25" t="str">
        <f>IFERROR(IF(VLOOKUP(B530,IMPORT!$F:$J,4,0)="true","","S"),"")</f>
        <v/>
      </c>
      <c r="G530" s="10" t="str">
        <f>IFERROR(IF(VLOOKUP(B530,IMPORT!$F:$J,5,0)="normal","","B"),"")</f>
        <v/>
      </c>
      <c r="H530" s="26" t="str">
        <f>IFERROR(IF(VLOOKUP(B530,IMPORT!$F:$L,7,0)="true","","P"),"")</f>
        <v/>
      </c>
      <c r="I530" s="18" t="str">
        <f>IF(AND(OR(IMPORT!K530="available",IMPORT!K530="reservation",IMPORT!K530="reservation-late"),OR(A530&lt;&gt;"Z - Garage - Livraison",A530&lt;&gt;"Z - Garage - Livraison")),B530,"")</f>
        <v/>
      </c>
      <c r="J530" s="18" t="str">
        <f>IFERROR(IF(VLOOKUP(B530,IMPORT!$F:$AF,21,FALSE)&lt;&gt;"null",IF(OR(A530="Z - Garage - Livraison",A530="Z - Garage - Restitution"),"",B530),""),"")</f>
        <v/>
      </c>
      <c r="K530" s="18" t="str">
        <f>IF(AND(J530="",OR(IMPORT!K530="intervention",IMPORT!K530="intervention-late")),IF(OR(A530="Z - Garage - Livraison",A530="Z - Garage - Restitution"),"",B530),"")</f>
        <v/>
      </c>
      <c r="L530" s="18" t="str">
        <f>IFERROR(IF(OR(A530="Z - Garage - Livraison",A530="Z - Garage - Restitution"),B530,""),"")</f>
        <v/>
      </c>
      <c r="M530" s="20" t="str">
        <f>IFERROR(INT(IF(OR(IMPORT!K530="intervention",IMPORT!K530="intervention-late",IMPORT!K530="unavailable"),IF(J530&lt;&gt;"",MID(VLOOKUP(B530,IMPORT!$F:$AF,21,0),1,10),MID(VLOOKUP(B530,IMPORT!$F:$AF,19,0),1,10)),"")),"")</f>
        <v/>
      </c>
      <c r="N530" s="20" t="str">
        <f>IFERROR(INT(IF(OR(IMPORT!K530="intervention",IMPORT!K530="intervention-late",IMPORT!K530="unavailable"),IF(J530&lt;&gt;"",MID(VLOOKUP(B530,IMPORT!$F:$AF,22,0),1,10),MID(VLOOKUP(B530,IMPORT!$F:$AF,20,0),1,10)),"")),"")</f>
        <v/>
      </c>
      <c r="O530" s="18" t="str">
        <f t="shared" ca="1" si="8"/>
        <v/>
      </c>
      <c r="P530" s="14" t="str">
        <f>IFERROR(INT(IF(MID(VLOOKUP(B530,IMPORT!$F:$AF,23,FALSE),1,10)&lt;&gt;"null",MID(VLOOKUP(B530,IMPORT!$F:$AF,23,FALSE),1,10),"")),"")</f>
        <v/>
      </c>
      <c r="Q530" s="16" t="str">
        <f>IFERROR(INT(IF(MID(VLOOKUP(B530,IMPORT!$F:$AF,26,FALSE),1,10)&lt;&gt;"null",MID(VLOOKUP(B530,IMPORT!$F:$AF,26,FALSE),1,10),"")),"")</f>
        <v/>
      </c>
      <c r="R530" s="16" t="str">
        <f>IFERROR(IF(VLOOKUP(B530,IMPORT!$F:$AF,11,FALSE)="true","X",""),"")</f>
        <v/>
      </c>
      <c r="S530" s="16" t="str">
        <f>IFERROR(IF(VLOOKUP(B530,IMPORT!$F:$AF,12,FALSE)="true","X",""),"")</f>
        <v/>
      </c>
      <c r="T530" s="16" t="str">
        <f>IFERROR(IF(VLOOKUP(B530,IMPORT!$F:$AF,9,FALSE)="true","X",""),"")</f>
        <v/>
      </c>
      <c r="U530" s="16" t="str">
        <f>IFERROR(IF(VLOOKUP(B530,IMPORT!$F:$AF,10,FALSE)="true","X",""),"")</f>
        <v/>
      </c>
      <c r="V530" s="16" t="str">
        <f>IFERROR(IF(VLOOKUP(B530,IMPORT!$F:$AF,13,FALSE)="true","X",""),"")</f>
        <v/>
      </c>
      <c r="W530" s="16" t="str">
        <f>IFERROR(IF(VLOOKUP(B530,IMPORT!$F:$AF,14,FALSE)="true","X",""),"")</f>
        <v/>
      </c>
      <c r="X530" s="12" t="str">
        <f>IFERROR(INT(IF(MID(VLOOKUP(B530,IMPORT!$F:$AF,27,FALSE),1,10)&lt;&gt;"null",MID(VLOOKUP(B530,IMPORT!$F:$AF,27,FALSE),1,10),"-")),"")</f>
        <v/>
      </c>
      <c r="Y530" s="21" t="str">
        <f>IFERROR(IF(VLOOKUP(B530,IMPORT!$F:$AF,24,FALSE)&lt;&gt;"null",VLOOKUP(B530,IMPORT!$F:$AF,24,FALSE),""),"")</f>
        <v/>
      </c>
      <c r="Z530" s="18" t="str">
        <f>IFERROR(IF(VLOOKUP(B530,IMPORT!$F:$AF,25,FALSE)&lt;&gt;"null",VLOOKUP(B530,IMPORT!$F:$AF,25,FALSE),""),"")</f>
        <v/>
      </c>
    </row>
    <row r="531" spans="1:26">
      <c r="A531" s="1" t="str">
        <f>IFERROR(IF(IMPORT!C531&lt;&gt;"",IMPORT!C531,""),"")</f>
        <v/>
      </c>
      <c r="B531" s="1">
        <f>IFERROR(VLOOKUP(D531,IMPORT!$1:$1048576,6,FALSE),"")</f>
        <v>0</v>
      </c>
      <c r="C531" s="1" t="str">
        <f>IFERROR(VLOOKUP(B531,IMPORT!$F:$G,2,FALSE),"")</f>
        <v/>
      </c>
      <c r="D531" s="8" t="str">
        <f>IFERROR(IF(IMPORT!A531&lt;&gt;"",IMPORT!A531,""),"")</f>
        <v/>
      </c>
      <c r="E531" s="1">
        <f>IFERROR(VLOOKUP(D531,IMPORT!$1:$1048576,21,FALSE),"")</f>
        <v>0</v>
      </c>
      <c r="F531" s="25" t="str">
        <f>IFERROR(IF(VLOOKUP(B531,IMPORT!$F:$J,4,0)="true","","S"),"")</f>
        <v/>
      </c>
      <c r="G531" s="10" t="str">
        <f>IFERROR(IF(VLOOKUP(B531,IMPORT!$F:$J,5,0)="normal","","B"),"")</f>
        <v/>
      </c>
      <c r="H531" s="26" t="str">
        <f>IFERROR(IF(VLOOKUP(B531,IMPORT!$F:$L,7,0)="true","","P"),"")</f>
        <v/>
      </c>
      <c r="I531" s="18" t="str">
        <f>IF(AND(OR(IMPORT!K531="available",IMPORT!K531="reservation",IMPORT!K531="reservation-late"),OR(A531&lt;&gt;"Z - Garage - Livraison",A531&lt;&gt;"Z - Garage - Livraison")),B531,"")</f>
        <v/>
      </c>
      <c r="J531" s="18" t="str">
        <f>IFERROR(IF(VLOOKUP(B531,IMPORT!$F:$AF,21,FALSE)&lt;&gt;"null",IF(OR(A531="Z - Garage - Livraison",A531="Z - Garage - Restitution"),"",B531),""),"")</f>
        <v/>
      </c>
      <c r="K531" s="18" t="str">
        <f>IF(AND(J531="",OR(IMPORT!K531="intervention",IMPORT!K531="intervention-late")),IF(OR(A531="Z - Garage - Livraison",A531="Z - Garage - Restitution"),"",B531),"")</f>
        <v/>
      </c>
      <c r="L531" s="18" t="str">
        <f>IFERROR(IF(OR(A531="Z - Garage - Livraison",A531="Z - Garage - Restitution"),B531,""),"")</f>
        <v/>
      </c>
      <c r="M531" s="20" t="str">
        <f>IFERROR(INT(IF(OR(IMPORT!K531="intervention",IMPORT!K531="intervention-late",IMPORT!K531="unavailable"),IF(J531&lt;&gt;"",MID(VLOOKUP(B531,IMPORT!$F:$AF,21,0),1,10),MID(VLOOKUP(B531,IMPORT!$F:$AF,19,0),1,10)),"")),"")</f>
        <v/>
      </c>
      <c r="N531" s="20" t="str">
        <f>IFERROR(INT(IF(OR(IMPORT!K531="intervention",IMPORT!K531="intervention-late",IMPORT!K531="unavailable"),IF(J531&lt;&gt;"",MID(VLOOKUP(B531,IMPORT!$F:$AF,22,0),1,10),MID(VLOOKUP(B531,IMPORT!$F:$AF,20,0),1,10)),"")),"")</f>
        <v/>
      </c>
      <c r="O531" s="18" t="str">
        <f t="shared" ca="1" si="8"/>
        <v/>
      </c>
      <c r="P531" s="14" t="str">
        <f>IFERROR(INT(IF(MID(VLOOKUP(B531,IMPORT!$F:$AF,23,FALSE),1,10)&lt;&gt;"null",MID(VLOOKUP(B531,IMPORT!$F:$AF,23,FALSE),1,10),"")),"")</f>
        <v/>
      </c>
      <c r="Q531" s="16" t="str">
        <f>IFERROR(INT(IF(MID(VLOOKUP(B531,IMPORT!$F:$AF,26,FALSE),1,10)&lt;&gt;"null",MID(VLOOKUP(B531,IMPORT!$F:$AF,26,FALSE),1,10),"")),"")</f>
        <v/>
      </c>
      <c r="R531" s="16" t="str">
        <f>IFERROR(IF(VLOOKUP(B531,IMPORT!$F:$AF,11,FALSE)="true","X",""),"")</f>
        <v/>
      </c>
      <c r="S531" s="16" t="str">
        <f>IFERROR(IF(VLOOKUP(B531,IMPORT!$F:$AF,12,FALSE)="true","X",""),"")</f>
        <v/>
      </c>
      <c r="T531" s="16" t="str">
        <f>IFERROR(IF(VLOOKUP(B531,IMPORT!$F:$AF,9,FALSE)="true","X",""),"")</f>
        <v/>
      </c>
      <c r="U531" s="16" t="str">
        <f>IFERROR(IF(VLOOKUP(B531,IMPORT!$F:$AF,10,FALSE)="true","X",""),"")</f>
        <v/>
      </c>
      <c r="V531" s="16" t="str">
        <f>IFERROR(IF(VLOOKUP(B531,IMPORT!$F:$AF,13,FALSE)="true","X",""),"")</f>
        <v/>
      </c>
      <c r="W531" s="16" t="str">
        <f>IFERROR(IF(VLOOKUP(B531,IMPORT!$F:$AF,14,FALSE)="true","X",""),"")</f>
        <v/>
      </c>
      <c r="X531" s="12" t="str">
        <f>IFERROR(INT(IF(MID(VLOOKUP(B531,IMPORT!$F:$AF,27,FALSE),1,10)&lt;&gt;"null",MID(VLOOKUP(B531,IMPORT!$F:$AF,27,FALSE),1,10),"-")),"")</f>
        <v/>
      </c>
      <c r="Y531" s="21" t="str">
        <f>IFERROR(IF(VLOOKUP(B531,IMPORT!$F:$AF,24,FALSE)&lt;&gt;"null",VLOOKUP(B531,IMPORT!$F:$AF,24,FALSE),""),"")</f>
        <v/>
      </c>
      <c r="Z531" s="18" t="str">
        <f>IFERROR(IF(VLOOKUP(B531,IMPORT!$F:$AF,25,FALSE)&lt;&gt;"null",VLOOKUP(B531,IMPORT!$F:$AF,25,FALSE),""),"")</f>
        <v/>
      </c>
    </row>
    <row r="532" spans="1:26">
      <c r="A532" s="1" t="str">
        <f>IFERROR(IF(IMPORT!C532&lt;&gt;"",IMPORT!C532,""),"")</f>
        <v/>
      </c>
      <c r="B532" s="1">
        <f>IFERROR(VLOOKUP(D532,IMPORT!$1:$1048576,6,FALSE),"")</f>
        <v>0</v>
      </c>
      <c r="C532" s="1" t="str">
        <f>IFERROR(VLOOKUP(B532,IMPORT!$F:$G,2,FALSE),"")</f>
        <v/>
      </c>
      <c r="D532" s="8" t="str">
        <f>IFERROR(IF(IMPORT!A532&lt;&gt;"",IMPORT!A532,""),"")</f>
        <v/>
      </c>
      <c r="E532" s="1">
        <f>IFERROR(VLOOKUP(D532,IMPORT!$1:$1048576,21,FALSE),"")</f>
        <v>0</v>
      </c>
      <c r="F532" s="25" t="str">
        <f>IFERROR(IF(VLOOKUP(B532,IMPORT!$F:$J,4,0)="true","","S"),"")</f>
        <v/>
      </c>
      <c r="G532" s="10" t="str">
        <f>IFERROR(IF(VLOOKUP(B532,IMPORT!$F:$J,5,0)="normal","","B"),"")</f>
        <v/>
      </c>
      <c r="H532" s="26" t="str">
        <f>IFERROR(IF(VLOOKUP(B532,IMPORT!$F:$L,7,0)="true","","P"),"")</f>
        <v/>
      </c>
      <c r="I532" s="18" t="str">
        <f>IF(AND(OR(IMPORT!K532="available",IMPORT!K532="reservation",IMPORT!K532="reservation-late"),OR(A532&lt;&gt;"Z - Garage - Livraison",A532&lt;&gt;"Z - Garage - Livraison")),B532,"")</f>
        <v/>
      </c>
      <c r="J532" s="18" t="str">
        <f>IFERROR(IF(VLOOKUP(B532,IMPORT!$F:$AF,21,FALSE)&lt;&gt;"null",IF(OR(A532="Z - Garage - Livraison",A532="Z - Garage - Restitution"),"",B532),""),"")</f>
        <v/>
      </c>
      <c r="K532" s="18" t="str">
        <f>IF(AND(J532="",OR(IMPORT!K532="intervention",IMPORT!K532="intervention-late")),IF(OR(A532="Z - Garage - Livraison",A532="Z - Garage - Restitution"),"",B532),"")</f>
        <v/>
      </c>
      <c r="L532" s="18" t="str">
        <f>IFERROR(IF(OR(A532="Z - Garage - Livraison",A532="Z - Garage - Restitution"),B532,""),"")</f>
        <v/>
      </c>
      <c r="M532" s="20" t="str">
        <f>IFERROR(INT(IF(OR(IMPORT!K532="intervention",IMPORT!K532="intervention-late",IMPORT!K532="unavailable"),IF(J532&lt;&gt;"",MID(VLOOKUP(B532,IMPORT!$F:$AF,21,0),1,10),MID(VLOOKUP(B532,IMPORT!$F:$AF,19,0),1,10)),"")),"")</f>
        <v/>
      </c>
      <c r="N532" s="20" t="str">
        <f>IFERROR(INT(IF(OR(IMPORT!K532="intervention",IMPORT!K532="intervention-late",IMPORT!K532="unavailable"),IF(J532&lt;&gt;"",MID(VLOOKUP(B532,IMPORT!$F:$AF,22,0),1,10),MID(VLOOKUP(B532,IMPORT!$F:$AF,20,0),1,10)),"")),"")</f>
        <v/>
      </c>
      <c r="O532" s="18" t="str">
        <f t="shared" ca="1" si="8"/>
        <v/>
      </c>
      <c r="P532" s="14" t="str">
        <f>IFERROR(INT(IF(MID(VLOOKUP(B532,IMPORT!$F:$AF,23,FALSE),1,10)&lt;&gt;"null",MID(VLOOKUP(B532,IMPORT!$F:$AF,23,FALSE),1,10),"")),"")</f>
        <v/>
      </c>
      <c r="Q532" s="16" t="str">
        <f>IFERROR(INT(IF(MID(VLOOKUP(B532,IMPORT!$F:$AF,26,FALSE),1,10)&lt;&gt;"null",MID(VLOOKUP(B532,IMPORT!$F:$AF,26,FALSE),1,10),"")),"")</f>
        <v/>
      </c>
      <c r="R532" s="16" t="str">
        <f>IFERROR(IF(VLOOKUP(B532,IMPORT!$F:$AF,11,FALSE)="true","X",""),"")</f>
        <v/>
      </c>
      <c r="S532" s="16" t="str">
        <f>IFERROR(IF(VLOOKUP(B532,IMPORT!$F:$AF,12,FALSE)="true","X",""),"")</f>
        <v/>
      </c>
      <c r="T532" s="16" t="str">
        <f>IFERROR(IF(VLOOKUP(B532,IMPORT!$F:$AF,9,FALSE)="true","X",""),"")</f>
        <v/>
      </c>
      <c r="U532" s="16" t="str">
        <f>IFERROR(IF(VLOOKUP(B532,IMPORT!$F:$AF,10,FALSE)="true","X",""),"")</f>
        <v/>
      </c>
      <c r="V532" s="16" t="str">
        <f>IFERROR(IF(VLOOKUP(B532,IMPORT!$F:$AF,13,FALSE)="true","X",""),"")</f>
        <v/>
      </c>
      <c r="W532" s="16" t="str">
        <f>IFERROR(IF(VLOOKUP(B532,IMPORT!$F:$AF,14,FALSE)="true","X",""),"")</f>
        <v/>
      </c>
      <c r="X532" s="12" t="str">
        <f>IFERROR(INT(IF(MID(VLOOKUP(B532,IMPORT!$F:$AF,27,FALSE),1,10)&lt;&gt;"null",MID(VLOOKUP(B532,IMPORT!$F:$AF,27,FALSE),1,10),"-")),"")</f>
        <v/>
      </c>
      <c r="Y532" s="21" t="str">
        <f>IFERROR(IF(VLOOKUP(B532,IMPORT!$F:$AF,24,FALSE)&lt;&gt;"null",VLOOKUP(B532,IMPORT!$F:$AF,24,FALSE),""),"")</f>
        <v/>
      </c>
      <c r="Z532" s="18" t="str">
        <f>IFERROR(IF(VLOOKUP(B532,IMPORT!$F:$AF,25,FALSE)&lt;&gt;"null",VLOOKUP(B532,IMPORT!$F:$AF,25,FALSE),""),"")</f>
        <v/>
      </c>
    </row>
    <row r="533" spans="1:26">
      <c r="A533" s="1" t="str">
        <f>IFERROR(IF(IMPORT!C533&lt;&gt;"",IMPORT!C533,""),"")</f>
        <v/>
      </c>
      <c r="B533" s="1">
        <f>IFERROR(VLOOKUP(D533,IMPORT!$1:$1048576,6,FALSE),"")</f>
        <v>0</v>
      </c>
      <c r="C533" s="1" t="str">
        <f>IFERROR(VLOOKUP(B533,IMPORT!$F:$G,2,FALSE),"")</f>
        <v/>
      </c>
      <c r="D533" s="8" t="str">
        <f>IFERROR(IF(IMPORT!A533&lt;&gt;"",IMPORT!A533,""),"")</f>
        <v/>
      </c>
      <c r="E533" s="1">
        <f>IFERROR(VLOOKUP(D533,IMPORT!$1:$1048576,21,FALSE),"")</f>
        <v>0</v>
      </c>
      <c r="F533" s="25" t="str">
        <f>IFERROR(IF(VLOOKUP(B533,IMPORT!$F:$J,4,0)="true","","S"),"")</f>
        <v/>
      </c>
      <c r="G533" s="10" t="str">
        <f>IFERROR(IF(VLOOKUP(B533,IMPORT!$F:$J,5,0)="normal","","B"),"")</f>
        <v/>
      </c>
      <c r="H533" s="26" t="str">
        <f>IFERROR(IF(VLOOKUP(B533,IMPORT!$F:$L,7,0)="true","","P"),"")</f>
        <v/>
      </c>
      <c r="I533" s="18" t="str">
        <f>IF(AND(OR(IMPORT!K533="available",IMPORT!K533="reservation",IMPORT!K533="reservation-late"),OR(A533&lt;&gt;"Z - Garage - Livraison",A533&lt;&gt;"Z - Garage - Livraison")),B533,"")</f>
        <v/>
      </c>
      <c r="J533" s="18" t="str">
        <f>IFERROR(IF(VLOOKUP(B533,IMPORT!$F:$AF,21,FALSE)&lt;&gt;"null",IF(OR(A533="Z - Garage - Livraison",A533="Z - Garage - Restitution"),"",B533),""),"")</f>
        <v/>
      </c>
      <c r="K533" s="18" t="str">
        <f>IF(AND(J533="",OR(IMPORT!K533="intervention",IMPORT!K533="intervention-late")),IF(OR(A533="Z - Garage - Livraison",A533="Z - Garage - Restitution"),"",B533),"")</f>
        <v/>
      </c>
      <c r="L533" s="18" t="str">
        <f>IFERROR(IF(OR(A533="Z - Garage - Livraison",A533="Z - Garage - Restitution"),B533,""),"")</f>
        <v/>
      </c>
      <c r="M533" s="20" t="str">
        <f>IFERROR(INT(IF(OR(IMPORT!K533="intervention",IMPORT!K533="intervention-late",IMPORT!K533="unavailable"),IF(J533&lt;&gt;"",MID(VLOOKUP(B533,IMPORT!$F:$AF,21,0),1,10),MID(VLOOKUP(B533,IMPORT!$F:$AF,19,0),1,10)),"")),"")</f>
        <v/>
      </c>
      <c r="N533" s="20" t="str">
        <f>IFERROR(INT(IF(OR(IMPORT!K533="intervention",IMPORT!K533="intervention-late",IMPORT!K533="unavailable"),IF(J533&lt;&gt;"",MID(VLOOKUP(B533,IMPORT!$F:$AF,22,0),1,10),MID(VLOOKUP(B533,IMPORT!$F:$AF,20,0),1,10)),"")),"")</f>
        <v/>
      </c>
      <c r="O533" s="18" t="str">
        <f t="shared" ca="1" si="8"/>
        <v/>
      </c>
      <c r="P533" s="14" t="str">
        <f>IFERROR(INT(IF(MID(VLOOKUP(B533,IMPORT!$F:$AF,23,FALSE),1,10)&lt;&gt;"null",MID(VLOOKUP(B533,IMPORT!$F:$AF,23,FALSE),1,10),"")),"")</f>
        <v/>
      </c>
      <c r="Q533" s="16" t="str">
        <f>IFERROR(INT(IF(MID(VLOOKUP(B533,IMPORT!$F:$AF,26,FALSE),1,10)&lt;&gt;"null",MID(VLOOKUP(B533,IMPORT!$F:$AF,26,FALSE),1,10),"")),"")</f>
        <v/>
      </c>
      <c r="R533" s="16" t="str">
        <f>IFERROR(IF(VLOOKUP(B533,IMPORT!$F:$AF,11,FALSE)="true","X",""),"")</f>
        <v/>
      </c>
      <c r="S533" s="16" t="str">
        <f>IFERROR(IF(VLOOKUP(B533,IMPORT!$F:$AF,12,FALSE)="true","X",""),"")</f>
        <v/>
      </c>
      <c r="T533" s="16" t="str">
        <f>IFERROR(IF(VLOOKUP(B533,IMPORT!$F:$AF,9,FALSE)="true","X",""),"")</f>
        <v/>
      </c>
      <c r="U533" s="16" t="str">
        <f>IFERROR(IF(VLOOKUP(B533,IMPORT!$F:$AF,10,FALSE)="true","X",""),"")</f>
        <v/>
      </c>
      <c r="V533" s="16" t="str">
        <f>IFERROR(IF(VLOOKUP(B533,IMPORT!$F:$AF,13,FALSE)="true","X",""),"")</f>
        <v/>
      </c>
      <c r="W533" s="16" t="str">
        <f>IFERROR(IF(VLOOKUP(B533,IMPORT!$F:$AF,14,FALSE)="true","X",""),"")</f>
        <v/>
      </c>
      <c r="X533" s="12" t="str">
        <f>IFERROR(INT(IF(MID(VLOOKUP(B533,IMPORT!$F:$AF,27,FALSE),1,10)&lt;&gt;"null",MID(VLOOKUP(B533,IMPORT!$F:$AF,27,FALSE),1,10),"-")),"")</f>
        <v/>
      </c>
      <c r="Y533" s="21" t="str">
        <f>IFERROR(IF(VLOOKUP(B533,IMPORT!$F:$AF,24,FALSE)&lt;&gt;"null",VLOOKUP(B533,IMPORT!$F:$AF,24,FALSE),""),"")</f>
        <v/>
      </c>
      <c r="Z533" s="18" t="str">
        <f>IFERROR(IF(VLOOKUP(B533,IMPORT!$F:$AF,25,FALSE)&lt;&gt;"null",VLOOKUP(B533,IMPORT!$F:$AF,25,FALSE),""),"")</f>
        <v/>
      </c>
    </row>
    <row r="534" spans="1:26">
      <c r="A534" s="1" t="str">
        <f>IFERROR(IF(IMPORT!C534&lt;&gt;"",IMPORT!C534,""),"")</f>
        <v/>
      </c>
      <c r="B534" s="1">
        <f>IFERROR(VLOOKUP(D534,IMPORT!$1:$1048576,6,FALSE),"")</f>
        <v>0</v>
      </c>
      <c r="C534" s="1" t="str">
        <f>IFERROR(VLOOKUP(B534,IMPORT!$F:$G,2,FALSE),"")</f>
        <v/>
      </c>
      <c r="D534" s="8" t="str">
        <f>IFERROR(IF(IMPORT!A534&lt;&gt;"",IMPORT!A534,""),"")</f>
        <v/>
      </c>
      <c r="E534" s="1">
        <f>IFERROR(VLOOKUP(D534,IMPORT!$1:$1048576,21,FALSE),"")</f>
        <v>0</v>
      </c>
      <c r="F534" s="25" t="str">
        <f>IFERROR(IF(VLOOKUP(B534,IMPORT!$F:$J,4,0)="true","","S"),"")</f>
        <v/>
      </c>
      <c r="G534" s="10" t="str">
        <f>IFERROR(IF(VLOOKUP(B534,IMPORT!$F:$J,5,0)="normal","","B"),"")</f>
        <v/>
      </c>
      <c r="H534" s="26" t="str">
        <f>IFERROR(IF(VLOOKUP(B534,IMPORT!$F:$L,7,0)="true","","P"),"")</f>
        <v/>
      </c>
      <c r="I534" s="18" t="str">
        <f>IF(AND(OR(IMPORT!K534="available",IMPORT!K534="reservation",IMPORT!K534="reservation-late"),OR(A534&lt;&gt;"Z - Garage - Livraison",A534&lt;&gt;"Z - Garage - Livraison")),B534,"")</f>
        <v/>
      </c>
      <c r="J534" s="18" t="str">
        <f>IFERROR(IF(VLOOKUP(B534,IMPORT!$F:$AF,21,FALSE)&lt;&gt;"null",IF(OR(A534="Z - Garage - Livraison",A534="Z - Garage - Restitution"),"",B534),""),"")</f>
        <v/>
      </c>
      <c r="K534" s="18" t="str">
        <f>IF(AND(J534="",OR(IMPORT!K534="intervention",IMPORT!K534="intervention-late")),IF(OR(A534="Z - Garage - Livraison",A534="Z - Garage - Restitution"),"",B534),"")</f>
        <v/>
      </c>
      <c r="L534" s="18" t="str">
        <f>IFERROR(IF(OR(A534="Z - Garage - Livraison",A534="Z - Garage - Restitution"),B534,""),"")</f>
        <v/>
      </c>
      <c r="M534" s="20" t="str">
        <f>IFERROR(INT(IF(OR(IMPORT!K534="intervention",IMPORT!K534="intervention-late",IMPORT!K534="unavailable"),IF(J534&lt;&gt;"",MID(VLOOKUP(B534,IMPORT!$F:$AF,21,0),1,10),MID(VLOOKUP(B534,IMPORT!$F:$AF,19,0),1,10)),"")),"")</f>
        <v/>
      </c>
      <c r="N534" s="20" t="str">
        <f>IFERROR(INT(IF(OR(IMPORT!K534="intervention",IMPORT!K534="intervention-late",IMPORT!K534="unavailable"),IF(J534&lt;&gt;"",MID(VLOOKUP(B534,IMPORT!$F:$AF,22,0),1,10),MID(VLOOKUP(B534,IMPORT!$F:$AF,20,0),1,10)),"")),"")</f>
        <v/>
      </c>
      <c r="O534" s="18" t="str">
        <f t="shared" ca="1" si="8"/>
        <v/>
      </c>
      <c r="P534" s="14" t="str">
        <f>IFERROR(INT(IF(MID(VLOOKUP(B534,IMPORT!$F:$AF,23,FALSE),1,10)&lt;&gt;"null",MID(VLOOKUP(B534,IMPORT!$F:$AF,23,FALSE),1,10),"")),"")</f>
        <v/>
      </c>
      <c r="Q534" s="16" t="str">
        <f>IFERROR(INT(IF(MID(VLOOKUP(B534,IMPORT!$F:$AF,26,FALSE),1,10)&lt;&gt;"null",MID(VLOOKUP(B534,IMPORT!$F:$AF,26,FALSE),1,10),"")),"")</f>
        <v/>
      </c>
      <c r="R534" s="16" t="str">
        <f>IFERROR(IF(VLOOKUP(B534,IMPORT!$F:$AF,11,FALSE)="true","X",""),"")</f>
        <v/>
      </c>
      <c r="S534" s="16" t="str">
        <f>IFERROR(IF(VLOOKUP(B534,IMPORT!$F:$AF,12,FALSE)="true","X",""),"")</f>
        <v/>
      </c>
      <c r="T534" s="16" t="str">
        <f>IFERROR(IF(VLOOKUP(B534,IMPORT!$F:$AF,9,FALSE)="true","X",""),"")</f>
        <v/>
      </c>
      <c r="U534" s="16" t="str">
        <f>IFERROR(IF(VLOOKUP(B534,IMPORT!$F:$AF,10,FALSE)="true","X",""),"")</f>
        <v/>
      </c>
      <c r="V534" s="16" t="str">
        <f>IFERROR(IF(VLOOKUP(B534,IMPORT!$F:$AF,13,FALSE)="true","X",""),"")</f>
        <v/>
      </c>
      <c r="W534" s="16" t="str">
        <f>IFERROR(IF(VLOOKUP(B534,IMPORT!$F:$AF,14,FALSE)="true","X",""),"")</f>
        <v/>
      </c>
      <c r="X534" s="12" t="str">
        <f>IFERROR(INT(IF(MID(VLOOKUP(B534,IMPORT!$F:$AF,27,FALSE),1,10)&lt;&gt;"null",MID(VLOOKUP(B534,IMPORT!$F:$AF,27,FALSE),1,10),"-")),"")</f>
        <v/>
      </c>
      <c r="Y534" s="21" t="str">
        <f>IFERROR(IF(VLOOKUP(B534,IMPORT!$F:$AF,24,FALSE)&lt;&gt;"null",VLOOKUP(B534,IMPORT!$F:$AF,24,FALSE),""),"")</f>
        <v/>
      </c>
      <c r="Z534" s="18" t="str">
        <f>IFERROR(IF(VLOOKUP(B534,IMPORT!$F:$AF,25,FALSE)&lt;&gt;"null",VLOOKUP(B534,IMPORT!$F:$AF,25,FALSE),""),"")</f>
        <v/>
      </c>
    </row>
    <row r="535" spans="1:26">
      <c r="A535" s="1" t="str">
        <f>IFERROR(IF(IMPORT!C535&lt;&gt;"",IMPORT!C535,""),"")</f>
        <v/>
      </c>
      <c r="B535" s="1">
        <f>IFERROR(VLOOKUP(D535,IMPORT!$1:$1048576,6,FALSE),"")</f>
        <v>0</v>
      </c>
      <c r="C535" s="1" t="str">
        <f>IFERROR(VLOOKUP(B535,IMPORT!$F:$G,2,FALSE),"")</f>
        <v/>
      </c>
      <c r="D535" s="8" t="str">
        <f>IFERROR(IF(IMPORT!A535&lt;&gt;"",IMPORT!A535,""),"")</f>
        <v/>
      </c>
      <c r="E535" s="1">
        <f>IFERROR(VLOOKUP(D535,IMPORT!$1:$1048576,21,FALSE),"")</f>
        <v>0</v>
      </c>
      <c r="F535" s="25" t="str">
        <f>IFERROR(IF(VLOOKUP(B535,IMPORT!$F:$J,4,0)="true","","S"),"")</f>
        <v/>
      </c>
      <c r="G535" s="10" t="str">
        <f>IFERROR(IF(VLOOKUP(B535,IMPORT!$F:$J,5,0)="normal","","B"),"")</f>
        <v/>
      </c>
      <c r="H535" s="26" t="str">
        <f>IFERROR(IF(VLOOKUP(B535,IMPORT!$F:$L,7,0)="true","","P"),"")</f>
        <v/>
      </c>
      <c r="I535" s="18" t="str">
        <f>IF(AND(OR(IMPORT!K535="available",IMPORT!K535="reservation",IMPORT!K535="reservation-late"),OR(A535&lt;&gt;"Z - Garage - Livraison",A535&lt;&gt;"Z - Garage - Livraison")),B535,"")</f>
        <v/>
      </c>
      <c r="J535" s="18" t="str">
        <f>IFERROR(IF(VLOOKUP(B535,IMPORT!$F:$AF,21,FALSE)&lt;&gt;"null",IF(OR(A535="Z - Garage - Livraison",A535="Z - Garage - Restitution"),"",B535),""),"")</f>
        <v/>
      </c>
      <c r="K535" s="18" t="str">
        <f>IF(AND(J535="",OR(IMPORT!K535="intervention",IMPORT!K535="intervention-late")),IF(OR(A535="Z - Garage - Livraison",A535="Z - Garage - Restitution"),"",B535),"")</f>
        <v/>
      </c>
      <c r="L535" s="18" t="str">
        <f>IFERROR(IF(OR(A535="Z - Garage - Livraison",A535="Z - Garage - Restitution"),B535,""),"")</f>
        <v/>
      </c>
      <c r="M535" s="20" t="str">
        <f>IFERROR(INT(IF(OR(IMPORT!K535="intervention",IMPORT!K535="intervention-late",IMPORT!K535="unavailable"),IF(J535&lt;&gt;"",MID(VLOOKUP(B535,IMPORT!$F:$AF,21,0),1,10),MID(VLOOKUP(B535,IMPORT!$F:$AF,19,0),1,10)),"")),"")</f>
        <v/>
      </c>
      <c r="N535" s="20" t="str">
        <f>IFERROR(INT(IF(OR(IMPORT!K535="intervention",IMPORT!K535="intervention-late",IMPORT!K535="unavailable"),IF(J535&lt;&gt;"",MID(VLOOKUP(B535,IMPORT!$F:$AF,22,0),1,10),MID(VLOOKUP(B535,IMPORT!$F:$AF,20,0),1,10)),"")),"")</f>
        <v/>
      </c>
      <c r="O535" s="18" t="str">
        <f t="shared" ca="1" si="8"/>
        <v/>
      </c>
      <c r="P535" s="14" t="str">
        <f>IFERROR(INT(IF(MID(VLOOKUP(B535,IMPORT!$F:$AF,23,FALSE),1,10)&lt;&gt;"null",MID(VLOOKUP(B535,IMPORT!$F:$AF,23,FALSE),1,10),"")),"")</f>
        <v/>
      </c>
      <c r="Q535" s="16" t="str">
        <f>IFERROR(INT(IF(MID(VLOOKUP(B535,IMPORT!$F:$AF,26,FALSE),1,10)&lt;&gt;"null",MID(VLOOKUP(B535,IMPORT!$F:$AF,26,FALSE),1,10),"")),"")</f>
        <v/>
      </c>
      <c r="R535" s="16" t="str">
        <f>IFERROR(IF(VLOOKUP(B535,IMPORT!$F:$AF,11,FALSE)="true","X",""),"")</f>
        <v/>
      </c>
      <c r="S535" s="16" t="str">
        <f>IFERROR(IF(VLOOKUP(B535,IMPORT!$F:$AF,12,FALSE)="true","X",""),"")</f>
        <v/>
      </c>
      <c r="T535" s="16" t="str">
        <f>IFERROR(IF(VLOOKUP(B535,IMPORT!$F:$AF,9,FALSE)="true","X",""),"")</f>
        <v/>
      </c>
      <c r="U535" s="16" t="str">
        <f>IFERROR(IF(VLOOKUP(B535,IMPORT!$F:$AF,10,FALSE)="true","X",""),"")</f>
        <v/>
      </c>
      <c r="V535" s="16" t="str">
        <f>IFERROR(IF(VLOOKUP(B535,IMPORT!$F:$AF,13,FALSE)="true","X",""),"")</f>
        <v/>
      </c>
      <c r="W535" s="16" t="str">
        <f>IFERROR(IF(VLOOKUP(B535,IMPORT!$F:$AF,14,FALSE)="true","X",""),"")</f>
        <v/>
      </c>
      <c r="X535" s="12" t="str">
        <f>IFERROR(INT(IF(MID(VLOOKUP(B535,IMPORT!$F:$AF,27,FALSE),1,10)&lt;&gt;"null",MID(VLOOKUP(B535,IMPORT!$F:$AF,27,FALSE),1,10),"-")),"")</f>
        <v/>
      </c>
      <c r="Y535" s="21" t="str">
        <f>IFERROR(IF(VLOOKUP(B535,IMPORT!$F:$AF,24,FALSE)&lt;&gt;"null",VLOOKUP(B535,IMPORT!$F:$AF,24,FALSE),""),"")</f>
        <v/>
      </c>
      <c r="Z535" s="18" t="str">
        <f>IFERROR(IF(VLOOKUP(B535,IMPORT!$F:$AF,25,FALSE)&lt;&gt;"null",VLOOKUP(B535,IMPORT!$F:$AF,25,FALSE),""),"")</f>
        <v/>
      </c>
    </row>
    <row r="536" spans="1:26">
      <c r="A536" s="1" t="str">
        <f>IFERROR(IF(IMPORT!C536&lt;&gt;"",IMPORT!C536,""),"")</f>
        <v/>
      </c>
      <c r="B536" s="1">
        <f>IFERROR(VLOOKUP(D536,IMPORT!$1:$1048576,6,FALSE),"")</f>
        <v>0</v>
      </c>
      <c r="C536" s="1" t="str">
        <f>IFERROR(VLOOKUP(B536,IMPORT!$F:$G,2,FALSE),"")</f>
        <v/>
      </c>
      <c r="D536" s="8" t="str">
        <f>IFERROR(IF(IMPORT!A536&lt;&gt;"",IMPORT!A536,""),"")</f>
        <v/>
      </c>
      <c r="E536" s="1">
        <f>IFERROR(VLOOKUP(D536,IMPORT!$1:$1048576,21,FALSE),"")</f>
        <v>0</v>
      </c>
      <c r="F536" s="25" t="str">
        <f>IFERROR(IF(VLOOKUP(B536,IMPORT!$F:$J,4,0)="true","","S"),"")</f>
        <v/>
      </c>
      <c r="G536" s="10" t="str">
        <f>IFERROR(IF(VLOOKUP(B536,IMPORT!$F:$J,5,0)="normal","","B"),"")</f>
        <v/>
      </c>
      <c r="H536" s="26" t="str">
        <f>IFERROR(IF(VLOOKUP(B536,IMPORT!$F:$L,7,0)="true","","P"),"")</f>
        <v/>
      </c>
      <c r="I536" s="18" t="str">
        <f>IF(AND(OR(IMPORT!K536="available",IMPORT!K536="reservation",IMPORT!K536="reservation-late"),OR(A536&lt;&gt;"Z - Garage - Livraison",A536&lt;&gt;"Z - Garage - Livraison")),B536,"")</f>
        <v/>
      </c>
      <c r="J536" s="18" t="str">
        <f>IFERROR(IF(VLOOKUP(B536,IMPORT!$F:$AF,21,FALSE)&lt;&gt;"null",IF(OR(A536="Z - Garage - Livraison",A536="Z - Garage - Restitution"),"",B536),""),"")</f>
        <v/>
      </c>
      <c r="K536" s="18" t="str">
        <f>IF(AND(J536="",OR(IMPORT!K536="intervention",IMPORT!K536="intervention-late")),IF(OR(A536="Z - Garage - Livraison",A536="Z - Garage - Restitution"),"",B536),"")</f>
        <v/>
      </c>
      <c r="L536" s="18" t="str">
        <f>IFERROR(IF(OR(A536="Z - Garage - Livraison",A536="Z - Garage - Restitution"),B536,""),"")</f>
        <v/>
      </c>
      <c r="M536" s="20" t="str">
        <f>IFERROR(INT(IF(OR(IMPORT!K536="intervention",IMPORT!K536="intervention-late",IMPORT!K536="unavailable"),IF(J536&lt;&gt;"",MID(VLOOKUP(B536,IMPORT!$F:$AF,21,0),1,10),MID(VLOOKUP(B536,IMPORT!$F:$AF,19,0),1,10)),"")),"")</f>
        <v/>
      </c>
      <c r="N536" s="20" t="str">
        <f>IFERROR(INT(IF(OR(IMPORT!K536="intervention",IMPORT!K536="intervention-late",IMPORT!K536="unavailable"),IF(J536&lt;&gt;"",MID(VLOOKUP(B536,IMPORT!$F:$AF,22,0),1,10),MID(VLOOKUP(B536,IMPORT!$F:$AF,20,0),1,10)),"")),"")</f>
        <v/>
      </c>
      <c r="O536" s="18" t="str">
        <f t="shared" ca="1" si="8"/>
        <v/>
      </c>
      <c r="P536" s="14" t="str">
        <f>IFERROR(INT(IF(MID(VLOOKUP(B536,IMPORT!$F:$AF,23,FALSE),1,10)&lt;&gt;"null",MID(VLOOKUP(B536,IMPORT!$F:$AF,23,FALSE),1,10),"")),"")</f>
        <v/>
      </c>
      <c r="Q536" s="16" t="str">
        <f>IFERROR(INT(IF(MID(VLOOKUP(B536,IMPORT!$F:$AF,26,FALSE),1,10)&lt;&gt;"null",MID(VLOOKUP(B536,IMPORT!$F:$AF,26,FALSE),1,10),"")),"")</f>
        <v/>
      </c>
      <c r="R536" s="16" t="str">
        <f>IFERROR(IF(VLOOKUP(B536,IMPORT!$F:$AF,11,FALSE)="true","X",""),"")</f>
        <v/>
      </c>
      <c r="S536" s="16" t="str">
        <f>IFERROR(IF(VLOOKUP(B536,IMPORT!$F:$AF,12,FALSE)="true","X",""),"")</f>
        <v/>
      </c>
      <c r="T536" s="16" t="str">
        <f>IFERROR(IF(VLOOKUP(B536,IMPORT!$F:$AF,9,FALSE)="true","X",""),"")</f>
        <v/>
      </c>
      <c r="U536" s="16" t="str">
        <f>IFERROR(IF(VLOOKUP(B536,IMPORT!$F:$AF,10,FALSE)="true","X",""),"")</f>
        <v/>
      </c>
      <c r="V536" s="16" t="str">
        <f>IFERROR(IF(VLOOKUP(B536,IMPORT!$F:$AF,13,FALSE)="true","X",""),"")</f>
        <v/>
      </c>
      <c r="W536" s="16" t="str">
        <f>IFERROR(IF(VLOOKUP(B536,IMPORT!$F:$AF,14,FALSE)="true","X",""),"")</f>
        <v/>
      </c>
      <c r="X536" s="12" t="str">
        <f>IFERROR(INT(IF(MID(VLOOKUP(B536,IMPORT!$F:$AF,27,FALSE),1,10)&lt;&gt;"null",MID(VLOOKUP(B536,IMPORT!$F:$AF,27,FALSE),1,10),"-")),"")</f>
        <v/>
      </c>
      <c r="Y536" s="21" t="str">
        <f>IFERROR(IF(VLOOKUP(B536,IMPORT!$F:$AF,24,FALSE)&lt;&gt;"null",VLOOKUP(B536,IMPORT!$F:$AF,24,FALSE),""),"")</f>
        <v/>
      </c>
      <c r="Z536" s="18" t="str">
        <f>IFERROR(IF(VLOOKUP(B536,IMPORT!$F:$AF,25,FALSE)&lt;&gt;"null",VLOOKUP(B536,IMPORT!$F:$AF,25,FALSE),""),"")</f>
        <v/>
      </c>
    </row>
    <row r="537" spans="1:26">
      <c r="A537" s="1" t="str">
        <f>IFERROR(IF(IMPORT!C537&lt;&gt;"",IMPORT!C537,""),"")</f>
        <v/>
      </c>
      <c r="B537" s="1">
        <f>IFERROR(VLOOKUP(D537,IMPORT!$1:$1048576,6,FALSE),"")</f>
        <v>0</v>
      </c>
      <c r="C537" s="1" t="str">
        <f>IFERROR(VLOOKUP(B537,IMPORT!$F:$G,2,FALSE),"")</f>
        <v/>
      </c>
      <c r="D537" s="8" t="str">
        <f>IFERROR(IF(IMPORT!A537&lt;&gt;"",IMPORT!A537,""),"")</f>
        <v/>
      </c>
      <c r="E537" s="1">
        <f>IFERROR(VLOOKUP(D537,IMPORT!$1:$1048576,21,FALSE),"")</f>
        <v>0</v>
      </c>
      <c r="F537" s="25" t="str">
        <f>IFERROR(IF(VLOOKUP(B537,IMPORT!$F:$J,4,0)="true","","S"),"")</f>
        <v/>
      </c>
      <c r="G537" s="10" t="str">
        <f>IFERROR(IF(VLOOKUP(B537,IMPORT!$F:$J,5,0)="normal","","B"),"")</f>
        <v/>
      </c>
      <c r="H537" s="26" t="str">
        <f>IFERROR(IF(VLOOKUP(B537,IMPORT!$F:$L,7,0)="true","","P"),"")</f>
        <v/>
      </c>
      <c r="I537" s="18" t="str">
        <f>IF(AND(OR(IMPORT!K537="available",IMPORT!K537="reservation",IMPORT!K537="reservation-late"),OR(A537&lt;&gt;"Z - Garage - Livraison",A537&lt;&gt;"Z - Garage - Livraison")),B537,"")</f>
        <v/>
      </c>
      <c r="J537" s="18" t="str">
        <f>IFERROR(IF(VLOOKUP(B537,IMPORT!$F:$AF,21,FALSE)&lt;&gt;"null",IF(OR(A537="Z - Garage - Livraison",A537="Z - Garage - Restitution"),"",B537),""),"")</f>
        <v/>
      </c>
      <c r="K537" s="18" t="str">
        <f>IF(AND(J537="",OR(IMPORT!K537="intervention",IMPORT!K537="intervention-late")),IF(OR(A537="Z - Garage - Livraison",A537="Z - Garage - Restitution"),"",B537),"")</f>
        <v/>
      </c>
      <c r="L537" s="18" t="str">
        <f>IFERROR(IF(OR(A537="Z - Garage - Livraison",A537="Z - Garage - Restitution"),B537,""),"")</f>
        <v/>
      </c>
      <c r="M537" s="20" t="str">
        <f>IFERROR(INT(IF(OR(IMPORT!K537="intervention",IMPORT!K537="intervention-late",IMPORT!K537="unavailable"),IF(J537&lt;&gt;"",MID(VLOOKUP(B537,IMPORT!$F:$AF,21,0),1,10),MID(VLOOKUP(B537,IMPORT!$F:$AF,19,0),1,10)),"")),"")</f>
        <v/>
      </c>
      <c r="N537" s="20" t="str">
        <f>IFERROR(INT(IF(OR(IMPORT!K537="intervention",IMPORT!K537="intervention-late",IMPORT!K537="unavailable"),IF(J537&lt;&gt;"",MID(VLOOKUP(B537,IMPORT!$F:$AF,22,0),1,10),MID(VLOOKUP(B537,IMPORT!$F:$AF,20,0),1,10)),"")),"")</f>
        <v/>
      </c>
      <c r="O537" s="18" t="str">
        <f t="shared" ca="1" si="8"/>
        <v/>
      </c>
      <c r="P537" s="14" t="str">
        <f>IFERROR(INT(IF(MID(VLOOKUP(B537,IMPORT!$F:$AF,23,FALSE),1,10)&lt;&gt;"null",MID(VLOOKUP(B537,IMPORT!$F:$AF,23,FALSE),1,10),"")),"")</f>
        <v/>
      </c>
      <c r="Q537" s="16" t="str">
        <f>IFERROR(INT(IF(MID(VLOOKUP(B537,IMPORT!$F:$AF,26,FALSE),1,10)&lt;&gt;"null",MID(VLOOKUP(B537,IMPORT!$F:$AF,26,FALSE),1,10),"")),"")</f>
        <v/>
      </c>
      <c r="R537" s="16" t="str">
        <f>IFERROR(IF(VLOOKUP(B537,IMPORT!$F:$AF,11,FALSE)="true","X",""),"")</f>
        <v/>
      </c>
      <c r="S537" s="16" t="str">
        <f>IFERROR(IF(VLOOKUP(B537,IMPORT!$F:$AF,12,FALSE)="true","X",""),"")</f>
        <v/>
      </c>
      <c r="T537" s="16" t="str">
        <f>IFERROR(IF(VLOOKUP(B537,IMPORT!$F:$AF,9,FALSE)="true","X",""),"")</f>
        <v/>
      </c>
      <c r="U537" s="16" t="str">
        <f>IFERROR(IF(VLOOKUP(B537,IMPORT!$F:$AF,10,FALSE)="true","X",""),"")</f>
        <v/>
      </c>
      <c r="V537" s="16" t="str">
        <f>IFERROR(IF(VLOOKUP(B537,IMPORT!$F:$AF,13,FALSE)="true","X",""),"")</f>
        <v/>
      </c>
      <c r="W537" s="16" t="str">
        <f>IFERROR(IF(VLOOKUP(B537,IMPORT!$F:$AF,14,FALSE)="true","X",""),"")</f>
        <v/>
      </c>
      <c r="X537" s="12" t="str">
        <f>IFERROR(INT(IF(MID(VLOOKUP(B537,IMPORT!$F:$AF,27,FALSE),1,10)&lt;&gt;"null",MID(VLOOKUP(B537,IMPORT!$F:$AF,27,FALSE),1,10),"-")),"")</f>
        <v/>
      </c>
      <c r="Y537" s="21" t="str">
        <f>IFERROR(IF(VLOOKUP(B537,IMPORT!$F:$AF,24,FALSE)&lt;&gt;"null",VLOOKUP(B537,IMPORT!$F:$AF,24,FALSE),""),"")</f>
        <v/>
      </c>
      <c r="Z537" s="18" t="str">
        <f>IFERROR(IF(VLOOKUP(B537,IMPORT!$F:$AF,25,FALSE)&lt;&gt;"null",VLOOKUP(B537,IMPORT!$F:$AF,25,FALSE),""),"")</f>
        <v/>
      </c>
    </row>
    <row r="538" spans="1:26">
      <c r="A538" s="1" t="str">
        <f>IFERROR(IF(IMPORT!C538&lt;&gt;"",IMPORT!C538,""),"")</f>
        <v/>
      </c>
      <c r="B538" s="1">
        <f>IFERROR(VLOOKUP(D538,IMPORT!$1:$1048576,6,FALSE),"")</f>
        <v>0</v>
      </c>
      <c r="C538" s="1" t="str">
        <f>IFERROR(VLOOKUP(B538,IMPORT!$F:$G,2,FALSE),"")</f>
        <v/>
      </c>
      <c r="D538" s="8" t="str">
        <f>IFERROR(IF(IMPORT!A538&lt;&gt;"",IMPORT!A538,""),"")</f>
        <v/>
      </c>
      <c r="E538" s="1">
        <f>IFERROR(VLOOKUP(D538,IMPORT!$1:$1048576,21,FALSE),"")</f>
        <v>0</v>
      </c>
      <c r="F538" s="25" t="str">
        <f>IFERROR(IF(VLOOKUP(B538,IMPORT!$F:$J,4,0)="true","","S"),"")</f>
        <v/>
      </c>
      <c r="G538" s="10" t="str">
        <f>IFERROR(IF(VLOOKUP(B538,IMPORT!$F:$J,5,0)="normal","","B"),"")</f>
        <v/>
      </c>
      <c r="H538" s="26" t="str">
        <f>IFERROR(IF(VLOOKUP(B538,IMPORT!$F:$L,7,0)="true","","P"),"")</f>
        <v/>
      </c>
      <c r="I538" s="18" t="str">
        <f>IF(AND(OR(IMPORT!K538="available",IMPORT!K538="reservation",IMPORT!K538="reservation-late"),OR(A538&lt;&gt;"Z - Garage - Livraison",A538&lt;&gt;"Z - Garage - Livraison")),B538,"")</f>
        <v/>
      </c>
      <c r="J538" s="18" t="str">
        <f>IFERROR(IF(VLOOKUP(B538,IMPORT!$F:$AF,21,FALSE)&lt;&gt;"null",IF(OR(A538="Z - Garage - Livraison",A538="Z - Garage - Restitution"),"",B538),""),"")</f>
        <v/>
      </c>
      <c r="K538" s="18" t="str">
        <f>IF(AND(J538="",OR(IMPORT!K538="intervention",IMPORT!K538="intervention-late")),IF(OR(A538="Z - Garage - Livraison",A538="Z - Garage - Restitution"),"",B538),"")</f>
        <v/>
      </c>
      <c r="L538" s="18" t="str">
        <f>IFERROR(IF(OR(A538="Z - Garage - Livraison",A538="Z - Garage - Restitution"),B538,""),"")</f>
        <v/>
      </c>
      <c r="M538" s="20" t="str">
        <f>IFERROR(INT(IF(OR(IMPORT!K538="intervention",IMPORT!K538="intervention-late",IMPORT!K538="unavailable"),IF(J538&lt;&gt;"",MID(VLOOKUP(B538,IMPORT!$F:$AF,21,0),1,10),MID(VLOOKUP(B538,IMPORT!$F:$AF,19,0),1,10)),"")),"")</f>
        <v/>
      </c>
      <c r="N538" s="20" t="str">
        <f>IFERROR(INT(IF(OR(IMPORT!K538="intervention",IMPORT!K538="intervention-late",IMPORT!K538="unavailable"),IF(J538&lt;&gt;"",MID(VLOOKUP(B538,IMPORT!$F:$AF,22,0),1,10),MID(VLOOKUP(B538,IMPORT!$F:$AF,20,0),1,10)),"")),"")</f>
        <v/>
      </c>
      <c r="O538" s="18" t="str">
        <f t="shared" ca="1" si="8"/>
        <v/>
      </c>
      <c r="P538" s="14" t="str">
        <f>IFERROR(INT(IF(MID(VLOOKUP(B538,IMPORT!$F:$AF,23,FALSE),1,10)&lt;&gt;"null",MID(VLOOKUP(B538,IMPORT!$F:$AF,23,FALSE),1,10),"")),"")</f>
        <v/>
      </c>
      <c r="Q538" s="16" t="str">
        <f>IFERROR(INT(IF(MID(VLOOKUP(B538,IMPORT!$F:$AF,26,FALSE),1,10)&lt;&gt;"null",MID(VLOOKUP(B538,IMPORT!$F:$AF,26,FALSE),1,10),"")),"")</f>
        <v/>
      </c>
      <c r="R538" s="16" t="str">
        <f>IFERROR(IF(VLOOKUP(B538,IMPORT!$F:$AF,11,FALSE)="true","X",""),"")</f>
        <v/>
      </c>
      <c r="S538" s="16" t="str">
        <f>IFERROR(IF(VLOOKUP(B538,IMPORT!$F:$AF,12,FALSE)="true","X",""),"")</f>
        <v/>
      </c>
      <c r="T538" s="16" t="str">
        <f>IFERROR(IF(VLOOKUP(B538,IMPORT!$F:$AF,9,FALSE)="true","X",""),"")</f>
        <v/>
      </c>
      <c r="U538" s="16" t="str">
        <f>IFERROR(IF(VLOOKUP(B538,IMPORT!$F:$AF,10,FALSE)="true","X",""),"")</f>
        <v/>
      </c>
      <c r="V538" s="16" t="str">
        <f>IFERROR(IF(VLOOKUP(B538,IMPORT!$F:$AF,13,FALSE)="true","X",""),"")</f>
        <v/>
      </c>
      <c r="W538" s="16" t="str">
        <f>IFERROR(IF(VLOOKUP(B538,IMPORT!$F:$AF,14,FALSE)="true","X",""),"")</f>
        <v/>
      </c>
      <c r="X538" s="12" t="str">
        <f>IFERROR(INT(IF(MID(VLOOKUP(B538,IMPORT!$F:$AF,27,FALSE),1,10)&lt;&gt;"null",MID(VLOOKUP(B538,IMPORT!$F:$AF,27,FALSE),1,10),"-")),"")</f>
        <v/>
      </c>
      <c r="Y538" s="21" t="str">
        <f>IFERROR(IF(VLOOKUP(B538,IMPORT!$F:$AF,24,FALSE)&lt;&gt;"null",VLOOKUP(B538,IMPORT!$F:$AF,24,FALSE),""),"")</f>
        <v/>
      </c>
      <c r="Z538" s="18" t="str">
        <f>IFERROR(IF(VLOOKUP(B538,IMPORT!$F:$AF,25,FALSE)&lt;&gt;"null",VLOOKUP(B538,IMPORT!$F:$AF,25,FALSE),""),"")</f>
        <v/>
      </c>
    </row>
    <row r="539" spans="1:26">
      <c r="A539" s="1" t="str">
        <f>IFERROR(IF(IMPORT!C539&lt;&gt;"",IMPORT!C539,""),"")</f>
        <v/>
      </c>
      <c r="B539" s="1">
        <f>IFERROR(VLOOKUP(D539,IMPORT!$1:$1048576,6,FALSE),"")</f>
        <v>0</v>
      </c>
      <c r="C539" s="1" t="str">
        <f>IFERROR(VLOOKUP(B539,IMPORT!$F:$G,2,FALSE),"")</f>
        <v/>
      </c>
      <c r="D539" s="8" t="str">
        <f>IFERROR(IF(IMPORT!A539&lt;&gt;"",IMPORT!A539,""),"")</f>
        <v/>
      </c>
      <c r="E539" s="1">
        <f>IFERROR(VLOOKUP(D539,IMPORT!$1:$1048576,21,FALSE),"")</f>
        <v>0</v>
      </c>
      <c r="F539" s="25" t="str">
        <f>IFERROR(IF(VLOOKUP(B539,IMPORT!$F:$J,4,0)="true","","S"),"")</f>
        <v/>
      </c>
      <c r="G539" s="10" t="str">
        <f>IFERROR(IF(VLOOKUP(B539,IMPORT!$F:$J,5,0)="normal","","B"),"")</f>
        <v/>
      </c>
      <c r="H539" s="26" t="str">
        <f>IFERROR(IF(VLOOKUP(B539,IMPORT!$F:$L,7,0)="true","","P"),"")</f>
        <v/>
      </c>
      <c r="I539" s="18" t="str">
        <f>IF(AND(OR(IMPORT!K539="available",IMPORT!K539="reservation",IMPORT!K539="reservation-late"),OR(A539&lt;&gt;"Z - Garage - Livraison",A539&lt;&gt;"Z - Garage - Livraison")),B539,"")</f>
        <v/>
      </c>
      <c r="J539" s="18" t="str">
        <f>IFERROR(IF(VLOOKUP(B539,IMPORT!$F:$AF,21,FALSE)&lt;&gt;"null",IF(OR(A539="Z - Garage - Livraison",A539="Z - Garage - Restitution"),"",B539),""),"")</f>
        <v/>
      </c>
      <c r="K539" s="18" t="str">
        <f>IF(AND(J539="",OR(IMPORT!K539="intervention",IMPORT!K539="intervention-late")),IF(OR(A539="Z - Garage - Livraison",A539="Z - Garage - Restitution"),"",B539),"")</f>
        <v/>
      </c>
      <c r="L539" s="18" t="str">
        <f>IFERROR(IF(OR(A539="Z - Garage - Livraison",A539="Z - Garage - Restitution"),B539,""),"")</f>
        <v/>
      </c>
      <c r="M539" s="20" t="str">
        <f>IFERROR(INT(IF(OR(IMPORT!K539="intervention",IMPORT!K539="intervention-late",IMPORT!K539="unavailable"),IF(J539&lt;&gt;"",MID(VLOOKUP(B539,IMPORT!$F:$AF,21,0),1,10),MID(VLOOKUP(B539,IMPORT!$F:$AF,19,0),1,10)),"")),"")</f>
        <v/>
      </c>
      <c r="N539" s="20" t="str">
        <f>IFERROR(INT(IF(OR(IMPORT!K539="intervention",IMPORT!K539="intervention-late",IMPORT!K539="unavailable"),IF(J539&lt;&gt;"",MID(VLOOKUP(B539,IMPORT!$F:$AF,22,0),1,10),MID(VLOOKUP(B539,IMPORT!$F:$AF,20,0),1,10)),"")),"")</f>
        <v/>
      </c>
      <c r="O539" s="18" t="str">
        <f t="shared" ca="1" si="8"/>
        <v/>
      </c>
      <c r="P539" s="14" t="str">
        <f>IFERROR(INT(IF(MID(VLOOKUP(B539,IMPORT!$F:$AF,23,FALSE),1,10)&lt;&gt;"null",MID(VLOOKUP(B539,IMPORT!$F:$AF,23,FALSE),1,10),"")),"")</f>
        <v/>
      </c>
      <c r="Q539" s="16" t="str">
        <f>IFERROR(INT(IF(MID(VLOOKUP(B539,IMPORT!$F:$AF,26,FALSE),1,10)&lt;&gt;"null",MID(VLOOKUP(B539,IMPORT!$F:$AF,26,FALSE),1,10),"")),"")</f>
        <v/>
      </c>
      <c r="R539" s="16" t="str">
        <f>IFERROR(IF(VLOOKUP(B539,IMPORT!$F:$AF,11,FALSE)="true","X",""),"")</f>
        <v/>
      </c>
      <c r="S539" s="16" t="str">
        <f>IFERROR(IF(VLOOKUP(B539,IMPORT!$F:$AF,12,FALSE)="true","X",""),"")</f>
        <v/>
      </c>
      <c r="T539" s="16" t="str">
        <f>IFERROR(IF(VLOOKUP(B539,IMPORT!$F:$AF,9,FALSE)="true","X",""),"")</f>
        <v/>
      </c>
      <c r="U539" s="16" t="str">
        <f>IFERROR(IF(VLOOKUP(B539,IMPORT!$F:$AF,10,FALSE)="true","X",""),"")</f>
        <v/>
      </c>
      <c r="V539" s="16" t="str">
        <f>IFERROR(IF(VLOOKUP(B539,IMPORT!$F:$AF,13,FALSE)="true","X",""),"")</f>
        <v/>
      </c>
      <c r="W539" s="16" t="str">
        <f>IFERROR(IF(VLOOKUP(B539,IMPORT!$F:$AF,14,FALSE)="true","X",""),"")</f>
        <v/>
      </c>
      <c r="X539" s="12" t="str">
        <f>IFERROR(INT(IF(MID(VLOOKUP(B539,IMPORT!$F:$AF,27,FALSE),1,10)&lt;&gt;"null",MID(VLOOKUP(B539,IMPORT!$F:$AF,27,FALSE),1,10),"-")),"")</f>
        <v/>
      </c>
      <c r="Y539" s="21" t="str">
        <f>IFERROR(IF(VLOOKUP(B539,IMPORT!$F:$AF,24,FALSE)&lt;&gt;"null",VLOOKUP(B539,IMPORT!$F:$AF,24,FALSE),""),"")</f>
        <v/>
      </c>
      <c r="Z539" s="18" t="str">
        <f>IFERROR(IF(VLOOKUP(B539,IMPORT!$F:$AF,25,FALSE)&lt;&gt;"null",VLOOKUP(B539,IMPORT!$F:$AF,25,FALSE),""),"")</f>
        <v/>
      </c>
    </row>
    <row r="540" spans="1:26">
      <c r="A540" s="1" t="str">
        <f>IFERROR(IF(IMPORT!C540&lt;&gt;"",IMPORT!C540,""),"")</f>
        <v/>
      </c>
      <c r="B540" s="1">
        <f>IFERROR(VLOOKUP(D540,IMPORT!$1:$1048576,6,FALSE),"")</f>
        <v>0</v>
      </c>
      <c r="C540" s="1" t="str">
        <f>IFERROR(VLOOKUP(B540,IMPORT!$F:$G,2,FALSE),"")</f>
        <v/>
      </c>
      <c r="D540" s="8" t="str">
        <f>IFERROR(IF(IMPORT!A540&lt;&gt;"",IMPORT!A540,""),"")</f>
        <v/>
      </c>
      <c r="E540" s="1">
        <f>IFERROR(VLOOKUP(D540,IMPORT!$1:$1048576,21,FALSE),"")</f>
        <v>0</v>
      </c>
      <c r="F540" s="25" t="str">
        <f>IFERROR(IF(VLOOKUP(B540,IMPORT!$F:$J,4,0)="true","","S"),"")</f>
        <v/>
      </c>
      <c r="G540" s="10" t="str">
        <f>IFERROR(IF(VLOOKUP(B540,IMPORT!$F:$J,5,0)="normal","","B"),"")</f>
        <v/>
      </c>
      <c r="H540" s="26" t="str">
        <f>IFERROR(IF(VLOOKUP(B540,IMPORT!$F:$L,7,0)="true","","P"),"")</f>
        <v/>
      </c>
      <c r="I540" s="18" t="str">
        <f>IF(AND(OR(IMPORT!K540="available",IMPORT!K540="reservation",IMPORT!K540="reservation-late"),OR(A540&lt;&gt;"Z - Garage - Livraison",A540&lt;&gt;"Z - Garage - Livraison")),B540,"")</f>
        <v/>
      </c>
      <c r="J540" s="18" t="str">
        <f>IFERROR(IF(VLOOKUP(B540,IMPORT!$F:$AF,21,FALSE)&lt;&gt;"null",IF(OR(A540="Z - Garage - Livraison",A540="Z - Garage - Restitution"),"",B540),""),"")</f>
        <v/>
      </c>
      <c r="K540" s="18" t="str">
        <f>IF(AND(J540="",OR(IMPORT!K540="intervention",IMPORT!K540="intervention-late")),IF(OR(A540="Z - Garage - Livraison",A540="Z - Garage - Restitution"),"",B540),"")</f>
        <v/>
      </c>
      <c r="L540" s="18" t="str">
        <f>IFERROR(IF(OR(A540="Z - Garage - Livraison",A540="Z - Garage - Restitution"),B540,""),"")</f>
        <v/>
      </c>
      <c r="M540" s="20" t="str">
        <f>IFERROR(INT(IF(OR(IMPORT!K540="intervention",IMPORT!K540="intervention-late",IMPORT!K540="unavailable"),IF(J540&lt;&gt;"",MID(VLOOKUP(B540,IMPORT!$F:$AF,21,0),1,10),MID(VLOOKUP(B540,IMPORT!$F:$AF,19,0),1,10)),"")),"")</f>
        <v/>
      </c>
      <c r="N540" s="20" t="str">
        <f>IFERROR(INT(IF(OR(IMPORT!K540="intervention",IMPORT!K540="intervention-late",IMPORT!K540="unavailable"),IF(J540&lt;&gt;"",MID(VLOOKUP(B540,IMPORT!$F:$AF,22,0),1,10),MID(VLOOKUP(B540,IMPORT!$F:$AF,20,0),1,10)),"")),"")</f>
        <v/>
      </c>
      <c r="O540" s="18" t="str">
        <f t="shared" ca="1" si="8"/>
        <v/>
      </c>
      <c r="P540" s="14" t="str">
        <f>IFERROR(INT(IF(MID(VLOOKUP(B540,IMPORT!$F:$AF,23,FALSE),1,10)&lt;&gt;"null",MID(VLOOKUP(B540,IMPORT!$F:$AF,23,FALSE),1,10),"")),"")</f>
        <v/>
      </c>
      <c r="Q540" s="16" t="str">
        <f>IFERROR(INT(IF(MID(VLOOKUP(B540,IMPORT!$F:$AF,26,FALSE),1,10)&lt;&gt;"null",MID(VLOOKUP(B540,IMPORT!$F:$AF,26,FALSE),1,10),"")),"")</f>
        <v/>
      </c>
      <c r="R540" s="16" t="str">
        <f>IFERROR(IF(VLOOKUP(B540,IMPORT!$F:$AF,11,FALSE)="true","X",""),"")</f>
        <v/>
      </c>
      <c r="S540" s="16" t="str">
        <f>IFERROR(IF(VLOOKUP(B540,IMPORT!$F:$AF,12,FALSE)="true","X",""),"")</f>
        <v/>
      </c>
      <c r="T540" s="16" t="str">
        <f>IFERROR(IF(VLOOKUP(B540,IMPORT!$F:$AF,9,FALSE)="true","X",""),"")</f>
        <v/>
      </c>
      <c r="U540" s="16" t="str">
        <f>IFERROR(IF(VLOOKUP(B540,IMPORT!$F:$AF,10,FALSE)="true","X",""),"")</f>
        <v/>
      </c>
      <c r="V540" s="16" t="str">
        <f>IFERROR(IF(VLOOKUP(B540,IMPORT!$F:$AF,13,FALSE)="true","X",""),"")</f>
        <v/>
      </c>
      <c r="W540" s="16" t="str">
        <f>IFERROR(IF(VLOOKUP(B540,IMPORT!$F:$AF,14,FALSE)="true","X",""),"")</f>
        <v/>
      </c>
      <c r="X540" s="12" t="str">
        <f>IFERROR(INT(IF(MID(VLOOKUP(B540,IMPORT!$F:$AF,27,FALSE),1,10)&lt;&gt;"null",MID(VLOOKUP(B540,IMPORT!$F:$AF,27,FALSE),1,10),"-")),"")</f>
        <v/>
      </c>
      <c r="Y540" s="21" t="str">
        <f>IFERROR(IF(VLOOKUP(B540,IMPORT!$F:$AF,24,FALSE)&lt;&gt;"null",VLOOKUP(B540,IMPORT!$F:$AF,24,FALSE),""),"")</f>
        <v/>
      </c>
      <c r="Z540" s="18" t="str">
        <f>IFERROR(IF(VLOOKUP(B540,IMPORT!$F:$AF,25,FALSE)&lt;&gt;"null",VLOOKUP(B540,IMPORT!$F:$AF,25,FALSE),""),"")</f>
        <v/>
      </c>
    </row>
    <row r="541" spans="1:26">
      <c r="A541" s="1" t="str">
        <f>IFERROR(IF(IMPORT!C541&lt;&gt;"",IMPORT!C541,""),"")</f>
        <v/>
      </c>
      <c r="B541" s="1">
        <f>IFERROR(VLOOKUP(D541,IMPORT!$1:$1048576,6,FALSE),"")</f>
        <v>0</v>
      </c>
      <c r="C541" s="1" t="str">
        <f>IFERROR(VLOOKUP(B541,IMPORT!$F:$G,2,FALSE),"")</f>
        <v/>
      </c>
      <c r="D541" s="8" t="str">
        <f>IFERROR(IF(IMPORT!A541&lt;&gt;"",IMPORT!A541,""),"")</f>
        <v/>
      </c>
      <c r="E541" s="1">
        <f>IFERROR(VLOOKUP(D541,IMPORT!$1:$1048576,21,FALSE),"")</f>
        <v>0</v>
      </c>
      <c r="F541" s="25" t="str">
        <f>IFERROR(IF(VLOOKUP(B541,IMPORT!$F:$J,4,0)="true","","S"),"")</f>
        <v/>
      </c>
      <c r="G541" s="10" t="str">
        <f>IFERROR(IF(VLOOKUP(B541,IMPORT!$F:$J,5,0)="normal","","B"),"")</f>
        <v/>
      </c>
      <c r="H541" s="26" t="str">
        <f>IFERROR(IF(VLOOKUP(B541,IMPORT!$F:$L,7,0)="true","","P"),"")</f>
        <v/>
      </c>
      <c r="I541" s="18" t="str">
        <f>IF(AND(OR(IMPORT!K541="available",IMPORT!K541="reservation",IMPORT!K541="reservation-late"),OR(A541&lt;&gt;"Z - Garage - Livraison",A541&lt;&gt;"Z - Garage - Livraison")),B541,"")</f>
        <v/>
      </c>
      <c r="J541" s="18" t="str">
        <f>IFERROR(IF(VLOOKUP(B541,IMPORT!$F:$AF,21,FALSE)&lt;&gt;"null",IF(OR(A541="Z - Garage - Livraison",A541="Z - Garage - Restitution"),"",B541),""),"")</f>
        <v/>
      </c>
      <c r="K541" s="18" t="str">
        <f>IF(AND(J541="",OR(IMPORT!K541="intervention",IMPORT!K541="intervention-late")),IF(OR(A541="Z - Garage - Livraison",A541="Z - Garage - Restitution"),"",B541),"")</f>
        <v/>
      </c>
      <c r="L541" s="18" t="str">
        <f>IFERROR(IF(OR(A541="Z - Garage - Livraison",A541="Z - Garage - Restitution"),B541,""),"")</f>
        <v/>
      </c>
      <c r="M541" s="20" t="str">
        <f>IFERROR(INT(IF(OR(IMPORT!K541="intervention",IMPORT!K541="intervention-late",IMPORT!K541="unavailable"),IF(J541&lt;&gt;"",MID(VLOOKUP(B541,IMPORT!$F:$AF,21,0),1,10),MID(VLOOKUP(B541,IMPORT!$F:$AF,19,0),1,10)),"")),"")</f>
        <v/>
      </c>
      <c r="N541" s="20" t="str">
        <f>IFERROR(INT(IF(OR(IMPORT!K541="intervention",IMPORT!K541="intervention-late",IMPORT!K541="unavailable"),IF(J541&lt;&gt;"",MID(VLOOKUP(B541,IMPORT!$F:$AF,22,0),1,10),MID(VLOOKUP(B541,IMPORT!$F:$AF,20,0),1,10)),"")),"")</f>
        <v/>
      </c>
      <c r="O541" s="18" t="str">
        <f t="shared" ca="1" si="8"/>
        <v/>
      </c>
      <c r="P541" s="14" t="str">
        <f>IFERROR(INT(IF(MID(VLOOKUP(B541,IMPORT!$F:$AF,23,FALSE),1,10)&lt;&gt;"null",MID(VLOOKUP(B541,IMPORT!$F:$AF,23,FALSE),1,10),"")),"")</f>
        <v/>
      </c>
      <c r="Q541" s="16" t="str">
        <f>IFERROR(INT(IF(MID(VLOOKUP(B541,IMPORT!$F:$AF,26,FALSE),1,10)&lt;&gt;"null",MID(VLOOKUP(B541,IMPORT!$F:$AF,26,FALSE),1,10),"")),"")</f>
        <v/>
      </c>
      <c r="R541" s="16" t="str">
        <f>IFERROR(IF(VLOOKUP(B541,IMPORT!$F:$AF,11,FALSE)="true","X",""),"")</f>
        <v/>
      </c>
      <c r="S541" s="16" t="str">
        <f>IFERROR(IF(VLOOKUP(B541,IMPORT!$F:$AF,12,FALSE)="true","X",""),"")</f>
        <v/>
      </c>
      <c r="T541" s="16" t="str">
        <f>IFERROR(IF(VLOOKUP(B541,IMPORT!$F:$AF,9,FALSE)="true","X",""),"")</f>
        <v/>
      </c>
      <c r="U541" s="16" t="str">
        <f>IFERROR(IF(VLOOKUP(B541,IMPORT!$F:$AF,10,FALSE)="true","X",""),"")</f>
        <v/>
      </c>
      <c r="V541" s="16" t="str">
        <f>IFERROR(IF(VLOOKUP(B541,IMPORT!$F:$AF,13,FALSE)="true","X",""),"")</f>
        <v/>
      </c>
      <c r="W541" s="16" t="str">
        <f>IFERROR(IF(VLOOKUP(B541,IMPORT!$F:$AF,14,FALSE)="true","X",""),"")</f>
        <v/>
      </c>
      <c r="X541" s="12" t="str">
        <f>IFERROR(INT(IF(MID(VLOOKUP(B541,IMPORT!$F:$AF,27,FALSE),1,10)&lt;&gt;"null",MID(VLOOKUP(B541,IMPORT!$F:$AF,27,FALSE),1,10),"-")),"")</f>
        <v/>
      </c>
      <c r="Y541" s="21" t="str">
        <f>IFERROR(IF(VLOOKUP(B541,IMPORT!$F:$AF,24,FALSE)&lt;&gt;"null",VLOOKUP(B541,IMPORT!$F:$AF,24,FALSE),""),"")</f>
        <v/>
      </c>
      <c r="Z541" s="18" t="str">
        <f>IFERROR(IF(VLOOKUP(B541,IMPORT!$F:$AF,25,FALSE)&lt;&gt;"null",VLOOKUP(B541,IMPORT!$F:$AF,25,FALSE),""),"")</f>
        <v/>
      </c>
    </row>
    <row r="542" spans="1:26">
      <c r="A542" s="1" t="str">
        <f>IFERROR(IF(IMPORT!C542&lt;&gt;"",IMPORT!C542,""),"")</f>
        <v/>
      </c>
      <c r="B542" s="1">
        <f>IFERROR(VLOOKUP(D542,IMPORT!$1:$1048576,6,FALSE),"")</f>
        <v>0</v>
      </c>
      <c r="C542" s="1" t="str">
        <f>IFERROR(VLOOKUP(B542,IMPORT!$F:$G,2,FALSE),"")</f>
        <v/>
      </c>
      <c r="D542" s="8" t="str">
        <f>IFERROR(IF(IMPORT!A542&lt;&gt;"",IMPORT!A542,""),"")</f>
        <v/>
      </c>
      <c r="E542" s="1">
        <f>IFERROR(VLOOKUP(D542,IMPORT!$1:$1048576,21,FALSE),"")</f>
        <v>0</v>
      </c>
      <c r="F542" s="25" t="str">
        <f>IFERROR(IF(VLOOKUP(B542,IMPORT!$F:$J,4,0)="true","","S"),"")</f>
        <v/>
      </c>
      <c r="G542" s="10" t="str">
        <f>IFERROR(IF(VLOOKUP(B542,IMPORT!$F:$J,5,0)="normal","","B"),"")</f>
        <v/>
      </c>
      <c r="H542" s="26" t="str">
        <f>IFERROR(IF(VLOOKUP(B542,IMPORT!$F:$L,7,0)="true","","P"),"")</f>
        <v/>
      </c>
      <c r="I542" s="18" t="str">
        <f>IF(AND(OR(IMPORT!K542="available",IMPORT!K542="reservation",IMPORT!K542="reservation-late"),OR(A542&lt;&gt;"Z - Garage - Livraison",A542&lt;&gt;"Z - Garage - Livraison")),B542,"")</f>
        <v/>
      </c>
      <c r="J542" s="18" t="str">
        <f>IFERROR(IF(VLOOKUP(B542,IMPORT!$F:$AF,21,FALSE)&lt;&gt;"null",IF(OR(A542="Z - Garage - Livraison",A542="Z - Garage - Restitution"),"",B542),""),"")</f>
        <v/>
      </c>
      <c r="K542" s="18" t="str">
        <f>IF(AND(J542="",OR(IMPORT!K542="intervention",IMPORT!K542="intervention-late")),IF(OR(A542="Z - Garage - Livraison",A542="Z - Garage - Restitution"),"",B542),"")</f>
        <v/>
      </c>
      <c r="L542" s="18" t="str">
        <f>IFERROR(IF(OR(A542="Z - Garage - Livraison",A542="Z - Garage - Restitution"),B542,""),"")</f>
        <v/>
      </c>
      <c r="M542" s="20" t="str">
        <f>IFERROR(INT(IF(OR(IMPORT!K542="intervention",IMPORT!K542="intervention-late",IMPORT!K542="unavailable"),IF(J542&lt;&gt;"",MID(VLOOKUP(B542,IMPORT!$F:$AF,21,0),1,10),MID(VLOOKUP(B542,IMPORT!$F:$AF,19,0),1,10)),"")),"")</f>
        <v/>
      </c>
      <c r="N542" s="20" t="str">
        <f>IFERROR(INT(IF(OR(IMPORT!K542="intervention",IMPORT!K542="intervention-late",IMPORT!K542="unavailable"),IF(J542&lt;&gt;"",MID(VLOOKUP(B542,IMPORT!$F:$AF,22,0),1,10),MID(VLOOKUP(B542,IMPORT!$F:$AF,20,0),1,10)),"")),"")</f>
        <v/>
      </c>
      <c r="O542" s="18" t="str">
        <f t="shared" ca="1" si="8"/>
        <v/>
      </c>
      <c r="P542" s="14" t="str">
        <f>IFERROR(INT(IF(MID(VLOOKUP(B542,IMPORT!$F:$AF,23,FALSE),1,10)&lt;&gt;"null",MID(VLOOKUP(B542,IMPORT!$F:$AF,23,FALSE),1,10),"")),"")</f>
        <v/>
      </c>
      <c r="Q542" s="16" t="str">
        <f>IFERROR(INT(IF(MID(VLOOKUP(B542,IMPORT!$F:$AF,26,FALSE),1,10)&lt;&gt;"null",MID(VLOOKUP(B542,IMPORT!$F:$AF,26,FALSE),1,10),"")),"")</f>
        <v/>
      </c>
      <c r="R542" s="16" t="str">
        <f>IFERROR(IF(VLOOKUP(B542,IMPORT!$F:$AF,11,FALSE)="true","X",""),"")</f>
        <v/>
      </c>
      <c r="S542" s="16" t="str">
        <f>IFERROR(IF(VLOOKUP(B542,IMPORT!$F:$AF,12,FALSE)="true","X",""),"")</f>
        <v/>
      </c>
      <c r="T542" s="16" t="str">
        <f>IFERROR(IF(VLOOKUP(B542,IMPORT!$F:$AF,9,FALSE)="true","X",""),"")</f>
        <v/>
      </c>
      <c r="U542" s="16" t="str">
        <f>IFERROR(IF(VLOOKUP(B542,IMPORT!$F:$AF,10,FALSE)="true","X",""),"")</f>
        <v/>
      </c>
      <c r="V542" s="16" t="str">
        <f>IFERROR(IF(VLOOKUP(B542,IMPORT!$F:$AF,13,FALSE)="true","X",""),"")</f>
        <v/>
      </c>
      <c r="W542" s="16" t="str">
        <f>IFERROR(IF(VLOOKUP(B542,IMPORT!$F:$AF,14,FALSE)="true","X",""),"")</f>
        <v/>
      </c>
      <c r="X542" s="12" t="str">
        <f>IFERROR(INT(IF(MID(VLOOKUP(B542,IMPORT!$F:$AF,27,FALSE),1,10)&lt;&gt;"null",MID(VLOOKUP(B542,IMPORT!$F:$AF,27,FALSE),1,10),"-")),"")</f>
        <v/>
      </c>
      <c r="Y542" s="21" t="str">
        <f>IFERROR(IF(VLOOKUP(B542,IMPORT!$F:$AF,24,FALSE)&lt;&gt;"null",VLOOKUP(B542,IMPORT!$F:$AF,24,FALSE),""),"")</f>
        <v/>
      </c>
      <c r="Z542" s="18" t="str">
        <f>IFERROR(IF(VLOOKUP(B542,IMPORT!$F:$AF,25,FALSE)&lt;&gt;"null",VLOOKUP(B542,IMPORT!$F:$AF,25,FALSE),""),"")</f>
        <v/>
      </c>
    </row>
    <row r="543" spans="1:26">
      <c r="A543" s="1" t="str">
        <f>IFERROR(IF(IMPORT!C543&lt;&gt;"",IMPORT!C543,""),"")</f>
        <v/>
      </c>
      <c r="B543" s="1">
        <f>IFERROR(VLOOKUP(D543,IMPORT!$1:$1048576,6,FALSE),"")</f>
        <v>0</v>
      </c>
      <c r="C543" s="1" t="str">
        <f>IFERROR(VLOOKUP(B543,IMPORT!$F:$G,2,FALSE),"")</f>
        <v/>
      </c>
      <c r="D543" s="8" t="str">
        <f>IFERROR(IF(IMPORT!A543&lt;&gt;"",IMPORT!A543,""),"")</f>
        <v/>
      </c>
      <c r="E543" s="1">
        <f>IFERROR(VLOOKUP(D543,IMPORT!$1:$1048576,21,FALSE),"")</f>
        <v>0</v>
      </c>
      <c r="F543" s="25" t="str">
        <f>IFERROR(IF(VLOOKUP(B543,IMPORT!$F:$J,4,0)="true","","S"),"")</f>
        <v/>
      </c>
      <c r="G543" s="10" t="str">
        <f>IFERROR(IF(VLOOKUP(B543,IMPORT!$F:$J,5,0)="normal","","B"),"")</f>
        <v/>
      </c>
      <c r="H543" s="26" t="str">
        <f>IFERROR(IF(VLOOKUP(B543,IMPORT!$F:$L,7,0)="true","","P"),"")</f>
        <v/>
      </c>
      <c r="I543" s="18" t="str">
        <f>IF(AND(OR(IMPORT!K543="available",IMPORT!K543="reservation",IMPORT!K543="reservation-late"),OR(A543&lt;&gt;"Z - Garage - Livraison",A543&lt;&gt;"Z - Garage - Livraison")),B543,"")</f>
        <v/>
      </c>
      <c r="J543" s="18" t="str">
        <f>IFERROR(IF(VLOOKUP(B543,IMPORT!$F:$AF,21,FALSE)&lt;&gt;"null",IF(OR(A543="Z - Garage - Livraison",A543="Z - Garage - Restitution"),"",B543),""),"")</f>
        <v/>
      </c>
      <c r="K543" s="18" t="str">
        <f>IF(AND(J543="",OR(IMPORT!K543="intervention",IMPORT!K543="intervention-late")),IF(OR(A543="Z - Garage - Livraison",A543="Z - Garage - Restitution"),"",B543),"")</f>
        <v/>
      </c>
      <c r="L543" s="18" t="str">
        <f>IFERROR(IF(OR(A543="Z - Garage - Livraison",A543="Z - Garage - Restitution"),B543,""),"")</f>
        <v/>
      </c>
      <c r="M543" s="20" t="str">
        <f>IFERROR(INT(IF(OR(IMPORT!K543="intervention",IMPORT!K543="intervention-late",IMPORT!K543="unavailable"),IF(J543&lt;&gt;"",MID(VLOOKUP(B543,IMPORT!$F:$AF,21,0),1,10),MID(VLOOKUP(B543,IMPORT!$F:$AF,19,0),1,10)),"")),"")</f>
        <v/>
      </c>
      <c r="N543" s="20" t="str">
        <f>IFERROR(INT(IF(OR(IMPORT!K543="intervention",IMPORT!K543="intervention-late",IMPORT!K543="unavailable"),IF(J543&lt;&gt;"",MID(VLOOKUP(B543,IMPORT!$F:$AF,22,0),1,10),MID(VLOOKUP(B543,IMPORT!$F:$AF,20,0),1,10)),"")),"")</f>
        <v/>
      </c>
      <c r="O543" s="18" t="str">
        <f t="shared" ca="1" si="8"/>
        <v/>
      </c>
      <c r="P543" s="14" t="str">
        <f>IFERROR(INT(IF(MID(VLOOKUP(B543,IMPORT!$F:$AF,23,FALSE),1,10)&lt;&gt;"null",MID(VLOOKUP(B543,IMPORT!$F:$AF,23,FALSE),1,10),"")),"")</f>
        <v/>
      </c>
      <c r="Q543" s="16" t="str">
        <f>IFERROR(INT(IF(MID(VLOOKUP(B543,IMPORT!$F:$AF,26,FALSE),1,10)&lt;&gt;"null",MID(VLOOKUP(B543,IMPORT!$F:$AF,26,FALSE),1,10),"")),"")</f>
        <v/>
      </c>
      <c r="R543" s="16" t="str">
        <f>IFERROR(IF(VLOOKUP(B543,IMPORT!$F:$AF,11,FALSE)="true","X",""),"")</f>
        <v/>
      </c>
      <c r="S543" s="16" t="str">
        <f>IFERROR(IF(VLOOKUP(B543,IMPORT!$F:$AF,12,FALSE)="true","X",""),"")</f>
        <v/>
      </c>
      <c r="T543" s="16" t="str">
        <f>IFERROR(IF(VLOOKUP(B543,IMPORT!$F:$AF,9,FALSE)="true","X",""),"")</f>
        <v/>
      </c>
      <c r="U543" s="16" t="str">
        <f>IFERROR(IF(VLOOKUP(B543,IMPORT!$F:$AF,10,FALSE)="true","X",""),"")</f>
        <v/>
      </c>
      <c r="V543" s="16" t="str">
        <f>IFERROR(IF(VLOOKUP(B543,IMPORT!$F:$AF,13,FALSE)="true","X",""),"")</f>
        <v/>
      </c>
      <c r="W543" s="16" t="str">
        <f>IFERROR(IF(VLOOKUP(B543,IMPORT!$F:$AF,14,FALSE)="true","X",""),"")</f>
        <v/>
      </c>
      <c r="X543" s="12" t="str">
        <f>IFERROR(INT(IF(MID(VLOOKUP(B543,IMPORT!$F:$AF,27,FALSE),1,10)&lt;&gt;"null",MID(VLOOKUP(B543,IMPORT!$F:$AF,27,FALSE),1,10),"-")),"")</f>
        <v/>
      </c>
      <c r="Y543" s="21" t="str">
        <f>IFERROR(IF(VLOOKUP(B543,IMPORT!$F:$AF,24,FALSE)&lt;&gt;"null",VLOOKUP(B543,IMPORT!$F:$AF,24,FALSE),""),"")</f>
        <v/>
      </c>
      <c r="Z543" s="18" t="str">
        <f>IFERROR(IF(VLOOKUP(B543,IMPORT!$F:$AF,25,FALSE)&lt;&gt;"null",VLOOKUP(B543,IMPORT!$F:$AF,25,FALSE),""),"")</f>
        <v/>
      </c>
    </row>
    <row r="544" spans="1:26">
      <c r="A544" s="1" t="str">
        <f>IFERROR(IF(IMPORT!C544&lt;&gt;"",IMPORT!C544,""),"")</f>
        <v/>
      </c>
      <c r="B544" s="1">
        <f>IFERROR(VLOOKUP(D544,IMPORT!$1:$1048576,6,FALSE),"")</f>
        <v>0</v>
      </c>
      <c r="C544" s="1" t="str">
        <f>IFERROR(VLOOKUP(B544,IMPORT!$F:$G,2,FALSE),"")</f>
        <v/>
      </c>
      <c r="D544" s="8" t="str">
        <f>IFERROR(IF(IMPORT!A544&lt;&gt;"",IMPORT!A544,""),"")</f>
        <v/>
      </c>
      <c r="E544" s="1">
        <f>IFERROR(VLOOKUP(D544,IMPORT!$1:$1048576,21,FALSE),"")</f>
        <v>0</v>
      </c>
      <c r="F544" s="25" t="str">
        <f>IFERROR(IF(VLOOKUP(B544,IMPORT!$F:$J,4,0)="true","","S"),"")</f>
        <v/>
      </c>
      <c r="G544" s="10" t="str">
        <f>IFERROR(IF(VLOOKUP(B544,IMPORT!$F:$J,5,0)="normal","","B"),"")</f>
        <v/>
      </c>
      <c r="H544" s="26" t="str">
        <f>IFERROR(IF(VLOOKUP(B544,IMPORT!$F:$L,7,0)="true","","P"),"")</f>
        <v/>
      </c>
      <c r="I544" s="18" t="str">
        <f>IF(AND(OR(IMPORT!K544="available",IMPORT!K544="reservation",IMPORT!K544="reservation-late"),OR(A544&lt;&gt;"Z - Garage - Livraison",A544&lt;&gt;"Z - Garage - Livraison")),B544,"")</f>
        <v/>
      </c>
      <c r="J544" s="18" t="str">
        <f>IFERROR(IF(VLOOKUP(B544,IMPORT!$F:$AF,21,FALSE)&lt;&gt;"null",IF(OR(A544="Z - Garage - Livraison",A544="Z - Garage - Restitution"),"",B544),""),"")</f>
        <v/>
      </c>
      <c r="K544" s="18" t="str">
        <f>IF(AND(J544="",OR(IMPORT!K544="intervention",IMPORT!K544="intervention-late")),IF(OR(A544="Z - Garage - Livraison",A544="Z - Garage - Restitution"),"",B544),"")</f>
        <v/>
      </c>
      <c r="L544" s="18" t="str">
        <f>IFERROR(IF(OR(A544="Z - Garage - Livraison",A544="Z - Garage - Restitution"),B544,""),"")</f>
        <v/>
      </c>
      <c r="M544" s="20" t="str">
        <f>IFERROR(INT(IF(OR(IMPORT!K544="intervention",IMPORT!K544="intervention-late",IMPORT!K544="unavailable"),IF(J544&lt;&gt;"",MID(VLOOKUP(B544,IMPORT!$F:$AF,21,0),1,10),MID(VLOOKUP(B544,IMPORT!$F:$AF,19,0),1,10)),"")),"")</f>
        <v/>
      </c>
      <c r="N544" s="20" t="str">
        <f>IFERROR(INT(IF(OR(IMPORT!K544="intervention",IMPORT!K544="intervention-late",IMPORT!K544="unavailable"),IF(J544&lt;&gt;"",MID(VLOOKUP(B544,IMPORT!$F:$AF,22,0),1,10),MID(VLOOKUP(B544,IMPORT!$F:$AF,20,0),1,10)),"")),"")</f>
        <v/>
      </c>
      <c r="O544" s="18" t="str">
        <f t="shared" ca="1" si="8"/>
        <v/>
      </c>
      <c r="P544" s="14" t="str">
        <f>IFERROR(INT(IF(MID(VLOOKUP(B544,IMPORT!$F:$AF,23,FALSE),1,10)&lt;&gt;"null",MID(VLOOKUP(B544,IMPORT!$F:$AF,23,FALSE),1,10),"")),"")</f>
        <v/>
      </c>
      <c r="Q544" s="16" t="str">
        <f>IFERROR(INT(IF(MID(VLOOKUP(B544,IMPORT!$F:$AF,26,FALSE),1,10)&lt;&gt;"null",MID(VLOOKUP(B544,IMPORT!$F:$AF,26,FALSE),1,10),"")),"")</f>
        <v/>
      </c>
      <c r="R544" s="16" t="str">
        <f>IFERROR(IF(VLOOKUP(B544,IMPORT!$F:$AF,11,FALSE)="true","X",""),"")</f>
        <v/>
      </c>
      <c r="S544" s="16" t="str">
        <f>IFERROR(IF(VLOOKUP(B544,IMPORT!$F:$AF,12,FALSE)="true","X",""),"")</f>
        <v/>
      </c>
      <c r="T544" s="16" t="str">
        <f>IFERROR(IF(VLOOKUP(B544,IMPORT!$F:$AF,9,FALSE)="true","X",""),"")</f>
        <v/>
      </c>
      <c r="U544" s="16" t="str">
        <f>IFERROR(IF(VLOOKUP(B544,IMPORT!$F:$AF,10,FALSE)="true","X",""),"")</f>
        <v/>
      </c>
      <c r="V544" s="16" t="str">
        <f>IFERROR(IF(VLOOKUP(B544,IMPORT!$F:$AF,13,FALSE)="true","X",""),"")</f>
        <v/>
      </c>
      <c r="W544" s="16" t="str">
        <f>IFERROR(IF(VLOOKUP(B544,IMPORT!$F:$AF,14,FALSE)="true","X",""),"")</f>
        <v/>
      </c>
      <c r="X544" s="12" t="str">
        <f>IFERROR(INT(IF(MID(VLOOKUP(B544,IMPORT!$F:$AF,27,FALSE),1,10)&lt;&gt;"null",MID(VLOOKUP(B544,IMPORT!$F:$AF,27,FALSE),1,10),"-")),"")</f>
        <v/>
      </c>
      <c r="Y544" s="21" t="str">
        <f>IFERROR(IF(VLOOKUP(B544,IMPORT!$F:$AF,24,FALSE)&lt;&gt;"null",VLOOKUP(B544,IMPORT!$F:$AF,24,FALSE),""),"")</f>
        <v/>
      </c>
      <c r="Z544" s="18" t="str">
        <f>IFERROR(IF(VLOOKUP(B544,IMPORT!$F:$AF,25,FALSE)&lt;&gt;"null",VLOOKUP(B544,IMPORT!$F:$AF,25,FALSE),""),"")</f>
        <v/>
      </c>
    </row>
    <row r="545" spans="1:26">
      <c r="A545" s="1" t="str">
        <f>IFERROR(IF(IMPORT!C545&lt;&gt;"",IMPORT!C545,""),"")</f>
        <v/>
      </c>
      <c r="B545" s="1">
        <f>IFERROR(VLOOKUP(D545,IMPORT!$1:$1048576,6,FALSE),"")</f>
        <v>0</v>
      </c>
      <c r="C545" s="1" t="str">
        <f>IFERROR(VLOOKUP(B545,IMPORT!$F:$G,2,FALSE),"")</f>
        <v/>
      </c>
      <c r="D545" s="8" t="str">
        <f>IFERROR(IF(IMPORT!A545&lt;&gt;"",IMPORT!A545,""),"")</f>
        <v/>
      </c>
      <c r="E545" s="1">
        <f>IFERROR(VLOOKUP(D545,IMPORT!$1:$1048576,21,FALSE),"")</f>
        <v>0</v>
      </c>
      <c r="F545" s="25" t="str">
        <f>IFERROR(IF(VLOOKUP(B545,IMPORT!$F:$J,4,0)="true","","S"),"")</f>
        <v/>
      </c>
      <c r="G545" s="10" t="str">
        <f>IFERROR(IF(VLOOKUP(B545,IMPORT!$F:$J,5,0)="normal","","B"),"")</f>
        <v/>
      </c>
      <c r="H545" s="26" t="str">
        <f>IFERROR(IF(VLOOKUP(B545,IMPORT!$F:$L,7,0)="true","","P"),"")</f>
        <v/>
      </c>
      <c r="I545" s="18" t="str">
        <f>IF(AND(OR(IMPORT!K545="available",IMPORT!K545="reservation",IMPORT!K545="reservation-late"),OR(A545&lt;&gt;"Z - Garage - Livraison",A545&lt;&gt;"Z - Garage - Livraison")),B545,"")</f>
        <v/>
      </c>
      <c r="J545" s="18" t="str">
        <f>IFERROR(IF(VLOOKUP(B545,IMPORT!$F:$AF,21,FALSE)&lt;&gt;"null",IF(OR(A545="Z - Garage - Livraison",A545="Z - Garage - Restitution"),"",B545),""),"")</f>
        <v/>
      </c>
      <c r="K545" s="18" t="str">
        <f>IF(AND(J545="",OR(IMPORT!K545="intervention",IMPORT!K545="intervention-late")),IF(OR(A545="Z - Garage - Livraison",A545="Z - Garage - Restitution"),"",B545),"")</f>
        <v/>
      </c>
      <c r="L545" s="18" t="str">
        <f>IFERROR(IF(OR(A545="Z - Garage - Livraison",A545="Z - Garage - Restitution"),B545,""),"")</f>
        <v/>
      </c>
      <c r="M545" s="20" t="str">
        <f>IFERROR(INT(IF(OR(IMPORT!K545="intervention",IMPORT!K545="intervention-late",IMPORT!K545="unavailable"),IF(J545&lt;&gt;"",MID(VLOOKUP(B545,IMPORT!$F:$AF,21,0),1,10),MID(VLOOKUP(B545,IMPORT!$F:$AF,19,0),1,10)),"")),"")</f>
        <v/>
      </c>
      <c r="N545" s="20" t="str">
        <f>IFERROR(INT(IF(OR(IMPORT!K545="intervention",IMPORT!K545="intervention-late",IMPORT!K545="unavailable"),IF(J545&lt;&gt;"",MID(VLOOKUP(B545,IMPORT!$F:$AF,22,0),1,10),MID(VLOOKUP(B545,IMPORT!$F:$AF,20,0),1,10)),"")),"")</f>
        <v/>
      </c>
      <c r="O545" s="18" t="str">
        <f t="shared" ca="1" si="8"/>
        <v/>
      </c>
      <c r="P545" s="14" t="str">
        <f>IFERROR(INT(IF(MID(VLOOKUP(B545,IMPORT!$F:$AF,23,FALSE),1,10)&lt;&gt;"null",MID(VLOOKUP(B545,IMPORT!$F:$AF,23,FALSE),1,10),"")),"")</f>
        <v/>
      </c>
      <c r="Q545" s="16" t="str">
        <f>IFERROR(INT(IF(MID(VLOOKUP(B545,IMPORT!$F:$AF,26,FALSE),1,10)&lt;&gt;"null",MID(VLOOKUP(B545,IMPORT!$F:$AF,26,FALSE),1,10),"")),"")</f>
        <v/>
      </c>
      <c r="R545" s="16" t="str">
        <f>IFERROR(IF(VLOOKUP(B545,IMPORT!$F:$AF,11,FALSE)="true","X",""),"")</f>
        <v/>
      </c>
      <c r="S545" s="16" t="str">
        <f>IFERROR(IF(VLOOKUP(B545,IMPORT!$F:$AF,12,FALSE)="true","X",""),"")</f>
        <v/>
      </c>
      <c r="T545" s="16" t="str">
        <f>IFERROR(IF(VLOOKUP(B545,IMPORT!$F:$AF,9,FALSE)="true","X",""),"")</f>
        <v/>
      </c>
      <c r="U545" s="16" t="str">
        <f>IFERROR(IF(VLOOKUP(B545,IMPORT!$F:$AF,10,FALSE)="true","X",""),"")</f>
        <v/>
      </c>
      <c r="V545" s="16" t="str">
        <f>IFERROR(IF(VLOOKUP(B545,IMPORT!$F:$AF,13,FALSE)="true","X",""),"")</f>
        <v/>
      </c>
      <c r="W545" s="16" t="str">
        <f>IFERROR(IF(VLOOKUP(B545,IMPORT!$F:$AF,14,FALSE)="true","X",""),"")</f>
        <v/>
      </c>
      <c r="X545" s="12" t="str">
        <f>IFERROR(INT(IF(MID(VLOOKUP(B545,IMPORT!$F:$AF,27,FALSE),1,10)&lt;&gt;"null",MID(VLOOKUP(B545,IMPORT!$F:$AF,27,FALSE),1,10),"-")),"")</f>
        <v/>
      </c>
      <c r="Y545" s="21" t="str">
        <f>IFERROR(IF(VLOOKUP(B545,IMPORT!$F:$AF,24,FALSE)&lt;&gt;"null",VLOOKUP(B545,IMPORT!$F:$AF,24,FALSE),""),"")</f>
        <v/>
      </c>
      <c r="Z545" s="18" t="str">
        <f>IFERROR(IF(VLOOKUP(B545,IMPORT!$F:$AF,25,FALSE)&lt;&gt;"null",VLOOKUP(B545,IMPORT!$F:$AF,25,FALSE),""),"")</f>
        <v/>
      </c>
    </row>
    <row r="546" spans="1:26">
      <c r="A546" s="1" t="str">
        <f>IFERROR(IF(IMPORT!C546&lt;&gt;"",IMPORT!C546,""),"")</f>
        <v/>
      </c>
      <c r="B546" s="1">
        <f>IFERROR(VLOOKUP(D546,IMPORT!$1:$1048576,6,FALSE),"")</f>
        <v>0</v>
      </c>
      <c r="C546" s="1" t="str">
        <f>IFERROR(VLOOKUP(B546,IMPORT!$F:$G,2,FALSE),"")</f>
        <v/>
      </c>
      <c r="D546" s="8" t="str">
        <f>IFERROR(IF(IMPORT!A546&lt;&gt;"",IMPORT!A546,""),"")</f>
        <v/>
      </c>
      <c r="E546" s="1">
        <f>IFERROR(VLOOKUP(D546,IMPORT!$1:$1048576,21,FALSE),"")</f>
        <v>0</v>
      </c>
      <c r="F546" s="25" t="str">
        <f>IFERROR(IF(VLOOKUP(B546,IMPORT!$F:$J,4,0)="true","","S"),"")</f>
        <v/>
      </c>
      <c r="G546" s="10" t="str">
        <f>IFERROR(IF(VLOOKUP(B546,IMPORT!$F:$J,5,0)="normal","","B"),"")</f>
        <v/>
      </c>
      <c r="H546" s="26" t="str">
        <f>IFERROR(IF(VLOOKUP(B546,IMPORT!$F:$L,7,0)="true","","P"),"")</f>
        <v/>
      </c>
      <c r="I546" s="18" t="str">
        <f>IF(AND(OR(IMPORT!K546="available",IMPORT!K546="reservation",IMPORT!K546="reservation-late"),OR(A546&lt;&gt;"Z - Garage - Livraison",A546&lt;&gt;"Z - Garage - Livraison")),B546,"")</f>
        <v/>
      </c>
      <c r="J546" s="18" t="str">
        <f>IFERROR(IF(VLOOKUP(B546,IMPORT!$F:$AF,21,FALSE)&lt;&gt;"null",IF(OR(A546="Z - Garage - Livraison",A546="Z - Garage - Restitution"),"",B546),""),"")</f>
        <v/>
      </c>
      <c r="K546" s="18" t="str">
        <f>IF(AND(J546="",OR(IMPORT!K546="intervention",IMPORT!K546="intervention-late")),IF(OR(A546="Z - Garage - Livraison",A546="Z - Garage - Restitution"),"",B546),"")</f>
        <v/>
      </c>
      <c r="L546" s="18" t="str">
        <f>IFERROR(IF(OR(A546="Z - Garage - Livraison",A546="Z - Garage - Restitution"),B546,""),"")</f>
        <v/>
      </c>
      <c r="M546" s="20" t="str">
        <f>IFERROR(INT(IF(OR(IMPORT!K546="intervention",IMPORT!K546="intervention-late",IMPORT!K546="unavailable"),IF(J546&lt;&gt;"",MID(VLOOKUP(B546,IMPORT!$F:$AF,21,0),1,10),MID(VLOOKUP(B546,IMPORT!$F:$AF,19,0),1,10)),"")),"")</f>
        <v/>
      </c>
      <c r="N546" s="20" t="str">
        <f>IFERROR(INT(IF(OR(IMPORT!K546="intervention",IMPORT!K546="intervention-late",IMPORT!K546="unavailable"),IF(J546&lt;&gt;"",MID(VLOOKUP(B546,IMPORT!$F:$AF,22,0),1,10),MID(VLOOKUP(B546,IMPORT!$F:$AF,20,0),1,10)),"")),"")</f>
        <v/>
      </c>
      <c r="O546" s="18" t="str">
        <f t="shared" ca="1" si="8"/>
        <v/>
      </c>
      <c r="P546" s="14" t="str">
        <f>IFERROR(INT(IF(MID(VLOOKUP(B546,IMPORT!$F:$AF,23,FALSE),1,10)&lt;&gt;"null",MID(VLOOKUP(B546,IMPORT!$F:$AF,23,FALSE),1,10),"")),"")</f>
        <v/>
      </c>
      <c r="Q546" s="16" t="str">
        <f>IFERROR(INT(IF(MID(VLOOKUP(B546,IMPORT!$F:$AF,26,FALSE),1,10)&lt;&gt;"null",MID(VLOOKUP(B546,IMPORT!$F:$AF,26,FALSE),1,10),"")),"")</f>
        <v/>
      </c>
      <c r="R546" s="16" t="str">
        <f>IFERROR(IF(VLOOKUP(B546,IMPORT!$F:$AF,11,FALSE)="true","X",""),"")</f>
        <v/>
      </c>
      <c r="S546" s="16" t="str">
        <f>IFERROR(IF(VLOOKUP(B546,IMPORT!$F:$AF,12,FALSE)="true","X",""),"")</f>
        <v/>
      </c>
      <c r="T546" s="16" t="str">
        <f>IFERROR(IF(VLOOKUP(B546,IMPORT!$F:$AF,9,FALSE)="true","X",""),"")</f>
        <v/>
      </c>
      <c r="U546" s="16" t="str">
        <f>IFERROR(IF(VLOOKUP(B546,IMPORT!$F:$AF,10,FALSE)="true","X",""),"")</f>
        <v/>
      </c>
      <c r="V546" s="16" t="str">
        <f>IFERROR(IF(VLOOKUP(B546,IMPORT!$F:$AF,13,FALSE)="true","X",""),"")</f>
        <v/>
      </c>
      <c r="W546" s="16" t="str">
        <f>IFERROR(IF(VLOOKUP(B546,IMPORT!$F:$AF,14,FALSE)="true","X",""),"")</f>
        <v/>
      </c>
      <c r="X546" s="12" t="str">
        <f>IFERROR(INT(IF(MID(VLOOKUP(B546,IMPORT!$F:$AF,27,FALSE),1,10)&lt;&gt;"null",MID(VLOOKUP(B546,IMPORT!$F:$AF,27,FALSE),1,10),"-")),"")</f>
        <v/>
      </c>
      <c r="Y546" s="21" t="str">
        <f>IFERROR(IF(VLOOKUP(B546,IMPORT!$F:$AF,24,FALSE)&lt;&gt;"null",VLOOKUP(B546,IMPORT!$F:$AF,24,FALSE),""),"")</f>
        <v/>
      </c>
      <c r="Z546" s="18" t="str">
        <f>IFERROR(IF(VLOOKUP(B546,IMPORT!$F:$AF,25,FALSE)&lt;&gt;"null",VLOOKUP(B546,IMPORT!$F:$AF,25,FALSE),""),"")</f>
        <v/>
      </c>
    </row>
    <row r="547" spans="1:26">
      <c r="A547" s="1" t="str">
        <f>IFERROR(IF(IMPORT!C547&lt;&gt;"",IMPORT!C547,""),"")</f>
        <v/>
      </c>
      <c r="B547" s="1">
        <f>IFERROR(VLOOKUP(D547,IMPORT!$1:$1048576,6,FALSE),"")</f>
        <v>0</v>
      </c>
      <c r="C547" s="1" t="str">
        <f>IFERROR(VLOOKUP(B547,IMPORT!$F:$G,2,FALSE),"")</f>
        <v/>
      </c>
      <c r="D547" s="8" t="str">
        <f>IFERROR(IF(IMPORT!A547&lt;&gt;"",IMPORT!A547,""),"")</f>
        <v/>
      </c>
      <c r="E547" s="1">
        <f>IFERROR(VLOOKUP(D547,IMPORT!$1:$1048576,21,FALSE),"")</f>
        <v>0</v>
      </c>
      <c r="F547" s="25" t="str">
        <f>IFERROR(IF(VLOOKUP(B547,IMPORT!$F:$J,4,0)="true","","S"),"")</f>
        <v/>
      </c>
      <c r="G547" s="10" t="str">
        <f>IFERROR(IF(VLOOKUP(B547,IMPORT!$F:$J,5,0)="normal","","B"),"")</f>
        <v/>
      </c>
      <c r="H547" s="26" t="str">
        <f>IFERROR(IF(VLOOKUP(B547,IMPORT!$F:$L,7,0)="true","","P"),"")</f>
        <v/>
      </c>
      <c r="I547" s="18" t="str">
        <f>IF(AND(OR(IMPORT!K547="available",IMPORT!K547="reservation",IMPORT!K547="reservation-late"),OR(A547&lt;&gt;"Z - Garage - Livraison",A547&lt;&gt;"Z - Garage - Livraison")),B547,"")</f>
        <v/>
      </c>
      <c r="J547" s="18" t="str">
        <f>IFERROR(IF(VLOOKUP(B547,IMPORT!$F:$AF,21,FALSE)&lt;&gt;"null",IF(OR(A547="Z - Garage - Livraison",A547="Z - Garage - Restitution"),"",B547),""),"")</f>
        <v/>
      </c>
      <c r="K547" s="18" t="str">
        <f>IF(AND(J547="",OR(IMPORT!K547="intervention",IMPORT!K547="intervention-late")),IF(OR(A547="Z - Garage - Livraison",A547="Z - Garage - Restitution"),"",B547),"")</f>
        <v/>
      </c>
      <c r="L547" s="18" t="str">
        <f>IFERROR(IF(OR(A547="Z - Garage - Livraison",A547="Z - Garage - Restitution"),B547,""),"")</f>
        <v/>
      </c>
      <c r="M547" s="20" t="str">
        <f>IFERROR(INT(IF(OR(IMPORT!K547="intervention",IMPORT!K547="intervention-late",IMPORT!K547="unavailable"),IF(J547&lt;&gt;"",MID(VLOOKUP(B547,IMPORT!$F:$AF,21,0),1,10),MID(VLOOKUP(B547,IMPORT!$F:$AF,19,0),1,10)),"")),"")</f>
        <v/>
      </c>
      <c r="N547" s="20" t="str">
        <f>IFERROR(INT(IF(OR(IMPORT!K547="intervention",IMPORT!K547="intervention-late",IMPORT!K547="unavailable"),IF(J547&lt;&gt;"",MID(VLOOKUP(B547,IMPORT!$F:$AF,22,0),1,10),MID(VLOOKUP(B547,IMPORT!$F:$AF,20,0),1,10)),"")),"")</f>
        <v/>
      </c>
      <c r="O547" s="18" t="str">
        <f t="shared" ca="1" si="8"/>
        <v/>
      </c>
      <c r="P547" s="14" t="str">
        <f>IFERROR(INT(IF(MID(VLOOKUP(B547,IMPORT!$F:$AF,23,FALSE),1,10)&lt;&gt;"null",MID(VLOOKUP(B547,IMPORT!$F:$AF,23,FALSE),1,10),"")),"")</f>
        <v/>
      </c>
      <c r="Q547" s="16" t="str">
        <f>IFERROR(INT(IF(MID(VLOOKUP(B547,IMPORT!$F:$AF,26,FALSE),1,10)&lt;&gt;"null",MID(VLOOKUP(B547,IMPORT!$F:$AF,26,FALSE),1,10),"")),"")</f>
        <v/>
      </c>
      <c r="R547" s="16" t="str">
        <f>IFERROR(IF(VLOOKUP(B547,IMPORT!$F:$AF,11,FALSE)="true","X",""),"")</f>
        <v/>
      </c>
      <c r="S547" s="16" t="str">
        <f>IFERROR(IF(VLOOKUP(B547,IMPORT!$F:$AF,12,FALSE)="true","X",""),"")</f>
        <v/>
      </c>
      <c r="T547" s="16" t="str">
        <f>IFERROR(IF(VLOOKUP(B547,IMPORT!$F:$AF,9,FALSE)="true","X",""),"")</f>
        <v/>
      </c>
      <c r="U547" s="16" t="str">
        <f>IFERROR(IF(VLOOKUP(B547,IMPORT!$F:$AF,10,FALSE)="true","X",""),"")</f>
        <v/>
      </c>
      <c r="V547" s="16" t="str">
        <f>IFERROR(IF(VLOOKUP(B547,IMPORT!$F:$AF,13,FALSE)="true","X",""),"")</f>
        <v/>
      </c>
      <c r="W547" s="16" t="str">
        <f>IFERROR(IF(VLOOKUP(B547,IMPORT!$F:$AF,14,FALSE)="true","X",""),"")</f>
        <v/>
      </c>
      <c r="X547" s="12" t="str">
        <f>IFERROR(INT(IF(MID(VLOOKUP(B547,IMPORT!$F:$AF,27,FALSE),1,10)&lt;&gt;"null",MID(VLOOKUP(B547,IMPORT!$F:$AF,27,FALSE),1,10),"-")),"")</f>
        <v/>
      </c>
      <c r="Y547" s="21" t="str">
        <f>IFERROR(IF(VLOOKUP(B547,IMPORT!$F:$AF,24,FALSE)&lt;&gt;"null",VLOOKUP(B547,IMPORT!$F:$AF,24,FALSE),""),"")</f>
        <v/>
      </c>
      <c r="Z547" s="18" t="str">
        <f>IFERROR(IF(VLOOKUP(B547,IMPORT!$F:$AF,25,FALSE)&lt;&gt;"null",VLOOKUP(B547,IMPORT!$F:$AF,25,FALSE),""),"")</f>
        <v/>
      </c>
    </row>
    <row r="548" spans="1:26">
      <c r="A548" s="1" t="str">
        <f>IFERROR(IF(IMPORT!C548&lt;&gt;"",IMPORT!C548,""),"")</f>
        <v/>
      </c>
      <c r="B548" s="1">
        <f>IFERROR(VLOOKUP(D548,IMPORT!$1:$1048576,6,FALSE),"")</f>
        <v>0</v>
      </c>
      <c r="C548" s="1" t="str">
        <f>IFERROR(VLOOKUP(B548,IMPORT!$F:$G,2,FALSE),"")</f>
        <v/>
      </c>
      <c r="D548" s="8" t="str">
        <f>IFERROR(IF(IMPORT!A548&lt;&gt;"",IMPORT!A548,""),"")</f>
        <v/>
      </c>
      <c r="E548" s="1">
        <f>IFERROR(VLOOKUP(D548,IMPORT!$1:$1048576,21,FALSE),"")</f>
        <v>0</v>
      </c>
      <c r="F548" s="25" t="str">
        <f>IFERROR(IF(VLOOKUP(B548,IMPORT!$F:$J,4,0)="true","","S"),"")</f>
        <v/>
      </c>
      <c r="G548" s="10" t="str">
        <f>IFERROR(IF(VLOOKUP(B548,IMPORT!$F:$J,5,0)="normal","","B"),"")</f>
        <v/>
      </c>
      <c r="H548" s="26" t="str">
        <f>IFERROR(IF(VLOOKUP(B548,IMPORT!$F:$L,7,0)="true","","P"),"")</f>
        <v/>
      </c>
      <c r="I548" s="18" t="str">
        <f>IF(AND(OR(IMPORT!K548="available",IMPORT!K548="reservation",IMPORT!K548="reservation-late"),OR(A548&lt;&gt;"Z - Garage - Livraison",A548&lt;&gt;"Z - Garage - Livraison")),B548,"")</f>
        <v/>
      </c>
      <c r="J548" s="18" t="str">
        <f>IFERROR(IF(VLOOKUP(B548,IMPORT!$F:$AF,21,FALSE)&lt;&gt;"null",IF(OR(A548="Z - Garage - Livraison",A548="Z - Garage - Restitution"),"",B548),""),"")</f>
        <v/>
      </c>
      <c r="K548" s="18" t="str">
        <f>IF(AND(J548="",OR(IMPORT!K548="intervention",IMPORT!K548="intervention-late")),IF(OR(A548="Z - Garage - Livraison",A548="Z - Garage - Restitution"),"",B548),"")</f>
        <v/>
      </c>
      <c r="L548" s="18" t="str">
        <f>IFERROR(IF(OR(A548="Z - Garage - Livraison",A548="Z - Garage - Restitution"),B548,""),"")</f>
        <v/>
      </c>
      <c r="M548" s="20" t="str">
        <f>IFERROR(INT(IF(OR(IMPORT!K548="intervention",IMPORT!K548="intervention-late",IMPORT!K548="unavailable"),IF(J548&lt;&gt;"",MID(VLOOKUP(B548,IMPORT!$F:$AF,21,0),1,10),MID(VLOOKUP(B548,IMPORT!$F:$AF,19,0),1,10)),"")),"")</f>
        <v/>
      </c>
      <c r="N548" s="20" t="str">
        <f>IFERROR(INT(IF(OR(IMPORT!K548="intervention",IMPORT!K548="intervention-late",IMPORT!K548="unavailable"),IF(J548&lt;&gt;"",MID(VLOOKUP(B548,IMPORT!$F:$AF,22,0),1,10),MID(VLOOKUP(B548,IMPORT!$F:$AF,20,0),1,10)),"")),"")</f>
        <v/>
      </c>
      <c r="O548" s="18" t="str">
        <f t="shared" ca="1" si="8"/>
        <v/>
      </c>
      <c r="P548" s="14" t="str">
        <f>IFERROR(INT(IF(MID(VLOOKUP(B548,IMPORT!$F:$AF,23,FALSE),1,10)&lt;&gt;"null",MID(VLOOKUP(B548,IMPORT!$F:$AF,23,FALSE),1,10),"")),"")</f>
        <v/>
      </c>
      <c r="Q548" s="16" t="str">
        <f>IFERROR(INT(IF(MID(VLOOKUP(B548,IMPORT!$F:$AF,26,FALSE),1,10)&lt;&gt;"null",MID(VLOOKUP(B548,IMPORT!$F:$AF,26,FALSE),1,10),"")),"")</f>
        <v/>
      </c>
      <c r="R548" s="16" t="str">
        <f>IFERROR(IF(VLOOKUP(B548,IMPORT!$F:$AF,11,FALSE)="true","X",""),"")</f>
        <v/>
      </c>
      <c r="S548" s="16" t="str">
        <f>IFERROR(IF(VLOOKUP(B548,IMPORT!$F:$AF,12,FALSE)="true","X",""),"")</f>
        <v/>
      </c>
      <c r="T548" s="16" t="str">
        <f>IFERROR(IF(VLOOKUP(B548,IMPORT!$F:$AF,9,FALSE)="true","X",""),"")</f>
        <v/>
      </c>
      <c r="U548" s="16" t="str">
        <f>IFERROR(IF(VLOOKUP(B548,IMPORT!$F:$AF,10,FALSE)="true","X",""),"")</f>
        <v/>
      </c>
      <c r="V548" s="16" t="str">
        <f>IFERROR(IF(VLOOKUP(B548,IMPORT!$F:$AF,13,FALSE)="true","X",""),"")</f>
        <v/>
      </c>
      <c r="W548" s="16" t="str">
        <f>IFERROR(IF(VLOOKUP(B548,IMPORT!$F:$AF,14,FALSE)="true","X",""),"")</f>
        <v/>
      </c>
      <c r="X548" s="12" t="str">
        <f>IFERROR(INT(IF(MID(VLOOKUP(B548,IMPORT!$F:$AF,27,FALSE),1,10)&lt;&gt;"null",MID(VLOOKUP(B548,IMPORT!$F:$AF,27,FALSE),1,10),"-")),"")</f>
        <v/>
      </c>
      <c r="Y548" s="21" t="str">
        <f>IFERROR(IF(VLOOKUP(B548,IMPORT!$F:$AF,24,FALSE)&lt;&gt;"null",VLOOKUP(B548,IMPORT!$F:$AF,24,FALSE),""),"")</f>
        <v/>
      </c>
      <c r="Z548" s="18" t="str">
        <f>IFERROR(IF(VLOOKUP(B548,IMPORT!$F:$AF,25,FALSE)&lt;&gt;"null",VLOOKUP(B548,IMPORT!$F:$AF,25,FALSE),""),"")</f>
        <v/>
      </c>
    </row>
    <row r="549" spans="1:26">
      <c r="A549" s="1" t="str">
        <f>IFERROR(IF(IMPORT!C549&lt;&gt;"",IMPORT!C549,""),"")</f>
        <v/>
      </c>
      <c r="B549" s="1">
        <f>IFERROR(VLOOKUP(D549,IMPORT!$1:$1048576,6,FALSE),"")</f>
        <v>0</v>
      </c>
      <c r="C549" s="1" t="str">
        <f>IFERROR(VLOOKUP(B549,IMPORT!$F:$G,2,FALSE),"")</f>
        <v/>
      </c>
      <c r="D549" s="8" t="str">
        <f>IFERROR(IF(IMPORT!A549&lt;&gt;"",IMPORT!A549,""),"")</f>
        <v/>
      </c>
      <c r="E549" s="1">
        <f>IFERROR(VLOOKUP(D549,IMPORT!$1:$1048576,21,FALSE),"")</f>
        <v>0</v>
      </c>
      <c r="F549" s="25" t="str">
        <f>IFERROR(IF(VLOOKUP(B549,IMPORT!$F:$J,4,0)="true","","S"),"")</f>
        <v/>
      </c>
      <c r="G549" s="10" t="str">
        <f>IFERROR(IF(VLOOKUP(B549,IMPORT!$F:$J,5,0)="normal","","B"),"")</f>
        <v/>
      </c>
      <c r="H549" s="26" t="str">
        <f>IFERROR(IF(VLOOKUP(B549,IMPORT!$F:$L,7,0)="true","","P"),"")</f>
        <v/>
      </c>
      <c r="I549" s="18" t="str">
        <f>IF(AND(OR(IMPORT!K549="available",IMPORT!K549="reservation",IMPORT!K549="reservation-late"),OR(A549&lt;&gt;"Z - Garage - Livraison",A549&lt;&gt;"Z - Garage - Livraison")),B549,"")</f>
        <v/>
      </c>
      <c r="J549" s="18" t="str">
        <f>IFERROR(IF(VLOOKUP(B549,IMPORT!$F:$AF,21,FALSE)&lt;&gt;"null",IF(OR(A549="Z - Garage - Livraison",A549="Z - Garage - Restitution"),"",B549),""),"")</f>
        <v/>
      </c>
      <c r="K549" s="18" t="str">
        <f>IF(AND(J549="",OR(IMPORT!K549="intervention",IMPORT!K549="intervention-late")),IF(OR(A549="Z - Garage - Livraison",A549="Z - Garage - Restitution"),"",B549),"")</f>
        <v/>
      </c>
      <c r="L549" s="18" t="str">
        <f>IFERROR(IF(OR(A549="Z - Garage - Livraison",A549="Z - Garage - Restitution"),B549,""),"")</f>
        <v/>
      </c>
      <c r="M549" s="20" t="str">
        <f>IFERROR(INT(IF(OR(IMPORT!K549="intervention",IMPORT!K549="intervention-late",IMPORT!K549="unavailable"),IF(J549&lt;&gt;"",MID(VLOOKUP(B549,IMPORT!$F:$AF,21,0),1,10),MID(VLOOKUP(B549,IMPORT!$F:$AF,19,0),1,10)),"")),"")</f>
        <v/>
      </c>
      <c r="N549" s="20" t="str">
        <f>IFERROR(INT(IF(OR(IMPORT!K549="intervention",IMPORT!K549="intervention-late",IMPORT!K549="unavailable"),IF(J549&lt;&gt;"",MID(VLOOKUP(B549,IMPORT!$F:$AF,22,0),1,10),MID(VLOOKUP(B549,IMPORT!$F:$AF,20,0),1,10)),"")),"")</f>
        <v/>
      </c>
      <c r="O549" s="18" t="str">
        <f t="shared" ca="1" si="8"/>
        <v/>
      </c>
      <c r="P549" s="14" t="str">
        <f>IFERROR(INT(IF(MID(VLOOKUP(B549,IMPORT!$F:$AF,23,FALSE),1,10)&lt;&gt;"null",MID(VLOOKUP(B549,IMPORT!$F:$AF,23,FALSE),1,10),"")),"")</f>
        <v/>
      </c>
      <c r="Q549" s="16" t="str">
        <f>IFERROR(INT(IF(MID(VLOOKUP(B549,IMPORT!$F:$AF,26,FALSE),1,10)&lt;&gt;"null",MID(VLOOKUP(B549,IMPORT!$F:$AF,26,FALSE),1,10),"")),"")</f>
        <v/>
      </c>
      <c r="R549" s="16" t="str">
        <f>IFERROR(IF(VLOOKUP(B549,IMPORT!$F:$AF,11,FALSE)="true","X",""),"")</f>
        <v/>
      </c>
      <c r="S549" s="16" t="str">
        <f>IFERROR(IF(VLOOKUP(B549,IMPORT!$F:$AF,12,FALSE)="true","X",""),"")</f>
        <v/>
      </c>
      <c r="T549" s="16" t="str">
        <f>IFERROR(IF(VLOOKUP(B549,IMPORT!$F:$AF,9,FALSE)="true","X",""),"")</f>
        <v/>
      </c>
      <c r="U549" s="16" t="str">
        <f>IFERROR(IF(VLOOKUP(B549,IMPORT!$F:$AF,10,FALSE)="true","X",""),"")</f>
        <v/>
      </c>
      <c r="V549" s="16" t="str">
        <f>IFERROR(IF(VLOOKUP(B549,IMPORT!$F:$AF,13,FALSE)="true","X",""),"")</f>
        <v/>
      </c>
      <c r="W549" s="16" t="str">
        <f>IFERROR(IF(VLOOKUP(B549,IMPORT!$F:$AF,14,FALSE)="true","X",""),"")</f>
        <v/>
      </c>
      <c r="X549" s="12" t="str">
        <f>IFERROR(INT(IF(MID(VLOOKUP(B549,IMPORT!$F:$AF,27,FALSE),1,10)&lt;&gt;"null",MID(VLOOKUP(B549,IMPORT!$F:$AF,27,FALSE),1,10),"-")),"")</f>
        <v/>
      </c>
      <c r="Y549" s="21" t="str">
        <f>IFERROR(IF(VLOOKUP(B549,IMPORT!$F:$AF,24,FALSE)&lt;&gt;"null",VLOOKUP(B549,IMPORT!$F:$AF,24,FALSE),""),"")</f>
        <v/>
      </c>
      <c r="Z549" s="18" t="str">
        <f>IFERROR(IF(VLOOKUP(B549,IMPORT!$F:$AF,25,FALSE)&lt;&gt;"null",VLOOKUP(B549,IMPORT!$F:$AF,25,FALSE),""),"")</f>
        <v/>
      </c>
    </row>
    <row r="550" spans="1:26">
      <c r="A550" s="1" t="str">
        <f>IFERROR(IF(IMPORT!C550&lt;&gt;"",IMPORT!C550,""),"")</f>
        <v/>
      </c>
      <c r="B550" s="1">
        <f>IFERROR(VLOOKUP(D550,IMPORT!$1:$1048576,6,FALSE),"")</f>
        <v>0</v>
      </c>
      <c r="C550" s="1" t="str">
        <f>IFERROR(VLOOKUP(B550,IMPORT!$F:$G,2,FALSE),"")</f>
        <v/>
      </c>
      <c r="D550" s="8" t="str">
        <f>IFERROR(IF(IMPORT!A550&lt;&gt;"",IMPORT!A550,""),"")</f>
        <v/>
      </c>
      <c r="E550" s="1">
        <f>IFERROR(VLOOKUP(D550,IMPORT!$1:$1048576,21,FALSE),"")</f>
        <v>0</v>
      </c>
      <c r="F550" s="25" t="str">
        <f>IFERROR(IF(VLOOKUP(B550,IMPORT!$F:$J,4,0)="true","","S"),"")</f>
        <v/>
      </c>
      <c r="G550" s="10" t="str">
        <f>IFERROR(IF(VLOOKUP(B550,IMPORT!$F:$J,5,0)="normal","","B"),"")</f>
        <v/>
      </c>
      <c r="H550" s="26" t="str">
        <f>IFERROR(IF(VLOOKUP(B550,IMPORT!$F:$L,7,0)="true","","P"),"")</f>
        <v/>
      </c>
      <c r="I550" s="18" t="str">
        <f>IF(AND(OR(IMPORT!K550="available",IMPORT!K550="reservation",IMPORT!K550="reservation-late"),OR(A550&lt;&gt;"Z - Garage - Livraison",A550&lt;&gt;"Z - Garage - Livraison")),B550,"")</f>
        <v/>
      </c>
      <c r="J550" s="18" t="str">
        <f>IFERROR(IF(VLOOKUP(B550,IMPORT!$F:$AF,21,FALSE)&lt;&gt;"null",IF(OR(A550="Z - Garage - Livraison",A550="Z - Garage - Restitution"),"",B550),""),"")</f>
        <v/>
      </c>
      <c r="K550" s="18" t="str">
        <f>IF(AND(J550="",OR(IMPORT!K550="intervention",IMPORT!K550="intervention-late")),IF(OR(A550="Z - Garage - Livraison",A550="Z - Garage - Restitution"),"",B550),"")</f>
        <v/>
      </c>
      <c r="L550" s="18" t="str">
        <f>IFERROR(IF(OR(A550="Z - Garage - Livraison",A550="Z - Garage - Restitution"),B550,""),"")</f>
        <v/>
      </c>
      <c r="M550" s="20" t="str">
        <f>IFERROR(INT(IF(OR(IMPORT!K550="intervention",IMPORT!K550="intervention-late",IMPORT!K550="unavailable"),IF(J550&lt;&gt;"",MID(VLOOKUP(B550,IMPORT!$F:$AF,21,0),1,10),MID(VLOOKUP(B550,IMPORT!$F:$AF,19,0),1,10)),"")),"")</f>
        <v/>
      </c>
      <c r="N550" s="20" t="str">
        <f>IFERROR(INT(IF(OR(IMPORT!K550="intervention",IMPORT!K550="intervention-late",IMPORT!K550="unavailable"),IF(J550&lt;&gt;"",MID(VLOOKUP(B550,IMPORT!$F:$AF,22,0),1,10),MID(VLOOKUP(B550,IMPORT!$F:$AF,20,0),1,10)),"")),"")</f>
        <v/>
      </c>
      <c r="O550" s="18" t="str">
        <f t="shared" ca="1" si="8"/>
        <v/>
      </c>
      <c r="P550" s="14" t="str">
        <f>IFERROR(INT(IF(MID(VLOOKUP(B550,IMPORT!$F:$AF,23,FALSE),1,10)&lt;&gt;"null",MID(VLOOKUP(B550,IMPORT!$F:$AF,23,FALSE),1,10),"")),"")</f>
        <v/>
      </c>
      <c r="Q550" s="16" t="str">
        <f>IFERROR(INT(IF(MID(VLOOKUP(B550,IMPORT!$F:$AF,26,FALSE),1,10)&lt;&gt;"null",MID(VLOOKUP(B550,IMPORT!$F:$AF,26,FALSE),1,10),"")),"")</f>
        <v/>
      </c>
      <c r="R550" s="16" t="str">
        <f>IFERROR(IF(VLOOKUP(B550,IMPORT!$F:$AF,11,FALSE)="true","X",""),"")</f>
        <v/>
      </c>
      <c r="S550" s="16" t="str">
        <f>IFERROR(IF(VLOOKUP(B550,IMPORT!$F:$AF,12,FALSE)="true","X",""),"")</f>
        <v/>
      </c>
      <c r="T550" s="16" t="str">
        <f>IFERROR(IF(VLOOKUP(B550,IMPORT!$F:$AF,9,FALSE)="true","X",""),"")</f>
        <v/>
      </c>
      <c r="U550" s="16" t="str">
        <f>IFERROR(IF(VLOOKUP(B550,IMPORT!$F:$AF,10,FALSE)="true","X",""),"")</f>
        <v/>
      </c>
      <c r="V550" s="16" t="str">
        <f>IFERROR(IF(VLOOKUP(B550,IMPORT!$F:$AF,13,FALSE)="true","X",""),"")</f>
        <v/>
      </c>
      <c r="W550" s="16" t="str">
        <f>IFERROR(IF(VLOOKUP(B550,IMPORT!$F:$AF,14,FALSE)="true","X",""),"")</f>
        <v/>
      </c>
      <c r="X550" s="12" t="str">
        <f>IFERROR(INT(IF(MID(VLOOKUP(B550,IMPORT!$F:$AF,27,FALSE),1,10)&lt;&gt;"null",MID(VLOOKUP(B550,IMPORT!$F:$AF,27,FALSE),1,10),"-")),"")</f>
        <v/>
      </c>
      <c r="Y550" s="21" t="str">
        <f>IFERROR(IF(VLOOKUP(B550,IMPORT!$F:$AF,24,FALSE)&lt;&gt;"null",VLOOKUP(B550,IMPORT!$F:$AF,24,FALSE),""),"")</f>
        <v/>
      </c>
      <c r="Z550" s="18" t="str">
        <f>IFERROR(IF(VLOOKUP(B550,IMPORT!$F:$AF,25,FALSE)&lt;&gt;"null",VLOOKUP(B550,IMPORT!$F:$AF,25,FALSE),""),"")</f>
        <v/>
      </c>
    </row>
    <row r="551" spans="1:26">
      <c r="A551" s="1" t="str">
        <f>IFERROR(IF(IMPORT!C551&lt;&gt;"",IMPORT!C551,""),"")</f>
        <v/>
      </c>
      <c r="B551" s="1">
        <f>IFERROR(VLOOKUP(D551,IMPORT!$1:$1048576,6,FALSE),"")</f>
        <v>0</v>
      </c>
      <c r="C551" s="1" t="str">
        <f>IFERROR(VLOOKUP(B551,IMPORT!$F:$G,2,FALSE),"")</f>
        <v/>
      </c>
      <c r="D551" s="8" t="str">
        <f>IFERROR(IF(IMPORT!A551&lt;&gt;"",IMPORT!A551,""),"")</f>
        <v/>
      </c>
      <c r="E551" s="1">
        <f>IFERROR(VLOOKUP(D551,IMPORT!$1:$1048576,21,FALSE),"")</f>
        <v>0</v>
      </c>
      <c r="F551" s="25" t="str">
        <f>IFERROR(IF(VLOOKUP(B551,IMPORT!$F:$J,4,0)="true","","S"),"")</f>
        <v/>
      </c>
      <c r="G551" s="10" t="str">
        <f>IFERROR(IF(VLOOKUP(B551,IMPORT!$F:$J,5,0)="normal","","B"),"")</f>
        <v/>
      </c>
      <c r="H551" s="26" t="str">
        <f>IFERROR(IF(VLOOKUP(B551,IMPORT!$F:$L,7,0)="true","","P"),"")</f>
        <v/>
      </c>
      <c r="I551" s="18" t="str">
        <f>IF(AND(OR(IMPORT!K551="available",IMPORT!K551="reservation",IMPORT!K551="reservation-late"),OR(A551&lt;&gt;"Z - Garage - Livraison",A551&lt;&gt;"Z - Garage - Livraison")),B551,"")</f>
        <v/>
      </c>
      <c r="J551" s="18" t="str">
        <f>IFERROR(IF(VLOOKUP(B551,IMPORT!$F:$AF,21,FALSE)&lt;&gt;"null",IF(OR(A551="Z - Garage - Livraison",A551="Z - Garage - Restitution"),"",B551),""),"")</f>
        <v/>
      </c>
      <c r="K551" s="18" t="str">
        <f>IF(AND(J551="",OR(IMPORT!K551="intervention",IMPORT!K551="intervention-late")),IF(OR(A551="Z - Garage - Livraison",A551="Z - Garage - Restitution"),"",B551),"")</f>
        <v/>
      </c>
      <c r="L551" s="18" t="str">
        <f>IFERROR(IF(OR(A551="Z - Garage - Livraison",A551="Z - Garage - Restitution"),B551,""),"")</f>
        <v/>
      </c>
      <c r="M551" s="20" t="str">
        <f>IFERROR(INT(IF(OR(IMPORT!K551="intervention",IMPORT!K551="intervention-late",IMPORT!K551="unavailable"),IF(J551&lt;&gt;"",MID(VLOOKUP(B551,IMPORT!$F:$AF,21,0),1,10),MID(VLOOKUP(B551,IMPORT!$F:$AF,19,0),1,10)),"")),"")</f>
        <v/>
      </c>
      <c r="N551" s="20" t="str">
        <f>IFERROR(INT(IF(OR(IMPORT!K551="intervention",IMPORT!K551="intervention-late",IMPORT!K551="unavailable"),IF(J551&lt;&gt;"",MID(VLOOKUP(B551,IMPORT!$F:$AF,22,0),1,10),MID(VLOOKUP(B551,IMPORT!$F:$AF,20,0),1,10)),"")),"")</f>
        <v/>
      </c>
      <c r="O551" s="18" t="str">
        <f t="shared" ca="1" si="8"/>
        <v/>
      </c>
      <c r="P551" s="14" t="str">
        <f>IFERROR(INT(IF(MID(VLOOKUP(B551,IMPORT!$F:$AF,23,FALSE),1,10)&lt;&gt;"null",MID(VLOOKUP(B551,IMPORT!$F:$AF,23,FALSE),1,10),"")),"")</f>
        <v/>
      </c>
      <c r="Q551" s="16" t="str">
        <f>IFERROR(INT(IF(MID(VLOOKUP(B551,IMPORT!$F:$AF,26,FALSE),1,10)&lt;&gt;"null",MID(VLOOKUP(B551,IMPORT!$F:$AF,26,FALSE),1,10),"")),"")</f>
        <v/>
      </c>
      <c r="R551" s="16" t="str">
        <f>IFERROR(IF(VLOOKUP(B551,IMPORT!$F:$AF,11,FALSE)="true","X",""),"")</f>
        <v/>
      </c>
      <c r="S551" s="16" t="str">
        <f>IFERROR(IF(VLOOKUP(B551,IMPORT!$F:$AF,12,FALSE)="true","X",""),"")</f>
        <v/>
      </c>
      <c r="T551" s="16" t="str">
        <f>IFERROR(IF(VLOOKUP(B551,IMPORT!$F:$AF,9,FALSE)="true","X",""),"")</f>
        <v/>
      </c>
      <c r="U551" s="16" t="str">
        <f>IFERROR(IF(VLOOKUP(B551,IMPORT!$F:$AF,10,FALSE)="true","X",""),"")</f>
        <v/>
      </c>
      <c r="V551" s="16" t="str">
        <f>IFERROR(IF(VLOOKUP(B551,IMPORT!$F:$AF,13,FALSE)="true","X",""),"")</f>
        <v/>
      </c>
      <c r="W551" s="16" t="str">
        <f>IFERROR(IF(VLOOKUP(B551,IMPORT!$F:$AF,14,FALSE)="true","X",""),"")</f>
        <v/>
      </c>
      <c r="X551" s="12" t="str">
        <f>IFERROR(INT(IF(MID(VLOOKUP(B551,IMPORT!$F:$AF,27,FALSE),1,10)&lt;&gt;"null",MID(VLOOKUP(B551,IMPORT!$F:$AF,27,FALSE),1,10),"-")),"")</f>
        <v/>
      </c>
      <c r="Y551" s="21" t="str">
        <f>IFERROR(IF(VLOOKUP(B551,IMPORT!$F:$AF,24,FALSE)&lt;&gt;"null",VLOOKUP(B551,IMPORT!$F:$AF,24,FALSE),""),"")</f>
        <v/>
      </c>
      <c r="Z551" s="18" t="str">
        <f>IFERROR(IF(VLOOKUP(B551,IMPORT!$F:$AF,25,FALSE)&lt;&gt;"null",VLOOKUP(B551,IMPORT!$F:$AF,25,FALSE),""),"")</f>
        <v/>
      </c>
    </row>
    <row r="552" spans="1:26">
      <c r="A552" s="1" t="str">
        <f>IFERROR(IF(IMPORT!C552&lt;&gt;"",IMPORT!C552,""),"")</f>
        <v/>
      </c>
      <c r="B552" s="1">
        <f>IFERROR(VLOOKUP(D552,IMPORT!$1:$1048576,6,FALSE),"")</f>
        <v>0</v>
      </c>
      <c r="C552" s="1" t="str">
        <f>IFERROR(VLOOKUP(B552,IMPORT!$F:$G,2,FALSE),"")</f>
        <v/>
      </c>
      <c r="D552" s="8" t="str">
        <f>IFERROR(IF(IMPORT!A552&lt;&gt;"",IMPORT!A552,""),"")</f>
        <v/>
      </c>
      <c r="E552" s="1">
        <f>IFERROR(VLOOKUP(D552,IMPORT!$1:$1048576,21,FALSE),"")</f>
        <v>0</v>
      </c>
      <c r="F552" s="25" t="str">
        <f>IFERROR(IF(VLOOKUP(B552,IMPORT!$F:$J,4,0)="true","","S"),"")</f>
        <v/>
      </c>
      <c r="G552" s="10" t="str">
        <f>IFERROR(IF(VLOOKUP(B552,IMPORT!$F:$J,5,0)="normal","","B"),"")</f>
        <v/>
      </c>
      <c r="H552" s="26" t="str">
        <f>IFERROR(IF(VLOOKUP(B552,IMPORT!$F:$L,7,0)="true","","P"),"")</f>
        <v/>
      </c>
      <c r="I552" s="18" t="str">
        <f>IF(AND(OR(IMPORT!K552="available",IMPORT!K552="reservation",IMPORT!K552="reservation-late"),OR(A552&lt;&gt;"Z - Garage - Livraison",A552&lt;&gt;"Z - Garage - Livraison")),B552,"")</f>
        <v/>
      </c>
      <c r="J552" s="18" t="str">
        <f>IFERROR(IF(VLOOKUP(B552,IMPORT!$F:$AF,21,FALSE)&lt;&gt;"null",IF(OR(A552="Z - Garage - Livraison",A552="Z - Garage - Restitution"),"",B552),""),"")</f>
        <v/>
      </c>
      <c r="K552" s="18" t="str">
        <f>IF(AND(J552="",OR(IMPORT!K552="intervention",IMPORT!K552="intervention-late")),IF(OR(A552="Z - Garage - Livraison",A552="Z - Garage - Restitution"),"",B552),"")</f>
        <v/>
      </c>
      <c r="L552" s="18" t="str">
        <f>IFERROR(IF(OR(A552="Z - Garage - Livraison",A552="Z - Garage - Restitution"),B552,""),"")</f>
        <v/>
      </c>
      <c r="M552" s="20" t="str">
        <f>IFERROR(INT(IF(OR(IMPORT!K552="intervention",IMPORT!K552="intervention-late",IMPORT!K552="unavailable"),IF(J552&lt;&gt;"",MID(VLOOKUP(B552,IMPORT!$F:$AF,21,0),1,10),MID(VLOOKUP(B552,IMPORT!$F:$AF,19,0),1,10)),"")),"")</f>
        <v/>
      </c>
      <c r="N552" s="20" t="str">
        <f>IFERROR(INT(IF(OR(IMPORT!K552="intervention",IMPORT!K552="intervention-late",IMPORT!K552="unavailable"),IF(J552&lt;&gt;"",MID(VLOOKUP(B552,IMPORT!$F:$AF,22,0),1,10),MID(VLOOKUP(B552,IMPORT!$F:$AF,20,0),1,10)),"")),"")</f>
        <v/>
      </c>
      <c r="O552" s="18" t="str">
        <f t="shared" ca="1" si="8"/>
        <v/>
      </c>
      <c r="P552" s="14" t="str">
        <f>IFERROR(INT(IF(MID(VLOOKUP(B552,IMPORT!$F:$AF,23,FALSE),1,10)&lt;&gt;"null",MID(VLOOKUP(B552,IMPORT!$F:$AF,23,FALSE),1,10),"")),"")</f>
        <v/>
      </c>
      <c r="Q552" s="16" t="str">
        <f>IFERROR(INT(IF(MID(VLOOKUP(B552,IMPORT!$F:$AF,26,FALSE),1,10)&lt;&gt;"null",MID(VLOOKUP(B552,IMPORT!$F:$AF,26,FALSE),1,10),"")),"")</f>
        <v/>
      </c>
      <c r="R552" s="16" t="str">
        <f>IFERROR(IF(VLOOKUP(B552,IMPORT!$F:$AF,11,FALSE)="true","X",""),"")</f>
        <v/>
      </c>
      <c r="S552" s="16" t="str">
        <f>IFERROR(IF(VLOOKUP(B552,IMPORT!$F:$AF,12,FALSE)="true","X",""),"")</f>
        <v/>
      </c>
      <c r="T552" s="16" t="str">
        <f>IFERROR(IF(VLOOKUP(B552,IMPORT!$F:$AF,9,FALSE)="true","X",""),"")</f>
        <v/>
      </c>
      <c r="U552" s="16" t="str">
        <f>IFERROR(IF(VLOOKUP(B552,IMPORT!$F:$AF,10,FALSE)="true","X",""),"")</f>
        <v/>
      </c>
      <c r="V552" s="16" t="str">
        <f>IFERROR(IF(VLOOKUP(B552,IMPORT!$F:$AF,13,FALSE)="true","X",""),"")</f>
        <v/>
      </c>
      <c r="W552" s="16" t="str">
        <f>IFERROR(IF(VLOOKUP(B552,IMPORT!$F:$AF,14,FALSE)="true","X",""),"")</f>
        <v/>
      </c>
      <c r="X552" s="12" t="str">
        <f>IFERROR(INT(IF(MID(VLOOKUP(B552,IMPORT!$F:$AF,27,FALSE),1,10)&lt;&gt;"null",MID(VLOOKUP(B552,IMPORT!$F:$AF,27,FALSE),1,10),"-")),"")</f>
        <v/>
      </c>
      <c r="Y552" s="21" t="str">
        <f>IFERROR(IF(VLOOKUP(B552,IMPORT!$F:$AF,24,FALSE)&lt;&gt;"null",VLOOKUP(B552,IMPORT!$F:$AF,24,FALSE),""),"")</f>
        <v/>
      </c>
      <c r="Z552" s="18" t="str">
        <f>IFERROR(IF(VLOOKUP(B552,IMPORT!$F:$AF,25,FALSE)&lt;&gt;"null",VLOOKUP(B552,IMPORT!$F:$AF,25,FALSE),""),"")</f>
        <v/>
      </c>
    </row>
    <row r="553" spans="1:26">
      <c r="A553" s="1" t="str">
        <f>IFERROR(IF(IMPORT!C553&lt;&gt;"",IMPORT!C553,""),"")</f>
        <v/>
      </c>
      <c r="B553" s="1">
        <f>IFERROR(VLOOKUP(D553,IMPORT!$1:$1048576,6,FALSE),"")</f>
        <v>0</v>
      </c>
      <c r="C553" s="1" t="str">
        <f>IFERROR(VLOOKUP(B553,IMPORT!$F:$G,2,FALSE),"")</f>
        <v/>
      </c>
      <c r="D553" s="8" t="str">
        <f>IFERROR(IF(IMPORT!A553&lt;&gt;"",IMPORT!A553,""),"")</f>
        <v/>
      </c>
      <c r="E553" s="1">
        <f>IFERROR(VLOOKUP(D553,IMPORT!$1:$1048576,21,FALSE),"")</f>
        <v>0</v>
      </c>
      <c r="F553" s="25" t="str">
        <f>IFERROR(IF(VLOOKUP(B553,IMPORT!$F:$J,4,0)="true","","S"),"")</f>
        <v/>
      </c>
      <c r="G553" s="10" t="str">
        <f>IFERROR(IF(VLOOKUP(B553,IMPORT!$F:$J,5,0)="normal","","B"),"")</f>
        <v/>
      </c>
      <c r="H553" s="26" t="str">
        <f>IFERROR(IF(VLOOKUP(B553,IMPORT!$F:$L,7,0)="true","","P"),"")</f>
        <v/>
      </c>
      <c r="I553" s="18" t="str">
        <f>IF(AND(OR(IMPORT!K553="available",IMPORT!K553="reservation",IMPORT!K553="reservation-late"),OR(A553&lt;&gt;"Z - Garage - Livraison",A553&lt;&gt;"Z - Garage - Livraison")),B553,"")</f>
        <v/>
      </c>
      <c r="J553" s="18" t="str">
        <f>IFERROR(IF(VLOOKUP(B553,IMPORT!$F:$AF,21,FALSE)&lt;&gt;"null",IF(OR(A553="Z - Garage - Livraison",A553="Z - Garage - Restitution"),"",B553),""),"")</f>
        <v/>
      </c>
      <c r="K553" s="18" t="str">
        <f>IF(AND(J553="",OR(IMPORT!K553="intervention",IMPORT!K553="intervention-late")),IF(OR(A553="Z - Garage - Livraison",A553="Z - Garage - Restitution"),"",B553),"")</f>
        <v/>
      </c>
      <c r="L553" s="18" t="str">
        <f>IFERROR(IF(OR(A553="Z - Garage - Livraison",A553="Z - Garage - Restitution"),B553,""),"")</f>
        <v/>
      </c>
      <c r="M553" s="20" t="str">
        <f>IFERROR(INT(IF(OR(IMPORT!K553="intervention",IMPORT!K553="intervention-late",IMPORT!K553="unavailable"),IF(J553&lt;&gt;"",MID(VLOOKUP(B553,IMPORT!$F:$AF,21,0),1,10),MID(VLOOKUP(B553,IMPORT!$F:$AF,19,0),1,10)),"")),"")</f>
        <v/>
      </c>
      <c r="N553" s="20" t="str">
        <f>IFERROR(INT(IF(OR(IMPORT!K553="intervention",IMPORT!K553="intervention-late",IMPORT!K553="unavailable"),IF(J553&lt;&gt;"",MID(VLOOKUP(B553,IMPORT!$F:$AF,22,0),1,10),MID(VLOOKUP(B553,IMPORT!$F:$AF,20,0),1,10)),"")),"")</f>
        <v/>
      </c>
      <c r="O553" s="18" t="str">
        <f t="shared" ca="1" si="8"/>
        <v/>
      </c>
      <c r="P553" s="14" t="str">
        <f>IFERROR(INT(IF(MID(VLOOKUP(B553,IMPORT!$F:$AF,23,FALSE),1,10)&lt;&gt;"null",MID(VLOOKUP(B553,IMPORT!$F:$AF,23,FALSE),1,10),"")),"")</f>
        <v/>
      </c>
      <c r="Q553" s="16" t="str">
        <f>IFERROR(INT(IF(MID(VLOOKUP(B553,IMPORT!$F:$AF,26,FALSE),1,10)&lt;&gt;"null",MID(VLOOKUP(B553,IMPORT!$F:$AF,26,FALSE),1,10),"")),"")</f>
        <v/>
      </c>
      <c r="R553" s="16" t="str">
        <f>IFERROR(IF(VLOOKUP(B553,IMPORT!$F:$AF,11,FALSE)="true","X",""),"")</f>
        <v/>
      </c>
      <c r="S553" s="16" t="str">
        <f>IFERROR(IF(VLOOKUP(B553,IMPORT!$F:$AF,12,FALSE)="true","X",""),"")</f>
        <v/>
      </c>
      <c r="T553" s="16" t="str">
        <f>IFERROR(IF(VLOOKUP(B553,IMPORT!$F:$AF,9,FALSE)="true","X",""),"")</f>
        <v/>
      </c>
      <c r="U553" s="16" t="str">
        <f>IFERROR(IF(VLOOKUP(B553,IMPORT!$F:$AF,10,FALSE)="true","X",""),"")</f>
        <v/>
      </c>
      <c r="V553" s="16" t="str">
        <f>IFERROR(IF(VLOOKUP(B553,IMPORT!$F:$AF,13,FALSE)="true","X",""),"")</f>
        <v/>
      </c>
      <c r="W553" s="16" t="str">
        <f>IFERROR(IF(VLOOKUP(B553,IMPORT!$F:$AF,14,FALSE)="true","X",""),"")</f>
        <v/>
      </c>
      <c r="X553" s="12" t="str">
        <f>IFERROR(INT(IF(MID(VLOOKUP(B553,IMPORT!$F:$AF,27,FALSE),1,10)&lt;&gt;"null",MID(VLOOKUP(B553,IMPORT!$F:$AF,27,FALSE),1,10),"-")),"")</f>
        <v/>
      </c>
      <c r="Y553" s="21" t="str">
        <f>IFERROR(IF(VLOOKUP(B553,IMPORT!$F:$AF,24,FALSE)&lt;&gt;"null",VLOOKUP(B553,IMPORT!$F:$AF,24,FALSE),""),"")</f>
        <v/>
      </c>
      <c r="Z553" s="18" t="str">
        <f>IFERROR(IF(VLOOKUP(B553,IMPORT!$F:$AF,25,FALSE)&lt;&gt;"null",VLOOKUP(B553,IMPORT!$F:$AF,25,FALSE),""),"")</f>
        <v/>
      </c>
    </row>
    <row r="554" spans="1:26">
      <c r="A554" s="1" t="str">
        <f>IFERROR(IF(IMPORT!C554&lt;&gt;"",IMPORT!C554,""),"")</f>
        <v/>
      </c>
      <c r="B554" s="1">
        <f>IFERROR(VLOOKUP(D554,IMPORT!$1:$1048576,6,FALSE),"")</f>
        <v>0</v>
      </c>
      <c r="C554" s="1" t="str">
        <f>IFERROR(VLOOKUP(B554,IMPORT!$F:$G,2,FALSE),"")</f>
        <v/>
      </c>
      <c r="D554" s="8" t="str">
        <f>IFERROR(IF(IMPORT!A554&lt;&gt;"",IMPORT!A554,""),"")</f>
        <v/>
      </c>
      <c r="E554" s="1">
        <f>IFERROR(VLOOKUP(D554,IMPORT!$1:$1048576,21,FALSE),"")</f>
        <v>0</v>
      </c>
      <c r="F554" s="25" t="str">
        <f>IFERROR(IF(VLOOKUP(B554,IMPORT!$F:$J,4,0)="true","","S"),"")</f>
        <v/>
      </c>
      <c r="G554" s="10" t="str">
        <f>IFERROR(IF(VLOOKUP(B554,IMPORT!$F:$J,5,0)="normal","","B"),"")</f>
        <v/>
      </c>
      <c r="H554" s="26" t="str">
        <f>IFERROR(IF(VLOOKUP(B554,IMPORT!$F:$L,7,0)="true","","P"),"")</f>
        <v/>
      </c>
      <c r="I554" s="18" t="str">
        <f>IF(AND(OR(IMPORT!K554="available",IMPORT!K554="reservation",IMPORT!K554="reservation-late"),OR(A554&lt;&gt;"Z - Garage - Livraison",A554&lt;&gt;"Z - Garage - Livraison")),B554,"")</f>
        <v/>
      </c>
      <c r="J554" s="18" t="str">
        <f>IFERROR(IF(VLOOKUP(B554,IMPORT!$F:$AF,21,FALSE)&lt;&gt;"null",IF(OR(A554="Z - Garage - Livraison",A554="Z - Garage - Restitution"),"",B554),""),"")</f>
        <v/>
      </c>
      <c r="K554" s="18" t="str">
        <f>IF(AND(J554="",OR(IMPORT!K554="intervention",IMPORT!K554="intervention-late")),IF(OR(A554="Z - Garage - Livraison",A554="Z - Garage - Restitution"),"",B554),"")</f>
        <v/>
      </c>
      <c r="L554" s="18" t="str">
        <f>IFERROR(IF(OR(A554="Z - Garage - Livraison",A554="Z - Garage - Restitution"),B554,""),"")</f>
        <v/>
      </c>
      <c r="M554" s="20" t="str">
        <f>IFERROR(INT(IF(OR(IMPORT!K554="intervention",IMPORT!K554="intervention-late",IMPORT!K554="unavailable"),IF(J554&lt;&gt;"",MID(VLOOKUP(B554,IMPORT!$F:$AF,21,0),1,10),MID(VLOOKUP(B554,IMPORT!$F:$AF,19,0),1,10)),"")),"")</f>
        <v/>
      </c>
      <c r="N554" s="20" t="str">
        <f>IFERROR(INT(IF(OR(IMPORT!K554="intervention",IMPORT!K554="intervention-late",IMPORT!K554="unavailable"),IF(J554&lt;&gt;"",MID(VLOOKUP(B554,IMPORT!$F:$AF,22,0),1,10),MID(VLOOKUP(B554,IMPORT!$F:$AF,20,0),1,10)),"")),"")</f>
        <v/>
      </c>
      <c r="O554" s="18" t="str">
        <f t="shared" ca="1" si="8"/>
        <v/>
      </c>
      <c r="P554" s="14" t="str">
        <f>IFERROR(INT(IF(MID(VLOOKUP(B554,IMPORT!$F:$AF,23,FALSE),1,10)&lt;&gt;"null",MID(VLOOKUP(B554,IMPORT!$F:$AF,23,FALSE),1,10),"")),"")</f>
        <v/>
      </c>
      <c r="Q554" s="16" t="str">
        <f>IFERROR(INT(IF(MID(VLOOKUP(B554,IMPORT!$F:$AF,26,FALSE),1,10)&lt;&gt;"null",MID(VLOOKUP(B554,IMPORT!$F:$AF,26,FALSE),1,10),"")),"")</f>
        <v/>
      </c>
      <c r="R554" s="16" t="str">
        <f>IFERROR(IF(VLOOKUP(B554,IMPORT!$F:$AF,11,FALSE)="true","X",""),"")</f>
        <v/>
      </c>
      <c r="S554" s="16" t="str">
        <f>IFERROR(IF(VLOOKUP(B554,IMPORT!$F:$AF,12,FALSE)="true","X",""),"")</f>
        <v/>
      </c>
      <c r="T554" s="16" t="str">
        <f>IFERROR(IF(VLOOKUP(B554,IMPORT!$F:$AF,9,FALSE)="true","X",""),"")</f>
        <v/>
      </c>
      <c r="U554" s="16" t="str">
        <f>IFERROR(IF(VLOOKUP(B554,IMPORT!$F:$AF,10,FALSE)="true","X",""),"")</f>
        <v/>
      </c>
      <c r="V554" s="16" t="str">
        <f>IFERROR(IF(VLOOKUP(B554,IMPORT!$F:$AF,13,FALSE)="true","X",""),"")</f>
        <v/>
      </c>
      <c r="W554" s="16" t="str">
        <f>IFERROR(IF(VLOOKUP(B554,IMPORT!$F:$AF,14,FALSE)="true","X",""),"")</f>
        <v/>
      </c>
      <c r="X554" s="12" t="str">
        <f>IFERROR(INT(IF(MID(VLOOKUP(B554,IMPORT!$F:$AF,27,FALSE),1,10)&lt;&gt;"null",MID(VLOOKUP(B554,IMPORT!$F:$AF,27,FALSE),1,10),"-")),"")</f>
        <v/>
      </c>
      <c r="Y554" s="21" t="str">
        <f>IFERROR(IF(VLOOKUP(B554,IMPORT!$F:$AF,24,FALSE)&lt;&gt;"null",VLOOKUP(B554,IMPORT!$F:$AF,24,FALSE),""),"")</f>
        <v/>
      </c>
      <c r="Z554" s="18" t="str">
        <f>IFERROR(IF(VLOOKUP(B554,IMPORT!$F:$AF,25,FALSE)&lt;&gt;"null",VLOOKUP(B554,IMPORT!$F:$AF,25,FALSE),""),"")</f>
        <v/>
      </c>
    </row>
    <row r="555" spans="1:26">
      <c r="A555" s="1" t="str">
        <f>IFERROR(IF(IMPORT!C555&lt;&gt;"",IMPORT!C555,""),"")</f>
        <v/>
      </c>
      <c r="B555" s="1">
        <f>IFERROR(VLOOKUP(D555,IMPORT!$1:$1048576,6,FALSE),"")</f>
        <v>0</v>
      </c>
      <c r="C555" s="1" t="str">
        <f>IFERROR(VLOOKUP(B555,IMPORT!$F:$G,2,FALSE),"")</f>
        <v/>
      </c>
      <c r="D555" s="8" t="str">
        <f>IFERROR(IF(IMPORT!A555&lt;&gt;"",IMPORT!A555,""),"")</f>
        <v/>
      </c>
      <c r="E555" s="1">
        <f>IFERROR(VLOOKUP(D555,IMPORT!$1:$1048576,21,FALSE),"")</f>
        <v>0</v>
      </c>
      <c r="F555" s="25" t="str">
        <f>IFERROR(IF(VLOOKUP(B555,IMPORT!$F:$J,4,0)="true","","S"),"")</f>
        <v/>
      </c>
      <c r="G555" s="10" t="str">
        <f>IFERROR(IF(VLOOKUP(B555,IMPORT!$F:$J,5,0)="normal","","B"),"")</f>
        <v/>
      </c>
      <c r="H555" s="26" t="str">
        <f>IFERROR(IF(VLOOKUP(B555,IMPORT!$F:$L,7,0)="true","","P"),"")</f>
        <v/>
      </c>
      <c r="I555" s="18" t="str">
        <f>IF(AND(OR(IMPORT!K555="available",IMPORT!K555="reservation",IMPORT!K555="reservation-late"),OR(A555&lt;&gt;"Z - Garage - Livraison",A555&lt;&gt;"Z - Garage - Livraison")),B555,"")</f>
        <v/>
      </c>
      <c r="J555" s="18" t="str">
        <f>IFERROR(IF(VLOOKUP(B555,IMPORT!$F:$AF,21,FALSE)&lt;&gt;"null",IF(OR(A555="Z - Garage - Livraison",A555="Z - Garage - Restitution"),"",B555),""),"")</f>
        <v/>
      </c>
      <c r="K555" s="18" t="str">
        <f>IF(AND(J555="",OR(IMPORT!K555="intervention",IMPORT!K555="intervention-late")),IF(OR(A555="Z - Garage - Livraison",A555="Z - Garage - Restitution"),"",B555),"")</f>
        <v/>
      </c>
      <c r="L555" s="18" t="str">
        <f>IFERROR(IF(OR(A555="Z - Garage - Livraison",A555="Z - Garage - Restitution"),B555,""),"")</f>
        <v/>
      </c>
      <c r="M555" s="20" t="str">
        <f>IFERROR(INT(IF(OR(IMPORT!K555="intervention",IMPORT!K555="intervention-late",IMPORT!K555="unavailable"),IF(J555&lt;&gt;"",MID(VLOOKUP(B555,IMPORT!$F:$AF,21,0),1,10),MID(VLOOKUP(B555,IMPORT!$F:$AF,19,0),1,10)),"")),"")</f>
        <v/>
      </c>
      <c r="N555" s="20" t="str">
        <f>IFERROR(INT(IF(OR(IMPORT!K555="intervention",IMPORT!K555="intervention-late",IMPORT!K555="unavailable"),IF(J555&lt;&gt;"",MID(VLOOKUP(B555,IMPORT!$F:$AF,22,0),1,10),MID(VLOOKUP(B555,IMPORT!$F:$AF,20,0),1,10)),"")),"")</f>
        <v/>
      </c>
      <c r="O555" s="18" t="str">
        <f t="shared" ca="1" si="8"/>
        <v/>
      </c>
      <c r="P555" s="14" t="str">
        <f>IFERROR(INT(IF(MID(VLOOKUP(B555,IMPORT!$F:$AF,23,FALSE),1,10)&lt;&gt;"null",MID(VLOOKUP(B555,IMPORT!$F:$AF,23,FALSE),1,10),"")),"")</f>
        <v/>
      </c>
      <c r="Q555" s="16" t="str">
        <f>IFERROR(INT(IF(MID(VLOOKUP(B555,IMPORT!$F:$AF,26,FALSE),1,10)&lt;&gt;"null",MID(VLOOKUP(B555,IMPORT!$F:$AF,26,FALSE),1,10),"")),"")</f>
        <v/>
      </c>
      <c r="R555" s="16" t="str">
        <f>IFERROR(IF(VLOOKUP(B555,IMPORT!$F:$AF,11,FALSE)="true","X",""),"")</f>
        <v/>
      </c>
      <c r="S555" s="16" t="str">
        <f>IFERROR(IF(VLOOKUP(B555,IMPORT!$F:$AF,12,FALSE)="true","X",""),"")</f>
        <v/>
      </c>
      <c r="T555" s="16" t="str">
        <f>IFERROR(IF(VLOOKUP(B555,IMPORT!$F:$AF,9,FALSE)="true","X",""),"")</f>
        <v/>
      </c>
      <c r="U555" s="16" t="str">
        <f>IFERROR(IF(VLOOKUP(B555,IMPORT!$F:$AF,10,FALSE)="true","X",""),"")</f>
        <v/>
      </c>
      <c r="V555" s="16" t="str">
        <f>IFERROR(IF(VLOOKUP(B555,IMPORT!$F:$AF,13,FALSE)="true","X",""),"")</f>
        <v/>
      </c>
      <c r="W555" s="16" t="str">
        <f>IFERROR(IF(VLOOKUP(B555,IMPORT!$F:$AF,14,FALSE)="true","X",""),"")</f>
        <v/>
      </c>
      <c r="X555" s="12" t="str">
        <f>IFERROR(INT(IF(MID(VLOOKUP(B555,IMPORT!$F:$AF,27,FALSE),1,10)&lt;&gt;"null",MID(VLOOKUP(B555,IMPORT!$F:$AF,27,FALSE),1,10),"-")),"")</f>
        <v/>
      </c>
      <c r="Y555" s="21" t="str">
        <f>IFERROR(IF(VLOOKUP(B555,IMPORT!$F:$AF,24,FALSE)&lt;&gt;"null",VLOOKUP(B555,IMPORT!$F:$AF,24,FALSE),""),"")</f>
        <v/>
      </c>
      <c r="Z555" s="18" t="str">
        <f>IFERROR(IF(VLOOKUP(B555,IMPORT!$F:$AF,25,FALSE)&lt;&gt;"null",VLOOKUP(B555,IMPORT!$F:$AF,25,FALSE),""),"")</f>
        <v/>
      </c>
    </row>
    <row r="556" spans="1:26">
      <c r="A556" s="1" t="str">
        <f>IFERROR(IF(IMPORT!C556&lt;&gt;"",IMPORT!C556,""),"")</f>
        <v/>
      </c>
      <c r="B556" s="1">
        <f>IFERROR(VLOOKUP(D556,IMPORT!$1:$1048576,6,FALSE),"")</f>
        <v>0</v>
      </c>
      <c r="C556" s="1" t="str">
        <f>IFERROR(VLOOKUP(B556,IMPORT!$F:$G,2,FALSE),"")</f>
        <v/>
      </c>
      <c r="D556" s="8" t="str">
        <f>IFERROR(IF(IMPORT!A556&lt;&gt;"",IMPORT!A556,""),"")</f>
        <v/>
      </c>
      <c r="E556" s="1">
        <f>IFERROR(VLOOKUP(D556,IMPORT!$1:$1048576,21,FALSE),"")</f>
        <v>0</v>
      </c>
      <c r="F556" s="25" t="str">
        <f>IFERROR(IF(VLOOKUP(B556,IMPORT!$F:$J,4,0)="true","","S"),"")</f>
        <v/>
      </c>
      <c r="G556" s="10" t="str">
        <f>IFERROR(IF(VLOOKUP(B556,IMPORT!$F:$J,5,0)="normal","","B"),"")</f>
        <v/>
      </c>
      <c r="H556" s="26" t="str">
        <f>IFERROR(IF(VLOOKUP(B556,IMPORT!$F:$L,7,0)="true","","P"),"")</f>
        <v/>
      </c>
      <c r="I556" s="18" t="str">
        <f>IF(AND(OR(IMPORT!K556="available",IMPORT!K556="reservation",IMPORT!K556="reservation-late"),OR(A556&lt;&gt;"Z - Garage - Livraison",A556&lt;&gt;"Z - Garage - Livraison")),B556,"")</f>
        <v/>
      </c>
      <c r="J556" s="18" t="str">
        <f>IFERROR(IF(VLOOKUP(B556,IMPORT!$F:$AF,21,FALSE)&lt;&gt;"null",IF(OR(A556="Z - Garage - Livraison",A556="Z - Garage - Restitution"),"",B556),""),"")</f>
        <v/>
      </c>
      <c r="K556" s="18" t="str">
        <f>IF(AND(J556="",OR(IMPORT!K556="intervention",IMPORT!K556="intervention-late")),IF(OR(A556="Z - Garage - Livraison",A556="Z - Garage - Restitution"),"",B556),"")</f>
        <v/>
      </c>
      <c r="L556" s="18" t="str">
        <f>IFERROR(IF(OR(A556="Z - Garage - Livraison",A556="Z - Garage - Restitution"),B556,""),"")</f>
        <v/>
      </c>
      <c r="M556" s="20" t="str">
        <f>IFERROR(INT(IF(OR(IMPORT!K556="intervention",IMPORT!K556="intervention-late",IMPORT!K556="unavailable"),IF(J556&lt;&gt;"",MID(VLOOKUP(B556,IMPORT!$F:$AF,21,0),1,10),MID(VLOOKUP(B556,IMPORT!$F:$AF,19,0),1,10)),"")),"")</f>
        <v/>
      </c>
      <c r="N556" s="20" t="str">
        <f>IFERROR(INT(IF(OR(IMPORT!K556="intervention",IMPORT!K556="intervention-late",IMPORT!K556="unavailable"),IF(J556&lt;&gt;"",MID(VLOOKUP(B556,IMPORT!$F:$AF,22,0),1,10),MID(VLOOKUP(B556,IMPORT!$F:$AF,20,0),1,10)),"")),"")</f>
        <v/>
      </c>
      <c r="O556" s="18" t="str">
        <f t="shared" ca="1" si="8"/>
        <v/>
      </c>
      <c r="P556" s="14" t="str">
        <f>IFERROR(INT(IF(MID(VLOOKUP(B556,IMPORT!$F:$AF,23,FALSE),1,10)&lt;&gt;"null",MID(VLOOKUP(B556,IMPORT!$F:$AF,23,FALSE),1,10),"")),"")</f>
        <v/>
      </c>
      <c r="Q556" s="16" t="str">
        <f>IFERROR(INT(IF(MID(VLOOKUP(B556,IMPORT!$F:$AF,26,FALSE),1,10)&lt;&gt;"null",MID(VLOOKUP(B556,IMPORT!$F:$AF,26,FALSE),1,10),"")),"")</f>
        <v/>
      </c>
      <c r="R556" s="16" t="str">
        <f>IFERROR(IF(VLOOKUP(B556,IMPORT!$F:$AF,11,FALSE)="true","X",""),"")</f>
        <v/>
      </c>
      <c r="S556" s="16" t="str">
        <f>IFERROR(IF(VLOOKUP(B556,IMPORT!$F:$AF,12,FALSE)="true","X",""),"")</f>
        <v/>
      </c>
      <c r="T556" s="16" t="str">
        <f>IFERROR(IF(VLOOKUP(B556,IMPORT!$F:$AF,9,FALSE)="true","X",""),"")</f>
        <v/>
      </c>
      <c r="U556" s="16" t="str">
        <f>IFERROR(IF(VLOOKUP(B556,IMPORT!$F:$AF,10,FALSE)="true","X",""),"")</f>
        <v/>
      </c>
      <c r="V556" s="16" t="str">
        <f>IFERROR(IF(VLOOKUP(B556,IMPORT!$F:$AF,13,FALSE)="true","X",""),"")</f>
        <v/>
      </c>
      <c r="W556" s="16" t="str">
        <f>IFERROR(IF(VLOOKUP(B556,IMPORT!$F:$AF,14,FALSE)="true","X",""),"")</f>
        <v/>
      </c>
      <c r="X556" s="12" t="str">
        <f>IFERROR(INT(IF(MID(VLOOKUP(B556,IMPORT!$F:$AF,27,FALSE),1,10)&lt;&gt;"null",MID(VLOOKUP(B556,IMPORT!$F:$AF,27,FALSE),1,10),"-")),"")</f>
        <v/>
      </c>
      <c r="Y556" s="21" t="str">
        <f>IFERROR(IF(VLOOKUP(B556,IMPORT!$F:$AF,24,FALSE)&lt;&gt;"null",VLOOKUP(B556,IMPORT!$F:$AF,24,FALSE),""),"")</f>
        <v/>
      </c>
      <c r="Z556" s="18" t="str">
        <f>IFERROR(IF(VLOOKUP(B556,IMPORT!$F:$AF,25,FALSE)&lt;&gt;"null",VLOOKUP(B556,IMPORT!$F:$AF,25,FALSE),""),"")</f>
        <v/>
      </c>
    </row>
    <row r="557" spans="1:26">
      <c r="A557" s="1" t="str">
        <f>IFERROR(IF(IMPORT!C557&lt;&gt;"",IMPORT!C557,""),"")</f>
        <v/>
      </c>
      <c r="B557" s="1">
        <f>IFERROR(VLOOKUP(D557,IMPORT!$1:$1048576,6,FALSE),"")</f>
        <v>0</v>
      </c>
      <c r="C557" s="1" t="str">
        <f>IFERROR(VLOOKUP(B557,IMPORT!$F:$G,2,FALSE),"")</f>
        <v/>
      </c>
      <c r="D557" s="8" t="str">
        <f>IFERROR(IF(IMPORT!A557&lt;&gt;"",IMPORT!A557,""),"")</f>
        <v/>
      </c>
      <c r="E557" s="1">
        <f>IFERROR(VLOOKUP(D557,IMPORT!$1:$1048576,21,FALSE),"")</f>
        <v>0</v>
      </c>
      <c r="F557" s="25" t="str">
        <f>IFERROR(IF(VLOOKUP(B557,IMPORT!$F:$J,4,0)="true","","S"),"")</f>
        <v/>
      </c>
      <c r="G557" s="10" t="str">
        <f>IFERROR(IF(VLOOKUP(B557,IMPORT!$F:$J,5,0)="normal","","B"),"")</f>
        <v/>
      </c>
      <c r="H557" s="26" t="str">
        <f>IFERROR(IF(VLOOKUP(B557,IMPORT!$F:$L,7,0)="true","","P"),"")</f>
        <v/>
      </c>
      <c r="I557" s="18" t="str">
        <f>IF(AND(OR(IMPORT!K557="available",IMPORT!K557="reservation",IMPORT!K557="reservation-late"),OR(A557&lt;&gt;"Z - Garage - Livraison",A557&lt;&gt;"Z - Garage - Livraison")),B557,"")</f>
        <v/>
      </c>
      <c r="J557" s="18" t="str">
        <f>IFERROR(IF(VLOOKUP(B557,IMPORT!$F:$AF,21,FALSE)&lt;&gt;"null",IF(OR(A557="Z - Garage - Livraison",A557="Z - Garage - Restitution"),"",B557),""),"")</f>
        <v/>
      </c>
      <c r="K557" s="18" t="str">
        <f>IF(AND(J557="",OR(IMPORT!K557="intervention",IMPORT!K557="intervention-late")),IF(OR(A557="Z - Garage - Livraison",A557="Z - Garage - Restitution"),"",B557),"")</f>
        <v/>
      </c>
      <c r="L557" s="18" t="str">
        <f>IFERROR(IF(OR(A557="Z - Garage - Livraison",A557="Z - Garage - Restitution"),B557,""),"")</f>
        <v/>
      </c>
      <c r="M557" s="20" t="str">
        <f>IFERROR(INT(IF(OR(IMPORT!K557="intervention",IMPORT!K557="intervention-late",IMPORT!K557="unavailable"),IF(J557&lt;&gt;"",MID(VLOOKUP(B557,IMPORT!$F:$AF,21,0),1,10),MID(VLOOKUP(B557,IMPORT!$F:$AF,19,0),1,10)),"")),"")</f>
        <v/>
      </c>
      <c r="N557" s="20" t="str">
        <f>IFERROR(INT(IF(OR(IMPORT!K557="intervention",IMPORT!K557="intervention-late",IMPORT!K557="unavailable"),IF(J557&lt;&gt;"",MID(VLOOKUP(B557,IMPORT!$F:$AF,22,0),1,10),MID(VLOOKUP(B557,IMPORT!$F:$AF,20,0),1,10)),"")),"")</f>
        <v/>
      </c>
      <c r="O557" s="18" t="str">
        <f t="shared" ca="1" si="8"/>
        <v/>
      </c>
      <c r="P557" s="14" t="str">
        <f>IFERROR(INT(IF(MID(VLOOKUP(B557,IMPORT!$F:$AF,23,FALSE),1,10)&lt;&gt;"null",MID(VLOOKUP(B557,IMPORT!$F:$AF,23,FALSE),1,10),"")),"")</f>
        <v/>
      </c>
      <c r="Q557" s="16" t="str">
        <f>IFERROR(INT(IF(MID(VLOOKUP(B557,IMPORT!$F:$AF,26,FALSE),1,10)&lt;&gt;"null",MID(VLOOKUP(B557,IMPORT!$F:$AF,26,FALSE),1,10),"")),"")</f>
        <v/>
      </c>
      <c r="R557" s="16" t="str">
        <f>IFERROR(IF(VLOOKUP(B557,IMPORT!$F:$AF,11,FALSE)="true","X",""),"")</f>
        <v/>
      </c>
      <c r="S557" s="16" t="str">
        <f>IFERROR(IF(VLOOKUP(B557,IMPORT!$F:$AF,12,FALSE)="true","X",""),"")</f>
        <v/>
      </c>
      <c r="T557" s="16" t="str">
        <f>IFERROR(IF(VLOOKUP(B557,IMPORT!$F:$AF,9,FALSE)="true","X",""),"")</f>
        <v/>
      </c>
      <c r="U557" s="16" t="str">
        <f>IFERROR(IF(VLOOKUP(B557,IMPORT!$F:$AF,10,FALSE)="true","X",""),"")</f>
        <v/>
      </c>
      <c r="V557" s="16" t="str">
        <f>IFERROR(IF(VLOOKUP(B557,IMPORT!$F:$AF,13,FALSE)="true","X",""),"")</f>
        <v/>
      </c>
      <c r="W557" s="16" t="str">
        <f>IFERROR(IF(VLOOKUP(B557,IMPORT!$F:$AF,14,FALSE)="true","X",""),"")</f>
        <v/>
      </c>
      <c r="X557" s="12" t="str">
        <f>IFERROR(INT(IF(MID(VLOOKUP(B557,IMPORT!$F:$AF,27,FALSE),1,10)&lt;&gt;"null",MID(VLOOKUP(B557,IMPORT!$F:$AF,27,FALSE),1,10),"-")),"")</f>
        <v/>
      </c>
      <c r="Y557" s="21" t="str">
        <f>IFERROR(IF(VLOOKUP(B557,IMPORT!$F:$AF,24,FALSE)&lt;&gt;"null",VLOOKUP(B557,IMPORT!$F:$AF,24,FALSE),""),"")</f>
        <v/>
      </c>
      <c r="Z557" s="18" t="str">
        <f>IFERROR(IF(VLOOKUP(B557,IMPORT!$F:$AF,25,FALSE)&lt;&gt;"null",VLOOKUP(B557,IMPORT!$F:$AF,25,FALSE),""),"")</f>
        <v/>
      </c>
    </row>
    <row r="558" spans="1:26">
      <c r="A558" s="1" t="str">
        <f>IFERROR(IF(IMPORT!C558&lt;&gt;"",IMPORT!C558,""),"")</f>
        <v/>
      </c>
      <c r="B558" s="1">
        <f>IFERROR(VLOOKUP(D558,IMPORT!$1:$1048576,6,FALSE),"")</f>
        <v>0</v>
      </c>
      <c r="C558" s="1" t="str">
        <f>IFERROR(VLOOKUP(B558,IMPORT!$F:$G,2,FALSE),"")</f>
        <v/>
      </c>
      <c r="D558" s="8" t="str">
        <f>IFERROR(IF(IMPORT!A558&lt;&gt;"",IMPORT!A558,""),"")</f>
        <v/>
      </c>
      <c r="E558" s="1">
        <f>IFERROR(VLOOKUP(D558,IMPORT!$1:$1048576,21,FALSE),"")</f>
        <v>0</v>
      </c>
      <c r="F558" s="25" t="str">
        <f>IFERROR(IF(VLOOKUP(B558,IMPORT!$F:$J,4,0)="true","","S"),"")</f>
        <v/>
      </c>
      <c r="G558" s="10" t="str">
        <f>IFERROR(IF(VLOOKUP(B558,IMPORT!$F:$J,5,0)="normal","","B"),"")</f>
        <v/>
      </c>
      <c r="H558" s="26" t="str">
        <f>IFERROR(IF(VLOOKUP(B558,IMPORT!$F:$L,7,0)="true","","P"),"")</f>
        <v/>
      </c>
      <c r="I558" s="18" t="str">
        <f>IF(AND(OR(IMPORT!K558="available",IMPORT!K558="reservation",IMPORT!K558="reservation-late"),OR(A558&lt;&gt;"Z - Garage - Livraison",A558&lt;&gt;"Z - Garage - Livraison")),B558,"")</f>
        <v/>
      </c>
      <c r="J558" s="18" t="str">
        <f>IFERROR(IF(VLOOKUP(B558,IMPORT!$F:$AF,21,FALSE)&lt;&gt;"null",IF(OR(A558="Z - Garage - Livraison",A558="Z - Garage - Restitution"),"",B558),""),"")</f>
        <v/>
      </c>
      <c r="K558" s="18" t="str">
        <f>IF(AND(J558="",OR(IMPORT!K558="intervention",IMPORT!K558="intervention-late")),IF(OR(A558="Z - Garage - Livraison",A558="Z - Garage - Restitution"),"",B558),"")</f>
        <v/>
      </c>
      <c r="L558" s="18" t="str">
        <f>IFERROR(IF(OR(A558="Z - Garage - Livraison",A558="Z - Garage - Restitution"),B558,""),"")</f>
        <v/>
      </c>
      <c r="M558" s="20" t="str">
        <f>IFERROR(INT(IF(OR(IMPORT!K558="intervention",IMPORT!K558="intervention-late",IMPORT!K558="unavailable"),IF(J558&lt;&gt;"",MID(VLOOKUP(B558,IMPORT!$F:$AF,21,0),1,10),MID(VLOOKUP(B558,IMPORT!$F:$AF,19,0),1,10)),"")),"")</f>
        <v/>
      </c>
      <c r="N558" s="20" t="str">
        <f>IFERROR(INT(IF(OR(IMPORT!K558="intervention",IMPORT!K558="intervention-late",IMPORT!K558="unavailable"),IF(J558&lt;&gt;"",MID(VLOOKUP(B558,IMPORT!$F:$AF,22,0),1,10),MID(VLOOKUP(B558,IMPORT!$F:$AF,20,0),1,10)),"")),"")</f>
        <v/>
      </c>
      <c r="O558" s="18" t="str">
        <f t="shared" ca="1" si="8"/>
        <v/>
      </c>
      <c r="P558" s="14" t="str">
        <f>IFERROR(INT(IF(MID(VLOOKUP(B558,IMPORT!$F:$AF,23,FALSE),1,10)&lt;&gt;"null",MID(VLOOKUP(B558,IMPORT!$F:$AF,23,FALSE),1,10),"")),"")</f>
        <v/>
      </c>
      <c r="Q558" s="16" t="str">
        <f>IFERROR(INT(IF(MID(VLOOKUP(B558,IMPORT!$F:$AF,26,FALSE),1,10)&lt;&gt;"null",MID(VLOOKUP(B558,IMPORT!$F:$AF,26,FALSE),1,10),"")),"")</f>
        <v/>
      </c>
      <c r="R558" s="16" t="str">
        <f>IFERROR(IF(VLOOKUP(B558,IMPORT!$F:$AF,11,FALSE)="true","X",""),"")</f>
        <v/>
      </c>
      <c r="S558" s="16" t="str">
        <f>IFERROR(IF(VLOOKUP(B558,IMPORT!$F:$AF,12,FALSE)="true","X",""),"")</f>
        <v/>
      </c>
      <c r="T558" s="16" t="str">
        <f>IFERROR(IF(VLOOKUP(B558,IMPORT!$F:$AF,9,FALSE)="true","X",""),"")</f>
        <v/>
      </c>
      <c r="U558" s="16" t="str">
        <f>IFERROR(IF(VLOOKUP(B558,IMPORT!$F:$AF,10,FALSE)="true","X",""),"")</f>
        <v/>
      </c>
      <c r="V558" s="16" t="str">
        <f>IFERROR(IF(VLOOKUP(B558,IMPORT!$F:$AF,13,FALSE)="true","X",""),"")</f>
        <v/>
      </c>
      <c r="W558" s="16" t="str">
        <f>IFERROR(IF(VLOOKUP(B558,IMPORT!$F:$AF,14,FALSE)="true","X",""),"")</f>
        <v/>
      </c>
      <c r="X558" s="12" t="str">
        <f>IFERROR(INT(IF(MID(VLOOKUP(B558,IMPORT!$F:$AF,27,FALSE),1,10)&lt;&gt;"null",MID(VLOOKUP(B558,IMPORT!$F:$AF,27,FALSE),1,10),"-")),"")</f>
        <v/>
      </c>
      <c r="Y558" s="21" t="str">
        <f>IFERROR(IF(VLOOKUP(B558,IMPORT!$F:$AF,24,FALSE)&lt;&gt;"null",VLOOKUP(B558,IMPORT!$F:$AF,24,FALSE),""),"")</f>
        <v/>
      </c>
      <c r="Z558" s="18" t="str">
        <f>IFERROR(IF(VLOOKUP(B558,IMPORT!$F:$AF,25,FALSE)&lt;&gt;"null",VLOOKUP(B558,IMPORT!$F:$AF,25,FALSE),""),"")</f>
        <v/>
      </c>
    </row>
    <row r="559" spans="1:26">
      <c r="A559" s="1" t="str">
        <f>IFERROR(IF(IMPORT!C559&lt;&gt;"",IMPORT!C559,""),"")</f>
        <v/>
      </c>
      <c r="B559" s="1">
        <f>IFERROR(VLOOKUP(D559,IMPORT!$1:$1048576,6,FALSE),"")</f>
        <v>0</v>
      </c>
      <c r="C559" s="1" t="str">
        <f>IFERROR(VLOOKUP(B559,IMPORT!$F:$G,2,FALSE),"")</f>
        <v/>
      </c>
      <c r="D559" s="8" t="str">
        <f>IFERROR(IF(IMPORT!A559&lt;&gt;"",IMPORT!A559,""),"")</f>
        <v/>
      </c>
      <c r="E559" s="1">
        <f>IFERROR(VLOOKUP(D559,IMPORT!$1:$1048576,21,FALSE),"")</f>
        <v>0</v>
      </c>
      <c r="F559" s="25" t="str">
        <f>IFERROR(IF(VLOOKUP(B559,IMPORT!$F:$J,4,0)="true","","S"),"")</f>
        <v/>
      </c>
      <c r="G559" s="10" t="str">
        <f>IFERROR(IF(VLOOKUP(B559,IMPORT!$F:$J,5,0)="normal","","B"),"")</f>
        <v/>
      </c>
      <c r="H559" s="26" t="str">
        <f>IFERROR(IF(VLOOKUP(B559,IMPORT!$F:$L,7,0)="true","","P"),"")</f>
        <v/>
      </c>
      <c r="I559" s="18" t="str">
        <f>IF(AND(OR(IMPORT!K559="available",IMPORT!K559="reservation",IMPORT!K559="reservation-late"),OR(A559&lt;&gt;"Z - Garage - Livraison",A559&lt;&gt;"Z - Garage - Livraison")),B559,"")</f>
        <v/>
      </c>
      <c r="J559" s="18" t="str">
        <f>IFERROR(IF(VLOOKUP(B559,IMPORT!$F:$AF,21,FALSE)&lt;&gt;"null",IF(OR(A559="Z - Garage - Livraison",A559="Z - Garage - Restitution"),"",B559),""),"")</f>
        <v/>
      </c>
      <c r="K559" s="18" t="str">
        <f>IF(AND(J559="",OR(IMPORT!K559="intervention",IMPORT!K559="intervention-late")),IF(OR(A559="Z - Garage - Livraison",A559="Z - Garage - Restitution"),"",B559),"")</f>
        <v/>
      </c>
      <c r="L559" s="18" t="str">
        <f>IFERROR(IF(OR(A559="Z - Garage - Livraison",A559="Z - Garage - Restitution"),B559,""),"")</f>
        <v/>
      </c>
      <c r="M559" s="20" t="str">
        <f>IFERROR(INT(IF(OR(IMPORT!K559="intervention",IMPORT!K559="intervention-late",IMPORT!K559="unavailable"),IF(J559&lt;&gt;"",MID(VLOOKUP(B559,IMPORT!$F:$AF,21,0),1,10),MID(VLOOKUP(B559,IMPORT!$F:$AF,19,0),1,10)),"")),"")</f>
        <v/>
      </c>
      <c r="N559" s="20" t="str">
        <f>IFERROR(INT(IF(OR(IMPORT!K559="intervention",IMPORT!K559="intervention-late",IMPORT!K559="unavailable"),IF(J559&lt;&gt;"",MID(VLOOKUP(B559,IMPORT!$F:$AF,22,0),1,10),MID(VLOOKUP(B559,IMPORT!$F:$AF,20,0),1,10)),"")),"")</f>
        <v/>
      </c>
      <c r="O559" s="18" t="str">
        <f t="shared" ca="1" si="8"/>
        <v/>
      </c>
      <c r="P559" s="14" t="str">
        <f>IFERROR(INT(IF(MID(VLOOKUP(B559,IMPORT!$F:$AF,23,FALSE),1,10)&lt;&gt;"null",MID(VLOOKUP(B559,IMPORT!$F:$AF,23,FALSE),1,10),"")),"")</f>
        <v/>
      </c>
      <c r="Q559" s="16" t="str">
        <f>IFERROR(INT(IF(MID(VLOOKUP(B559,IMPORT!$F:$AF,26,FALSE),1,10)&lt;&gt;"null",MID(VLOOKUP(B559,IMPORT!$F:$AF,26,FALSE),1,10),"")),"")</f>
        <v/>
      </c>
      <c r="R559" s="16" t="str">
        <f>IFERROR(IF(VLOOKUP(B559,IMPORT!$F:$AF,11,FALSE)="true","X",""),"")</f>
        <v/>
      </c>
      <c r="S559" s="16" t="str">
        <f>IFERROR(IF(VLOOKUP(B559,IMPORT!$F:$AF,12,FALSE)="true","X",""),"")</f>
        <v/>
      </c>
      <c r="T559" s="16" t="str">
        <f>IFERROR(IF(VLOOKUP(B559,IMPORT!$F:$AF,9,FALSE)="true","X",""),"")</f>
        <v/>
      </c>
      <c r="U559" s="16" t="str">
        <f>IFERROR(IF(VLOOKUP(B559,IMPORT!$F:$AF,10,FALSE)="true","X",""),"")</f>
        <v/>
      </c>
      <c r="V559" s="16" t="str">
        <f>IFERROR(IF(VLOOKUP(B559,IMPORT!$F:$AF,13,FALSE)="true","X",""),"")</f>
        <v/>
      </c>
      <c r="W559" s="16" t="str">
        <f>IFERROR(IF(VLOOKUP(B559,IMPORT!$F:$AF,14,FALSE)="true","X",""),"")</f>
        <v/>
      </c>
      <c r="X559" s="12" t="str">
        <f>IFERROR(INT(IF(MID(VLOOKUP(B559,IMPORT!$F:$AF,27,FALSE),1,10)&lt;&gt;"null",MID(VLOOKUP(B559,IMPORT!$F:$AF,27,FALSE),1,10),"-")),"")</f>
        <v/>
      </c>
      <c r="Y559" s="21" t="str">
        <f>IFERROR(IF(VLOOKUP(B559,IMPORT!$F:$AF,24,FALSE)&lt;&gt;"null",VLOOKUP(B559,IMPORT!$F:$AF,24,FALSE),""),"")</f>
        <v/>
      </c>
      <c r="Z559" s="18" t="str">
        <f>IFERROR(IF(VLOOKUP(B559,IMPORT!$F:$AF,25,FALSE)&lt;&gt;"null",VLOOKUP(B559,IMPORT!$F:$AF,25,FALSE),""),"")</f>
        <v/>
      </c>
    </row>
    <row r="560" spans="1:26">
      <c r="A560" s="1" t="str">
        <f>IFERROR(IF(IMPORT!C560&lt;&gt;"",IMPORT!C560,""),"")</f>
        <v/>
      </c>
      <c r="B560" s="1">
        <f>IFERROR(VLOOKUP(D560,IMPORT!$1:$1048576,6,FALSE),"")</f>
        <v>0</v>
      </c>
      <c r="C560" s="1" t="str">
        <f>IFERROR(VLOOKUP(B560,IMPORT!$F:$G,2,FALSE),"")</f>
        <v/>
      </c>
      <c r="D560" s="8" t="str">
        <f>IFERROR(IF(IMPORT!A560&lt;&gt;"",IMPORT!A560,""),"")</f>
        <v/>
      </c>
      <c r="E560" s="1">
        <f>IFERROR(VLOOKUP(D560,IMPORT!$1:$1048576,21,FALSE),"")</f>
        <v>0</v>
      </c>
      <c r="F560" s="25" t="str">
        <f>IFERROR(IF(VLOOKUP(B560,IMPORT!$F:$J,4,0)="true","","S"),"")</f>
        <v/>
      </c>
      <c r="G560" s="10" t="str">
        <f>IFERROR(IF(VLOOKUP(B560,IMPORT!$F:$J,5,0)="normal","","B"),"")</f>
        <v/>
      </c>
      <c r="H560" s="26" t="str">
        <f>IFERROR(IF(VLOOKUP(B560,IMPORT!$F:$L,7,0)="true","","P"),"")</f>
        <v/>
      </c>
      <c r="I560" s="18" t="str">
        <f>IF(AND(OR(IMPORT!K560="available",IMPORT!K560="reservation",IMPORT!K560="reservation-late"),OR(A560&lt;&gt;"Z - Garage - Livraison",A560&lt;&gt;"Z - Garage - Livraison")),B560,"")</f>
        <v/>
      </c>
      <c r="J560" s="18" t="str">
        <f>IFERROR(IF(VLOOKUP(B560,IMPORT!$F:$AF,21,FALSE)&lt;&gt;"null",IF(OR(A560="Z - Garage - Livraison",A560="Z - Garage - Restitution"),"",B560),""),"")</f>
        <v/>
      </c>
      <c r="K560" s="18" t="str">
        <f>IF(AND(J560="",OR(IMPORT!K560="intervention",IMPORT!K560="intervention-late")),IF(OR(A560="Z - Garage - Livraison",A560="Z - Garage - Restitution"),"",B560),"")</f>
        <v/>
      </c>
      <c r="L560" s="18" t="str">
        <f>IFERROR(IF(OR(A560="Z - Garage - Livraison",A560="Z - Garage - Restitution"),B560,""),"")</f>
        <v/>
      </c>
      <c r="M560" s="20" t="str">
        <f>IFERROR(INT(IF(OR(IMPORT!K560="intervention",IMPORT!K560="intervention-late",IMPORT!K560="unavailable"),IF(J560&lt;&gt;"",MID(VLOOKUP(B560,IMPORT!$F:$AF,21,0),1,10),MID(VLOOKUP(B560,IMPORT!$F:$AF,19,0),1,10)),"")),"")</f>
        <v/>
      </c>
      <c r="N560" s="20" t="str">
        <f>IFERROR(INT(IF(OR(IMPORT!K560="intervention",IMPORT!K560="intervention-late",IMPORT!K560="unavailable"),IF(J560&lt;&gt;"",MID(VLOOKUP(B560,IMPORT!$F:$AF,22,0),1,10),MID(VLOOKUP(B560,IMPORT!$F:$AF,20,0),1,10)),"")),"")</f>
        <v/>
      </c>
      <c r="O560" s="18" t="str">
        <f t="shared" ca="1" si="8"/>
        <v/>
      </c>
      <c r="P560" s="14" t="str">
        <f>IFERROR(INT(IF(MID(VLOOKUP(B560,IMPORT!$F:$AF,23,FALSE),1,10)&lt;&gt;"null",MID(VLOOKUP(B560,IMPORT!$F:$AF,23,FALSE),1,10),"")),"")</f>
        <v/>
      </c>
      <c r="Q560" s="16" t="str">
        <f>IFERROR(INT(IF(MID(VLOOKUP(B560,IMPORT!$F:$AF,26,FALSE),1,10)&lt;&gt;"null",MID(VLOOKUP(B560,IMPORT!$F:$AF,26,FALSE),1,10),"")),"")</f>
        <v/>
      </c>
      <c r="R560" s="16" t="str">
        <f>IFERROR(IF(VLOOKUP(B560,IMPORT!$F:$AF,11,FALSE)="true","X",""),"")</f>
        <v/>
      </c>
      <c r="S560" s="16" t="str">
        <f>IFERROR(IF(VLOOKUP(B560,IMPORT!$F:$AF,12,FALSE)="true","X",""),"")</f>
        <v/>
      </c>
      <c r="T560" s="16" t="str">
        <f>IFERROR(IF(VLOOKUP(B560,IMPORT!$F:$AF,9,FALSE)="true","X",""),"")</f>
        <v/>
      </c>
      <c r="U560" s="16" t="str">
        <f>IFERROR(IF(VLOOKUP(B560,IMPORT!$F:$AF,10,FALSE)="true","X",""),"")</f>
        <v/>
      </c>
      <c r="V560" s="16" t="str">
        <f>IFERROR(IF(VLOOKUP(B560,IMPORT!$F:$AF,13,FALSE)="true","X",""),"")</f>
        <v/>
      </c>
      <c r="W560" s="16" t="str">
        <f>IFERROR(IF(VLOOKUP(B560,IMPORT!$F:$AF,14,FALSE)="true","X",""),"")</f>
        <v/>
      </c>
      <c r="X560" s="12" t="str">
        <f>IFERROR(INT(IF(MID(VLOOKUP(B560,IMPORT!$F:$AF,27,FALSE),1,10)&lt;&gt;"null",MID(VLOOKUP(B560,IMPORT!$F:$AF,27,FALSE),1,10),"-")),"")</f>
        <v/>
      </c>
      <c r="Y560" s="21" t="str">
        <f>IFERROR(IF(VLOOKUP(B560,IMPORT!$F:$AF,24,FALSE)&lt;&gt;"null",VLOOKUP(B560,IMPORT!$F:$AF,24,FALSE),""),"")</f>
        <v/>
      </c>
      <c r="Z560" s="18" t="str">
        <f>IFERROR(IF(VLOOKUP(B560,IMPORT!$F:$AF,25,FALSE)&lt;&gt;"null",VLOOKUP(B560,IMPORT!$F:$AF,25,FALSE),""),"")</f>
        <v/>
      </c>
    </row>
    <row r="561" spans="1:26">
      <c r="A561" s="1" t="str">
        <f>IFERROR(IF(IMPORT!C561&lt;&gt;"",IMPORT!C561,""),"")</f>
        <v/>
      </c>
      <c r="B561" s="1">
        <f>IFERROR(VLOOKUP(D561,IMPORT!$1:$1048576,6,FALSE),"")</f>
        <v>0</v>
      </c>
      <c r="C561" s="1" t="str">
        <f>IFERROR(VLOOKUP(B561,IMPORT!$F:$G,2,FALSE),"")</f>
        <v/>
      </c>
      <c r="D561" s="8" t="str">
        <f>IFERROR(IF(IMPORT!A561&lt;&gt;"",IMPORT!A561,""),"")</f>
        <v/>
      </c>
      <c r="E561" s="1">
        <f>IFERROR(VLOOKUP(D561,IMPORT!$1:$1048576,21,FALSE),"")</f>
        <v>0</v>
      </c>
      <c r="F561" s="25" t="str">
        <f>IFERROR(IF(VLOOKUP(B561,IMPORT!$F:$J,4,0)="true","","S"),"")</f>
        <v/>
      </c>
      <c r="G561" s="10" t="str">
        <f>IFERROR(IF(VLOOKUP(B561,IMPORT!$F:$J,5,0)="normal","","B"),"")</f>
        <v/>
      </c>
      <c r="H561" s="26" t="str">
        <f>IFERROR(IF(VLOOKUP(B561,IMPORT!$F:$L,7,0)="true","","P"),"")</f>
        <v/>
      </c>
      <c r="I561" s="18" t="str">
        <f>IF(AND(OR(IMPORT!K561="available",IMPORT!K561="reservation",IMPORT!K561="reservation-late"),OR(A561&lt;&gt;"Z - Garage - Livraison",A561&lt;&gt;"Z - Garage - Livraison")),B561,"")</f>
        <v/>
      </c>
      <c r="J561" s="18" t="str">
        <f>IFERROR(IF(VLOOKUP(B561,IMPORT!$F:$AF,21,FALSE)&lt;&gt;"null",IF(OR(A561="Z - Garage - Livraison",A561="Z - Garage - Restitution"),"",B561),""),"")</f>
        <v/>
      </c>
      <c r="K561" s="18" t="str">
        <f>IF(AND(J561="",OR(IMPORT!K561="intervention",IMPORT!K561="intervention-late")),IF(OR(A561="Z - Garage - Livraison",A561="Z - Garage - Restitution"),"",B561),"")</f>
        <v/>
      </c>
      <c r="L561" s="18" t="str">
        <f>IFERROR(IF(OR(A561="Z - Garage - Livraison",A561="Z - Garage - Restitution"),B561,""),"")</f>
        <v/>
      </c>
      <c r="M561" s="20" t="str">
        <f>IFERROR(INT(IF(OR(IMPORT!K561="intervention",IMPORT!K561="intervention-late",IMPORT!K561="unavailable"),IF(J561&lt;&gt;"",MID(VLOOKUP(B561,IMPORT!$F:$AF,21,0),1,10),MID(VLOOKUP(B561,IMPORT!$F:$AF,19,0),1,10)),"")),"")</f>
        <v/>
      </c>
      <c r="N561" s="20" t="str">
        <f>IFERROR(INT(IF(OR(IMPORT!K561="intervention",IMPORT!K561="intervention-late",IMPORT!K561="unavailable"),IF(J561&lt;&gt;"",MID(VLOOKUP(B561,IMPORT!$F:$AF,22,0),1,10),MID(VLOOKUP(B561,IMPORT!$F:$AF,20,0),1,10)),"")),"")</f>
        <v/>
      </c>
      <c r="O561" s="18" t="str">
        <f t="shared" ca="1" si="8"/>
        <v/>
      </c>
      <c r="P561" s="14" t="str">
        <f>IFERROR(INT(IF(MID(VLOOKUP(B561,IMPORT!$F:$AF,23,FALSE),1,10)&lt;&gt;"null",MID(VLOOKUP(B561,IMPORT!$F:$AF,23,FALSE),1,10),"")),"")</f>
        <v/>
      </c>
      <c r="Q561" s="16" t="str">
        <f>IFERROR(INT(IF(MID(VLOOKUP(B561,IMPORT!$F:$AF,26,FALSE),1,10)&lt;&gt;"null",MID(VLOOKUP(B561,IMPORT!$F:$AF,26,FALSE),1,10),"")),"")</f>
        <v/>
      </c>
      <c r="R561" s="16" t="str">
        <f>IFERROR(IF(VLOOKUP(B561,IMPORT!$F:$AF,11,FALSE)="true","X",""),"")</f>
        <v/>
      </c>
      <c r="S561" s="16" t="str">
        <f>IFERROR(IF(VLOOKUP(B561,IMPORT!$F:$AF,12,FALSE)="true","X",""),"")</f>
        <v/>
      </c>
      <c r="T561" s="16" t="str">
        <f>IFERROR(IF(VLOOKUP(B561,IMPORT!$F:$AF,9,FALSE)="true","X",""),"")</f>
        <v/>
      </c>
      <c r="U561" s="16" t="str">
        <f>IFERROR(IF(VLOOKUP(B561,IMPORT!$F:$AF,10,FALSE)="true","X",""),"")</f>
        <v/>
      </c>
      <c r="V561" s="16" t="str">
        <f>IFERROR(IF(VLOOKUP(B561,IMPORT!$F:$AF,13,FALSE)="true","X",""),"")</f>
        <v/>
      </c>
      <c r="W561" s="16" t="str">
        <f>IFERROR(IF(VLOOKUP(B561,IMPORT!$F:$AF,14,FALSE)="true","X",""),"")</f>
        <v/>
      </c>
      <c r="X561" s="12" t="str">
        <f>IFERROR(INT(IF(MID(VLOOKUP(B561,IMPORT!$F:$AF,27,FALSE),1,10)&lt;&gt;"null",MID(VLOOKUP(B561,IMPORT!$F:$AF,27,FALSE),1,10),"-")),"")</f>
        <v/>
      </c>
      <c r="Y561" s="21" t="str">
        <f>IFERROR(IF(VLOOKUP(B561,IMPORT!$F:$AF,24,FALSE)&lt;&gt;"null",VLOOKUP(B561,IMPORT!$F:$AF,24,FALSE),""),"")</f>
        <v/>
      </c>
      <c r="Z561" s="18" t="str">
        <f>IFERROR(IF(VLOOKUP(B561,IMPORT!$F:$AF,25,FALSE)&lt;&gt;"null",VLOOKUP(B561,IMPORT!$F:$AF,25,FALSE),""),"")</f>
        <v/>
      </c>
    </row>
    <row r="562" spans="1:26">
      <c r="A562" s="1" t="str">
        <f>IFERROR(IF(IMPORT!C562&lt;&gt;"",IMPORT!C562,""),"")</f>
        <v/>
      </c>
      <c r="B562" s="1">
        <f>IFERROR(VLOOKUP(D562,IMPORT!$1:$1048576,6,FALSE),"")</f>
        <v>0</v>
      </c>
      <c r="C562" s="1" t="str">
        <f>IFERROR(VLOOKUP(B562,IMPORT!$F:$G,2,FALSE),"")</f>
        <v/>
      </c>
      <c r="D562" s="8" t="str">
        <f>IFERROR(IF(IMPORT!A562&lt;&gt;"",IMPORT!A562,""),"")</f>
        <v/>
      </c>
      <c r="E562" s="1">
        <f>IFERROR(VLOOKUP(D562,IMPORT!$1:$1048576,21,FALSE),"")</f>
        <v>0</v>
      </c>
      <c r="F562" s="25" t="str">
        <f>IFERROR(IF(VLOOKUP(B562,IMPORT!$F:$J,4,0)="true","","S"),"")</f>
        <v/>
      </c>
      <c r="G562" s="10" t="str">
        <f>IFERROR(IF(VLOOKUP(B562,IMPORT!$F:$J,5,0)="normal","","B"),"")</f>
        <v/>
      </c>
      <c r="H562" s="26" t="str">
        <f>IFERROR(IF(VLOOKUP(B562,IMPORT!$F:$L,7,0)="true","","P"),"")</f>
        <v/>
      </c>
      <c r="I562" s="18" t="str">
        <f>IF(AND(OR(IMPORT!K562="available",IMPORT!K562="reservation",IMPORT!K562="reservation-late"),OR(A562&lt;&gt;"Z - Garage - Livraison",A562&lt;&gt;"Z - Garage - Livraison")),B562,"")</f>
        <v/>
      </c>
      <c r="J562" s="18" t="str">
        <f>IFERROR(IF(VLOOKUP(B562,IMPORT!$F:$AF,21,FALSE)&lt;&gt;"null",IF(OR(A562="Z - Garage - Livraison",A562="Z - Garage - Restitution"),"",B562),""),"")</f>
        <v/>
      </c>
      <c r="K562" s="18" t="str">
        <f>IF(AND(J562="",OR(IMPORT!K562="intervention",IMPORT!K562="intervention-late")),IF(OR(A562="Z - Garage - Livraison",A562="Z - Garage - Restitution"),"",B562),"")</f>
        <v/>
      </c>
      <c r="L562" s="18" t="str">
        <f>IFERROR(IF(OR(A562="Z - Garage - Livraison",A562="Z - Garage - Restitution"),B562,""),"")</f>
        <v/>
      </c>
      <c r="M562" s="20" t="str">
        <f>IFERROR(INT(IF(OR(IMPORT!K562="intervention",IMPORT!K562="intervention-late",IMPORT!K562="unavailable"),IF(J562&lt;&gt;"",MID(VLOOKUP(B562,IMPORT!$F:$AF,21,0),1,10),MID(VLOOKUP(B562,IMPORT!$F:$AF,19,0),1,10)),"")),"")</f>
        <v/>
      </c>
      <c r="N562" s="20" t="str">
        <f>IFERROR(INT(IF(OR(IMPORT!K562="intervention",IMPORT!K562="intervention-late",IMPORT!K562="unavailable"),IF(J562&lt;&gt;"",MID(VLOOKUP(B562,IMPORT!$F:$AF,22,0),1,10),MID(VLOOKUP(B562,IMPORT!$F:$AF,20,0),1,10)),"")),"")</f>
        <v/>
      </c>
      <c r="O562" s="18" t="str">
        <f t="shared" ca="1" si="8"/>
        <v/>
      </c>
      <c r="P562" s="14" t="str">
        <f>IFERROR(INT(IF(MID(VLOOKUP(B562,IMPORT!$F:$AF,23,FALSE),1,10)&lt;&gt;"null",MID(VLOOKUP(B562,IMPORT!$F:$AF,23,FALSE),1,10),"")),"")</f>
        <v/>
      </c>
      <c r="Q562" s="16" t="str">
        <f>IFERROR(INT(IF(MID(VLOOKUP(B562,IMPORT!$F:$AF,26,FALSE),1,10)&lt;&gt;"null",MID(VLOOKUP(B562,IMPORT!$F:$AF,26,FALSE),1,10),"")),"")</f>
        <v/>
      </c>
      <c r="R562" s="16" t="str">
        <f>IFERROR(IF(VLOOKUP(B562,IMPORT!$F:$AF,11,FALSE)="true","X",""),"")</f>
        <v/>
      </c>
      <c r="S562" s="16" t="str">
        <f>IFERROR(IF(VLOOKUP(B562,IMPORT!$F:$AF,12,FALSE)="true","X",""),"")</f>
        <v/>
      </c>
      <c r="T562" s="16" t="str">
        <f>IFERROR(IF(VLOOKUP(B562,IMPORT!$F:$AF,9,FALSE)="true","X",""),"")</f>
        <v/>
      </c>
      <c r="U562" s="16" t="str">
        <f>IFERROR(IF(VLOOKUP(B562,IMPORT!$F:$AF,10,FALSE)="true","X",""),"")</f>
        <v/>
      </c>
      <c r="V562" s="16" t="str">
        <f>IFERROR(IF(VLOOKUP(B562,IMPORT!$F:$AF,13,FALSE)="true","X",""),"")</f>
        <v/>
      </c>
      <c r="W562" s="16" t="str">
        <f>IFERROR(IF(VLOOKUP(B562,IMPORT!$F:$AF,14,FALSE)="true","X",""),"")</f>
        <v/>
      </c>
      <c r="X562" s="12" t="str">
        <f>IFERROR(INT(IF(MID(VLOOKUP(B562,IMPORT!$F:$AF,27,FALSE),1,10)&lt;&gt;"null",MID(VLOOKUP(B562,IMPORT!$F:$AF,27,FALSE),1,10),"-")),"")</f>
        <v/>
      </c>
      <c r="Y562" s="21" t="str">
        <f>IFERROR(IF(VLOOKUP(B562,IMPORT!$F:$AF,24,FALSE)&lt;&gt;"null",VLOOKUP(B562,IMPORT!$F:$AF,24,FALSE),""),"")</f>
        <v/>
      </c>
      <c r="Z562" s="18" t="str">
        <f>IFERROR(IF(VLOOKUP(B562,IMPORT!$F:$AF,25,FALSE)&lt;&gt;"null",VLOOKUP(B562,IMPORT!$F:$AF,25,FALSE),""),"")</f>
        <v/>
      </c>
    </row>
    <row r="563" spans="1:26">
      <c r="A563" s="1" t="str">
        <f>IFERROR(IF(IMPORT!C563&lt;&gt;"",IMPORT!C563,""),"")</f>
        <v/>
      </c>
      <c r="B563" s="1">
        <f>IFERROR(VLOOKUP(D563,IMPORT!$1:$1048576,6,FALSE),"")</f>
        <v>0</v>
      </c>
      <c r="C563" s="1" t="str">
        <f>IFERROR(VLOOKUP(B563,IMPORT!$F:$G,2,FALSE),"")</f>
        <v/>
      </c>
      <c r="D563" s="8" t="str">
        <f>IFERROR(IF(IMPORT!A563&lt;&gt;"",IMPORT!A563,""),"")</f>
        <v/>
      </c>
      <c r="E563" s="1">
        <f>IFERROR(VLOOKUP(D563,IMPORT!$1:$1048576,21,FALSE),"")</f>
        <v>0</v>
      </c>
      <c r="F563" s="25" t="str">
        <f>IFERROR(IF(VLOOKUP(B563,IMPORT!$F:$J,4,0)="true","","S"),"")</f>
        <v/>
      </c>
      <c r="G563" s="10" t="str">
        <f>IFERROR(IF(VLOOKUP(B563,IMPORT!$F:$J,5,0)="normal","","B"),"")</f>
        <v/>
      </c>
      <c r="H563" s="26" t="str">
        <f>IFERROR(IF(VLOOKUP(B563,IMPORT!$F:$L,7,0)="true","","P"),"")</f>
        <v/>
      </c>
      <c r="I563" s="18" t="str">
        <f>IF(AND(OR(IMPORT!K563="available",IMPORT!K563="reservation",IMPORT!K563="reservation-late"),OR(A563&lt;&gt;"Z - Garage - Livraison",A563&lt;&gt;"Z - Garage - Livraison")),B563,"")</f>
        <v/>
      </c>
      <c r="J563" s="18" t="str">
        <f>IFERROR(IF(VLOOKUP(B563,IMPORT!$F:$AF,21,FALSE)&lt;&gt;"null",IF(OR(A563="Z - Garage - Livraison",A563="Z - Garage - Restitution"),"",B563),""),"")</f>
        <v/>
      </c>
      <c r="K563" s="18" t="str">
        <f>IF(AND(J563="",OR(IMPORT!K563="intervention",IMPORT!K563="intervention-late")),IF(OR(A563="Z - Garage - Livraison",A563="Z - Garage - Restitution"),"",B563),"")</f>
        <v/>
      </c>
      <c r="L563" s="18" t="str">
        <f>IFERROR(IF(OR(A563="Z - Garage - Livraison",A563="Z - Garage - Restitution"),B563,""),"")</f>
        <v/>
      </c>
      <c r="M563" s="20" t="str">
        <f>IFERROR(INT(IF(OR(IMPORT!K563="intervention",IMPORT!K563="intervention-late",IMPORT!K563="unavailable"),IF(J563&lt;&gt;"",MID(VLOOKUP(B563,IMPORT!$F:$AF,21,0),1,10),MID(VLOOKUP(B563,IMPORT!$F:$AF,19,0),1,10)),"")),"")</f>
        <v/>
      </c>
      <c r="N563" s="20" t="str">
        <f>IFERROR(INT(IF(OR(IMPORT!K563="intervention",IMPORT!K563="intervention-late",IMPORT!K563="unavailable"),IF(J563&lt;&gt;"",MID(VLOOKUP(B563,IMPORT!$F:$AF,22,0),1,10),MID(VLOOKUP(B563,IMPORT!$F:$AF,20,0),1,10)),"")),"")</f>
        <v/>
      </c>
      <c r="O563" s="18" t="str">
        <f t="shared" ca="1" si="8"/>
        <v/>
      </c>
      <c r="P563" s="14" t="str">
        <f>IFERROR(INT(IF(MID(VLOOKUP(B563,IMPORT!$F:$AF,23,FALSE),1,10)&lt;&gt;"null",MID(VLOOKUP(B563,IMPORT!$F:$AF,23,FALSE),1,10),"")),"")</f>
        <v/>
      </c>
      <c r="Q563" s="16" t="str">
        <f>IFERROR(INT(IF(MID(VLOOKUP(B563,IMPORT!$F:$AF,26,FALSE),1,10)&lt;&gt;"null",MID(VLOOKUP(B563,IMPORT!$F:$AF,26,FALSE),1,10),"")),"")</f>
        <v/>
      </c>
      <c r="R563" s="16" t="str">
        <f>IFERROR(IF(VLOOKUP(B563,IMPORT!$F:$AF,11,FALSE)="true","X",""),"")</f>
        <v/>
      </c>
      <c r="S563" s="16" t="str">
        <f>IFERROR(IF(VLOOKUP(B563,IMPORT!$F:$AF,12,FALSE)="true","X",""),"")</f>
        <v/>
      </c>
      <c r="T563" s="16" t="str">
        <f>IFERROR(IF(VLOOKUP(B563,IMPORT!$F:$AF,9,FALSE)="true","X",""),"")</f>
        <v/>
      </c>
      <c r="U563" s="16" t="str">
        <f>IFERROR(IF(VLOOKUP(B563,IMPORT!$F:$AF,10,FALSE)="true","X",""),"")</f>
        <v/>
      </c>
      <c r="V563" s="16" t="str">
        <f>IFERROR(IF(VLOOKUP(B563,IMPORT!$F:$AF,13,FALSE)="true","X",""),"")</f>
        <v/>
      </c>
      <c r="W563" s="16" t="str">
        <f>IFERROR(IF(VLOOKUP(B563,IMPORT!$F:$AF,14,FALSE)="true","X",""),"")</f>
        <v/>
      </c>
      <c r="X563" s="12" t="str">
        <f>IFERROR(INT(IF(MID(VLOOKUP(B563,IMPORT!$F:$AF,27,FALSE),1,10)&lt;&gt;"null",MID(VLOOKUP(B563,IMPORT!$F:$AF,27,FALSE),1,10),"-")),"")</f>
        <v/>
      </c>
      <c r="Y563" s="21" t="str">
        <f>IFERROR(IF(VLOOKUP(B563,IMPORT!$F:$AF,24,FALSE)&lt;&gt;"null",VLOOKUP(B563,IMPORT!$F:$AF,24,FALSE),""),"")</f>
        <v/>
      </c>
      <c r="Z563" s="18" t="str">
        <f>IFERROR(IF(VLOOKUP(B563,IMPORT!$F:$AF,25,FALSE)&lt;&gt;"null",VLOOKUP(B563,IMPORT!$F:$AF,25,FALSE),""),"")</f>
        <v/>
      </c>
    </row>
    <row r="564" spans="1:26">
      <c r="A564" s="1" t="str">
        <f>IFERROR(IF(IMPORT!C564&lt;&gt;"",IMPORT!C564,""),"")</f>
        <v/>
      </c>
      <c r="B564" s="1">
        <f>IFERROR(VLOOKUP(D564,IMPORT!$1:$1048576,6,FALSE),"")</f>
        <v>0</v>
      </c>
      <c r="C564" s="1" t="str">
        <f>IFERROR(VLOOKUP(B564,IMPORT!$F:$G,2,FALSE),"")</f>
        <v/>
      </c>
      <c r="D564" s="8" t="str">
        <f>IFERROR(IF(IMPORT!A564&lt;&gt;"",IMPORT!A564,""),"")</f>
        <v/>
      </c>
      <c r="E564" s="1">
        <f>IFERROR(VLOOKUP(D564,IMPORT!$1:$1048576,21,FALSE),"")</f>
        <v>0</v>
      </c>
      <c r="F564" s="25" t="str">
        <f>IFERROR(IF(VLOOKUP(B564,IMPORT!$F:$J,4,0)="true","","S"),"")</f>
        <v/>
      </c>
      <c r="G564" s="10" t="str">
        <f>IFERROR(IF(VLOOKUP(B564,IMPORT!$F:$J,5,0)="normal","","B"),"")</f>
        <v/>
      </c>
      <c r="H564" s="26" t="str">
        <f>IFERROR(IF(VLOOKUP(B564,IMPORT!$F:$L,7,0)="true","","P"),"")</f>
        <v/>
      </c>
      <c r="I564" s="18" t="str">
        <f>IF(AND(OR(IMPORT!K564="available",IMPORT!K564="reservation",IMPORT!K564="reservation-late"),OR(A564&lt;&gt;"Z - Garage - Livraison",A564&lt;&gt;"Z - Garage - Livraison")),B564,"")</f>
        <v/>
      </c>
      <c r="J564" s="18" t="str">
        <f>IFERROR(IF(VLOOKUP(B564,IMPORT!$F:$AF,21,FALSE)&lt;&gt;"null",IF(OR(A564="Z - Garage - Livraison",A564="Z - Garage - Restitution"),"",B564),""),"")</f>
        <v/>
      </c>
      <c r="K564" s="18" t="str">
        <f>IF(AND(J564="",OR(IMPORT!K564="intervention",IMPORT!K564="intervention-late")),IF(OR(A564="Z - Garage - Livraison",A564="Z - Garage - Restitution"),"",B564),"")</f>
        <v/>
      </c>
      <c r="L564" s="18" t="str">
        <f>IFERROR(IF(OR(A564="Z - Garage - Livraison",A564="Z - Garage - Restitution"),B564,""),"")</f>
        <v/>
      </c>
      <c r="M564" s="20" t="str">
        <f>IFERROR(INT(IF(OR(IMPORT!K564="intervention",IMPORT!K564="intervention-late",IMPORT!K564="unavailable"),IF(J564&lt;&gt;"",MID(VLOOKUP(B564,IMPORT!$F:$AF,21,0),1,10),MID(VLOOKUP(B564,IMPORT!$F:$AF,19,0),1,10)),"")),"")</f>
        <v/>
      </c>
      <c r="N564" s="20" t="str">
        <f>IFERROR(INT(IF(OR(IMPORT!K564="intervention",IMPORT!K564="intervention-late",IMPORT!K564="unavailable"),IF(J564&lt;&gt;"",MID(VLOOKUP(B564,IMPORT!$F:$AF,22,0),1,10),MID(VLOOKUP(B564,IMPORT!$F:$AF,20,0),1,10)),"")),"")</f>
        <v/>
      </c>
      <c r="O564" s="18" t="str">
        <f t="shared" ca="1" si="8"/>
        <v/>
      </c>
      <c r="P564" s="14" t="str">
        <f>IFERROR(INT(IF(MID(VLOOKUP(B564,IMPORT!$F:$AF,23,FALSE),1,10)&lt;&gt;"null",MID(VLOOKUP(B564,IMPORT!$F:$AF,23,FALSE),1,10),"")),"")</f>
        <v/>
      </c>
      <c r="Q564" s="16" t="str">
        <f>IFERROR(INT(IF(MID(VLOOKUP(B564,IMPORT!$F:$AF,26,FALSE),1,10)&lt;&gt;"null",MID(VLOOKUP(B564,IMPORT!$F:$AF,26,FALSE),1,10),"")),"")</f>
        <v/>
      </c>
      <c r="R564" s="16" t="str">
        <f>IFERROR(IF(VLOOKUP(B564,IMPORT!$F:$AF,11,FALSE)="true","X",""),"")</f>
        <v/>
      </c>
      <c r="S564" s="16" t="str">
        <f>IFERROR(IF(VLOOKUP(B564,IMPORT!$F:$AF,12,FALSE)="true","X",""),"")</f>
        <v/>
      </c>
      <c r="T564" s="16" t="str">
        <f>IFERROR(IF(VLOOKUP(B564,IMPORT!$F:$AF,9,FALSE)="true","X",""),"")</f>
        <v/>
      </c>
      <c r="U564" s="16" t="str">
        <f>IFERROR(IF(VLOOKUP(B564,IMPORT!$F:$AF,10,FALSE)="true","X",""),"")</f>
        <v/>
      </c>
      <c r="V564" s="16" t="str">
        <f>IFERROR(IF(VLOOKUP(B564,IMPORT!$F:$AF,13,FALSE)="true","X",""),"")</f>
        <v/>
      </c>
      <c r="W564" s="16" t="str">
        <f>IFERROR(IF(VLOOKUP(B564,IMPORT!$F:$AF,14,FALSE)="true","X",""),"")</f>
        <v/>
      </c>
      <c r="X564" s="12" t="str">
        <f>IFERROR(INT(IF(MID(VLOOKUP(B564,IMPORT!$F:$AF,27,FALSE),1,10)&lt;&gt;"null",MID(VLOOKUP(B564,IMPORT!$F:$AF,27,FALSE),1,10),"-")),"")</f>
        <v/>
      </c>
      <c r="Y564" s="21" t="str">
        <f>IFERROR(IF(VLOOKUP(B564,IMPORT!$F:$AF,24,FALSE)&lt;&gt;"null",VLOOKUP(B564,IMPORT!$F:$AF,24,FALSE),""),"")</f>
        <v/>
      </c>
      <c r="Z564" s="18" t="str">
        <f>IFERROR(IF(VLOOKUP(B564,IMPORT!$F:$AF,25,FALSE)&lt;&gt;"null",VLOOKUP(B564,IMPORT!$F:$AF,25,FALSE),""),"")</f>
        <v/>
      </c>
    </row>
    <row r="565" spans="1:26">
      <c r="A565" s="1" t="str">
        <f>IFERROR(IF(IMPORT!C565&lt;&gt;"",IMPORT!C565,""),"")</f>
        <v/>
      </c>
      <c r="B565" s="1">
        <f>IFERROR(VLOOKUP(D565,IMPORT!$1:$1048576,6,FALSE),"")</f>
        <v>0</v>
      </c>
      <c r="C565" s="1" t="str">
        <f>IFERROR(VLOOKUP(B565,IMPORT!$F:$G,2,FALSE),"")</f>
        <v/>
      </c>
      <c r="D565" s="8" t="str">
        <f>IFERROR(IF(IMPORT!A565&lt;&gt;"",IMPORT!A565,""),"")</f>
        <v/>
      </c>
      <c r="E565" s="1">
        <f>IFERROR(VLOOKUP(D565,IMPORT!$1:$1048576,21,FALSE),"")</f>
        <v>0</v>
      </c>
      <c r="F565" s="25" t="str">
        <f>IFERROR(IF(VLOOKUP(B565,IMPORT!$F:$J,4,0)="true","","S"),"")</f>
        <v/>
      </c>
      <c r="G565" s="10" t="str">
        <f>IFERROR(IF(VLOOKUP(B565,IMPORT!$F:$J,5,0)="normal","","B"),"")</f>
        <v/>
      </c>
      <c r="H565" s="26" t="str">
        <f>IFERROR(IF(VLOOKUP(B565,IMPORT!$F:$L,7,0)="true","","P"),"")</f>
        <v/>
      </c>
      <c r="I565" s="18" t="str">
        <f>IF(AND(OR(IMPORT!K565="available",IMPORT!K565="reservation",IMPORT!K565="reservation-late"),OR(A565&lt;&gt;"Z - Garage - Livraison",A565&lt;&gt;"Z - Garage - Livraison")),B565,"")</f>
        <v/>
      </c>
      <c r="J565" s="18" t="str">
        <f>IFERROR(IF(VLOOKUP(B565,IMPORT!$F:$AF,21,FALSE)&lt;&gt;"null",IF(OR(A565="Z - Garage - Livraison",A565="Z - Garage - Restitution"),"",B565),""),"")</f>
        <v/>
      </c>
      <c r="K565" s="18" t="str">
        <f>IF(AND(J565="",OR(IMPORT!K565="intervention",IMPORT!K565="intervention-late")),IF(OR(A565="Z - Garage - Livraison",A565="Z - Garage - Restitution"),"",B565),"")</f>
        <v/>
      </c>
      <c r="L565" s="18" t="str">
        <f>IFERROR(IF(OR(A565="Z - Garage - Livraison",A565="Z - Garage - Restitution"),B565,""),"")</f>
        <v/>
      </c>
      <c r="M565" s="20" t="str">
        <f>IFERROR(INT(IF(OR(IMPORT!K565="intervention",IMPORT!K565="intervention-late",IMPORT!K565="unavailable"),IF(J565&lt;&gt;"",MID(VLOOKUP(B565,IMPORT!$F:$AF,21,0),1,10),MID(VLOOKUP(B565,IMPORT!$F:$AF,19,0),1,10)),"")),"")</f>
        <v/>
      </c>
      <c r="N565" s="20" t="str">
        <f>IFERROR(INT(IF(OR(IMPORT!K565="intervention",IMPORT!K565="intervention-late",IMPORT!K565="unavailable"),IF(J565&lt;&gt;"",MID(VLOOKUP(B565,IMPORT!$F:$AF,22,0),1,10),MID(VLOOKUP(B565,IMPORT!$F:$AF,20,0),1,10)),"")),"")</f>
        <v/>
      </c>
      <c r="O565" s="18" t="str">
        <f t="shared" ca="1" si="8"/>
        <v/>
      </c>
      <c r="P565" s="14" t="str">
        <f>IFERROR(INT(IF(MID(VLOOKUP(B565,IMPORT!$F:$AF,23,FALSE),1,10)&lt;&gt;"null",MID(VLOOKUP(B565,IMPORT!$F:$AF,23,FALSE),1,10),"")),"")</f>
        <v/>
      </c>
      <c r="Q565" s="16" t="str">
        <f>IFERROR(INT(IF(MID(VLOOKUP(B565,IMPORT!$F:$AF,26,FALSE),1,10)&lt;&gt;"null",MID(VLOOKUP(B565,IMPORT!$F:$AF,26,FALSE),1,10),"")),"")</f>
        <v/>
      </c>
      <c r="R565" s="16" t="str">
        <f>IFERROR(IF(VLOOKUP(B565,IMPORT!$F:$AF,11,FALSE)="true","X",""),"")</f>
        <v/>
      </c>
      <c r="S565" s="16" t="str">
        <f>IFERROR(IF(VLOOKUP(B565,IMPORT!$F:$AF,12,FALSE)="true","X",""),"")</f>
        <v/>
      </c>
      <c r="T565" s="16" t="str">
        <f>IFERROR(IF(VLOOKUP(B565,IMPORT!$F:$AF,9,FALSE)="true","X",""),"")</f>
        <v/>
      </c>
      <c r="U565" s="16" t="str">
        <f>IFERROR(IF(VLOOKUP(B565,IMPORT!$F:$AF,10,FALSE)="true","X",""),"")</f>
        <v/>
      </c>
      <c r="V565" s="16" t="str">
        <f>IFERROR(IF(VLOOKUP(B565,IMPORT!$F:$AF,13,FALSE)="true","X",""),"")</f>
        <v/>
      </c>
      <c r="W565" s="16" t="str">
        <f>IFERROR(IF(VLOOKUP(B565,IMPORT!$F:$AF,14,FALSE)="true","X",""),"")</f>
        <v/>
      </c>
      <c r="X565" s="12" t="str">
        <f>IFERROR(INT(IF(MID(VLOOKUP(B565,IMPORT!$F:$AF,27,FALSE),1,10)&lt;&gt;"null",MID(VLOOKUP(B565,IMPORT!$F:$AF,27,FALSE),1,10),"-")),"")</f>
        <v/>
      </c>
      <c r="Y565" s="21" t="str">
        <f>IFERROR(IF(VLOOKUP(B565,IMPORT!$F:$AF,24,FALSE)&lt;&gt;"null",VLOOKUP(B565,IMPORT!$F:$AF,24,FALSE),""),"")</f>
        <v/>
      </c>
      <c r="Z565" s="18" t="str">
        <f>IFERROR(IF(VLOOKUP(B565,IMPORT!$F:$AF,25,FALSE)&lt;&gt;"null",VLOOKUP(B565,IMPORT!$F:$AF,25,FALSE),""),"")</f>
        <v/>
      </c>
    </row>
    <row r="566" spans="1:26">
      <c r="A566" s="1" t="str">
        <f>IFERROR(IF(IMPORT!C566&lt;&gt;"",IMPORT!C566,""),"")</f>
        <v/>
      </c>
      <c r="B566" s="1">
        <f>IFERROR(VLOOKUP(D566,IMPORT!$1:$1048576,6,FALSE),"")</f>
        <v>0</v>
      </c>
      <c r="C566" s="1" t="str">
        <f>IFERROR(VLOOKUP(B566,IMPORT!$F:$G,2,FALSE),"")</f>
        <v/>
      </c>
      <c r="D566" s="8" t="str">
        <f>IFERROR(IF(IMPORT!A566&lt;&gt;"",IMPORT!A566,""),"")</f>
        <v/>
      </c>
      <c r="E566" s="1">
        <f>IFERROR(VLOOKUP(D566,IMPORT!$1:$1048576,21,FALSE),"")</f>
        <v>0</v>
      </c>
      <c r="F566" s="25" t="str">
        <f>IFERROR(IF(VLOOKUP(B566,IMPORT!$F:$J,4,0)="true","","S"),"")</f>
        <v/>
      </c>
      <c r="G566" s="10" t="str">
        <f>IFERROR(IF(VLOOKUP(B566,IMPORT!$F:$J,5,0)="normal","","B"),"")</f>
        <v/>
      </c>
      <c r="H566" s="26" t="str">
        <f>IFERROR(IF(VLOOKUP(B566,IMPORT!$F:$L,7,0)="true","","P"),"")</f>
        <v/>
      </c>
      <c r="I566" s="18" t="str">
        <f>IF(AND(OR(IMPORT!K566="available",IMPORT!K566="reservation",IMPORT!K566="reservation-late"),OR(A566&lt;&gt;"Z - Garage - Livraison",A566&lt;&gt;"Z - Garage - Livraison")),B566,"")</f>
        <v/>
      </c>
      <c r="J566" s="18" t="str">
        <f>IFERROR(IF(VLOOKUP(B566,IMPORT!$F:$AF,21,FALSE)&lt;&gt;"null",IF(OR(A566="Z - Garage - Livraison",A566="Z - Garage - Restitution"),"",B566),""),"")</f>
        <v/>
      </c>
      <c r="K566" s="18" t="str">
        <f>IF(AND(J566="",OR(IMPORT!K566="intervention",IMPORT!K566="intervention-late")),IF(OR(A566="Z - Garage - Livraison",A566="Z - Garage - Restitution"),"",B566),"")</f>
        <v/>
      </c>
      <c r="L566" s="18" t="str">
        <f>IFERROR(IF(OR(A566="Z - Garage - Livraison",A566="Z - Garage - Restitution"),B566,""),"")</f>
        <v/>
      </c>
      <c r="M566" s="20" t="str">
        <f>IFERROR(INT(IF(OR(IMPORT!K566="intervention",IMPORT!K566="intervention-late",IMPORT!K566="unavailable"),IF(J566&lt;&gt;"",MID(VLOOKUP(B566,IMPORT!$F:$AF,21,0),1,10),MID(VLOOKUP(B566,IMPORT!$F:$AF,19,0),1,10)),"")),"")</f>
        <v/>
      </c>
      <c r="N566" s="20" t="str">
        <f>IFERROR(INT(IF(OR(IMPORT!K566="intervention",IMPORT!K566="intervention-late",IMPORT!K566="unavailable"),IF(J566&lt;&gt;"",MID(VLOOKUP(B566,IMPORT!$F:$AF,22,0),1,10),MID(VLOOKUP(B566,IMPORT!$F:$AF,20,0),1,10)),"")),"")</f>
        <v/>
      </c>
      <c r="O566" s="18" t="str">
        <f t="shared" ca="1" si="8"/>
        <v/>
      </c>
      <c r="P566" s="14" t="str">
        <f>IFERROR(INT(IF(MID(VLOOKUP(B566,IMPORT!$F:$AF,23,FALSE),1,10)&lt;&gt;"null",MID(VLOOKUP(B566,IMPORT!$F:$AF,23,FALSE),1,10),"")),"")</f>
        <v/>
      </c>
      <c r="Q566" s="16" t="str">
        <f>IFERROR(INT(IF(MID(VLOOKUP(B566,IMPORT!$F:$AF,26,FALSE),1,10)&lt;&gt;"null",MID(VLOOKUP(B566,IMPORT!$F:$AF,26,FALSE),1,10),"")),"")</f>
        <v/>
      </c>
      <c r="R566" s="16" t="str">
        <f>IFERROR(IF(VLOOKUP(B566,IMPORT!$F:$AF,11,FALSE)="true","X",""),"")</f>
        <v/>
      </c>
      <c r="S566" s="16" t="str">
        <f>IFERROR(IF(VLOOKUP(B566,IMPORT!$F:$AF,12,FALSE)="true","X",""),"")</f>
        <v/>
      </c>
      <c r="T566" s="16" t="str">
        <f>IFERROR(IF(VLOOKUP(B566,IMPORT!$F:$AF,9,FALSE)="true","X",""),"")</f>
        <v/>
      </c>
      <c r="U566" s="16" t="str">
        <f>IFERROR(IF(VLOOKUP(B566,IMPORT!$F:$AF,10,FALSE)="true","X",""),"")</f>
        <v/>
      </c>
      <c r="V566" s="16" t="str">
        <f>IFERROR(IF(VLOOKUP(B566,IMPORT!$F:$AF,13,FALSE)="true","X",""),"")</f>
        <v/>
      </c>
      <c r="W566" s="16" t="str">
        <f>IFERROR(IF(VLOOKUP(B566,IMPORT!$F:$AF,14,FALSE)="true","X",""),"")</f>
        <v/>
      </c>
      <c r="X566" s="12" t="str">
        <f>IFERROR(INT(IF(MID(VLOOKUP(B566,IMPORT!$F:$AF,27,FALSE),1,10)&lt;&gt;"null",MID(VLOOKUP(B566,IMPORT!$F:$AF,27,FALSE),1,10),"-")),"")</f>
        <v/>
      </c>
      <c r="Y566" s="21" t="str">
        <f>IFERROR(IF(VLOOKUP(B566,IMPORT!$F:$AF,24,FALSE)&lt;&gt;"null",VLOOKUP(B566,IMPORT!$F:$AF,24,FALSE),""),"")</f>
        <v/>
      </c>
      <c r="Z566" s="18" t="str">
        <f>IFERROR(IF(VLOOKUP(B566,IMPORT!$F:$AF,25,FALSE)&lt;&gt;"null",VLOOKUP(B566,IMPORT!$F:$AF,25,FALSE),""),"")</f>
        <v/>
      </c>
    </row>
    <row r="567" spans="1:26">
      <c r="A567" s="1" t="str">
        <f>IFERROR(IF(IMPORT!C567&lt;&gt;"",IMPORT!C567,""),"")</f>
        <v/>
      </c>
      <c r="B567" s="1">
        <f>IFERROR(VLOOKUP(D567,IMPORT!$1:$1048576,6,FALSE),"")</f>
        <v>0</v>
      </c>
      <c r="C567" s="1" t="str">
        <f>IFERROR(VLOOKUP(B567,IMPORT!$F:$G,2,FALSE),"")</f>
        <v/>
      </c>
      <c r="D567" s="8" t="str">
        <f>IFERROR(IF(IMPORT!A567&lt;&gt;"",IMPORT!A567,""),"")</f>
        <v/>
      </c>
      <c r="E567" s="1">
        <f>IFERROR(VLOOKUP(D567,IMPORT!$1:$1048576,21,FALSE),"")</f>
        <v>0</v>
      </c>
      <c r="F567" s="25" t="str">
        <f>IFERROR(IF(VLOOKUP(B567,IMPORT!$F:$J,4,0)="true","","S"),"")</f>
        <v/>
      </c>
      <c r="G567" s="10" t="str">
        <f>IFERROR(IF(VLOOKUP(B567,IMPORT!$F:$J,5,0)="normal","","B"),"")</f>
        <v/>
      </c>
      <c r="H567" s="26" t="str">
        <f>IFERROR(IF(VLOOKUP(B567,IMPORT!$F:$L,7,0)="true","","P"),"")</f>
        <v/>
      </c>
      <c r="I567" s="18" t="str">
        <f>IF(AND(OR(IMPORT!K567="available",IMPORT!K567="reservation",IMPORT!K567="reservation-late"),OR(A567&lt;&gt;"Z - Garage - Livraison",A567&lt;&gt;"Z - Garage - Livraison")),B567,"")</f>
        <v/>
      </c>
      <c r="J567" s="18" t="str">
        <f>IFERROR(IF(VLOOKUP(B567,IMPORT!$F:$AF,21,FALSE)&lt;&gt;"null",IF(OR(A567="Z - Garage - Livraison",A567="Z - Garage - Restitution"),"",B567),""),"")</f>
        <v/>
      </c>
      <c r="K567" s="18" t="str">
        <f>IF(AND(J567="",OR(IMPORT!K567="intervention",IMPORT!K567="intervention-late")),IF(OR(A567="Z - Garage - Livraison",A567="Z - Garage - Restitution"),"",B567),"")</f>
        <v/>
      </c>
      <c r="L567" s="18" t="str">
        <f>IFERROR(IF(OR(A567="Z - Garage - Livraison",A567="Z - Garage - Restitution"),B567,""),"")</f>
        <v/>
      </c>
      <c r="M567" s="20" t="str">
        <f>IFERROR(INT(IF(OR(IMPORT!K567="intervention",IMPORT!K567="intervention-late",IMPORT!K567="unavailable"),IF(J567&lt;&gt;"",MID(VLOOKUP(B567,IMPORT!$F:$AF,21,0),1,10),MID(VLOOKUP(B567,IMPORT!$F:$AF,19,0),1,10)),"")),"")</f>
        <v/>
      </c>
      <c r="N567" s="20" t="str">
        <f>IFERROR(INT(IF(OR(IMPORT!K567="intervention",IMPORT!K567="intervention-late",IMPORT!K567="unavailable"),IF(J567&lt;&gt;"",MID(VLOOKUP(B567,IMPORT!$F:$AF,22,0),1,10),MID(VLOOKUP(B567,IMPORT!$F:$AF,20,0),1,10)),"")),"")</f>
        <v/>
      </c>
      <c r="O567" s="18" t="str">
        <f t="shared" ca="1" si="8"/>
        <v/>
      </c>
      <c r="P567" s="14" t="str">
        <f>IFERROR(INT(IF(MID(VLOOKUP(B567,IMPORT!$F:$AF,23,FALSE),1,10)&lt;&gt;"null",MID(VLOOKUP(B567,IMPORT!$F:$AF,23,FALSE),1,10),"")),"")</f>
        <v/>
      </c>
      <c r="Q567" s="16" t="str">
        <f>IFERROR(INT(IF(MID(VLOOKUP(B567,IMPORT!$F:$AF,26,FALSE),1,10)&lt;&gt;"null",MID(VLOOKUP(B567,IMPORT!$F:$AF,26,FALSE),1,10),"")),"")</f>
        <v/>
      </c>
      <c r="R567" s="16" t="str">
        <f>IFERROR(IF(VLOOKUP(B567,IMPORT!$F:$AF,11,FALSE)="true","X",""),"")</f>
        <v/>
      </c>
      <c r="S567" s="16" t="str">
        <f>IFERROR(IF(VLOOKUP(B567,IMPORT!$F:$AF,12,FALSE)="true","X",""),"")</f>
        <v/>
      </c>
      <c r="T567" s="16" t="str">
        <f>IFERROR(IF(VLOOKUP(B567,IMPORT!$F:$AF,9,FALSE)="true","X",""),"")</f>
        <v/>
      </c>
      <c r="U567" s="16" t="str">
        <f>IFERROR(IF(VLOOKUP(B567,IMPORT!$F:$AF,10,FALSE)="true","X",""),"")</f>
        <v/>
      </c>
      <c r="V567" s="16" t="str">
        <f>IFERROR(IF(VLOOKUP(B567,IMPORT!$F:$AF,13,FALSE)="true","X",""),"")</f>
        <v/>
      </c>
      <c r="W567" s="16" t="str">
        <f>IFERROR(IF(VLOOKUP(B567,IMPORT!$F:$AF,14,FALSE)="true","X",""),"")</f>
        <v/>
      </c>
      <c r="X567" s="12" t="str">
        <f>IFERROR(INT(IF(MID(VLOOKUP(B567,IMPORT!$F:$AF,27,FALSE),1,10)&lt;&gt;"null",MID(VLOOKUP(B567,IMPORT!$F:$AF,27,FALSE),1,10),"-")),"")</f>
        <v/>
      </c>
      <c r="Y567" s="21" t="str">
        <f>IFERROR(IF(VLOOKUP(B567,IMPORT!$F:$AF,24,FALSE)&lt;&gt;"null",VLOOKUP(B567,IMPORT!$F:$AF,24,FALSE),""),"")</f>
        <v/>
      </c>
      <c r="Z567" s="18" t="str">
        <f>IFERROR(IF(VLOOKUP(B567,IMPORT!$F:$AF,25,FALSE)&lt;&gt;"null",VLOOKUP(B567,IMPORT!$F:$AF,25,FALSE),""),"")</f>
        <v/>
      </c>
    </row>
    <row r="568" spans="1:26">
      <c r="A568" s="1" t="str">
        <f>IFERROR(IF(IMPORT!C568&lt;&gt;"",IMPORT!C568,""),"")</f>
        <v/>
      </c>
      <c r="B568" s="1">
        <f>IFERROR(VLOOKUP(D568,IMPORT!$1:$1048576,6,FALSE),"")</f>
        <v>0</v>
      </c>
      <c r="C568" s="1" t="str">
        <f>IFERROR(VLOOKUP(B568,IMPORT!$F:$G,2,FALSE),"")</f>
        <v/>
      </c>
      <c r="D568" s="8" t="str">
        <f>IFERROR(IF(IMPORT!A568&lt;&gt;"",IMPORT!A568,""),"")</f>
        <v/>
      </c>
      <c r="E568" s="1">
        <f>IFERROR(VLOOKUP(D568,IMPORT!$1:$1048576,21,FALSE),"")</f>
        <v>0</v>
      </c>
      <c r="F568" s="25" t="str">
        <f>IFERROR(IF(VLOOKUP(B568,IMPORT!$F:$J,4,0)="true","","S"),"")</f>
        <v/>
      </c>
      <c r="G568" s="10" t="str">
        <f>IFERROR(IF(VLOOKUP(B568,IMPORT!$F:$J,5,0)="normal","","B"),"")</f>
        <v/>
      </c>
      <c r="H568" s="26" t="str">
        <f>IFERROR(IF(VLOOKUP(B568,IMPORT!$F:$L,7,0)="true","","P"),"")</f>
        <v/>
      </c>
      <c r="I568" s="18" t="str">
        <f>IF(AND(OR(IMPORT!K568="available",IMPORT!K568="reservation",IMPORT!K568="reservation-late"),OR(A568&lt;&gt;"Z - Garage - Livraison",A568&lt;&gt;"Z - Garage - Livraison")),B568,"")</f>
        <v/>
      </c>
      <c r="J568" s="18" t="str">
        <f>IFERROR(IF(VLOOKUP(B568,IMPORT!$F:$AF,21,FALSE)&lt;&gt;"null",IF(OR(A568="Z - Garage - Livraison",A568="Z - Garage - Restitution"),"",B568),""),"")</f>
        <v/>
      </c>
      <c r="K568" s="18" t="str">
        <f>IF(AND(J568="",OR(IMPORT!K568="intervention",IMPORT!K568="intervention-late")),IF(OR(A568="Z - Garage - Livraison",A568="Z - Garage - Restitution"),"",B568),"")</f>
        <v/>
      </c>
      <c r="L568" s="18" t="str">
        <f>IFERROR(IF(OR(A568="Z - Garage - Livraison",A568="Z - Garage - Restitution"),B568,""),"")</f>
        <v/>
      </c>
      <c r="M568" s="20" t="str">
        <f>IFERROR(INT(IF(OR(IMPORT!K568="intervention",IMPORT!K568="intervention-late",IMPORT!K568="unavailable"),IF(J568&lt;&gt;"",MID(VLOOKUP(B568,IMPORT!$F:$AF,21,0),1,10),MID(VLOOKUP(B568,IMPORT!$F:$AF,19,0),1,10)),"")),"")</f>
        <v/>
      </c>
      <c r="N568" s="20" t="str">
        <f>IFERROR(INT(IF(OR(IMPORT!K568="intervention",IMPORT!K568="intervention-late",IMPORT!K568="unavailable"),IF(J568&lt;&gt;"",MID(VLOOKUP(B568,IMPORT!$F:$AF,22,0),1,10),MID(VLOOKUP(B568,IMPORT!$F:$AF,20,0),1,10)),"")),"")</f>
        <v/>
      </c>
      <c r="O568" s="18" t="str">
        <f t="shared" ca="1" si="8"/>
        <v/>
      </c>
      <c r="P568" s="14" t="str">
        <f>IFERROR(INT(IF(MID(VLOOKUP(B568,IMPORT!$F:$AF,23,FALSE),1,10)&lt;&gt;"null",MID(VLOOKUP(B568,IMPORT!$F:$AF,23,FALSE),1,10),"")),"")</f>
        <v/>
      </c>
      <c r="Q568" s="16" t="str">
        <f>IFERROR(INT(IF(MID(VLOOKUP(B568,IMPORT!$F:$AF,26,FALSE),1,10)&lt;&gt;"null",MID(VLOOKUP(B568,IMPORT!$F:$AF,26,FALSE),1,10),"")),"")</f>
        <v/>
      </c>
      <c r="R568" s="16" t="str">
        <f>IFERROR(IF(VLOOKUP(B568,IMPORT!$F:$AF,11,FALSE)="true","X",""),"")</f>
        <v/>
      </c>
      <c r="S568" s="16" t="str">
        <f>IFERROR(IF(VLOOKUP(B568,IMPORT!$F:$AF,12,FALSE)="true","X",""),"")</f>
        <v/>
      </c>
      <c r="T568" s="16" t="str">
        <f>IFERROR(IF(VLOOKUP(B568,IMPORT!$F:$AF,9,FALSE)="true","X",""),"")</f>
        <v/>
      </c>
      <c r="U568" s="16" t="str">
        <f>IFERROR(IF(VLOOKUP(B568,IMPORT!$F:$AF,10,FALSE)="true","X",""),"")</f>
        <v/>
      </c>
      <c r="V568" s="16" t="str">
        <f>IFERROR(IF(VLOOKUP(B568,IMPORT!$F:$AF,13,FALSE)="true","X",""),"")</f>
        <v/>
      </c>
      <c r="W568" s="16" t="str">
        <f>IFERROR(IF(VLOOKUP(B568,IMPORT!$F:$AF,14,FALSE)="true","X",""),"")</f>
        <v/>
      </c>
      <c r="X568" s="12" t="str">
        <f>IFERROR(INT(IF(MID(VLOOKUP(B568,IMPORT!$F:$AF,27,FALSE),1,10)&lt;&gt;"null",MID(VLOOKUP(B568,IMPORT!$F:$AF,27,FALSE),1,10),"-")),"")</f>
        <v/>
      </c>
      <c r="Y568" s="21" t="str">
        <f>IFERROR(IF(VLOOKUP(B568,IMPORT!$F:$AF,24,FALSE)&lt;&gt;"null",VLOOKUP(B568,IMPORT!$F:$AF,24,FALSE),""),"")</f>
        <v/>
      </c>
      <c r="Z568" s="18" t="str">
        <f>IFERROR(IF(VLOOKUP(B568,IMPORT!$F:$AF,25,FALSE)&lt;&gt;"null",VLOOKUP(B568,IMPORT!$F:$AF,25,FALSE),""),"")</f>
        <v/>
      </c>
    </row>
    <row r="569" spans="1:26">
      <c r="A569" s="1" t="str">
        <f>IFERROR(IF(IMPORT!C569&lt;&gt;"",IMPORT!C569,""),"")</f>
        <v/>
      </c>
      <c r="B569" s="1">
        <f>IFERROR(VLOOKUP(D569,IMPORT!$1:$1048576,6,FALSE),"")</f>
        <v>0</v>
      </c>
      <c r="C569" s="1" t="str">
        <f>IFERROR(VLOOKUP(B569,IMPORT!$F:$G,2,FALSE),"")</f>
        <v/>
      </c>
      <c r="D569" s="8" t="str">
        <f>IFERROR(IF(IMPORT!A569&lt;&gt;"",IMPORT!A569,""),"")</f>
        <v/>
      </c>
      <c r="E569" s="1">
        <f>IFERROR(VLOOKUP(D569,IMPORT!$1:$1048576,21,FALSE),"")</f>
        <v>0</v>
      </c>
      <c r="F569" s="25" t="str">
        <f>IFERROR(IF(VLOOKUP(B569,IMPORT!$F:$J,4,0)="true","","S"),"")</f>
        <v/>
      </c>
      <c r="G569" s="10" t="str">
        <f>IFERROR(IF(VLOOKUP(B569,IMPORT!$F:$J,5,0)="normal","","B"),"")</f>
        <v/>
      </c>
      <c r="H569" s="26" t="str">
        <f>IFERROR(IF(VLOOKUP(B569,IMPORT!$F:$L,7,0)="true","","P"),"")</f>
        <v/>
      </c>
      <c r="I569" s="18" t="str">
        <f>IF(AND(OR(IMPORT!K569="available",IMPORT!K569="reservation",IMPORT!K569="reservation-late"),OR(A569&lt;&gt;"Z - Garage - Livraison",A569&lt;&gt;"Z - Garage - Livraison")),B569,"")</f>
        <v/>
      </c>
      <c r="J569" s="18" t="str">
        <f>IFERROR(IF(VLOOKUP(B569,IMPORT!$F:$AF,21,FALSE)&lt;&gt;"null",IF(OR(A569="Z - Garage - Livraison",A569="Z - Garage - Restitution"),"",B569),""),"")</f>
        <v/>
      </c>
      <c r="K569" s="18" t="str">
        <f>IF(AND(J569="",OR(IMPORT!K569="intervention",IMPORT!K569="intervention-late")),IF(OR(A569="Z - Garage - Livraison",A569="Z - Garage - Restitution"),"",B569),"")</f>
        <v/>
      </c>
      <c r="L569" s="18" t="str">
        <f>IFERROR(IF(OR(A569="Z - Garage - Livraison",A569="Z - Garage - Restitution"),B569,""),"")</f>
        <v/>
      </c>
      <c r="M569" s="20" t="str">
        <f>IFERROR(INT(IF(OR(IMPORT!K569="intervention",IMPORT!K569="intervention-late",IMPORT!K569="unavailable"),IF(J569&lt;&gt;"",MID(VLOOKUP(B569,IMPORT!$F:$AF,21,0),1,10),MID(VLOOKUP(B569,IMPORT!$F:$AF,19,0),1,10)),"")),"")</f>
        <v/>
      </c>
      <c r="N569" s="20" t="str">
        <f>IFERROR(INT(IF(OR(IMPORT!K569="intervention",IMPORT!K569="intervention-late",IMPORT!K569="unavailable"),IF(J569&lt;&gt;"",MID(VLOOKUP(B569,IMPORT!$F:$AF,22,0),1,10),MID(VLOOKUP(B569,IMPORT!$F:$AF,20,0),1,10)),"")),"")</f>
        <v/>
      </c>
      <c r="O569" s="18" t="str">
        <f t="shared" ca="1" si="8"/>
        <v/>
      </c>
      <c r="P569" s="14" t="str">
        <f>IFERROR(INT(IF(MID(VLOOKUP(B569,IMPORT!$F:$AF,23,FALSE),1,10)&lt;&gt;"null",MID(VLOOKUP(B569,IMPORT!$F:$AF,23,FALSE),1,10),"")),"")</f>
        <v/>
      </c>
      <c r="Q569" s="16" t="str">
        <f>IFERROR(INT(IF(MID(VLOOKUP(B569,IMPORT!$F:$AF,26,FALSE),1,10)&lt;&gt;"null",MID(VLOOKUP(B569,IMPORT!$F:$AF,26,FALSE),1,10),"")),"")</f>
        <v/>
      </c>
      <c r="R569" s="16" t="str">
        <f>IFERROR(IF(VLOOKUP(B569,IMPORT!$F:$AF,11,FALSE)="true","X",""),"")</f>
        <v/>
      </c>
      <c r="S569" s="16" t="str">
        <f>IFERROR(IF(VLOOKUP(B569,IMPORT!$F:$AF,12,FALSE)="true","X",""),"")</f>
        <v/>
      </c>
      <c r="T569" s="16" t="str">
        <f>IFERROR(IF(VLOOKUP(B569,IMPORT!$F:$AF,9,FALSE)="true","X",""),"")</f>
        <v/>
      </c>
      <c r="U569" s="16" t="str">
        <f>IFERROR(IF(VLOOKUP(B569,IMPORT!$F:$AF,10,FALSE)="true","X",""),"")</f>
        <v/>
      </c>
      <c r="V569" s="16" t="str">
        <f>IFERROR(IF(VLOOKUP(B569,IMPORT!$F:$AF,13,FALSE)="true","X",""),"")</f>
        <v/>
      </c>
      <c r="W569" s="16" t="str">
        <f>IFERROR(IF(VLOOKUP(B569,IMPORT!$F:$AF,14,FALSE)="true","X",""),"")</f>
        <v/>
      </c>
      <c r="X569" s="12" t="str">
        <f>IFERROR(INT(IF(MID(VLOOKUP(B569,IMPORT!$F:$AF,27,FALSE),1,10)&lt;&gt;"null",MID(VLOOKUP(B569,IMPORT!$F:$AF,27,FALSE),1,10),"-")),"")</f>
        <v/>
      </c>
      <c r="Y569" s="21" t="str">
        <f>IFERROR(IF(VLOOKUP(B569,IMPORT!$F:$AF,24,FALSE)&lt;&gt;"null",VLOOKUP(B569,IMPORT!$F:$AF,24,FALSE),""),"")</f>
        <v/>
      </c>
      <c r="Z569" s="18" t="str">
        <f>IFERROR(IF(VLOOKUP(B569,IMPORT!$F:$AF,25,FALSE)&lt;&gt;"null",VLOOKUP(B569,IMPORT!$F:$AF,25,FALSE),""),"")</f>
        <v/>
      </c>
    </row>
    <row r="570" spans="1:26">
      <c r="A570" s="1" t="str">
        <f>IFERROR(IF(IMPORT!C570&lt;&gt;"",IMPORT!C570,""),"")</f>
        <v/>
      </c>
      <c r="B570" s="1">
        <f>IFERROR(VLOOKUP(D570,IMPORT!$1:$1048576,6,FALSE),"")</f>
        <v>0</v>
      </c>
      <c r="C570" s="1" t="str">
        <f>IFERROR(VLOOKUP(B570,IMPORT!$F:$G,2,FALSE),"")</f>
        <v/>
      </c>
      <c r="D570" s="8" t="str">
        <f>IFERROR(IF(IMPORT!A570&lt;&gt;"",IMPORT!A570,""),"")</f>
        <v/>
      </c>
      <c r="E570" s="1">
        <f>IFERROR(VLOOKUP(D570,IMPORT!$1:$1048576,21,FALSE),"")</f>
        <v>0</v>
      </c>
      <c r="F570" s="25" t="str">
        <f>IFERROR(IF(VLOOKUP(B570,IMPORT!$F:$J,4,0)="true","","S"),"")</f>
        <v/>
      </c>
      <c r="G570" s="10" t="str">
        <f>IFERROR(IF(VLOOKUP(B570,IMPORT!$F:$J,5,0)="normal","","B"),"")</f>
        <v/>
      </c>
      <c r="H570" s="26" t="str">
        <f>IFERROR(IF(VLOOKUP(B570,IMPORT!$F:$L,7,0)="true","","P"),"")</f>
        <v/>
      </c>
      <c r="I570" s="18" t="str">
        <f>IF(AND(OR(IMPORT!K570="available",IMPORT!K570="reservation",IMPORT!K570="reservation-late"),OR(A570&lt;&gt;"Z - Garage - Livraison",A570&lt;&gt;"Z - Garage - Livraison")),B570,"")</f>
        <v/>
      </c>
      <c r="J570" s="18" t="str">
        <f>IFERROR(IF(VLOOKUP(B570,IMPORT!$F:$AF,21,FALSE)&lt;&gt;"null",IF(OR(A570="Z - Garage - Livraison",A570="Z - Garage - Restitution"),"",B570),""),"")</f>
        <v/>
      </c>
      <c r="K570" s="18" t="str">
        <f>IF(AND(J570="",OR(IMPORT!K570="intervention",IMPORT!K570="intervention-late")),IF(OR(A570="Z - Garage - Livraison",A570="Z - Garage - Restitution"),"",B570),"")</f>
        <v/>
      </c>
      <c r="L570" s="18" t="str">
        <f>IFERROR(IF(OR(A570="Z - Garage - Livraison",A570="Z - Garage - Restitution"),B570,""),"")</f>
        <v/>
      </c>
      <c r="M570" s="20" t="str">
        <f>IFERROR(INT(IF(OR(IMPORT!K570="intervention",IMPORT!K570="intervention-late",IMPORT!K570="unavailable"),IF(J570&lt;&gt;"",MID(VLOOKUP(B570,IMPORT!$F:$AF,21,0),1,10),MID(VLOOKUP(B570,IMPORT!$F:$AF,19,0),1,10)),"")),"")</f>
        <v/>
      </c>
      <c r="N570" s="20" t="str">
        <f>IFERROR(INT(IF(OR(IMPORT!K570="intervention",IMPORT!K570="intervention-late",IMPORT!K570="unavailable"),IF(J570&lt;&gt;"",MID(VLOOKUP(B570,IMPORT!$F:$AF,22,0),1,10),MID(VLOOKUP(B570,IMPORT!$F:$AF,20,0),1,10)),"")),"")</f>
        <v/>
      </c>
      <c r="O570" s="18" t="str">
        <f t="shared" ca="1" si="8"/>
        <v/>
      </c>
      <c r="P570" s="14" t="str">
        <f>IFERROR(INT(IF(MID(VLOOKUP(B570,IMPORT!$F:$AF,23,FALSE),1,10)&lt;&gt;"null",MID(VLOOKUP(B570,IMPORT!$F:$AF,23,FALSE),1,10),"")),"")</f>
        <v/>
      </c>
      <c r="Q570" s="16" t="str">
        <f>IFERROR(INT(IF(MID(VLOOKUP(B570,IMPORT!$F:$AF,26,FALSE),1,10)&lt;&gt;"null",MID(VLOOKUP(B570,IMPORT!$F:$AF,26,FALSE),1,10),"")),"")</f>
        <v/>
      </c>
      <c r="R570" s="16" t="str">
        <f>IFERROR(IF(VLOOKUP(B570,IMPORT!$F:$AF,11,FALSE)="true","X",""),"")</f>
        <v/>
      </c>
      <c r="S570" s="16" t="str">
        <f>IFERROR(IF(VLOOKUP(B570,IMPORT!$F:$AF,12,FALSE)="true","X",""),"")</f>
        <v/>
      </c>
      <c r="T570" s="16" t="str">
        <f>IFERROR(IF(VLOOKUP(B570,IMPORT!$F:$AF,9,FALSE)="true","X",""),"")</f>
        <v/>
      </c>
      <c r="U570" s="16" t="str">
        <f>IFERROR(IF(VLOOKUP(B570,IMPORT!$F:$AF,10,FALSE)="true","X",""),"")</f>
        <v/>
      </c>
      <c r="V570" s="16" t="str">
        <f>IFERROR(IF(VLOOKUP(B570,IMPORT!$F:$AF,13,FALSE)="true","X",""),"")</f>
        <v/>
      </c>
      <c r="W570" s="16" t="str">
        <f>IFERROR(IF(VLOOKUP(B570,IMPORT!$F:$AF,14,FALSE)="true","X",""),"")</f>
        <v/>
      </c>
      <c r="X570" s="12" t="str">
        <f>IFERROR(INT(IF(MID(VLOOKUP(B570,IMPORT!$F:$AF,27,FALSE),1,10)&lt;&gt;"null",MID(VLOOKUP(B570,IMPORT!$F:$AF,27,FALSE),1,10),"-")),"")</f>
        <v/>
      </c>
      <c r="Y570" s="21" t="str">
        <f>IFERROR(IF(VLOOKUP(B570,IMPORT!$F:$AF,24,FALSE)&lt;&gt;"null",VLOOKUP(B570,IMPORT!$F:$AF,24,FALSE),""),"")</f>
        <v/>
      </c>
      <c r="Z570" s="18" t="str">
        <f>IFERROR(IF(VLOOKUP(B570,IMPORT!$F:$AF,25,FALSE)&lt;&gt;"null",VLOOKUP(B570,IMPORT!$F:$AF,25,FALSE),""),"")</f>
        <v/>
      </c>
    </row>
    <row r="571" spans="1:26">
      <c r="A571" s="1" t="str">
        <f>IFERROR(IF(IMPORT!C571&lt;&gt;"",IMPORT!C571,""),"")</f>
        <v/>
      </c>
      <c r="B571" s="1">
        <f>IFERROR(VLOOKUP(D571,IMPORT!$1:$1048576,6,FALSE),"")</f>
        <v>0</v>
      </c>
      <c r="C571" s="1" t="str">
        <f>IFERROR(VLOOKUP(B571,IMPORT!$F:$G,2,FALSE),"")</f>
        <v/>
      </c>
      <c r="D571" s="8" t="str">
        <f>IFERROR(IF(IMPORT!A571&lt;&gt;"",IMPORT!A571,""),"")</f>
        <v/>
      </c>
      <c r="E571" s="1">
        <f>IFERROR(VLOOKUP(D571,IMPORT!$1:$1048576,21,FALSE),"")</f>
        <v>0</v>
      </c>
      <c r="F571" s="25" t="str">
        <f>IFERROR(IF(VLOOKUP(B571,IMPORT!$F:$J,4,0)="true","","S"),"")</f>
        <v/>
      </c>
      <c r="G571" s="10" t="str">
        <f>IFERROR(IF(VLOOKUP(B571,IMPORT!$F:$J,5,0)="normal","","B"),"")</f>
        <v/>
      </c>
      <c r="H571" s="26" t="str">
        <f>IFERROR(IF(VLOOKUP(B571,IMPORT!$F:$L,7,0)="true","","P"),"")</f>
        <v/>
      </c>
      <c r="I571" s="18" t="str">
        <f>IF(AND(OR(IMPORT!K571="available",IMPORT!K571="reservation",IMPORT!K571="reservation-late"),OR(A571&lt;&gt;"Z - Garage - Livraison",A571&lt;&gt;"Z - Garage - Livraison")),B571,"")</f>
        <v/>
      </c>
      <c r="J571" s="18" t="str">
        <f>IFERROR(IF(VLOOKUP(B571,IMPORT!$F:$AF,21,FALSE)&lt;&gt;"null",IF(OR(A571="Z - Garage - Livraison",A571="Z - Garage - Restitution"),"",B571),""),"")</f>
        <v/>
      </c>
      <c r="K571" s="18" t="str">
        <f>IF(AND(J571="",OR(IMPORT!K571="intervention",IMPORT!K571="intervention-late")),IF(OR(A571="Z - Garage - Livraison",A571="Z - Garage - Restitution"),"",B571),"")</f>
        <v/>
      </c>
      <c r="L571" s="18" t="str">
        <f>IFERROR(IF(OR(A571="Z - Garage - Livraison",A571="Z - Garage - Restitution"),B571,""),"")</f>
        <v/>
      </c>
      <c r="M571" s="20" t="str">
        <f>IFERROR(INT(IF(OR(IMPORT!K571="intervention",IMPORT!K571="intervention-late",IMPORT!K571="unavailable"),IF(J571&lt;&gt;"",MID(VLOOKUP(B571,IMPORT!$F:$AF,21,0),1,10),MID(VLOOKUP(B571,IMPORT!$F:$AF,19,0),1,10)),"")),"")</f>
        <v/>
      </c>
      <c r="N571" s="20" t="str">
        <f>IFERROR(INT(IF(OR(IMPORT!K571="intervention",IMPORT!K571="intervention-late",IMPORT!K571="unavailable"),IF(J571&lt;&gt;"",MID(VLOOKUP(B571,IMPORT!$F:$AF,22,0),1,10),MID(VLOOKUP(B571,IMPORT!$F:$AF,20,0),1,10)),"")),"")</f>
        <v/>
      </c>
      <c r="O571" s="18" t="str">
        <f t="shared" ca="1" si="8"/>
        <v/>
      </c>
      <c r="P571" s="14" t="str">
        <f>IFERROR(INT(IF(MID(VLOOKUP(B571,IMPORT!$F:$AF,23,FALSE),1,10)&lt;&gt;"null",MID(VLOOKUP(B571,IMPORT!$F:$AF,23,FALSE),1,10),"")),"")</f>
        <v/>
      </c>
      <c r="Q571" s="16" t="str">
        <f>IFERROR(INT(IF(MID(VLOOKUP(B571,IMPORT!$F:$AF,26,FALSE),1,10)&lt;&gt;"null",MID(VLOOKUP(B571,IMPORT!$F:$AF,26,FALSE),1,10),"")),"")</f>
        <v/>
      </c>
      <c r="R571" s="16" t="str">
        <f>IFERROR(IF(VLOOKUP(B571,IMPORT!$F:$AF,11,FALSE)="true","X",""),"")</f>
        <v/>
      </c>
      <c r="S571" s="16" t="str">
        <f>IFERROR(IF(VLOOKUP(B571,IMPORT!$F:$AF,12,FALSE)="true","X",""),"")</f>
        <v/>
      </c>
      <c r="T571" s="16" t="str">
        <f>IFERROR(IF(VLOOKUP(B571,IMPORT!$F:$AF,9,FALSE)="true","X",""),"")</f>
        <v/>
      </c>
      <c r="U571" s="16" t="str">
        <f>IFERROR(IF(VLOOKUP(B571,IMPORT!$F:$AF,10,FALSE)="true","X",""),"")</f>
        <v/>
      </c>
      <c r="V571" s="16" t="str">
        <f>IFERROR(IF(VLOOKUP(B571,IMPORT!$F:$AF,13,FALSE)="true","X",""),"")</f>
        <v/>
      </c>
      <c r="W571" s="16" t="str">
        <f>IFERROR(IF(VLOOKUP(B571,IMPORT!$F:$AF,14,FALSE)="true","X",""),"")</f>
        <v/>
      </c>
      <c r="X571" s="12" t="str">
        <f>IFERROR(INT(IF(MID(VLOOKUP(B571,IMPORT!$F:$AF,27,FALSE),1,10)&lt;&gt;"null",MID(VLOOKUP(B571,IMPORT!$F:$AF,27,FALSE),1,10),"-")),"")</f>
        <v/>
      </c>
      <c r="Y571" s="21" t="str">
        <f>IFERROR(IF(VLOOKUP(B571,IMPORT!$F:$AF,24,FALSE)&lt;&gt;"null",VLOOKUP(B571,IMPORT!$F:$AF,24,FALSE),""),"")</f>
        <v/>
      </c>
      <c r="Z571" s="18" t="str">
        <f>IFERROR(IF(VLOOKUP(B571,IMPORT!$F:$AF,25,FALSE)&lt;&gt;"null",VLOOKUP(B571,IMPORT!$F:$AF,25,FALSE),""),"")</f>
        <v/>
      </c>
    </row>
    <row r="572" spans="1:26">
      <c r="A572" s="1" t="str">
        <f>IFERROR(IF(IMPORT!C572&lt;&gt;"",IMPORT!C572,""),"")</f>
        <v/>
      </c>
      <c r="B572" s="1">
        <f>IFERROR(VLOOKUP(D572,IMPORT!$1:$1048576,6,FALSE),"")</f>
        <v>0</v>
      </c>
      <c r="C572" s="1" t="str">
        <f>IFERROR(VLOOKUP(B572,IMPORT!$F:$G,2,FALSE),"")</f>
        <v/>
      </c>
      <c r="D572" s="8" t="str">
        <f>IFERROR(IF(IMPORT!A572&lt;&gt;"",IMPORT!A572,""),"")</f>
        <v/>
      </c>
      <c r="E572" s="1">
        <f>IFERROR(VLOOKUP(D572,IMPORT!$1:$1048576,21,FALSE),"")</f>
        <v>0</v>
      </c>
      <c r="F572" s="25" t="str">
        <f>IFERROR(IF(VLOOKUP(B572,IMPORT!$F:$J,4,0)="true","","S"),"")</f>
        <v/>
      </c>
      <c r="G572" s="10" t="str">
        <f>IFERROR(IF(VLOOKUP(B572,IMPORT!$F:$J,5,0)="normal","","B"),"")</f>
        <v/>
      </c>
      <c r="H572" s="26" t="str">
        <f>IFERROR(IF(VLOOKUP(B572,IMPORT!$F:$L,7,0)="true","","P"),"")</f>
        <v/>
      </c>
      <c r="I572" s="18" t="str">
        <f>IF(AND(OR(IMPORT!K572="available",IMPORT!K572="reservation",IMPORT!K572="reservation-late"),OR(A572&lt;&gt;"Z - Garage - Livraison",A572&lt;&gt;"Z - Garage - Livraison")),B572,"")</f>
        <v/>
      </c>
      <c r="J572" s="18" t="str">
        <f>IFERROR(IF(VLOOKUP(B572,IMPORT!$F:$AF,21,FALSE)&lt;&gt;"null",IF(OR(A572="Z - Garage - Livraison",A572="Z - Garage - Restitution"),"",B572),""),"")</f>
        <v/>
      </c>
      <c r="K572" s="18" t="str">
        <f>IF(AND(J572="",OR(IMPORT!K572="intervention",IMPORT!K572="intervention-late")),IF(OR(A572="Z - Garage - Livraison",A572="Z - Garage - Restitution"),"",B572),"")</f>
        <v/>
      </c>
      <c r="L572" s="18" t="str">
        <f>IFERROR(IF(OR(A572="Z - Garage - Livraison",A572="Z - Garage - Restitution"),B572,""),"")</f>
        <v/>
      </c>
      <c r="M572" s="20" t="str">
        <f>IFERROR(INT(IF(OR(IMPORT!K572="intervention",IMPORT!K572="intervention-late",IMPORT!K572="unavailable"),IF(J572&lt;&gt;"",MID(VLOOKUP(B572,IMPORT!$F:$AF,21,0),1,10),MID(VLOOKUP(B572,IMPORT!$F:$AF,19,0),1,10)),"")),"")</f>
        <v/>
      </c>
      <c r="N572" s="20" t="str">
        <f>IFERROR(INT(IF(OR(IMPORT!K572="intervention",IMPORT!K572="intervention-late",IMPORT!K572="unavailable"),IF(J572&lt;&gt;"",MID(VLOOKUP(B572,IMPORT!$F:$AF,22,0),1,10),MID(VLOOKUP(B572,IMPORT!$F:$AF,20,0),1,10)),"")),"")</f>
        <v/>
      </c>
      <c r="O572" s="18" t="str">
        <f t="shared" ca="1" si="8"/>
        <v/>
      </c>
      <c r="P572" s="14" t="str">
        <f>IFERROR(INT(IF(MID(VLOOKUP(B572,IMPORT!$F:$AF,23,FALSE),1,10)&lt;&gt;"null",MID(VLOOKUP(B572,IMPORT!$F:$AF,23,FALSE),1,10),"")),"")</f>
        <v/>
      </c>
      <c r="Q572" s="16" t="str">
        <f>IFERROR(INT(IF(MID(VLOOKUP(B572,IMPORT!$F:$AF,26,FALSE),1,10)&lt;&gt;"null",MID(VLOOKUP(B572,IMPORT!$F:$AF,26,FALSE),1,10),"")),"")</f>
        <v/>
      </c>
      <c r="R572" s="16" t="str">
        <f>IFERROR(IF(VLOOKUP(B572,IMPORT!$F:$AF,11,FALSE)="true","X",""),"")</f>
        <v/>
      </c>
      <c r="S572" s="16" t="str">
        <f>IFERROR(IF(VLOOKUP(B572,IMPORT!$F:$AF,12,FALSE)="true","X",""),"")</f>
        <v/>
      </c>
      <c r="T572" s="16" t="str">
        <f>IFERROR(IF(VLOOKUP(B572,IMPORT!$F:$AF,9,FALSE)="true","X",""),"")</f>
        <v/>
      </c>
      <c r="U572" s="16" t="str">
        <f>IFERROR(IF(VLOOKUP(B572,IMPORT!$F:$AF,10,FALSE)="true","X",""),"")</f>
        <v/>
      </c>
      <c r="V572" s="16" t="str">
        <f>IFERROR(IF(VLOOKUP(B572,IMPORT!$F:$AF,13,FALSE)="true","X",""),"")</f>
        <v/>
      </c>
      <c r="W572" s="16" t="str">
        <f>IFERROR(IF(VLOOKUP(B572,IMPORT!$F:$AF,14,FALSE)="true","X",""),"")</f>
        <v/>
      </c>
      <c r="X572" s="12" t="str">
        <f>IFERROR(INT(IF(MID(VLOOKUP(B572,IMPORT!$F:$AF,27,FALSE),1,10)&lt;&gt;"null",MID(VLOOKUP(B572,IMPORT!$F:$AF,27,FALSE),1,10),"-")),"")</f>
        <v/>
      </c>
      <c r="Y572" s="21" t="str">
        <f>IFERROR(IF(VLOOKUP(B572,IMPORT!$F:$AF,24,FALSE)&lt;&gt;"null",VLOOKUP(B572,IMPORT!$F:$AF,24,FALSE),""),"")</f>
        <v/>
      </c>
      <c r="Z572" s="18" t="str">
        <f>IFERROR(IF(VLOOKUP(B572,IMPORT!$F:$AF,25,FALSE)&lt;&gt;"null",VLOOKUP(B572,IMPORT!$F:$AF,25,FALSE),""),"")</f>
        <v/>
      </c>
    </row>
    <row r="573" spans="1:26">
      <c r="A573" s="1" t="str">
        <f>IFERROR(IF(IMPORT!C573&lt;&gt;"",IMPORT!C573,""),"")</f>
        <v/>
      </c>
      <c r="B573" s="1">
        <f>IFERROR(VLOOKUP(D573,IMPORT!$1:$1048576,6,FALSE),"")</f>
        <v>0</v>
      </c>
      <c r="C573" s="1" t="str">
        <f>IFERROR(VLOOKUP(B573,IMPORT!$F:$G,2,FALSE),"")</f>
        <v/>
      </c>
      <c r="D573" s="8" t="str">
        <f>IFERROR(IF(IMPORT!A573&lt;&gt;"",IMPORT!A573,""),"")</f>
        <v/>
      </c>
      <c r="E573" s="1">
        <f>IFERROR(VLOOKUP(D573,IMPORT!$1:$1048576,21,FALSE),"")</f>
        <v>0</v>
      </c>
      <c r="F573" s="25" t="str">
        <f>IFERROR(IF(VLOOKUP(B573,IMPORT!$F:$J,4,0)="true","","S"),"")</f>
        <v/>
      </c>
      <c r="G573" s="10" t="str">
        <f>IFERROR(IF(VLOOKUP(B573,IMPORT!$F:$J,5,0)="normal","","B"),"")</f>
        <v/>
      </c>
      <c r="H573" s="26" t="str">
        <f>IFERROR(IF(VLOOKUP(B573,IMPORT!$F:$L,7,0)="true","","P"),"")</f>
        <v/>
      </c>
      <c r="I573" s="18" t="str">
        <f>IF(AND(OR(IMPORT!K573="available",IMPORT!K573="reservation",IMPORT!K573="reservation-late"),OR(A573&lt;&gt;"Z - Garage - Livraison",A573&lt;&gt;"Z - Garage - Livraison")),B573,"")</f>
        <v/>
      </c>
      <c r="J573" s="18" t="str">
        <f>IFERROR(IF(VLOOKUP(B573,IMPORT!$F:$AF,21,FALSE)&lt;&gt;"null",IF(OR(A573="Z - Garage - Livraison",A573="Z - Garage - Restitution"),"",B573),""),"")</f>
        <v/>
      </c>
      <c r="K573" s="18" t="str">
        <f>IF(AND(J573="",OR(IMPORT!K573="intervention",IMPORT!K573="intervention-late")),IF(OR(A573="Z - Garage - Livraison",A573="Z - Garage - Restitution"),"",B573),"")</f>
        <v/>
      </c>
      <c r="L573" s="18" t="str">
        <f>IFERROR(IF(OR(A573="Z - Garage - Livraison",A573="Z - Garage - Restitution"),B573,""),"")</f>
        <v/>
      </c>
      <c r="M573" s="20" t="str">
        <f>IFERROR(INT(IF(OR(IMPORT!K573="intervention",IMPORT!K573="intervention-late",IMPORT!K573="unavailable"),IF(J573&lt;&gt;"",MID(VLOOKUP(B573,IMPORT!$F:$AF,21,0),1,10),MID(VLOOKUP(B573,IMPORT!$F:$AF,19,0),1,10)),"")),"")</f>
        <v/>
      </c>
      <c r="N573" s="20" t="str">
        <f>IFERROR(INT(IF(OR(IMPORT!K573="intervention",IMPORT!K573="intervention-late",IMPORT!K573="unavailable"),IF(J573&lt;&gt;"",MID(VLOOKUP(B573,IMPORT!$F:$AF,22,0),1,10),MID(VLOOKUP(B573,IMPORT!$F:$AF,20,0),1,10)),"")),"")</f>
        <v/>
      </c>
      <c r="O573" s="18" t="str">
        <f t="shared" ca="1" si="8"/>
        <v/>
      </c>
      <c r="P573" s="14" t="str">
        <f>IFERROR(INT(IF(MID(VLOOKUP(B573,IMPORT!$F:$AF,23,FALSE),1,10)&lt;&gt;"null",MID(VLOOKUP(B573,IMPORT!$F:$AF,23,FALSE),1,10),"")),"")</f>
        <v/>
      </c>
      <c r="Q573" s="16" t="str">
        <f>IFERROR(INT(IF(MID(VLOOKUP(B573,IMPORT!$F:$AF,26,FALSE),1,10)&lt;&gt;"null",MID(VLOOKUP(B573,IMPORT!$F:$AF,26,FALSE),1,10),"")),"")</f>
        <v/>
      </c>
      <c r="R573" s="16" t="str">
        <f>IFERROR(IF(VLOOKUP(B573,IMPORT!$F:$AF,11,FALSE)="true","X",""),"")</f>
        <v/>
      </c>
      <c r="S573" s="16" t="str">
        <f>IFERROR(IF(VLOOKUP(B573,IMPORT!$F:$AF,12,FALSE)="true","X",""),"")</f>
        <v/>
      </c>
      <c r="T573" s="16" t="str">
        <f>IFERROR(IF(VLOOKUP(B573,IMPORT!$F:$AF,9,FALSE)="true","X",""),"")</f>
        <v/>
      </c>
      <c r="U573" s="16" t="str">
        <f>IFERROR(IF(VLOOKUP(B573,IMPORT!$F:$AF,10,FALSE)="true","X",""),"")</f>
        <v/>
      </c>
      <c r="V573" s="16" t="str">
        <f>IFERROR(IF(VLOOKUP(B573,IMPORT!$F:$AF,13,FALSE)="true","X",""),"")</f>
        <v/>
      </c>
      <c r="W573" s="16" t="str">
        <f>IFERROR(IF(VLOOKUP(B573,IMPORT!$F:$AF,14,FALSE)="true","X",""),"")</f>
        <v/>
      </c>
      <c r="X573" s="12" t="str">
        <f>IFERROR(INT(IF(MID(VLOOKUP(B573,IMPORT!$F:$AF,27,FALSE),1,10)&lt;&gt;"null",MID(VLOOKUP(B573,IMPORT!$F:$AF,27,FALSE),1,10),"-")),"")</f>
        <v/>
      </c>
      <c r="Y573" s="21" t="str">
        <f>IFERROR(IF(VLOOKUP(B573,IMPORT!$F:$AF,24,FALSE)&lt;&gt;"null",VLOOKUP(B573,IMPORT!$F:$AF,24,FALSE),""),"")</f>
        <v/>
      </c>
      <c r="Z573" s="18" t="str">
        <f>IFERROR(IF(VLOOKUP(B573,IMPORT!$F:$AF,25,FALSE)&lt;&gt;"null",VLOOKUP(B573,IMPORT!$F:$AF,25,FALSE),""),"")</f>
        <v/>
      </c>
    </row>
    <row r="574" spans="1:26">
      <c r="A574" s="1" t="str">
        <f>IFERROR(IF(IMPORT!C574&lt;&gt;"",IMPORT!C574,""),"")</f>
        <v/>
      </c>
      <c r="B574" s="1">
        <f>IFERROR(VLOOKUP(D574,IMPORT!$1:$1048576,6,FALSE),"")</f>
        <v>0</v>
      </c>
      <c r="C574" s="1" t="str">
        <f>IFERROR(VLOOKUP(B574,IMPORT!$F:$G,2,FALSE),"")</f>
        <v/>
      </c>
      <c r="D574" s="8" t="str">
        <f>IFERROR(IF(IMPORT!A574&lt;&gt;"",IMPORT!A574,""),"")</f>
        <v/>
      </c>
      <c r="E574" s="1">
        <f>IFERROR(VLOOKUP(D574,IMPORT!$1:$1048576,21,FALSE),"")</f>
        <v>0</v>
      </c>
      <c r="F574" s="25" t="str">
        <f>IFERROR(IF(VLOOKUP(B574,IMPORT!$F:$J,4,0)="true","","S"),"")</f>
        <v/>
      </c>
      <c r="G574" s="10" t="str">
        <f>IFERROR(IF(VLOOKUP(B574,IMPORT!$F:$J,5,0)="normal","","B"),"")</f>
        <v/>
      </c>
      <c r="H574" s="26" t="str">
        <f>IFERROR(IF(VLOOKUP(B574,IMPORT!$F:$L,7,0)="true","","P"),"")</f>
        <v/>
      </c>
      <c r="I574" s="18" t="str">
        <f>IF(AND(OR(IMPORT!K574="available",IMPORT!K574="reservation",IMPORT!K574="reservation-late"),OR(A574&lt;&gt;"Z - Garage - Livraison",A574&lt;&gt;"Z - Garage - Livraison")),B574,"")</f>
        <v/>
      </c>
      <c r="J574" s="18" t="str">
        <f>IFERROR(IF(VLOOKUP(B574,IMPORT!$F:$AF,21,FALSE)&lt;&gt;"null",IF(OR(A574="Z - Garage - Livraison",A574="Z - Garage - Restitution"),"",B574),""),"")</f>
        <v/>
      </c>
      <c r="K574" s="18" t="str">
        <f>IF(AND(J574="",OR(IMPORT!K574="intervention",IMPORT!K574="intervention-late")),IF(OR(A574="Z - Garage - Livraison",A574="Z - Garage - Restitution"),"",B574),"")</f>
        <v/>
      </c>
      <c r="L574" s="18" t="str">
        <f>IFERROR(IF(OR(A574="Z - Garage - Livraison",A574="Z - Garage - Restitution"),B574,""),"")</f>
        <v/>
      </c>
      <c r="M574" s="20" t="str">
        <f>IFERROR(INT(IF(OR(IMPORT!K574="intervention",IMPORT!K574="intervention-late",IMPORT!K574="unavailable"),IF(J574&lt;&gt;"",MID(VLOOKUP(B574,IMPORT!$F:$AF,21,0),1,10),MID(VLOOKUP(B574,IMPORT!$F:$AF,19,0),1,10)),"")),"")</f>
        <v/>
      </c>
      <c r="N574" s="20" t="str">
        <f>IFERROR(INT(IF(OR(IMPORT!K574="intervention",IMPORT!K574="intervention-late",IMPORT!K574="unavailable"),IF(J574&lt;&gt;"",MID(VLOOKUP(B574,IMPORT!$F:$AF,22,0),1,10),MID(VLOOKUP(B574,IMPORT!$F:$AF,20,0),1,10)),"")),"")</f>
        <v/>
      </c>
      <c r="O574" s="18" t="str">
        <f t="shared" ca="1" si="8"/>
        <v/>
      </c>
      <c r="P574" s="14" t="str">
        <f>IFERROR(INT(IF(MID(VLOOKUP(B574,IMPORT!$F:$AF,23,FALSE),1,10)&lt;&gt;"null",MID(VLOOKUP(B574,IMPORT!$F:$AF,23,FALSE),1,10),"")),"")</f>
        <v/>
      </c>
      <c r="Q574" s="16" t="str">
        <f>IFERROR(INT(IF(MID(VLOOKUP(B574,IMPORT!$F:$AF,26,FALSE),1,10)&lt;&gt;"null",MID(VLOOKUP(B574,IMPORT!$F:$AF,26,FALSE),1,10),"")),"")</f>
        <v/>
      </c>
      <c r="R574" s="16" t="str">
        <f>IFERROR(IF(VLOOKUP(B574,IMPORT!$F:$AF,11,FALSE)="true","X",""),"")</f>
        <v/>
      </c>
      <c r="S574" s="16" t="str">
        <f>IFERROR(IF(VLOOKUP(B574,IMPORT!$F:$AF,12,FALSE)="true","X",""),"")</f>
        <v/>
      </c>
      <c r="T574" s="16" t="str">
        <f>IFERROR(IF(VLOOKUP(B574,IMPORT!$F:$AF,9,FALSE)="true","X",""),"")</f>
        <v/>
      </c>
      <c r="U574" s="16" t="str">
        <f>IFERROR(IF(VLOOKUP(B574,IMPORT!$F:$AF,10,FALSE)="true","X",""),"")</f>
        <v/>
      </c>
      <c r="V574" s="16" t="str">
        <f>IFERROR(IF(VLOOKUP(B574,IMPORT!$F:$AF,13,FALSE)="true","X",""),"")</f>
        <v/>
      </c>
      <c r="W574" s="16" t="str">
        <f>IFERROR(IF(VLOOKUP(B574,IMPORT!$F:$AF,14,FALSE)="true","X",""),"")</f>
        <v/>
      </c>
      <c r="X574" s="12" t="str">
        <f>IFERROR(INT(IF(MID(VLOOKUP(B574,IMPORT!$F:$AF,27,FALSE),1,10)&lt;&gt;"null",MID(VLOOKUP(B574,IMPORT!$F:$AF,27,FALSE),1,10),"-")),"")</f>
        <v/>
      </c>
      <c r="Y574" s="21" t="str">
        <f>IFERROR(IF(VLOOKUP(B574,IMPORT!$F:$AF,24,FALSE)&lt;&gt;"null",VLOOKUP(B574,IMPORT!$F:$AF,24,FALSE),""),"")</f>
        <v/>
      </c>
      <c r="Z574" s="18" t="str">
        <f>IFERROR(IF(VLOOKUP(B574,IMPORT!$F:$AF,25,FALSE)&lt;&gt;"null",VLOOKUP(B574,IMPORT!$F:$AF,25,FALSE),""),"")</f>
        <v/>
      </c>
    </row>
    <row r="575" spans="1:26">
      <c r="A575" s="1" t="str">
        <f>IFERROR(IF(IMPORT!C575&lt;&gt;"",IMPORT!C575,""),"")</f>
        <v/>
      </c>
      <c r="B575" s="1">
        <f>IFERROR(VLOOKUP(D575,IMPORT!$1:$1048576,6,FALSE),"")</f>
        <v>0</v>
      </c>
      <c r="C575" s="1" t="str">
        <f>IFERROR(VLOOKUP(B575,IMPORT!$F:$G,2,FALSE),"")</f>
        <v/>
      </c>
      <c r="D575" s="8" t="str">
        <f>IFERROR(IF(IMPORT!A575&lt;&gt;"",IMPORT!A575,""),"")</f>
        <v/>
      </c>
      <c r="E575" s="1">
        <f>IFERROR(VLOOKUP(D575,IMPORT!$1:$1048576,21,FALSE),"")</f>
        <v>0</v>
      </c>
      <c r="F575" s="25" t="str">
        <f>IFERROR(IF(VLOOKUP(B575,IMPORT!$F:$J,4,0)="true","","S"),"")</f>
        <v/>
      </c>
      <c r="G575" s="10" t="str">
        <f>IFERROR(IF(VLOOKUP(B575,IMPORT!$F:$J,5,0)="normal","","B"),"")</f>
        <v/>
      </c>
      <c r="H575" s="26" t="str">
        <f>IFERROR(IF(VLOOKUP(B575,IMPORT!$F:$L,7,0)="true","","P"),"")</f>
        <v/>
      </c>
      <c r="I575" s="18" t="str">
        <f>IF(AND(OR(IMPORT!K575="available",IMPORT!K575="reservation",IMPORT!K575="reservation-late"),OR(A575&lt;&gt;"Z - Garage - Livraison",A575&lt;&gt;"Z - Garage - Livraison")),B575,"")</f>
        <v/>
      </c>
      <c r="J575" s="18" t="str">
        <f>IFERROR(IF(VLOOKUP(B575,IMPORT!$F:$AF,21,FALSE)&lt;&gt;"null",IF(OR(A575="Z - Garage - Livraison",A575="Z - Garage - Restitution"),"",B575),""),"")</f>
        <v/>
      </c>
      <c r="K575" s="18" t="str">
        <f>IF(AND(J575="",OR(IMPORT!K575="intervention",IMPORT!K575="intervention-late")),IF(OR(A575="Z - Garage - Livraison",A575="Z - Garage - Restitution"),"",B575),"")</f>
        <v/>
      </c>
      <c r="L575" s="18" t="str">
        <f>IFERROR(IF(OR(A575="Z - Garage - Livraison",A575="Z - Garage - Restitution"),B575,""),"")</f>
        <v/>
      </c>
      <c r="M575" s="20" t="str">
        <f>IFERROR(INT(IF(OR(IMPORT!K575="intervention",IMPORT!K575="intervention-late",IMPORT!K575="unavailable"),IF(J575&lt;&gt;"",MID(VLOOKUP(B575,IMPORT!$F:$AF,21,0),1,10),MID(VLOOKUP(B575,IMPORT!$F:$AF,19,0),1,10)),"")),"")</f>
        <v/>
      </c>
      <c r="N575" s="20" t="str">
        <f>IFERROR(INT(IF(OR(IMPORT!K575="intervention",IMPORT!K575="intervention-late",IMPORT!K575="unavailable"),IF(J575&lt;&gt;"",MID(VLOOKUP(B575,IMPORT!$F:$AF,22,0),1,10),MID(VLOOKUP(B575,IMPORT!$F:$AF,20,0),1,10)),"")),"")</f>
        <v/>
      </c>
      <c r="O575" s="18" t="str">
        <f t="shared" ca="1" si="8"/>
        <v/>
      </c>
      <c r="P575" s="14" t="str">
        <f>IFERROR(INT(IF(MID(VLOOKUP(B575,IMPORT!$F:$AF,23,FALSE),1,10)&lt;&gt;"null",MID(VLOOKUP(B575,IMPORT!$F:$AF,23,FALSE),1,10),"")),"")</f>
        <v/>
      </c>
      <c r="Q575" s="16" t="str">
        <f>IFERROR(INT(IF(MID(VLOOKUP(B575,IMPORT!$F:$AF,26,FALSE),1,10)&lt;&gt;"null",MID(VLOOKUP(B575,IMPORT!$F:$AF,26,FALSE),1,10),"")),"")</f>
        <v/>
      </c>
      <c r="R575" s="16" t="str">
        <f>IFERROR(IF(VLOOKUP(B575,IMPORT!$F:$AF,11,FALSE)="true","X",""),"")</f>
        <v/>
      </c>
      <c r="S575" s="16" t="str">
        <f>IFERROR(IF(VLOOKUP(B575,IMPORT!$F:$AF,12,FALSE)="true","X",""),"")</f>
        <v/>
      </c>
      <c r="T575" s="16" t="str">
        <f>IFERROR(IF(VLOOKUP(B575,IMPORT!$F:$AF,9,FALSE)="true","X",""),"")</f>
        <v/>
      </c>
      <c r="U575" s="16" t="str">
        <f>IFERROR(IF(VLOOKUP(B575,IMPORT!$F:$AF,10,FALSE)="true","X",""),"")</f>
        <v/>
      </c>
      <c r="V575" s="16" t="str">
        <f>IFERROR(IF(VLOOKUP(B575,IMPORT!$F:$AF,13,FALSE)="true","X",""),"")</f>
        <v/>
      </c>
      <c r="W575" s="16" t="str">
        <f>IFERROR(IF(VLOOKUP(B575,IMPORT!$F:$AF,14,FALSE)="true","X",""),"")</f>
        <v/>
      </c>
      <c r="X575" s="12" t="str">
        <f>IFERROR(INT(IF(MID(VLOOKUP(B575,IMPORT!$F:$AF,27,FALSE),1,10)&lt;&gt;"null",MID(VLOOKUP(B575,IMPORT!$F:$AF,27,FALSE),1,10),"-")),"")</f>
        <v/>
      </c>
      <c r="Y575" s="21" t="str">
        <f>IFERROR(IF(VLOOKUP(B575,IMPORT!$F:$AF,24,FALSE)&lt;&gt;"null",VLOOKUP(B575,IMPORT!$F:$AF,24,FALSE),""),"")</f>
        <v/>
      </c>
      <c r="Z575" s="18" t="str">
        <f>IFERROR(IF(VLOOKUP(B575,IMPORT!$F:$AF,25,FALSE)&lt;&gt;"null",VLOOKUP(B575,IMPORT!$F:$AF,25,FALSE),""),"")</f>
        <v/>
      </c>
    </row>
    <row r="576" spans="1:26">
      <c r="A576" s="1" t="str">
        <f>IFERROR(IF(IMPORT!C576&lt;&gt;"",IMPORT!C576,""),"")</f>
        <v/>
      </c>
      <c r="B576" s="1">
        <f>IFERROR(VLOOKUP(D576,IMPORT!$1:$1048576,6,FALSE),"")</f>
        <v>0</v>
      </c>
      <c r="C576" s="1" t="str">
        <f>IFERROR(VLOOKUP(B576,IMPORT!$F:$G,2,FALSE),"")</f>
        <v/>
      </c>
      <c r="D576" s="8" t="str">
        <f>IFERROR(IF(IMPORT!A576&lt;&gt;"",IMPORT!A576,""),"")</f>
        <v/>
      </c>
      <c r="E576" s="1">
        <f>IFERROR(VLOOKUP(D576,IMPORT!$1:$1048576,21,FALSE),"")</f>
        <v>0</v>
      </c>
      <c r="F576" s="25" t="str">
        <f>IFERROR(IF(VLOOKUP(B576,IMPORT!$F:$J,4,0)="true","","S"),"")</f>
        <v/>
      </c>
      <c r="G576" s="10" t="str">
        <f>IFERROR(IF(VLOOKUP(B576,IMPORT!$F:$J,5,0)="normal","","B"),"")</f>
        <v/>
      </c>
      <c r="H576" s="26" t="str">
        <f>IFERROR(IF(VLOOKUP(B576,IMPORT!$F:$L,7,0)="true","","P"),"")</f>
        <v/>
      </c>
      <c r="I576" s="18" t="str">
        <f>IF(AND(OR(IMPORT!K576="available",IMPORT!K576="reservation",IMPORT!K576="reservation-late"),OR(A576&lt;&gt;"Z - Garage - Livraison",A576&lt;&gt;"Z - Garage - Livraison")),B576,"")</f>
        <v/>
      </c>
      <c r="J576" s="18" t="str">
        <f>IFERROR(IF(VLOOKUP(B576,IMPORT!$F:$AF,21,FALSE)&lt;&gt;"null",IF(OR(A576="Z - Garage - Livraison",A576="Z - Garage - Restitution"),"",B576),""),"")</f>
        <v/>
      </c>
      <c r="K576" s="18" t="str">
        <f>IF(AND(J576="",OR(IMPORT!K576="intervention",IMPORT!K576="intervention-late")),IF(OR(A576="Z - Garage - Livraison",A576="Z - Garage - Restitution"),"",B576),"")</f>
        <v/>
      </c>
      <c r="L576" s="18" t="str">
        <f>IFERROR(IF(OR(A576="Z - Garage - Livraison",A576="Z - Garage - Restitution"),B576,""),"")</f>
        <v/>
      </c>
      <c r="M576" s="20" t="str">
        <f>IFERROR(INT(IF(OR(IMPORT!K576="intervention",IMPORT!K576="intervention-late",IMPORT!K576="unavailable"),IF(J576&lt;&gt;"",MID(VLOOKUP(B576,IMPORT!$F:$AF,21,0),1,10),MID(VLOOKUP(B576,IMPORT!$F:$AF,19,0),1,10)),"")),"")</f>
        <v/>
      </c>
      <c r="N576" s="20" t="str">
        <f>IFERROR(INT(IF(OR(IMPORT!K576="intervention",IMPORT!K576="intervention-late",IMPORT!K576="unavailable"),IF(J576&lt;&gt;"",MID(VLOOKUP(B576,IMPORT!$F:$AF,22,0),1,10),MID(VLOOKUP(B576,IMPORT!$F:$AF,20,0),1,10)),"")),"")</f>
        <v/>
      </c>
      <c r="O576" s="18" t="str">
        <f t="shared" ca="1" si="8"/>
        <v/>
      </c>
      <c r="P576" s="14" t="str">
        <f>IFERROR(INT(IF(MID(VLOOKUP(B576,IMPORT!$F:$AF,23,FALSE),1,10)&lt;&gt;"null",MID(VLOOKUP(B576,IMPORT!$F:$AF,23,FALSE),1,10),"")),"")</f>
        <v/>
      </c>
      <c r="Q576" s="16" t="str">
        <f>IFERROR(INT(IF(MID(VLOOKUP(B576,IMPORT!$F:$AF,26,FALSE),1,10)&lt;&gt;"null",MID(VLOOKUP(B576,IMPORT!$F:$AF,26,FALSE),1,10),"")),"")</f>
        <v/>
      </c>
      <c r="R576" s="16" t="str">
        <f>IFERROR(IF(VLOOKUP(B576,IMPORT!$F:$AF,11,FALSE)="true","X",""),"")</f>
        <v/>
      </c>
      <c r="S576" s="16" t="str">
        <f>IFERROR(IF(VLOOKUP(B576,IMPORT!$F:$AF,12,FALSE)="true","X",""),"")</f>
        <v/>
      </c>
      <c r="T576" s="16" t="str">
        <f>IFERROR(IF(VLOOKUP(B576,IMPORT!$F:$AF,9,FALSE)="true","X",""),"")</f>
        <v/>
      </c>
      <c r="U576" s="16" t="str">
        <f>IFERROR(IF(VLOOKUP(B576,IMPORT!$F:$AF,10,FALSE)="true","X",""),"")</f>
        <v/>
      </c>
      <c r="V576" s="16" t="str">
        <f>IFERROR(IF(VLOOKUP(B576,IMPORT!$F:$AF,13,FALSE)="true","X",""),"")</f>
        <v/>
      </c>
      <c r="W576" s="16" t="str">
        <f>IFERROR(IF(VLOOKUP(B576,IMPORT!$F:$AF,14,FALSE)="true","X",""),"")</f>
        <v/>
      </c>
      <c r="X576" s="12" t="str">
        <f>IFERROR(INT(IF(MID(VLOOKUP(B576,IMPORT!$F:$AF,27,FALSE),1,10)&lt;&gt;"null",MID(VLOOKUP(B576,IMPORT!$F:$AF,27,FALSE),1,10),"-")),"")</f>
        <v/>
      </c>
      <c r="Y576" s="21" t="str">
        <f>IFERROR(IF(VLOOKUP(B576,IMPORT!$F:$AF,24,FALSE)&lt;&gt;"null",VLOOKUP(B576,IMPORT!$F:$AF,24,FALSE),""),"")</f>
        <v/>
      </c>
      <c r="Z576" s="18" t="str">
        <f>IFERROR(IF(VLOOKUP(B576,IMPORT!$F:$AF,25,FALSE)&lt;&gt;"null",VLOOKUP(B576,IMPORT!$F:$AF,25,FALSE),""),"")</f>
        <v/>
      </c>
    </row>
    <row r="577" spans="1:26">
      <c r="A577" s="1" t="str">
        <f>IFERROR(IF(IMPORT!C577&lt;&gt;"",IMPORT!C577,""),"")</f>
        <v/>
      </c>
      <c r="B577" s="1">
        <f>IFERROR(VLOOKUP(D577,IMPORT!$1:$1048576,6,FALSE),"")</f>
        <v>0</v>
      </c>
      <c r="C577" s="1" t="str">
        <f>IFERROR(VLOOKUP(B577,IMPORT!$F:$G,2,FALSE),"")</f>
        <v/>
      </c>
      <c r="D577" s="8" t="str">
        <f>IFERROR(IF(IMPORT!A577&lt;&gt;"",IMPORT!A577,""),"")</f>
        <v/>
      </c>
      <c r="E577" s="1">
        <f>IFERROR(VLOOKUP(D577,IMPORT!$1:$1048576,21,FALSE),"")</f>
        <v>0</v>
      </c>
      <c r="F577" s="25" t="str">
        <f>IFERROR(IF(VLOOKUP(B577,IMPORT!$F:$J,4,0)="true","","S"),"")</f>
        <v/>
      </c>
      <c r="G577" s="10" t="str">
        <f>IFERROR(IF(VLOOKUP(B577,IMPORT!$F:$J,5,0)="normal","","B"),"")</f>
        <v/>
      </c>
      <c r="H577" s="26" t="str">
        <f>IFERROR(IF(VLOOKUP(B577,IMPORT!$F:$L,7,0)="true","","P"),"")</f>
        <v/>
      </c>
      <c r="I577" s="18" t="str">
        <f>IF(AND(OR(IMPORT!K577="available",IMPORT!K577="reservation",IMPORT!K577="reservation-late"),OR(A577&lt;&gt;"Z - Garage - Livraison",A577&lt;&gt;"Z - Garage - Livraison")),B577,"")</f>
        <v/>
      </c>
      <c r="J577" s="18" t="str">
        <f>IFERROR(IF(VLOOKUP(B577,IMPORT!$F:$AF,21,FALSE)&lt;&gt;"null",IF(OR(A577="Z - Garage - Livraison",A577="Z - Garage - Restitution"),"",B577),""),"")</f>
        <v/>
      </c>
      <c r="K577" s="18" t="str">
        <f>IF(AND(J577="",OR(IMPORT!K577="intervention",IMPORT!K577="intervention-late")),IF(OR(A577="Z - Garage - Livraison",A577="Z - Garage - Restitution"),"",B577),"")</f>
        <v/>
      </c>
      <c r="L577" s="18" t="str">
        <f>IFERROR(IF(OR(A577="Z - Garage - Livraison",A577="Z - Garage - Restitution"),B577,""),"")</f>
        <v/>
      </c>
      <c r="M577" s="20" t="str">
        <f>IFERROR(INT(IF(OR(IMPORT!K577="intervention",IMPORT!K577="intervention-late",IMPORT!K577="unavailable"),IF(J577&lt;&gt;"",MID(VLOOKUP(B577,IMPORT!$F:$AF,21,0),1,10),MID(VLOOKUP(B577,IMPORT!$F:$AF,19,0),1,10)),"")),"")</f>
        <v/>
      </c>
      <c r="N577" s="20" t="str">
        <f>IFERROR(INT(IF(OR(IMPORT!K577="intervention",IMPORT!K577="intervention-late",IMPORT!K577="unavailable"),IF(J577&lt;&gt;"",MID(VLOOKUP(B577,IMPORT!$F:$AF,22,0),1,10),MID(VLOOKUP(B577,IMPORT!$F:$AF,20,0),1,10)),"")),"")</f>
        <v/>
      </c>
      <c r="O577" s="18" t="str">
        <f t="shared" ca="1" si="8"/>
        <v/>
      </c>
      <c r="P577" s="14" t="str">
        <f>IFERROR(INT(IF(MID(VLOOKUP(B577,IMPORT!$F:$AF,23,FALSE),1,10)&lt;&gt;"null",MID(VLOOKUP(B577,IMPORT!$F:$AF,23,FALSE),1,10),"")),"")</f>
        <v/>
      </c>
      <c r="Q577" s="16" t="str">
        <f>IFERROR(INT(IF(MID(VLOOKUP(B577,IMPORT!$F:$AF,26,FALSE),1,10)&lt;&gt;"null",MID(VLOOKUP(B577,IMPORT!$F:$AF,26,FALSE),1,10),"")),"")</f>
        <v/>
      </c>
      <c r="R577" s="16" t="str">
        <f>IFERROR(IF(VLOOKUP(B577,IMPORT!$F:$AF,11,FALSE)="true","X",""),"")</f>
        <v/>
      </c>
      <c r="S577" s="16" t="str">
        <f>IFERROR(IF(VLOOKUP(B577,IMPORT!$F:$AF,12,FALSE)="true","X",""),"")</f>
        <v/>
      </c>
      <c r="T577" s="16" t="str">
        <f>IFERROR(IF(VLOOKUP(B577,IMPORT!$F:$AF,9,FALSE)="true","X",""),"")</f>
        <v/>
      </c>
      <c r="U577" s="16" t="str">
        <f>IFERROR(IF(VLOOKUP(B577,IMPORT!$F:$AF,10,FALSE)="true","X",""),"")</f>
        <v/>
      </c>
      <c r="V577" s="16" t="str">
        <f>IFERROR(IF(VLOOKUP(B577,IMPORT!$F:$AF,13,FALSE)="true","X",""),"")</f>
        <v/>
      </c>
      <c r="W577" s="16" t="str">
        <f>IFERROR(IF(VLOOKUP(B577,IMPORT!$F:$AF,14,FALSE)="true","X",""),"")</f>
        <v/>
      </c>
      <c r="X577" s="12" t="str">
        <f>IFERROR(INT(IF(MID(VLOOKUP(B577,IMPORT!$F:$AF,27,FALSE),1,10)&lt;&gt;"null",MID(VLOOKUP(B577,IMPORT!$F:$AF,27,FALSE),1,10),"-")),"")</f>
        <v/>
      </c>
      <c r="Y577" s="21" t="str">
        <f>IFERROR(IF(VLOOKUP(B577,IMPORT!$F:$AF,24,FALSE)&lt;&gt;"null",VLOOKUP(B577,IMPORT!$F:$AF,24,FALSE),""),"")</f>
        <v/>
      </c>
      <c r="Z577" s="18" t="str">
        <f>IFERROR(IF(VLOOKUP(B577,IMPORT!$F:$AF,25,FALSE)&lt;&gt;"null",VLOOKUP(B577,IMPORT!$F:$AF,25,FALSE),""),"")</f>
        <v/>
      </c>
    </row>
    <row r="578" spans="1:26">
      <c r="A578" s="1" t="str">
        <f>IFERROR(IF(IMPORT!C578&lt;&gt;"",IMPORT!C578,""),"")</f>
        <v/>
      </c>
      <c r="B578" s="1">
        <f>IFERROR(VLOOKUP(D578,IMPORT!$1:$1048576,6,FALSE),"")</f>
        <v>0</v>
      </c>
      <c r="C578" s="1" t="str">
        <f>IFERROR(VLOOKUP(B578,IMPORT!$F:$G,2,FALSE),"")</f>
        <v/>
      </c>
      <c r="D578" s="8" t="str">
        <f>IFERROR(IF(IMPORT!A578&lt;&gt;"",IMPORT!A578,""),"")</f>
        <v/>
      </c>
      <c r="E578" s="1">
        <f>IFERROR(VLOOKUP(D578,IMPORT!$1:$1048576,21,FALSE),"")</f>
        <v>0</v>
      </c>
      <c r="F578" s="25" t="str">
        <f>IFERROR(IF(VLOOKUP(B578,IMPORT!$F:$J,4,0)="true","","S"),"")</f>
        <v/>
      </c>
      <c r="G578" s="10" t="str">
        <f>IFERROR(IF(VLOOKUP(B578,IMPORT!$F:$J,5,0)="normal","","B"),"")</f>
        <v/>
      </c>
      <c r="H578" s="26" t="str">
        <f>IFERROR(IF(VLOOKUP(B578,IMPORT!$F:$L,7,0)="true","","P"),"")</f>
        <v/>
      </c>
      <c r="I578" s="18" t="str">
        <f>IF(AND(OR(IMPORT!K578="available",IMPORT!K578="reservation",IMPORT!K578="reservation-late"),OR(A578&lt;&gt;"Z - Garage - Livraison",A578&lt;&gt;"Z - Garage - Livraison")),B578,"")</f>
        <v/>
      </c>
      <c r="J578" s="18" t="str">
        <f>IFERROR(IF(VLOOKUP(B578,IMPORT!$F:$AF,21,FALSE)&lt;&gt;"null",IF(OR(A578="Z - Garage - Livraison",A578="Z - Garage - Restitution"),"",B578),""),"")</f>
        <v/>
      </c>
      <c r="K578" s="18" t="str">
        <f>IF(AND(J578="",OR(IMPORT!K578="intervention",IMPORT!K578="intervention-late")),IF(OR(A578="Z - Garage - Livraison",A578="Z - Garage - Restitution"),"",B578),"")</f>
        <v/>
      </c>
      <c r="L578" s="18" t="str">
        <f>IFERROR(IF(OR(A578="Z - Garage - Livraison",A578="Z - Garage - Restitution"),B578,""),"")</f>
        <v/>
      </c>
      <c r="M578" s="20" t="str">
        <f>IFERROR(INT(IF(OR(IMPORT!K578="intervention",IMPORT!K578="intervention-late",IMPORT!K578="unavailable"),IF(J578&lt;&gt;"",MID(VLOOKUP(B578,IMPORT!$F:$AF,21,0),1,10),MID(VLOOKUP(B578,IMPORT!$F:$AF,19,0),1,10)),"")),"")</f>
        <v/>
      </c>
      <c r="N578" s="20" t="str">
        <f>IFERROR(INT(IF(OR(IMPORT!K578="intervention",IMPORT!K578="intervention-late",IMPORT!K578="unavailable"),IF(J578&lt;&gt;"",MID(VLOOKUP(B578,IMPORT!$F:$AF,22,0),1,10),MID(VLOOKUP(B578,IMPORT!$F:$AF,20,0),1,10)),"")),"")</f>
        <v/>
      </c>
      <c r="O578" s="18" t="str">
        <f t="shared" ca="1" si="8"/>
        <v/>
      </c>
      <c r="P578" s="14" t="str">
        <f>IFERROR(INT(IF(MID(VLOOKUP(B578,IMPORT!$F:$AF,23,FALSE),1,10)&lt;&gt;"null",MID(VLOOKUP(B578,IMPORT!$F:$AF,23,FALSE),1,10),"")),"")</f>
        <v/>
      </c>
      <c r="Q578" s="16" t="str">
        <f>IFERROR(INT(IF(MID(VLOOKUP(B578,IMPORT!$F:$AF,26,FALSE),1,10)&lt;&gt;"null",MID(VLOOKUP(B578,IMPORT!$F:$AF,26,FALSE),1,10),"")),"")</f>
        <v/>
      </c>
      <c r="R578" s="16" t="str">
        <f>IFERROR(IF(VLOOKUP(B578,IMPORT!$F:$AF,11,FALSE)="true","X",""),"")</f>
        <v/>
      </c>
      <c r="S578" s="16" t="str">
        <f>IFERROR(IF(VLOOKUP(B578,IMPORT!$F:$AF,12,FALSE)="true","X",""),"")</f>
        <v/>
      </c>
      <c r="T578" s="16" t="str">
        <f>IFERROR(IF(VLOOKUP(B578,IMPORT!$F:$AF,9,FALSE)="true","X",""),"")</f>
        <v/>
      </c>
      <c r="U578" s="16" t="str">
        <f>IFERROR(IF(VLOOKUP(B578,IMPORT!$F:$AF,10,FALSE)="true","X",""),"")</f>
        <v/>
      </c>
      <c r="V578" s="16" t="str">
        <f>IFERROR(IF(VLOOKUP(B578,IMPORT!$F:$AF,13,FALSE)="true","X",""),"")</f>
        <v/>
      </c>
      <c r="W578" s="16" t="str">
        <f>IFERROR(IF(VLOOKUP(B578,IMPORT!$F:$AF,14,FALSE)="true","X",""),"")</f>
        <v/>
      </c>
      <c r="X578" s="12" t="str">
        <f>IFERROR(INT(IF(MID(VLOOKUP(B578,IMPORT!$F:$AF,27,FALSE),1,10)&lt;&gt;"null",MID(VLOOKUP(B578,IMPORT!$F:$AF,27,FALSE),1,10),"-")),"")</f>
        <v/>
      </c>
      <c r="Y578" s="21" t="str">
        <f>IFERROR(IF(VLOOKUP(B578,IMPORT!$F:$AF,24,FALSE)&lt;&gt;"null",VLOOKUP(B578,IMPORT!$F:$AF,24,FALSE),""),"")</f>
        <v/>
      </c>
      <c r="Z578" s="18" t="str">
        <f>IFERROR(IF(VLOOKUP(B578,IMPORT!$F:$AF,25,FALSE)&lt;&gt;"null",VLOOKUP(B578,IMPORT!$F:$AF,25,FALSE),""),"")</f>
        <v/>
      </c>
    </row>
    <row r="579" spans="1:26">
      <c r="A579" s="1" t="str">
        <f>IFERROR(IF(IMPORT!C579&lt;&gt;"",IMPORT!C579,""),"")</f>
        <v/>
      </c>
      <c r="B579" s="1">
        <f>IFERROR(VLOOKUP(D579,IMPORT!$1:$1048576,6,FALSE),"")</f>
        <v>0</v>
      </c>
      <c r="C579" s="1" t="str">
        <f>IFERROR(VLOOKUP(B579,IMPORT!$F:$G,2,FALSE),"")</f>
        <v/>
      </c>
      <c r="D579" s="8" t="str">
        <f>IFERROR(IF(IMPORT!A579&lt;&gt;"",IMPORT!A579,""),"")</f>
        <v/>
      </c>
      <c r="E579" s="1">
        <f>IFERROR(VLOOKUP(D579,IMPORT!$1:$1048576,21,FALSE),"")</f>
        <v>0</v>
      </c>
      <c r="F579" s="25" t="str">
        <f>IFERROR(IF(VLOOKUP(B579,IMPORT!$F:$J,4,0)="true","","S"),"")</f>
        <v/>
      </c>
      <c r="G579" s="10" t="str">
        <f>IFERROR(IF(VLOOKUP(B579,IMPORT!$F:$J,5,0)="normal","","B"),"")</f>
        <v/>
      </c>
      <c r="H579" s="26" t="str">
        <f>IFERROR(IF(VLOOKUP(B579,IMPORT!$F:$L,7,0)="true","","P"),"")</f>
        <v/>
      </c>
      <c r="I579" s="18" t="str">
        <f>IF(AND(OR(IMPORT!K579="available",IMPORT!K579="reservation",IMPORT!K579="reservation-late"),OR(A579&lt;&gt;"Z - Garage - Livraison",A579&lt;&gt;"Z - Garage - Livraison")),B579,"")</f>
        <v/>
      </c>
      <c r="J579" s="18" t="str">
        <f>IFERROR(IF(VLOOKUP(B579,IMPORT!$F:$AF,21,FALSE)&lt;&gt;"null",IF(OR(A579="Z - Garage - Livraison",A579="Z - Garage - Restitution"),"",B579),""),"")</f>
        <v/>
      </c>
      <c r="K579" s="18" t="str">
        <f>IF(AND(J579="",OR(IMPORT!K579="intervention",IMPORT!K579="intervention-late")),IF(OR(A579="Z - Garage - Livraison",A579="Z - Garage - Restitution"),"",B579),"")</f>
        <v/>
      </c>
      <c r="L579" s="18" t="str">
        <f>IFERROR(IF(OR(A579="Z - Garage - Livraison",A579="Z - Garage - Restitution"),B579,""),"")</f>
        <v/>
      </c>
      <c r="M579" s="20" t="str">
        <f>IFERROR(INT(IF(OR(IMPORT!K579="intervention",IMPORT!K579="intervention-late",IMPORT!K579="unavailable"),IF(J579&lt;&gt;"",MID(VLOOKUP(B579,IMPORT!$F:$AF,21,0),1,10),MID(VLOOKUP(B579,IMPORT!$F:$AF,19,0),1,10)),"")),"")</f>
        <v/>
      </c>
      <c r="N579" s="20" t="str">
        <f>IFERROR(INT(IF(OR(IMPORT!K579="intervention",IMPORT!K579="intervention-late",IMPORT!K579="unavailable"),IF(J579&lt;&gt;"",MID(VLOOKUP(B579,IMPORT!$F:$AF,22,0),1,10),MID(VLOOKUP(B579,IMPORT!$F:$AF,20,0),1,10)),"")),"")</f>
        <v/>
      </c>
      <c r="O579" s="18" t="str">
        <f t="shared" ref="O579:O642" ca="1" si="9">IF(J579&lt;&gt;"",IF(N579&lt;&gt;"",N579-TODAY(),""),"")</f>
        <v/>
      </c>
      <c r="P579" s="14" t="str">
        <f>IFERROR(INT(IF(MID(VLOOKUP(B579,IMPORT!$F:$AF,23,FALSE),1,10)&lt;&gt;"null",MID(VLOOKUP(B579,IMPORT!$F:$AF,23,FALSE),1,10),"")),"")</f>
        <v/>
      </c>
      <c r="Q579" s="16" t="str">
        <f>IFERROR(INT(IF(MID(VLOOKUP(B579,IMPORT!$F:$AF,26,FALSE),1,10)&lt;&gt;"null",MID(VLOOKUP(B579,IMPORT!$F:$AF,26,FALSE),1,10),"")),"")</f>
        <v/>
      </c>
      <c r="R579" s="16" t="str">
        <f>IFERROR(IF(VLOOKUP(B579,IMPORT!$F:$AF,11,FALSE)="true","X",""),"")</f>
        <v/>
      </c>
      <c r="S579" s="16" t="str">
        <f>IFERROR(IF(VLOOKUP(B579,IMPORT!$F:$AF,12,FALSE)="true","X",""),"")</f>
        <v/>
      </c>
      <c r="T579" s="16" t="str">
        <f>IFERROR(IF(VLOOKUP(B579,IMPORT!$F:$AF,9,FALSE)="true","X",""),"")</f>
        <v/>
      </c>
      <c r="U579" s="16" t="str">
        <f>IFERROR(IF(VLOOKUP(B579,IMPORT!$F:$AF,10,FALSE)="true","X",""),"")</f>
        <v/>
      </c>
      <c r="V579" s="16" t="str">
        <f>IFERROR(IF(VLOOKUP(B579,IMPORT!$F:$AF,13,FALSE)="true","X",""),"")</f>
        <v/>
      </c>
      <c r="W579" s="16" t="str">
        <f>IFERROR(IF(VLOOKUP(B579,IMPORT!$F:$AF,14,FALSE)="true","X",""),"")</f>
        <v/>
      </c>
      <c r="X579" s="12" t="str">
        <f>IFERROR(INT(IF(MID(VLOOKUP(B579,IMPORT!$F:$AF,27,FALSE),1,10)&lt;&gt;"null",MID(VLOOKUP(B579,IMPORT!$F:$AF,27,FALSE),1,10),"-")),"")</f>
        <v/>
      </c>
      <c r="Y579" s="21" t="str">
        <f>IFERROR(IF(VLOOKUP(B579,IMPORT!$F:$AF,24,FALSE)&lt;&gt;"null",VLOOKUP(B579,IMPORT!$F:$AF,24,FALSE),""),"")</f>
        <v/>
      </c>
      <c r="Z579" s="18" t="str">
        <f>IFERROR(IF(VLOOKUP(B579,IMPORT!$F:$AF,25,FALSE)&lt;&gt;"null",VLOOKUP(B579,IMPORT!$F:$AF,25,FALSE),""),"")</f>
        <v/>
      </c>
    </row>
    <row r="580" spans="1:26">
      <c r="A580" s="1" t="str">
        <f>IFERROR(IF(IMPORT!C580&lt;&gt;"",IMPORT!C580,""),"")</f>
        <v/>
      </c>
      <c r="B580" s="1">
        <f>IFERROR(VLOOKUP(D580,IMPORT!$1:$1048576,6,FALSE),"")</f>
        <v>0</v>
      </c>
      <c r="C580" s="1" t="str">
        <f>IFERROR(VLOOKUP(B580,IMPORT!$F:$G,2,FALSE),"")</f>
        <v/>
      </c>
      <c r="D580" s="8" t="str">
        <f>IFERROR(IF(IMPORT!A580&lt;&gt;"",IMPORT!A580,""),"")</f>
        <v/>
      </c>
      <c r="E580" s="1">
        <f>IFERROR(VLOOKUP(D580,IMPORT!$1:$1048576,21,FALSE),"")</f>
        <v>0</v>
      </c>
      <c r="F580" s="25" t="str">
        <f>IFERROR(IF(VLOOKUP(B580,IMPORT!$F:$J,4,0)="true","","S"),"")</f>
        <v/>
      </c>
      <c r="G580" s="10" t="str">
        <f>IFERROR(IF(VLOOKUP(B580,IMPORT!$F:$J,5,0)="normal","","B"),"")</f>
        <v/>
      </c>
      <c r="H580" s="26" t="str">
        <f>IFERROR(IF(VLOOKUP(B580,IMPORT!$F:$L,7,0)="true","","P"),"")</f>
        <v/>
      </c>
      <c r="I580" s="18" t="str">
        <f>IF(AND(OR(IMPORT!K580="available",IMPORT!K580="reservation",IMPORT!K580="reservation-late"),OR(A580&lt;&gt;"Z - Garage - Livraison",A580&lt;&gt;"Z - Garage - Livraison")),B580,"")</f>
        <v/>
      </c>
      <c r="J580" s="18" t="str">
        <f>IFERROR(IF(VLOOKUP(B580,IMPORT!$F:$AF,21,FALSE)&lt;&gt;"null",IF(OR(A580="Z - Garage - Livraison",A580="Z - Garage - Restitution"),"",B580),""),"")</f>
        <v/>
      </c>
      <c r="K580" s="18" t="str">
        <f>IF(AND(J580="",OR(IMPORT!K580="intervention",IMPORT!K580="intervention-late")),IF(OR(A580="Z - Garage - Livraison",A580="Z - Garage - Restitution"),"",B580),"")</f>
        <v/>
      </c>
      <c r="L580" s="18" t="str">
        <f>IFERROR(IF(OR(A580="Z - Garage - Livraison",A580="Z - Garage - Restitution"),B580,""),"")</f>
        <v/>
      </c>
      <c r="M580" s="20" t="str">
        <f>IFERROR(INT(IF(OR(IMPORT!K580="intervention",IMPORT!K580="intervention-late",IMPORT!K580="unavailable"),IF(J580&lt;&gt;"",MID(VLOOKUP(B580,IMPORT!$F:$AF,21,0),1,10),MID(VLOOKUP(B580,IMPORT!$F:$AF,19,0),1,10)),"")),"")</f>
        <v/>
      </c>
      <c r="N580" s="20" t="str">
        <f>IFERROR(INT(IF(OR(IMPORT!K580="intervention",IMPORT!K580="intervention-late",IMPORT!K580="unavailable"),IF(J580&lt;&gt;"",MID(VLOOKUP(B580,IMPORT!$F:$AF,22,0),1,10),MID(VLOOKUP(B580,IMPORT!$F:$AF,20,0),1,10)),"")),"")</f>
        <v/>
      </c>
      <c r="O580" s="18" t="str">
        <f t="shared" ca="1" si="9"/>
        <v/>
      </c>
      <c r="P580" s="14" t="str">
        <f>IFERROR(INT(IF(MID(VLOOKUP(B580,IMPORT!$F:$AF,23,FALSE),1,10)&lt;&gt;"null",MID(VLOOKUP(B580,IMPORT!$F:$AF,23,FALSE),1,10),"")),"")</f>
        <v/>
      </c>
      <c r="Q580" s="16" t="str">
        <f>IFERROR(INT(IF(MID(VLOOKUP(B580,IMPORT!$F:$AF,26,FALSE),1,10)&lt;&gt;"null",MID(VLOOKUP(B580,IMPORT!$F:$AF,26,FALSE),1,10),"")),"")</f>
        <v/>
      </c>
      <c r="R580" s="16" t="str">
        <f>IFERROR(IF(VLOOKUP(B580,IMPORT!$F:$AF,11,FALSE)="true","X",""),"")</f>
        <v/>
      </c>
      <c r="S580" s="16" t="str">
        <f>IFERROR(IF(VLOOKUP(B580,IMPORT!$F:$AF,12,FALSE)="true","X",""),"")</f>
        <v/>
      </c>
      <c r="T580" s="16" t="str">
        <f>IFERROR(IF(VLOOKUP(B580,IMPORT!$F:$AF,9,FALSE)="true","X",""),"")</f>
        <v/>
      </c>
      <c r="U580" s="16" t="str">
        <f>IFERROR(IF(VLOOKUP(B580,IMPORT!$F:$AF,10,FALSE)="true","X",""),"")</f>
        <v/>
      </c>
      <c r="V580" s="16" t="str">
        <f>IFERROR(IF(VLOOKUP(B580,IMPORT!$F:$AF,13,FALSE)="true","X",""),"")</f>
        <v/>
      </c>
      <c r="W580" s="16" t="str">
        <f>IFERROR(IF(VLOOKUP(B580,IMPORT!$F:$AF,14,FALSE)="true","X",""),"")</f>
        <v/>
      </c>
      <c r="X580" s="12" t="str">
        <f>IFERROR(INT(IF(MID(VLOOKUP(B580,IMPORT!$F:$AF,27,FALSE),1,10)&lt;&gt;"null",MID(VLOOKUP(B580,IMPORT!$F:$AF,27,FALSE),1,10),"-")),"")</f>
        <v/>
      </c>
      <c r="Y580" s="21" t="str">
        <f>IFERROR(IF(VLOOKUP(B580,IMPORT!$F:$AF,24,FALSE)&lt;&gt;"null",VLOOKUP(B580,IMPORT!$F:$AF,24,FALSE),""),"")</f>
        <v/>
      </c>
      <c r="Z580" s="18" t="str">
        <f>IFERROR(IF(VLOOKUP(B580,IMPORT!$F:$AF,25,FALSE)&lt;&gt;"null",VLOOKUP(B580,IMPORT!$F:$AF,25,FALSE),""),"")</f>
        <v/>
      </c>
    </row>
    <row r="581" spans="1:26">
      <c r="A581" s="1" t="str">
        <f>IFERROR(IF(IMPORT!C581&lt;&gt;"",IMPORT!C581,""),"")</f>
        <v/>
      </c>
      <c r="B581" s="1">
        <f>IFERROR(VLOOKUP(D581,IMPORT!$1:$1048576,6,FALSE),"")</f>
        <v>0</v>
      </c>
      <c r="C581" s="1" t="str">
        <f>IFERROR(VLOOKUP(B581,IMPORT!$F:$G,2,FALSE),"")</f>
        <v/>
      </c>
      <c r="D581" s="8" t="str">
        <f>IFERROR(IF(IMPORT!A581&lt;&gt;"",IMPORT!A581,""),"")</f>
        <v/>
      </c>
      <c r="E581" s="1">
        <f>IFERROR(VLOOKUP(D581,IMPORT!$1:$1048576,21,FALSE),"")</f>
        <v>0</v>
      </c>
      <c r="F581" s="25" t="str">
        <f>IFERROR(IF(VLOOKUP(B581,IMPORT!$F:$J,4,0)="true","","S"),"")</f>
        <v/>
      </c>
      <c r="G581" s="10" t="str">
        <f>IFERROR(IF(VLOOKUP(B581,IMPORT!$F:$J,5,0)="normal","","B"),"")</f>
        <v/>
      </c>
      <c r="H581" s="26" t="str">
        <f>IFERROR(IF(VLOOKUP(B581,IMPORT!$F:$L,7,0)="true","","P"),"")</f>
        <v/>
      </c>
      <c r="I581" s="18" t="str">
        <f>IF(AND(OR(IMPORT!K581="available",IMPORT!K581="reservation",IMPORT!K581="reservation-late"),OR(A581&lt;&gt;"Z - Garage - Livraison",A581&lt;&gt;"Z - Garage - Livraison")),B581,"")</f>
        <v/>
      </c>
      <c r="J581" s="18" t="str">
        <f>IFERROR(IF(VLOOKUP(B581,IMPORT!$F:$AF,21,FALSE)&lt;&gt;"null",IF(OR(A581="Z - Garage - Livraison",A581="Z - Garage - Restitution"),"",B581),""),"")</f>
        <v/>
      </c>
      <c r="K581" s="18" t="str">
        <f>IF(AND(J581="",OR(IMPORT!K581="intervention",IMPORT!K581="intervention-late")),IF(OR(A581="Z - Garage - Livraison",A581="Z - Garage - Restitution"),"",B581),"")</f>
        <v/>
      </c>
      <c r="L581" s="18" t="str">
        <f>IFERROR(IF(OR(A581="Z - Garage - Livraison",A581="Z - Garage - Restitution"),B581,""),"")</f>
        <v/>
      </c>
      <c r="M581" s="20" t="str">
        <f>IFERROR(INT(IF(OR(IMPORT!K581="intervention",IMPORT!K581="intervention-late",IMPORT!K581="unavailable"),IF(J581&lt;&gt;"",MID(VLOOKUP(B581,IMPORT!$F:$AF,21,0),1,10),MID(VLOOKUP(B581,IMPORT!$F:$AF,19,0),1,10)),"")),"")</f>
        <v/>
      </c>
      <c r="N581" s="20" t="str">
        <f>IFERROR(INT(IF(OR(IMPORT!K581="intervention",IMPORT!K581="intervention-late",IMPORT!K581="unavailable"),IF(J581&lt;&gt;"",MID(VLOOKUP(B581,IMPORT!$F:$AF,22,0),1,10),MID(VLOOKUP(B581,IMPORT!$F:$AF,20,0),1,10)),"")),"")</f>
        <v/>
      </c>
      <c r="O581" s="18" t="str">
        <f t="shared" ca="1" si="9"/>
        <v/>
      </c>
      <c r="P581" s="14" t="str">
        <f>IFERROR(INT(IF(MID(VLOOKUP(B581,IMPORT!$F:$AF,23,FALSE),1,10)&lt;&gt;"null",MID(VLOOKUP(B581,IMPORT!$F:$AF,23,FALSE),1,10),"")),"")</f>
        <v/>
      </c>
      <c r="Q581" s="16" t="str">
        <f>IFERROR(INT(IF(MID(VLOOKUP(B581,IMPORT!$F:$AF,26,FALSE),1,10)&lt;&gt;"null",MID(VLOOKUP(B581,IMPORT!$F:$AF,26,FALSE),1,10),"")),"")</f>
        <v/>
      </c>
      <c r="R581" s="16" t="str">
        <f>IFERROR(IF(VLOOKUP(B581,IMPORT!$F:$AF,11,FALSE)="true","X",""),"")</f>
        <v/>
      </c>
      <c r="S581" s="16" t="str">
        <f>IFERROR(IF(VLOOKUP(B581,IMPORT!$F:$AF,12,FALSE)="true","X",""),"")</f>
        <v/>
      </c>
      <c r="T581" s="16" t="str">
        <f>IFERROR(IF(VLOOKUP(B581,IMPORT!$F:$AF,9,FALSE)="true","X",""),"")</f>
        <v/>
      </c>
      <c r="U581" s="16" t="str">
        <f>IFERROR(IF(VLOOKUP(B581,IMPORT!$F:$AF,10,FALSE)="true","X",""),"")</f>
        <v/>
      </c>
      <c r="V581" s="16" t="str">
        <f>IFERROR(IF(VLOOKUP(B581,IMPORT!$F:$AF,13,FALSE)="true","X",""),"")</f>
        <v/>
      </c>
      <c r="W581" s="16" t="str">
        <f>IFERROR(IF(VLOOKUP(B581,IMPORT!$F:$AF,14,FALSE)="true","X",""),"")</f>
        <v/>
      </c>
      <c r="X581" s="12" t="str">
        <f>IFERROR(INT(IF(MID(VLOOKUP(B581,IMPORT!$F:$AF,27,FALSE),1,10)&lt;&gt;"null",MID(VLOOKUP(B581,IMPORT!$F:$AF,27,FALSE),1,10),"-")),"")</f>
        <v/>
      </c>
      <c r="Y581" s="21" t="str">
        <f>IFERROR(IF(VLOOKUP(B581,IMPORT!$F:$AF,24,FALSE)&lt;&gt;"null",VLOOKUP(B581,IMPORT!$F:$AF,24,FALSE),""),"")</f>
        <v/>
      </c>
      <c r="Z581" s="18" t="str">
        <f>IFERROR(IF(VLOOKUP(B581,IMPORT!$F:$AF,25,FALSE)&lt;&gt;"null",VLOOKUP(B581,IMPORT!$F:$AF,25,FALSE),""),"")</f>
        <v/>
      </c>
    </row>
    <row r="582" spans="1:26">
      <c r="A582" s="1" t="str">
        <f>IFERROR(IF(IMPORT!C582&lt;&gt;"",IMPORT!C582,""),"")</f>
        <v/>
      </c>
      <c r="B582" s="1">
        <f>IFERROR(VLOOKUP(D582,IMPORT!$1:$1048576,6,FALSE),"")</f>
        <v>0</v>
      </c>
      <c r="C582" s="1" t="str">
        <f>IFERROR(VLOOKUP(B582,IMPORT!$F:$G,2,FALSE),"")</f>
        <v/>
      </c>
      <c r="D582" s="8" t="str">
        <f>IFERROR(IF(IMPORT!A582&lt;&gt;"",IMPORT!A582,""),"")</f>
        <v/>
      </c>
      <c r="E582" s="1">
        <f>IFERROR(VLOOKUP(D582,IMPORT!$1:$1048576,21,FALSE),"")</f>
        <v>0</v>
      </c>
      <c r="F582" s="25" t="str">
        <f>IFERROR(IF(VLOOKUP(B582,IMPORT!$F:$J,4,0)="true","","S"),"")</f>
        <v/>
      </c>
      <c r="G582" s="10" t="str">
        <f>IFERROR(IF(VLOOKUP(B582,IMPORT!$F:$J,5,0)="normal","","B"),"")</f>
        <v/>
      </c>
      <c r="H582" s="26" t="str">
        <f>IFERROR(IF(VLOOKUP(B582,IMPORT!$F:$L,7,0)="true","","P"),"")</f>
        <v/>
      </c>
      <c r="I582" s="18" t="str">
        <f>IF(AND(OR(IMPORT!K582="available",IMPORT!K582="reservation",IMPORT!K582="reservation-late"),OR(A582&lt;&gt;"Z - Garage - Livraison",A582&lt;&gt;"Z - Garage - Livraison")),B582,"")</f>
        <v/>
      </c>
      <c r="J582" s="18" t="str">
        <f>IFERROR(IF(VLOOKUP(B582,IMPORT!$F:$AF,21,FALSE)&lt;&gt;"null",IF(OR(A582="Z - Garage - Livraison",A582="Z - Garage - Restitution"),"",B582),""),"")</f>
        <v/>
      </c>
      <c r="K582" s="18" t="str">
        <f>IF(AND(J582="",OR(IMPORT!K582="intervention",IMPORT!K582="intervention-late")),IF(OR(A582="Z - Garage - Livraison",A582="Z - Garage - Restitution"),"",B582),"")</f>
        <v/>
      </c>
      <c r="L582" s="18" t="str">
        <f>IFERROR(IF(OR(A582="Z - Garage - Livraison",A582="Z - Garage - Restitution"),B582,""),"")</f>
        <v/>
      </c>
      <c r="M582" s="20" t="str">
        <f>IFERROR(INT(IF(OR(IMPORT!K582="intervention",IMPORT!K582="intervention-late",IMPORT!K582="unavailable"),IF(J582&lt;&gt;"",MID(VLOOKUP(B582,IMPORT!$F:$AF,21,0),1,10),MID(VLOOKUP(B582,IMPORT!$F:$AF,19,0),1,10)),"")),"")</f>
        <v/>
      </c>
      <c r="N582" s="20" t="str">
        <f>IFERROR(INT(IF(OR(IMPORT!K582="intervention",IMPORT!K582="intervention-late",IMPORT!K582="unavailable"),IF(J582&lt;&gt;"",MID(VLOOKUP(B582,IMPORT!$F:$AF,22,0),1,10),MID(VLOOKUP(B582,IMPORT!$F:$AF,20,0),1,10)),"")),"")</f>
        <v/>
      </c>
      <c r="O582" s="18" t="str">
        <f t="shared" ca="1" si="9"/>
        <v/>
      </c>
      <c r="P582" s="14" t="str">
        <f>IFERROR(INT(IF(MID(VLOOKUP(B582,IMPORT!$F:$AF,23,FALSE),1,10)&lt;&gt;"null",MID(VLOOKUP(B582,IMPORT!$F:$AF,23,FALSE),1,10),"")),"")</f>
        <v/>
      </c>
      <c r="Q582" s="16" t="str">
        <f>IFERROR(INT(IF(MID(VLOOKUP(B582,IMPORT!$F:$AF,26,FALSE),1,10)&lt;&gt;"null",MID(VLOOKUP(B582,IMPORT!$F:$AF,26,FALSE),1,10),"")),"")</f>
        <v/>
      </c>
      <c r="R582" s="16" t="str">
        <f>IFERROR(IF(VLOOKUP(B582,IMPORT!$F:$AF,11,FALSE)="true","X",""),"")</f>
        <v/>
      </c>
      <c r="S582" s="16" t="str">
        <f>IFERROR(IF(VLOOKUP(B582,IMPORT!$F:$AF,12,FALSE)="true","X",""),"")</f>
        <v/>
      </c>
      <c r="T582" s="16" t="str">
        <f>IFERROR(IF(VLOOKUP(B582,IMPORT!$F:$AF,9,FALSE)="true","X",""),"")</f>
        <v/>
      </c>
      <c r="U582" s="16" t="str">
        <f>IFERROR(IF(VLOOKUP(B582,IMPORT!$F:$AF,10,FALSE)="true","X",""),"")</f>
        <v/>
      </c>
      <c r="V582" s="16" t="str">
        <f>IFERROR(IF(VLOOKUP(B582,IMPORT!$F:$AF,13,FALSE)="true","X",""),"")</f>
        <v/>
      </c>
      <c r="W582" s="16" t="str">
        <f>IFERROR(IF(VLOOKUP(B582,IMPORT!$F:$AF,14,FALSE)="true","X",""),"")</f>
        <v/>
      </c>
      <c r="X582" s="12" t="str">
        <f>IFERROR(INT(IF(MID(VLOOKUP(B582,IMPORT!$F:$AF,27,FALSE),1,10)&lt;&gt;"null",MID(VLOOKUP(B582,IMPORT!$F:$AF,27,FALSE),1,10),"-")),"")</f>
        <v/>
      </c>
      <c r="Y582" s="21" t="str">
        <f>IFERROR(IF(VLOOKUP(B582,IMPORT!$F:$AF,24,FALSE)&lt;&gt;"null",VLOOKUP(B582,IMPORT!$F:$AF,24,FALSE),""),"")</f>
        <v/>
      </c>
      <c r="Z582" s="18" t="str">
        <f>IFERROR(IF(VLOOKUP(B582,IMPORT!$F:$AF,25,FALSE)&lt;&gt;"null",VLOOKUP(B582,IMPORT!$F:$AF,25,FALSE),""),"")</f>
        <v/>
      </c>
    </row>
    <row r="583" spans="1:26">
      <c r="A583" s="1" t="str">
        <f>IFERROR(IF(IMPORT!C583&lt;&gt;"",IMPORT!C583,""),"")</f>
        <v/>
      </c>
      <c r="B583" s="1">
        <f>IFERROR(VLOOKUP(D583,IMPORT!$1:$1048576,6,FALSE),"")</f>
        <v>0</v>
      </c>
      <c r="C583" s="1" t="str">
        <f>IFERROR(VLOOKUP(B583,IMPORT!$F:$G,2,FALSE),"")</f>
        <v/>
      </c>
      <c r="D583" s="8" t="str">
        <f>IFERROR(IF(IMPORT!A583&lt;&gt;"",IMPORT!A583,""),"")</f>
        <v/>
      </c>
      <c r="E583" s="1">
        <f>IFERROR(VLOOKUP(D583,IMPORT!$1:$1048576,21,FALSE),"")</f>
        <v>0</v>
      </c>
      <c r="F583" s="25" t="str">
        <f>IFERROR(IF(VLOOKUP(B583,IMPORT!$F:$J,4,0)="true","","S"),"")</f>
        <v/>
      </c>
      <c r="G583" s="10" t="str">
        <f>IFERROR(IF(VLOOKUP(B583,IMPORT!$F:$J,5,0)="normal","","B"),"")</f>
        <v/>
      </c>
      <c r="H583" s="26" t="str">
        <f>IFERROR(IF(VLOOKUP(B583,IMPORT!$F:$L,7,0)="true","","P"),"")</f>
        <v/>
      </c>
      <c r="I583" s="18" t="str">
        <f>IF(AND(OR(IMPORT!K583="available",IMPORT!K583="reservation",IMPORT!K583="reservation-late"),OR(A583&lt;&gt;"Z - Garage - Livraison",A583&lt;&gt;"Z - Garage - Livraison")),B583,"")</f>
        <v/>
      </c>
      <c r="J583" s="18" t="str">
        <f>IFERROR(IF(VLOOKUP(B583,IMPORT!$F:$AF,21,FALSE)&lt;&gt;"null",IF(OR(A583="Z - Garage - Livraison",A583="Z - Garage - Restitution"),"",B583),""),"")</f>
        <v/>
      </c>
      <c r="K583" s="18" t="str">
        <f>IF(AND(J583="",OR(IMPORT!K583="intervention",IMPORT!K583="intervention-late")),IF(OR(A583="Z - Garage - Livraison",A583="Z - Garage - Restitution"),"",B583),"")</f>
        <v/>
      </c>
      <c r="L583" s="18" t="str">
        <f>IFERROR(IF(OR(A583="Z - Garage - Livraison",A583="Z - Garage - Restitution"),B583,""),"")</f>
        <v/>
      </c>
      <c r="M583" s="20" t="str">
        <f>IFERROR(INT(IF(OR(IMPORT!K583="intervention",IMPORT!K583="intervention-late",IMPORT!K583="unavailable"),IF(J583&lt;&gt;"",MID(VLOOKUP(B583,IMPORT!$F:$AF,21,0),1,10),MID(VLOOKUP(B583,IMPORT!$F:$AF,19,0),1,10)),"")),"")</f>
        <v/>
      </c>
      <c r="N583" s="20" t="str">
        <f>IFERROR(INT(IF(OR(IMPORT!K583="intervention",IMPORT!K583="intervention-late",IMPORT!K583="unavailable"),IF(J583&lt;&gt;"",MID(VLOOKUP(B583,IMPORT!$F:$AF,22,0),1,10),MID(VLOOKUP(B583,IMPORT!$F:$AF,20,0),1,10)),"")),"")</f>
        <v/>
      </c>
      <c r="O583" s="18" t="str">
        <f t="shared" ca="1" si="9"/>
        <v/>
      </c>
      <c r="P583" s="14" t="str">
        <f>IFERROR(INT(IF(MID(VLOOKUP(B583,IMPORT!$F:$AF,23,FALSE),1,10)&lt;&gt;"null",MID(VLOOKUP(B583,IMPORT!$F:$AF,23,FALSE),1,10),"")),"")</f>
        <v/>
      </c>
      <c r="Q583" s="16" t="str">
        <f>IFERROR(INT(IF(MID(VLOOKUP(B583,IMPORT!$F:$AF,26,FALSE),1,10)&lt;&gt;"null",MID(VLOOKUP(B583,IMPORT!$F:$AF,26,FALSE),1,10),"")),"")</f>
        <v/>
      </c>
      <c r="R583" s="16" t="str">
        <f>IFERROR(IF(VLOOKUP(B583,IMPORT!$F:$AF,11,FALSE)="true","X",""),"")</f>
        <v/>
      </c>
      <c r="S583" s="16" t="str">
        <f>IFERROR(IF(VLOOKUP(B583,IMPORT!$F:$AF,12,FALSE)="true","X",""),"")</f>
        <v/>
      </c>
      <c r="T583" s="16" t="str">
        <f>IFERROR(IF(VLOOKUP(B583,IMPORT!$F:$AF,9,FALSE)="true","X",""),"")</f>
        <v/>
      </c>
      <c r="U583" s="16" t="str">
        <f>IFERROR(IF(VLOOKUP(B583,IMPORT!$F:$AF,10,FALSE)="true","X",""),"")</f>
        <v/>
      </c>
      <c r="V583" s="16" t="str">
        <f>IFERROR(IF(VLOOKUP(B583,IMPORT!$F:$AF,13,FALSE)="true","X",""),"")</f>
        <v/>
      </c>
      <c r="W583" s="16" t="str">
        <f>IFERROR(IF(VLOOKUP(B583,IMPORT!$F:$AF,14,FALSE)="true","X",""),"")</f>
        <v/>
      </c>
      <c r="X583" s="12" t="str">
        <f>IFERROR(INT(IF(MID(VLOOKUP(B583,IMPORT!$F:$AF,27,FALSE),1,10)&lt;&gt;"null",MID(VLOOKUP(B583,IMPORT!$F:$AF,27,FALSE),1,10),"-")),"")</f>
        <v/>
      </c>
      <c r="Y583" s="21" t="str">
        <f>IFERROR(IF(VLOOKUP(B583,IMPORT!$F:$AF,24,FALSE)&lt;&gt;"null",VLOOKUP(B583,IMPORT!$F:$AF,24,FALSE),""),"")</f>
        <v/>
      </c>
      <c r="Z583" s="18" t="str">
        <f>IFERROR(IF(VLOOKUP(B583,IMPORT!$F:$AF,25,FALSE)&lt;&gt;"null",VLOOKUP(B583,IMPORT!$F:$AF,25,FALSE),""),"")</f>
        <v/>
      </c>
    </row>
    <row r="584" spans="1:26">
      <c r="A584" s="1" t="str">
        <f>IFERROR(IF(IMPORT!C584&lt;&gt;"",IMPORT!C584,""),"")</f>
        <v/>
      </c>
      <c r="B584" s="1">
        <f>IFERROR(VLOOKUP(D584,IMPORT!$1:$1048576,6,FALSE),"")</f>
        <v>0</v>
      </c>
      <c r="C584" s="1" t="str">
        <f>IFERROR(VLOOKUP(B584,IMPORT!$F:$G,2,FALSE),"")</f>
        <v/>
      </c>
      <c r="D584" s="8" t="str">
        <f>IFERROR(IF(IMPORT!A584&lt;&gt;"",IMPORT!A584,""),"")</f>
        <v/>
      </c>
      <c r="E584" s="1">
        <f>IFERROR(VLOOKUP(D584,IMPORT!$1:$1048576,21,FALSE),"")</f>
        <v>0</v>
      </c>
      <c r="F584" s="25" t="str">
        <f>IFERROR(IF(VLOOKUP(B584,IMPORT!$F:$J,4,0)="true","","S"),"")</f>
        <v/>
      </c>
      <c r="G584" s="10" t="str">
        <f>IFERROR(IF(VLOOKUP(B584,IMPORT!$F:$J,5,0)="normal","","B"),"")</f>
        <v/>
      </c>
      <c r="H584" s="26" t="str">
        <f>IFERROR(IF(VLOOKUP(B584,IMPORT!$F:$L,7,0)="true","","P"),"")</f>
        <v/>
      </c>
      <c r="I584" s="18" t="str">
        <f>IF(AND(OR(IMPORT!K584="available",IMPORT!K584="reservation",IMPORT!K584="reservation-late"),OR(A584&lt;&gt;"Z - Garage - Livraison",A584&lt;&gt;"Z - Garage - Livraison")),B584,"")</f>
        <v/>
      </c>
      <c r="J584" s="18" t="str">
        <f>IFERROR(IF(VLOOKUP(B584,IMPORT!$F:$AF,21,FALSE)&lt;&gt;"null",IF(OR(A584="Z - Garage - Livraison",A584="Z - Garage - Restitution"),"",B584),""),"")</f>
        <v/>
      </c>
      <c r="K584" s="18" t="str">
        <f>IF(AND(J584="",OR(IMPORT!K584="intervention",IMPORT!K584="intervention-late")),IF(OR(A584="Z - Garage - Livraison",A584="Z - Garage - Restitution"),"",B584),"")</f>
        <v/>
      </c>
      <c r="L584" s="18" t="str">
        <f>IFERROR(IF(OR(A584="Z - Garage - Livraison",A584="Z - Garage - Restitution"),B584,""),"")</f>
        <v/>
      </c>
      <c r="M584" s="20" t="str">
        <f>IFERROR(INT(IF(OR(IMPORT!K584="intervention",IMPORT!K584="intervention-late",IMPORT!K584="unavailable"),IF(J584&lt;&gt;"",MID(VLOOKUP(B584,IMPORT!$F:$AF,21,0),1,10),MID(VLOOKUP(B584,IMPORT!$F:$AF,19,0),1,10)),"")),"")</f>
        <v/>
      </c>
      <c r="N584" s="20" t="str">
        <f>IFERROR(INT(IF(OR(IMPORT!K584="intervention",IMPORT!K584="intervention-late",IMPORT!K584="unavailable"),IF(J584&lt;&gt;"",MID(VLOOKUP(B584,IMPORT!$F:$AF,22,0),1,10),MID(VLOOKUP(B584,IMPORT!$F:$AF,20,0),1,10)),"")),"")</f>
        <v/>
      </c>
      <c r="O584" s="18" t="str">
        <f t="shared" ca="1" si="9"/>
        <v/>
      </c>
      <c r="P584" s="14" t="str">
        <f>IFERROR(INT(IF(MID(VLOOKUP(B584,IMPORT!$F:$AF,23,FALSE),1,10)&lt;&gt;"null",MID(VLOOKUP(B584,IMPORT!$F:$AF,23,FALSE),1,10),"")),"")</f>
        <v/>
      </c>
      <c r="Q584" s="16" t="str">
        <f>IFERROR(INT(IF(MID(VLOOKUP(B584,IMPORT!$F:$AF,26,FALSE),1,10)&lt;&gt;"null",MID(VLOOKUP(B584,IMPORT!$F:$AF,26,FALSE),1,10),"")),"")</f>
        <v/>
      </c>
      <c r="R584" s="16" t="str">
        <f>IFERROR(IF(VLOOKUP(B584,IMPORT!$F:$AF,11,FALSE)="true","X",""),"")</f>
        <v/>
      </c>
      <c r="S584" s="16" t="str">
        <f>IFERROR(IF(VLOOKUP(B584,IMPORT!$F:$AF,12,FALSE)="true","X",""),"")</f>
        <v/>
      </c>
      <c r="T584" s="16" t="str">
        <f>IFERROR(IF(VLOOKUP(B584,IMPORT!$F:$AF,9,FALSE)="true","X",""),"")</f>
        <v/>
      </c>
      <c r="U584" s="16" t="str">
        <f>IFERROR(IF(VLOOKUP(B584,IMPORT!$F:$AF,10,FALSE)="true","X",""),"")</f>
        <v/>
      </c>
      <c r="V584" s="16" t="str">
        <f>IFERROR(IF(VLOOKUP(B584,IMPORT!$F:$AF,13,FALSE)="true","X",""),"")</f>
        <v/>
      </c>
      <c r="W584" s="16" t="str">
        <f>IFERROR(IF(VLOOKUP(B584,IMPORT!$F:$AF,14,FALSE)="true","X",""),"")</f>
        <v/>
      </c>
      <c r="X584" s="12" t="str">
        <f>IFERROR(INT(IF(MID(VLOOKUP(B584,IMPORT!$F:$AF,27,FALSE),1,10)&lt;&gt;"null",MID(VLOOKUP(B584,IMPORT!$F:$AF,27,FALSE),1,10),"-")),"")</f>
        <v/>
      </c>
      <c r="Y584" s="21" t="str">
        <f>IFERROR(IF(VLOOKUP(B584,IMPORT!$F:$AF,24,FALSE)&lt;&gt;"null",VLOOKUP(B584,IMPORT!$F:$AF,24,FALSE),""),"")</f>
        <v/>
      </c>
      <c r="Z584" s="18" t="str">
        <f>IFERROR(IF(VLOOKUP(B584,IMPORT!$F:$AF,25,FALSE)&lt;&gt;"null",VLOOKUP(B584,IMPORT!$F:$AF,25,FALSE),""),"")</f>
        <v/>
      </c>
    </row>
    <row r="585" spans="1:26">
      <c r="A585" s="1" t="str">
        <f>IFERROR(IF(IMPORT!C585&lt;&gt;"",IMPORT!C585,""),"")</f>
        <v/>
      </c>
      <c r="B585" s="1">
        <f>IFERROR(VLOOKUP(D585,IMPORT!$1:$1048576,6,FALSE),"")</f>
        <v>0</v>
      </c>
      <c r="C585" s="1" t="str">
        <f>IFERROR(VLOOKUP(B585,IMPORT!$F:$G,2,FALSE),"")</f>
        <v/>
      </c>
      <c r="D585" s="8" t="str">
        <f>IFERROR(IF(IMPORT!A585&lt;&gt;"",IMPORT!A585,""),"")</f>
        <v/>
      </c>
      <c r="E585" s="1">
        <f>IFERROR(VLOOKUP(D585,IMPORT!$1:$1048576,21,FALSE),"")</f>
        <v>0</v>
      </c>
      <c r="F585" s="25" t="str">
        <f>IFERROR(IF(VLOOKUP(B585,IMPORT!$F:$J,4,0)="true","","S"),"")</f>
        <v/>
      </c>
      <c r="G585" s="10" t="str">
        <f>IFERROR(IF(VLOOKUP(B585,IMPORT!$F:$J,5,0)="normal","","B"),"")</f>
        <v/>
      </c>
      <c r="H585" s="26" t="str">
        <f>IFERROR(IF(VLOOKUP(B585,IMPORT!$F:$L,7,0)="true","","P"),"")</f>
        <v/>
      </c>
      <c r="I585" s="18" t="str">
        <f>IF(AND(OR(IMPORT!K585="available",IMPORT!K585="reservation",IMPORT!K585="reservation-late"),OR(A585&lt;&gt;"Z - Garage - Livraison",A585&lt;&gt;"Z - Garage - Livraison")),B585,"")</f>
        <v/>
      </c>
      <c r="J585" s="18" t="str">
        <f>IFERROR(IF(VLOOKUP(B585,IMPORT!$F:$AF,21,FALSE)&lt;&gt;"null",IF(OR(A585="Z - Garage - Livraison",A585="Z - Garage - Restitution"),"",B585),""),"")</f>
        <v/>
      </c>
      <c r="K585" s="18" t="str">
        <f>IF(AND(J585="",OR(IMPORT!K585="intervention",IMPORT!K585="intervention-late")),IF(OR(A585="Z - Garage - Livraison",A585="Z - Garage - Restitution"),"",B585),"")</f>
        <v/>
      </c>
      <c r="L585" s="18" t="str">
        <f>IFERROR(IF(OR(A585="Z - Garage - Livraison",A585="Z - Garage - Restitution"),B585,""),"")</f>
        <v/>
      </c>
      <c r="M585" s="20" t="str">
        <f>IFERROR(INT(IF(OR(IMPORT!K585="intervention",IMPORT!K585="intervention-late",IMPORT!K585="unavailable"),IF(J585&lt;&gt;"",MID(VLOOKUP(B585,IMPORT!$F:$AF,21,0),1,10),MID(VLOOKUP(B585,IMPORT!$F:$AF,19,0),1,10)),"")),"")</f>
        <v/>
      </c>
      <c r="N585" s="20" t="str">
        <f>IFERROR(INT(IF(OR(IMPORT!K585="intervention",IMPORT!K585="intervention-late",IMPORT!K585="unavailable"),IF(J585&lt;&gt;"",MID(VLOOKUP(B585,IMPORT!$F:$AF,22,0),1,10),MID(VLOOKUP(B585,IMPORT!$F:$AF,20,0),1,10)),"")),"")</f>
        <v/>
      </c>
      <c r="O585" s="18" t="str">
        <f t="shared" ca="1" si="9"/>
        <v/>
      </c>
      <c r="P585" s="14" t="str">
        <f>IFERROR(INT(IF(MID(VLOOKUP(B585,IMPORT!$F:$AF,23,FALSE),1,10)&lt;&gt;"null",MID(VLOOKUP(B585,IMPORT!$F:$AF,23,FALSE),1,10),"")),"")</f>
        <v/>
      </c>
      <c r="Q585" s="16" t="str">
        <f>IFERROR(INT(IF(MID(VLOOKUP(B585,IMPORT!$F:$AF,26,FALSE),1,10)&lt;&gt;"null",MID(VLOOKUP(B585,IMPORT!$F:$AF,26,FALSE),1,10),"")),"")</f>
        <v/>
      </c>
      <c r="R585" s="16" t="str">
        <f>IFERROR(IF(VLOOKUP(B585,IMPORT!$F:$AF,11,FALSE)="true","X",""),"")</f>
        <v/>
      </c>
      <c r="S585" s="16" t="str">
        <f>IFERROR(IF(VLOOKUP(B585,IMPORT!$F:$AF,12,FALSE)="true","X",""),"")</f>
        <v/>
      </c>
      <c r="T585" s="16" t="str">
        <f>IFERROR(IF(VLOOKUP(B585,IMPORT!$F:$AF,9,FALSE)="true","X",""),"")</f>
        <v/>
      </c>
      <c r="U585" s="16" t="str">
        <f>IFERROR(IF(VLOOKUP(B585,IMPORT!$F:$AF,10,FALSE)="true","X",""),"")</f>
        <v/>
      </c>
      <c r="V585" s="16" t="str">
        <f>IFERROR(IF(VLOOKUP(B585,IMPORT!$F:$AF,13,FALSE)="true","X",""),"")</f>
        <v/>
      </c>
      <c r="W585" s="16" t="str">
        <f>IFERROR(IF(VLOOKUP(B585,IMPORT!$F:$AF,14,FALSE)="true","X",""),"")</f>
        <v/>
      </c>
      <c r="X585" s="12" t="str">
        <f>IFERROR(INT(IF(MID(VLOOKUP(B585,IMPORT!$F:$AF,27,FALSE),1,10)&lt;&gt;"null",MID(VLOOKUP(B585,IMPORT!$F:$AF,27,FALSE),1,10),"-")),"")</f>
        <v/>
      </c>
      <c r="Y585" s="21" t="str">
        <f>IFERROR(IF(VLOOKUP(B585,IMPORT!$F:$AF,24,FALSE)&lt;&gt;"null",VLOOKUP(B585,IMPORT!$F:$AF,24,FALSE),""),"")</f>
        <v/>
      </c>
      <c r="Z585" s="18" t="str">
        <f>IFERROR(IF(VLOOKUP(B585,IMPORT!$F:$AF,25,FALSE)&lt;&gt;"null",VLOOKUP(B585,IMPORT!$F:$AF,25,FALSE),""),"")</f>
        <v/>
      </c>
    </row>
    <row r="586" spans="1:26">
      <c r="A586" s="1" t="str">
        <f>IFERROR(IF(IMPORT!C586&lt;&gt;"",IMPORT!C586,""),"")</f>
        <v/>
      </c>
      <c r="B586" s="1">
        <f>IFERROR(VLOOKUP(D586,IMPORT!$1:$1048576,6,FALSE),"")</f>
        <v>0</v>
      </c>
      <c r="C586" s="1" t="str">
        <f>IFERROR(VLOOKUP(B586,IMPORT!$F:$G,2,FALSE),"")</f>
        <v/>
      </c>
      <c r="D586" s="8" t="str">
        <f>IFERROR(IF(IMPORT!A586&lt;&gt;"",IMPORT!A586,""),"")</f>
        <v/>
      </c>
      <c r="E586" s="1">
        <f>IFERROR(VLOOKUP(D586,IMPORT!$1:$1048576,21,FALSE),"")</f>
        <v>0</v>
      </c>
      <c r="F586" s="25" t="str">
        <f>IFERROR(IF(VLOOKUP(B586,IMPORT!$F:$J,4,0)="true","","S"),"")</f>
        <v/>
      </c>
      <c r="G586" s="10" t="str">
        <f>IFERROR(IF(VLOOKUP(B586,IMPORT!$F:$J,5,0)="normal","","B"),"")</f>
        <v/>
      </c>
      <c r="H586" s="26" t="str">
        <f>IFERROR(IF(VLOOKUP(B586,IMPORT!$F:$L,7,0)="true","","P"),"")</f>
        <v/>
      </c>
      <c r="I586" s="18" t="str">
        <f>IF(AND(OR(IMPORT!K586="available",IMPORT!K586="reservation",IMPORT!K586="reservation-late"),OR(A586&lt;&gt;"Z - Garage - Livraison",A586&lt;&gt;"Z - Garage - Livraison")),B586,"")</f>
        <v/>
      </c>
      <c r="J586" s="18" t="str">
        <f>IFERROR(IF(VLOOKUP(B586,IMPORT!$F:$AF,21,FALSE)&lt;&gt;"null",IF(OR(A586="Z - Garage - Livraison",A586="Z - Garage - Restitution"),"",B586),""),"")</f>
        <v/>
      </c>
      <c r="K586" s="18" t="str">
        <f>IF(AND(J586="",OR(IMPORT!K586="intervention",IMPORT!K586="intervention-late")),IF(OR(A586="Z - Garage - Livraison",A586="Z - Garage - Restitution"),"",B586),"")</f>
        <v/>
      </c>
      <c r="L586" s="18" t="str">
        <f>IFERROR(IF(OR(A586="Z - Garage - Livraison",A586="Z - Garage - Restitution"),B586,""),"")</f>
        <v/>
      </c>
      <c r="M586" s="20" t="str">
        <f>IFERROR(INT(IF(OR(IMPORT!K586="intervention",IMPORT!K586="intervention-late",IMPORT!K586="unavailable"),IF(J586&lt;&gt;"",MID(VLOOKUP(B586,IMPORT!$F:$AF,21,0),1,10),MID(VLOOKUP(B586,IMPORT!$F:$AF,19,0),1,10)),"")),"")</f>
        <v/>
      </c>
      <c r="N586" s="20" t="str">
        <f>IFERROR(INT(IF(OR(IMPORT!K586="intervention",IMPORT!K586="intervention-late",IMPORT!K586="unavailable"),IF(J586&lt;&gt;"",MID(VLOOKUP(B586,IMPORT!$F:$AF,22,0),1,10),MID(VLOOKUP(B586,IMPORT!$F:$AF,20,0),1,10)),"")),"")</f>
        <v/>
      </c>
      <c r="O586" s="18" t="str">
        <f t="shared" ca="1" si="9"/>
        <v/>
      </c>
      <c r="P586" s="14" t="str">
        <f>IFERROR(INT(IF(MID(VLOOKUP(B586,IMPORT!$F:$AF,23,FALSE),1,10)&lt;&gt;"null",MID(VLOOKUP(B586,IMPORT!$F:$AF,23,FALSE),1,10),"")),"")</f>
        <v/>
      </c>
      <c r="Q586" s="16" t="str">
        <f>IFERROR(INT(IF(MID(VLOOKUP(B586,IMPORT!$F:$AF,26,FALSE),1,10)&lt;&gt;"null",MID(VLOOKUP(B586,IMPORT!$F:$AF,26,FALSE),1,10),"")),"")</f>
        <v/>
      </c>
      <c r="R586" s="16" t="str">
        <f>IFERROR(IF(VLOOKUP(B586,IMPORT!$F:$AF,11,FALSE)="true","X",""),"")</f>
        <v/>
      </c>
      <c r="S586" s="16" t="str">
        <f>IFERROR(IF(VLOOKUP(B586,IMPORT!$F:$AF,12,FALSE)="true","X",""),"")</f>
        <v/>
      </c>
      <c r="T586" s="16" t="str">
        <f>IFERROR(IF(VLOOKUP(B586,IMPORT!$F:$AF,9,FALSE)="true","X",""),"")</f>
        <v/>
      </c>
      <c r="U586" s="16" t="str">
        <f>IFERROR(IF(VLOOKUP(B586,IMPORT!$F:$AF,10,FALSE)="true","X",""),"")</f>
        <v/>
      </c>
      <c r="V586" s="16" t="str">
        <f>IFERROR(IF(VLOOKUP(B586,IMPORT!$F:$AF,13,FALSE)="true","X",""),"")</f>
        <v/>
      </c>
      <c r="W586" s="16" t="str">
        <f>IFERROR(IF(VLOOKUP(B586,IMPORT!$F:$AF,14,FALSE)="true","X",""),"")</f>
        <v/>
      </c>
      <c r="X586" s="12" t="str">
        <f>IFERROR(INT(IF(MID(VLOOKUP(B586,IMPORT!$F:$AF,27,FALSE),1,10)&lt;&gt;"null",MID(VLOOKUP(B586,IMPORT!$F:$AF,27,FALSE),1,10),"-")),"")</f>
        <v/>
      </c>
      <c r="Y586" s="21" t="str">
        <f>IFERROR(IF(VLOOKUP(B586,IMPORT!$F:$AF,24,FALSE)&lt;&gt;"null",VLOOKUP(B586,IMPORT!$F:$AF,24,FALSE),""),"")</f>
        <v/>
      </c>
      <c r="Z586" s="18" t="str">
        <f>IFERROR(IF(VLOOKUP(B586,IMPORT!$F:$AF,25,FALSE)&lt;&gt;"null",VLOOKUP(B586,IMPORT!$F:$AF,25,FALSE),""),"")</f>
        <v/>
      </c>
    </row>
    <row r="587" spans="1:26">
      <c r="A587" s="1" t="str">
        <f>IFERROR(IF(IMPORT!C587&lt;&gt;"",IMPORT!C587,""),"")</f>
        <v/>
      </c>
      <c r="B587" s="1">
        <f>IFERROR(VLOOKUP(D587,IMPORT!$1:$1048576,6,FALSE),"")</f>
        <v>0</v>
      </c>
      <c r="C587" s="1" t="str">
        <f>IFERROR(VLOOKUP(B587,IMPORT!$F:$G,2,FALSE),"")</f>
        <v/>
      </c>
      <c r="D587" s="8" t="str">
        <f>IFERROR(IF(IMPORT!A587&lt;&gt;"",IMPORT!A587,""),"")</f>
        <v/>
      </c>
      <c r="E587" s="1">
        <f>IFERROR(VLOOKUP(D587,IMPORT!$1:$1048576,21,FALSE),"")</f>
        <v>0</v>
      </c>
      <c r="F587" s="25" t="str">
        <f>IFERROR(IF(VLOOKUP(B587,IMPORT!$F:$J,4,0)="true","","S"),"")</f>
        <v/>
      </c>
      <c r="G587" s="10" t="str">
        <f>IFERROR(IF(VLOOKUP(B587,IMPORT!$F:$J,5,0)="normal","","B"),"")</f>
        <v/>
      </c>
      <c r="H587" s="26" t="str">
        <f>IFERROR(IF(VLOOKUP(B587,IMPORT!$F:$L,7,0)="true","","P"),"")</f>
        <v/>
      </c>
      <c r="I587" s="18" t="str">
        <f>IF(AND(OR(IMPORT!K587="available",IMPORT!K587="reservation",IMPORT!K587="reservation-late"),OR(A587&lt;&gt;"Z - Garage - Livraison",A587&lt;&gt;"Z - Garage - Livraison")),B587,"")</f>
        <v/>
      </c>
      <c r="J587" s="18" t="str">
        <f>IFERROR(IF(VLOOKUP(B587,IMPORT!$F:$AF,21,FALSE)&lt;&gt;"null",IF(OR(A587="Z - Garage - Livraison",A587="Z - Garage - Restitution"),"",B587),""),"")</f>
        <v/>
      </c>
      <c r="K587" s="18" t="str">
        <f>IF(AND(J587="",OR(IMPORT!K587="intervention",IMPORT!K587="intervention-late")),IF(OR(A587="Z - Garage - Livraison",A587="Z - Garage - Restitution"),"",B587),"")</f>
        <v/>
      </c>
      <c r="L587" s="18" t="str">
        <f>IFERROR(IF(OR(A587="Z - Garage - Livraison",A587="Z - Garage - Restitution"),B587,""),"")</f>
        <v/>
      </c>
      <c r="M587" s="20" t="str">
        <f>IFERROR(INT(IF(OR(IMPORT!K587="intervention",IMPORT!K587="intervention-late",IMPORT!K587="unavailable"),IF(J587&lt;&gt;"",MID(VLOOKUP(B587,IMPORT!$F:$AF,21,0),1,10),MID(VLOOKUP(B587,IMPORT!$F:$AF,19,0),1,10)),"")),"")</f>
        <v/>
      </c>
      <c r="N587" s="20" t="str">
        <f>IFERROR(INT(IF(OR(IMPORT!K587="intervention",IMPORT!K587="intervention-late",IMPORT!K587="unavailable"),IF(J587&lt;&gt;"",MID(VLOOKUP(B587,IMPORT!$F:$AF,22,0),1,10),MID(VLOOKUP(B587,IMPORT!$F:$AF,20,0),1,10)),"")),"")</f>
        <v/>
      </c>
      <c r="O587" s="18" t="str">
        <f t="shared" ca="1" si="9"/>
        <v/>
      </c>
      <c r="P587" s="14" t="str">
        <f>IFERROR(INT(IF(MID(VLOOKUP(B587,IMPORT!$F:$AF,23,FALSE),1,10)&lt;&gt;"null",MID(VLOOKUP(B587,IMPORT!$F:$AF,23,FALSE),1,10),"")),"")</f>
        <v/>
      </c>
      <c r="Q587" s="16" t="str">
        <f>IFERROR(INT(IF(MID(VLOOKUP(B587,IMPORT!$F:$AF,26,FALSE),1,10)&lt;&gt;"null",MID(VLOOKUP(B587,IMPORT!$F:$AF,26,FALSE),1,10),"")),"")</f>
        <v/>
      </c>
      <c r="R587" s="16" t="str">
        <f>IFERROR(IF(VLOOKUP(B587,IMPORT!$F:$AF,11,FALSE)="true","X",""),"")</f>
        <v/>
      </c>
      <c r="S587" s="16" t="str">
        <f>IFERROR(IF(VLOOKUP(B587,IMPORT!$F:$AF,12,FALSE)="true","X",""),"")</f>
        <v/>
      </c>
      <c r="T587" s="16" t="str">
        <f>IFERROR(IF(VLOOKUP(B587,IMPORT!$F:$AF,9,FALSE)="true","X",""),"")</f>
        <v/>
      </c>
      <c r="U587" s="16" t="str">
        <f>IFERROR(IF(VLOOKUP(B587,IMPORT!$F:$AF,10,FALSE)="true","X",""),"")</f>
        <v/>
      </c>
      <c r="V587" s="16" t="str">
        <f>IFERROR(IF(VLOOKUP(B587,IMPORT!$F:$AF,13,FALSE)="true","X",""),"")</f>
        <v/>
      </c>
      <c r="W587" s="16" t="str">
        <f>IFERROR(IF(VLOOKUP(B587,IMPORT!$F:$AF,14,FALSE)="true","X",""),"")</f>
        <v/>
      </c>
      <c r="X587" s="12" t="str">
        <f>IFERROR(INT(IF(MID(VLOOKUP(B587,IMPORT!$F:$AF,27,FALSE),1,10)&lt;&gt;"null",MID(VLOOKUP(B587,IMPORT!$F:$AF,27,FALSE),1,10),"-")),"")</f>
        <v/>
      </c>
      <c r="Y587" s="21" t="str">
        <f>IFERROR(IF(VLOOKUP(B587,IMPORT!$F:$AF,24,FALSE)&lt;&gt;"null",VLOOKUP(B587,IMPORT!$F:$AF,24,FALSE),""),"")</f>
        <v/>
      </c>
      <c r="Z587" s="18" t="str">
        <f>IFERROR(IF(VLOOKUP(B587,IMPORT!$F:$AF,25,FALSE)&lt;&gt;"null",VLOOKUP(B587,IMPORT!$F:$AF,25,FALSE),""),"")</f>
        <v/>
      </c>
    </row>
    <row r="588" spans="1:26">
      <c r="A588" s="1" t="str">
        <f>IFERROR(IF(IMPORT!C588&lt;&gt;"",IMPORT!C588,""),"")</f>
        <v/>
      </c>
      <c r="B588" s="1">
        <f>IFERROR(VLOOKUP(D588,IMPORT!$1:$1048576,6,FALSE),"")</f>
        <v>0</v>
      </c>
      <c r="C588" s="1" t="str">
        <f>IFERROR(VLOOKUP(B588,IMPORT!$F:$G,2,FALSE),"")</f>
        <v/>
      </c>
      <c r="D588" s="8" t="str">
        <f>IFERROR(IF(IMPORT!A588&lt;&gt;"",IMPORT!A588,""),"")</f>
        <v/>
      </c>
      <c r="E588" s="1">
        <f>IFERROR(VLOOKUP(D588,IMPORT!$1:$1048576,21,FALSE),"")</f>
        <v>0</v>
      </c>
      <c r="F588" s="25" t="str">
        <f>IFERROR(IF(VLOOKUP(B588,IMPORT!$F:$J,4,0)="true","","S"),"")</f>
        <v/>
      </c>
      <c r="G588" s="10" t="str">
        <f>IFERROR(IF(VLOOKUP(B588,IMPORT!$F:$J,5,0)="normal","","B"),"")</f>
        <v/>
      </c>
      <c r="H588" s="26" t="str">
        <f>IFERROR(IF(VLOOKUP(B588,IMPORT!$F:$L,7,0)="true","","P"),"")</f>
        <v/>
      </c>
      <c r="I588" s="18" t="str">
        <f>IF(AND(OR(IMPORT!K588="available",IMPORT!K588="reservation",IMPORT!K588="reservation-late"),OR(A588&lt;&gt;"Z - Garage - Livraison",A588&lt;&gt;"Z - Garage - Livraison")),B588,"")</f>
        <v/>
      </c>
      <c r="J588" s="18" t="str">
        <f>IFERROR(IF(VLOOKUP(B588,IMPORT!$F:$AF,21,FALSE)&lt;&gt;"null",IF(OR(A588="Z - Garage - Livraison",A588="Z - Garage - Restitution"),"",B588),""),"")</f>
        <v/>
      </c>
      <c r="K588" s="18" t="str">
        <f>IF(AND(J588="",OR(IMPORT!K588="intervention",IMPORT!K588="intervention-late")),IF(OR(A588="Z - Garage - Livraison",A588="Z - Garage - Restitution"),"",B588),"")</f>
        <v/>
      </c>
      <c r="L588" s="18" t="str">
        <f>IFERROR(IF(OR(A588="Z - Garage - Livraison",A588="Z - Garage - Restitution"),B588,""),"")</f>
        <v/>
      </c>
      <c r="M588" s="20" t="str">
        <f>IFERROR(INT(IF(OR(IMPORT!K588="intervention",IMPORT!K588="intervention-late",IMPORT!K588="unavailable"),IF(J588&lt;&gt;"",MID(VLOOKUP(B588,IMPORT!$F:$AF,21,0),1,10),MID(VLOOKUP(B588,IMPORT!$F:$AF,19,0),1,10)),"")),"")</f>
        <v/>
      </c>
      <c r="N588" s="20" t="str">
        <f>IFERROR(INT(IF(OR(IMPORT!K588="intervention",IMPORT!K588="intervention-late",IMPORT!K588="unavailable"),IF(J588&lt;&gt;"",MID(VLOOKUP(B588,IMPORT!$F:$AF,22,0),1,10),MID(VLOOKUP(B588,IMPORT!$F:$AF,20,0),1,10)),"")),"")</f>
        <v/>
      </c>
      <c r="O588" s="18" t="str">
        <f t="shared" ca="1" si="9"/>
        <v/>
      </c>
      <c r="P588" s="14" t="str">
        <f>IFERROR(INT(IF(MID(VLOOKUP(B588,IMPORT!$F:$AF,23,FALSE),1,10)&lt;&gt;"null",MID(VLOOKUP(B588,IMPORT!$F:$AF,23,FALSE),1,10),"")),"")</f>
        <v/>
      </c>
      <c r="Q588" s="16" t="str">
        <f>IFERROR(INT(IF(MID(VLOOKUP(B588,IMPORT!$F:$AF,26,FALSE),1,10)&lt;&gt;"null",MID(VLOOKUP(B588,IMPORT!$F:$AF,26,FALSE),1,10),"")),"")</f>
        <v/>
      </c>
      <c r="R588" s="16" t="str">
        <f>IFERROR(IF(VLOOKUP(B588,IMPORT!$F:$AF,11,FALSE)="true","X",""),"")</f>
        <v/>
      </c>
      <c r="S588" s="16" t="str">
        <f>IFERROR(IF(VLOOKUP(B588,IMPORT!$F:$AF,12,FALSE)="true","X",""),"")</f>
        <v/>
      </c>
      <c r="T588" s="16" t="str">
        <f>IFERROR(IF(VLOOKUP(B588,IMPORT!$F:$AF,9,FALSE)="true","X",""),"")</f>
        <v/>
      </c>
      <c r="U588" s="16" t="str">
        <f>IFERROR(IF(VLOOKUP(B588,IMPORT!$F:$AF,10,FALSE)="true","X",""),"")</f>
        <v/>
      </c>
      <c r="V588" s="16" t="str">
        <f>IFERROR(IF(VLOOKUP(B588,IMPORT!$F:$AF,13,FALSE)="true","X",""),"")</f>
        <v/>
      </c>
      <c r="W588" s="16" t="str">
        <f>IFERROR(IF(VLOOKUP(B588,IMPORT!$F:$AF,14,FALSE)="true","X",""),"")</f>
        <v/>
      </c>
      <c r="X588" s="12" t="str">
        <f>IFERROR(INT(IF(MID(VLOOKUP(B588,IMPORT!$F:$AF,27,FALSE),1,10)&lt;&gt;"null",MID(VLOOKUP(B588,IMPORT!$F:$AF,27,FALSE),1,10),"-")),"")</f>
        <v/>
      </c>
      <c r="Y588" s="21" t="str">
        <f>IFERROR(IF(VLOOKUP(B588,IMPORT!$F:$AF,24,FALSE)&lt;&gt;"null",VLOOKUP(B588,IMPORT!$F:$AF,24,FALSE),""),"")</f>
        <v/>
      </c>
      <c r="Z588" s="18" t="str">
        <f>IFERROR(IF(VLOOKUP(B588,IMPORT!$F:$AF,25,FALSE)&lt;&gt;"null",VLOOKUP(B588,IMPORT!$F:$AF,25,FALSE),""),"")</f>
        <v/>
      </c>
    </row>
    <row r="589" spans="1:26">
      <c r="A589" s="1" t="str">
        <f>IFERROR(IF(IMPORT!C589&lt;&gt;"",IMPORT!C589,""),"")</f>
        <v/>
      </c>
      <c r="B589" s="1">
        <f>IFERROR(VLOOKUP(D589,IMPORT!$1:$1048576,6,FALSE),"")</f>
        <v>0</v>
      </c>
      <c r="C589" s="1" t="str">
        <f>IFERROR(VLOOKUP(B589,IMPORT!$F:$G,2,FALSE),"")</f>
        <v/>
      </c>
      <c r="D589" s="8" t="str">
        <f>IFERROR(IF(IMPORT!A589&lt;&gt;"",IMPORT!A589,""),"")</f>
        <v/>
      </c>
      <c r="E589" s="1">
        <f>IFERROR(VLOOKUP(D589,IMPORT!$1:$1048576,21,FALSE),"")</f>
        <v>0</v>
      </c>
      <c r="F589" s="25" t="str">
        <f>IFERROR(IF(VLOOKUP(B589,IMPORT!$F:$J,4,0)="true","","S"),"")</f>
        <v/>
      </c>
      <c r="G589" s="10" t="str">
        <f>IFERROR(IF(VLOOKUP(B589,IMPORT!$F:$J,5,0)="normal","","B"),"")</f>
        <v/>
      </c>
      <c r="H589" s="26" t="str">
        <f>IFERROR(IF(VLOOKUP(B589,IMPORT!$F:$L,7,0)="true","","P"),"")</f>
        <v/>
      </c>
      <c r="I589" s="18" t="str">
        <f>IF(AND(OR(IMPORT!K589="available",IMPORT!K589="reservation",IMPORT!K589="reservation-late"),OR(A589&lt;&gt;"Z - Garage - Livraison",A589&lt;&gt;"Z - Garage - Livraison")),B589,"")</f>
        <v/>
      </c>
      <c r="J589" s="18" t="str">
        <f>IFERROR(IF(VLOOKUP(B589,IMPORT!$F:$AF,21,FALSE)&lt;&gt;"null",IF(OR(A589="Z - Garage - Livraison",A589="Z - Garage - Restitution"),"",B589),""),"")</f>
        <v/>
      </c>
      <c r="K589" s="18" t="str">
        <f>IF(AND(J589="",OR(IMPORT!K589="intervention",IMPORT!K589="intervention-late")),IF(OR(A589="Z - Garage - Livraison",A589="Z - Garage - Restitution"),"",B589),"")</f>
        <v/>
      </c>
      <c r="L589" s="18" t="str">
        <f>IFERROR(IF(OR(A589="Z - Garage - Livraison",A589="Z - Garage - Restitution"),B589,""),"")</f>
        <v/>
      </c>
      <c r="M589" s="20" t="str">
        <f>IFERROR(INT(IF(OR(IMPORT!K589="intervention",IMPORT!K589="intervention-late",IMPORT!K589="unavailable"),IF(J589&lt;&gt;"",MID(VLOOKUP(B589,IMPORT!$F:$AF,21,0),1,10),MID(VLOOKUP(B589,IMPORT!$F:$AF,19,0),1,10)),"")),"")</f>
        <v/>
      </c>
      <c r="N589" s="20" t="str">
        <f>IFERROR(INT(IF(OR(IMPORT!K589="intervention",IMPORT!K589="intervention-late",IMPORT!K589="unavailable"),IF(J589&lt;&gt;"",MID(VLOOKUP(B589,IMPORT!$F:$AF,22,0),1,10),MID(VLOOKUP(B589,IMPORT!$F:$AF,20,0),1,10)),"")),"")</f>
        <v/>
      </c>
      <c r="O589" s="18" t="str">
        <f t="shared" ca="1" si="9"/>
        <v/>
      </c>
      <c r="P589" s="14" t="str">
        <f>IFERROR(INT(IF(MID(VLOOKUP(B589,IMPORT!$F:$AF,23,FALSE),1,10)&lt;&gt;"null",MID(VLOOKUP(B589,IMPORT!$F:$AF,23,FALSE),1,10),"")),"")</f>
        <v/>
      </c>
      <c r="Q589" s="16" t="str">
        <f>IFERROR(INT(IF(MID(VLOOKUP(B589,IMPORT!$F:$AF,26,FALSE),1,10)&lt;&gt;"null",MID(VLOOKUP(B589,IMPORT!$F:$AF,26,FALSE),1,10),"")),"")</f>
        <v/>
      </c>
      <c r="R589" s="16" t="str">
        <f>IFERROR(IF(VLOOKUP(B589,IMPORT!$F:$AF,11,FALSE)="true","X",""),"")</f>
        <v/>
      </c>
      <c r="S589" s="16" t="str">
        <f>IFERROR(IF(VLOOKUP(B589,IMPORT!$F:$AF,12,FALSE)="true","X",""),"")</f>
        <v/>
      </c>
      <c r="T589" s="16" t="str">
        <f>IFERROR(IF(VLOOKUP(B589,IMPORT!$F:$AF,9,FALSE)="true","X",""),"")</f>
        <v/>
      </c>
      <c r="U589" s="16" t="str">
        <f>IFERROR(IF(VLOOKUP(B589,IMPORT!$F:$AF,10,FALSE)="true","X",""),"")</f>
        <v/>
      </c>
      <c r="V589" s="16" t="str">
        <f>IFERROR(IF(VLOOKUP(B589,IMPORT!$F:$AF,13,FALSE)="true","X",""),"")</f>
        <v/>
      </c>
      <c r="W589" s="16" t="str">
        <f>IFERROR(IF(VLOOKUP(B589,IMPORT!$F:$AF,14,FALSE)="true","X",""),"")</f>
        <v/>
      </c>
      <c r="X589" s="12" t="str">
        <f>IFERROR(INT(IF(MID(VLOOKUP(B589,IMPORT!$F:$AF,27,FALSE),1,10)&lt;&gt;"null",MID(VLOOKUP(B589,IMPORT!$F:$AF,27,FALSE),1,10),"-")),"")</f>
        <v/>
      </c>
      <c r="Y589" s="21" t="str">
        <f>IFERROR(IF(VLOOKUP(B589,IMPORT!$F:$AF,24,FALSE)&lt;&gt;"null",VLOOKUP(B589,IMPORT!$F:$AF,24,FALSE),""),"")</f>
        <v/>
      </c>
      <c r="Z589" s="18" t="str">
        <f>IFERROR(IF(VLOOKUP(B589,IMPORT!$F:$AF,25,FALSE)&lt;&gt;"null",VLOOKUP(B589,IMPORT!$F:$AF,25,FALSE),""),"")</f>
        <v/>
      </c>
    </row>
    <row r="590" spans="1:26">
      <c r="A590" s="1" t="str">
        <f>IFERROR(IF(IMPORT!C590&lt;&gt;"",IMPORT!C590,""),"")</f>
        <v/>
      </c>
      <c r="B590" s="1">
        <f>IFERROR(VLOOKUP(D590,IMPORT!$1:$1048576,6,FALSE),"")</f>
        <v>0</v>
      </c>
      <c r="C590" s="1" t="str">
        <f>IFERROR(VLOOKUP(B590,IMPORT!$F:$G,2,FALSE),"")</f>
        <v/>
      </c>
      <c r="D590" s="8" t="str">
        <f>IFERROR(IF(IMPORT!A590&lt;&gt;"",IMPORT!A590,""),"")</f>
        <v/>
      </c>
      <c r="E590" s="1">
        <f>IFERROR(VLOOKUP(D590,IMPORT!$1:$1048576,21,FALSE),"")</f>
        <v>0</v>
      </c>
      <c r="F590" s="25" t="str">
        <f>IFERROR(IF(VLOOKUP(B590,IMPORT!$F:$J,4,0)="true","","S"),"")</f>
        <v/>
      </c>
      <c r="G590" s="10" t="str">
        <f>IFERROR(IF(VLOOKUP(B590,IMPORT!$F:$J,5,0)="normal","","B"),"")</f>
        <v/>
      </c>
      <c r="H590" s="26" t="str">
        <f>IFERROR(IF(VLOOKUP(B590,IMPORT!$F:$L,7,0)="true","","P"),"")</f>
        <v/>
      </c>
      <c r="I590" s="18" t="str">
        <f>IF(AND(OR(IMPORT!K590="available",IMPORT!K590="reservation",IMPORT!K590="reservation-late"),OR(A590&lt;&gt;"Z - Garage - Livraison",A590&lt;&gt;"Z - Garage - Livraison")),B590,"")</f>
        <v/>
      </c>
      <c r="J590" s="18" t="str">
        <f>IFERROR(IF(VLOOKUP(B590,IMPORT!$F:$AF,21,FALSE)&lt;&gt;"null",IF(OR(A590="Z - Garage - Livraison",A590="Z - Garage - Restitution"),"",B590),""),"")</f>
        <v/>
      </c>
      <c r="K590" s="18" t="str">
        <f>IF(AND(J590="",OR(IMPORT!K590="intervention",IMPORT!K590="intervention-late")),IF(OR(A590="Z - Garage - Livraison",A590="Z - Garage - Restitution"),"",B590),"")</f>
        <v/>
      </c>
      <c r="L590" s="18" t="str">
        <f>IFERROR(IF(OR(A590="Z - Garage - Livraison",A590="Z - Garage - Restitution"),B590,""),"")</f>
        <v/>
      </c>
      <c r="M590" s="20" t="str">
        <f>IFERROR(INT(IF(OR(IMPORT!K590="intervention",IMPORT!K590="intervention-late",IMPORT!K590="unavailable"),IF(J590&lt;&gt;"",MID(VLOOKUP(B590,IMPORT!$F:$AF,21,0),1,10),MID(VLOOKUP(B590,IMPORT!$F:$AF,19,0),1,10)),"")),"")</f>
        <v/>
      </c>
      <c r="N590" s="20" t="str">
        <f>IFERROR(INT(IF(OR(IMPORT!K590="intervention",IMPORT!K590="intervention-late",IMPORT!K590="unavailable"),IF(J590&lt;&gt;"",MID(VLOOKUP(B590,IMPORT!$F:$AF,22,0),1,10),MID(VLOOKUP(B590,IMPORT!$F:$AF,20,0),1,10)),"")),"")</f>
        <v/>
      </c>
      <c r="O590" s="18" t="str">
        <f t="shared" ca="1" si="9"/>
        <v/>
      </c>
      <c r="P590" s="14" t="str">
        <f>IFERROR(INT(IF(MID(VLOOKUP(B590,IMPORT!$F:$AF,23,FALSE),1,10)&lt;&gt;"null",MID(VLOOKUP(B590,IMPORT!$F:$AF,23,FALSE),1,10),"")),"")</f>
        <v/>
      </c>
      <c r="Q590" s="16" t="str">
        <f>IFERROR(INT(IF(MID(VLOOKUP(B590,IMPORT!$F:$AF,26,FALSE),1,10)&lt;&gt;"null",MID(VLOOKUP(B590,IMPORT!$F:$AF,26,FALSE),1,10),"")),"")</f>
        <v/>
      </c>
      <c r="R590" s="16" t="str">
        <f>IFERROR(IF(VLOOKUP(B590,IMPORT!$F:$AF,11,FALSE)="true","X",""),"")</f>
        <v/>
      </c>
      <c r="S590" s="16" t="str">
        <f>IFERROR(IF(VLOOKUP(B590,IMPORT!$F:$AF,12,FALSE)="true","X",""),"")</f>
        <v/>
      </c>
      <c r="T590" s="16" t="str">
        <f>IFERROR(IF(VLOOKUP(B590,IMPORT!$F:$AF,9,FALSE)="true","X",""),"")</f>
        <v/>
      </c>
      <c r="U590" s="16" t="str">
        <f>IFERROR(IF(VLOOKUP(B590,IMPORT!$F:$AF,10,FALSE)="true","X",""),"")</f>
        <v/>
      </c>
      <c r="V590" s="16" t="str">
        <f>IFERROR(IF(VLOOKUP(B590,IMPORT!$F:$AF,13,FALSE)="true","X",""),"")</f>
        <v/>
      </c>
      <c r="W590" s="16" t="str">
        <f>IFERROR(IF(VLOOKUP(B590,IMPORT!$F:$AF,14,FALSE)="true","X",""),"")</f>
        <v/>
      </c>
      <c r="X590" s="12" t="str">
        <f>IFERROR(INT(IF(MID(VLOOKUP(B590,IMPORT!$F:$AF,27,FALSE),1,10)&lt;&gt;"null",MID(VLOOKUP(B590,IMPORT!$F:$AF,27,FALSE),1,10),"-")),"")</f>
        <v/>
      </c>
      <c r="Y590" s="21" t="str">
        <f>IFERROR(IF(VLOOKUP(B590,IMPORT!$F:$AF,24,FALSE)&lt;&gt;"null",VLOOKUP(B590,IMPORT!$F:$AF,24,FALSE),""),"")</f>
        <v/>
      </c>
      <c r="Z590" s="18" t="str">
        <f>IFERROR(IF(VLOOKUP(B590,IMPORT!$F:$AF,25,FALSE)&lt;&gt;"null",VLOOKUP(B590,IMPORT!$F:$AF,25,FALSE),""),"")</f>
        <v/>
      </c>
    </row>
    <row r="591" spans="1:26">
      <c r="A591" s="1" t="str">
        <f>IFERROR(IF(IMPORT!C591&lt;&gt;"",IMPORT!C591,""),"")</f>
        <v/>
      </c>
      <c r="B591" s="1">
        <f>IFERROR(VLOOKUP(D591,IMPORT!$1:$1048576,6,FALSE),"")</f>
        <v>0</v>
      </c>
      <c r="C591" s="1" t="str">
        <f>IFERROR(VLOOKUP(B591,IMPORT!$F:$G,2,FALSE),"")</f>
        <v/>
      </c>
      <c r="D591" s="8" t="str">
        <f>IFERROR(IF(IMPORT!A591&lt;&gt;"",IMPORT!A591,""),"")</f>
        <v/>
      </c>
      <c r="E591" s="1">
        <f>IFERROR(VLOOKUP(D591,IMPORT!$1:$1048576,21,FALSE),"")</f>
        <v>0</v>
      </c>
      <c r="F591" s="25" t="str">
        <f>IFERROR(IF(VLOOKUP(B591,IMPORT!$F:$J,4,0)="true","","S"),"")</f>
        <v/>
      </c>
      <c r="G591" s="10" t="str">
        <f>IFERROR(IF(VLOOKUP(B591,IMPORT!$F:$J,5,0)="normal","","B"),"")</f>
        <v/>
      </c>
      <c r="H591" s="26" t="str">
        <f>IFERROR(IF(VLOOKUP(B591,IMPORT!$F:$L,7,0)="true","","P"),"")</f>
        <v/>
      </c>
      <c r="I591" s="18" t="str">
        <f>IF(AND(OR(IMPORT!K591="available",IMPORT!K591="reservation",IMPORT!K591="reservation-late"),OR(A591&lt;&gt;"Z - Garage - Livraison",A591&lt;&gt;"Z - Garage - Livraison")),B591,"")</f>
        <v/>
      </c>
      <c r="J591" s="18" t="str">
        <f>IFERROR(IF(VLOOKUP(B591,IMPORT!$F:$AF,21,FALSE)&lt;&gt;"null",IF(OR(A591="Z - Garage - Livraison",A591="Z - Garage - Restitution"),"",B591),""),"")</f>
        <v/>
      </c>
      <c r="K591" s="18" t="str">
        <f>IF(AND(J591="",OR(IMPORT!K591="intervention",IMPORT!K591="intervention-late")),IF(OR(A591="Z - Garage - Livraison",A591="Z - Garage - Restitution"),"",B591),"")</f>
        <v/>
      </c>
      <c r="L591" s="18" t="str">
        <f>IFERROR(IF(OR(A591="Z - Garage - Livraison",A591="Z - Garage - Restitution"),B591,""),"")</f>
        <v/>
      </c>
      <c r="M591" s="20" t="str">
        <f>IFERROR(INT(IF(OR(IMPORT!K591="intervention",IMPORT!K591="intervention-late",IMPORT!K591="unavailable"),IF(J591&lt;&gt;"",MID(VLOOKUP(B591,IMPORT!$F:$AF,21,0),1,10),MID(VLOOKUP(B591,IMPORT!$F:$AF,19,0),1,10)),"")),"")</f>
        <v/>
      </c>
      <c r="N591" s="20" t="str">
        <f>IFERROR(INT(IF(OR(IMPORT!K591="intervention",IMPORT!K591="intervention-late",IMPORT!K591="unavailable"),IF(J591&lt;&gt;"",MID(VLOOKUP(B591,IMPORT!$F:$AF,22,0),1,10),MID(VLOOKUP(B591,IMPORT!$F:$AF,20,0),1,10)),"")),"")</f>
        <v/>
      </c>
      <c r="O591" s="18" t="str">
        <f t="shared" ca="1" si="9"/>
        <v/>
      </c>
      <c r="P591" s="14" t="str">
        <f>IFERROR(INT(IF(MID(VLOOKUP(B591,IMPORT!$F:$AF,23,FALSE),1,10)&lt;&gt;"null",MID(VLOOKUP(B591,IMPORT!$F:$AF,23,FALSE),1,10),"")),"")</f>
        <v/>
      </c>
      <c r="Q591" s="16" t="str">
        <f>IFERROR(INT(IF(MID(VLOOKUP(B591,IMPORT!$F:$AF,26,FALSE),1,10)&lt;&gt;"null",MID(VLOOKUP(B591,IMPORT!$F:$AF,26,FALSE),1,10),"")),"")</f>
        <v/>
      </c>
      <c r="R591" s="16" t="str">
        <f>IFERROR(IF(VLOOKUP(B591,IMPORT!$F:$AF,11,FALSE)="true","X",""),"")</f>
        <v/>
      </c>
      <c r="S591" s="16" t="str">
        <f>IFERROR(IF(VLOOKUP(B591,IMPORT!$F:$AF,12,FALSE)="true","X",""),"")</f>
        <v/>
      </c>
      <c r="T591" s="16" t="str">
        <f>IFERROR(IF(VLOOKUP(B591,IMPORT!$F:$AF,9,FALSE)="true","X",""),"")</f>
        <v/>
      </c>
      <c r="U591" s="16" t="str">
        <f>IFERROR(IF(VLOOKUP(B591,IMPORT!$F:$AF,10,FALSE)="true","X",""),"")</f>
        <v/>
      </c>
      <c r="V591" s="16" t="str">
        <f>IFERROR(IF(VLOOKUP(B591,IMPORT!$F:$AF,13,FALSE)="true","X",""),"")</f>
        <v/>
      </c>
      <c r="W591" s="16" t="str">
        <f>IFERROR(IF(VLOOKUP(B591,IMPORT!$F:$AF,14,FALSE)="true","X",""),"")</f>
        <v/>
      </c>
      <c r="X591" s="12" t="str">
        <f>IFERROR(INT(IF(MID(VLOOKUP(B591,IMPORT!$F:$AF,27,FALSE),1,10)&lt;&gt;"null",MID(VLOOKUP(B591,IMPORT!$F:$AF,27,FALSE),1,10),"-")),"")</f>
        <v/>
      </c>
      <c r="Y591" s="21" t="str">
        <f>IFERROR(IF(VLOOKUP(B591,IMPORT!$F:$AF,24,FALSE)&lt;&gt;"null",VLOOKUP(B591,IMPORT!$F:$AF,24,FALSE),""),"")</f>
        <v/>
      </c>
      <c r="Z591" s="18" t="str">
        <f>IFERROR(IF(VLOOKUP(B591,IMPORT!$F:$AF,25,FALSE)&lt;&gt;"null",VLOOKUP(B591,IMPORT!$F:$AF,25,FALSE),""),"")</f>
        <v/>
      </c>
    </row>
    <row r="592" spans="1:26">
      <c r="A592" s="1" t="str">
        <f>IFERROR(IF(IMPORT!C592&lt;&gt;"",IMPORT!C592,""),"")</f>
        <v/>
      </c>
      <c r="B592" s="1">
        <f>IFERROR(VLOOKUP(D592,IMPORT!$1:$1048576,6,FALSE),"")</f>
        <v>0</v>
      </c>
      <c r="C592" s="1" t="str">
        <f>IFERROR(VLOOKUP(B592,IMPORT!$F:$G,2,FALSE),"")</f>
        <v/>
      </c>
      <c r="D592" s="8" t="str">
        <f>IFERROR(IF(IMPORT!A592&lt;&gt;"",IMPORT!A592,""),"")</f>
        <v/>
      </c>
      <c r="E592" s="1">
        <f>IFERROR(VLOOKUP(D592,IMPORT!$1:$1048576,21,FALSE),"")</f>
        <v>0</v>
      </c>
      <c r="F592" s="25" t="str">
        <f>IFERROR(IF(VLOOKUP(B592,IMPORT!$F:$J,4,0)="true","","S"),"")</f>
        <v/>
      </c>
      <c r="G592" s="10" t="str">
        <f>IFERROR(IF(VLOOKUP(B592,IMPORT!$F:$J,5,0)="normal","","B"),"")</f>
        <v/>
      </c>
      <c r="H592" s="26" t="str">
        <f>IFERROR(IF(VLOOKUP(B592,IMPORT!$F:$L,7,0)="true","","P"),"")</f>
        <v/>
      </c>
      <c r="I592" s="18" t="str">
        <f>IF(AND(OR(IMPORT!K592="available",IMPORT!K592="reservation",IMPORT!K592="reservation-late"),OR(A592&lt;&gt;"Z - Garage - Livraison",A592&lt;&gt;"Z - Garage - Livraison")),B592,"")</f>
        <v/>
      </c>
      <c r="J592" s="18" t="str">
        <f>IFERROR(IF(VLOOKUP(B592,IMPORT!$F:$AF,21,FALSE)&lt;&gt;"null",IF(OR(A592="Z - Garage - Livraison",A592="Z - Garage - Restitution"),"",B592),""),"")</f>
        <v/>
      </c>
      <c r="K592" s="18" t="str">
        <f>IF(AND(J592="",OR(IMPORT!K592="intervention",IMPORT!K592="intervention-late")),IF(OR(A592="Z - Garage - Livraison",A592="Z - Garage - Restitution"),"",B592),"")</f>
        <v/>
      </c>
      <c r="L592" s="18" t="str">
        <f>IFERROR(IF(OR(A592="Z - Garage - Livraison",A592="Z - Garage - Restitution"),B592,""),"")</f>
        <v/>
      </c>
      <c r="M592" s="20" t="str">
        <f>IFERROR(INT(IF(OR(IMPORT!K592="intervention",IMPORT!K592="intervention-late",IMPORT!K592="unavailable"),IF(J592&lt;&gt;"",MID(VLOOKUP(B592,IMPORT!$F:$AF,21,0),1,10),MID(VLOOKUP(B592,IMPORT!$F:$AF,19,0),1,10)),"")),"")</f>
        <v/>
      </c>
      <c r="N592" s="20" t="str">
        <f>IFERROR(INT(IF(OR(IMPORT!K592="intervention",IMPORT!K592="intervention-late",IMPORT!K592="unavailable"),IF(J592&lt;&gt;"",MID(VLOOKUP(B592,IMPORT!$F:$AF,22,0),1,10),MID(VLOOKUP(B592,IMPORT!$F:$AF,20,0),1,10)),"")),"")</f>
        <v/>
      </c>
      <c r="O592" s="18" t="str">
        <f t="shared" ca="1" si="9"/>
        <v/>
      </c>
      <c r="P592" s="14" t="str">
        <f>IFERROR(INT(IF(MID(VLOOKUP(B592,IMPORT!$F:$AF,23,FALSE),1,10)&lt;&gt;"null",MID(VLOOKUP(B592,IMPORT!$F:$AF,23,FALSE),1,10),"")),"")</f>
        <v/>
      </c>
      <c r="Q592" s="16" t="str">
        <f>IFERROR(INT(IF(MID(VLOOKUP(B592,IMPORT!$F:$AF,26,FALSE),1,10)&lt;&gt;"null",MID(VLOOKUP(B592,IMPORT!$F:$AF,26,FALSE),1,10),"")),"")</f>
        <v/>
      </c>
      <c r="R592" s="16" t="str">
        <f>IFERROR(IF(VLOOKUP(B592,IMPORT!$F:$AF,11,FALSE)="true","X",""),"")</f>
        <v/>
      </c>
      <c r="S592" s="16" t="str">
        <f>IFERROR(IF(VLOOKUP(B592,IMPORT!$F:$AF,12,FALSE)="true","X",""),"")</f>
        <v/>
      </c>
      <c r="T592" s="16" t="str">
        <f>IFERROR(IF(VLOOKUP(B592,IMPORT!$F:$AF,9,FALSE)="true","X",""),"")</f>
        <v/>
      </c>
      <c r="U592" s="16" t="str">
        <f>IFERROR(IF(VLOOKUP(B592,IMPORT!$F:$AF,10,FALSE)="true","X",""),"")</f>
        <v/>
      </c>
      <c r="V592" s="16" t="str">
        <f>IFERROR(IF(VLOOKUP(B592,IMPORT!$F:$AF,13,FALSE)="true","X",""),"")</f>
        <v/>
      </c>
      <c r="W592" s="16" t="str">
        <f>IFERROR(IF(VLOOKUP(B592,IMPORT!$F:$AF,14,FALSE)="true","X",""),"")</f>
        <v/>
      </c>
      <c r="X592" s="12" t="str">
        <f>IFERROR(INT(IF(MID(VLOOKUP(B592,IMPORT!$F:$AF,27,FALSE),1,10)&lt;&gt;"null",MID(VLOOKUP(B592,IMPORT!$F:$AF,27,FALSE),1,10),"-")),"")</f>
        <v/>
      </c>
      <c r="Y592" s="21" t="str">
        <f>IFERROR(IF(VLOOKUP(B592,IMPORT!$F:$AF,24,FALSE)&lt;&gt;"null",VLOOKUP(B592,IMPORT!$F:$AF,24,FALSE),""),"")</f>
        <v/>
      </c>
      <c r="Z592" s="18" t="str">
        <f>IFERROR(IF(VLOOKUP(B592,IMPORT!$F:$AF,25,FALSE)&lt;&gt;"null",VLOOKUP(B592,IMPORT!$F:$AF,25,FALSE),""),"")</f>
        <v/>
      </c>
    </row>
    <row r="593" spans="1:26">
      <c r="A593" s="1" t="str">
        <f>IFERROR(IF(IMPORT!C593&lt;&gt;"",IMPORT!C593,""),"")</f>
        <v/>
      </c>
      <c r="B593" s="1">
        <f>IFERROR(VLOOKUP(D593,IMPORT!$1:$1048576,6,FALSE),"")</f>
        <v>0</v>
      </c>
      <c r="C593" s="1" t="str">
        <f>IFERROR(VLOOKUP(B593,IMPORT!$F:$G,2,FALSE),"")</f>
        <v/>
      </c>
      <c r="D593" s="8" t="str">
        <f>IFERROR(IF(IMPORT!A593&lt;&gt;"",IMPORT!A593,""),"")</f>
        <v/>
      </c>
      <c r="E593" s="1">
        <f>IFERROR(VLOOKUP(D593,IMPORT!$1:$1048576,21,FALSE),"")</f>
        <v>0</v>
      </c>
      <c r="F593" s="25" t="str">
        <f>IFERROR(IF(VLOOKUP(B593,IMPORT!$F:$J,4,0)="true","","S"),"")</f>
        <v/>
      </c>
      <c r="G593" s="10" t="str">
        <f>IFERROR(IF(VLOOKUP(B593,IMPORT!$F:$J,5,0)="normal","","B"),"")</f>
        <v/>
      </c>
      <c r="H593" s="26" t="str">
        <f>IFERROR(IF(VLOOKUP(B593,IMPORT!$F:$L,7,0)="true","","P"),"")</f>
        <v/>
      </c>
      <c r="I593" s="18" t="str">
        <f>IF(AND(OR(IMPORT!K593="available",IMPORT!K593="reservation",IMPORT!K593="reservation-late"),OR(A593&lt;&gt;"Z - Garage - Livraison",A593&lt;&gt;"Z - Garage - Livraison")),B593,"")</f>
        <v/>
      </c>
      <c r="J593" s="18" t="str">
        <f>IFERROR(IF(VLOOKUP(B593,IMPORT!$F:$AF,21,FALSE)&lt;&gt;"null",IF(OR(A593="Z - Garage - Livraison",A593="Z - Garage - Restitution"),"",B593),""),"")</f>
        <v/>
      </c>
      <c r="K593" s="18" t="str">
        <f>IF(AND(J593="",OR(IMPORT!K593="intervention",IMPORT!K593="intervention-late")),IF(OR(A593="Z - Garage - Livraison",A593="Z - Garage - Restitution"),"",B593),"")</f>
        <v/>
      </c>
      <c r="L593" s="18" t="str">
        <f>IFERROR(IF(OR(A593="Z - Garage - Livraison",A593="Z - Garage - Restitution"),B593,""),"")</f>
        <v/>
      </c>
      <c r="M593" s="20" t="str">
        <f>IFERROR(INT(IF(OR(IMPORT!K593="intervention",IMPORT!K593="intervention-late",IMPORT!K593="unavailable"),IF(J593&lt;&gt;"",MID(VLOOKUP(B593,IMPORT!$F:$AF,21,0),1,10),MID(VLOOKUP(B593,IMPORT!$F:$AF,19,0),1,10)),"")),"")</f>
        <v/>
      </c>
      <c r="N593" s="20" t="str">
        <f>IFERROR(INT(IF(OR(IMPORT!K593="intervention",IMPORT!K593="intervention-late",IMPORT!K593="unavailable"),IF(J593&lt;&gt;"",MID(VLOOKUP(B593,IMPORT!$F:$AF,22,0),1,10),MID(VLOOKUP(B593,IMPORT!$F:$AF,20,0),1,10)),"")),"")</f>
        <v/>
      </c>
      <c r="O593" s="18" t="str">
        <f t="shared" ca="1" si="9"/>
        <v/>
      </c>
      <c r="P593" s="14" t="str">
        <f>IFERROR(INT(IF(MID(VLOOKUP(B593,IMPORT!$F:$AF,23,FALSE),1,10)&lt;&gt;"null",MID(VLOOKUP(B593,IMPORT!$F:$AF,23,FALSE),1,10),"")),"")</f>
        <v/>
      </c>
      <c r="Q593" s="16" t="str">
        <f>IFERROR(INT(IF(MID(VLOOKUP(B593,IMPORT!$F:$AF,26,FALSE),1,10)&lt;&gt;"null",MID(VLOOKUP(B593,IMPORT!$F:$AF,26,FALSE),1,10),"")),"")</f>
        <v/>
      </c>
      <c r="R593" s="16" t="str">
        <f>IFERROR(IF(VLOOKUP(B593,IMPORT!$F:$AF,11,FALSE)="true","X",""),"")</f>
        <v/>
      </c>
      <c r="S593" s="16" t="str">
        <f>IFERROR(IF(VLOOKUP(B593,IMPORT!$F:$AF,12,FALSE)="true","X",""),"")</f>
        <v/>
      </c>
      <c r="T593" s="16" t="str">
        <f>IFERROR(IF(VLOOKUP(B593,IMPORT!$F:$AF,9,FALSE)="true","X",""),"")</f>
        <v/>
      </c>
      <c r="U593" s="16" t="str">
        <f>IFERROR(IF(VLOOKUP(B593,IMPORT!$F:$AF,10,FALSE)="true","X",""),"")</f>
        <v/>
      </c>
      <c r="V593" s="16" t="str">
        <f>IFERROR(IF(VLOOKUP(B593,IMPORT!$F:$AF,13,FALSE)="true","X",""),"")</f>
        <v/>
      </c>
      <c r="W593" s="16" t="str">
        <f>IFERROR(IF(VLOOKUP(B593,IMPORT!$F:$AF,14,FALSE)="true","X",""),"")</f>
        <v/>
      </c>
      <c r="X593" s="12" t="str">
        <f>IFERROR(INT(IF(MID(VLOOKUP(B593,IMPORT!$F:$AF,27,FALSE),1,10)&lt;&gt;"null",MID(VLOOKUP(B593,IMPORT!$F:$AF,27,FALSE),1,10),"-")),"")</f>
        <v/>
      </c>
      <c r="Y593" s="21" t="str">
        <f>IFERROR(IF(VLOOKUP(B593,IMPORT!$F:$AF,24,FALSE)&lt;&gt;"null",VLOOKUP(B593,IMPORT!$F:$AF,24,FALSE),""),"")</f>
        <v/>
      </c>
      <c r="Z593" s="18" t="str">
        <f>IFERROR(IF(VLOOKUP(B593,IMPORT!$F:$AF,25,FALSE)&lt;&gt;"null",VLOOKUP(B593,IMPORT!$F:$AF,25,FALSE),""),"")</f>
        <v/>
      </c>
    </row>
    <row r="594" spans="1:26">
      <c r="A594" s="1" t="str">
        <f>IFERROR(IF(IMPORT!C594&lt;&gt;"",IMPORT!C594,""),"")</f>
        <v/>
      </c>
      <c r="B594" s="1">
        <f>IFERROR(VLOOKUP(D594,IMPORT!$1:$1048576,6,FALSE),"")</f>
        <v>0</v>
      </c>
      <c r="C594" s="1" t="str">
        <f>IFERROR(VLOOKUP(B594,IMPORT!$F:$G,2,FALSE),"")</f>
        <v/>
      </c>
      <c r="D594" s="8" t="str">
        <f>IFERROR(IF(IMPORT!A594&lt;&gt;"",IMPORT!A594,""),"")</f>
        <v/>
      </c>
      <c r="E594" s="1">
        <f>IFERROR(VLOOKUP(D594,IMPORT!$1:$1048576,21,FALSE),"")</f>
        <v>0</v>
      </c>
      <c r="F594" s="25" t="str">
        <f>IFERROR(IF(VLOOKUP(B594,IMPORT!$F:$J,4,0)="true","","S"),"")</f>
        <v/>
      </c>
      <c r="G594" s="10" t="str">
        <f>IFERROR(IF(VLOOKUP(B594,IMPORT!$F:$J,5,0)="normal","","B"),"")</f>
        <v/>
      </c>
      <c r="H594" s="26" t="str">
        <f>IFERROR(IF(VLOOKUP(B594,IMPORT!$F:$L,7,0)="true","","P"),"")</f>
        <v/>
      </c>
      <c r="I594" s="18" t="str">
        <f>IF(AND(OR(IMPORT!K594="available",IMPORT!K594="reservation",IMPORT!K594="reservation-late"),OR(A594&lt;&gt;"Z - Garage - Livraison",A594&lt;&gt;"Z - Garage - Livraison")),B594,"")</f>
        <v/>
      </c>
      <c r="J594" s="18" t="str">
        <f>IFERROR(IF(VLOOKUP(B594,IMPORT!$F:$AF,21,FALSE)&lt;&gt;"null",IF(OR(A594="Z - Garage - Livraison",A594="Z - Garage - Restitution"),"",B594),""),"")</f>
        <v/>
      </c>
      <c r="K594" s="18" t="str">
        <f>IF(AND(J594="",OR(IMPORT!K594="intervention",IMPORT!K594="intervention-late")),IF(OR(A594="Z - Garage - Livraison",A594="Z - Garage - Restitution"),"",B594),"")</f>
        <v/>
      </c>
      <c r="L594" s="18" t="str">
        <f>IFERROR(IF(OR(A594="Z - Garage - Livraison",A594="Z - Garage - Restitution"),B594,""),"")</f>
        <v/>
      </c>
      <c r="M594" s="20" t="str">
        <f>IFERROR(INT(IF(OR(IMPORT!K594="intervention",IMPORT!K594="intervention-late",IMPORT!K594="unavailable"),IF(J594&lt;&gt;"",MID(VLOOKUP(B594,IMPORT!$F:$AF,21,0),1,10),MID(VLOOKUP(B594,IMPORT!$F:$AF,19,0),1,10)),"")),"")</f>
        <v/>
      </c>
      <c r="N594" s="20" t="str">
        <f>IFERROR(INT(IF(OR(IMPORT!K594="intervention",IMPORT!K594="intervention-late",IMPORT!K594="unavailable"),IF(J594&lt;&gt;"",MID(VLOOKUP(B594,IMPORT!$F:$AF,22,0),1,10),MID(VLOOKUP(B594,IMPORT!$F:$AF,20,0),1,10)),"")),"")</f>
        <v/>
      </c>
      <c r="O594" s="18" t="str">
        <f t="shared" ca="1" si="9"/>
        <v/>
      </c>
      <c r="P594" s="14" t="str">
        <f>IFERROR(INT(IF(MID(VLOOKUP(B594,IMPORT!$F:$AF,23,FALSE),1,10)&lt;&gt;"null",MID(VLOOKUP(B594,IMPORT!$F:$AF,23,FALSE),1,10),"")),"")</f>
        <v/>
      </c>
      <c r="Q594" s="16" t="str">
        <f>IFERROR(INT(IF(MID(VLOOKUP(B594,IMPORT!$F:$AF,26,FALSE),1,10)&lt;&gt;"null",MID(VLOOKUP(B594,IMPORT!$F:$AF,26,FALSE),1,10),"")),"")</f>
        <v/>
      </c>
      <c r="R594" s="16" t="str">
        <f>IFERROR(IF(VLOOKUP(B594,IMPORT!$F:$AF,11,FALSE)="true","X",""),"")</f>
        <v/>
      </c>
      <c r="S594" s="16" t="str">
        <f>IFERROR(IF(VLOOKUP(B594,IMPORT!$F:$AF,12,FALSE)="true","X",""),"")</f>
        <v/>
      </c>
      <c r="T594" s="16" t="str">
        <f>IFERROR(IF(VLOOKUP(B594,IMPORT!$F:$AF,9,FALSE)="true","X",""),"")</f>
        <v/>
      </c>
      <c r="U594" s="16" t="str">
        <f>IFERROR(IF(VLOOKUP(B594,IMPORT!$F:$AF,10,FALSE)="true","X",""),"")</f>
        <v/>
      </c>
      <c r="V594" s="16" t="str">
        <f>IFERROR(IF(VLOOKUP(B594,IMPORT!$F:$AF,13,FALSE)="true","X",""),"")</f>
        <v/>
      </c>
      <c r="W594" s="16" t="str">
        <f>IFERROR(IF(VLOOKUP(B594,IMPORT!$F:$AF,14,FALSE)="true","X",""),"")</f>
        <v/>
      </c>
      <c r="X594" s="12" t="str">
        <f>IFERROR(INT(IF(MID(VLOOKUP(B594,IMPORT!$F:$AF,27,FALSE),1,10)&lt;&gt;"null",MID(VLOOKUP(B594,IMPORT!$F:$AF,27,FALSE),1,10),"-")),"")</f>
        <v/>
      </c>
      <c r="Y594" s="21" t="str">
        <f>IFERROR(IF(VLOOKUP(B594,IMPORT!$F:$AF,24,FALSE)&lt;&gt;"null",VLOOKUP(B594,IMPORT!$F:$AF,24,FALSE),""),"")</f>
        <v/>
      </c>
      <c r="Z594" s="18" t="str">
        <f>IFERROR(IF(VLOOKUP(B594,IMPORT!$F:$AF,25,FALSE)&lt;&gt;"null",VLOOKUP(B594,IMPORT!$F:$AF,25,FALSE),""),"")</f>
        <v/>
      </c>
    </row>
    <row r="595" spans="1:26">
      <c r="A595" s="1" t="str">
        <f>IFERROR(IF(IMPORT!C595&lt;&gt;"",IMPORT!C595,""),"")</f>
        <v/>
      </c>
      <c r="B595" s="1">
        <f>IFERROR(VLOOKUP(D595,IMPORT!$1:$1048576,6,FALSE),"")</f>
        <v>0</v>
      </c>
      <c r="C595" s="1" t="str">
        <f>IFERROR(VLOOKUP(B595,IMPORT!$F:$G,2,FALSE),"")</f>
        <v/>
      </c>
      <c r="D595" s="8" t="str">
        <f>IFERROR(IF(IMPORT!A595&lt;&gt;"",IMPORT!A595,""),"")</f>
        <v/>
      </c>
      <c r="E595" s="1">
        <f>IFERROR(VLOOKUP(D595,IMPORT!$1:$1048576,21,FALSE),"")</f>
        <v>0</v>
      </c>
      <c r="F595" s="25" t="str">
        <f>IFERROR(IF(VLOOKUP(B595,IMPORT!$F:$J,4,0)="true","","S"),"")</f>
        <v/>
      </c>
      <c r="G595" s="10" t="str">
        <f>IFERROR(IF(VLOOKUP(B595,IMPORT!$F:$J,5,0)="normal","","B"),"")</f>
        <v/>
      </c>
      <c r="H595" s="26" t="str">
        <f>IFERROR(IF(VLOOKUP(B595,IMPORT!$F:$L,7,0)="true","","P"),"")</f>
        <v/>
      </c>
      <c r="I595" s="18" t="str">
        <f>IF(AND(OR(IMPORT!K595="available",IMPORT!K595="reservation",IMPORT!K595="reservation-late"),OR(A595&lt;&gt;"Z - Garage - Livraison",A595&lt;&gt;"Z - Garage - Livraison")),B595,"")</f>
        <v/>
      </c>
      <c r="J595" s="18" t="str">
        <f>IFERROR(IF(VLOOKUP(B595,IMPORT!$F:$AF,21,FALSE)&lt;&gt;"null",IF(OR(A595="Z - Garage - Livraison",A595="Z - Garage - Restitution"),"",B595),""),"")</f>
        <v/>
      </c>
      <c r="K595" s="18" t="str">
        <f>IF(AND(J595="",OR(IMPORT!K595="intervention",IMPORT!K595="intervention-late")),IF(OR(A595="Z - Garage - Livraison",A595="Z - Garage - Restitution"),"",B595),"")</f>
        <v/>
      </c>
      <c r="L595" s="18" t="str">
        <f>IFERROR(IF(OR(A595="Z - Garage - Livraison",A595="Z - Garage - Restitution"),B595,""),"")</f>
        <v/>
      </c>
      <c r="M595" s="20" t="str">
        <f>IFERROR(INT(IF(OR(IMPORT!K595="intervention",IMPORT!K595="intervention-late",IMPORT!K595="unavailable"),IF(J595&lt;&gt;"",MID(VLOOKUP(B595,IMPORT!$F:$AF,21,0),1,10),MID(VLOOKUP(B595,IMPORT!$F:$AF,19,0),1,10)),"")),"")</f>
        <v/>
      </c>
      <c r="N595" s="20" t="str">
        <f>IFERROR(INT(IF(OR(IMPORT!K595="intervention",IMPORT!K595="intervention-late",IMPORT!K595="unavailable"),IF(J595&lt;&gt;"",MID(VLOOKUP(B595,IMPORT!$F:$AF,22,0),1,10),MID(VLOOKUP(B595,IMPORT!$F:$AF,20,0),1,10)),"")),"")</f>
        <v/>
      </c>
      <c r="O595" s="18" t="str">
        <f t="shared" ca="1" si="9"/>
        <v/>
      </c>
      <c r="P595" s="14" t="str">
        <f>IFERROR(INT(IF(MID(VLOOKUP(B595,IMPORT!$F:$AF,23,FALSE),1,10)&lt;&gt;"null",MID(VLOOKUP(B595,IMPORT!$F:$AF,23,FALSE),1,10),"")),"")</f>
        <v/>
      </c>
      <c r="Q595" s="16" t="str">
        <f>IFERROR(INT(IF(MID(VLOOKUP(B595,IMPORT!$F:$AF,26,FALSE),1,10)&lt;&gt;"null",MID(VLOOKUP(B595,IMPORT!$F:$AF,26,FALSE),1,10),"")),"")</f>
        <v/>
      </c>
      <c r="R595" s="16" t="str">
        <f>IFERROR(IF(VLOOKUP(B595,IMPORT!$F:$AF,11,FALSE)="true","X",""),"")</f>
        <v/>
      </c>
      <c r="S595" s="16" t="str">
        <f>IFERROR(IF(VLOOKUP(B595,IMPORT!$F:$AF,12,FALSE)="true","X",""),"")</f>
        <v/>
      </c>
      <c r="T595" s="16" t="str">
        <f>IFERROR(IF(VLOOKUP(B595,IMPORT!$F:$AF,9,FALSE)="true","X",""),"")</f>
        <v/>
      </c>
      <c r="U595" s="16" t="str">
        <f>IFERROR(IF(VLOOKUP(B595,IMPORT!$F:$AF,10,FALSE)="true","X",""),"")</f>
        <v/>
      </c>
      <c r="V595" s="16" t="str">
        <f>IFERROR(IF(VLOOKUP(B595,IMPORT!$F:$AF,13,FALSE)="true","X",""),"")</f>
        <v/>
      </c>
      <c r="W595" s="16" t="str">
        <f>IFERROR(IF(VLOOKUP(B595,IMPORT!$F:$AF,14,FALSE)="true","X",""),"")</f>
        <v/>
      </c>
      <c r="X595" s="12" t="str">
        <f>IFERROR(INT(IF(MID(VLOOKUP(B595,IMPORT!$F:$AF,27,FALSE),1,10)&lt;&gt;"null",MID(VLOOKUP(B595,IMPORT!$F:$AF,27,FALSE),1,10),"-")),"")</f>
        <v/>
      </c>
      <c r="Y595" s="21" t="str">
        <f>IFERROR(IF(VLOOKUP(B595,IMPORT!$F:$AF,24,FALSE)&lt;&gt;"null",VLOOKUP(B595,IMPORT!$F:$AF,24,FALSE),""),"")</f>
        <v/>
      </c>
      <c r="Z595" s="18" t="str">
        <f>IFERROR(IF(VLOOKUP(B595,IMPORT!$F:$AF,25,FALSE)&lt;&gt;"null",VLOOKUP(B595,IMPORT!$F:$AF,25,FALSE),""),"")</f>
        <v/>
      </c>
    </row>
    <row r="596" spans="1:26">
      <c r="A596" s="1" t="str">
        <f>IFERROR(IF(IMPORT!C596&lt;&gt;"",IMPORT!C596,""),"")</f>
        <v/>
      </c>
      <c r="B596" s="1">
        <f>IFERROR(VLOOKUP(D596,IMPORT!$1:$1048576,6,FALSE),"")</f>
        <v>0</v>
      </c>
      <c r="C596" s="1" t="str">
        <f>IFERROR(VLOOKUP(B596,IMPORT!$F:$G,2,FALSE),"")</f>
        <v/>
      </c>
      <c r="D596" s="8" t="str">
        <f>IFERROR(IF(IMPORT!A596&lt;&gt;"",IMPORT!A596,""),"")</f>
        <v/>
      </c>
      <c r="E596" s="1">
        <f>IFERROR(VLOOKUP(D596,IMPORT!$1:$1048576,21,FALSE),"")</f>
        <v>0</v>
      </c>
      <c r="F596" s="25" t="str">
        <f>IFERROR(IF(VLOOKUP(B596,IMPORT!$F:$J,4,0)="true","","S"),"")</f>
        <v/>
      </c>
      <c r="G596" s="10" t="str">
        <f>IFERROR(IF(VLOOKUP(B596,IMPORT!$F:$J,5,0)="normal","","B"),"")</f>
        <v/>
      </c>
      <c r="H596" s="26" t="str">
        <f>IFERROR(IF(VLOOKUP(B596,IMPORT!$F:$L,7,0)="true","","P"),"")</f>
        <v/>
      </c>
      <c r="I596" s="18" t="str">
        <f>IF(AND(OR(IMPORT!K596="available",IMPORT!K596="reservation",IMPORT!K596="reservation-late"),OR(A596&lt;&gt;"Z - Garage - Livraison",A596&lt;&gt;"Z - Garage - Livraison")),B596,"")</f>
        <v/>
      </c>
      <c r="J596" s="18" t="str">
        <f>IFERROR(IF(VLOOKUP(B596,IMPORT!$F:$AF,21,FALSE)&lt;&gt;"null",IF(OR(A596="Z - Garage - Livraison",A596="Z - Garage - Restitution"),"",B596),""),"")</f>
        <v/>
      </c>
      <c r="K596" s="18" t="str">
        <f>IF(AND(J596="",OR(IMPORT!K596="intervention",IMPORT!K596="intervention-late")),IF(OR(A596="Z - Garage - Livraison",A596="Z - Garage - Restitution"),"",B596),"")</f>
        <v/>
      </c>
      <c r="L596" s="18" t="str">
        <f>IFERROR(IF(OR(A596="Z - Garage - Livraison",A596="Z - Garage - Restitution"),B596,""),"")</f>
        <v/>
      </c>
      <c r="M596" s="20" t="str">
        <f>IFERROR(INT(IF(OR(IMPORT!K596="intervention",IMPORT!K596="intervention-late",IMPORT!K596="unavailable"),IF(J596&lt;&gt;"",MID(VLOOKUP(B596,IMPORT!$F:$AF,21,0),1,10),MID(VLOOKUP(B596,IMPORT!$F:$AF,19,0),1,10)),"")),"")</f>
        <v/>
      </c>
      <c r="N596" s="20" t="str">
        <f>IFERROR(INT(IF(OR(IMPORT!K596="intervention",IMPORT!K596="intervention-late",IMPORT!K596="unavailable"),IF(J596&lt;&gt;"",MID(VLOOKUP(B596,IMPORT!$F:$AF,22,0),1,10),MID(VLOOKUP(B596,IMPORT!$F:$AF,20,0),1,10)),"")),"")</f>
        <v/>
      </c>
      <c r="O596" s="18" t="str">
        <f t="shared" ca="1" si="9"/>
        <v/>
      </c>
      <c r="P596" s="14" t="str">
        <f>IFERROR(INT(IF(MID(VLOOKUP(B596,IMPORT!$F:$AF,23,FALSE),1,10)&lt;&gt;"null",MID(VLOOKUP(B596,IMPORT!$F:$AF,23,FALSE),1,10),"")),"")</f>
        <v/>
      </c>
      <c r="Q596" s="16" t="str">
        <f>IFERROR(INT(IF(MID(VLOOKUP(B596,IMPORT!$F:$AF,26,FALSE),1,10)&lt;&gt;"null",MID(VLOOKUP(B596,IMPORT!$F:$AF,26,FALSE),1,10),"")),"")</f>
        <v/>
      </c>
      <c r="R596" s="16" t="str">
        <f>IFERROR(IF(VLOOKUP(B596,IMPORT!$F:$AF,11,FALSE)="true","X",""),"")</f>
        <v/>
      </c>
      <c r="S596" s="16" t="str">
        <f>IFERROR(IF(VLOOKUP(B596,IMPORT!$F:$AF,12,FALSE)="true","X",""),"")</f>
        <v/>
      </c>
      <c r="T596" s="16" t="str">
        <f>IFERROR(IF(VLOOKUP(B596,IMPORT!$F:$AF,9,FALSE)="true","X",""),"")</f>
        <v/>
      </c>
      <c r="U596" s="16" t="str">
        <f>IFERROR(IF(VLOOKUP(B596,IMPORT!$F:$AF,10,FALSE)="true","X",""),"")</f>
        <v/>
      </c>
      <c r="V596" s="16" t="str">
        <f>IFERROR(IF(VLOOKUP(B596,IMPORT!$F:$AF,13,FALSE)="true","X",""),"")</f>
        <v/>
      </c>
      <c r="W596" s="16" t="str">
        <f>IFERROR(IF(VLOOKUP(B596,IMPORT!$F:$AF,14,FALSE)="true","X",""),"")</f>
        <v/>
      </c>
      <c r="X596" s="12" t="str">
        <f>IFERROR(INT(IF(MID(VLOOKUP(B596,IMPORT!$F:$AF,27,FALSE),1,10)&lt;&gt;"null",MID(VLOOKUP(B596,IMPORT!$F:$AF,27,FALSE),1,10),"-")),"")</f>
        <v/>
      </c>
      <c r="Y596" s="21" t="str">
        <f>IFERROR(IF(VLOOKUP(B596,IMPORT!$F:$AF,24,FALSE)&lt;&gt;"null",VLOOKUP(B596,IMPORT!$F:$AF,24,FALSE),""),"")</f>
        <v/>
      </c>
      <c r="Z596" s="18" t="str">
        <f>IFERROR(IF(VLOOKUP(B596,IMPORT!$F:$AF,25,FALSE)&lt;&gt;"null",VLOOKUP(B596,IMPORT!$F:$AF,25,FALSE),""),"")</f>
        <v/>
      </c>
    </row>
    <row r="597" spans="1:26">
      <c r="A597" s="1" t="str">
        <f>IFERROR(IF(IMPORT!C597&lt;&gt;"",IMPORT!C597,""),"")</f>
        <v/>
      </c>
      <c r="B597" s="1">
        <f>IFERROR(VLOOKUP(D597,IMPORT!$1:$1048576,6,FALSE),"")</f>
        <v>0</v>
      </c>
      <c r="C597" s="1" t="str">
        <f>IFERROR(VLOOKUP(B597,IMPORT!$F:$G,2,FALSE),"")</f>
        <v/>
      </c>
      <c r="D597" s="8" t="str">
        <f>IFERROR(IF(IMPORT!A597&lt;&gt;"",IMPORT!A597,""),"")</f>
        <v/>
      </c>
      <c r="E597" s="1">
        <f>IFERROR(VLOOKUP(D597,IMPORT!$1:$1048576,21,FALSE),"")</f>
        <v>0</v>
      </c>
      <c r="F597" s="25" t="str">
        <f>IFERROR(IF(VLOOKUP(B597,IMPORT!$F:$J,4,0)="true","","S"),"")</f>
        <v/>
      </c>
      <c r="G597" s="10" t="str">
        <f>IFERROR(IF(VLOOKUP(B597,IMPORT!$F:$J,5,0)="normal","","B"),"")</f>
        <v/>
      </c>
      <c r="H597" s="26" t="str">
        <f>IFERROR(IF(VLOOKUP(B597,IMPORT!$F:$L,7,0)="true","","P"),"")</f>
        <v/>
      </c>
      <c r="I597" s="18" t="str">
        <f>IF(AND(OR(IMPORT!K597="available",IMPORT!K597="reservation",IMPORT!K597="reservation-late"),OR(A597&lt;&gt;"Z - Garage - Livraison",A597&lt;&gt;"Z - Garage - Livraison")),B597,"")</f>
        <v/>
      </c>
      <c r="J597" s="18" t="str">
        <f>IFERROR(IF(VLOOKUP(B597,IMPORT!$F:$AF,21,FALSE)&lt;&gt;"null",IF(OR(A597="Z - Garage - Livraison",A597="Z - Garage - Restitution"),"",B597),""),"")</f>
        <v/>
      </c>
      <c r="K597" s="18" t="str">
        <f>IF(AND(J597="",OR(IMPORT!K597="intervention",IMPORT!K597="intervention-late")),IF(OR(A597="Z - Garage - Livraison",A597="Z - Garage - Restitution"),"",B597),"")</f>
        <v/>
      </c>
      <c r="L597" s="18" t="str">
        <f>IFERROR(IF(OR(A597="Z - Garage - Livraison",A597="Z - Garage - Restitution"),B597,""),"")</f>
        <v/>
      </c>
      <c r="M597" s="20" t="str">
        <f>IFERROR(INT(IF(OR(IMPORT!K597="intervention",IMPORT!K597="intervention-late",IMPORT!K597="unavailable"),IF(J597&lt;&gt;"",MID(VLOOKUP(B597,IMPORT!$F:$AF,21,0),1,10),MID(VLOOKUP(B597,IMPORT!$F:$AF,19,0),1,10)),"")),"")</f>
        <v/>
      </c>
      <c r="N597" s="20" t="str">
        <f>IFERROR(INT(IF(OR(IMPORT!K597="intervention",IMPORT!K597="intervention-late",IMPORT!K597="unavailable"),IF(J597&lt;&gt;"",MID(VLOOKUP(B597,IMPORT!$F:$AF,22,0),1,10),MID(VLOOKUP(B597,IMPORT!$F:$AF,20,0),1,10)),"")),"")</f>
        <v/>
      </c>
      <c r="O597" s="18" t="str">
        <f t="shared" ca="1" si="9"/>
        <v/>
      </c>
      <c r="P597" s="14" t="str">
        <f>IFERROR(INT(IF(MID(VLOOKUP(B597,IMPORT!$F:$AF,23,FALSE),1,10)&lt;&gt;"null",MID(VLOOKUP(B597,IMPORT!$F:$AF,23,FALSE),1,10),"")),"")</f>
        <v/>
      </c>
      <c r="Q597" s="16" t="str">
        <f>IFERROR(INT(IF(MID(VLOOKUP(B597,IMPORT!$F:$AF,26,FALSE),1,10)&lt;&gt;"null",MID(VLOOKUP(B597,IMPORT!$F:$AF,26,FALSE),1,10),"")),"")</f>
        <v/>
      </c>
      <c r="R597" s="16" t="str">
        <f>IFERROR(IF(VLOOKUP(B597,IMPORT!$F:$AF,11,FALSE)="true","X",""),"")</f>
        <v/>
      </c>
      <c r="S597" s="16" t="str">
        <f>IFERROR(IF(VLOOKUP(B597,IMPORT!$F:$AF,12,FALSE)="true","X",""),"")</f>
        <v/>
      </c>
      <c r="T597" s="16" t="str">
        <f>IFERROR(IF(VLOOKUP(B597,IMPORT!$F:$AF,9,FALSE)="true","X",""),"")</f>
        <v/>
      </c>
      <c r="U597" s="16" t="str">
        <f>IFERROR(IF(VLOOKUP(B597,IMPORT!$F:$AF,10,FALSE)="true","X",""),"")</f>
        <v/>
      </c>
      <c r="V597" s="16" t="str">
        <f>IFERROR(IF(VLOOKUP(B597,IMPORT!$F:$AF,13,FALSE)="true","X",""),"")</f>
        <v/>
      </c>
      <c r="W597" s="16" t="str">
        <f>IFERROR(IF(VLOOKUP(B597,IMPORT!$F:$AF,14,FALSE)="true","X",""),"")</f>
        <v/>
      </c>
      <c r="X597" s="12" t="str">
        <f>IFERROR(INT(IF(MID(VLOOKUP(B597,IMPORT!$F:$AF,27,FALSE),1,10)&lt;&gt;"null",MID(VLOOKUP(B597,IMPORT!$F:$AF,27,FALSE),1,10),"-")),"")</f>
        <v/>
      </c>
      <c r="Y597" s="21" t="str">
        <f>IFERROR(IF(VLOOKUP(B597,IMPORT!$F:$AF,24,FALSE)&lt;&gt;"null",VLOOKUP(B597,IMPORT!$F:$AF,24,FALSE),""),"")</f>
        <v/>
      </c>
      <c r="Z597" s="18" t="str">
        <f>IFERROR(IF(VLOOKUP(B597,IMPORT!$F:$AF,25,FALSE)&lt;&gt;"null",VLOOKUP(B597,IMPORT!$F:$AF,25,FALSE),""),"")</f>
        <v/>
      </c>
    </row>
    <row r="598" spans="1:26">
      <c r="A598" s="1" t="str">
        <f>IFERROR(IF(IMPORT!C598&lt;&gt;"",IMPORT!C598,""),"")</f>
        <v/>
      </c>
      <c r="B598" s="1">
        <f>IFERROR(VLOOKUP(D598,IMPORT!$1:$1048576,6,FALSE),"")</f>
        <v>0</v>
      </c>
      <c r="C598" s="1" t="str">
        <f>IFERROR(VLOOKUP(B598,IMPORT!$F:$G,2,FALSE),"")</f>
        <v/>
      </c>
      <c r="D598" s="8" t="str">
        <f>IFERROR(IF(IMPORT!A598&lt;&gt;"",IMPORT!A598,""),"")</f>
        <v/>
      </c>
      <c r="E598" s="1">
        <f>IFERROR(VLOOKUP(D598,IMPORT!$1:$1048576,21,FALSE),"")</f>
        <v>0</v>
      </c>
      <c r="F598" s="25" t="str">
        <f>IFERROR(IF(VLOOKUP(B598,IMPORT!$F:$J,4,0)="true","","S"),"")</f>
        <v/>
      </c>
      <c r="G598" s="10" t="str">
        <f>IFERROR(IF(VLOOKUP(B598,IMPORT!$F:$J,5,0)="normal","","B"),"")</f>
        <v/>
      </c>
      <c r="H598" s="26" t="str">
        <f>IFERROR(IF(VLOOKUP(B598,IMPORT!$F:$L,7,0)="true","","P"),"")</f>
        <v/>
      </c>
      <c r="I598" s="18" t="str">
        <f>IF(AND(OR(IMPORT!K598="available",IMPORT!K598="reservation",IMPORT!K598="reservation-late"),OR(A598&lt;&gt;"Z - Garage - Livraison",A598&lt;&gt;"Z - Garage - Livraison")),B598,"")</f>
        <v/>
      </c>
      <c r="J598" s="18" t="str">
        <f>IFERROR(IF(VLOOKUP(B598,IMPORT!$F:$AF,21,FALSE)&lt;&gt;"null",IF(OR(A598="Z - Garage - Livraison",A598="Z - Garage - Restitution"),"",B598),""),"")</f>
        <v/>
      </c>
      <c r="K598" s="18" t="str">
        <f>IF(AND(J598="",OR(IMPORT!K598="intervention",IMPORT!K598="intervention-late")),IF(OR(A598="Z - Garage - Livraison",A598="Z - Garage - Restitution"),"",B598),"")</f>
        <v/>
      </c>
      <c r="L598" s="18" t="str">
        <f>IFERROR(IF(OR(A598="Z - Garage - Livraison",A598="Z - Garage - Restitution"),B598,""),"")</f>
        <v/>
      </c>
      <c r="M598" s="20" t="str">
        <f>IFERROR(INT(IF(OR(IMPORT!K598="intervention",IMPORT!K598="intervention-late",IMPORT!K598="unavailable"),IF(J598&lt;&gt;"",MID(VLOOKUP(B598,IMPORT!$F:$AF,21,0),1,10),MID(VLOOKUP(B598,IMPORT!$F:$AF,19,0),1,10)),"")),"")</f>
        <v/>
      </c>
      <c r="N598" s="20" t="str">
        <f>IFERROR(INT(IF(OR(IMPORT!K598="intervention",IMPORT!K598="intervention-late",IMPORT!K598="unavailable"),IF(J598&lt;&gt;"",MID(VLOOKUP(B598,IMPORT!$F:$AF,22,0),1,10),MID(VLOOKUP(B598,IMPORT!$F:$AF,20,0),1,10)),"")),"")</f>
        <v/>
      </c>
      <c r="O598" s="18" t="str">
        <f t="shared" ca="1" si="9"/>
        <v/>
      </c>
      <c r="P598" s="14" t="str">
        <f>IFERROR(INT(IF(MID(VLOOKUP(B598,IMPORT!$F:$AF,23,FALSE),1,10)&lt;&gt;"null",MID(VLOOKUP(B598,IMPORT!$F:$AF,23,FALSE),1,10),"")),"")</f>
        <v/>
      </c>
      <c r="Q598" s="16" t="str">
        <f>IFERROR(INT(IF(MID(VLOOKUP(B598,IMPORT!$F:$AF,26,FALSE),1,10)&lt;&gt;"null",MID(VLOOKUP(B598,IMPORT!$F:$AF,26,FALSE),1,10),"")),"")</f>
        <v/>
      </c>
      <c r="R598" s="16" t="str">
        <f>IFERROR(IF(VLOOKUP(B598,IMPORT!$F:$AF,11,FALSE)="true","X",""),"")</f>
        <v/>
      </c>
      <c r="S598" s="16" t="str">
        <f>IFERROR(IF(VLOOKUP(B598,IMPORT!$F:$AF,12,FALSE)="true","X",""),"")</f>
        <v/>
      </c>
      <c r="T598" s="16" t="str">
        <f>IFERROR(IF(VLOOKUP(B598,IMPORT!$F:$AF,9,FALSE)="true","X",""),"")</f>
        <v/>
      </c>
      <c r="U598" s="16" t="str">
        <f>IFERROR(IF(VLOOKUP(B598,IMPORT!$F:$AF,10,FALSE)="true","X",""),"")</f>
        <v/>
      </c>
      <c r="V598" s="16" t="str">
        <f>IFERROR(IF(VLOOKUP(B598,IMPORT!$F:$AF,13,FALSE)="true","X",""),"")</f>
        <v/>
      </c>
      <c r="W598" s="16" t="str">
        <f>IFERROR(IF(VLOOKUP(B598,IMPORT!$F:$AF,14,FALSE)="true","X",""),"")</f>
        <v/>
      </c>
      <c r="X598" s="12" t="str">
        <f>IFERROR(INT(IF(MID(VLOOKUP(B598,IMPORT!$F:$AF,27,FALSE),1,10)&lt;&gt;"null",MID(VLOOKUP(B598,IMPORT!$F:$AF,27,FALSE),1,10),"-")),"")</f>
        <v/>
      </c>
      <c r="Y598" s="21" t="str">
        <f>IFERROR(IF(VLOOKUP(B598,IMPORT!$F:$AF,24,FALSE)&lt;&gt;"null",VLOOKUP(B598,IMPORT!$F:$AF,24,FALSE),""),"")</f>
        <v/>
      </c>
      <c r="Z598" s="18" t="str">
        <f>IFERROR(IF(VLOOKUP(B598,IMPORT!$F:$AF,25,FALSE)&lt;&gt;"null",VLOOKUP(B598,IMPORT!$F:$AF,25,FALSE),""),"")</f>
        <v/>
      </c>
    </row>
    <row r="599" spans="1:26">
      <c r="A599" s="1" t="str">
        <f>IFERROR(IF(IMPORT!C599&lt;&gt;"",IMPORT!C599,""),"")</f>
        <v/>
      </c>
      <c r="B599" s="1">
        <f>IFERROR(VLOOKUP(D599,IMPORT!$1:$1048576,6,FALSE),"")</f>
        <v>0</v>
      </c>
      <c r="C599" s="1" t="str">
        <f>IFERROR(VLOOKUP(B599,IMPORT!$F:$G,2,FALSE),"")</f>
        <v/>
      </c>
      <c r="D599" s="8" t="str">
        <f>IFERROR(IF(IMPORT!A599&lt;&gt;"",IMPORT!A599,""),"")</f>
        <v/>
      </c>
      <c r="E599" s="1">
        <f>IFERROR(VLOOKUP(D599,IMPORT!$1:$1048576,21,FALSE),"")</f>
        <v>0</v>
      </c>
      <c r="F599" s="25" t="str">
        <f>IFERROR(IF(VLOOKUP(B599,IMPORT!$F:$J,4,0)="true","","S"),"")</f>
        <v/>
      </c>
      <c r="G599" s="10" t="str">
        <f>IFERROR(IF(VLOOKUP(B599,IMPORT!$F:$J,5,0)="normal","","B"),"")</f>
        <v/>
      </c>
      <c r="H599" s="26" t="str">
        <f>IFERROR(IF(VLOOKUP(B599,IMPORT!$F:$L,7,0)="true","","P"),"")</f>
        <v/>
      </c>
      <c r="I599" s="18" t="str">
        <f>IF(AND(OR(IMPORT!K599="available",IMPORT!K599="reservation",IMPORT!K599="reservation-late"),OR(A599&lt;&gt;"Z - Garage - Livraison",A599&lt;&gt;"Z - Garage - Livraison")),B599,"")</f>
        <v/>
      </c>
      <c r="J599" s="18" t="str">
        <f>IFERROR(IF(VLOOKUP(B599,IMPORT!$F:$AF,21,FALSE)&lt;&gt;"null",IF(OR(A599="Z - Garage - Livraison",A599="Z - Garage - Restitution"),"",B599),""),"")</f>
        <v/>
      </c>
      <c r="K599" s="18" t="str">
        <f>IF(AND(J599="",OR(IMPORT!K599="intervention",IMPORT!K599="intervention-late")),IF(OR(A599="Z - Garage - Livraison",A599="Z - Garage - Restitution"),"",B599),"")</f>
        <v/>
      </c>
      <c r="L599" s="18" t="str">
        <f>IFERROR(IF(OR(A599="Z - Garage - Livraison",A599="Z - Garage - Restitution"),B599,""),"")</f>
        <v/>
      </c>
      <c r="M599" s="20" t="str">
        <f>IFERROR(INT(IF(OR(IMPORT!K599="intervention",IMPORT!K599="intervention-late",IMPORT!K599="unavailable"),IF(J599&lt;&gt;"",MID(VLOOKUP(B599,IMPORT!$F:$AF,21,0),1,10),MID(VLOOKUP(B599,IMPORT!$F:$AF,19,0),1,10)),"")),"")</f>
        <v/>
      </c>
      <c r="N599" s="20" t="str">
        <f>IFERROR(INT(IF(OR(IMPORT!K599="intervention",IMPORT!K599="intervention-late",IMPORT!K599="unavailable"),IF(J599&lt;&gt;"",MID(VLOOKUP(B599,IMPORT!$F:$AF,22,0),1,10),MID(VLOOKUP(B599,IMPORT!$F:$AF,20,0),1,10)),"")),"")</f>
        <v/>
      </c>
      <c r="O599" s="18" t="str">
        <f t="shared" ca="1" si="9"/>
        <v/>
      </c>
      <c r="P599" s="14" t="str">
        <f>IFERROR(INT(IF(MID(VLOOKUP(B599,IMPORT!$F:$AF,23,FALSE),1,10)&lt;&gt;"null",MID(VLOOKUP(B599,IMPORT!$F:$AF,23,FALSE),1,10),"")),"")</f>
        <v/>
      </c>
      <c r="Q599" s="16" t="str">
        <f>IFERROR(INT(IF(MID(VLOOKUP(B599,IMPORT!$F:$AF,26,FALSE),1,10)&lt;&gt;"null",MID(VLOOKUP(B599,IMPORT!$F:$AF,26,FALSE),1,10),"")),"")</f>
        <v/>
      </c>
      <c r="R599" s="16" t="str">
        <f>IFERROR(IF(VLOOKUP(B599,IMPORT!$F:$AF,11,FALSE)="true","X",""),"")</f>
        <v/>
      </c>
      <c r="S599" s="16" t="str">
        <f>IFERROR(IF(VLOOKUP(B599,IMPORT!$F:$AF,12,FALSE)="true","X",""),"")</f>
        <v/>
      </c>
      <c r="T599" s="16" t="str">
        <f>IFERROR(IF(VLOOKUP(B599,IMPORT!$F:$AF,9,FALSE)="true","X",""),"")</f>
        <v/>
      </c>
      <c r="U599" s="16" t="str">
        <f>IFERROR(IF(VLOOKUP(B599,IMPORT!$F:$AF,10,FALSE)="true","X",""),"")</f>
        <v/>
      </c>
      <c r="V599" s="16" t="str">
        <f>IFERROR(IF(VLOOKUP(B599,IMPORT!$F:$AF,13,FALSE)="true","X",""),"")</f>
        <v/>
      </c>
      <c r="W599" s="16" t="str">
        <f>IFERROR(IF(VLOOKUP(B599,IMPORT!$F:$AF,14,FALSE)="true","X",""),"")</f>
        <v/>
      </c>
      <c r="X599" s="12" t="str">
        <f>IFERROR(INT(IF(MID(VLOOKUP(B599,IMPORT!$F:$AF,27,FALSE),1,10)&lt;&gt;"null",MID(VLOOKUP(B599,IMPORT!$F:$AF,27,FALSE),1,10),"-")),"")</f>
        <v/>
      </c>
      <c r="Y599" s="21" t="str">
        <f>IFERROR(IF(VLOOKUP(B599,IMPORT!$F:$AF,24,FALSE)&lt;&gt;"null",VLOOKUP(B599,IMPORT!$F:$AF,24,FALSE),""),"")</f>
        <v/>
      </c>
      <c r="Z599" s="18" t="str">
        <f>IFERROR(IF(VLOOKUP(B599,IMPORT!$F:$AF,25,FALSE)&lt;&gt;"null",VLOOKUP(B599,IMPORT!$F:$AF,25,FALSE),""),"")</f>
        <v/>
      </c>
    </row>
    <row r="600" spans="1:26">
      <c r="A600" s="1" t="str">
        <f>IFERROR(IF(IMPORT!C600&lt;&gt;"",IMPORT!C600,""),"")</f>
        <v/>
      </c>
      <c r="B600" s="1">
        <f>IFERROR(VLOOKUP(D600,IMPORT!$1:$1048576,6,FALSE),"")</f>
        <v>0</v>
      </c>
      <c r="C600" s="1" t="str">
        <f>IFERROR(VLOOKUP(B600,IMPORT!$F:$G,2,FALSE),"")</f>
        <v/>
      </c>
      <c r="D600" s="8" t="str">
        <f>IFERROR(IF(IMPORT!A600&lt;&gt;"",IMPORT!A600,""),"")</f>
        <v/>
      </c>
      <c r="E600" s="1">
        <f>IFERROR(VLOOKUP(D600,IMPORT!$1:$1048576,21,FALSE),"")</f>
        <v>0</v>
      </c>
      <c r="F600" s="25" t="str">
        <f>IFERROR(IF(VLOOKUP(B600,IMPORT!$F:$J,4,0)="true","","S"),"")</f>
        <v/>
      </c>
      <c r="G600" s="10" t="str">
        <f>IFERROR(IF(VLOOKUP(B600,IMPORT!$F:$J,5,0)="normal","","B"),"")</f>
        <v/>
      </c>
      <c r="H600" s="26" t="str">
        <f>IFERROR(IF(VLOOKUP(B600,IMPORT!$F:$L,7,0)="true","","P"),"")</f>
        <v/>
      </c>
      <c r="I600" s="18" t="str">
        <f>IF(AND(OR(IMPORT!K600="available",IMPORT!K600="reservation",IMPORT!K600="reservation-late"),OR(A600&lt;&gt;"Z - Garage - Livraison",A600&lt;&gt;"Z - Garage - Livraison")),B600,"")</f>
        <v/>
      </c>
      <c r="J600" s="18" t="str">
        <f>IFERROR(IF(VLOOKUP(B600,IMPORT!$F:$AF,21,FALSE)&lt;&gt;"null",IF(OR(A600="Z - Garage - Livraison",A600="Z - Garage - Restitution"),"",B600),""),"")</f>
        <v/>
      </c>
      <c r="K600" s="18" t="str">
        <f>IF(AND(J600="",OR(IMPORT!K600="intervention",IMPORT!K600="intervention-late")),IF(OR(A600="Z - Garage - Livraison",A600="Z - Garage - Restitution"),"",B600),"")</f>
        <v/>
      </c>
      <c r="L600" s="18" t="str">
        <f>IFERROR(IF(OR(A600="Z - Garage - Livraison",A600="Z - Garage - Restitution"),B600,""),"")</f>
        <v/>
      </c>
      <c r="M600" s="20" t="str">
        <f>IFERROR(INT(IF(OR(IMPORT!K600="intervention",IMPORT!K600="intervention-late",IMPORT!K600="unavailable"),IF(J600&lt;&gt;"",MID(VLOOKUP(B600,IMPORT!$F:$AF,21,0),1,10),MID(VLOOKUP(B600,IMPORT!$F:$AF,19,0),1,10)),"")),"")</f>
        <v/>
      </c>
      <c r="N600" s="20" t="str">
        <f>IFERROR(INT(IF(OR(IMPORT!K600="intervention",IMPORT!K600="intervention-late",IMPORT!K600="unavailable"),IF(J600&lt;&gt;"",MID(VLOOKUP(B600,IMPORT!$F:$AF,22,0),1,10),MID(VLOOKUP(B600,IMPORT!$F:$AF,20,0),1,10)),"")),"")</f>
        <v/>
      </c>
      <c r="O600" s="18" t="str">
        <f t="shared" ca="1" si="9"/>
        <v/>
      </c>
      <c r="P600" s="14" t="str">
        <f>IFERROR(INT(IF(MID(VLOOKUP(B600,IMPORT!$F:$AF,23,FALSE),1,10)&lt;&gt;"null",MID(VLOOKUP(B600,IMPORT!$F:$AF,23,FALSE),1,10),"")),"")</f>
        <v/>
      </c>
      <c r="Q600" s="16" t="str">
        <f>IFERROR(INT(IF(MID(VLOOKUP(B600,IMPORT!$F:$AF,26,FALSE),1,10)&lt;&gt;"null",MID(VLOOKUP(B600,IMPORT!$F:$AF,26,FALSE),1,10),"")),"")</f>
        <v/>
      </c>
      <c r="R600" s="16" t="str">
        <f>IFERROR(IF(VLOOKUP(B600,IMPORT!$F:$AF,11,FALSE)="true","X",""),"")</f>
        <v/>
      </c>
      <c r="S600" s="16" t="str">
        <f>IFERROR(IF(VLOOKUP(B600,IMPORT!$F:$AF,12,FALSE)="true","X",""),"")</f>
        <v/>
      </c>
      <c r="T600" s="16" t="str">
        <f>IFERROR(IF(VLOOKUP(B600,IMPORT!$F:$AF,9,FALSE)="true","X",""),"")</f>
        <v/>
      </c>
      <c r="U600" s="16" t="str">
        <f>IFERROR(IF(VLOOKUP(B600,IMPORT!$F:$AF,10,FALSE)="true","X",""),"")</f>
        <v/>
      </c>
      <c r="V600" s="16" t="str">
        <f>IFERROR(IF(VLOOKUP(B600,IMPORT!$F:$AF,13,FALSE)="true","X",""),"")</f>
        <v/>
      </c>
      <c r="W600" s="16" t="str">
        <f>IFERROR(IF(VLOOKUP(B600,IMPORT!$F:$AF,14,FALSE)="true","X",""),"")</f>
        <v/>
      </c>
      <c r="X600" s="12" t="str">
        <f>IFERROR(INT(IF(MID(VLOOKUP(B600,IMPORT!$F:$AF,27,FALSE),1,10)&lt;&gt;"null",MID(VLOOKUP(B600,IMPORT!$F:$AF,27,FALSE),1,10),"-")),"")</f>
        <v/>
      </c>
      <c r="Y600" s="21" t="str">
        <f>IFERROR(IF(VLOOKUP(B600,IMPORT!$F:$AF,24,FALSE)&lt;&gt;"null",VLOOKUP(B600,IMPORT!$F:$AF,24,FALSE),""),"")</f>
        <v/>
      </c>
      <c r="Z600" s="18" t="str">
        <f>IFERROR(IF(VLOOKUP(B600,IMPORT!$F:$AF,25,FALSE)&lt;&gt;"null",VLOOKUP(B600,IMPORT!$F:$AF,25,FALSE),""),"")</f>
        <v/>
      </c>
    </row>
    <row r="601" spans="1:26">
      <c r="A601" s="1" t="str">
        <f>IFERROR(IF(IMPORT!C601&lt;&gt;"",IMPORT!C601,""),"")</f>
        <v/>
      </c>
      <c r="B601" s="1">
        <f>IFERROR(VLOOKUP(D601,IMPORT!$1:$1048576,6,FALSE),"")</f>
        <v>0</v>
      </c>
      <c r="C601" s="1" t="str">
        <f>IFERROR(VLOOKUP(B601,IMPORT!$F:$G,2,FALSE),"")</f>
        <v/>
      </c>
      <c r="D601" s="8" t="str">
        <f>IFERROR(IF(IMPORT!A601&lt;&gt;"",IMPORT!A601,""),"")</f>
        <v/>
      </c>
      <c r="E601" s="1">
        <f>IFERROR(VLOOKUP(D601,IMPORT!$1:$1048576,21,FALSE),"")</f>
        <v>0</v>
      </c>
      <c r="F601" s="25" t="str">
        <f>IFERROR(IF(VLOOKUP(B601,IMPORT!$F:$J,4,0)="true","","S"),"")</f>
        <v/>
      </c>
      <c r="G601" s="10" t="str">
        <f>IFERROR(IF(VLOOKUP(B601,IMPORT!$F:$J,5,0)="normal","","B"),"")</f>
        <v/>
      </c>
      <c r="H601" s="26" t="str">
        <f>IFERROR(IF(VLOOKUP(B601,IMPORT!$F:$L,7,0)="true","","P"),"")</f>
        <v/>
      </c>
      <c r="I601" s="18" t="str">
        <f>IF(AND(OR(IMPORT!K601="available",IMPORT!K601="reservation",IMPORT!K601="reservation-late"),OR(A601&lt;&gt;"Z - Garage - Livraison",A601&lt;&gt;"Z - Garage - Livraison")),B601,"")</f>
        <v/>
      </c>
      <c r="J601" s="18" t="str">
        <f>IFERROR(IF(VLOOKUP(B601,IMPORT!$F:$AF,21,FALSE)&lt;&gt;"null",IF(OR(A601="Z - Garage - Livraison",A601="Z - Garage - Restitution"),"",B601),""),"")</f>
        <v/>
      </c>
      <c r="K601" s="18" t="str">
        <f>IF(AND(J601="",OR(IMPORT!K601="intervention",IMPORT!K601="intervention-late")),IF(OR(A601="Z - Garage - Livraison",A601="Z - Garage - Restitution"),"",B601),"")</f>
        <v/>
      </c>
      <c r="L601" s="18" t="str">
        <f>IFERROR(IF(OR(A601="Z - Garage - Livraison",A601="Z - Garage - Restitution"),B601,""),"")</f>
        <v/>
      </c>
      <c r="M601" s="20" t="str">
        <f>IFERROR(INT(IF(OR(IMPORT!K601="intervention",IMPORT!K601="intervention-late",IMPORT!K601="unavailable"),IF(J601&lt;&gt;"",MID(VLOOKUP(B601,IMPORT!$F:$AF,21,0),1,10),MID(VLOOKUP(B601,IMPORT!$F:$AF,19,0),1,10)),"")),"")</f>
        <v/>
      </c>
      <c r="N601" s="20" t="str">
        <f>IFERROR(INT(IF(OR(IMPORT!K601="intervention",IMPORT!K601="intervention-late",IMPORT!K601="unavailable"),IF(J601&lt;&gt;"",MID(VLOOKUP(B601,IMPORT!$F:$AF,22,0),1,10),MID(VLOOKUP(B601,IMPORT!$F:$AF,20,0),1,10)),"")),"")</f>
        <v/>
      </c>
      <c r="O601" s="18" t="str">
        <f t="shared" ca="1" si="9"/>
        <v/>
      </c>
      <c r="P601" s="14" t="str">
        <f>IFERROR(INT(IF(MID(VLOOKUP(B601,IMPORT!$F:$AF,23,FALSE),1,10)&lt;&gt;"null",MID(VLOOKUP(B601,IMPORT!$F:$AF,23,FALSE),1,10),"")),"")</f>
        <v/>
      </c>
      <c r="Q601" s="16" t="str">
        <f>IFERROR(INT(IF(MID(VLOOKUP(B601,IMPORT!$F:$AF,26,FALSE),1,10)&lt;&gt;"null",MID(VLOOKUP(B601,IMPORT!$F:$AF,26,FALSE),1,10),"")),"")</f>
        <v/>
      </c>
      <c r="R601" s="16" t="str">
        <f>IFERROR(IF(VLOOKUP(B601,IMPORT!$F:$AF,11,FALSE)="true","X",""),"")</f>
        <v/>
      </c>
      <c r="S601" s="16" t="str">
        <f>IFERROR(IF(VLOOKUP(B601,IMPORT!$F:$AF,12,FALSE)="true","X",""),"")</f>
        <v/>
      </c>
      <c r="T601" s="16" t="str">
        <f>IFERROR(IF(VLOOKUP(B601,IMPORT!$F:$AF,9,FALSE)="true","X",""),"")</f>
        <v/>
      </c>
      <c r="U601" s="16" t="str">
        <f>IFERROR(IF(VLOOKUP(B601,IMPORT!$F:$AF,10,FALSE)="true","X",""),"")</f>
        <v/>
      </c>
      <c r="V601" s="16" t="str">
        <f>IFERROR(IF(VLOOKUP(B601,IMPORT!$F:$AF,13,FALSE)="true","X",""),"")</f>
        <v/>
      </c>
      <c r="W601" s="16" t="str">
        <f>IFERROR(IF(VLOOKUP(B601,IMPORT!$F:$AF,14,FALSE)="true","X",""),"")</f>
        <v/>
      </c>
      <c r="X601" s="12" t="str">
        <f>IFERROR(INT(IF(MID(VLOOKUP(B601,IMPORT!$F:$AF,27,FALSE),1,10)&lt;&gt;"null",MID(VLOOKUP(B601,IMPORT!$F:$AF,27,FALSE),1,10),"-")),"")</f>
        <v/>
      </c>
      <c r="Y601" s="21" t="str">
        <f>IFERROR(IF(VLOOKUP(B601,IMPORT!$F:$AF,24,FALSE)&lt;&gt;"null",VLOOKUP(B601,IMPORT!$F:$AF,24,FALSE),""),"")</f>
        <v/>
      </c>
      <c r="Z601" s="18" t="str">
        <f>IFERROR(IF(VLOOKUP(B601,IMPORT!$F:$AF,25,FALSE)&lt;&gt;"null",VLOOKUP(B601,IMPORT!$F:$AF,25,FALSE),""),"")</f>
        <v/>
      </c>
    </row>
    <row r="602" spans="1:26">
      <c r="A602" s="1" t="str">
        <f>IFERROR(IF(IMPORT!C602&lt;&gt;"",IMPORT!C602,""),"")</f>
        <v/>
      </c>
      <c r="B602" s="1">
        <f>IFERROR(VLOOKUP(D602,IMPORT!$1:$1048576,6,FALSE),"")</f>
        <v>0</v>
      </c>
      <c r="C602" s="1" t="str">
        <f>IFERROR(VLOOKUP(B602,IMPORT!$F:$G,2,FALSE),"")</f>
        <v/>
      </c>
      <c r="D602" s="8" t="str">
        <f>IFERROR(IF(IMPORT!A602&lt;&gt;"",IMPORT!A602,""),"")</f>
        <v/>
      </c>
      <c r="E602" s="1">
        <f>IFERROR(VLOOKUP(D602,IMPORT!$1:$1048576,21,FALSE),"")</f>
        <v>0</v>
      </c>
      <c r="F602" s="25" t="str">
        <f>IFERROR(IF(VLOOKUP(B602,IMPORT!$F:$J,4,0)="true","","S"),"")</f>
        <v/>
      </c>
      <c r="G602" s="10" t="str">
        <f>IFERROR(IF(VLOOKUP(B602,IMPORT!$F:$J,5,0)="normal","","B"),"")</f>
        <v/>
      </c>
      <c r="H602" s="26" t="str">
        <f>IFERROR(IF(VLOOKUP(B602,IMPORT!$F:$L,7,0)="true","","P"),"")</f>
        <v/>
      </c>
      <c r="I602" s="18" t="str">
        <f>IF(AND(OR(IMPORT!K602="available",IMPORT!K602="reservation",IMPORT!K602="reservation-late"),OR(A602&lt;&gt;"Z - Garage - Livraison",A602&lt;&gt;"Z - Garage - Livraison")),B602,"")</f>
        <v/>
      </c>
      <c r="J602" s="18" t="str">
        <f>IFERROR(IF(VLOOKUP(B602,IMPORT!$F:$AF,21,FALSE)&lt;&gt;"null",IF(OR(A602="Z - Garage - Livraison",A602="Z - Garage - Restitution"),"",B602),""),"")</f>
        <v/>
      </c>
      <c r="K602" s="18" t="str">
        <f>IF(AND(J602="",OR(IMPORT!K602="intervention",IMPORT!K602="intervention-late")),IF(OR(A602="Z - Garage - Livraison",A602="Z - Garage - Restitution"),"",B602),"")</f>
        <v/>
      </c>
      <c r="L602" s="18" t="str">
        <f>IFERROR(IF(OR(A602="Z - Garage - Livraison",A602="Z - Garage - Restitution"),B602,""),"")</f>
        <v/>
      </c>
      <c r="M602" s="20" t="str">
        <f>IFERROR(INT(IF(OR(IMPORT!K602="intervention",IMPORT!K602="intervention-late",IMPORT!K602="unavailable"),IF(J602&lt;&gt;"",MID(VLOOKUP(B602,IMPORT!$F:$AF,21,0),1,10),MID(VLOOKUP(B602,IMPORT!$F:$AF,19,0),1,10)),"")),"")</f>
        <v/>
      </c>
      <c r="N602" s="20" t="str">
        <f>IFERROR(INT(IF(OR(IMPORT!K602="intervention",IMPORT!K602="intervention-late",IMPORT!K602="unavailable"),IF(J602&lt;&gt;"",MID(VLOOKUP(B602,IMPORT!$F:$AF,22,0),1,10),MID(VLOOKUP(B602,IMPORT!$F:$AF,20,0),1,10)),"")),"")</f>
        <v/>
      </c>
      <c r="O602" s="18" t="str">
        <f t="shared" ca="1" si="9"/>
        <v/>
      </c>
      <c r="P602" s="14" t="str">
        <f>IFERROR(INT(IF(MID(VLOOKUP(B602,IMPORT!$F:$AF,23,FALSE),1,10)&lt;&gt;"null",MID(VLOOKUP(B602,IMPORT!$F:$AF,23,FALSE),1,10),"")),"")</f>
        <v/>
      </c>
      <c r="Q602" s="16" t="str">
        <f>IFERROR(INT(IF(MID(VLOOKUP(B602,IMPORT!$F:$AF,26,FALSE),1,10)&lt;&gt;"null",MID(VLOOKUP(B602,IMPORT!$F:$AF,26,FALSE),1,10),"")),"")</f>
        <v/>
      </c>
      <c r="R602" s="16" t="str">
        <f>IFERROR(IF(VLOOKUP(B602,IMPORT!$F:$AF,11,FALSE)="true","X",""),"")</f>
        <v/>
      </c>
      <c r="S602" s="16" t="str">
        <f>IFERROR(IF(VLOOKUP(B602,IMPORT!$F:$AF,12,FALSE)="true","X",""),"")</f>
        <v/>
      </c>
      <c r="T602" s="16" t="str">
        <f>IFERROR(IF(VLOOKUP(B602,IMPORT!$F:$AF,9,FALSE)="true","X",""),"")</f>
        <v/>
      </c>
      <c r="U602" s="16" t="str">
        <f>IFERROR(IF(VLOOKUP(B602,IMPORT!$F:$AF,10,FALSE)="true","X",""),"")</f>
        <v/>
      </c>
      <c r="V602" s="16" t="str">
        <f>IFERROR(IF(VLOOKUP(B602,IMPORT!$F:$AF,13,FALSE)="true","X",""),"")</f>
        <v/>
      </c>
      <c r="W602" s="16" t="str">
        <f>IFERROR(IF(VLOOKUP(B602,IMPORT!$F:$AF,14,FALSE)="true","X",""),"")</f>
        <v/>
      </c>
      <c r="X602" s="12" t="str">
        <f>IFERROR(INT(IF(MID(VLOOKUP(B602,IMPORT!$F:$AF,27,FALSE),1,10)&lt;&gt;"null",MID(VLOOKUP(B602,IMPORT!$F:$AF,27,FALSE),1,10),"-")),"")</f>
        <v/>
      </c>
      <c r="Y602" s="21" t="str">
        <f>IFERROR(IF(VLOOKUP(B602,IMPORT!$F:$AF,24,FALSE)&lt;&gt;"null",VLOOKUP(B602,IMPORT!$F:$AF,24,FALSE),""),"")</f>
        <v/>
      </c>
      <c r="Z602" s="18" t="str">
        <f>IFERROR(IF(VLOOKUP(B602,IMPORT!$F:$AF,25,FALSE)&lt;&gt;"null",VLOOKUP(B602,IMPORT!$F:$AF,25,FALSE),""),"")</f>
        <v/>
      </c>
    </row>
    <row r="603" spans="1:26">
      <c r="A603" s="1" t="str">
        <f>IFERROR(IF(IMPORT!C603&lt;&gt;"",IMPORT!C603,""),"")</f>
        <v/>
      </c>
      <c r="B603" s="1">
        <f>IFERROR(VLOOKUP(D603,IMPORT!$1:$1048576,6,FALSE),"")</f>
        <v>0</v>
      </c>
      <c r="C603" s="1" t="str">
        <f>IFERROR(VLOOKUP(B603,IMPORT!$F:$G,2,FALSE),"")</f>
        <v/>
      </c>
      <c r="D603" s="8" t="str">
        <f>IFERROR(IF(IMPORT!A603&lt;&gt;"",IMPORT!A603,""),"")</f>
        <v/>
      </c>
      <c r="E603" s="1">
        <f>IFERROR(VLOOKUP(D603,IMPORT!$1:$1048576,21,FALSE),"")</f>
        <v>0</v>
      </c>
      <c r="F603" s="25" t="str">
        <f>IFERROR(IF(VLOOKUP(B603,IMPORT!$F:$J,4,0)="true","","S"),"")</f>
        <v/>
      </c>
      <c r="G603" s="10" t="str">
        <f>IFERROR(IF(VLOOKUP(B603,IMPORT!$F:$J,5,0)="normal","","B"),"")</f>
        <v/>
      </c>
      <c r="H603" s="26" t="str">
        <f>IFERROR(IF(VLOOKUP(B603,IMPORT!$F:$L,7,0)="true","","P"),"")</f>
        <v/>
      </c>
      <c r="I603" s="18" t="str">
        <f>IF(AND(OR(IMPORT!K603="available",IMPORT!K603="reservation",IMPORT!K603="reservation-late"),OR(A603&lt;&gt;"Z - Garage - Livraison",A603&lt;&gt;"Z - Garage - Livraison")),B603,"")</f>
        <v/>
      </c>
      <c r="J603" s="18" t="str">
        <f>IFERROR(IF(VLOOKUP(B603,IMPORT!$F:$AF,21,FALSE)&lt;&gt;"null",IF(OR(A603="Z - Garage - Livraison",A603="Z - Garage - Restitution"),"",B603),""),"")</f>
        <v/>
      </c>
      <c r="K603" s="18" t="str">
        <f>IF(AND(J603="",OR(IMPORT!K603="intervention",IMPORT!K603="intervention-late")),IF(OR(A603="Z - Garage - Livraison",A603="Z - Garage - Restitution"),"",B603),"")</f>
        <v/>
      </c>
      <c r="L603" s="18" t="str">
        <f>IFERROR(IF(OR(A603="Z - Garage - Livraison",A603="Z - Garage - Restitution"),B603,""),"")</f>
        <v/>
      </c>
      <c r="M603" s="20" t="str">
        <f>IFERROR(INT(IF(OR(IMPORT!K603="intervention",IMPORT!K603="intervention-late",IMPORT!K603="unavailable"),IF(J603&lt;&gt;"",MID(VLOOKUP(B603,IMPORT!$F:$AF,21,0),1,10),MID(VLOOKUP(B603,IMPORT!$F:$AF,19,0),1,10)),"")),"")</f>
        <v/>
      </c>
      <c r="N603" s="20" t="str">
        <f>IFERROR(INT(IF(OR(IMPORT!K603="intervention",IMPORT!K603="intervention-late",IMPORT!K603="unavailable"),IF(J603&lt;&gt;"",MID(VLOOKUP(B603,IMPORT!$F:$AF,22,0),1,10),MID(VLOOKUP(B603,IMPORT!$F:$AF,20,0),1,10)),"")),"")</f>
        <v/>
      </c>
      <c r="O603" s="18" t="str">
        <f t="shared" ca="1" si="9"/>
        <v/>
      </c>
      <c r="P603" s="14" t="str">
        <f>IFERROR(INT(IF(MID(VLOOKUP(B603,IMPORT!$F:$AF,23,FALSE),1,10)&lt;&gt;"null",MID(VLOOKUP(B603,IMPORT!$F:$AF,23,FALSE),1,10),"")),"")</f>
        <v/>
      </c>
      <c r="Q603" s="16" t="str">
        <f>IFERROR(INT(IF(MID(VLOOKUP(B603,IMPORT!$F:$AF,26,FALSE),1,10)&lt;&gt;"null",MID(VLOOKUP(B603,IMPORT!$F:$AF,26,FALSE),1,10),"")),"")</f>
        <v/>
      </c>
      <c r="R603" s="16" t="str">
        <f>IFERROR(IF(VLOOKUP(B603,IMPORT!$F:$AF,11,FALSE)="true","X",""),"")</f>
        <v/>
      </c>
      <c r="S603" s="16" t="str">
        <f>IFERROR(IF(VLOOKUP(B603,IMPORT!$F:$AF,12,FALSE)="true","X",""),"")</f>
        <v/>
      </c>
      <c r="T603" s="16" t="str">
        <f>IFERROR(IF(VLOOKUP(B603,IMPORT!$F:$AF,9,FALSE)="true","X",""),"")</f>
        <v/>
      </c>
      <c r="U603" s="16" t="str">
        <f>IFERROR(IF(VLOOKUP(B603,IMPORT!$F:$AF,10,FALSE)="true","X",""),"")</f>
        <v/>
      </c>
      <c r="V603" s="16" t="str">
        <f>IFERROR(IF(VLOOKUP(B603,IMPORT!$F:$AF,13,FALSE)="true","X",""),"")</f>
        <v/>
      </c>
      <c r="W603" s="16" t="str">
        <f>IFERROR(IF(VLOOKUP(B603,IMPORT!$F:$AF,14,FALSE)="true","X",""),"")</f>
        <v/>
      </c>
      <c r="X603" s="12" t="str">
        <f>IFERROR(INT(IF(MID(VLOOKUP(B603,IMPORT!$F:$AF,27,FALSE),1,10)&lt;&gt;"null",MID(VLOOKUP(B603,IMPORT!$F:$AF,27,FALSE),1,10),"-")),"")</f>
        <v/>
      </c>
      <c r="Y603" s="21" t="str">
        <f>IFERROR(IF(VLOOKUP(B603,IMPORT!$F:$AF,24,FALSE)&lt;&gt;"null",VLOOKUP(B603,IMPORT!$F:$AF,24,FALSE),""),"")</f>
        <v/>
      </c>
      <c r="Z603" s="18" t="str">
        <f>IFERROR(IF(VLOOKUP(B603,IMPORT!$F:$AF,25,FALSE)&lt;&gt;"null",VLOOKUP(B603,IMPORT!$F:$AF,25,FALSE),""),"")</f>
        <v/>
      </c>
    </row>
    <row r="604" spans="1:26">
      <c r="A604" s="1" t="str">
        <f>IFERROR(IF(IMPORT!C604&lt;&gt;"",IMPORT!C604,""),"")</f>
        <v/>
      </c>
      <c r="B604" s="1">
        <f>IFERROR(VLOOKUP(D604,IMPORT!$1:$1048576,6,FALSE),"")</f>
        <v>0</v>
      </c>
      <c r="C604" s="1" t="str">
        <f>IFERROR(VLOOKUP(B604,IMPORT!$F:$G,2,FALSE),"")</f>
        <v/>
      </c>
      <c r="D604" s="8" t="str">
        <f>IFERROR(IF(IMPORT!A604&lt;&gt;"",IMPORT!A604,""),"")</f>
        <v/>
      </c>
      <c r="E604" s="1">
        <f>IFERROR(VLOOKUP(D604,IMPORT!$1:$1048576,21,FALSE),"")</f>
        <v>0</v>
      </c>
      <c r="F604" s="25" t="str">
        <f>IFERROR(IF(VLOOKUP(B604,IMPORT!$F:$J,4,0)="true","","S"),"")</f>
        <v/>
      </c>
      <c r="G604" s="10" t="str">
        <f>IFERROR(IF(VLOOKUP(B604,IMPORT!$F:$J,5,0)="normal","","B"),"")</f>
        <v/>
      </c>
      <c r="H604" s="26" t="str">
        <f>IFERROR(IF(VLOOKUP(B604,IMPORT!$F:$L,7,0)="true","","P"),"")</f>
        <v/>
      </c>
      <c r="I604" s="18" t="str">
        <f>IF(AND(OR(IMPORT!K604="available",IMPORT!K604="reservation",IMPORT!K604="reservation-late"),OR(A604&lt;&gt;"Z - Garage - Livraison",A604&lt;&gt;"Z - Garage - Livraison")),B604,"")</f>
        <v/>
      </c>
      <c r="J604" s="18" t="str">
        <f>IFERROR(IF(VLOOKUP(B604,IMPORT!$F:$AF,21,FALSE)&lt;&gt;"null",IF(OR(A604="Z - Garage - Livraison",A604="Z - Garage - Restitution"),"",B604),""),"")</f>
        <v/>
      </c>
      <c r="K604" s="18" t="str">
        <f>IF(AND(J604="",OR(IMPORT!K604="intervention",IMPORT!K604="intervention-late")),IF(OR(A604="Z - Garage - Livraison",A604="Z - Garage - Restitution"),"",B604),"")</f>
        <v/>
      </c>
      <c r="L604" s="18" t="str">
        <f>IFERROR(IF(OR(A604="Z - Garage - Livraison",A604="Z - Garage - Restitution"),B604,""),"")</f>
        <v/>
      </c>
      <c r="M604" s="20" t="str">
        <f>IFERROR(INT(IF(OR(IMPORT!K604="intervention",IMPORT!K604="intervention-late",IMPORT!K604="unavailable"),IF(J604&lt;&gt;"",MID(VLOOKUP(B604,IMPORT!$F:$AF,21,0),1,10),MID(VLOOKUP(B604,IMPORT!$F:$AF,19,0),1,10)),"")),"")</f>
        <v/>
      </c>
      <c r="N604" s="20" t="str">
        <f>IFERROR(INT(IF(OR(IMPORT!K604="intervention",IMPORT!K604="intervention-late",IMPORT!K604="unavailable"),IF(J604&lt;&gt;"",MID(VLOOKUP(B604,IMPORT!$F:$AF,22,0),1,10),MID(VLOOKUP(B604,IMPORT!$F:$AF,20,0),1,10)),"")),"")</f>
        <v/>
      </c>
      <c r="O604" s="18" t="str">
        <f t="shared" ca="1" si="9"/>
        <v/>
      </c>
      <c r="P604" s="14" t="str">
        <f>IFERROR(INT(IF(MID(VLOOKUP(B604,IMPORT!$F:$AF,23,FALSE),1,10)&lt;&gt;"null",MID(VLOOKUP(B604,IMPORT!$F:$AF,23,FALSE),1,10),"")),"")</f>
        <v/>
      </c>
      <c r="Q604" s="16" t="str">
        <f>IFERROR(INT(IF(MID(VLOOKUP(B604,IMPORT!$F:$AF,26,FALSE),1,10)&lt;&gt;"null",MID(VLOOKUP(B604,IMPORT!$F:$AF,26,FALSE),1,10),"")),"")</f>
        <v/>
      </c>
      <c r="R604" s="16" t="str">
        <f>IFERROR(IF(VLOOKUP(B604,IMPORT!$F:$AF,11,FALSE)="true","X",""),"")</f>
        <v/>
      </c>
      <c r="S604" s="16" t="str">
        <f>IFERROR(IF(VLOOKUP(B604,IMPORT!$F:$AF,12,FALSE)="true","X",""),"")</f>
        <v/>
      </c>
      <c r="T604" s="16" t="str">
        <f>IFERROR(IF(VLOOKUP(B604,IMPORT!$F:$AF,9,FALSE)="true","X",""),"")</f>
        <v/>
      </c>
      <c r="U604" s="16" t="str">
        <f>IFERROR(IF(VLOOKUP(B604,IMPORT!$F:$AF,10,FALSE)="true","X",""),"")</f>
        <v/>
      </c>
      <c r="V604" s="16" t="str">
        <f>IFERROR(IF(VLOOKUP(B604,IMPORT!$F:$AF,13,FALSE)="true","X",""),"")</f>
        <v/>
      </c>
      <c r="W604" s="16" t="str">
        <f>IFERROR(IF(VLOOKUP(B604,IMPORT!$F:$AF,14,FALSE)="true","X",""),"")</f>
        <v/>
      </c>
      <c r="X604" s="12" t="str">
        <f>IFERROR(INT(IF(MID(VLOOKUP(B604,IMPORT!$F:$AF,27,FALSE),1,10)&lt;&gt;"null",MID(VLOOKUP(B604,IMPORT!$F:$AF,27,FALSE),1,10),"-")),"")</f>
        <v/>
      </c>
      <c r="Y604" s="21" t="str">
        <f>IFERROR(IF(VLOOKUP(B604,IMPORT!$F:$AF,24,FALSE)&lt;&gt;"null",VLOOKUP(B604,IMPORT!$F:$AF,24,FALSE),""),"")</f>
        <v/>
      </c>
      <c r="Z604" s="18" t="str">
        <f>IFERROR(IF(VLOOKUP(B604,IMPORT!$F:$AF,25,FALSE)&lt;&gt;"null",VLOOKUP(B604,IMPORT!$F:$AF,25,FALSE),""),"")</f>
        <v/>
      </c>
    </row>
    <row r="605" spans="1:26">
      <c r="A605" s="1" t="str">
        <f>IFERROR(IF(IMPORT!C605&lt;&gt;"",IMPORT!C605,""),"")</f>
        <v/>
      </c>
      <c r="B605" s="1">
        <f>IFERROR(VLOOKUP(D605,IMPORT!$1:$1048576,6,FALSE),"")</f>
        <v>0</v>
      </c>
      <c r="C605" s="1" t="str">
        <f>IFERROR(VLOOKUP(B605,IMPORT!$F:$G,2,FALSE),"")</f>
        <v/>
      </c>
      <c r="D605" s="8" t="str">
        <f>IFERROR(IF(IMPORT!A605&lt;&gt;"",IMPORT!A605,""),"")</f>
        <v/>
      </c>
      <c r="E605" s="1">
        <f>IFERROR(VLOOKUP(D605,IMPORT!$1:$1048576,21,FALSE),"")</f>
        <v>0</v>
      </c>
      <c r="F605" s="25" t="str">
        <f>IFERROR(IF(VLOOKUP(B605,IMPORT!$F:$J,4,0)="true","","S"),"")</f>
        <v/>
      </c>
      <c r="G605" s="10" t="str">
        <f>IFERROR(IF(VLOOKUP(B605,IMPORT!$F:$J,5,0)="normal","","B"),"")</f>
        <v/>
      </c>
      <c r="H605" s="26" t="str">
        <f>IFERROR(IF(VLOOKUP(B605,IMPORT!$F:$L,7,0)="true","","P"),"")</f>
        <v/>
      </c>
      <c r="I605" s="18" t="str">
        <f>IF(AND(OR(IMPORT!K605="available",IMPORT!K605="reservation",IMPORT!K605="reservation-late"),OR(A605&lt;&gt;"Z - Garage - Livraison",A605&lt;&gt;"Z - Garage - Livraison")),B605,"")</f>
        <v/>
      </c>
      <c r="J605" s="18" t="str">
        <f>IFERROR(IF(VLOOKUP(B605,IMPORT!$F:$AF,21,FALSE)&lt;&gt;"null",IF(OR(A605="Z - Garage - Livraison",A605="Z - Garage - Restitution"),"",B605),""),"")</f>
        <v/>
      </c>
      <c r="K605" s="18" t="str">
        <f>IF(AND(J605="",OR(IMPORT!K605="intervention",IMPORT!K605="intervention-late")),IF(OR(A605="Z - Garage - Livraison",A605="Z - Garage - Restitution"),"",B605),"")</f>
        <v/>
      </c>
      <c r="L605" s="18" t="str">
        <f>IFERROR(IF(OR(A605="Z - Garage - Livraison",A605="Z - Garage - Restitution"),B605,""),"")</f>
        <v/>
      </c>
      <c r="M605" s="20" t="str">
        <f>IFERROR(INT(IF(OR(IMPORT!K605="intervention",IMPORT!K605="intervention-late",IMPORT!K605="unavailable"),IF(J605&lt;&gt;"",MID(VLOOKUP(B605,IMPORT!$F:$AF,21,0),1,10),MID(VLOOKUP(B605,IMPORT!$F:$AF,19,0),1,10)),"")),"")</f>
        <v/>
      </c>
      <c r="N605" s="20" t="str">
        <f>IFERROR(INT(IF(OR(IMPORT!K605="intervention",IMPORT!K605="intervention-late",IMPORT!K605="unavailable"),IF(J605&lt;&gt;"",MID(VLOOKUP(B605,IMPORT!$F:$AF,22,0),1,10),MID(VLOOKUP(B605,IMPORT!$F:$AF,20,0),1,10)),"")),"")</f>
        <v/>
      </c>
      <c r="O605" s="18" t="str">
        <f t="shared" ca="1" si="9"/>
        <v/>
      </c>
      <c r="P605" s="14" t="str">
        <f>IFERROR(INT(IF(MID(VLOOKUP(B605,IMPORT!$F:$AF,23,FALSE),1,10)&lt;&gt;"null",MID(VLOOKUP(B605,IMPORT!$F:$AF,23,FALSE),1,10),"")),"")</f>
        <v/>
      </c>
      <c r="Q605" s="16" t="str">
        <f>IFERROR(INT(IF(MID(VLOOKUP(B605,IMPORT!$F:$AF,26,FALSE),1,10)&lt;&gt;"null",MID(VLOOKUP(B605,IMPORT!$F:$AF,26,FALSE),1,10),"")),"")</f>
        <v/>
      </c>
      <c r="R605" s="16" t="str">
        <f>IFERROR(IF(VLOOKUP(B605,IMPORT!$F:$AF,11,FALSE)="true","X",""),"")</f>
        <v/>
      </c>
      <c r="S605" s="16" t="str">
        <f>IFERROR(IF(VLOOKUP(B605,IMPORT!$F:$AF,12,FALSE)="true","X",""),"")</f>
        <v/>
      </c>
      <c r="T605" s="16" t="str">
        <f>IFERROR(IF(VLOOKUP(B605,IMPORT!$F:$AF,9,FALSE)="true","X",""),"")</f>
        <v/>
      </c>
      <c r="U605" s="16" t="str">
        <f>IFERROR(IF(VLOOKUP(B605,IMPORT!$F:$AF,10,FALSE)="true","X",""),"")</f>
        <v/>
      </c>
      <c r="V605" s="16" t="str">
        <f>IFERROR(IF(VLOOKUP(B605,IMPORT!$F:$AF,13,FALSE)="true","X",""),"")</f>
        <v/>
      </c>
      <c r="W605" s="16" t="str">
        <f>IFERROR(IF(VLOOKUP(B605,IMPORT!$F:$AF,14,FALSE)="true","X",""),"")</f>
        <v/>
      </c>
      <c r="X605" s="12" t="str">
        <f>IFERROR(INT(IF(MID(VLOOKUP(B605,IMPORT!$F:$AF,27,FALSE),1,10)&lt;&gt;"null",MID(VLOOKUP(B605,IMPORT!$F:$AF,27,FALSE),1,10),"-")),"")</f>
        <v/>
      </c>
      <c r="Y605" s="21" t="str">
        <f>IFERROR(IF(VLOOKUP(B605,IMPORT!$F:$AF,24,FALSE)&lt;&gt;"null",VLOOKUP(B605,IMPORT!$F:$AF,24,FALSE),""),"")</f>
        <v/>
      </c>
      <c r="Z605" s="18" t="str">
        <f>IFERROR(IF(VLOOKUP(B605,IMPORT!$F:$AF,25,FALSE)&lt;&gt;"null",VLOOKUP(B605,IMPORT!$F:$AF,25,FALSE),""),"")</f>
        <v/>
      </c>
    </row>
    <row r="606" spans="1:26">
      <c r="A606" s="1" t="str">
        <f>IFERROR(IF(IMPORT!C606&lt;&gt;"",IMPORT!C606,""),"")</f>
        <v/>
      </c>
      <c r="B606" s="1">
        <f>IFERROR(VLOOKUP(D606,IMPORT!$1:$1048576,6,FALSE),"")</f>
        <v>0</v>
      </c>
      <c r="C606" s="1" t="str">
        <f>IFERROR(VLOOKUP(B606,IMPORT!$F:$G,2,FALSE),"")</f>
        <v/>
      </c>
      <c r="D606" s="8" t="str">
        <f>IFERROR(IF(IMPORT!A606&lt;&gt;"",IMPORT!A606,""),"")</f>
        <v/>
      </c>
      <c r="E606" s="1">
        <f>IFERROR(VLOOKUP(D606,IMPORT!$1:$1048576,21,FALSE),"")</f>
        <v>0</v>
      </c>
      <c r="F606" s="25" t="str">
        <f>IFERROR(IF(VLOOKUP(B606,IMPORT!$F:$J,4,0)="true","","S"),"")</f>
        <v/>
      </c>
      <c r="G606" s="10" t="str">
        <f>IFERROR(IF(VLOOKUP(B606,IMPORT!$F:$J,5,0)="normal","","B"),"")</f>
        <v/>
      </c>
      <c r="H606" s="26" t="str">
        <f>IFERROR(IF(VLOOKUP(B606,IMPORT!$F:$L,7,0)="true","","P"),"")</f>
        <v/>
      </c>
      <c r="I606" s="18" t="str">
        <f>IF(AND(OR(IMPORT!K606="available",IMPORT!K606="reservation",IMPORT!K606="reservation-late"),OR(A606&lt;&gt;"Z - Garage - Livraison",A606&lt;&gt;"Z - Garage - Livraison")),B606,"")</f>
        <v/>
      </c>
      <c r="J606" s="18" t="str">
        <f>IFERROR(IF(VLOOKUP(B606,IMPORT!$F:$AF,21,FALSE)&lt;&gt;"null",IF(OR(A606="Z - Garage - Livraison",A606="Z - Garage - Restitution"),"",B606),""),"")</f>
        <v/>
      </c>
      <c r="K606" s="18" t="str">
        <f>IF(AND(J606="",OR(IMPORT!K606="intervention",IMPORT!K606="intervention-late")),IF(OR(A606="Z - Garage - Livraison",A606="Z - Garage - Restitution"),"",B606),"")</f>
        <v/>
      </c>
      <c r="L606" s="18" t="str">
        <f>IFERROR(IF(OR(A606="Z - Garage - Livraison",A606="Z - Garage - Restitution"),B606,""),"")</f>
        <v/>
      </c>
      <c r="M606" s="20" t="str">
        <f>IFERROR(INT(IF(OR(IMPORT!K606="intervention",IMPORT!K606="intervention-late",IMPORT!K606="unavailable"),IF(J606&lt;&gt;"",MID(VLOOKUP(B606,IMPORT!$F:$AF,21,0),1,10),MID(VLOOKUP(B606,IMPORT!$F:$AF,19,0),1,10)),"")),"")</f>
        <v/>
      </c>
      <c r="N606" s="20" t="str">
        <f>IFERROR(INT(IF(OR(IMPORT!K606="intervention",IMPORT!K606="intervention-late",IMPORT!K606="unavailable"),IF(J606&lt;&gt;"",MID(VLOOKUP(B606,IMPORT!$F:$AF,22,0),1,10),MID(VLOOKUP(B606,IMPORT!$F:$AF,20,0),1,10)),"")),"")</f>
        <v/>
      </c>
      <c r="O606" s="18" t="str">
        <f t="shared" ca="1" si="9"/>
        <v/>
      </c>
      <c r="P606" s="14" t="str">
        <f>IFERROR(INT(IF(MID(VLOOKUP(B606,IMPORT!$F:$AF,23,FALSE),1,10)&lt;&gt;"null",MID(VLOOKUP(B606,IMPORT!$F:$AF,23,FALSE),1,10),"")),"")</f>
        <v/>
      </c>
      <c r="Q606" s="16" t="str">
        <f>IFERROR(INT(IF(MID(VLOOKUP(B606,IMPORT!$F:$AF,26,FALSE),1,10)&lt;&gt;"null",MID(VLOOKUP(B606,IMPORT!$F:$AF,26,FALSE),1,10),"")),"")</f>
        <v/>
      </c>
      <c r="R606" s="16" t="str">
        <f>IFERROR(IF(VLOOKUP(B606,IMPORT!$F:$AF,11,FALSE)="true","X",""),"")</f>
        <v/>
      </c>
      <c r="S606" s="16" t="str">
        <f>IFERROR(IF(VLOOKUP(B606,IMPORT!$F:$AF,12,FALSE)="true","X",""),"")</f>
        <v/>
      </c>
      <c r="T606" s="16" t="str">
        <f>IFERROR(IF(VLOOKUP(B606,IMPORT!$F:$AF,9,FALSE)="true","X",""),"")</f>
        <v/>
      </c>
      <c r="U606" s="16" t="str">
        <f>IFERROR(IF(VLOOKUP(B606,IMPORT!$F:$AF,10,FALSE)="true","X",""),"")</f>
        <v/>
      </c>
      <c r="V606" s="16" t="str">
        <f>IFERROR(IF(VLOOKUP(B606,IMPORT!$F:$AF,13,FALSE)="true","X",""),"")</f>
        <v/>
      </c>
      <c r="W606" s="16" t="str">
        <f>IFERROR(IF(VLOOKUP(B606,IMPORT!$F:$AF,14,FALSE)="true","X",""),"")</f>
        <v/>
      </c>
      <c r="X606" s="12" t="str">
        <f>IFERROR(INT(IF(MID(VLOOKUP(B606,IMPORT!$F:$AF,27,FALSE),1,10)&lt;&gt;"null",MID(VLOOKUP(B606,IMPORT!$F:$AF,27,FALSE),1,10),"-")),"")</f>
        <v/>
      </c>
      <c r="Y606" s="21" t="str">
        <f>IFERROR(IF(VLOOKUP(B606,IMPORT!$F:$AF,24,FALSE)&lt;&gt;"null",VLOOKUP(B606,IMPORT!$F:$AF,24,FALSE),""),"")</f>
        <v/>
      </c>
      <c r="Z606" s="18" t="str">
        <f>IFERROR(IF(VLOOKUP(B606,IMPORT!$F:$AF,25,FALSE)&lt;&gt;"null",VLOOKUP(B606,IMPORT!$F:$AF,25,FALSE),""),"")</f>
        <v/>
      </c>
    </row>
    <row r="607" spans="1:26">
      <c r="A607" s="1" t="str">
        <f>IFERROR(IF(IMPORT!C607&lt;&gt;"",IMPORT!C607,""),"")</f>
        <v/>
      </c>
      <c r="B607" s="1">
        <f>IFERROR(VLOOKUP(D607,IMPORT!$1:$1048576,6,FALSE),"")</f>
        <v>0</v>
      </c>
      <c r="C607" s="1" t="str">
        <f>IFERROR(VLOOKUP(B607,IMPORT!$F:$G,2,FALSE),"")</f>
        <v/>
      </c>
      <c r="D607" s="8" t="str">
        <f>IFERROR(IF(IMPORT!A607&lt;&gt;"",IMPORT!A607,""),"")</f>
        <v/>
      </c>
      <c r="E607" s="1">
        <f>IFERROR(VLOOKUP(D607,IMPORT!$1:$1048576,21,FALSE),"")</f>
        <v>0</v>
      </c>
      <c r="F607" s="25" t="str">
        <f>IFERROR(IF(VLOOKUP(B607,IMPORT!$F:$J,4,0)="true","","S"),"")</f>
        <v/>
      </c>
      <c r="G607" s="10" t="str">
        <f>IFERROR(IF(VLOOKUP(B607,IMPORT!$F:$J,5,0)="normal","","B"),"")</f>
        <v/>
      </c>
      <c r="H607" s="26" t="str">
        <f>IFERROR(IF(VLOOKUP(B607,IMPORT!$F:$L,7,0)="true","","P"),"")</f>
        <v/>
      </c>
      <c r="I607" s="18" t="str">
        <f>IF(AND(OR(IMPORT!K607="available",IMPORT!K607="reservation",IMPORT!K607="reservation-late"),OR(A607&lt;&gt;"Z - Garage - Livraison",A607&lt;&gt;"Z - Garage - Livraison")),B607,"")</f>
        <v/>
      </c>
      <c r="J607" s="18" t="str">
        <f>IFERROR(IF(VLOOKUP(B607,IMPORT!$F:$AF,21,FALSE)&lt;&gt;"null",IF(OR(A607="Z - Garage - Livraison",A607="Z - Garage - Restitution"),"",B607),""),"")</f>
        <v/>
      </c>
      <c r="K607" s="18" t="str">
        <f>IF(AND(J607="",OR(IMPORT!K607="intervention",IMPORT!K607="intervention-late")),IF(OR(A607="Z - Garage - Livraison",A607="Z - Garage - Restitution"),"",B607),"")</f>
        <v/>
      </c>
      <c r="L607" s="18" t="str">
        <f>IFERROR(IF(OR(A607="Z - Garage - Livraison",A607="Z - Garage - Restitution"),B607,""),"")</f>
        <v/>
      </c>
      <c r="M607" s="20" t="str">
        <f>IFERROR(INT(IF(OR(IMPORT!K607="intervention",IMPORT!K607="intervention-late",IMPORT!K607="unavailable"),IF(J607&lt;&gt;"",MID(VLOOKUP(B607,IMPORT!$F:$AF,21,0),1,10),MID(VLOOKUP(B607,IMPORT!$F:$AF,19,0),1,10)),"")),"")</f>
        <v/>
      </c>
      <c r="N607" s="20" t="str">
        <f>IFERROR(INT(IF(OR(IMPORT!K607="intervention",IMPORT!K607="intervention-late",IMPORT!K607="unavailable"),IF(J607&lt;&gt;"",MID(VLOOKUP(B607,IMPORT!$F:$AF,22,0),1,10),MID(VLOOKUP(B607,IMPORT!$F:$AF,20,0),1,10)),"")),"")</f>
        <v/>
      </c>
      <c r="O607" s="18" t="str">
        <f t="shared" ca="1" si="9"/>
        <v/>
      </c>
      <c r="P607" s="14" t="str">
        <f>IFERROR(INT(IF(MID(VLOOKUP(B607,IMPORT!$F:$AF,23,FALSE),1,10)&lt;&gt;"null",MID(VLOOKUP(B607,IMPORT!$F:$AF,23,FALSE),1,10),"")),"")</f>
        <v/>
      </c>
      <c r="Q607" s="16" t="str">
        <f>IFERROR(INT(IF(MID(VLOOKUP(B607,IMPORT!$F:$AF,26,FALSE),1,10)&lt;&gt;"null",MID(VLOOKUP(B607,IMPORT!$F:$AF,26,FALSE),1,10),"")),"")</f>
        <v/>
      </c>
      <c r="R607" s="16" t="str">
        <f>IFERROR(IF(VLOOKUP(B607,IMPORT!$F:$AF,11,FALSE)="true","X",""),"")</f>
        <v/>
      </c>
      <c r="S607" s="16" t="str">
        <f>IFERROR(IF(VLOOKUP(B607,IMPORT!$F:$AF,12,FALSE)="true","X",""),"")</f>
        <v/>
      </c>
      <c r="T607" s="16" t="str">
        <f>IFERROR(IF(VLOOKUP(B607,IMPORT!$F:$AF,9,FALSE)="true","X",""),"")</f>
        <v/>
      </c>
      <c r="U607" s="16" t="str">
        <f>IFERROR(IF(VLOOKUP(B607,IMPORT!$F:$AF,10,FALSE)="true","X",""),"")</f>
        <v/>
      </c>
      <c r="V607" s="16" t="str">
        <f>IFERROR(IF(VLOOKUP(B607,IMPORT!$F:$AF,13,FALSE)="true","X",""),"")</f>
        <v/>
      </c>
      <c r="W607" s="16" t="str">
        <f>IFERROR(IF(VLOOKUP(B607,IMPORT!$F:$AF,14,FALSE)="true","X",""),"")</f>
        <v/>
      </c>
      <c r="X607" s="12" t="str">
        <f>IFERROR(INT(IF(MID(VLOOKUP(B607,IMPORT!$F:$AF,27,FALSE),1,10)&lt;&gt;"null",MID(VLOOKUP(B607,IMPORT!$F:$AF,27,FALSE),1,10),"-")),"")</f>
        <v/>
      </c>
      <c r="Y607" s="21" t="str">
        <f>IFERROR(IF(VLOOKUP(B607,IMPORT!$F:$AF,24,FALSE)&lt;&gt;"null",VLOOKUP(B607,IMPORT!$F:$AF,24,FALSE),""),"")</f>
        <v/>
      </c>
      <c r="Z607" s="18" t="str">
        <f>IFERROR(IF(VLOOKUP(B607,IMPORT!$F:$AF,25,FALSE)&lt;&gt;"null",VLOOKUP(B607,IMPORT!$F:$AF,25,FALSE),""),"")</f>
        <v/>
      </c>
    </row>
    <row r="608" spans="1:26">
      <c r="A608" s="1" t="str">
        <f>IFERROR(IF(IMPORT!C608&lt;&gt;"",IMPORT!C608,""),"")</f>
        <v/>
      </c>
      <c r="B608" s="1">
        <f>IFERROR(VLOOKUP(D608,IMPORT!$1:$1048576,6,FALSE),"")</f>
        <v>0</v>
      </c>
      <c r="C608" s="1" t="str">
        <f>IFERROR(VLOOKUP(B608,IMPORT!$F:$G,2,FALSE),"")</f>
        <v/>
      </c>
      <c r="D608" s="8" t="str">
        <f>IFERROR(IF(IMPORT!A608&lt;&gt;"",IMPORT!A608,""),"")</f>
        <v/>
      </c>
      <c r="E608" s="1">
        <f>IFERROR(VLOOKUP(D608,IMPORT!$1:$1048576,21,FALSE),"")</f>
        <v>0</v>
      </c>
      <c r="F608" s="25" t="str">
        <f>IFERROR(IF(VLOOKUP(B608,IMPORT!$F:$J,4,0)="true","","S"),"")</f>
        <v/>
      </c>
      <c r="G608" s="10" t="str">
        <f>IFERROR(IF(VLOOKUP(B608,IMPORT!$F:$J,5,0)="normal","","B"),"")</f>
        <v/>
      </c>
      <c r="H608" s="26" t="str">
        <f>IFERROR(IF(VLOOKUP(B608,IMPORT!$F:$L,7,0)="true","","P"),"")</f>
        <v/>
      </c>
      <c r="I608" s="18" t="str">
        <f>IF(AND(OR(IMPORT!K608="available",IMPORT!K608="reservation",IMPORT!K608="reservation-late"),OR(A608&lt;&gt;"Z - Garage - Livraison",A608&lt;&gt;"Z - Garage - Livraison")),B608,"")</f>
        <v/>
      </c>
      <c r="J608" s="18" t="str">
        <f>IFERROR(IF(VLOOKUP(B608,IMPORT!$F:$AF,21,FALSE)&lt;&gt;"null",IF(OR(A608="Z - Garage - Livraison",A608="Z - Garage - Restitution"),"",B608),""),"")</f>
        <v/>
      </c>
      <c r="K608" s="18" t="str">
        <f>IF(AND(J608="",OR(IMPORT!K608="intervention",IMPORT!K608="intervention-late")),IF(OR(A608="Z - Garage - Livraison",A608="Z - Garage - Restitution"),"",B608),"")</f>
        <v/>
      </c>
      <c r="L608" s="18" t="str">
        <f>IFERROR(IF(OR(A608="Z - Garage - Livraison",A608="Z - Garage - Restitution"),B608,""),"")</f>
        <v/>
      </c>
      <c r="M608" s="20" t="str">
        <f>IFERROR(INT(IF(OR(IMPORT!K608="intervention",IMPORT!K608="intervention-late",IMPORT!K608="unavailable"),IF(J608&lt;&gt;"",MID(VLOOKUP(B608,IMPORT!$F:$AF,21,0),1,10),MID(VLOOKUP(B608,IMPORT!$F:$AF,19,0),1,10)),"")),"")</f>
        <v/>
      </c>
      <c r="N608" s="20" t="str">
        <f>IFERROR(INT(IF(OR(IMPORT!K608="intervention",IMPORT!K608="intervention-late",IMPORT!K608="unavailable"),IF(J608&lt;&gt;"",MID(VLOOKUP(B608,IMPORT!$F:$AF,22,0),1,10),MID(VLOOKUP(B608,IMPORT!$F:$AF,20,0),1,10)),"")),"")</f>
        <v/>
      </c>
      <c r="O608" s="18" t="str">
        <f t="shared" ca="1" si="9"/>
        <v/>
      </c>
      <c r="P608" s="14" t="str">
        <f>IFERROR(INT(IF(MID(VLOOKUP(B608,IMPORT!$F:$AF,23,FALSE),1,10)&lt;&gt;"null",MID(VLOOKUP(B608,IMPORT!$F:$AF,23,FALSE),1,10),"")),"")</f>
        <v/>
      </c>
      <c r="Q608" s="16" t="str">
        <f>IFERROR(INT(IF(MID(VLOOKUP(B608,IMPORT!$F:$AF,26,FALSE),1,10)&lt;&gt;"null",MID(VLOOKUP(B608,IMPORT!$F:$AF,26,FALSE),1,10),"")),"")</f>
        <v/>
      </c>
      <c r="R608" s="16" t="str">
        <f>IFERROR(IF(VLOOKUP(B608,IMPORT!$F:$AF,11,FALSE)="true","X",""),"")</f>
        <v/>
      </c>
      <c r="S608" s="16" t="str">
        <f>IFERROR(IF(VLOOKUP(B608,IMPORT!$F:$AF,12,FALSE)="true","X",""),"")</f>
        <v/>
      </c>
      <c r="T608" s="16" t="str">
        <f>IFERROR(IF(VLOOKUP(B608,IMPORT!$F:$AF,9,FALSE)="true","X",""),"")</f>
        <v/>
      </c>
      <c r="U608" s="16" t="str">
        <f>IFERROR(IF(VLOOKUP(B608,IMPORT!$F:$AF,10,FALSE)="true","X",""),"")</f>
        <v/>
      </c>
      <c r="V608" s="16" t="str">
        <f>IFERROR(IF(VLOOKUP(B608,IMPORT!$F:$AF,13,FALSE)="true","X",""),"")</f>
        <v/>
      </c>
      <c r="W608" s="16" t="str">
        <f>IFERROR(IF(VLOOKUP(B608,IMPORT!$F:$AF,14,FALSE)="true","X",""),"")</f>
        <v/>
      </c>
      <c r="X608" s="12" t="str">
        <f>IFERROR(INT(IF(MID(VLOOKUP(B608,IMPORT!$F:$AF,27,FALSE),1,10)&lt;&gt;"null",MID(VLOOKUP(B608,IMPORT!$F:$AF,27,FALSE),1,10),"-")),"")</f>
        <v/>
      </c>
      <c r="Y608" s="21" t="str">
        <f>IFERROR(IF(VLOOKUP(B608,IMPORT!$F:$AF,24,FALSE)&lt;&gt;"null",VLOOKUP(B608,IMPORT!$F:$AF,24,FALSE),""),"")</f>
        <v/>
      </c>
      <c r="Z608" s="18" t="str">
        <f>IFERROR(IF(VLOOKUP(B608,IMPORT!$F:$AF,25,FALSE)&lt;&gt;"null",VLOOKUP(B608,IMPORT!$F:$AF,25,FALSE),""),"")</f>
        <v/>
      </c>
    </row>
    <row r="609" spans="1:26">
      <c r="A609" s="1" t="str">
        <f>IFERROR(IF(IMPORT!C609&lt;&gt;"",IMPORT!C609,""),"")</f>
        <v/>
      </c>
      <c r="B609" s="1">
        <f>IFERROR(VLOOKUP(D609,IMPORT!$1:$1048576,6,FALSE),"")</f>
        <v>0</v>
      </c>
      <c r="C609" s="1" t="str">
        <f>IFERROR(VLOOKUP(B609,IMPORT!$F:$G,2,FALSE),"")</f>
        <v/>
      </c>
      <c r="D609" s="8" t="str">
        <f>IFERROR(IF(IMPORT!A609&lt;&gt;"",IMPORT!A609,""),"")</f>
        <v/>
      </c>
      <c r="E609" s="1">
        <f>IFERROR(VLOOKUP(D609,IMPORT!$1:$1048576,21,FALSE),"")</f>
        <v>0</v>
      </c>
      <c r="F609" s="25" t="str">
        <f>IFERROR(IF(VLOOKUP(B609,IMPORT!$F:$J,4,0)="true","","S"),"")</f>
        <v/>
      </c>
      <c r="G609" s="10" t="str">
        <f>IFERROR(IF(VLOOKUP(B609,IMPORT!$F:$J,5,0)="normal","","B"),"")</f>
        <v/>
      </c>
      <c r="H609" s="26" t="str">
        <f>IFERROR(IF(VLOOKUP(B609,IMPORT!$F:$L,7,0)="true","","P"),"")</f>
        <v/>
      </c>
      <c r="I609" s="18" t="str">
        <f>IF(AND(OR(IMPORT!K609="available",IMPORT!K609="reservation",IMPORT!K609="reservation-late"),OR(A609&lt;&gt;"Z - Garage - Livraison",A609&lt;&gt;"Z - Garage - Livraison")),B609,"")</f>
        <v/>
      </c>
      <c r="J609" s="18" t="str">
        <f>IFERROR(IF(VLOOKUP(B609,IMPORT!$F:$AF,21,FALSE)&lt;&gt;"null",IF(OR(A609="Z - Garage - Livraison",A609="Z - Garage - Restitution"),"",B609),""),"")</f>
        <v/>
      </c>
      <c r="K609" s="18" t="str">
        <f>IF(AND(J609="",OR(IMPORT!K609="intervention",IMPORT!K609="intervention-late")),IF(OR(A609="Z - Garage - Livraison",A609="Z - Garage - Restitution"),"",B609),"")</f>
        <v/>
      </c>
      <c r="L609" s="18" t="str">
        <f>IFERROR(IF(OR(A609="Z - Garage - Livraison",A609="Z - Garage - Restitution"),B609,""),"")</f>
        <v/>
      </c>
      <c r="M609" s="20" t="str">
        <f>IFERROR(INT(IF(OR(IMPORT!K609="intervention",IMPORT!K609="intervention-late",IMPORT!K609="unavailable"),IF(J609&lt;&gt;"",MID(VLOOKUP(B609,IMPORT!$F:$AF,21,0),1,10),MID(VLOOKUP(B609,IMPORT!$F:$AF,19,0),1,10)),"")),"")</f>
        <v/>
      </c>
      <c r="N609" s="20" t="str">
        <f>IFERROR(INT(IF(OR(IMPORT!K609="intervention",IMPORT!K609="intervention-late",IMPORT!K609="unavailable"),IF(J609&lt;&gt;"",MID(VLOOKUP(B609,IMPORT!$F:$AF,22,0),1,10),MID(VLOOKUP(B609,IMPORT!$F:$AF,20,0),1,10)),"")),"")</f>
        <v/>
      </c>
      <c r="O609" s="18" t="str">
        <f t="shared" ca="1" si="9"/>
        <v/>
      </c>
      <c r="P609" s="14" t="str">
        <f>IFERROR(INT(IF(MID(VLOOKUP(B609,IMPORT!$F:$AF,23,FALSE),1,10)&lt;&gt;"null",MID(VLOOKUP(B609,IMPORT!$F:$AF,23,FALSE),1,10),"")),"")</f>
        <v/>
      </c>
      <c r="Q609" s="16" t="str">
        <f>IFERROR(INT(IF(MID(VLOOKUP(B609,IMPORT!$F:$AF,26,FALSE),1,10)&lt;&gt;"null",MID(VLOOKUP(B609,IMPORT!$F:$AF,26,FALSE),1,10),"")),"")</f>
        <v/>
      </c>
      <c r="R609" s="16" t="str">
        <f>IFERROR(IF(VLOOKUP(B609,IMPORT!$F:$AF,11,FALSE)="true","X",""),"")</f>
        <v/>
      </c>
      <c r="S609" s="16" t="str">
        <f>IFERROR(IF(VLOOKUP(B609,IMPORT!$F:$AF,12,FALSE)="true","X",""),"")</f>
        <v/>
      </c>
      <c r="T609" s="16" t="str">
        <f>IFERROR(IF(VLOOKUP(B609,IMPORT!$F:$AF,9,FALSE)="true","X",""),"")</f>
        <v/>
      </c>
      <c r="U609" s="16" t="str">
        <f>IFERROR(IF(VLOOKUP(B609,IMPORT!$F:$AF,10,FALSE)="true","X",""),"")</f>
        <v/>
      </c>
      <c r="V609" s="16" t="str">
        <f>IFERROR(IF(VLOOKUP(B609,IMPORT!$F:$AF,13,FALSE)="true","X",""),"")</f>
        <v/>
      </c>
      <c r="W609" s="16" t="str">
        <f>IFERROR(IF(VLOOKUP(B609,IMPORT!$F:$AF,14,FALSE)="true","X",""),"")</f>
        <v/>
      </c>
      <c r="X609" s="12" t="str">
        <f>IFERROR(INT(IF(MID(VLOOKUP(B609,IMPORT!$F:$AF,27,FALSE),1,10)&lt;&gt;"null",MID(VLOOKUP(B609,IMPORT!$F:$AF,27,FALSE),1,10),"-")),"")</f>
        <v/>
      </c>
      <c r="Y609" s="21" t="str">
        <f>IFERROR(IF(VLOOKUP(B609,IMPORT!$F:$AF,24,FALSE)&lt;&gt;"null",VLOOKUP(B609,IMPORT!$F:$AF,24,FALSE),""),"")</f>
        <v/>
      </c>
      <c r="Z609" s="18" t="str">
        <f>IFERROR(IF(VLOOKUP(B609,IMPORT!$F:$AF,25,FALSE)&lt;&gt;"null",VLOOKUP(B609,IMPORT!$F:$AF,25,FALSE),""),"")</f>
        <v/>
      </c>
    </row>
    <row r="610" spans="1:26">
      <c r="A610" s="1" t="str">
        <f>IFERROR(IF(IMPORT!C610&lt;&gt;"",IMPORT!C610,""),"")</f>
        <v/>
      </c>
      <c r="B610" s="1">
        <f>IFERROR(VLOOKUP(D610,IMPORT!$1:$1048576,6,FALSE),"")</f>
        <v>0</v>
      </c>
      <c r="C610" s="1" t="str">
        <f>IFERROR(VLOOKUP(B610,IMPORT!$F:$G,2,FALSE),"")</f>
        <v/>
      </c>
      <c r="D610" s="8" t="str">
        <f>IFERROR(IF(IMPORT!A610&lt;&gt;"",IMPORT!A610,""),"")</f>
        <v/>
      </c>
      <c r="E610" s="1">
        <f>IFERROR(VLOOKUP(D610,IMPORT!$1:$1048576,21,FALSE),"")</f>
        <v>0</v>
      </c>
      <c r="F610" s="25" t="str">
        <f>IFERROR(IF(VLOOKUP(B610,IMPORT!$F:$J,4,0)="true","","S"),"")</f>
        <v/>
      </c>
      <c r="G610" s="10" t="str">
        <f>IFERROR(IF(VLOOKUP(B610,IMPORT!$F:$J,5,0)="normal","","B"),"")</f>
        <v/>
      </c>
      <c r="H610" s="26" t="str">
        <f>IFERROR(IF(VLOOKUP(B610,IMPORT!$F:$L,7,0)="true","","P"),"")</f>
        <v/>
      </c>
      <c r="I610" s="18" t="str">
        <f>IF(AND(OR(IMPORT!K610="available",IMPORT!K610="reservation",IMPORT!K610="reservation-late"),OR(A610&lt;&gt;"Z - Garage - Livraison",A610&lt;&gt;"Z - Garage - Livraison")),B610,"")</f>
        <v/>
      </c>
      <c r="J610" s="18" t="str">
        <f>IFERROR(IF(VLOOKUP(B610,IMPORT!$F:$AF,21,FALSE)&lt;&gt;"null",IF(OR(A610="Z - Garage - Livraison",A610="Z - Garage - Restitution"),"",B610),""),"")</f>
        <v/>
      </c>
      <c r="K610" s="18" t="str">
        <f>IF(AND(J610="",OR(IMPORT!K610="intervention",IMPORT!K610="intervention-late")),IF(OR(A610="Z - Garage - Livraison",A610="Z - Garage - Restitution"),"",B610),"")</f>
        <v/>
      </c>
      <c r="L610" s="18" t="str">
        <f>IFERROR(IF(OR(A610="Z - Garage - Livraison",A610="Z - Garage - Restitution"),B610,""),"")</f>
        <v/>
      </c>
      <c r="M610" s="20" t="str">
        <f>IFERROR(INT(IF(OR(IMPORT!K610="intervention",IMPORT!K610="intervention-late",IMPORT!K610="unavailable"),IF(J610&lt;&gt;"",MID(VLOOKUP(B610,IMPORT!$F:$AF,21,0),1,10),MID(VLOOKUP(B610,IMPORT!$F:$AF,19,0),1,10)),"")),"")</f>
        <v/>
      </c>
      <c r="N610" s="20" t="str">
        <f>IFERROR(INT(IF(OR(IMPORT!K610="intervention",IMPORT!K610="intervention-late",IMPORT!K610="unavailable"),IF(J610&lt;&gt;"",MID(VLOOKUP(B610,IMPORT!$F:$AF,22,0),1,10),MID(VLOOKUP(B610,IMPORT!$F:$AF,20,0),1,10)),"")),"")</f>
        <v/>
      </c>
      <c r="O610" s="18" t="str">
        <f t="shared" ca="1" si="9"/>
        <v/>
      </c>
      <c r="P610" s="14" t="str">
        <f>IFERROR(INT(IF(MID(VLOOKUP(B610,IMPORT!$F:$AF,23,FALSE),1,10)&lt;&gt;"null",MID(VLOOKUP(B610,IMPORT!$F:$AF,23,FALSE),1,10),"")),"")</f>
        <v/>
      </c>
      <c r="Q610" s="16" t="str">
        <f>IFERROR(INT(IF(MID(VLOOKUP(B610,IMPORT!$F:$AF,26,FALSE),1,10)&lt;&gt;"null",MID(VLOOKUP(B610,IMPORT!$F:$AF,26,FALSE),1,10),"")),"")</f>
        <v/>
      </c>
      <c r="R610" s="16" t="str">
        <f>IFERROR(IF(VLOOKUP(B610,IMPORT!$F:$AF,11,FALSE)="true","X",""),"")</f>
        <v/>
      </c>
      <c r="S610" s="16" t="str">
        <f>IFERROR(IF(VLOOKUP(B610,IMPORT!$F:$AF,12,FALSE)="true","X",""),"")</f>
        <v/>
      </c>
      <c r="T610" s="16" t="str">
        <f>IFERROR(IF(VLOOKUP(B610,IMPORT!$F:$AF,9,FALSE)="true","X",""),"")</f>
        <v/>
      </c>
      <c r="U610" s="16" t="str">
        <f>IFERROR(IF(VLOOKUP(B610,IMPORT!$F:$AF,10,FALSE)="true","X",""),"")</f>
        <v/>
      </c>
      <c r="V610" s="16" t="str">
        <f>IFERROR(IF(VLOOKUP(B610,IMPORT!$F:$AF,13,FALSE)="true","X",""),"")</f>
        <v/>
      </c>
      <c r="W610" s="16" t="str">
        <f>IFERROR(IF(VLOOKUP(B610,IMPORT!$F:$AF,14,FALSE)="true","X",""),"")</f>
        <v/>
      </c>
      <c r="X610" s="12" t="str">
        <f>IFERROR(INT(IF(MID(VLOOKUP(B610,IMPORT!$F:$AF,27,FALSE),1,10)&lt;&gt;"null",MID(VLOOKUP(B610,IMPORT!$F:$AF,27,FALSE),1,10),"-")),"")</f>
        <v/>
      </c>
      <c r="Y610" s="21" t="str">
        <f>IFERROR(IF(VLOOKUP(B610,IMPORT!$F:$AF,24,FALSE)&lt;&gt;"null",VLOOKUP(B610,IMPORT!$F:$AF,24,FALSE),""),"")</f>
        <v/>
      </c>
      <c r="Z610" s="18" t="str">
        <f>IFERROR(IF(VLOOKUP(B610,IMPORT!$F:$AF,25,FALSE)&lt;&gt;"null",VLOOKUP(B610,IMPORT!$F:$AF,25,FALSE),""),"")</f>
        <v/>
      </c>
    </row>
    <row r="611" spans="1:26">
      <c r="A611" s="1" t="str">
        <f>IFERROR(IF(IMPORT!C611&lt;&gt;"",IMPORT!C611,""),"")</f>
        <v/>
      </c>
      <c r="B611" s="1">
        <f>IFERROR(VLOOKUP(D611,IMPORT!$1:$1048576,6,FALSE),"")</f>
        <v>0</v>
      </c>
      <c r="C611" s="1" t="str">
        <f>IFERROR(VLOOKUP(B611,IMPORT!$F:$G,2,FALSE),"")</f>
        <v/>
      </c>
      <c r="D611" s="8" t="str">
        <f>IFERROR(IF(IMPORT!A611&lt;&gt;"",IMPORT!A611,""),"")</f>
        <v/>
      </c>
      <c r="E611" s="1">
        <f>IFERROR(VLOOKUP(D611,IMPORT!$1:$1048576,21,FALSE),"")</f>
        <v>0</v>
      </c>
      <c r="F611" s="25" t="str">
        <f>IFERROR(IF(VLOOKUP(B611,IMPORT!$F:$J,4,0)="true","","S"),"")</f>
        <v/>
      </c>
      <c r="G611" s="10" t="str">
        <f>IFERROR(IF(VLOOKUP(B611,IMPORT!$F:$J,5,0)="normal","","B"),"")</f>
        <v/>
      </c>
      <c r="H611" s="26" t="str">
        <f>IFERROR(IF(VLOOKUP(B611,IMPORT!$F:$L,7,0)="true","","P"),"")</f>
        <v/>
      </c>
      <c r="I611" s="18" t="str">
        <f>IF(AND(OR(IMPORT!K611="available",IMPORT!K611="reservation",IMPORT!K611="reservation-late"),OR(A611&lt;&gt;"Z - Garage - Livraison",A611&lt;&gt;"Z - Garage - Livraison")),B611,"")</f>
        <v/>
      </c>
      <c r="J611" s="18" t="str">
        <f>IFERROR(IF(VLOOKUP(B611,IMPORT!$F:$AF,21,FALSE)&lt;&gt;"null",IF(OR(A611="Z - Garage - Livraison",A611="Z - Garage - Restitution"),"",B611),""),"")</f>
        <v/>
      </c>
      <c r="K611" s="18" t="str">
        <f>IF(AND(J611="",OR(IMPORT!K611="intervention",IMPORT!K611="intervention-late")),IF(OR(A611="Z - Garage - Livraison",A611="Z - Garage - Restitution"),"",B611),"")</f>
        <v/>
      </c>
      <c r="L611" s="18" t="str">
        <f>IFERROR(IF(OR(A611="Z - Garage - Livraison",A611="Z - Garage - Restitution"),B611,""),"")</f>
        <v/>
      </c>
      <c r="M611" s="20" t="str">
        <f>IFERROR(INT(IF(OR(IMPORT!K611="intervention",IMPORT!K611="intervention-late",IMPORT!K611="unavailable"),IF(J611&lt;&gt;"",MID(VLOOKUP(B611,IMPORT!$F:$AF,21,0),1,10),MID(VLOOKUP(B611,IMPORT!$F:$AF,19,0),1,10)),"")),"")</f>
        <v/>
      </c>
      <c r="N611" s="20" t="str">
        <f>IFERROR(INT(IF(OR(IMPORT!K611="intervention",IMPORT!K611="intervention-late",IMPORT!K611="unavailable"),IF(J611&lt;&gt;"",MID(VLOOKUP(B611,IMPORT!$F:$AF,22,0),1,10),MID(VLOOKUP(B611,IMPORT!$F:$AF,20,0),1,10)),"")),"")</f>
        <v/>
      </c>
      <c r="O611" s="18" t="str">
        <f t="shared" ca="1" si="9"/>
        <v/>
      </c>
      <c r="P611" s="14" t="str">
        <f>IFERROR(INT(IF(MID(VLOOKUP(B611,IMPORT!$F:$AF,23,FALSE),1,10)&lt;&gt;"null",MID(VLOOKUP(B611,IMPORT!$F:$AF,23,FALSE),1,10),"")),"")</f>
        <v/>
      </c>
      <c r="Q611" s="16" t="str">
        <f>IFERROR(INT(IF(MID(VLOOKUP(B611,IMPORT!$F:$AF,26,FALSE),1,10)&lt;&gt;"null",MID(VLOOKUP(B611,IMPORT!$F:$AF,26,FALSE),1,10),"")),"")</f>
        <v/>
      </c>
      <c r="R611" s="16" t="str">
        <f>IFERROR(IF(VLOOKUP(B611,IMPORT!$F:$AF,11,FALSE)="true","X",""),"")</f>
        <v/>
      </c>
      <c r="S611" s="16" t="str">
        <f>IFERROR(IF(VLOOKUP(B611,IMPORT!$F:$AF,12,FALSE)="true","X",""),"")</f>
        <v/>
      </c>
      <c r="T611" s="16" t="str">
        <f>IFERROR(IF(VLOOKUP(B611,IMPORT!$F:$AF,9,FALSE)="true","X",""),"")</f>
        <v/>
      </c>
      <c r="U611" s="16" t="str">
        <f>IFERROR(IF(VLOOKUP(B611,IMPORT!$F:$AF,10,FALSE)="true","X",""),"")</f>
        <v/>
      </c>
      <c r="V611" s="16" t="str">
        <f>IFERROR(IF(VLOOKUP(B611,IMPORT!$F:$AF,13,FALSE)="true","X",""),"")</f>
        <v/>
      </c>
      <c r="W611" s="16" t="str">
        <f>IFERROR(IF(VLOOKUP(B611,IMPORT!$F:$AF,14,FALSE)="true","X",""),"")</f>
        <v/>
      </c>
      <c r="X611" s="12" t="str">
        <f>IFERROR(INT(IF(MID(VLOOKUP(B611,IMPORT!$F:$AF,27,FALSE),1,10)&lt;&gt;"null",MID(VLOOKUP(B611,IMPORT!$F:$AF,27,FALSE),1,10),"-")),"")</f>
        <v/>
      </c>
      <c r="Y611" s="21" t="str">
        <f>IFERROR(IF(VLOOKUP(B611,IMPORT!$F:$AF,24,FALSE)&lt;&gt;"null",VLOOKUP(B611,IMPORT!$F:$AF,24,FALSE),""),"")</f>
        <v/>
      </c>
      <c r="Z611" s="18" t="str">
        <f>IFERROR(IF(VLOOKUP(B611,IMPORT!$F:$AF,25,FALSE)&lt;&gt;"null",VLOOKUP(B611,IMPORT!$F:$AF,25,FALSE),""),"")</f>
        <v/>
      </c>
    </row>
    <row r="612" spans="1:26">
      <c r="A612" s="1" t="str">
        <f>IFERROR(IF(IMPORT!C612&lt;&gt;"",IMPORT!C612,""),"")</f>
        <v/>
      </c>
      <c r="B612" s="1">
        <f>IFERROR(VLOOKUP(D612,IMPORT!$1:$1048576,6,FALSE),"")</f>
        <v>0</v>
      </c>
      <c r="C612" s="1" t="str">
        <f>IFERROR(VLOOKUP(B612,IMPORT!$F:$G,2,FALSE),"")</f>
        <v/>
      </c>
      <c r="D612" s="8" t="str">
        <f>IFERROR(IF(IMPORT!A612&lt;&gt;"",IMPORT!A612,""),"")</f>
        <v/>
      </c>
      <c r="E612" s="1">
        <f>IFERROR(VLOOKUP(D612,IMPORT!$1:$1048576,21,FALSE),"")</f>
        <v>0</v>
      </c>
      <c r="F612" s="25" t="str">
        <f>IFERROR(IF(VLOOKUP(B612,IMPORT!$F:$J,4,0)="true","","S"),"")</f>
        <v/>
      </c>
      <c r="G612" s="10" t="str">
        <f>IFERROR(IF(VLOOKUP(B612,IMPORT!$F:$J,5,0)="normal","","B"),"")</f>
        <v/>
      </c>
      <c r="H612" s="26" t="str">
        <f>IFERROR(IF(VLOOKUP(B612,IMPORT!$F:$L,7,0)="true","","P"),"")</f>
        <v/>
      </c>
      <c r="I612" s="18" t="str">
        <f>IF(AND(OR(IMPORT!K612="available",IMPORT!K612="reservation",IMPORT!K612="reservation-late"),OR(A612&lt;&gt;"Z - Garage - Livraison",A612&lt;&gt;"Z - Garage - Livraison")),B612,"")</f>
        <v/>
      </c>
      <c r="J612" s="18" t="str">
        <f>IFERROR(IF(VLOOKUP(B612,IMPORT!$F:$AF,21,FALSE)&lt;&gt;"null",IF(OR(A612="Z - Garage - Livraison",A612="Z - Garage - Restitution"),"",B612),""),"")</f>
        <v/>
      </c>
      <c r="K612" s="18" t="str">
        <f>IF(AND(J612="",OR(IMPORT!K612="intervention",IMPORT!K612="intervention-late")),IF(OR(A612="Z - Garage - Livraison",A612="Z - Garage - Restitution"),"",B612),"")</f>
        <v/>
      </c>
      <c r="L612" s="18" t="str">
        <f>IFERROR(IF(OR(A612="Z - Garage - Livraison",A612="Z - Garage - Restitution"),B612,""),"")</f>
        <v/>
      </c>
      <c r="M612" s="20" t="str">
        <f>IFERROR(INT(IF(OR(IMPORT!K612="intervention",IMPORT!K612="intervention-late",IMPORT!K612="unavailable"),IF(J612&lt;&gt;"",MID(VLOOKUP(B612,IMPORT!$F:$AF,21,0),1,10),MID(VLOOKUP(B612,IMPORT!$F:$AF,19,0),1,10)),"")),"")</f>
        <v/>
      </c>
      <c r="N612" s="20" t="str">
        <f>IFERROR(INT(IF(OR(IMPORT!K612="intervention",IMPORT!K612="intervention-late",IMPORT!K612="unavailable"),IF(J612&lt;&gt;"",MID(VLOOKUP(B612,IMPORT!$F:$AF,22,0),1,10),MID(VLOOKUP(B612,IMPORT!$F:$AF,20,0),1,10)),"")),"")</f>
        <v/>
      </c>
      <c r="O612" s="18" t="str">
        <f t="shared" ca="1" si="9"/>
        <v/>
      </c>
      <c r="P612" s="14" t="str">
        <f>IFERROR(INT(IF(MID(VLOOKUP(B612,IMPORT!$F:$AF,23,FALSE),1,10)&lt;&gt;"null",MID(VLOOKUP(B612,IMPORT!$F:$AF,23,FALSE),1,10),"")),"")</f>
        <v/>
      </c>
      <c r="Q612" s="16" t="str">
        <f>IFERROR(INT(IF(MID(VLOOKUP(B612,IMPORT!$F:$AF,26,FALSE),1,10)&lt;&gt;"null",MID(VLOOKUP(B612,IMPORT!$F:$AF,26,FALSE),1,10),"")),"")</f>
        <v/>
      </c>
      <c r="R612" s="16" t="str">
        <f>IFERROR(IF(VLOOKUP(B612,IMPORT!$F:$AF,11,FALSE)="true","X",""),"")</f>
        <v/>
      </c>
      <c r="S612" s="16" t="str">
        <f>IFERROR(IF(VLOOKUP(B612,IMPORT!$F:$AF,12,FALSE)="true","X",""),"")</f>
        <v/>
      </c>
      <c r="T612" s="16" t="str">
        <f>IFERROR(IF(VLOOKUP(B612,IMPORT!$F:$AF,9,FALSE)="true","X",""),"")</f>
        <v/>
      </c>
      <c r="U612" s="16" t="str">
        <f>IFERROR(IF(VLOOKUP(B612,IMPORT!$F:$AF,10,FALSE)="true","X",""),"")</f>
        <v/>
      </c>
      <c r="V612" s="16" t="str">
        <f>IFERROR(IF(VLOOKUP(B612,IMPORT!$F:$AF,13,FALSE)="true","X",""),"")</f>
        <v/>
      </c>
      <c r="W612" s="16" t="str">
        <f>IFERROR(IF(VLOOKUP(B612,IMPORT!$F:$AF,14,FALSE)="true","X",""),"")</f>
        <v/>
      </c>
      <c r="X612" s="12" t="str">
        <f>IFERROR(INT(IF(MID(VLOOKUP(B612,IMPORT!$F:$AF,27,FALSE),1,10)&lt;&gt;"null",MID(VLOOKUP(B612,IMPORT!$F:$AF,27,FALSE),1,10),"-")),"")</f>
        <v/>
      </c>
      <c r="Y612" s="21" t="str">
        <f>IFERROR(IF(VLOOKUP(B612,IMPORT!$F:$AF,24,FALSE)&lt;&gt;"null",VLOOKUP(B612,IMPORT!$F:$AF,24,FALSE),""),"")</f>
        <v/>
      </c>
      <c r="Z612" s="18" t="str">
        <f>IFERROR(IF(VLOOKUP(B612,IMPORT!$F:$AF,25,FALSE)&lt;&gt;"null",VLOOKUP(B612,IMPORT!$F:$AF,25,FALSE),""),"")</f>
        <v/>
      </c>
    </row>
    <row r="613" spans="1:26">
      <c r="A613" s="1" t="str">
        <f>IFERROR(IF(IMPORT!C613&lt;&gt;"",IMPORT!C613,""),"")</f>
        <v/>
      </c>
      <c r="B613" s="1">
        <f>IFERROR(VLOOKUP(D613,IMPORT!$1:$1048576,6,FALSE),"")</f>
        <v>0</v>
      </c>
      <c r="C613" s="1" t="str">
        <f>IFERROR(VLOOKUP(B613,IMPORT!$F:$G,2,FALSE),"")</f>
        <v/>
      </c>
      <c r="D613" s="8" t="str">
        <f>IFERROR(IF(IMPORT!A613&lt;&gt;"",IMPORT!A613,""),"")</f>
        <v/>
      </c>
      <c r="E613" s="1">
        <f>IFERROR(VLOOKUP(D613,IMPORT!$1:$1048576,21,FALSE),"")</f>
        <v>0</v>
      </c>
      <c r="F613" s="25" t="str">
        <f>IFERROR(IF(VLOOKUP(B613,IMPORT!$F:$J,4,0)="true","","S"),"")</f>
        <v/>
      </c>
      <c r="G613" s="10" t="str">
        <f>IFERROR(IF(VLOOKUP(B613,IMPORT!$F:$J,5,0)="normal","","B"),"")</f>
        <v/>
      </c>
      <c r="H613" s="26" t="str">
        <f>IFERROR(IF(VLOOKUP(B613,IMPORT!$F:$L,7,0)="true","","P"),"")</f>
        <v/>
      </c>
      <c r="I613" s="18" t="str">
        <f>IF(AND(OR(IMPORT!K613="available",IMPORT!K613="reservation",IMPORT!K613="reservation-late"),OR(A613&lt;&gt;"Z - Garage - Livraison",A613&lt;&gt;"Z - Garage - Livraison")),B613,"")</f>
        <v/>
      </c>
      <c r="J613" s="18" t="str">
        <f>IFERROR(IF(VLOOKUP(B613,IMPORT!$F:$AF,21,FALSE)&lt;&gt;"null",IF(OR(A613="Z - Garage - Livraison",A613="Z - Garage - Restitution"),"",B613),""),"")</f>
        <v/>
      </c>
      <c r="K613" s="18" t="str">
        <f>IF(AND(J613="",OR(IMPORT!K613="intervention",IMPORT!K613="intervention-late")),IF(OR(A613="Z - Garage - Livraison",A613="Z - Garage - Restitution"),"",B613),"")</f>
        <v/>
      </c>
      <c r="L613" s="18" t="str">
        <f>IFERROR(IF(OR(A613="Z - Garage - Livraison",A613="Z - Garage - Restitution"),B613,""),"")</f>
        <v/>
      </c>
      <c r="M613" s="20" t="str">
        <f>IFERROR(INT(IF(OR(IMPORT!K613="intervention",IMPORT!K613="intervention-late",IMPORT!K613="unavailable"),IF(J613&lt;&gt;"",MID(VLOOKUP(B613,IMPORT!$F:$AF,21,0),1,10),MID(VLOOKUP(B613,IMPORT!$F:$AF,19,0),1,10)),"")),"")</f>
        <v/>
      </c>
      <c r="N613" s="20" t="str">
        <f>IFERROR(INT(IF(OR(IMPORT!K613="intervention",IMPORT!K613="intervention-late",IMPORT!K613="unavailable"),IF(J613&lt;&gt;"",MID(VLOOKUP(B613,IMPORT!$F:$AF,22,0),1,10),MID(VLOOKUP(B613,IMPORT!$F:$AF,20,0),1,10)),"")),"")</f>
        <v/>
      </c>
      <c r="O613" s="18" t="str">
        <f t="shared" ca="1" si="9"/>
        <v/>
      </c>
      <c r="P613" s="14" t="str">
        <f>IFERROR(INT(IF(MID(VLOOKUP(B613,IMPORT!$F:$AF,23,FALSE),1,10)&lt;&gt;"null",MID(VLOOKUP(B613,IMPORT!$F:$AF,23,FALSE),1,10),"")),"")</f>
        <v/>
      </c>
      <c r="Q613" s="16" t="str">
        <f>IFERROR(INT(IF(MID(VLOOKUP(B613,IMPORT!$F:$AF,26,FALSE),1,10)&lt;&gt;"null",MID(VLOOKUP(B613,IMPORT!$F:$AF,26,FALSE),1,10),"")),"")</f>
        <v/>
      </c>
      <c r="R613" s="16" t="str">
        <f>IFERROR(IF(VLOOKUP(B613,IMPORT!$F:$AF,11,FALSE)="true","X",""),"")</f>
        <v/>
      </c>
      <c r="S613" s="16" t="str">
        <f>IFERROR(IF(VLOOKUP(B613,IMPORT!$F:$AF,12,FALSE)="true","X",""),"")</f>
        <v/>
      </c>
      <c r="T613" s="16" t="str">
        <f>IFERROR(IF(VLOOKUP(B613,IMPORT!$F:$AF,9,FALSE)="true","X",""),"")</f>
        <v/>
      </c>
      <c r="U613" s="16" t="str">
        <f>IFERROR(IF(VLOOKUP(B613,IMPORT!$F:$AF,10,FALSE)="true","X",""),"")</f>
        <v/>
      </c>
      <c r="V613" s="16" t="str">
        <f>IFERROR(IF(VLOOKUP(B613,IMPORT!$F:$AF,13,FALSE)="true","X",""),"")</f>
        <v/>
      </c>
      <c r="W613" s="16" t="str">
        <f>IFERROR(IF(VLOOKUP(B613,IMPORT!$F:$AF,14,FALSE)="true","X",""),"")</f>
        <v/>
      </c>
      <c r="X613" s="12" t="str">
        <f>IFERROR(INT(IF(MID(VLOOKUP(B613,IMPORT!$F:$AF,27,FALSE),1,10)&lt;&gt;"null",MID(VLOOKUP(B613,IMPORT!$F:$AF,27,FALSE),1,10),"-")),"")</f>
        <v/>
      </c>
      <c r="Y613" s="21" t="str">
        <f>IFERROR(IF(VLOOKUP(B613,IMPORT!$F:$AF,24,FALSE)&lt;&gt;"null",VLOOKUP(B613,IMPORT!$F:$AF,24,FALSE),""),"")</f>
        <v/>
      </c>
      <c r="Z613" s="18" t="str">
        <f>IFERROR(IF(VLOOKUP(B613,IMPORT!$F:$AF,25,FALSE)&lt;&gt;"null",VLOOKUP(B613,IMPORT!$F:$AF,25,FALSE),""),"")</f>
        <v/>
      </c>
    </row>
    <row r="614" spans="1:26">
      <c r="A614" s="1" t="str">
        <f>IFERROR(IF(IMPORT!C614&lt;&gt;"",IMPORT!C614,""),"")</f>
        <v/>
      </c>
      <c r="B614" s="1">
        <f>IFERROR(VLOOKUP(D614,IMPORT!$1:$1048576,6,FALSE),"")</f>
        <v>0</v>
      </c>
      <c r="C614" s="1" t="str">
        <f>IFERROR(VLOOKUP(B614,IMPORT!$F:$G,2,FALSE),"")</f>
        <v/>
      </c>
      <c r="D614" s="8" t="str">
        <f>IFERROR(IF(IMPORT!A614&lt;&gt;"",IMPORT!A614,""),"")</f>
        <v/>
      </c>
      <c r="E614" s="1">
        <f>IFERROR(VLOOKUP(D614,IMPORT!$1:$1048576,21,FALSE),"")</f>
        <v>0</v>
      </c>
      <c r="F614" s="25" t="str">
        <f>IFERROR(IF(VLOOKUP(B614,IMPORT!$F:$J,4,0)="true","","S"),"")</f>
        <v/>
      </c>
      <c r="G614" s="10" t="str">
        <f>IFERROR(IF(VLOOKUP(B614,IMPORT!$F:$J,5,0)="normal","","B"),"")</f>
        <v/>
      </c>
      <c r="H614" s="26" t="str">
        <f>IFERROR(IF(VLOOKUP(B614,IMPORT!$F:$L,7,0)="true","","P"),"")</f>
        <v/>
      </c>
      <c r="I614" s="18" t="str">
        <f>IF(AND(OR(IMPORT!K614="available",IMPORT!K614="reservation",IMPORT!K614="reservation-late"),OR(A614&lt;&gt;"Z - Garage - Livraison",A614&lt;&gt;"Z - Garage - Livraison")),B614,"")</f>
        <v/>
      </c>
      <c r="J614" s="18" t="str">
        <f>IFERROR(IF(VLOOKUP(B614,IMPORT!$F:$AF,21,FALSE)&lt;&gt;"null",IF(OR(A614="Z - Garage - Livraison",A614="Z - Garage - Restitution"),"",B614),""),"")</f>
        <v/>
      </c>
      <c r="K614" s="18" t="str">
        <f>IF(AND(J614="",OR(IMPORT!K614="intervention",IMPORT!K614="intervention-late")),IF(OR(A614="Z - Garage - Livraison",A614="Z - Garage - Restitution"),"",B614),"")</f>
        <v/>
      </c>
      <c r="L614" s="18" t="str">
        <f>IFERROR(IF(OR(A614="Z - Garage - Livraison",A614="Z - Garage - Restitution"),B614,""),"")</f>
        <v/>
      </c>
      <c r="M614" s="20" t="str">
        <f>IFERROR(INT(IF(OR(IMPORT!K614="intervention",IMPORT!K614="intervention-late",IMPORT!K614="unavailable"),IF(J614&lt;&gt;"",MID(VLOOKUP(B614,IMPORT!$F:$AF,21,0),1,10),MID(VLOOKUP(B614,IMPORT!$F:$AF,19,0),1,10)),"")),"")</f>
        <v/>
      </c>
      <c r="N614" s="20" t="str">
        <f>IFERROR(INT(IF(OR(IMPORT!K614="intervention",IMPORT!K614="intervention-late",IMPORT!K614="unavailable"),IF(J614&lt;&gt;"",MID(VLOOKUP(B614,IMPORT!$F:$AF,22,0),1,10),MID(VLOOKUP(B614,IMPORT!$F:$AF,20,0),1,10)),"")),"")</f>
        <v/>
      </c>
      <c r="O614" s="18" t="str">
        <f t="shared" ca="1" si="9"/>
        <v/>
      </c>
      <c r="P614" s="14" t="str">
        <f>IFERROR(INT(IF(MID(VLOOKUP(B614,IMPORT!$F:$AF,23,FALSE),1,10)&lt;&gt;"null",MID(VLOOKUP(B614,IMPORT!$F:$AF,23,FALSE),1,10),"")),"")</f>
        <v/>
      </c>
      <c r="Q614" s="16" t="str">
        <f>IFERROR(INT(IF(MID(VLOOKUP(B614,IMPORT!$F:$AF,26,FALSE),1,10)&lt;&gt;"null",MID(VLOOKUP(B614,IMPORT!$F:$AF,26,FALSE),1,10),"")),"")</f>
        <v/>
      </c>
      <c r="R614" s="16" t="str">
        <f>IFERROR(IF(VLOOKUP(B614,IMPORT!$F:$AF,11,FALSE)="true","X",""),"")</f>
        <v/>
      </c>
      <c r="S614" s="16" t="str">
        <f>IFERROR(IF(VLOOKUP(B614,IMPORT!$F:$AF,12,FALSE)="true","X",""),"")</f>
        <v/>
      </c>
      <c r="T614" s="16" t="str">
        <f>IFERROR(IF(VLOOKUP(B614,IMPORT!$F:$AF,9,FALSE)="true","X",""),"")</f>
        <v/>
      </c>
      <c r="U614" s="16" t="str">
        <f>IFERROR(IF(VLOOKUP(B614,IMPORT!$F:$AF,10,FALSE)="true","X",""),"")</f>
        <v/>
      </c>
      <c r="V614" s="16" t="str">
        <f>IFERROR(IF(VLOOKUP(B614,IMPORT!$F:$AF,13,FALSE)="true","X",""),"")</f>
        <v/>
      </c>
      <c r="W614" s="16" t="str">
        <f>IFERROR(IF(VLOOKUP(B614,IMPORT!$F:$AF,14,FALSE)="true","X",""),"")</f>
        <v/>
      </c>
      <c r="X614" s="12" t="str">
        <f>IFERROR(INT(IF(MID(VLOOKUP(B614,IMPORT!$F:$AF,27,FALSE),1,10)&lt;&gt;"null",MID(VLOOKUP(B614,IMPORT!$F:$AF,27,FALSE),1,10),"-")),"")</f>
        <v/>
      </c>
      <c r="Y614" s="21" t="str">
        <f>IFERROR(IF(VLOOKUP(B614,IMPORT!$F:$AF,24,FALSE)&lt;&gt;"null",VLOOKUP(B614,IMPORT!$F:$AF,24,FALSE),""),"")</f>
        <v/>
      </c>
      <c r="Z614" s="18" t="str">
        <f>IFERROR(IF(VLOOKUP(B614,IMPORT!$F:$AF,25,FALSE)&lt;&gt;"null",VLOOKUP(B614,IMPORT!$F:$AF,25,FALSE),""),"")</f>
        <v/>
      </c>
    </row>
    <row r="615" spans="1:26">
      <c r="A615" s="1" t="str">
        <f>IFERROR(IF(IMPORT!C615&lt;&gt;"",IMPORT!C615,""),"")</f>
        <v/>
      </c>
      <c r="B615" s="1">
        <f>IFERROR(VLOOKUP(D615,IMPORT!$1:$1048576,6,FALSE),"")</f>
        <v>0</v>
      </c>
      <c r="C615" s="1" t="str">
        <f>IFERROR(VLOOKUP(B615,IMPORT!$F:$G,2,FALSE),"")</f>
        <v/>
      </c>
      <c r="D615" s="8" t="str">
        <f>IFERROR(IF(IMPORT!A615&lt;&gt;"",IMPORT!A615,""),"")</f>
        <v/>
      </c>
      <c r="E615" s="1">
        <f>IFERROR(VLOOKUP(D615,IMPORT!$1:$1048576,21,FALSE),"")</f>
        <v>0</v>
      </c>
      <c r="F615" s="25" t="str">
        <f>IFERROR(IF(VLOOKUP(B615,IMPORT!$F:$J,4,0)="true","","S"),"")</f>
        <v/>
      </c>
      <c r="G615" s="10" t="str">
        <f>IFERROR(IF(VLOOKUP(B615,IMPORT!$F:$J,5,0)="normal","","B"),"")</f>
        <v/>
      </c>
      <c r="H615" s="26" t="str">
        <f>IFERROR(IF(VLOOKUP(B615,IMPORT!$F:$L,7,0)="true","","P"),"")</f>
        <v/>
      </c>
      <c r="I615" s="18" t="str">
        <f>IF(AND(OR(IMPORT!K615="available",IMPORT!K615="reservation",IMPORT!K615="reservation-late"),OR(A615&lt;&gt;"Z - Garage - Livraison",A615&lt;&gt;"Z - Garage - Livraison")),B615,"")</f>
        <v/>
      </c>
      <c r="J615" s="18" t="str">
        <f>IFERROR(IF(VLOOKUP(B615,IMPORT!$F:$AF,21,FALSE)&lt;&gt;"null",IF(OR(A615="Z - Garage - Livraison",A615="Z - Garage - Restitution"),"",B615),""),"")</f>
        <v/>
      </c>
      <c r="K615" s="18" t="str">
        <f>IF(AND(J615="",OR(IMPORT!K615="intervention",IMPORT!K615="intervention-late")),IF(OR(A615="Z - Garage - Livraison",A615="Z - Garage - Restitution"),"",B615),"")</f>
        <v/>
      </c>
      <c r="L615" s="18" t="str">
        <f>IFERROR(IF(OR(A615="Z - Garage - Livraison",A615="Z - Garage - Restitution"),B615,""),"")</f>
        <v/>
      </c>
      <c r="M615" s="20" t="str">
        <f>IFERROR(INT(IF(OR(IMPORT!K615="intervention",IMPORT!K615="intervention-late",IMPORT!K615="unavailable"),IF(J615&lt;&gt;"",MID(VLOOKUP(B615,IMPORT!$F:$AF,21,0),1,10),MID(VLOOKUP(B615,IMPORT!$F:$AF,19,0),1,10)),"")),"")</f>
        <v/>
      </c>
      <c r="N615" s="20" t="str">
        <f>IFERROR(INT(IF(OR(IMPORT!K615="intervention",IMPORT!K615="intervention-late",IMPORT!K615="unavailable"),IF(J615&lt;&gt;"",MID(VLOOKUP(B615,IMPORT!$F:$AF,22,0),1,10),MID(VLOOKUP(B615,IMPORT!$F:$AF,20,0),1,10)),"")),"")</f>
        <v/>
      </c>
      <c r="O615" s="18" t="str">
        <f t="shared" ca="1" si="9"/>
        <v/>
      </c>
      <c r="P615" s="14" t="str">
        <f>IFERROR(INT(IF(MID(VLOOKUP(B615,IMPORT!$F:$AF,23,FALSE),1,10)&lt;&gt;"null",MID(VLOOKUP(B615,IMPORT!$F:$AF,23,FALSE),1,10),"")),"")</f>
        <v/>
      </c>
      <c r="Q615" s="16" t="str">
        <f>IFERROR(INT(IF(MID(VLOOKUP(B615,IMPORT!$F:$AF,26,FALSE),1,10)&lt;&gt;"null",MID(VLOOKUP(B615,IMPORT!$F:$AF,26,FALSE),1,10),"")),"")</f>
        <v/>
      </c>
      <c r="R615" s="16" t="str">
        <f>IFERROR(IF(VLOOKUP(B615,IMPORT!$F:$AF,11,FALSE)="true","X",""),"")</f>
        <v/>
      </c>
      <c r="S615" s="16" t="str">
        <f>IFERROR(IF(VLOOKUP(B615,IMPORT!$F:$AF,12,FALSE)="true","X",""),"")</f>
        <v/>
      </c>
      <c r="T615" s="16" t="str">
        <f>IFERROR(IF(VLOOKUP(B615,IMPORT!$F:$AF,9,FALSE)="true","X",""),"")</f>
        <v/>
      </c>
      <c r="U615" s="16" t="str">
        <f>IFERROR(IF(VLOOKUP(B615,IMPORT!$F:$AF,10,FALSE)="true","X",""),"")</f>
        <v/>
      </c>
      <c r="V615" s="16" t="str">
        <f>IFERROR(IF(VLOOKUP(B615,IMPORT!$F:$AF,13,FALSE)="true","X",""),"")</f>
        <v/>
      </c>
      <c r="W615" s="16" t="str">
        <f>IFERROR(IF(VLOOKUP(B615,IMPORT!$F:$AF,14,FALSE)="true","X",""),"")</f>
        <v/>
      </c>
      <c r="X615" s="12" t="str">
        <f>IFERROR(INT(IF(MID(VLOOKUP(B615,IMPORT!$F:$AF,27,FALSE),1,10)&lt;&gt;"null",MID(VLOOKUP(B615,IMPORT!$F:$AF,27,FALSE),1,10),"-")),"")</f>
        <v/>
      </c>
      <c r="Y615" s="21" t="str">
        <f>IFERROR(IF(VLOOKUP(B615,IMPORT!$F:$AF,24,FALSE)&lt;&gt;"null",VLOOKUP(B615,IMPORT!$F:$AF,24,FALSE),""),"")</f>
        <v/>
      </c>
      <c r="Z615" s="18" t="str">
        <f>IFERROR(IF(VLOOKUP(B615,IMPORT!$F:$AF,25,FALSE)&lt;&gt;"null",VLOOKUP(B615,IMPORT!$F:$AF,25,FALSE),""),"")</f>
        <v/>
      </c>
    </row>
    <row r="616" spans="1:26">
      <c r="A616" s="1" t="str">
        <f>IFERROR(IF(IMPORT!C616&lt;&gt;"",IMPORT!C616,""),"")</f>
        <v/>
      </c>
      <c r="B616" s="1">
        <f>IFERROR(VLOOKUP(D616,IMPORT!$1:$1048576,6,FALSE),"")</f>
        <v>0</v>
      </c>
      <c r="C616" s="1" t="str">
        <f>IFERROR(VLOOKUP(B616,IMPORT!$F:$G,2,FALSE),"")</f>
        <v/>
      </c>
      <c r="D616" s="8" t="str">
        <f>IFERROR(IF(IMPORT!A616&lt;&gt;"",IMPORT!A616,""),"")</f>
        <v/>
      </c>
      <c r="E616" s="1">
        <f>IFERROR(VLOOKUP(D616,IMPORT!$1:$1048576,21,FALSE),"")</f>
        <v>0</v>
      </c>
      <c r="F616" s="25" t="str">
        <f>IFERROR(IF(VLOOKUP(B616,IMPORT!$F:$J,4,0)="true","","S"),"")</f>
        <v/>
      </c>
      <c r="G616" s="10" t="str">
        <f>IFERROR(IF(VLOOKUP(B616,IMPORT!$F:$J,5,0)="normal","","B"),"")</f>
        <v/>
      </c>
      <c r="H616" s="26" t="str">
        <f>IFERROR(IF(VLOOKUP(B616,IMPORT!$F:$L,7,0)="true","","P"),"")</f>
        <v/>
      </c>
      <c r="I616" s="18" t="str">
        <f>IF(AND(OR(IMPORT!K616="available",IMPORT!K616="reservation",IMPORT!K616="reservation-late"),OR(A616&lt;&gt;"Z - Garage - Livraison",A616&lt;&gt;"Z - Garage - Livraison")),B616,"")</f>
        <v/>
      </c>
      <c r="J616" s="18" t="str">
        <f>IFERROR(IF(VLOOKUP(B616,IMPORT!$F:$AF,21,FALSE)&lt;&gt;"null",IF(OR(A616="Z - Garage - Livraison",A616="Z - Garage - Restitution"),"",B616),""),"")</f>
        <v/>
      </c>
      <c r="K616" s="18" t="str">
        <f>IF(AND(J616="",OR(IMPORT!K616="intervention",IMPORT!K616="intervention-late")),IF(OR(A616="Z - Garage - Livraison",A616="Z - Garage - Restitution"),"",B616),"")</f>
        <v/>
      </c>
      <c r="L616" s="18" t="str">
        <f>IFERROR(IF(OR(A616="Z - Garage - Livraison",A616="Z - Garage - Restitution"),B616,""),"")</f>
        <v/>
      </c>
      <c r="M616" s="20" t="str">
        <f>IFERROR(INT(IF(OR(IMPORT!K616="intervention",IMPORT!K616="intervention-late",IMPORT!K616="unavailable"),IF(J616&lt;&gt;"",MID(VLOOKUP(B616,IMPORT!$F:$AF,21,0),1,10),MID(VLOOKUP(B616,IMPORT!$F:$AF,19,0),1,10)),"")),"")</f>
        <v/>
      </c>
      <c r="N616" s="20" t="str">
        <f>IFERROR(INT(IF(OR(IMPORT!K616="intervention",IMPORT!K616="intervention-late",IMPORT!K616="unavailable"),IF(J616&lt;&gt;"",MID(VLOOKUP(B616,IMPORT!$F:$AF,22,0),1,10),MID(VLOOKUP(B616,IMPORT!$F:$AF,20,0),1,10)),"")),"")</f>
        <v/>
      </c>
      <c r="O616" s="18" t="str">
        <f t="shared" ca="1" si="9"/>
        <v/>
      </c>
      <c r="P616" s="14" t="str">
        <f>IFERROR(INT(IF(MID(VLOOKUP(B616,IMPORT!$F:$AF,23,FALSE),1,10)&lt;&gt;"null",MID(VLOOKUP(B616,IMPORT!$F:$AF,23,FALSE),1,10),"")),"")</f>
        <v/>
      </c>
      <c r="Q616" s="16" t="str">
        <f>IFERROR(INT(IF(MID(VLOOKUP(B616,IMPORT!$F:$AF,26,FALSE),1,10)&lt;&gt;"null",MID(VLOOKUP(B616,IMPORT!$F:$AF,26,FALSE),1,10),"")),"")</f>
        <v/>
      </c>
      <c r="R616" s="16" t="str">
        <f>IFERROR(IF(VLOOKUP(B616,IMPORT!$F:$AF,11,FALSE)="true","X",""),"")</f>
        <v/>
      </c>
      <c r="S616" s="16" t="str">
        <f>IFERROR(IF(VLOOKUP(B616,IMPORT!$F:$AF,12,FALSE)="true","X",""),"")</f>
        <v/>
      </c>
      <c r="T616" s="16" t="str">
        <f>IFERROR(IF(VLOOKUP(B616,IMPORT!$F:$AF,9,FALSE)="true","X",""),"")</f>
        <v/>
      </c>
      <c r="U616" s="16" t="str">
        <f>IFERROR(IF(VLOOKUP(B616,IMPORT!$F:$AF,10,FALSE)="true","X",""),"")</f>
        <v/>
      </c>
      <c r="V616" s="16" t="str">
        <f>IFERROR(IF(VLOOKUP(B616,IMPORT!$F:$AF,13,FALSE)="true","X",""),"")</f>
        <v/>
      </c>
      <c r="W616" s="16" t="str">
        <f>IFERROR(IF(VLOOKUP(B616,IMPORT!$F:$AF,14,FALSE)="true","X",""),"")</f>
        <v/>
      </c>
      <c r="X616" s="12" t="str">
        <f>IFERROR(INT(IF(MID(VLOOKUP(B616,IMPORT!$F:$AF,27,FALSE),1,10)&lt;&gt;"null",MID(VLOOKUP(B616,IMPORT!$F:$AF,27,FALSE),1,10),"-")),"")</f>
        <v/>
      </c>
      <c r="Y616" s="21" t="str">
        <f>IFERROR(IF(VLOOKUP(B616,IMPORT!$F:$AF,24,FALSE)&lt;&gt;"null",VLOOKUP(B616,IMPORT!$F:$AF,24,FALSE),""),"")</f>
        <v/>
      </c>
      <c r="Z616" s="18" t="str">
        <f>IFERROR(IF(VLOOKUP(B616,IMPORT!$F:$AF,25,FALSE)&lt;&gt;"null",VLOOKUP(B616,IMPORT!$F:$AF,25,FALSE),""),"")</f>
        <v/>
      </c>
    </row>
    <row r="617" spans="1:26">
      <c r="A617" s="1" t="str">
        <f>IFERROR(IF(IMPORT!C617&lt;&gt;"",IMPORT!C617,""),"")</f>
        <v/>
      </c>
      <c r="B617" s="1">
        <f>IFERROR(VLOOKUP(D617,IMPORT!$1:$1048576,6,FALSE),"")</f>
        <v>0</v>
      </c>
      <c r="C617" s="1" t="str">
        <f>IFERROR(VLOOKUP(B617,IMPORT!$F:$G,2,FALSE),"")</f>
        <v/>
      </c>
      <c r="D617" s="8" t="str">
        <f>IFERROR(IF(IMPORT!A617&lt;&gt;"",IMPORT!A617,""),"")</f>
        <v/>
      </c>
      <c r="E617" s="1">
        <f>IFERROR(VLOOKUP(D617,IMPORT!$1:$1048576,21,FALSE),"")</f>
        <v>0</v>
      </c>
      <c r="F617" s="25" t="str">
        <f>IFERROR(IF(VLOOKUP(B617,IMPORT!$F:$J,4,0)="true","","S"),"")</f>
        <v/>
      </c>
      <c r="G617" s="10" t="str">
        <f>IFERROR(IF(VLOOKUP(B617,IMPORT!$F:$J,5,0)="normal","","B"),"")</f>
        <v/>
      </c>
      <c r="H617" s="26" t="str">
        <f>IFERROR(IF(VLOOKUP(B617,IMPORT!$F:$L,7,0)="true","","P"),"")</f>
        <v/>
      </c>
      <c r="I617" s="18" t="str">
        <f>IF(AND(OR(IMPORT!K617="available",IMPORT!K617="reservation",IMPORT!K617="reservation-late"),OR(A617&lt;&gt;"Z - Garage - Livraison",A617&lt;&gt;"Z - Garage - Livraison")),B617,"")</f>
        <v/>
      </c>
      <c r="J617" s="18" t="str">
        <f>IFERROR(IF(VLOOKUP(B617,IMPORT!$F:$AF,21,FALSE)&lt;&gt;"null",IF(OR(A617="Z - Garage - Livraison",A617="Z - Garage - Restitution"),"",B617),""),"")</f>
        <v/>
      </c>
      <c r="K617" s="18" t="str">
        <f>IF(AND(J617="",OR(IMPORT!K617="intervention",IMPORT!K617="intervention-late")),IF(OR(A617="Z - Garage - Livraison",A617="Z - Garage - Restitution"),"",B617),"")</f>
        <v/>
      </c>
      <c r="L617" s="18" t="str">
        <f>IFERROR(IF(OR(A617="Z - Garage - Livraison",A617="Z - Garage - Restitution"),B617,""),"")</f>
        <v/>
      </c>
      <c r="M617" s="20" t="str">
        <f>IFERROR(INT(IF(OR(IMPORT!K617="intervention",IMPORT!K617="intervention-late",IMPORT!K617="unavailable"),IF(J617&lt;&gt;"",MID(VLOOKUP(B617,IMPORT!$F:$AF,21,0),1,10),MID(VLOOKUP(B617,IMPORT!$F:$AF,19,0),1,10)),"")),"")</f>
        <v/>
      </c>
      <c r="N617" s="20" t="str">
        <f>IFERROR(INT(IF(OR(IMPORT!K617="intervention",IMPORT!K617="intervention-late",IMPORT!K617="unavailable"),IF(J617&lt;&gt;"",MID(VLOOKUP(B617,IMPORT!$F:$AF,22,0),1,10),MID(VLOOKUP(B617,IMPORT!$F:$AF,20,0),1,10)),"")),"")</f>
        <v/>
      </c>
      <c r="O617" s="18" t="str">
        <f t="shared" ca="1" si="9"/>
        <v/>
      </c>
      <c r="P617" s="14" t="str">
        <f>IFERROR(INT(IF(MID(VLOOKUP(B617,IMPORT!$F:$AF,23,FALSE),1,10)&lt;&gt;"null",MID(VLOOKUP(B617,IMPORT!$F:$AF,23,FALSE),1,10),"")),"")</f>
        <v/>
      </c>
      <c r="Q617" s="16" t="str">
        <f>IFERROR(INT(IF(MID(VLOOKUP(B617,IMPORT!$F:$AF,26,FALSE),1,10)&lt;&gt;"null",MID(VLOOKUP(B617,IMPORT!$F:$AF,26,FALSE),1,10),"")),"")</f>
        <v/>
      </c>
      <c r="R617" s="16" t="str">
        <f>IFERROR(IF(VLOOKUP(B617,IMPORT!$F:$AF,11,FALSE)="true","X",""),"")</f>
        <v/>
      </c>
      <c r="S617" s="16" t="str">
        <f>IFERROR(IF(VLOOKUP(B617,IMPORT!$F:$AF,12,FALSE)="true","X",""),"")</f>
        <v/>
      </c>
      <c r="T617" s="16" t="str">
        <f>IFERROR(IF(VLOOKUP(B617,IMPORT!$F:$AF,9,FALSE)="true","X",""),"")</f>
        <v/>
      </c>
      <c r="U617" s="16" t="str">
        <f>IFERROR(IF(VLOOKUP(B617,IMPORT!$F:$AF,10,FALSE)="true","X",""),"")</f>
        <v/>
      </c>
      <c r="V617" s="16" t="str">
        <f>IFERROR(IF(VLOOKUP(B617,IMPORT!$F:$AF,13,FALSE)="true","X",""),"")</f>
        <v/>
      </c>
      <c r="W617" s="16" t="str">
        <f>IFERROR(IF(VLOOKUP(B617,IMPORT!$F:$AF,14,FALSE)="true","X",""),"")</f>
        <v/>
      </c>
      <c r="X617" s="12" t="str">
        <f>IFERROR(INT(IF(MID(VLOOKUP(B617,IMPORT!$F:$AF,27,FALSE),1,10)&lt;&gt;"null",MID(VLOOKUP(B617,IMPORT!$F:$AF,27,FALSE),1,10),"-")),"")</f>
        <v/>
      </c>
      <c r="Y617" s="21" t="str">
        <f>IFERROR(IF(VLOOKUP(B617,IMPORT!$F:$AF,24,FALSE)&lt;&gt;"null",VLOOKUP(B617,IMPORT!$F:$AF,24,FALSE),""),"")</f>
        <v/>
      </c>
      <c r="Z617" s="18" t="str">
        <f>IFERROR(IF(VLOOKUP(B617,IMPORT!$F:$AF,25,FALSE)&lt;&gt;"null",VLOOKUP(B617,IMPORT!$F:$AF,25,FALSE),""),"")</f>
        <v/>
      </c>
    </row>
    <row r="618" spans="1:26">
      <c r="A618" s="1" t="str">
        <f>IFERROR(IF(IMPORT!C618&lt;&gt;"",IMPORT!C618,""),"")</f>
        <v/>
      </c>
      <c r="B618" s="1">
        <f>IFERROR(VLOOKUP(D618,IMPORT!$1:$1048576,6,FALSE),"")</f>
        <v>0</v>
      </c>
      <c r="C618" s="1" t="str">
        <f>IFERROR(VLOOKUP(B618,IMPORT!$F:$G,2,FALSE),"")</f>
        <v/>
      </c>
      <c r="D618" s="8" t="str">
        <f>IFERROR(IF(IMPORT!A618&lt;&gt;"",IMPORT!A618,""),"")</f>
        <v/>
      </c>
      <c r="E618" s="1">
        <f>IFERROR(VLOOKUP(D618,IMPORT!$1:$1048576,21,FALSE),"")</f>
        <v>0</v>
      </c>
      <c r="F618" s="25" t="str">
        <f>IFERROR(IF(VLOOKUP(B618,IMPORT!$F:$J,4,0)="true","","S"),"")</f>
        <v/>
      </c>
      <c r="G618" s="10" t="str">
        <f>IFERROR(IF(VLOOKUP(B618,IMPORT!$F:$J,5,0)="normal","","B"),"")</f>
        <v/>
      </c>
      <c r="H618" s="26" t="str">
        <f>IFERROR(IF(VLOOKUP(B618,IMPORT!$F:$L,7,0)="true","","P"),"")</f>
        <v/>
      </c>
      <c r="I618" s="18" t="str">
        <f>IF(AND(OR(IMPORT!K618="available",IMPORT!K618="reservation",IMPORT!K618="reservation-late"),OR(A618&lt;&gt;"Z - Garage - Livraison",A618&lt;&gt;"Z - Garage - Livraison")),B618,"")</f>
        <v/>
      </c>
      <c r="J618" s="18" t="str">
        <f>IFERROR(IF(VLOOKUP(B618,IMPORT!$F:$AF,21,FALSE)&lt;&gt;"null",IF(OR(A618="Z - Garage - Livraison",A618="Z - Garage - Restitution"),"",B618),""),"")</f>
        <v/>
      </c>
      <c r="K618" s="18" t="str">
        <f>IF(AND(J618="",OR(IMPORT!K618="intervention",IMPORT!K618="intervention-late")),IF(OR(A618="Z - Garage - Livraison",A618="Z - Garage - Restitution"),"",B618),"")</f>
        <v/>
      </c>
      <c r="L618" s="18" t="str">
        <f>IFERROR(IF(OR(A618="Z - Garage - Livraison",A618="Z - Garage - Restitution"),B618,""),"")</f>
        <v/>
      </c>
      <c r="M618" s="20" t="str">
        <f>IFERROR(INT(IF(OR(IMPORT!K618="intervention",IMPORT!K618="intervention-late",IMPORT!K618="unavailable"),IF(J618&lt;&gt;"",MID(VLOOKUP(B618,IMPORT!$F:$AF,21,0),1,10),MID(VLOOKUP(B618,IMPORT!$F:$AF,19,0),1,10)),"")),"")</f>
        <v/>
      </c>
      <c r="N618" s="20" t="str">
        <f>IFERROR(INT(IF(OR(IMPORT!K618="intervention",IMPORT!K618="intervention-late",IMPORT!K618="unavailable"),IF(J618&lt;&gt;"",MID(VLOOKUP(B618,IMPORT!$F:$AF,22,0),1,10),MID(VLOOKUP(B618,IMPORT!$F:$AF,20,0),1,10)),"")),"")</f>
        <v/>
      </c>
      <c r="O618" s="18" t="str">
        <f t="shared" ca="1" si="9"/>
        <v/>
      </c>
      <c r="P618" s="14" t="str">
        <f>IFERROR(INT(IF(MID(VLOOKUP(B618,IMPORT!$F:$AF,23,FALSE),1,10)&lt;&gt;"null",MID(VLOOKUP(B618,IMPORT!$F:$AF,23,FALSE),1,10),"")),"")</f>
        <v/>
      </c>
      <c r="Q618" s="16" t="str">
        <f>IFERROR(INT(IF(MID(VLOOKUP(B618,IMPORT!$F:$AF,26,FALSE),1,10)&lt;&gt;"null",MID(VLOOKUP(B618,IMPORT!$F:$AF,26,FALSE),1,10),"")),"")</f>
        <v/>
      </c>
      <c r="R618" s="16" t="str">
        <f>IFERROR(IF(VLOOKUP(B618,IMPORT!$F:$AF,11,FALSE)="true","X",""),"")</f>
        <v/>
      </c>
      <c r="S618" s="16" t="str">
        <f>IFERROR(IF(VLOOKUP(B618,IMPORT!$F:$AF,12,FALSE)="true","X",""),"")</f>
        <v/>
      </c>
      <c r="T618" s="16" t="str">
        <f>IFERROR(IF(VLOOKUP(B618,IMPORT!$F:$AF,9,FALSE)="true","X",""),"")</f>
        <v/>
      </c>
      <c r="U618" s="16" t="str">
        <f>IFERROR(IF(VLOOKUP(B618,IMPORT!$F:$AF,10,FALSE)="true","X",""),"")</f>
        <v/>
      </c>
      <c r="V618" s="16" t="str">
        <f>IFERROR(IF(VLOOKUP(B618,IMPORT!$F:$AF,13,FALSE)="true","X",""),"")</f>
        <v/>
      </c>
      <c r="W618" s="16" t="str">
        <f>IFERROR(IF(VLOOKUP(B618,IMPORT!$F:$AF,14,FALSE)="true","X",""),"")</f>
        <v/>
      </c>
      <c r="X618" s="12" t="str">
        <f>IFERROR(INT(IF(MID(VLOOKUP(B618,IMPORT!$F:$AF,27,FALSE),1,10)&lt;&gt;"null",MID(VLOOKUP(B618,IMPORT!$F:$AF,27,FALSE),1,10),"-")),"")</f>
        <v/>
      </c>
      <c r="Y618" s="21" t="str">
        <f>IFERROR(IF(VLOOKUP(B618,IMPORT!$F:$AF,24,FALSE)&lt;&gt;"null",VLOOKUP(B618,IMPORT!$F:$AF,24,FALSE),""),"")</f>
        <v/>
      </c>
      <c r="Z618" s="18" t="str">
        <f>IFERROR(IF(VLOOKUP(B618,IMPORT!$F:$AF,25,FALSE)&lt;&gt;"null",VLOOKUP(B618,IMPORT!$F:$AF,25,FALSE),""),"")</f>
        <v/>
      </c>
    </row>
    <row r="619" spans="1:26">
      <c r="A619" s="1" t="str">
        <f>IFERROR(IF(IMPORT!C619&lt;&gt;"",IMPORT!C619,""),"")</f>
        <v/>
      </c>
      <c r="B619" s="1">
        <f>IFERROR(VLOOKUP(D619,IMPORT!$1:$1048576,6,FALSE),"")</f>
        <v>0</v>
      </c>
      <c r="C619" s="1" t="str">
        <f>IFERROR(VLOOKUP(B619,IMPORT!$F:$G,2,FALSE),"")</f>
        <v/>
      </c>
      <c r="D619" s="8" t="str">
        <f>IFERROR(IF(IMPORT!A619&lt;&gt;"",IMPORT!A619,""),"")</f>
        <v/>
      </c>
      <c r="E619" s="1">
        <f>IFERROR(VLOOKUP(D619,IMPORT!$1:$1048576,21,FALSE),"")</f>
        <v>0</v>
      </c>
      <c r="F619" s="25" t="str">
        <f>IFERROR(IF(VLOOKUP(B619,IMPORT!$F:$J,4,0)="true","","S"),"")</f>
        <v/>
      </c>
      <c r="G619" s="10" t="str">
        <f>IFERROR(IF(VLOOKUP(B619,IMPORT!$F:$J,5,0)="normal","","B"),"")</f>
        <v/>
      </c>
      <c r="H619" s="26" t="str">
        <f>IFERROR(IF(VLOOKUP(B619,IMPORT!$F:$L,7,0)="true","","P"),"")</f>
        <v/>
      </c>
      <c r="I619" s="18" t="str">
        <f>IF(AND(OR(IMPORT!K619="available",IMPORT!K619="reservation",IMPORT!K619="reservation-late"),OR(A619&lt;&gt;"Z - Garage - Livraison",A619&lt;&gt;"Z - Garage - Livraison")),B619,"")</f>
        <v/>
      </c>
      <c r="J619" s="18" t="str">
        <f>IFERROR(IF(VLOOKUP(B619,IMPORT!$F:$AF,21,FALSE)&lt;&gt;"null",IF(OR(A619="Z - Garage - Livraison",A619="Z - Garage - Restitution"),"",B619),""),"")</f>
        <v/>
      </c>
      <c r="K619" s="18" t="str">
        <f>IF(AND(J619="",OR(IMPORT!K619="intervention",IMPORT!K619="intervention-late")),IF(OR(A619="Z - Garage - Livraison",A619="Z - Garage - Restitution"),"",B619),"")</f>
        <v/>
      </c>
      <c r="L619" s="18" t="str">
        <f>IFERROR(IF(OR(A619="Z - Garage - Livraison",A619="Z - Garage - Restitution"),B619,""),"")</f>
        <v/>
      </c>
      <c r="M619" s="20" t="str">
        <f>IFERROR(INT(IF(OR(IMPORT!K619="intervention",IMPORT!K619="intervention-late",IMPORT!K619="unavailable"),IF(J619&lt;&gt;"",MID(VLOOKUP(B619,IMPORT!$F:$AF,21,0),1,10),MID(VLOOKUP(B619,IMPORT!$F:$AF,19,0),1,10)),"")),"")</f>
        <v/>
      </c>
      <c r="N619" s="20" t="str">
        <f>IFERROR(INT(IF(OR(IMPORT!K619="intervention",IMPORT!K619="intervention-late",IMPORT!K619="unavailable"),IF(J619&lt;&gt;"",MID(VLOOKUP(B619,IMPORT!$F:$AF,22,0),1,10),MID(VLOOKUP(B619,IMPORT!$F:$AF,20,0),1,10)),"")),"")</f>
        <v/>
      </c>
      <c r="O619" s="18" t="str">
        <f t="shared" ca="1" si="9"/>
        <v/>
      </c>
      <c r="P619" s="14" t="str">
        <f>IFERROR(INT(IF(MID(VLOOKUP(B619,IMPORT!$F:$AF,23,FALSE),1,10)&lt;&gt;"null",MID(VLOOKUP(B619,IMPORT!$F:$AF,23,FALSE),1,10),"")),"")</f>
        <v/>
      </c>
      <c r="Q619" s="16" t="str">
        <f>IFERROR(INT(IF(MID(VLOOKUP(B619,IMPORT!$F:$AF,26,FALSE),1,10)&lt;&gt;"null",MID(VLOOKUP(B619,IMPORT!$F:$AF,26,FALSE),1,10),"")),"")</f>
        <v/>
      </c>
      <c r="R619" s="16" t="str">
        <f>IFERROR(IF(VLOOKUP(B619,IMPORT!$F:$AF,11,FALSE)="true","X",""),"")</f>
        <v/>
      </c>
      <c r="S619" s="16" t="str">
        <f>IFERROR(IF(VLOOKUP(B619,IMPORT!$F:$AF,12,FALSE)="true","X",""),"")</f>
        <v/>
      </c>
      <c r="T619" s="16" t="str">
        <f>IFERROR(IF(VLOOKUP(B619,IMPORT!$F:$AF,9,FALSE)="true","X",""),"")</f>
        <v/>
      </c>
      <c r="U619" s="16" t="str">
        <f>IFERROR(IF(VLOOKUP(B619,IMPORT!$F:$AF,10,FALSE)="true","X",""),"")</f>
        <v/>
      </c>
      <c r="V619" s="16" t="str">
        <f>IFERROR(IF(VLOOKUP(B619,IMPORT!$F:$AF,13,FALSE)="true","X",""),"")</f>
        <v/>
      </c>
      <c r="W619" s="16" t="str">
        <f>IFERROR(IF(VLOOKUP(B619,IMPORT!$F:$AF,14,FALSE)="true","X",""),"")</f>
        <v/>
      </c>
      <c r="X619" s="12" t="str">
        <f>IFERROR(INT(IF(MID(VLOOKUP(B619,IMPORT!$F:$AF,27,FALSE),1,10)&lt;&gt;"null",MID(VLOOKUP(B619,IMPORT!$F:$AF,27,FALSE),1,10),"-")),"")</f>
        <v/>
      </c>
      <c r="Y619" s="21" t="str">
        <f>IFERROR(IF(VLOOKUP(B619,IMPORT!$F:$AF,24,FALSE)&lt;&gt;"null",VLOOKUP(B619,IMPORT!$F:$AF,24,FALSE),""),"")</f>
        <v/>
      </c>
      <c r="Z619" s="18" t="str">
        <f>IFERROR(IF(VLOOKUP(B619,IMPORT!$F:$AF,25,FALSE)&lt;&gt;"null",VLOOKUP(B619,IMPORT!$F:$AF,25,FALSE),""),"")</f>
        <v/>
      </c>
    </row>
    <row r="620" spans="1:26">
      <c r="A620" s="1" t="str">
        <f>IFERROR(IF(IMPORT!C620&lt;&gt;"",IMPORT!C620,""),"")</f>
        <v/>
      </c>
      <c r="B620" s="1">
        <f>IFERROR(VLOOKUP(D620,IMPORT!$1:$1048576,6,FALSE),"")</f>
        <v>0</v>
      </c>
      <c r="C620" s="1" t="str">
        <f>IFERROR(VLOOKUP(B620,IMPORT!$F:$G,2,FALSE),"")</f>
        <v/>
      </c>
      <c r="D620" s="8" t="str">
        <f>IFERROR(IF(IMPORT!A620&lt;&gt;"",IMPORT!A620,""),"")</f>
        <v/>
      </c>
      <c r="E620" s="1">
        <f>IFERROR(VLOOKUP(D620,IMPORT!$1:$1048576,21,FALSE),"")</f>
        <v>0</v>
      </c>
      <c r="F620" s="25" t="str">
        <f>IFERROR(IF(VLOOKUP(B620,IMPORT!$F:$J,4,0)="true","","S"),"")</f>
        <v/>
      </c>
      <c r="G620" s="10" t="str">
        <f>IFERROR(IF(VLOOKUP(B620,IMPORT!$F:$J,5,0)="normal","","B"),"")</f>
        <v/>
      </c>
      <c r="H620" s="26" t="str">
        <f>IFERROR(IF(VLOOKUP(B620,IMPORT!$F:$L,7,0)="true","","P"),"")</f>
        <v/>
      </c>
      <c r="I620" s="18" t="str">
        <f>IF(AND(OR(IMPORT!K620="available",IMPORT!K620="reservation",IMPORT!K620="reservation-late"),OR(A620&lt;&gt;"Z - Garage - Livraison",A620&lt;&gt;"Z - Garage - Livraison")),B620,"")</f>
        <v/>
      </c>
      <c r="J620" s="18" t="str">
        <f>IFERROR(IF(VLOOKUP(B620,IMPORT!$F:$AF,21,FALSE)&lt;&gt;"null",IF(OR(A620="Z - Garage - Livraison",A620="Z - Garage - Restitution"),"",B620),""),"")</f>
        <v/>
      </c>
      <c r="K620" s="18" t="str">
        <f>IF(AND(J620="",OR(IMPORT!K620="intervention",IMPORT!K620="intervention-late")),IF(OR(A620="Z - Garage - Livraison",A620="Z - Garage - Restitution"),"",B620),"")</f>
        <v/>
      </c>
      <c r="L620" s="18" t="str">
        <f>IFERROR(IF(OR(A620="Z - Garage - Livraison",A620="Z - Garage - Restitution"),B620,""),"")</f>
        <v/>
      </c>
      <c r="M620" s="20" t="str">
        <f>IFERROR(INT(IF(OR(IMPORT!K620="intervention",IMPORT!K620="intervention-late",IMPORT!K620="unavailable"),IF(J620&lt;&gt;"",MID(VLOOKUP(B620,IMPORT!$F:$AF,21,0),1,10),MID(VLOOKUP(B620,IMPORT!$F:$AF,19,0),1,10)),"")),"")</f>
        <v/>
      </c>
      <c r="N620" s="20" t="str">
        <f>IFERROR(INT(IF(OR(IMPORT!K620="intervention",IMPORT!K620="intervention-late",IMPORT!K620="unavailable"),IF(J620&lt;&gt;"",MID(VLOOKUP(B620,IMPORT!$F:$AF,22,0),1,10),MID(VLOOKUP(B620,IMPORT!$F:$AF,20,0),1,10)),"")),"")</f>
        <v/>
      </c>
      <c r="O620" s="18" t="str">
        <f t="shared" ca="1" si="9"/>
        <v/>
      </c>
      <c r="P620" s="14" t="str">
        <f>IFERROR(INT(IF(MID(VLOOKUP(B620,IMPORT!$F:$AF,23,FALSE),1,10)&lt;&gt;"null",MID(VLOOKUP(B620,IMPORT!$F:$AF,23,FALSE),1,10),"")),"")</f>
        <v/>
      </c>
      <c r="Q620" s="16" t="str">
        <f>IFERROR(INT(IF(MID(VLOOKUP(B620,IMPORT!$F:$AF,26,FALSE),1,10)&lt;&gt;"null",MID(VLOOKUP(B620,IMPORT!$F:$AF,26,FALSE),1,10),"")),"")</f>
        <v/>
      </c>
      <c r="R620" s="16" t="str">
        <f>IFERROR(IF(VLOOKUP(B620,IMPORT!$F:$AF,11,FALSE)="true","X",""),"")</f>
        <v/>
      </c>
      <c r="S620" s="16" t="str">
        <f>IFERROR(IF(VLOOKUP(B620,IMPORT!$F:$AF,12,FALSE)="true","X",""),"")</f>
        <v/>
      </c>
      <c r="T620" s="16" t="str">
        <f>IFERROR(IF(VLOOKUP(B620,IMPORT!$F:$AF,9,FALSE)="true","X",""),"")</f>
        <v/>
      </c>
      <c r="U620" s="16" t="str">
        <f>IFERROR(IF(VLOOKUP(B620,IMPORT!$F:$AF,10,FALSE)="true","X",""),"")</f>
        <v/>
      </c>
      <c r="V620" s="16" t="str">
        <f>IFERROR(IF(VLOOKUP(B620,IMPORT!$F:$AF,13,FALSE)="true","X",""),"")</f>
        <v/>
      </c>
      <c r="W620" s="16" t="str">
        <f>IFERROR(IF(VLOOKUP(B620,IMPORT!$F:$AF,14,FALSE)="true","X",""),"")</f>
        <v/>
      </c>
      <c r="X620" s="12" t="str">
        <f>IFERROR(INT(IF(MID(VLOOKUP(B620,IMPORT!$F:$AF,27,FALSE),1,10)&lt;&gt;"null",MID(VLOOKUP(B620,IMPORT!$F:$AF,27,FALSE),1,10),"-")),"")</f>
        <v/>
      </c>
      <c r="Y620" s="21" t="str">
        <f>IFERROR(IF(VLOOKUP(B620,IMPORT!$F:$AF,24,FALSE)&lt;&gt;"null",VLOOKUP(B620,IMPORT!$F:$AF,24,FALSE),""),"")</f>
        <v/>
      </c>
      <c r="Z620" s="18" t="str">
        <f>IFERROR(IF(VLOOKUP(B620,IMPORT!$F:$AF,25,FALSE)&lt;&gt;"null",VLOOKUP(B620,IMPORT!$F:$AF,25,FALSE),""),"")</f>
        <v/>
      </c>
    </row>
    <row r="621" spans="1:26">
      <c r="A621" s="1" t="str">
        <f>IFERROR(IF(IMPORT!C621&lt;&gt;"",IMPORT!C621,""),"")</f>
        <v/>
      </c>
      <c r="B621" s="1">
        <f>IFERROR(VLOOKUP(D621,IMPORT!$1:$1048576,6,FALSE),"")</f>
        <v>0</v>
      </c>
      <c r="C621" s="1" t="str">
        <f>IFERROR(VLOOKUP(B621,IMPORT!$F:$G,2,FALSE),"")</f>
        <v/>
      </c>
      <c r="D621" s="8" t="str">
        <f>IFERROR(IF(IMPORT!A621&lt;&gt;"",IMPORT!A621,""),"")</f>
        <v/>
      </c>
      <c r="E621" s="1">
        <f>IFERROR(VLOOKUP(D621,IMPORT!$1:$1048576,21,FALSE),"")</f>
        <v>0</v>
      </c>
      <c r="F621" s="25" t="str">
        <f>IFERROR(IF(VLOOKUP(B621,IMPORT!$F:$J,4,0)="true","","S"),"")</f>
        <v/>
      </c>
      <c r="G621" s="10" t="str">
        <f>IFERROR(IF(VLOOKUP(B621,IMPORT!$F:$J,5,0)="normal","","B"),"")</f>
        <v/>
      </c>
      <c r="H621" s="26" t="str">
        <f>IFERROR(IF(VLOOKUP(B621,IMPORT!$F:$L,7,0)="true","","P"),"")</f>
        <v/>
      </c>
      <c r="I621" s="18" t="str">
        <f>IF(AND(OR(IMPORT!K621="available",IMPORT!K621="reservation",IMPORT!K621="reservation-late"),OR(A621&lt;&gt;"Z - Garage - Livraison",A621&lt;&gt;"Z - Garage - Livraison")),B621,"")</f>
        <v/>
      </c>
      <c r="J621" s="18" t="str">
        <f>IFERROR(IF(VLOOKUP(B621,IMPORT!$F:$AF,21,FALSE)&lt;&gt;"null",IF(OR(A621="Z - Garage - Livraison",A621="Z - Garage - Restitution"),"",B621),""),"")</f>
        <v/>
      </c>
      <c r="K621" s="18" t="str">
        <f>IF(AND(J621="",OR(IMPORT!K621="intervention",IMPORT!K621="intervention-late")),IF(OR(A621="Z - Garage - Livraison",A621="Z - Garage - Restitution"),"",B621),"")</f>
        <v/>
      </c>
      <c r="L621" s="18" t="str">
        <f>IFERROR(IF(OR(A621="Z - Garage - Livraison",A621="Z - Garage - Restitution"),B621,""),"")</f>
        <v/>
      </c>
      <c r="M621" s="20" t="str">
        <f>IFERROR(INT(IF(OR(IMPORT!K621="intervention",IMPORT!K621="intervention-late",IMPORT!K621="unavailable"),IF(J621&lt;&gt;"",MID(VLOOKUP(B621,IMPORT!$F:$AF,21,0),1,10),MID(VLOOKUP(B621,IMPORT!$F:$AF,19,0),1,10)),"")),"")</f>
        <v/>
      </c>
      <c r="N621" s="20" t="str">
        <f>IFERROR(INT(IF(OR(IMPORT!K621="intervention",IMPORT!K621="intervention-late",IMPORT!K621="unavailable"),IF(J621&lt;&gt;"",MID(VLOOKUP(B621,IMPORT!$F:$AF,22,0),1,10),MID(VLOOKUP(B621,IMPORT!$F:$AF,20,0),1,10)),"")),"")</f>
        <v/>
      </c>
      <c r="O621" s="18" t="str">
        <f t="shared" ca="1" si="9"/>
        <v/>
      </c>
      <c r="P621" s="14" t="str">
        <f>IFERROR(INT(IF(MID(VLOOKUP(B621,IMPORT!$F:$AF,23,FALSE),1,10)&lt;&gt;"null",MID(VLOOKUP(B621,IMPORT!$F:$AF,23,FALSE),1,10),"")),"")</f>
        <v/>
      </c>
      <c r="Q621" s="16" t="str">
        <f>IFERROR(INT(IF(MID(VLOOKUP(B621,IMPORT!$F:$AF,26,FALSE),1,10)&lt;&gt;"null",MID(VLOOKUP(B621,IMPORT!$F:$AF,26,FALSE),1,10),"")),"")</f>
        <v/>
      </c>
      <c r="R621" s="16" t="str">
        <f>IFERROR(IF(VLOOKUP(B621,IMPORT!$F:$AF,11,FALSE)="true","X",""),"")</f>
        <v/>
      </c>
      <c r="S621" s="16" t="str">
        <f>IFERROR(IF(VLOOKUP(B621,IMPORT!$F:$AF,12,FALSE)="true","X",""),"")</f>
        <v/>
      </c>
      <c r="T621" s="16" t="str">
        <f>IFERROR(IF(VLOOKUP(B621,IMPORT!$F:$AF,9,FALSE)="true","X",""),"")</f>
        <v/>
      </c>
      <c r="U621" s="16" t="str">
        <f>IFERROR(IF(VLOOKUP(B621,IMPORT!$F:$AF,10,FALSE)="true","X",""),"")</f>
        <v/>
      </c>
      <c r="V621" s="16" t="str">
        <f>IFERROR(IF(VLOOKUP(B621,IMPORT!$F:$AF,13,FALSE)="true","X",""),"")</f>
        <v/>
      </c>
      <c r="W621" s="16" t="str">
        <f>IFERROR(IF(VLOOKUP(B621,IMPORT!$F:$AF,14,FALSE)="true","X",""),"")</f>
        <v/>
      </c>
      <c r="X621" s="12" t="str">
        <f>IFERROR(INT(IF(MID(VLOOKUP(B621,IMPORT!$F:$AF,27,FALSE),1,10)&lt;&gt;"null",MID(VLOOKUP(B621,IMPORT!$F:$AF,27,FALSE),1,10),"-")),"")</f>
        <v/>
      </c>
      <c r="Y621" s="21" t="str">
        <f>IFERROR(IF(VLOOKUP(B621,IMPORT!$F:$AF,24,FALSE)&lt;&gt;"null",VLOOKUP(B621,IMPORT!$F:$AF,24,FALSE),""),"")</f>
        <v/>
      </c>
      <c r="Z621" s="18" t="str">
        <f>IFERROR(IF(VLOOKUP(B621,IMPORT!$F:$AF,25,FALSE)&lt;&gt;"null",VLOOKUP(B621,IMPORT!$F:$AF,25,FALSE),""),"")</f>
        <v/>
      </c>
    </row>
    <row r="622" spans="1:26">
      <c r="A622" s="1" t="str">
        <f>IFERROR(IF(IMPORT!C622&lt;&gt;"",IMPORT!C622,""),"")</f>
        <v/>
      </c>
      <c r="B622" s="1">
        <f>IFERROR(VLOOKUP(D622,IMPORT!$1:$1048576,6,FALSE),"")</f>
        <v>0</v>
      </c>
      <c r="C622" s="1" t="str">
        <f>IFERROR(VLOOKUP(B622,IMPORT!$F:$G,2,FALSE),"")</f>
        <v/>
      </c>
      <c r="D622" s="8" t="str">
        <f>IFERROR(IF(IMPORT!A622&lt;&gt;"",IMPORT!A622,""),"")</f>
        <v/>
      </c>
      <c r="E622" s="1">
        <f>IFERROR(VLOOKUP(D622,IMPORT!$1:$1048576,21,FALSE),"")</f>
        <v>0</v>
      </c>
      <c r="F622" s="25" t="str">
        <f>IFERROR(IF(VLOOKUP(B622,IMPORT!$F:$J,4,0)="true","","S"),"")</f>
        <v/>
      </c>
      <c r="G622" s="10" t="str">
        <f>IFERROR(IF(VLOOKUP(B622,IMPORT!$F:$J,5,0)="normal","","B"),"")</f>
        <v/>
      </c>
      <c r="H622" s="26" t="str">
        <f>IFERROR(IF(VLOOKUP(B622,IMPORT!$F:$L,7,0)="true","","P"),"")</f>
        <v/>
      </c>
      <c r="I622" s="18" t="str">
        <f>IF(AND(OR(IMPORT!K622="available",IMPORT!K622="reservation",IMPORT!K622="reservation-late"),OR(A622&lt;&gt;"Z - Garage - Livraison",A622&lt;&gt;"Z - Garage - Livraison")),B622,"")</f>
        <v/>
      </c>
      <c r="J622" s="18" t="str">
        <f>IFERROR(IF(VLOOKUP(B622,IMPORT!$F:$AF,21,FALSE)&lt;&gt;"null",IF(OR(A622="Z - Garage - Livraison",A622="Z - Garage - Restitution"),"",B622),""),"")</f>
        <v/>
      </c>
      <c r="K622" s="18" t="str">
        <f>IF(AND(J622="",OR(IMPORT!K622="intervention",IMPORT!K622="intervention-late")),IF(OR(A622="Z - Garage - Livraison",A622="Z - Garage - Restitution"),"",B622),"")</f>
        <v/>
      </c>
      <c r="L622" s="18" t="str">
        <f>IFERROR(IF(OR(A622="Z - Garage - Livraison",A622="Z - Garage - Restitution"),B622,""),"")</f>
        <v/>
      </c>
      <c r="M622" s="20" t="str">
        <f>IFERROR(INT(IF(OR(IMPORT!K622="intervention",IMPORT!K622="intervention-late",IMPORT!K622="unavailable"),IF(J622&lt;&gt;"",MID(VLOOKUP(B622,IMPORT!$F:$AF,21,0),1,10),MID(VLOOKUP(B622,IMPORT!$F:$AF,19,0),1,10)),"")),"")</f>
        <v/>
      </c>
      <c r="N622" s="20" t="str">
        <f>IFERROR(INT(IF(OR(IMPORT!K622="intervention",IMPORT!K622="intervention-late",IMPORT!K622="unavailable"),IF(J622&lt;&gt;"",MID(VLOOKUP(B622,IMPORT!$F:$AF,22,0),1,10),MID(VLOOKUP(B622,IMPORT!$F:$AF,20,0),1,10)),"")),"")</f>
        <v/>
      </c>
      <c r="O622" s="18" t="str">
        <f t="shared" ca="1" si="9"/>
        <v/>
      </c>
      <c r="P622" s="14" t="str">
        <f>IFERROR(INT(IF(MID(VLOOKUP(B622,IMPORT!$F:$AF,23,FALSE),1,10)&lt;&gt;"null",MID(VLOOKUP(B622,IMPORT!$F:$AF,23,FALSE),1,10),"")),"")</f>
        <v/>
      </c>
      <c r="Q622" s="16" t="str">
        <f>IFERROR(INT(IF(MID(VLOOKUP(B622,IMPORT!$F:$AF,26,FALSE),1,10)&lt;&gt;"null",MID(VLOOKUP(B622,IMPORT!$F:$AF,26,FALSE),1,10),"")),"")</f>
        <v/>
      </c>
      <c r="R622" s="16" t="str">
        <f>IFERROR(IF(VLOOKUP(B622,IMPORT!$F:$AF,11,FALSE)="true","X",""),"")</f>
        <v/>
      </c>
      <c r="S622" s="16" t="str">
        <f>IFERROR(IF(VLOOKUP(B622,IMPORT!$F:$AF,12,FALSE)="true","X",""),"")</f>
        <v/>
      </c>
      <c r="T622" s="16" t="str">
        <f>IFERROR(IF(VLOOKUP(B622,IMPORT!$F:$AF,9,FALSE)="true","X",""),"")</f>
        <v/>
      </c>
      <c r="U622" s="16" t="str">
        <f>IFERROR(IF(VLOOKUP(B622,IMPORT!$F:$AF,10,FALSE)="true","X",""),"")</f>
        <v/>
      </c>
      <c r="V622" s="16" t="str">
        <f>IFERROR(IF(VLOOKUP(B622,IMPORT!$F:$AF,13,FALSE)="true","X",""),"")</f>
        <v/>
      </c>
      <c r="W622" s="16" t="str">
        <f>IFERROR(IF(VLOOKUP(B622,IMPORT!$F:$AF,14,FALSE)="true","X",""),"")</f>
        <v/>
      </c>
      <c r="X622" s="12" t="str">
        <f>IFERROR(INT(IF(MID(VLOOKUP(B622,IMPORT!$F:$AF,27,FALSE),1,10)&lt;&gt;"null",MID(VLOOKUP(B622,IMPORT!$F:$AF,27,FALSE),1,10),"-")),"")</f>
        <v/>
      </c>
      <c r="Y622" s="21" t="str">
        <f>IFERROR(IF(VLOOKUP(B622,IMPORT!$F:$AF,24,FALSE)&lt;&gt;"null",VLOOKUP(B622,IMPORT!$F:$AF,24,FALSE),""),"")</f>
        <v/>
      </c>
      <c r="Z622" s="18" t="str">
        <f>IFERROR(IF(VLOOKUP(B622,IMPORT!$F:$AF,25,FALSE)&lt;&gt;"null",VLOOKUP(B622,IMPORT!$F:$AF,25,FALSE),""),"")</f>
        <v/>
      </c>
    </row>
    <row r="623" spans="1:26">
      <c r="A623" s="1" t="str">
        <f>IFERROR(IF(IMPORT!C623&lt;&gt;"",IMPORT!C623,""),"")</f>
        <v/>
      </c>
      <c r="B623" s="1">
        <f>IFERROR(VLOOKUP(D623,IMPORT!$1:$1048576,6,FALSE),"")</f>
        <v>0</v>
      </c>
      <c r="C623" s="1" t="str">
        <f>IFERROR(VLOOKUP(B623,IMPORT!$F:$G,2,FALSE),"")</f>
        <v/>
      </c>
      <c r="D623" s="8" t="str">
        <f>IFERROR(IF(IMPORT!A623&lt;&gt;"",IMPORT!A623,""),"")</f>
        <v/>
      </c>
      <c r="E623" s="1">
        <f>IFERROR(VLOOKUP(D623,IMPORT!$1:$1048576,21,FALSE),"")</f>
        <v>0</v>
      </c>
      <c r="F623" s="25" t="str">
        <f>IFERROR(IF(VLOOKUP(B623,IMPORT!$F:$J,4,0)="true","","S"),"")</f>
        <v/>
      </c>
      <c r="G623" s="10" t="str">
        <f>IFERROR(IF(VLOOKUP(B623,IMPORT!$F:$J,5,0)="normal","","B"),"")</f>
        <v/>
      </c>
      <c r="H623" s="26" t="str">
        <f>IFERROR(IF(VLOOKUP(B623,IMPORT!$F:$L,7,0)="true","","P"),"")</f>
        <v/>
      </c>
      <c r="I623" s="18" t="str">
        <f>IF(AND(OR(IMPORT!K623="available",IMPORT!K623="reservation",IMPORT!K623="reservation-late"),OR(A623&lt;&gt;"Z - Garage - Livraison",A623&lt;&gt;"Z - Garage - Livraison")),B623,"")</f>
        <v/>
      </c>
      <c r="J623" s="18" t="str">
        <f>IFERROR(IF(VLOOKUP(B623,IMPORT!$F:$AF,21,FALSE)&lt;&gt;"null",IF(OR(A623="Z - Garage - Livraison",A623="Z - Garage - Restitution"),"",B623),""),"")</f>
        <v/>
      </c>
      <c r="K623" s="18" t="str">
        <f>IF(AND(J623="",OR(IMPORT!K623="intervention",IMPORT!K623="intervention-late")),IF(OR(A623="Z - Garage - Livraison",A623="Z - Garage - Restitution"),"",B623),"")</f>
        <v/>
      </c>
      <c r="L623" s="18" t="str">
        <f>IFERROR(IF(OR(A623="Z - Garage - Livraison",A623="Z - Garage - Restitution"),B623,""),"")</f>
        <v/>
      </c>
      <c r="M623" s="20" t="str">
        <f>IFERROR(INT(IF(OR(IMPORT!K623="intervention",IMPORT!K623="intervention-late",IMPORT!K623="unavailable"),IF(J623&lt;&gt;"",MID(VLOOKUP(B623,IMPORT!$F:$AF,21,0),1,10),MID(VLOOKUP(B623,IMPORT!$F:$AF,19,0),1,10)),"")),"")</f>
        <v/>
      </c>
      <c r="N623" s="20" t="str">
        <f>IFERROR(INT(IF(OR(IMPORT!K623="intervention",IMPORT!K623="intervention-late",IMPORT!K623="unavailable"),IF(J623&lt;&gt;"",MID(VLOOKUP(B623,IMPORT!$F:$AF,22,0),1,10),MID(VLOOKUP(B623,IMPORT!$F:$AF,20,0),1,10)),"")),"")</f>
        <v/>
      </c>
      <c r="O623" s="18" t="str">
        <f t="shared" ca="1" si="9"/>
        <v/>
      </c>
      <c r="P623" s="14" t="str">
        <f>IFERROR(INT(IF(MID(VLOOKUP(B623,IMPORT!$F:$AF,23,FALSE),1,10)&lt;&gt;"null",MID(VLOOKUP(B623,IMPORT!$F:$AF,23,FALSE),1,10),"")),"")</f>
        <v/>
      </c>
      <c r="Q623" s="16" t="str">
        <f>IFERROR(INT(IF(MID(VLOOKUP(B623,IMPORT!$F:$AF,26,FALSE),1,10)&lt;&gt;"null",MID(VLOOKUP(B623,IMPORT!$F:$AF,26,FALSE),1,10),"")),"")</f>
        <v/>
      </c>
      <c r="R623" s="16" t="str">
        <f>IFERROR(IF(VLOOKUP(B623,IMPORT!$F:$AF,11,FALSE)="true","X",""),"")</f>
        <v/>
      </c>
      <c r="S623" s="16" t="str">
        <f>IFERROR(IF(VLOOKUP(B623,IMPORT!$F:$AF,12,FALSE)="true","X",""),"")</f>
        <v/>
      </c>
      <c r="T623" s="16" t="str">
        <f>IFERROR(IF(VLOOKUP(B623,IMPORT!$F:$AF,9,FALSE)="true","X",""),"")</f>
        <v/>
      </c>
      <c r="U623" s="16" t="str">
        <f>IFERROR(IF(VLOOKUP(B623,IMPORT!$F:$AF,10,FALSE)="true","X",""),"")</f>
        <v/>
      </c>
      <c r="V623" s="16" t="str">
        <f>IFERROR(IF(VLOOKUP(B623,IMPORT!$F:$AF,13,FALSE)="true","X",""),"")</f>
        <v/>
      </c>
      <c r="W623" s="16" t="str">
        <f>IFERROR(IF(VLOOKUP(B623,IMPORT!$F:$AF,14,FALSE)="true","X",""),"")</f>
        <v/>
      </c>
      <c r="X623" s="12" t="str">
        <f>IFERROR(INT(IF(MID(VLOOKUP(B623,IMPORT!$F:$AF,27,FALSE),1,10)&lt;&gt;"null",MID(VLOOKUP(B623,IMPORT!$F:$AF,27,FALSE),1,10),"-")),"")</f>
        <v/>
      </c>
      <c r="Y623" s="21" t="str">
        <f>IFERROR(IF(VLOOKUP(B623,IMPORT!$F:$AF,24,FALSE)&lt;&gt;"null",VLOOKUP(B623,IMPORT!$F:$AF,24,FALSE),""),"")</f>
        <v/>
      </c>
      <c r="Z623" s="18" t="str">
        <f>IFERROR(IF(VLOOKUP(B623,IMPORT!$F:$AF,25,FALSE)&lt;&gt;"null",VLOOKUP(B623,IMPORT!$F:$AF,25,FALSE),""),"")</f>
        <v/>
      </c>
    </row>
    <row r="624" spans="1:26">
      <c r="A624" s="1" t="str">
        <f>IFERROR(IF(IMPORT!C624&lt;&gt;"",IMPORT!C624,""),"")</f>
        <v/>
      </c>
      <c r="B624" s="1">
        <f>IFERROR(VLOOKUP(D624,IMPORT!$1:$1048576,6,FALSE),"")</f>
        <v>0</v>
      </c>
      <c r="C624" s="1" t="str">
        <f>IFERROR(VLOOKUP(B624,IMPORT!$F:$G,2,FALSE),"")</f>
        <v/>
      </c>
      <c r="D624" s="8" t="str">
        <f>IFERROR(IF(IMPORT!A624&lt;&gt;"",IMPORT!A624,""),"")</f>
        <v/>
      </c>
      <c r="E624" s="1">
        <f>IFERROR(VLOOKUP(D624,IMPORT!$1:$1048576,21,FALSE),"")</f>
        <v>0</v>
      </c>
      <c r="F624" s="25" t="str">
        <f>IFERROR(IF(VLOOKUP(B624,IMPORT!$F:$J,4,0)="true","","S"),"")</f>
        <v/>
      </c>
      <c r="G624" s="10" t="str">
        <f>IFERROR(IF(VLOOKUP(B624,IMPORT!$F:$J,5,0)="normal","","B"),"")</f>
        <v/>
      </c>
      <c r="H624" s="26" t="str">
        <f>IFERROR(IF(VLOOKUP(B624,IMPORT!$F:$L,7,0)="true","","P"),"")</f>
        <v/>
      </c>
      <c r="I624" s="18" t="str">
        <f>IF(AND(OR(IMPORT!K624="available",IMPORT!K624="reservation",IMPORT!K624="reservation-late"),OR(A624&lt;&gt;"Z - Garage - Livraison",A624&lt;&gt;"Z - Garage - Livraison")),B624,"")</f>
        <v/>
      </c>
      <c r="J624" s="18" t="str">
        <f>IFERROR(IF(VLOOKUP(B624,IMPORT!$F:$AF,21,FALSE)&lt;&gt;"null",IF(OR(A624="Z - Garage - Livraison",A624="Z - Garage - Restitution"),"",B624),""),"")</f>
        <v/>
      </c>
      <c r="K624" s="18" t="str">
        <f>IF(AND(J624="",OR(IMPORT!K624="intervention",IMPORT!K624="intervention-late")),IF(OR(A624="Z - Garage - Livraison",A624="Z - Garage - Restitution"),"",B624),"")</f>
        <v/>
      </c>
      <c r="L624" s="18" t="str">
        <f>IFERROR(IF(OR(A624="Z - Garage - Livraison",A624="Z - Garage - Restitution"),B624,""),"")</f>
        <v/>
      </c>
      <c r="M624" s="20" t="str">
        <f>IFERROR(INT(IF(OR(IMPORT!K624="intervention",IMPORT!K624="intervention-late",IMPORT!K624="unavailable"),IF(J624&lt;&gt;"",MID(VLOOKUP(B624,IMPORT!$F:$AF,21,0),1,10),MID(VLOOKUP(B624,IMPORT!$F:$AF,19,0),1,10)),"")),"")</f>
        <v/>
      </c>
      <c r="N624" s="20" t="str">
        <f>IFERROR(INT(IF(OR(IMPORT!K624="intervention",IMPORT!K624="intervention-late",IMPORT!K624="unavailable"),IF(J624&lt;&gt;"",MID(VLOOKUP(B624,IMPORT!$F:$AF,22,0),1,10),MID(VLOOKUP(B624,IMPORT!$F:$AF,20,0),1,10)),"")),"")</f>
        <v/>
      </c>
      <c r="O624" s="18" t="str">
        <f t="shared" ca="1" si="9"/>
        <v/>
      </c>
      <c r="P624" s="14" t="str">
        <f>IFERROR(INT(IF(MID(VLOOKUP(B624,IMPORT!$F:$AF,23,FALSE),1,10)&lt;&gt;"null",MID(VLOOKUP(B624,IMPORT!$F:$AF,23,FALSE),1,10),"")),"")</f>
        <v/>
      </c>
      <c r="Q624" s="16" t="str">
        <f>IFERROR(INT(IF(MID(VLOOKUP(B624,IMPORT!$F:$AF,26,FALSE),1,10)&lt;&gt;"null",MID(VLOOKUP(B624,IMPORT!$F:$AF,26,FALSE),1,10),"")),"")</f>
        <v/>
      </c>
      <c r="R624" s="16" t="str">
        <f>IFERROR(IF(VLOOKUP(B624,IMPORT!$F:$AF,11,FALSE)="true","X",""),"")</f>
        <v/>
      </c>
      <c r="S624" s="16" t="str">
        <f>IFERROR(IF(VLOOKUP(B624,IMPORT!$F:$AF,12,FALSE)="true","X",""),"")</f>
        <v/>
      </c>
      <c r="T624" s="16" t="str">
        <f>IFERROR(IF(VLOOKUP(B624,IMPORT!$F:$AF,9,FALSE)="true","X",""),"")</f>
        <v/>
      </c>
      <c r="U624" s="16" t="str">
        <f>IFERROR(IF(VLOOKUP(B624,IMPORT!$F:$AF,10,FALSE)="true","X",""),"")</f>
        <v/>
      </c>
      <c r="V624" s="16" t="str">
        <f>IFERROR(IF(VLOOKUP(B624,IMPORT!$F:$AF,13,FALSE)="true","X",""),"")</f>
        <v/>
      </c>
      <c r="W624" s="16" t="str">
        <f>IFERROR(IF(VLOOKUP(B624,IMPORT!$F:$AF,14,FALSE)="true","X",""),"")</f>
        <v/>
      </c>
      <c r="X624" s="12" t="str">
        <f>IFERROR(INT(IF(MID(VLOOKUP(B624,IMPORT!$F:$AF,27,FALSE),1,10)&lt;&gt;"null",MID(VLOOKUP(B624,IMPORT!$F:$AF,27,FALSE),1,10),"-")),"")</f>
        <v/>
      </c>
      <c r="Y624" s="21" t="str">
        <f>IFERROR(IF(VLOOKUP(B624,IMPORT!$F:$AF,24,FALSE)&lt;&gt;"null",VLOOKUP(B624,IMPORT!$F:$AF,24,FALSE),""),"")</f>
        <v/>
      </c>
      <c r="Z624" s="18" t="str">
        <f>IFERROR(IF(VLOOKUP(B624,IMPORT!$F:$AF,25,FALSE)&lt;&gt;"null",VLOOKUP(B624,IMPORT!$F:$AF,25,FALSE),""),"")</f>
        <v/>
      </c>
    </row>
    <row r="625" spans="1:26">
      <c r="A625" s="1" t="str">
        <f>IFERROR(IF(IMPORT!C625&lt;&gt;"",IMPORT!C625,""),"")</f>
        <v/>
      </c>
      <c r="B625" s="1">
        <f>IFERROR(VLOOKUP(D625,IMPORT!$1:$1048576,6,FALSE),"")</f>
        <v>0</v>
      </c>
      <c r="C625" s="1" t="str">
        <f>IFERROR(VLOOKUP(B625,IMPORT!$F:$G,2,FALSE),"")</f>
        <v/>
      </c>
      <c r="D625" s="8" t="str">
        <f>IFERROR(IF(IMPORT!A625&lt;&gt;"",IMPORT!A625,""),"")</f>
        <v/>
      </c>
      <c r="E625" s="1">
        <f>IFERROR(VLOOKUP(D625,IMPORT!$1:$1048576,21,FALSE),"")</f>
        <v>0</v>
      </c>
      <c r="F625" s="25" t="str">
        <f>IFERROR(IF(VLOOKUP(B625,IMPORT!$F:$J,4,0)="true","","S"),"")</f>
        <v/>
      </c>
      <c r="G625" s="10" t="str">
        <f>IFERROR(IF(VLOOKUP(B625,IMPORT!$F:$J,5,0)="normal","","B"),"")</f>
        <v/>
      </c>
      <c r="H625" s="26" t="str">
        <f>IFERROR(IF(VLOOKUP(B625,IMPORT!$F:$L,7,0)="true","","P"),"")</f>
        <v/>
      </c>
      <c r="I625" s="18" t="str">
        <f>IF(AND(OR(IMPORT!K625="available",IMPORT!K625="reservation",IMPORT!K625="reservation-late"),OR(A625&lt;&gt;"Z - Garage - Livraison",A625&lt;&gt;"Z - Garage - Livraison")),B625,"")</f>
        <v/>
      </c>
      <c r="J625" s="18" t="str">
        <f>IFERROR(IF(VLOOKUP(B625,IMPORT!$F:$AF,21,FALSE)&lt;&gt;"null",IF(OR(A625="Z - Garage - Livraison",A625="Z - Garage - Restitution"),"",B625),""),"")</f>
        <v/>
      </c>
      <c r="K625" s="18" t="str">
        <f>IF(AND(J625="",OR(IMPORT!K625="intervention",IMPORT!K625="intervention-late")),IF(OR(A625="Z - Garage - Livraison",A625="Z - Garage - Restitution"),"",B625),"")</f>
        <v/>
      </c>
      <c r="L625" s="18" t="str">
        <f>IFERROR(IF(OR(A625="Z - Garage - Livraison",A625="Z - Garage - Restitution"),B625,""),"")</f>
        <v/>
      </c>
      <c r="M625" s="20" t="str">
        <f>IFERROR(INT(IF(OR(IMPORT!K625="intervention",IMPORT!K625="intervention-late",IMPORT!K625="unavailable"),IF(J625&lt;&gt;"",MID(VLOOKUP(B625,IMPORT!$F:$AF,21,0),1,10),MID(VLOOKUP(B625,IMPORT!$F:$AF,19,0),1,10)),"")),"")</f>
        <v/>
      </c>
      <c r="N625" s="20" t="str">
        <f>IFERROR(INT(IF(OR(IMPORT!K625="intervention",IMPORT!K625="intervention-late",IMPORT!K625="unavailable"),IF(J625&lt;&gt;"",MID(VLOOKUP(B625,IMPORT!$F:$AF,22,0),1,10),MID(VLOOKUP(B625,IMPORT!$F:$AF,20,0),1,10)),"")),"")</f>
        <v/>
      </c>
      <c r="O625" s="18" t="str">
        <f t="shared" ca="1" si="9"/>
        <v/>
      </c>
      <c r="P625" s="14" t="str">
        <f>IFERROR(INT(IF(MID(VLOOKUP(B625,IMPORT!$F:$AF,23,FALSE),1,10)&lt;&gt;"null",MID(VLOOKUP(B625,IMPORT!$F:$AF,23,FALSE),1,10),"")),"")</f>
        <v/>
      </c>
      <c r="Q625" s="16" t="str">
        <f>IFERROR(INT(IF(MID(VLOOKUP(B625,IMPORT!$F:$AF,26,FALSE),1,10)&lt;&gt;"null",MID(VLOOKUP(B625,IMPORT!$F:$AF,26,FALSE),1,10),"")),"")</f>
        <v/>
      </c>
      <c r="R625" s="16" t="str">
        <f>IFERROR(IF(VLOOKUP(B625,IMPORT!$F:$AF,11,FALSE)="true","X",""),"")</f>
        <v/>
      </c>
      <c r="S625" s="16" t="str">
        <f>IFERROR(IF(VLOOKUP(B625,IMPORT!$F:$AF,12,FALSE)="true","X",""),"")</f>
        <v/>
      </c>
      <c r="T625" s="16" t="str">
        <f>IFERROR(IF(VLOOKUP(B625,IMPORT!$F:$AF,9,FALSE)="true","X",""),"")</f>
        <v/>
      </c>
      <c r="U625" s="16" t="str">
        <f>IFERROR(IF(VLOOKUP(B625,IMPORT!$F:$AF,10,FALSE)="true","X",""),"")</f>
        <v/>
      </c>
      <c r="V625" s="16" t="str">
        <f>IFERROR(IF(VLOOKUP(B625,IMPORT!$F:$AF,13,FALSE)="true","X",""),"")</f>
        <v/>
      </c>
      <c r="W625" s="16" t="str">
        <f>IFERROR(IF(VLOOKUP(B625,IMPORT!$F:$AF,14,FALSE)="true","X",""),"")</f>
        <v/>
      </c>
      <c r="X625" s="12" t="str">
        <f>IFERROR(INT(IF(MID(VLOOKUP(B625,IMPORT!$F:$AF,27,FALSE),1,10)&lt;&gt;"null",MID(VLOOKUP(B625,IMPORT!$F:$AF,27,FALSE),1,10),"-")),"")</f>
        <v/>
      </c>
      <c r="Y625" s="21" t="str">
        <f>IFERROR(IF(VLOOKUP(B625,IMPORT!$F:$AF,24,FALSE)&lt;&gt;"null",VLOOKUP(B625,IMPORT!$F:$AF,24,FALSE),""),"")</f>
        <v/>
      </c>
      <c r="Z625" s="18" t="str">
        <f>IFERROR(IF(VLOOKUP(B625,IMPORT!$F:$AF,25,FALSE)&lt;&gt;"null",VLOOKUP(B625,IMPORT!$F:$AF,25,FALSE),""),"")</f>
        <v/>
      </c>
    </row>
    <row r="626" spans="1:26">
      <c r="A626" s="1" t="str">
        <f>IFERROR(IF(IMPORT!C626&lt;&gt;"",IMPORT!C626,""),"")</f>
        <v/>
      </c>
      <c r="B626" s="1">
        <f>IFERROR(VLOOKUP(D626,IMPORT!$1:$1048576,6,FALSE),"")</f>
        <v>0</v>
      </c>
      <c r="C626" s="1" t="str">
        <f>IFERROR(VLOOKUP(B626,IMPORT!$F:$G,2,FALSE),"")</f>
        <v/>
      </c>
      <c r="D626" s="8" t="str">
        <f>IFERROR(IF(IMPORT!A626&lt;&gt;"",IMPORT!A626,""),"")</f>
        <v/>
      </c>
      <c r="E626" s="1">
        <f>IFERROR(VLOOKUP(D626,IMPORT!$1:$1048576,21,FALSE),"")</f>
        <v>0</v>
      </c>
      <c r="F626" s="25" t="str">
        <f>IFERROR(IF(VLOOKUP(B626,IMPORT!$F:$J,4,0)="true","","S"),"")</f>
        <v/>
      </c>
      <c r="G626" s="10" t="str">
        <f>IFERROR(IF(VLOOKUP(B626,IMPORT!$F:$J,5,0)="normal","","B"),"")</f>
        <v/>
      </c>
      <c r="H626" s="26" t="str">
        <f>IFERROR(IF(VLOOKUP(B626,IMPORT!$F:$L,7,0)="true","","P"),"")</f>
        <v/>
      </c>
      <c r="I626" s="18" t="str">
        <f>IF(AND(OR(IMPORT!K626="available",IMPORT!K626="reservation",IMPORT!K626="reservation-late"),OR(A626&lt;&gt;"Z - Garage - Livraison",A626&lt;&gt;"Z - Garage - Livraison")),B626,"")</f>
        <v/>
      </c>
      <c r="J626" s="18" t="str">
        <f>IFERROR(IF(VLOOKUP(B626,IMPORT!$F:$AF,21,FALSE)&lt;&gt;"null",IF(OR(A626="Z - Garage - Livraison",A626="Z - Garage - Restitution"),"",B626),""),"")</f>
        <v/>
      </c>
      <c r="K626" s="18" t="str">
        <f>IF(AND(J626="",OR(IMPORT!K626="intervention",IMPORT!K626="intervention-late")),IF(OR(A626="Z - Garage - Livraison",A626="Z - Garage - Restitution"),"",B626),"")</f>
        <v/>
      </c>
      <c r="L626" s="18" t="str">
        <f>IFERROR(IF(OR(A626="Z - Garage - Livraison",A626="Z - Garage - Restitution"),B626,""),"")</f>
        <v/>
      </c>
      <c r="M626" s="20" t="str">
        <f>IFERROR(INT(IF(OR(IMPORT!K626="intervention",IMPORT!K626="intervention-late",IMPORT!K626="unavailable"),IF(J626&lt;&gt;"",MID(VLOOKUP(B626,IMPORT!$F:$AF,21,0),1,10),MID(VLOOKUP(B626,IMPORT!$F:$AF,19,0),1,10)),"")),"")</f>
        <v/>
      </c>
      <c r="N626" s="20" t="str">
        <f>IFERROR(INT(IF(OR(IMPORT!K626="intervention",IMPORT!K626="intervention-late",IMPORT!K626="unavailable"),IF(J626&lt;&gt;"",MID(VLOOKUP(B626,IMPORT!$F:$AF,22,0),1,10),MID(VLOOKUP(B626,IMPORT!$F:$AF,20,0),1,10)),"")),"")</f>
        <v/>
      </c>
      <c r="O626" s="18" t="str">
        <f t="shared" ca="1" si="9"/>
        <v/>
      </c>
      <c r="P626" s="14" t="str">
        <f>IFERROR(INT(IF(MID(VLOOKUP(B626,IMPORT!$F:$AF,23,FALSE),1,10)&lt;&gt;"null",MID(VLOOKUP(B626,IMPORT!$F:$AF,23,FALSE),1,10),"")),"")</f>
        <v/>
      </c>
      <c r="Q626" s="16" t="str">
        <f>IFERROR(INT(IF(MID(VLOOKUP(B626,IMPORT!$F:$AF,26,FALSE),1,10)&lt;&gt;"null",MID(VLOOKUP(B626,IMPORT!$F:$AF,26,FALSE),1,10),"")),"")</f>
        <v/>
      </c>
      <c r="R626" s="16" t="str">
        <f>IFERROR(IF(VLOOKUP(B626,IMPORT!$F:$AF,11,FALSE)="true","X",""),"")</f>
        <v/>
      </c>
      <c r="S626" s="16" t="str">
        <f>IFERROR(IF(VLOOKUP(B626,IMPORT!$F:$AF,12,FALSE)="true","X",""),"")</f>
        <v/>
      </c>
      <c r="T626" s="16" t="str">
        <f>IFERROR(IF(VLOOKUP(B626,IMPORT!$F:$AF,9,FALSE)="true","X",""),"")</f>
        <v/>
      </c>
      <c r="U626" s="16" t="str">
        <f>IFERROR(IF(VLOOKUP(B626,IMPORT!$F:$AF,10,FALSE)="true","X",""),"")</f>
        <v/>
      </c>
      <c r="V626" s="16" t="str">
        <f>IFERROR(IF(VLOOKUP(B626,IMPORT!$F:$AF,13,FALSE)="true","X",""),"")</f>
        <v/>
      </c>
      <c r="W626" s="16" t="str">
        <f>IFERROR(IF(VLOOKUP(B626,IMPORT!$F:$AF,14,FALSE)="true","X",""),"")</f>
        <v/>
      </c>
      <c r="X626" s="12" t="str">
        <f>IFERROR(INT(IF(MID(VLOOKUP(B626,IMPORT!$F:$AF,27,FALSE),1,10)&lt;&gt;"null",MID(VLOOKUP(B626,IMPORT!$F:$AF,27,FALSE),1,10),"-")),"")</f>
        <v/>
      </c>
      <c r="Y626" s="21" t="str">
        <f>IFERROR(IF(VLOOKUP(B626,IMPORT!$F:$AF,24,FALSE)&lt;&gt;"null",VLOOKUP(B626,IMPORT!$F:$AF,24,FALSE),""),"")</f>
        <v/>
      </c>
      <c r="Z626" s="18" t="str">
        <f>IFERROR(IF(VLOOKUP(B626,IMPORT!$F:$AF,25,FALSE)&lt;&gt;"null",VLOOKUP(B626,IMPORT!$F:$AF,25,FALSE),""),"")</f>
        <v/>
      </c>
    </row>
    <row r="627" spans="1:26">
      <c r="A627" s="1" t="str">
        <f>IFERROR(IF(IMPORT!C627&lt;&gt;"",IMPORT!C627,""),"")</f>
        <v/>
      </c>
      <c r="B627" s="1">
        <f>IFERROR(VLOOKUP(D627,IMPORT!$1:$1048576,6,FALSE),"")</f>
        <v>0</v>
      </c>
      <c r="C627" s="1" t="str">
        <f>IFERROR(VLOOKUP(B627,IMPORT!$F:$G,2,FALSE),"")</f>
        <v/>
      </c>
      <c r="D627" s="8" t="str">
        <f>IFERROR(IF(IMPORT!A627&lt;&gt;"",IMPORT!A627,""),"")</f>
        <v/>
      </c>
      <c r="E627" s="1">
        <f>IFERROR(VLOOKUP(D627,IMPORT!$1:$1048576,21,FALSE),"")</f>
        <v>0</v>
      </c>
      <c r="F627" s="25" t="str">
        <f>IFERROR(IF(VLOOKUP(B627,IMPORT!$F:$J,4,0)="true","","S"),"")</f>
        <v/>
      </c>
      <c r="G627" s="10" t="str">
        <f>IFERROR(IF(VLOOKUP(B627,IMPORT!$F:$J,5,0)="normal","","B"),"")</f>
        <v/>
      </c>
      <c r="H627" s="26" t="str">
        <f>IFERROR(IF(VLOOKUP(B627,IMPORT!$F:$L,7,0)="true","","P"),"")</f>
        <v/>
      </c>
      <c r="I627" s="18" t="str">
        <f>IF(AND(OR(IMPORT!K627="available",IMPORT!K627="reservation",IMPORT!K627="reservation-late"),OR(A627&lt;&gt;"Z - Garage - Livraison",A627&lt;&gt;"Z - Garage - Livraison")),B627,"")</f>
        <v/>
      </c>
      <c r="J627" s="18" t="str">
        <f>IFERROR(IF(VLOOKUP(B627,IMPORT!$F:$AF,21,FALSE)&lt;&gt;"null",IF(OR(A627="Z - Garage - Livraison",A627="Z - Garage - Restitution"),"",B627),""),"")</f>
        <v/>
      </c>
      <c r="K627" s="18" t="str">
        <f>IF(AND(J627="",OR(IMPORT!K627="intervention",IMPORT!K627="intervention-late")),IF(OR(A627="Z - Garage - Livraison",A627="Z - Garage - Restitution"),"",B627),"")</f>
        <v/>
      </c>
      <c r="L627" s="18" t="str">
        <f>IFERROR(IF(OR(A627="Z - Garage - Livraison",A627="Z - Garage - Restitution"),B627,""),"")</f>
        <v/>
      </c>
      <c r="M627" s="20" t="str">
        <f>IFERROR(INT(IF(OR(IMPORT!K627="intervention",IMPORT!K627="intervention-late",IMPORT!K627="unavailable"),IF(J627&lt;&gt;"",MID(VLOOKUP(B627,IMPORT!$F:$AF,21,0),1,10),MID(VLOOKUP(B627,IMPORT!$F:$AF,19,0),1,10)),"")),"")</f>
        <v/>
      </c>
      <c r="N627" s="20" t="str">
        <f>IFERROR(INT(IF(OR(IMPORT!K627="intervention",IMPORT!K627="intervention-late",IMPORT!K627="unavailable"),IF(J627&lt;&gt;"",MID(VLOOKUP(B627,IMPORT!$F:$AF,22,0),1,10),MID(VLOOKUP(B627,IMPORT!$F:$AF,20,0),1,10)),"")),"")</f>
        <v/>
      </c>
      <c r="O627" s="18" t="str">
        <f t="shared" ca="1" si="9"/>
        <v/>
      </c>
      <c r="P627" s="14" t="str">
        <f>IFERROR(INT(IF(MID(VLOOKUP(B627,IMPORT!$F:$AF,23,FALSE),1,10)&lt;&gt;"null",MID(VLOOKUP(B627,IMPORT!$F:$AF,23,FALSE),1,10),"")),"")</f>
        <v/>
      </c>
      <c r="Q627" s="16" t="str">
        <f>IFERROR(INT(IF(MID(VLOOKUP(B627,IMPORT!$F:$AF,26,FALSE),1,10)&lt;&gt;"null",MID(VLOOKUP(B627,IMPORT!$F:$AF,26,FALSE),1,10),"")),"")</f>
        <v/>
      </c>
      <c r="R627" s="16" t="str">
        <f>IFERROR(IF(VLOOKUP(B627,IMPORT!$F:$AF,11,FALSE)="true","X",""),"")</f>
        <v/>
      </c>
      <c r="S627" s="16" t="str">
        <f>IFERROR(IF(VLOOKUP(B627,IMPORT!$F:$AF,12,FALSE)="true","X",""),"")</f>
        <v/>
      </c>
      <c r="T627" s="16" t="str">
        <f>IFERROR(IF(VLOOKUP(B627,IMPORT!$F:$AF,9,FALSE)="true","X",""),"")</f>
        <v/>
      </c>
      <c r="U627" s="16" t="str">
        <f>IFERROR(IF(VLOOKUP(B627,IMPORT!$F:$AF,10,FALSE)="true","X",""),"")</f>
        <v/>
      </c>
      <c r="V627" s="16" t="str">
        <f>IFERROR(IF(VLOOKUP(B627,IMPORT!$F:$AF,13,FALSE)="true","X",""),"")</f>
        <v/>
      </c>
      <c r="W627" s="16" t="str">
        <f>IFERROR(IF(VLOOKUP(B627,IMPORT!$F:$AF,14,FALSE)="true","X",""),"")</f>
        <v/>
      </c>
      <c r="X627" s="12" t="str">
        <f>IFERROR(INT(IF(MID(VLOOKUP(B627,IMPORT!$F:$AF,27,FALSE),1,10)&lt;&gt;"null",MID(VLOOKUP(B627,IMPORT!$F:$AF,27,FALSE),1,10),"-")),"")</f>
        <v/>
      </c>
      <c r="Y627" s="21" t="str">
        <f>IFERROR(IF(VLOOKUP(B627,IMPORT!$F:$AF,24,FALSE)&lt;&gt;"null",VLOOKUP(B627,IMPORT!$F:$AF,24,FALSE),""),"")</f>
        <v/>
      </c>
      <c r="Z627" s="18" t="str">
        <f>IFERROR(IF(VLOOKUP(B627,IMPORT!$F:$AF,25,FALSE)&lt;&gt;"null",VLOOKUP(B627,IMPORT!$F:$AF,25,FALSE),""),"")</f>
        <v/>
      </c>
    </row>
    <row r="628" spans="1:26">
      <c r="A628" s="1" t="str">
        <f>IFERROR(IF(IMPORT!C628&lt;&gt;"",IMPORT!C628,""),"")</f>
        <v/>
      </c>
      <c r="B628" s="1">
        <f>IFERROR(VLOOKUP(D628,IMPORT!$1:$1048576,6,FALSE),"")</f>
        <v>0</v>
      </c>
      <c r="C628" s="1" t="str">
        <f>IFERROR(VLOOKUP(B628,IMPORT!$F:$G,2,FALSE),"")</f>
        <v/>
      </c>
      <c r="D628" s="8" t="str">
        <f>IFERROR(IF(IMPORT!A628&lt;&gt;"",IMPORT!A628,""),"")</f>
        <v/>
      </c>
      <c r="E628" s="1">
        <f>IFERROR(VLOOKUP(D628,IMPORT!$1:$1048576,21,FALSE),"")</f>
        <v>0</v>
      </c>
      <c r="F628" s="25" t="str">
        <f>IFERROR(IF(VLOOKUP(B628,IMPORT!$F:$J,4,0)="true","","S"),"")</f>
        <v/>
      </c>
      <c r="G628" s="10" t="str">
        <f>IFERROR(IF(VLOOKUP(B628,IMPORT!$F:$J,5,0)="normal","","B"),"")</f>
        <v/>
      </c>
      <c r="H628" s="26" t="str">
        <f>IFERROR(IF(VLOOKUP(B628,IMPORT!$F:$L,7,0)="true","","P"),"")</f>
        <v/>
      </c>
      <c r="I628" s="18" t="str">
        <f>IF(AND(OR(IMPORT!K628="available",IMPORT!K628="reservation",IMPORT!K628="reservation-late"),OR(A628&lt;&gt;"Z - Garage - Livraison",A628&lt;&gt;"Z - Garage - Livraison")),B628,"")</f>
        <v/>
      </c>
      <c r="J628" s="18" t="str">
        <f>IFERROR(IF(VLOOKUP(B628,IMPORT!$F:$AF,21,FALSE)&lt;&gt;"null",IF(OR(A628="Z - Garage - Livraison",A628="Z - Garage - Restitution"),"",B628),""),"")</f>
        <v/>
      </c>
      <c r="K628" s="18" t="str">
        <f>IF(AND(J628="",OR(IMPORT!K628="intervention",IMPORT!K628="intervention-late")),IF(OR(A628="Z - Garage - Livraison",A628="Z - Garage - Restitution"),"",B628),"")</f>
        <v/>
      </c>
      <c r="L628" s="18" t="str">
        <f>IFERROR(IF(OR(A628="Z - Garage - Livraison",A628="Z - Garage - Restitution"),B628,""),"")</f>
        <v/>
      </c>
      <c r="M628" s="20" t="str">
        <f>IFERROR(INT(IF(OR(IMPORT!K628="intervention",IMPORT!K628="intervention-late",IMPORT!K628="unavailable"),IF(J628&lt;&gt;"",MID(VLOOKUP(B628,IMPORT!$F:$AF,21,0),1,10),MID(VLOOKUP(B628,IMPORT!$F:$AF,19,0),1,10)),"")),"")</f>
        <v/>
      </c>
      <c r="N628" s="20" t="str">
        <f>IFERROR(INT(IF(OR(IMPORT!K628="intervention",IMPORT!K628="intervention-late",IMPORT!K628="unavailable"),IF(J628&lt;&gt;"",MID(VLOOKUP(B628,IMPORT!$F:$AF,22,0),1,10),MID(VLOOKUP(B628,IMPORT!$F:$AF,20,0),1,10)),"")),"")</f>
        <v/>
      </c>
      <c r="O628" s="18" t="str">
        <f t="shared" ca="1" si="9"/>
        <v/>
      </c>
      <c r="P628" s="14" t="str">
        <f>IFERROR(INT(IF(MID(VLOOKUP(B628,IMPORT!$F:$AF,23,FALSE),1,10)&lt;&gt;"null",MID(VLOOKUP(B628,IMPORT!$F:$AF,23,FALSE),1,10),"")),"")</f>
        <v/>
      </c>
      <c r="Q628" s="16" t="str">
        <f>IFERROR(INT(IF(MID(VLOOKUP(B628,IMPORT!$F:$AF,26,FALSE),1,10)&lt;&gt;"null",MID(VLOOKUP(B628,IMPORT!$F:$AF,26,FALSE),1,10),"")),"")</f>
        <v/>
      </c>
      <c r="R628" s="16" t="str">
        <f>IFERROR(IF(VLOOKUP(B628,IMPORT!$F:$AF,11,FALSE)="true","X",""),"")</f>
        <v/>
      </c>
      <c r="S628" s="16" t="str">
        <f>IFERROR(IF(VLOOKUP(B628,IMPORT!$F:$AF,12,FALSE)="true","X",""),"")</f>
        <v/>
      </c>
      <c r="T628" s="16" t="str">
        <f>IFERROR(IF(VLOOKUP(B628,IMPORT!$F:$AF,9,FALSE)="true","X",""),"")</f>
        <v/>
      </c>
      <c r="U628" s="16" t="str">
        <f>IFERROR(IF(VLOOKUP(B628,IMPORT!$F:$AF,10,FALSE)="true","X",""),"")</f>
        <v/>
      </c>
      <c r="V628" s="16" t="str">
        <f>IFERROR(IF(VLOOKUP(B628,IMPORT!$F:$AF,13,FALSE)="true","X",""),"")</f>
        <v/>
      </c>
      <c r="W628" s="16" t="str">
        <f>IFERROR(IF(VLOOKUP(B628,IMPORT!$F:$AF,14,FALSE)="true","X",""),"")</f>
        <v/>
      </c>
      <c r="X628" s="12" t="str">
        <f>IFERROR(INT(IF(MID(VLOOKUP(B628,IMPORT!$F:$AF,27,FALSE),1,10)&lt;&gt;"null",MID(VLOOKUP(B628,IMPORT!$F:$AF,27,FALSE),1,10),"-")),"")</f>
        <v/>
      </c>
      <c r="Y628" s="21" t="str">
        <f>IFERROR(IF(VLOOKUP(B628,IMPORT!$F:$AF,24,FALSE)&lt;&gt;"null",VLOOKUP(B628,IMPORT!$F:$AF,24,FALSE),""),"")</f>
        <v/>
      </c>
      <c r="Z628" s="18" t="str">
        <f>IFERROR(IF(VLOOKUP(B628,IMPORT!$F:$AF,25,FALSE)&lt;&gt;"null",VLOOKUP(B628,IMPORT!$F:$AF,25,FALSE),""),"")</f>
        <v/>
      </c>
    </row>
    <row r="629" spans="1:26">
      <c r="A629" s="1" t="str">
        <f>IFERROR(IF(IMPORT!C629&lt;&gt;"",IMPORT!C629,""),"")</f>
        <v/>
      </c>
      <c r="B629" s="1">
        <f>IFERROR(VLOOKUP(D629,IMPORT!$1:$1048576,6,FALSE),"")</f>
        <v>0</v>
      </c>
      <c r="C629" s="1" t="str">
        <f>IFERROR(VLOOKUP(B629,IMPORT!$F:$G,2,FALSE),"")</f>
        <v/>
      </c>
      <c r="D629" s="8" t="str">
        <f>IFERROR(IF(IMPORT!A629&lt;&gt;"",IMPORT!A629,""),"")</f>
        <v/>
      </c>
      <c r="E629" s="1">
        <f>IFERROR(VLOOKUP(D629,IMPORT!$1:$1048576,21,FALSE),"")</f>
        <v>0</v>
      </c>
      <c r="F629" s="25" t="str">
        <f>IFERROR(IF(VLOOKUP(B629,IMPORT!$F:$J,4,0)="true","","S"),"")</f>
        <v/>
      </c>
      <c r="G629" s="10" t="str">
        <f>IFERROR(IF(VLOOKUP(B629,IMPORT!$F:$J,5,0)="normal","","B"),"")</f>
        <v/>
      </c>
      <c r="H629" s="26" t="str">
        <f>IFERROR(IF(VLOOKUP(B629,IMPORT!$F:$L,7,0)="true","","P"),"")</f>
        <v/>
      </c>
      <c r="I629" s="18" t="str">
        <f>IF(AND(OR(IMPORT!K629="available",IMPORT!K629="reservation",IMPORT!K629="reservation-late"),OR(A629&lt;&gt;"Z - Garage - Livraison",A629&lt;&gt;"Z - Garage - Livraison")),B629,"")</f>
        <v/>
      </c>
      <c r="J629" s="18" t="str">
        <f>IFERROR(IF(VLOOKUP(B629,IMPORT!$F:$AF,21,FALSE)&lt;&gt;"null",IF(OR(A629="Z - Garage - Livraison",A629="Z - Garage - Restitution"),"",B629),""),"")</f>
        <v/>
      </c>
      <c r="K629" s="18" t="str">
        <f>IF(AND(J629="",OR(IMPORT!K629="intervention",IMPORT!K629="intervention-late")),IF(OR(A629="Z - Garage - Livraison",A629="Z - Garage - Restitution"),"",B629),"")</f>
        <v/>
      </c>
      <c r="L629" s="18" t="str">
        <f>IFERROR(IF(OR(A629="Z - Garage - Livraison",A629="Z - Garage - Restitution"),B629,""),"")</f>
        <v/>
      </c>
      <c r="M629" s="20" t="str">
        <f>IFERROR(INT(IF(OR(IMPORT!K629="intervention",IMPORT!K629="intervention-late",IMPORT!K629="unavailable"),IF(J629&lt;&gt;"",MID(VLOOKUP(B629,IMPORT!$F:$AF,21,0),1,10),MID(VLOOKUP(B629,IMPORT!$F:$AF,19,0),1,10)),"")),"")</f>
        <v/>
      </c>
      <c r="N629" s="20" t="str">
        <f>IFERROR(INT(IF(OR(IMPORT!K629="intervention",IMPORT!K629="intervention-late",IMPORT!K629="unavailable"),IF(J629&lt;&gt;"",MID(VLOOKUP(B629,IMPORT!$F:$AF,22,0),1,10),MID(VLOOKUP(B629,IMPORT!$F:$AF,20,0),1,10)),"")),"")</f>
        <v/>
      </c>
      <c r="O629" s="18" t="str">
        <f t="shared" ca="1" si="9"/>
        <v/>
      </c>
      <c r="P629" s="14" t="str">
        <f>IFERROR(INT(IF(MID(VLOOKUP(B629,IMPORT!$F:$AF,23,FALSE),1,10)&lt;&gt;"null",MID(VLOOKUP(B629,IMPORT!$F:$AF,23,FALSE),1,10),"")),"")</f>
        <v/>
      </c>
      <c r="Q629" s="16" t="str">
        <f>IFERROR(INT(IF(MID(VLOOKUP(B629,IMPORT!$F:$AF,26,FALSE),1,10)&lt;&gt;"null",MID(VLOOKUP(B629,IMPORT!$F:$AF,26,FALSE),1,10),"")),"")</f>
        <v/>
      </c>
      <c r="R629" s="16" t="str">
        <f>IFERROR(IF(VLOOKUP(B629,IMPORT!$F:$AF,11,FALSE)="true","X",""),"")</f>
        <v/>
      </c>
      <c r="S629" s="16" t="str">
        <f>IFERROR(IF(VLOOKUP(B629,IMPORT!$F:$AF,12,FALSE)="true","X",""),"")</f>
        <v/>
      </c>
      <c r="T629" s="16" t="str">
        <f>IFERROR(IF(VLOOKUP(B629,IMPORT!$F:$AF,9,FALSE)="true","X",""),"")</f>
        <v/>
      </c>
      <c r="U629" s="16" t="str">
        <f>IFERROR(IF(VLOOKUP(B629,IMPORT!$F:$AF,10,FALSE)="true","X",""),"")</f>
        <v/>
      </c>
      <c r="V629" s="16" t="str">
        <f>IFERROR(IF(VLOOKUP(B629,IMPORT!$F:$AF,13,FALSE)="true","X",""),"")</f>
        <v/>
      </c>
      <c r="W629" s="16" t="str">
        <f>IFERROR(IF(VLOOKUP(B629,IMPORT!$F:$AF,14,FALSE)="true","X",""),"")</f>
        <v/>
      </c>
      <c r="X629" s="12" t="str">
        <f>IFERROR(INT(IF(MID(VLOOKUP(B629,IMPORT!$F:$AF,27,FALSE),1,10)&lt;&gt;"null",MID(VLOOKUP(B629,IMPORT!$F:$AF,27,FALSE),1,10),"-")),"")</f>
        <v/>
      </c>
      <c r="Y629" s="21" t="str">
        <f>IFERROR(IF(VLOOKUP(B629,IMPORT!$F:$AF,24,FALSE)&lt;&gt;"null",VLOOKUP(B629,IMPORT!$F:$AF,24,FALSE),""),"")</f>
        <v/>
      </c>
      <c r="Z629" s="18" t="str">
        <f>IFERROR(IF(VLOOKUP(B629,IMPORT!$F:$AF,25,FALSE)&lt;&gt;"null",VLOOKUP(B629,IMPORT!$F:$AF,25,FALSE),""),"")</f>
        <v/>
      </c>
    </row>
    <row r="630" spans="1:26">
      <c r="A630" s="1" t="str">
        <f>IFERROR(IF(IMPORT!C630&lt;&gt;"",IMPORT!C630,""),"")</f>
        <v/>
      </c>
      <c r="B630" s="1">
        <f>IFERROR(VLOOKUP(D630,IMPORT!$1:$1048576,6,FALSE),"")</f>
        <v>0</v>
      </c>
      <c r="C630" s="1" t="str">
        <f>IFERROR(VLOOKUP(B630,IMPORT!$F:$G,2,FALSE),"")</f>
        <v/>
      </c>
      <c r="D630" s="8" t="str">
        <f>IFERROR(IF(IMPORT!A630&lt;&gt;"",IMPORT!A630,""),"")</f>
        <v/>
      </c>
      <c r="E630" s="1">
        <f>IFERROR(VLOOKUP(D630,IMPORT!$1:$1048576,21,FALSE),"")</f>
        <v>0</v>
      </c>
      <c r="F630" s="25" t="str">
        <f>IFERROR(IF(VLOOKUP(B630,IMPORT!$F:$J,4,0)="true","","S"),"")</f>
        <v/>
      </c>
      <c r="G630" s="10" t="str">
        <f>IFERROR(IF(VLOOKUP(B630,IMPORT!$F:$J,5,0)="normal","","B"),"")</f>
        <v/>
      </c>
      <c r="H630" s="26" t="str">
        <f>IFERROR(IF(VLOOKUP(B630,IMPORT!$F:$L,7,0)="true","","P"),"")</f>
        <v/>
      </c>
      <c r="I630" s="18" t="str">
        <f>IF(AND(OR(IMPORT!K630="available",IMPORT!K630="reservation",IMPORT!K630="reservation-late"),OR(A630&lt;&gt;"Z - Garage - Livraison",A630&lt;&gt;"Z - Garage - Livraison")),B630,"")</f>
        <v/>
      </c>
      <c r="J630" s="18" t="str">
        <f>IFERROR(IF(VLOOKUP(B630,IMPORT!$F:$AF,21,FALSE)&lt;&gt;"null",IF(OR(A630="Z - Garage - Livraison",A630="Z - Garage - Restitution"),"",B630),""),"")</f>
        <v/>
      </c>
      <c r="K630" s="18" t="str">
        <f>IF(AND(J630="",OR(IMPORT!K630="intervention",IMPORT!K630="intervention-late")),IF(OR(A630="Z - Garage - Livraison",A630="Z - Garage - Restitution"),"",B630),"")</f>
        <v/>
      </c>
      <c r="L630" s="18" t="str">
        <f>IFERROR(IF(OR(A630="Z - Garage - Livraison",A630="Z - Garage - Restitution"),B630,""),"")</f>
        <v/>
      </c>
      <c r="M630" s="20" t="str">
        <f>IFERROR(INT(IF(OR(IMPORT!K630="intervention",IMPORT!K630="intervention-late",IMPORT!K630="unavailable"),IF(J630&lt;&gt;"",MID(VLOOKUP(B630,IMPORT!$F:$AF,21,0),1,10),MID(VLOOKUP(B630,IMPORT!$F:$AF,19,0),1,10)),"")),"")</f>
        <v/>
      </c>
      <c r="N630" s="20" t="str">
        <f>IFERROR(INT(IF(OR(IMPORT!K630="intervention",IMPORT!K630="intervention-late",IMPORT!K630="unavailable"),IF(J630&lt;&gt;"",MID(VLOOKUP(B630,IMPORT!$F:$AF,22,0),1,10),MID(VLOOKUP(B630,IMPORT!$F:$AF,20,0),1,10)),"")),"")</f>
        <v/>
      </c>
      <c r="O630" s="18" t="str">
        <f t="shared" ca="1" si="9"/>
        <v/>
      </c>
      <c r="P630" s="14" t="str">
        <f>IFERROR(INT(IF(MID(VLOOKUP(B630,IMPORT!$F:$AF,23,FALSE),1,10)&lt;&gt;"null",MID(VLOOKUP(B630,IMPORT!$F:$AF,23,FALSE),1,10),"")),"")</f>
        <v/>
      </c>
      <c r="Q630" s="16" t="str">
        <f>IFERROR(INT(IF(MID(VLOOKUP(B630,IMPORT!$F:$AF,26,FALSE),1,10)&lt;&gt;"null",MID(VLOOKUP(B630,IMPORT!$F:$AF,26,FALSE),1,10),"")),"")</f>
        <v/>
      </c>
      <c r="R630" s="16" t="str">
        <f>IFERROR(IF(VLOOKUP(B630,IMPORT!$F:$AF,11,FALSE)="true","X",""),"")</f>
        <v/>
      </c>
      <c r="S630" s="16" t="str">
        <f>IFERROR(IF(VLOOKUP(B630,IMPORT!$F:$AF,12,FALSE)="true","X",""),"")</f>
        <v/>
      </c>
      <c r="T630" s="16" t="str">
        <f>IFERROR(IF(VLOOKUP(B630,IMPORT!$F:$AF,9,FALSE)="true","X",""),"")</f>
        <v/>
      </c>
      <c r="U630" s="16" t="str">
        <f>IFERROR(IF(VLOOKUP(B630,IMPORT!$F:$AF,10,FALSE)="true","X",""),"")</f>
        <v/>
      </c>
      <c r="V630" s="16" t="str">
        <f>IFERROR(IF(VLOOKUP(B630,IMPORT!$F:$AF,13,FALSE)="true","X",""),"")</f>
        <v/>
      </c>
      <c r="W630" s="16" t="str">
        <f>IFERROR(IF(VLOOKUP(B630,IMPORT!$F:$AF,14,FALSE)="true","X",""),"")</f>
        <v/>
      </c>
      <c r="X630" s="12" t="str">
        <f>IFERROR(INT(IF(MID(VLOOKUP(B630,IMPORT!$F:$AF,27,FALSE),1,10)&lt;&gt;"null",MID(VLOOKUP(B630,IMPORT!$F:$AF,27,FALSE),1,10),"-")),"")</f>
        <v/>
      </c>
      <c r="Y630" s="21" t="str">
        <f>IFERROR(IF(VLOOKUP(B630,IMPORT!$F:$AF,24,FALSE)&lt;&gt;"null",VLOOKUP(B630,IMPORT!$F:$AF,24,FALSE),""),"")</f>
        <v/>
      </c>
      <c r="Z630" s="18" t="str">
        <f>IFERROR(IF(VLOOKUP(B630,IMPORT!$F:$AF,25,FALSE)&lt;&gt;"null",VLOOKUP(B630,IMPORT!$F:$AF,25,FALSE),""),"")</f>
        <v/>
      </c>
    </row>
    <row r="631" spans="1:26">
      <c r="A631" s="1" t="str">
        <f>IFERROR(IF(IMPORT!C631&lt;&gt;"",IMPORT!C631,""),"")</f>
        <v/>
      </c>
      <c r="B631" s="1">
        <f>IFERROR(VLOOKUP(D631,IMPORT!$1:$1048576,6,FALSE),"")</f>
        <v>0</v>
      </c>
      <c r="C631" s="1" t="str">
        <f>IFERROR(VLOOKUP(B631,IMPORT!$F:$G,2,FALSE),"")</f>
        <v/>
      </c>
      <c r="D631" s="8" t="str">
        <f>IFERROR(IF(IMPORT!A631&lt;&gt;"",IMPORT!A631,""),"")</f>
        <v/>
      </c>
      <c r="E631" s="1">
        <f>IFERROR(VLOOKUP(D631,IMPORT!$1:$1048576,21,FALSE),"")</f>
        <v>0</v>
      </c>
      <c r="F631" s="25" t="str">
        <f>IFERROR(IF(VLOOKUP(B631,IMPORT!$F:$J,4,0)="true","","S"),"")</f>
        <v/>
      </c>
      <c r="G631" s="10" t="str">
        <f>IFERROR(IF(VLOOKUP(B631,IMPORT!$F:$J,5,0)="normal","","B"),"")</f>
        <v/>
      </c>
      <c r="H631" s="26" t="str">
        <f>IFERROR(IF(VLOOKUP(B631,IMPORT!$F:$L,7,0)="true","","P"),"")</f>
        <v/>
      </c>
      <c r="I631" s="18" t="str">
        <f>IF(AND(OR(IMPORT!K631="available",IMPORT!K631="reservation",IMPORT!K631="reservation-late"),OR(A631&lt;&gt;"Z - Garage - Livraison",A631&lt;&gt;"Z - Garage - Livraison")),B631,"")</f>
        <v/>
      </c>
      <c r="J631" s="18" t="str">
        <f>IFERROR(IF(VLOOKUP(B631,IMPORT!$F:$AF,21,FALSE)&lt;&gt;"null",IF(OR(A631="Z - Garage - Livraison",A631="Z - Garage - Restitution"),"",B631),""),"")</f>
        <v/>
      </c>
      <c r="K631" s="18" t="str">
        <f>IF(AND(J631="",OR(IMPORT!K631="intervention",IMPORT!K631="intervention-late")),IF(OR(A631="Z - Garage - Livraison",A631="Z - Garage - Restitution"),"",B631),"")</f>
        <v/>
      </c>
      <c r="L631" s="18" t="str">
        <f>IFERROR(IF(OR(A631="Z - Garage - Livraison",A631="Z - Garage - Restitution"),B631,""),"")</f>
        <v/>
      </c>
      <c r="M631" s="20" t="str">
        <f>IFERROR(INT(IF(OR(IMPORT!K631="intervention",IMPORT!K631="intervention-late",IMPORT!K631="unavailable"),IF(J631&lt;&gt;"",MID(VLOOKUP(B631,IMPORT!$F:$AF,21,0),1,10),MID(VLOOKUP(B631,IMPORT!$F:$AF,19,0),1,10)),"")),"")</f>
        <v/>
      </c>
      <c r="N631" s="20" t="str">
        <f>IFERROR(INT(IF(OR(IMPORT!K631="intervention",IMPORT!K631="intervention-late",IMPORT!K631="unavailable"),IF(J631&lt;&gt;"",MID(VLOOKUP(B631,IMPORT!$F:$AF,22,0),1,10),MID(VLOOKUP(B631,IMPORT!$F:$AF,20,0),1,10)),"")),"")</f>
        <v/>
      </c>
      <c r="O631" s="18" t="str">
        <f t="shared" ca="1" si="9"/>
        <v/>
      </c>
      <c r="P631" s="14" t="str">
        <f>IFERROR(INT(IF(MID(VLOOKUP(B631,IMPORT!$F:$AF,23,FALSE),1,10)&lt;&gt;"null",MID(VLOOKUP(B631,IMPORT!$F:$AF,23,FALSE),1,10),"")),"")</f>
        <v/>
      </c>
      <c r="Q631" s="16" t="str">
        <f>IFERROR(INT(IF(MID(VLOOKUP(B631,IMPORT!$F:$AF,26,FALSE),1,10)&lt;&gt;"null",MID(VLOOKUP(B631,IMPORT!$F:$AF,26,FALSE),1,10),"")),"")</f>
        <v/>
      </c>
      <c r="R631" s="16" t="str">
        <f>IFERROR(IF(VLOOKUP(B631,IMPORT!$F:$AF,11,FALSE)="true","X",""),"")</f>
        <v/>
      </c>
      <c r="S631" s="16" t="str">
        <f>IFERROR(IF(VLOOKUP(B631,IMPORT!$F:$AF,12,FALSE)="true","X",""),"")</f>
        <v/>
      </c>
      <c r="T631" s="16" t="str">
        <f>IFERROR(IF(VLOOKUP(B631,IMPORT!$F:$AF,9,FALSE)="true","X",""),"")</f>
        <v/>
      </c>
      <c r="U631" s="16" t="str">
        <f>IFERROR(IF(VLOOKUP(B631,IMPORT!$F:$AF,10,FALSE)="true","X",""),"")</f>
        <v/>
      </c>
      <c r="V631" s="16" t="str">
        <f>IFERROR(IF(VLOOKUP(B631,IMPORT!$F:$AF,13,FALSE)="true","X",""),"")</f>
        <v/>
      </c>
      <c r="W631" s="16" t="str">
        <f>IFERROR(IF(VLOOKUP(B631,IMPORT!$F:$AF,14,FALSE)="true","X",""),"")</f>
        <v/>
      </c>
      <c r="X631" s="12" t="str">
        <f>IFERROR(INT(IF(MID(VLOOKUP(B631,IMPORT!$F:$AF,27,FALSE),1,10)&lt;&gt;"null",MID(VLOOKUP(B631,IMPORT!$F:$AF,27,FALSE),1,10),"-")),"")</f>
        <v/>
      </c>
      <c r="Y631" s="21" t="str">
        <f>IFERROR(IF(VLOOKUP(B631,IMPORT!$F:$AF,24,FALSE)&lt;&gt;"null",VLOOKUP(B631,IMPORT!$F:$AF,24,FALSE),""),"")</f>
        <v/>
      </c>
      <c r="Z631" s="18" t="str">
        <f>IFERROR(IF(VLOOKUP(B631,IMPORT!$F:$AF,25,FALSE)&lt;&gt;"null",VLOOKUP(B631,IMPORT!$F:$AF,25,FALSE),""),"")</f>
        <v/>
      </c>
    </row>
    <row r="632" spans="1:26">
      <c r="A632" s="1" t="str">
        <f>IFERROR(IF(IMPORT!C632&lt;&gt;"",IMPORT!C632,""),"")</f>
        <v/>
      </c>
      <c r="B632" s="1">
        <f>IFERROR(VLOOKUP(D632,IMPORT!$1:$1048576,6,FALSE),"")</f>
        <v>0</v>
      </c>
      <c r="C632" s="1" t="str">
        <f>IFERROR(VLOOKUP(B632,IMPORT!$F:$G,2,FALSE),"")</f>
        <v/>
      </c>
      <c r="D632" s="8" t="str">
        <f>IFERROR(IF(IMPORT!A632&lt;&gt;"",IMPORT!A632,""),"")</f>
        <v/>
      </c>
      <c r="E632" s="1">
        <f>IFERROR(VLOOKUP(D632,IMPORT!$1:$1048576,21,FALSE),"")</f>
        <v>0</v>
      </c>
      <c r="F632" s="25" t="str">
        <f>IFERROR(IF(VLOOKUP(B632,IMPORT!$F:$J,4,0)="true","","S"),"")</f>
        <v/>
      </c>
      <c r="G632" s="10" t="str">
        <f>IFERROR(IF(VLOOKUP(B632,IMPORT!$F:$J,5,0)="normal","","B"),"")</f>
        <v/>
      </c>
      <c r="H632" s="26" t="str">
        <f>IFERROR(IF(VLOOKUP(B632,IMPORT!$F:$L,7,0)="true","","P"),"")</f>
        <v/>
      </c>
      <c r="I632" s="18" t="str">
        <f>IF(AND(OR(IMPORT!K632="available",IMPORT!K632="reservation",IMPORT!K632="reservation-late"),OR(A632&lt;&gt;"Z - Garage - Livraison",A632&lt;&gt;"Z - Garage - Livraison")),B632,"")</f>
        <v/>
      </c>
      <c r="J632" s="18" t="str">
        <f>IFERROR(IF(VLOOKUP(B632,IMPORT!$F:$AF,21,FALSE)&lt;&gt;"null",IF(OR(A632="Z - Garage - Livraison",A632="Z - Garage - Restitution"),"",B632),""),"")</f>
        <v/>
      </c>
      <c r="K632" s="18" t="str">
        <f>IF(AND(J632="",OR(IMPORT!K632="intervention",IMPORT!K632="intervention-late")),IF(OR(A632="Z - Garage - Livraison",A632="Z - Garage - Restitution"),"",B632),"")</f>
        <v/>
      </c>
      <c r="L632" s="18" t="str">
        <f>IFERROR(IF(OR(A632="Z - Garage - Livraison",A632="Z - Garage - Restitution"),B632,""),"")</f>
        <v/>
      </c>
      <c r="M632" s="20" t="str">
        <f>IFERROR(INT(IF(OR(IMPORT!K632="intervention",IMPORT!K632="intervention-late",IMPORT!K632="unavailable"),IF(J632&lt;&gt;"",MID(VLOOKUP(B632,IMPORT!$F:$AF,21,0),1,10),MID(VLOOKUP(B632,IMPORT!$F:$AF,19,0),1,10)),"")),"")</f>
        <v/>
      </c>
      <c r="N632" s="20" t="str">
        <f>IFERROR(INT(IF(OR(IMPORT!K632="intervention",IMPORT!K632="intervention-late",IMPORT!K632="unavailable"),IF(J632&lt;&gt;"",MID(VLOOKUP(B632,IMPORT!$F:$AF,22,0),1,10),MID(VLOOKUP(B632,IMPORT!$F:$AF,20,0),1,10)),"")),"")</f>
        <v/>
      </c>
      <c r="O632" s="18" t="str">
        <f t="shared" ca="1" si="9"/>
        <v/>
      </c>
      <c r="P632" s="14" t="str">
        <f>IFERROR(INT(IF(MID(VLOOKUP(B632,IMPORT!$F:$AF,23,FALSE),1,10)&lt;&gt;"null",MID(VLOOKUP(B632,IMPORT!$F:$AF,23,FALSE),1,10),"")),"")</f>
        <v/>
      </c>
      <c r="Q632" s="16" t="str">
        <f>IFERROR(INT(IF(MID(VLOOKUP(B632,IMPORT!$F:$AF,26,FALSE),1,10)&lt;&gt;"null",MID(VLOOKUP(B632,IMPORT!$F:$AF,26,FALSE),1,10),"")),"")</f>
        <v/>
      </c>
      <c r="R632" s="16" t="str">
        <f>IFERROR(IF(VLOOKUP(B632,IMPORT!$F:$AF,11,FALSE)="true","X",""),"")</f>
        <v/>
      </c>
      <c r="S632" s="16" t="str">
        <f>IFERROR(IF(VLOOKUP(B632,IMPORT!$F:$AF,12,FALSE)="true","X",""),"")</f>
        <v/>
      </c>
      <c r="T632" s="16" t="str">
        <f>IFERROR(IF(VLOOKUP(B632,IMPORT!$F:$AF,9,FALSE)="true","X",""),"")</f>
        <v/>
      </c>
      <c r="U632" s="16" t="str">
        <f>IFERROR(IF(VLOOKUP(B632,IMPORT!$F:$AF,10,FALSE)="true","X",""),"")</f>
        <v/>
      </c>
      <c r="V632" s="16" t="str">
        <f>IFERROR(IF(VLOOKUP(B632,IMPORT!$F:$AF,13,FALSE)="true","X",""),"")</f>
        <v/>
      </c>
      <c r="W632" s="16" t="str">
        <f>IFERROR(IF(VLOOKUP(B632,IMPORT!$F:$AF,14,FALSE)="true","X",""),"")</f>
        <v/>
      </c>
      <c r="X632" s="12" t="str">
        <f>IFERROR(INT(IF(MID(VLOOKUP(B632,IMPORT!$F:$AF,27,FALSE),1,10)&lt;&gt;"null",MID(VLOOKUP(B632,IMPORT!$F:$AF,27,FALSE),1,10),"-")),"")</f>
        <v/>
      </c>
      <c r="Y632" s="21" t="str">
        <f>IFERROR(IF(VLOOKUP(B632,IMPORT!$F:$AF,24,FALSE)&lt;&gt;"null",VLOOKUP(B632,IMPORT!$F:$AF,24,FALSE),""),"")</f>
        <v/>
      </c>
      <c r="Z632" s="18" t="str">
        <f>IFERROR(IF(VLOOKUP(B632,IMPORT!$F:$AF,25,FALSE)&lt;&gt;"null",VLOOKUP(B632,IMPORT!$F:$AF,25,FALSE),""),"")</f>
        <v/>
      </c>
    </row>
    <row r="633" spans="1:26">
      <c r="A633" s="1" t="str">
        <f>IFERROR(IF(IMPORT!C633&lt;&gt;"",IMPORT!C633,""),"")</f>
        <v/>
      </c>
      <c r="B633" s="1">
        <f>IFERROR(VLOOKUP(D633,IMPORT!$1:$1048576,6,FALSE),"")</f>
        <v>0</v>
      </c>
      <c r="C633" s="1" t="str">
        <f>IFERROR(VLOOKUP(B633,IMPORT!$F:$G,2,FALSE),"")</f>
        <v/>
      </c>
      <c r="D633" s="8" t="str">
        <f>IFERROR(IF(IMPORT!A633&lt;&gt;"",IMPORT!A633,""),"")</f>
        <v/>
      </c>
      <c r="E633" s="1">
        <f>IFERROR(VLOOKUP(D633,IMPORT!$1:$1048576,21,FALSE),"")</f>
        <v>0</v>
      </c>
      <c r="F633" s="25" t="str">
        <f>IFERROR(IF(VLOOKUP(B633,IMPORT!$F:$J,4,0)="true","","S"),"")</f>
        <v/>
      </c>
      <c r="G633" s="10" t="str">
        <f>IFERROR(IF(VLOOKUP(B633,IMPORT!$F:$J,5,0)="normal","","B"),"")</f>
        <v/>
      </c>
      <c r="H633" s="26" t="str">
        <f>IFERROR(IF(VLOOKUP(B633,IMPORT!$F:$L,7,0)="true","","P"),"")</f>
        <v/>
      </c>
      <c r="I633" s="18" t="str">
        <f>IF(AND(OR(IMPORT!K633="available",IMPORT!K633="reservation",IMPORT!K633="reservation-late"),OR(A633&lt;&gt;"Z - Garage - Livraison",A633&lt;&gt;"Z - Garage - Livraison")),B633,"")</f>
        <v/>
      </c>
      <c r="J633" s="18" t="str">
        <f>IFERROR(IF(VLOOKUP(B633,IMPORT!$F:$AF,21,FALSE)&lt;&gt;"null",IF(OR(A633="Z - Garage - Livraison",A633="Z - Garage - Restitution"),"",B633),""),"")</f>
        <v/>
      </c>
      <c r="K633" s="18" t="str">
        <f>IF(AND(J633="",OR(IMPORT!K633="intervention",IMPORT!K633="intervention-late")),IF(OR(A633="Z - Garage - Livraison",A633="Z - Garage - Restitution"),"",B633),"")</f>
        <v/>
      </c>
      <c r="L633" s="18" t="str">
        <f>IFERROR(IF(OR(A633="Z - Garage - Livraison",A633="Z - Garage - Restitution"),B633,""),"")</f>
        <v/>
      </c>
      <c r="M633" s="20" t="str">
        <f>IFERROR(INT(IF(OR(IMPORT!K633="intervention",IMPORT!K633="intervention-late",IMPORT!K633="unavailable"),IF(J633&lt;&gt;"",MID(VLOOKUP(B633,IMPORT!$F:$AF,21,0),1,10),MID(VLOOKUP(B633,IMPORT!$F:$AF,19,0),1,10)),"")),"")</f>
        <v/>
      </c>
      <c r="N633" s="20" t="str">
        <f>IFERROR(INT(IF(OR(IMPORT!K633="intervention",IMPORT!K633="intervention-late",IMPORT!K633="unavailable"),IF(J633&lt;&gt;"",MID(VLOOKUP(B633,IMPORT!$F:$AF,22,0),1,10),MID(VLOOKUP(B633,IMPORT!$F:$AF,20,0),1,10)),"")),"")</f>
        <v/>
      </c>
      <c r="O633" s="18" t="str">
        <f t="shared" ca="1" si="9"/>
        <v/>
      </c>
      <c r="P633" s="14" t="str">
        <f>IFERROR(INT(IF(MID(VLOOKUP(B633,IMPORT!$F:$AF,23,FALSE),1,10)&lt;&gt;"null",MID(VLOOKUP(B633,IMPORT!$F:$AF,23,FALSE),1,10),"")),"")</f>
        <v/>
      </c>
      <c r="Q633" s="16" t="str">
        <f>IFERROR(INT(IF(MID(VLOOKUP(B633,IMPORT!$F:$AF,26,FALSE),1,10)&lt;&gt;"null",MID(VLOOKUP(B633,IMPORT!$F:$AF,26,FALSE),1,10),"")),"")</f>
        <v/>
      </c>
      <c r="R633" s="16" t="str">
        <f>IFERROR(IF(VLOOKUP(B633,IMPORT!$F:$AF,11,FALSE)="true","X",""),"")</f>
        <v/>
      </c>
      <c r="S633" s="16" t="str">
        <f>IFERROR(IF(VLOOKUP(B633,IMPORT!$F:$AF,12,FALSE)="true","X",""),"")</f>
        <v/>
      </c>
      <c r="T633" s="16" t="str">
        <f>IFERROR(IF(VLOOKUP(B633,IMPORT!$F:$AF,9,FALSE)="true","X",""),"")</f>
        <v/>
      </c>
      <c r="U633" s="16" t="str">
        <f>IFERROR(IF(VLOOKUP(B633,IMPORT!$F:$AF,10,FALSE)="true","X",""),"")</f>
        <v/>
      </c>
      <c r="V633" s="16" t="str">
        <f>IFERROR(IF(VLOOKUP(B633,IMPORT!$F:$AF,13,FALSE)="true","X",""),"")</f>
        <v/>
      </c>
      <c r="W633" s="16" t="str">
        <f>IFERROR(IF(VLOOKUP(B633,IMPORT!$F:$AF,14,FALSE)="true","X",""),"")</f>
        <v/>
      </c>
      <c r="X633" s="12" t="str">
        <f>IFERROR(INT(IF(MID(VLOOKUP(B633,IMPORT!$F:$AF,27,FALSE),1,10)&lt;&gt;"null",MID(VLOOKUP(B633,IMPORT!$F:$AF,27,FALSE),1,10),"-")),"")</f>
        <v/>
      </c>
      <c r="Y633" s="21" t="str">
        <f>IFERROR(IF(VLOOKUP(B633,IMPORT!$F:$AF,24,FALSE)&lt;&gt;"null",VLOOKUP(B633,IMPORT!$F:$AF,24,FALSE),""),"")</f>
        <v/>
      </c>
      <c r="Z633" s="18" t="str">
        <f>IFERROR(IF(VLOOKUP(B633,IMPORT!$F:$AF,25,FALSE)&lt;&gt;"null",VLOOKUP(B633,IMPORT!$F:$AF,25,FALSE),""),"")</f>
        <v/>
      </c>
    </row>
    <row r="634" spans="1:26">
      <c r="A634" s="1" t="str">
        <f>IFERROR(IF(IMPORT!C634&lt;&gt;"",IMPORT!C634,""),"")</f>
        <v/>
      </c>
      <c r="B634" s="1">
        <f>IFERROR(VLOOKUP(D634,IMPORT!$1:$1048576,6,FALSE),"")</f>
        <v>0</v>
      </c>
      <c r="C634" s="1" t="str">
        <f>IFERROR(VLOOKUP(B634,IMPORT!$F:$G,2,FALSE),"")</f>
        <v/>
      </c>
      <c r="D634" s="8" t="str">
        <f>IFERROR(IF(IMPORT!A634&lt;&gt;"",IMPORT!A634,""),"")</f>
        <v/>
      </c>
      <c r="E634" s="1">
        <f>IFERROR(VLOOKUP(D634,IMPORT!$1:$1048576,21,FALSE),"")</f>
        <v>0</v>
      </c>
      <c r="F634" s="25" t="str">
        <f>IFERROR(IF(VLOOKUP(B634,IMPORT!$F:$J,4,0)="true","","S"),"")</f>
        <v/>
      </c>
      <c r="G634" s="10" t="str">
        <f>IFERROR(IF(VLOOKUP(B634,IMPORT!$F:$J,5,0)="normal","","B"),"")</f>
        <v/>
      </c>
      <c r="H634" s="26" t="str">
        <f>IFERROR(IF(VLOOKUP(B634,IMPORT!$F:$L,7,0)="true","","P"),"")</f>
        <v/>
      </c>
      <c r="I634" s="18" t="str">
        <f>IF(AND(OR(IMPORT!K634="available",IMPORT!K634="reservation",IMPORT!K634="reservation-late"),OR(A634&lt;&gt;"Z - Garage - Livraison",A634&lt;&gt;"Z - Garage - Livraison")),B634,"")</f>
        <v/>
      </c>
      <c r="J634" s="18" t="str">
        <f>IFERROR(IF(VLOOKUP(B634,IMPORT!$F:$AF,21,FALSE)&lt;&gt;"null",IF(OR(A634="Z - Garage - Livraison",A634="Z - Garage - Restitution"),"",B634),""),"")</f>
        <v/>
      </c>
      <c r="K634" s="18" t="str">
        <f>IF(AND(J634="",OR(IMPORT!K634="intervention",IMPORT!K634="intervention-late")),IF(OR(A634="Z - Garage - Livraison",A634="Z - Garage - Restitution"),"",B634),"")</f>
        <v/>
      </c>
      <c r="L634" s="18" t="str">
        <f>IFERROR(IF(OR(A634="Z - Garage - Livraison",A634="Z - Garage - Restitution"),B634,""),"")</f>
        <v/>
      </c>
      <c r="M634" s="20" t="str">
        <f>IFERROR(INT(IF(OR(IMPORT!K634="intervention",IMPORT!K634="intervention-late",IMPORT!K634="unavailable"),IF(J634&lt;&gt;"",MID(VLOOKUP(B634,IMPORT!$F:$AF,21,0),1,10),MID(VLOOKUP(B634,IMPORT!$F:$AF,19,0),1,10)),"")),"")</f>
        <v/>
      </c>
      <c r="N634" s="20" t="str">
        <f>IFERROR(INT(IF(OR(IMPORT!K634="intervention",IMPORT!K634="intervention-late",IMPORT!K634="unavailable"),IF(J634&lt;&gt;"",MID(VLOOKUP(B634,IMPORT!$F:$AF,22,0),1,10),MID(VLOOKUP(B634,IMPORT!$F:$AF,20,0),1,10)),"")),"")</f>
        <v/>
      </c>
      <c r="O634" s="18" t="str">
        <f t="shared" ca="1" si="9"/>
        <v/>
      </c>
      <c r="P634" s="14" t="str">
        <f>IFERROR(INT(IF(MID(VLOOKUP(B634,IMPORT!$F:$AF,23,FALSE),1,10)&lt;&gt;"null",MID(VLOOKUP(B634,IMPORT!$F:$AF,23,FALSE),1,10),"")),"")</f>
        <v/>
      </c>
      <c r="Q634" s="16" t="str">
        <f>IFERROR(INT(IF(MID(VLOOKUP(B634,IMPORT!$F:$AF,26,FALSE),1,10)&lt;&gt;"null",MID(VLOOKUP(B634,IMPORT!$F:$AF,26,FALSE),1,10),"")),"")</f>
        <v/>
      </c>
      <c r="R634" s="16" t="str">
        <f>IFERROR(IF(VLOOKUP(B634,IMPORT!$F:$AF,11,FALSE)="true","X",""),"")</f>
        <v/>
      </c>
      <c r="S634" s="16" t="str">
        <f>IFERROR(IF(VLOOKUP(B634,IMPORT!$F:$AF,12,FALSE)="true","X",""),"")</f>
        <v/>
      </c>
      <c r="T634" s="16" t="str">
        <f>IFERROR(IF(VLOOKUP(B634,IMPORT!$F:$AF,9,FALSE)="true","X",""),"")</f>
        <v/>
      </c>
      <c r="U634" s="16" t="str">
        <f>IFERROR(IF(VLOOKUP(B634,IMPORT!$F:$AF,10,FALSE)="true","X",""),"")</f>
        <v/>
      </c>
      <c r="V634" s="16" t="str">
        <f>IFERROR(IF(VLOOKUP(B634,IMPORT!$F:$AF,13,FALSE)="true","X",""),"")</f>
        <v/>
      </c>
      <c r="W634" s="16" t="str">
        <f>IFERROR(IF(VLOOKUP(B634,IMPORT!$F:$AF,14,FALSE)="true","X",""),"")</f>
        <v/>
      </c>
      <c r="X634" s="12" t="str">
        <f>IFERROR(INT(IF(MID(VLOOKUP(B634,IMPORT!$F:$AF,27,FALSE),1,10)&lt;&gt;"null",MID(VLOOKUP(B634,IMPORT!$F:$AF,27,FALSE),1,10),"-")),"")</f>
        <v/>
      </c>
      <c r="Y634" s="21" t="str">
        <f>IFERROR(IF(VLOOKUP(B634,IMPORT!$F:$AF,24,FALSE)&lt;&gt;"null",VLOOKUP(B634,IMPORT!$F:$AF,24,FALSE),""),"")</f>
        <v/>
      </c>
      <c r="Z634" s="18" t="str">
        <f>IFERROR(IF(VLOOKUP(B634,IMPORT!$F:$AF,25,FALSE)&lt;&gt;"null",VLOOKUP(B634,IMPORT!$F:$AF,25,FALSE),""),"")</f>
        <v/>
      </c>
    </row>
    <row r="635" spans="1:26">
      <c r="A635" s="1" t="str">
        <f>IFERROR(IF(IMPORT!C635&lt;&gt;"",IMPORT!C635,""),"")</f>
        <v/>
      </c>
      <c r="B635" s="1">
        <f>IFERROR(VLOOKUP(D635,IMPORT!$1:$1048576,6,FALSE),"")</f>
        <v>0</v>
      </c>
      <c r="C635" s="1" t="str">
        <f>IFERROR(VLOOKUP(B635,IMPORT!$F:$G,2,FALSE),"")</f>
        <v/>
      </c>
      <c r="D635" s="8" t="str">
        <f>IFERROR(IF(IMPORT!A635&lt;&gt;"",IMPORT!A635,""),"")</f>
        <v/>
      </c>
      <c r="E635" s="1">
        <f>IFERROR(VLOOKUP(D635,IMPORT!$1:$1048576,21,FALSE),"")</f>
        <v>0</v>
      </c>
      <c r="F635" s="25" t="str">
        <f>IFERROR(IF(VLOOKUP(B635,IMPORT!$F:$J,4,0)="true","","S"),"")</f>
        <v/>
      </c>
      <c r="G635" s="10" t="str">
        <f>IFERROR(IF(VLOOKUP(B635,IMPORT!$F:$J,5,0)="normal","","B"),"")</f>
        <v/>
      </c>
      <c r="H635" s="26" t="str">
        <f>IFERROR(IF(VLOOKUP(B635,IMPORT!$F:$L,7,0)="true","","P"),"")</f>
        <v/>
      </c>
      <c r="I635" s="18" t="str">
        <f>IF(AND(OR(IMPORT!K635="available",IMPORT!K635="reservation",IMPORT!K635="reservation-late"),OR(A635&lt;&gt;"Z - Garage - Livraison",A635&lt;&gt;"Z - Garage - Livraison")),B635,"")</f>
        <v/>
      </c>
      <c r="J635" s="18" t="str">
        <f>IFERROR(IF(VLOOKUP(B635,IMPORT!$F:$AF,21,FALSE)&lt;&gt;"null",IF(OR(A635="Z - Garage - Livraison",A635="Z - Garage - Restitution"),"",B635),""),"")</f>
        <v/>
      </c>
      <c r="K635" s="18" t="str">
        <f>IF(AND(J635="",OR(IMPORT!K635="intervention",IMPORT!K635="intervention-late")),IF(OR(A635="Z - Garage - Livraison",A635="Z - Garage - Restitution"),"",B635),"")</f>
        <v/>
      </c>
      <c r="L635" s="18" t="str">
        <f>IFERROR(IF(OR(A635="Z - Garage - Livraison",A635="Z - Garage - Restitution"),B635,""),"")</f>
        <v/>
      </c>
      <c r="M635" s="20" t="str">
        <f>IFERROR(INT(IF(OR(IMPORT!K635="intervention",IMPORT!K635="intervention-late",IMPORT!K635="unavailable"),IF(J635&lt;&gt;"",MID(VLOOKUP(B635,IMPORT!$F:$AF,21,0),1,10),MID(VLOOKUP(B635,IMPORT!$F:$AF,19,0),1,10)),"")),"")</f>
        <v/>
      </c>
      <c r="N635" s="20" t="str">
        <f>IFERROR(INT(IF(OR(IMPORT!K635="intervention",IMPORT!K635="intervention-late",IMPORT!K635="unavailable"),IF(J635&lt;&gt;"",MID(VLOOKUP(B635,IMPORT!$F:$AF,22,0),1,10),MID(VLOOKUP(B635,IMPORT!$F:$AF,20,0),1,10)),"")),"")</f>
        <v/>
      </c>
      <c r="O635" s="18" t="str">
        <f t="shared" ca="1" si="9"/>
        <v/>
      </c>
      <c r="P635" s="14" t="str">
        <f>IFERROR(INT(IF(MID(VLOOKUP(B635,IMPORT!$F:$AF,23,FALSE),1,10)&lt;&gt;"null",MID(VLOOKUP(B635,IMPORT!$F:$AF,23,FALSE),1,10),"")),"")</f>
        <v/>
      </c>
      <c r="Q635" s="16" t="str">
        <f>IFERROR(INT(IF(MID(VLOOKUP(B635,IMPORT!$F:$AF,26,FALSE),1,10)&lt;&gt;"null",MID(VLOOKUP(B635,IMPORT!$F:$AF,26,FALSE),1,10),"")),"")</f>
        <v/>
      </c>
      <c r="R635" s="16" t="str">
        <f>IFERROR(IF(VLOOKUP(B635,IMPORT!$F:$AF,11,FALSE)="true","X",""),"")</f>
        <v/>
      </c>
      <c r="S635" s="16" t="str">
        <f>IFERROR(IF(VLOOKUP(B635,IMPORT!$F:$AF,12,FALSE)="true","X",""),"")</f>
        <v/>
      </c>
      <c r="T635" s="16" t="str">
        <f>IFERROR(IF(VLOOKUP(B635,IMPORT!$F:$AF,9,FALSE)="true","X",""),"")</f>
        <v/>
      </c>
      <c r="U635" s="16" t="str">
        <f>IFERROR(IF(VLOOKUP(B635,IMPORT!$F:$AF,10,FALSE)="true","X",""),"")</f>
        <v/>
      </c>
      <c r="V635" s="16" t="str">
        <f>IFERROR(IF(VLOOKUP(B635,IMPORT!$F:$AF,13,FALSE)="true","X",""),"")</f>
        <v/>
      </c>
      <c r="W635" s="16" t="str">
        <f>IFERROR(IF(VLOOKUP(B635,IMPORT!$F:$AF,14,FALSE)="true","X",""),"")</f>
        <v/>
      </c>
      <c r="X635" s="12" t="str">
        <f>IFERROR(INT(IF(MID(VLOOKUP(B635,IMPORT!$F:$AF,27,FALSE),1,10)&lt;&gt;"null",MID(VLOOKUP(B635,IMPORT!$F:$AF,27,FALSE),1,10),"-")),"")</f>
        <v/>
      </c>
      <c r="Y635" s="21" t="str">
        <f>IFERROR(IF(VLOOKUP(B635,IMPORT!$F:$AF,24,FALSE)&lt;&gt;"null",VLOOKUP(B635,IMPORT!$F:$AF,24,FALSE),""),"")</f>
        <v/>
      </c>
      <c r="Z635" s="18" t="str">
        <f>IFERROR(IF(VLOOKUP(B635,IMPORT!$F:$AF,25,FALSE)&lt;&gt;"null",VLOOKUP(B635,IMPORT!$F:$AF,25,FALSE),""),"")</f>
        <v/>
      </c>
    </row>
    <row r="636" spans="1:26">
      <c r="A636" s="1" t="str">
        <f>IFERROR(IF(IMPORT!C636&lt;&gt;"",IMPORT!C636,""),"")</f>
        <v/>
      </c>
      <c r="B636" s="1">
        <f>IFERROR(VLOOKUP(D636,IMPORT!$1:$1048576,6,FALSE),"")</f>
        <v>0</v>
      </c>
      <c r="C636" s="1" t="str">
        <f>IFERROR(VLOOKUP(B636,IMPORT!$F:$G,2,FALSE),"")</f>
        <v/>
      </c>
      <c r="D636" s="8" t="str">
        <f>IFERROR(IF(IMPORT!A636&lt;&gt;"",IMPORT!A636,""),"")</f>
        <v/>
      </c>
      <c r="E636" s="1">
        <f>IFERROR(VLOOKUP(D636,IMPORT!$1:$1048576,21,FALSE),"")</f>
        <v>0</v>
      </c>
      <c r="F636" s="25" t="str">
        <f>IFERROR(IF(VLOOKUP(B636,IMPORT!$F:$J,4,0)="true","","S"),"")</f>
        <v/>
      </c>
      <c r="G636" s="10" t="str">
        <f>IFERROR(IF(VLOOKUP(B636,IMPORT!$F:$J,5,0)="normal","","B"),"")</f>
        <v/>
      </c>
      <c r="H636" s="26" t="str">
        <f>IFERROR(IF(VLOOKUP(B636,IMPORT!$F:$L,7,0)="true","","P"),"")</f>
        <v/>
      </c>
      <c r="I636" s="18" t="str">
        <f>IF(AND(OR(IMPORT!K636="available",IMPORT!K636="reservation",IMPORT!K636="reservation-late"),OR(A636&lt;&gt;"Z - Garage - Livraison",A636&lt;&gt;"Z - Garage - Livraison")),B636,"")</f>
        <v/>
      </c>
      <c r="J636" s="18" t="str">
        <f>IFERROR(IF(VLOOKUP(B636,IMPORT!$F:$AF,21,FALSE)&lt;&gt;"null",IF(OR(A636="Z - Garage - Livraison",A636="Z - Garage - Restitution"),"",B636),""),"")</f>
        <v/>
      </c>
      <c r="K636" s="18" t="str">
        <f>IF(AND(J636="",OR(IMPORT!K636="intervention",IMPORT!K636="intervention-late")),IF(OR(A636="Z - Garage - Livraison",A636="Z - Garage - Restitution"),"",B636),"")</f>
        <v/>
      </c>
      <c r="L636" s="18" t="str">
        <f>IFERROR(IF(OR(A636="Z - Garage - Livraison",A636="Z - Garage - Restitution"),B636,""),"")</f>
        <v/>
      </c>
      <c r="M636" s="20" t="str">
        <f>IFERROR(INT(IF(OR(IMPORT!K636="intervention",IMPORT!K636="intervention-late",IMPORT!K636="unavailable"),IF(J636&lt;&gt;"",MID(VLOOKUP(B636,IMPORT!$F:$AF,21,0),1,10),MID(VLOOKUP(B636,IMPORT!$F:$AF,19,0),1,10)),"")),"")</f>
        <v/>
      </c>
      <c r="N636" s="20" t="str">
        <f>IFERROR(INT(IF(OR(IMPORT!K636="intervention",IMPORT!K636="intervention-late",IMPORT!K636="unavailable"),IF(J636&lt;&gt;"",MID(VLOOKUP(B636,IMPORT!$F:$AF,22,0),1,10),MID(VLOOKUP(B636,IMPORT!$F:$AF,20,0),1,10)),"")),"")</f>
        <v/>
      </c>
      <c r="O636" s="18" t="str">
        <f t="shared" ca="1" si="9"/>
        <v/>
      </c>
      <c r="P636" s="14" t="str">
        <f>IFERROR(INT(IF(MID(VLOOKUP(B636,IMPORT!$F:$AF,23,FALSE),1,10)&lt;&gt;"null",MID(VLOOKUP(B636,IMPORT!$F:$AF,23,FALSE),1,10),"")),"")</f>
        <v/>
      </c>
      <c r="Q636" s="16" t="str">
        <f>IFERROR(INT(IF(MID(VLOOKUP(B636,IMPORT!$F:$AF,26,FALSE),1,10)&lt;&gt;"null",MID(VLOOKUP(B636,IMPORT!$F:$AF,26,FALSE),1,10),"")),"")</f>
        <v/>
      </c>
      <c r="R636" s="16" t="str">
        <f>IFERROR(IF(VLOOKUP(B636,IMPORT!$F:$AF,11,FALSE)="true","X",""),"")</f>
        <v/>
      </c>
      <c r="S636" s="16" t="str">
        <f>IFERROR(IF(VLOOKUP(B636,IMPORT!$F:$AF,12,FALSE)="true","X",""),"")</f>
        <v/>
      </c>
      <c r="T636" s="16" t="str">
        <f>IFERROR(IF(VLOOKUP(B636,IMPORT!$F:$AF,9,FALSE)="true","X",""),"")</f>
        <v/>
      </c>
      <c r="U636" s="16" t="str">
        <f>IFERROR(IF(VLOOKUP(B636,IMPORT!$F:$AF,10,FALSE)="true","X",""),"")</f>
        <v/>
      </c>
      <c r="V636" s="16" t="str">
        <f>IFERROR(IF(VLOOKUP(B636,IMPORT!$F:$AF,13,FALSE)="true","X",""),"")</f>
        <v/>
      </c>
      <c r="W636" s="16" t="str">
        <f>IFERROR(IF(VLOOKUP(B636,IMPORT!$F:$AF,14,FALSE)="true","X",""),"")</f>
        <v/>
      </c>
      <c r="X636" s="12" t="str">
        <f>IFERROR(INT(IF(MID(VLOOKUP(B636,IMPORT!$F:$AF,27,FALSE),1,10)&lt;&gt;"null",MID(VLOOKUP(B636,IMPORT!$F:$AF,27,FALSE),1,10),"-")),"")</f>
        <v/>
      </c>
      <c r="Y636" s="21" t="str">
        <f>IFERROR(IF(VLOOKUP(B636,IMPORT!$F:$AF,24,FALSE)&lt;&gt;"null",VLOOKUP(B636,IMPORT!$F:$AF,24,FALSE),""),"")</f>
        <v/>
      </c>
      <c r="Z636" s="18" t="str">
        <f>IFERROR(IF(VLOOKUP(B636,IMPORT!$F:$AF,25,FALSE)&lt;&gt;"null",VLOOKUP(B636,IMPORT!$F:$AF,25,FALSE),""),"")</f>
        <v/>
      </c>
    </row>
    <row r="637" spans="1:26">
      <c r="A637" s="1" t="str">
        <f>IFERROR(IF(IMPORT!C637&lt;&gt;"",IMPORT!C637,""),"")</f>
        <v/>
      </c>
      <c r="B637" s="1">
        <f>IFERROR(VLOOKUP(D637,IMPORT!$1:$1048576,6,FALSE),"")</f>
        <v>0</v>
      </c>
      <c r="C637" s="1" t="str">
        <f>IFERROR(VLOOKUP(B637,IMPORT!$F:$G,2,FALSE),"")</f>
        <v/>
      </c>
      <c r="D637" s="8" t="str">
        <f>IFERROR(IF(IMPORT!A637&lt;&gt;"",IMPORT!A637,""),"")</f>
        <v/>
      </c>
      <c r="E637" s="1">
        <f>IFERROR(VLOOKUP(D637,IMPORT!$1:$1048576,21,FALSE),"")</f>
        <v>0</v>
      </c>
      <c r="F637" s="25" t="str">
        <f>IFERROR(IF(VLOOKUP(B637,IMPORT!$F:$J,4,0)="true","","S"),"")</f>
        <v/>
      </c>
      <c r="G637" s="10" t="str">
        <f>IFERROR(IF(VLOOKUP(B637,IMPORT!$F:$J,5,0)="normal","","B"),"")</f>
        <v/>
      </c>
      <c r="H637" s="26" t="str">
        <f>IFERROR(IF(VLOOKUP(B637,IMPORT!$F:$L,7,0)="true","","P"),"")</f>
        <v/>
      </c>
      <c r="I637" s="18" t="str">
        <f>IF(AND(OR(IMPORT!K637="available",IMPORT!K637="reservation",IMPORT!K637="reservation-late"),OR(A637&lt;&gt;"Z - Garage - Livraison",A637&lt;&gt;"Z - Garage - Livraison")),B637,"")</f>
        <v/>
      </c>
      <c r="J637" s="18" t="str">
        <f>IFERROR(IF(VLOOKUP(B637,IMPORT!$F:$AF,21,FALSE)&lt;&gt;"null",IF(OR(A637="Z - Garage - Livraison",A637="Z - Garage - Restitution"),"",B637),""),"")</f>
        <v/>
      </c>
      <c r="K637" s="18" t="str">
        <f>IF(AND(J637="",OR(IMPORT!K637="intervention",IMPORT!K637="intervention-late")),IF(OR(A637="Z - Garage - Livraison",A637="Z - Garage - Restitution"),"",B637),"")</f>
        <v/>
      </c>
      <c r="L637" s="18" t="str">
        <f>IFERROR(IF(OR(A637="Z - Garage - Livraison",A637="Z - Garage - Restitution"),B637,""),"")</f>
        <v/>
      </c>
      <c r="M637" s="20" t="str">
        <f>IFERROR(INT(IF(OR(IMPORT!K637="intervention",IMPORT!K637="intervention-late",IMPORT!K637="unavailable"),IF(J637&lt;&gt;"",MID(VLOOKUP(B637,IMPORT!$F:$AF,21,0),1,10),MID(VLOOKUP(B637,IMPORT!$F:$AF,19,0),1,10)),"")),"")</f>
        <v/>
      </c>
      <c r="N637" s="20" t="str">
        <f>IFERROR(INT(IF(OR(IMPORT!K637="intervention",IMPORT!K637="intervention-late",IMPORT!K637="unavailable"),IF(J637&lt;&gt;"",MID(VLOOKUP(B637,IMPORT!$F:$AF,22,0),1,10),MID(VLOOKUP(B637,IMPORT!$F:$AF,20,0),1,10)),"")),"")</f>
        <v/>
      </c>
      <c r="O637" s="18" t="str">
        <f t="shared" ca="1" si="9"/>
        <v/>
      </c>
      <c r="P637" s="14" t="str">
        <f>IFERROR(INT(IF(MID(VLOOKUP(B637,IMPORT!$F:$AF,23,FALSE),1,10)&lt;&gt;"null",MID(VLOOKUP(B637,IMPORT!$F:$AF,23,FALSE),1,10),"")),"")</f>
        <v/>
      </c>
      <c r="Q637" s="16" t="str">
        <f>IFERROR(INT(IF(MID(VLOOKUP(B637,IMPORT!$F:$AF,26,FALSE),1,10)&lt;&gt;"null",MID(VLOOKUP(B637,IMPORT!$F:$AF,26,FALSE),1,10),"")),"")</f>
        <v/>
      </c>
      <c r="R637" s="16" t="str">
        <f>IFERROR(IF(VLOOKUP(B637,IMPORT!$F:$AF,11,FALSE)="true","X",""),"")</f>
        <v/>
      </c>
      <c r="S637" s="16" t="str">
        <f>IFERROR(IF(VLOOKUP(B637,IMPORT!$F:$AF,12,FALSE)="true","X",""),"")</f>
        <v/>
      </c>
      <c r="T637" s="16" t="str">
        <f>IFERROR(IF(VLOOKUP(B637,IMPORT!$F:$AF,9,FALSE)="true","X",""),"")</f>
        <v/>
      </c>
      <c r="U637" s="16" t="str">
        <f>IFERROR(IF(VLOOKUP(B637,IMPORT!$F:$AF,10,FALSE)="true","X",""),"")</f>
        <v/>
      </c>
      <c r="V637" s="16" t="str">
        <f>IFERROR(IF(VLOOKUP(B637,IMPORT!$F:$AF,13,FALSE)="true","X",""),"")</f>
        <v/>
      </c>
      <c r="W637" s="16" t="str">
        <f>IFERROR(IF(VLOOKUP(B637,IMPORT!$F:$AF,14,FALSE)="true","X",""),"")</f>
        <v/>
      </c>
      <c r="X637" s="12" t="str">
        <f>IFERROR(INT(IF(MID(VLOOKUP(B637,IMPORT!$F:$AF,27,FALSE),1,10)&lt;&gt;"null",MID(VLOOKUP(B637,IMPORT!$F:$AF,27,FALSE),1,10),"-")),"")</f>
        <v/>
      </c>
      <c r="Y637" s="21" t="str">
        <f>IFERROR(IF(VLOOKUP(B637,IMPORT!$F:$AF,24,FALSE)&lt;&gt;"null",VLOOKUP(B637,IMPORT!$F:$AF,24,FALSE),""),"")</f>
        <v/>
      </c>
      <c r="Z637" s="18" t="str">
        <f>IFERROR(IF(VLOOKUP(B637,IMPORT!$F:$AF,25,FALSE)&lt;&gt;"null",VLOOKUP(B637,IMPORT!$F:$AF,25,FALSE),""),"")</f>
        <v/>
      </c>
    </row>
    <row r="638" spans="1:26">
      <c r="A638" s="1" t="str">
        <f>IFERROR(IF(IMPORT!C638&lt;&gt;"",IMPORT!C638,""),"")</f>
        <v/>
      </c>
      <c r="B638" s="1">
        <f>IFERROR(VLOOKUP(D638,IMPORT!$1:$1048576,6,FALSE),"")</f>
        <v>0</v>
      </c>
      <c r="C638" s="1" t="str">
        <f>IFERROR(VLOOKUP(B638,IMPORT!$F:$G,2,FALSE),"")</f>
        <v/>
      </c>
      <c r="D638" s="8" t="str">
        <f>IFERROR(IF(IMPORT!A638&lt;&gt;"",IMPORT!A638,""),"")</f>
        <v/>
      </c>
      <c r="E638" s="1">
        <f>IFERROR(VLOOKUP(D638,IMPORT!$1:$1048576,21,FALSE),"")</f>
        <v>0</v>
      </c>
      <c r="F638" s="25" t="str">
        <f>IFERROR(IF(VLOOKUP(B638,IMPORT!$F:$J,4,0)="true","","S"),"")</f>
        <v/>
      </c>
      <c r="G638" s="10" t="str">
        <f>IFERROR(IF(VLOOKUP(B638,IMPORT!$F:$J,5,0)="normal","","B"),"")</f>
        <v/>
      </c>
      <c r="H638" s="26" t="str">
        <f>IFERROR(IF(VLOOKUP(B638,IMPORT!$F:$L,7,0)="true","","P"),"")</f>
        <v/>
      </c>
      <c r="I638" s="18" t="str">
        <f>IF(AND(OR(IMPORT!K638="available",IMPORT!K638="reservation",IMPORT!K638="reservation-late"),OR(A638&lt;&gt;"Z - Garage - Livraison",A638&lt;&gt;"Z - Garage - Livraison")),B638,"")</f>
        <v/>
      </c>
      <c r="J638" s="18" t="str">
        <f>IFERROR(IF(VLOOKUP(B638,IMPORT!$F:$AF,21,FALSE)&lt;&gt;"null",IF(OR(A638="Z - Garage - Livraison",A638="Z - Garage - Restitution"),"",B638),""),"")</f>
        <v/>
      </c>
      <c r="K638" s="18" t="str">
        <f>IF(AND(J638="",OR(IMPORT!K638="intervention",IMPORT!K638="intervention-late")),IF(OR(A638="Z - Garage - Livraison",A638="Z - Garage - Restitution"),"",B638),"")</f>
        <v/>
      </c>
      <c r="L638" s="18" t="str">
        <f>IFERROR(IF(OR(A638="Z - Garage - Livraison",A638="Z - Garage - Restitution"),B638,""),"")</f>
        <v/>
      </c>
      <c r="M638" s="20" t="str">
        <f>IFERROR(INT(IF(OR(IMPORT!K638="intervention",IMPORT!K638="intervention-late",IMPORT!K638="unavailable"),IF(J638&lt;&gt;"",MID(VLOOKUP(B638,IMPORT!$F:$AF,21,0),1,10),MID(VLOOKUP(B638,IMPORT!$F:$AF,19,0),1,10)),"")),"")</f>
        <v/>
      </c>
      <c r="N638" s="20" t="str">
        <f>IFERROR(INT(IF(OR(IMPORT!K638="intervention",IMPORT!K638="intervention-late",IMPORT!K638="unavailable"),IF(J638&lt;&gt;"",MID(VLOOKUP(B638,IMPORT!$F:$AF,22,0),1,10),MID(VLOOKUP(B638,IMPORT!$F:$AF,20,0),1,10)),"")),"")</f>
        <v/>
      </c>
      <c r="O638" s="18" t="str">
        <f t="shared" ca="1" si="9"/>
        <v/>
      </c>
      <c r="P638" s="14" t="str">
        <f>IFERROR(INT(IF(MID(VLOOKUP(B638,IMPORT!$F:$AF,23,FALSE),1,10)&lt;&gt;"null",MID(VLOOKUP(B638,IMPORT!$F:$AF,23,FALSE),1,10),"")),"")</f>
        <v/>
      </c>
      <c r="Q638" s="16" t="str">
        <f>IFERROR(INT(IF(MID(VLOOKUP(B638,IMPORT!$F:$AF,26,FALSE),1,10)&lt;&gt;"null",MID(VLOOKUP(B638,IMPORT!$F:$AF,26,FALSE),1,10),"")),"")</f>
        <v/>
      </c>
      <c r="R638" s="16" t="str">
        <f>IFERROR(IF(VLOOKUP(B638,IMPORT!$F:$AF,11,FALSE)="true","X",""),"")</f>
        <v/>
      </c>
      <c r="S638" s="16" t="str">
        <f>IFERROR(IF(VLOOKUP(B638,IMPORT!$F:$AF,12,FALSE)="true","X",""),"")</f>
        <v/>
      </c>
      <c r="T638" s="16" t="str">
        <f>IFERROR(IF(VLOOKUP(B638,IMPORT!$F:$AF,9,FALSE)="true","X",""),"")</f>
        <v/>
      </c>
      <c r="U638" s="16" t="str">
        <f>IFERROR(IF(VLOOKUP(B638,IMPORT!$F:$AF,10,FALSE)="true","X",""),"")</f>
        <v/>
      </c>
      <c r="V638" s="16" t="str">
        <f>IFERROR(IF(VLOOKUP(B638,IMPORT!$F:$AF,13,FALSE)="true","X",""),"")</f>
        <v/>
      </c>
      <c r="W638" s="16" t="str">
        <f>IFERROR(IF(VLOOKUP(B638,IMPORT!$F:$AF,14,FALSE)="true","X",""),"")</f>
        <v/>
      </c>
      <c r="X638" s="12" t="str">
        <f>IFERROR(INT(IF(MID(VLOOKUP(B638,IMPORT!$F:$AF,27,FALSE),1,10)&lt;&gt;"null",MID(VLOOKUP(B638,IMPORT!$F:$AF,27,FALSE),1,10),"-")),"")</f>
        <v/>
      </c>
      <c r="Y638" s="21" t="str">
        <f>IFERROR(IF(VLOOKUP(B638,IMPORT!$F:$AF,24,FALSE)&lt;&gt;"null",VLOOKUP(B638,IMPORT!$F:$AF,24,FALSE),""),"")</f>
        <v/>
      </c>
      <c r="Z638" s="18" t="str">
        <f>IFERROR(IF(VLOOKUP(B638,IMPORT!$F:$AF,25,FALSE)&lt;&gt;"null",VLOOKUP(B638,IMPORT!$F:$AF,25,FALSE),""),"")</f>
        <v/>
      </c>
    </row>
    <row r="639" spans="1:26">
      <c r="A639" s="1" t="str">
        <f>IFERROR(IF(IMPORT!C639&lt;&gt;"",IMPORT!C639,""),"")</f>
        <v/>
      </c>
      <c r="B639" s="1">
        <f>IFERROR(VLOOKUP(D639,IMPORT!$1:$1048576,6,FALSE),"")</f>
        <v>0</v>
      </c>
      <c r="C639" s="1" t="str">
        <f>IFERROR(VLOOKUP(B639,IMPORT!$F:$G,2,FALSE),"")</f>
        <v/>
      </c>
      <c r="D639" s="8" t="str">
        <f>IFERROR(IF(IMPORT!A639&lt;&gt;"",IMPORT!A639,""),"")</f>
        <v/>
      </c>
      <c r="E639" s="1">
        <f>IFERROR(VLOOKUP(D639,IMPORT!$1:$1048576,21,FALSE),"")</f>
        <v>0</v>
      </c>
      <c r="F639" s="25" t="str">
        <f>IFERROR(IF(VLOOKUP(B639,IMPORT!$F:$J,4,0)="true","","S"),"")</f>
        <v/>
      </c>
      <c r="G639" s="10" t="str">
        <f>IFERROR(IF(VLOOKUP(B639,IMPORT!$F:$J,5,0)="normal","","B"),"")</f>
        <v/>
      </c>
      <c r="H639" s="26" t="str">
        <f>IFERROR(IF(VLOOKUP(B639,IMPORT!$F:$L,7,0)="true","","P"),"")</f>
        <v/>
      </c>
      <c r="I639" s="18" t="str">
        <f>IF(AND(OR(IMPORT!K639="available",IMPORT!K639="reservation",IMPORT!K639="reservation-late"),OR(A639&lt;&gt;"Z - Garage - Livraison",A639&lt;&gt;"Z - Garage - Livraison")),B639,"")</f>
        <v/>
      </c>
      <c r="J639" s="18" t="str">
        <f>IFERROR(IF(VLOOKUP(B639,IMPORT!$F:$AF,21,FALSE)&lt;&gt;"null",IF(OR(A639="Z - Garage - Livraison",A639="Z - Garage - Restitution"),"",B639),""),"")</f>
        <v/>
      </c>
      <c r="K639" s="18" t="str">
        <f>IF(AND(J639="",OR(IMPORT!K639="intervention",IMPORT!K639="intervention-late")),IF(OR(A639="Z - Garage - Livraison",A639="Z - Garage - Restitution"),"",B639),"")</f>
        <v/>
      </c>
      <c r="L639" s="18" t="str">
        <f>IFERROR(IF(OR(A639="Z - Garage - Livraison",A639="Z - Garage - Restitution"),B639,""),"")</f>
        <v/>
      </c>
      <c r="M639" s="20" t="str">
        <f>IFERROR(INT(IF(OR(IMPORT!K639="intervention",IMPORT!K639="intervention-late",IMPORT!K639="unavailable"),IF(J639&lt;&gt;"",MID(VLOOKUP(B639,IMPORT!$F:$AF,21,0),1,10),MID(VLOOKUP(B639,IMPORT!$F:$AF,19,0),1,10)),"")),"")</f>
        <v/>
      </c>
      <c r="N639" s="20" t="str">
        <f>IFERROR(INT(IF(OR(IMPORT!K639="intervention",IMPORT!K639="intervention-late",IMPORT!K639="unavailable"),IF(J639&lt;&gt;"",MID(VLOOKUP(B639,IMPORT!$F:$AF,22,0),1,10),MID(VLOOKUP(B639,IMPORT!$F:$AF,20,0),1,10)),"")),"")</f>
        <v/>
      </c>
      <c r="O639" s="18" t="str">
        <f t="shared" ca="1" si="9"/>
        <v/>
      </c>
      <c r="P639" s="14" t="str">
        <f>IFERROR(INT(IF(MID(VLOOKUP(B639,IMPORT!$F:$AF,23,FALSE),1,10)&lt;&gt;"null",MID(VLOOKUP(B639,IMPORT!$F:$AF,23,FALSE),1,10),"")),"")</f>
        <v/>
      </c>
      <c r="Q639" s="16" t="str">
        <f>IFERROR(INT(IF(MID(VLOOKUP(B639,IMPORT!$F:$AF,26,FALSE),1,10)&lt;&gt;"null",MID(VLOOKUP(B639,IMPORT!$F:$AF,26,FALSE),1,10),"")),"")</f>
        <v/>
      </c>
      <c r="R639" s="16" t="str">
        <f>IFERROR(IF(VLOOKUP(B639,IMPORT!$F:$AF,11,FALSE)="true","X",""),"")</f>
        <v/>
      </c>
      <c r="S639" s="16" t="str">
        <f>IFERROR(IF(VLOOKUP(B639,IMPORT!$F:$AF,12,FALSE)="true","X",""),"")</f>
        <v/>
      </c>
      <c r="T639" s="16" t="str">
        <f>IFERROR(IF(VLOOKUP(B639,IMPORT!$F:$AF,9,FALSE)="true","X",""),"")</f>
        <v/>
      </c>
      <c r="U639" s="16" t="str">
        <f>IFERROR(IF(VLOOKUP(B639,IMPORT!$F:$AF,10,FALSE)="true","X",""),"")</f>
        <v/>
      </c>
      <c r="V639" s="16" t="str">
        <f>IFERROR(IF(VLOOKUP(B639,IMPORT!$F:$AF,13,FALSE)="true","X",""),"")</f>
        <v/>
      </c>
      <c r="W639" s="16" t="str">
        <f>IFERROR(IF(VLOOKUP(B639,IMPORT!$F:$AF,14,FALSE)="true","X",""),"")</f>
        <v/>
      </c>
      <c r="X639" s="12" t="str">
        <f>IFERROR(INT(IF(MID(VLOOKUP(B639,IMPORT!$F:$AF,27,FALSE),1,10)&lt;&gt;"null",MID(VLOOKUP(B639,IMPORT!$F:$AF,27,FALSE),1,10),"-")),"")</f>
        <v/>
      </c>
      <c r="Y639" s="21" t="str">
        <f>IFERROR(IF(VLOOKUP(B639,IMPORT!$F:$AF,24,FALSE)&lt;&gt;"null",VLOOKUP(B639,IMPORT!$F:$AF,24,FALSE),""),"")</f>
        <v/>
      </c>
      <c r="Z639" s="18" t="str">
        <f>IFERROR(IF(VLOOKUP(B639,IMPORT!$F:$AF,25,FALSE)&lt;&gt;"null",VLOOKUP(B639,IMPORT!$F:$AF,25,FALSE),""),"")</f>
        <v/>
      </c>
    </row>
    <row r="640" spans="1:26">
      <c r="A640" s="1" t="str">
        <f>IFERROR(IF(IMPORT!C640&lt;&gt;"",IMPORT!C640,""),"")</f>
        <v/>
      </c>
      <c r="B640" s="1">
        <f>IFERROR(VLOOKUP(D640,IMPORT!$1:$1048576,6,FALSE),"")</f>
        <v>0</v>
      </c>
      <c r="C640" s="1" t="str">
        <f>IFERROR(VLOOKUP(B640,IMPORT!$F:$G,2,FALSE),"")</f>
        <v/>
      </c>
      <c r="D640" s="8" t="str">
        <f>IFERROR(IF(IMPORT!A640&lt;&gt;"",IMPORT!A640,""),"")</f>
        <v/>
      </c>
      <c r="E640" s="1">
        <f>IFERROR(VLOOKUP(D640,IMPORT!$1:$1048576,21,FALSE),"")</f>
        <v>0</v>
      </c>
      <c r="F640" s="25" t="str">
        <f>IFERROR(IF(VLOOKUP(B640,IMPORT!$F:$J,4,0)="true","","S"),"")</f>
        <v/>
      </c>
      <c r="G640" s="10" t="str">
        <f>IFERROR(IF(VLOOKUP(B640,IMPORT!$F:$J,5,0)="normal","","B"),"")</f>
        <v/>
      </c>
      <c r="H640" s="26" t="str">
        <f>IFERROR(IF(VLOOKUP(B640,IMPORT!$F:$L,7,0)="true","","P"),"")</f>
        <v/>
      </c>
      <c r="I640" s="18" t="str">
        <f>IF(AND(OR(IMPORT!K640="available",IMPORT!K640="reservation",IMPORT!K640="reservation-late"),OR(A640&lt;&gt;"Z - Garage - Livraison",A640&lt;&gt;"Z - Garage - Livraison")),B640,"")</f>
        <v/>
      </c>
      <c r="J640" s="18" t="str">
        <f>IFERROR(IF(VLOOKUP(B640,IMPORT!$F:$AF,21,FALSE)&lt;&gt;"null",IF(OR(A640="Z - Garage - Livraison",A640="Z - Garage - Restitution"),"",B640),""),"")</f>
        <v/>
      </c>
      <c r="K640" s="18" t="str">
        <f>IF(AND(J640="",OR(IMPORT!K640="intervention",IMPORT!K640="intervention-late")),IF(OR(A640="Z - Garage - Livraison",A640="Z - Garage - Restitution"),"",B640),"")</f>
        <v/>
      </c>
      <c r="L640" s="18" t="str">
        <f>IFERROR(IF(OR(A640="Z - Garage - Livraison",A640="Z - Garage - Restitution"),B640,""),"")</f>
        <v/>
      </c>
      <c r="M640" s="20" t="str">
        <f>IFERROR(INT(IF(OR(IMPORT!K640="intervention",IMPORT!K640="intervention-late",IMPORT!K640="unavailable"),IF(J640&lt;&gt;"",MID(VLOOKUP(B640,IMPORT!$F:$AF,21,0),1,10),MID(VLOOKUP(B640,IMPORT!$F:$AF,19,0),1,10)),"")),"")</f>
        <v/>
      </c>
      <c r="N640" s="20" t="str">
        <f>IFERROR(INT(IF(OR(IMPORT!K640="intervention",IMPORT!K640="intervention-late",IMPORT!K640="unavailable"),IF(J640&lt;&gt;"",MID(VLOOKUP(B640,IMPORT!$F:$AF,22,0),1,10),MID(VLOOKUP(B640,IMPORT!$F:$AF,20,0),1,10)),"")),"")</f>
        <v/>
      </c>
      <c r="O640" s="18" t="str">
        <f t="shared" ca="1" si="9"/>
        <v/>
      </c>
      <c r="P640" s="14" t="str">
        <f>IFERROR(INT(IF(MID(VLOOKUP(B640,IMPORT!$F:$AF,23,FALSE),1,10)&lt;&gt;"null",MID(VLOOKUP(B640,IMPORT!$F:$AF,23,FALSE),1,10),"")),"")</f>
        <v/>
      </c>
      <c r="Q640" s="16" t="str">
        <f>IFERROR(INT(IF(MID(VLOOKUP(B640,IMPORT!$F:$AF,26,FALSE),1,10)&lt;&gt;"null",MID(VLOOKUP(B640,IMPORT!$F:$AF,26,FALSE),1,10),"")),"")</f>
        <v/>
      </c>
      <c r="R640" s="16" t="str">
        <f>IFERROR(IF(VLOOKUP(B640,IMPORT!$F:$AF,11,FALSE)="true","X",""),"")</f>
        <v/>
      </c>
      <c r="S640" s="16" t="str">
        <f>IFERROR(IF(VLOOKUP(B640,IMPORT!$F:$AF,12,FALSE)="true","X",""),"")</f>
        <v/>
      </c>
      <c r="T640" s="16" t="str">
        <f>IFERROR(IF(VLOOKUP(B640,IMPORT!$F:$AF,9,FALSE)="true","X",""),"")</f>
        <v/>
      </c>
      <c r="U640" s="16" t="str">
        <f>IFERROR(IF(VLOOKUP(B640,IMPORT!$F:$AF,10,FALSE)="true","X",""),"")</f>
        <v/>
      </c>
      <c r="V640" s="16" t="str">
        <f>IFERROR(IF(VLOOKUP(B640,IMPORT!$F:$AF,13,FALSE)="true","X",""),"")</f>
        <v/>
      </c>
      <c r="W640" s="16" t="str">
        <f>IFERROR(IF(VLOOKUP(B640,IMPORT!$F:$AF,14,FALSE)="true","X",""),"")</f>
        <v/>
      </c>
      <c r="X640" s="12" t="str">
        <f>IFERROR(INT(IF(MID(VLOOKUP(B640,IMPORT!$F:$AF,27,FALSE),1,10)&lt;&gt;"null",MID(VLOOKUP(B640,IMPORT!$F:$AF,27,FALSE),1,10),"-")),"")</f>
        <v/>
      </c>
      <c r="Y640" s="21" t="str">
        <f>IFERROR(IF(VLOOKUP(B640,IMPORT!$F:$AF,24,FALSE)&lt;&gt;"null",VLOOKUP(B640,IMPORT!$F:$AF,24,FALSE),""),"")</f>
        <v/>
      </c>
      <c r="Z640" s="18" t="str">
        <f>IFERROR(IF(VLOOKUP(B640,IMPORT!$F:$AF,25,FALSE)&lt;&gt;"null",VLOOKUP(B640,IMPORT!$F:$AF,25,FALSE),""),"")</f>
        <v/>
      </c>
    </row>
    <row r="641" spans="1:26">
      <c r="A641" s="1" t="str">
        <f>IFERROR(IF(IMPORT!C641&lt;&gt;"",IMPORT!C641,""),"")</f>
        <v/>
      </c>
      <c r="B641" s="1">
        <f>IFERROR(VLOOKUP(D641,IMPORT!$1:$1048576,6,FALSE),"")</f>
        <v>0</v>
      </c>
      <c r="C641" s="1" t="str">
        <f>IFERROR(VLOOKUP(B641,IMPORT!$F:$G,2,FALSE),"")</f>
        <v/>
      </c>
      <c r="D641" s="8" t="str">
        <f>IFERROR(IF(IMPORT!A641&lt;&gt;"",IMPORT!A641,""),"")</f>
        <v/>
      </c>
      <c r="E641" s="1">
        <f>IFERROR(VLOOKUP(D641,IMPORT!$1:$1048576,21,FALSE),"")</f>
        <v>0</v>
      </c>
      <c r="F641" s="25" t="str">
        <f>IFERROR(IF(VLOOKUP(B641,IMPORT!$F:$J,4,0)="true","","S"),"")</f>
        <v/>
      </c>
      <c r="G641" s="10" t="str">
        <f>IFERROR(IF(VLOOKUP(B641,IMPORT!$F:$J,5,0)="normal","","B"),"")</f>
        <v/>
      </c>
      <c r="H641" s="26" t="str">
        <f>IFERROR(IF(VLOOKUP(B641,IMPORT!$F:$L,7,0)="true","","P"),"")</f>
        <v/>
      </c>
      <c r="I641" s="18" t="str">
        <f>IF(AND(OR(IMPORT!K641="available",IMPORT!K641="reservation",IMPORT!K641="reservation-late"),OR(A641&lt;&gt;"Z - Garage - Livraison",A641&lt;&gt;"Z - Garage - Livraison")),B641,"")</f>
        <v/>
      </c>
      <c r="J641" s="18" t="str">
        <f>IFERROR(IF(VLOOKUP(B641,IMPORT!$F:$AF,21,FALSE)&lt;&gt;"null",IF(OR(A641="Z - Garage - Livraison",A641="Z - Garage - Restitution"),"",B641),""),"")</f>
        <v/>
      </c>
      <c r="K641" s="18" t="str">
        <f>IF(AND(J641="",OR(IMPORT!K641="intervention",IMPORT!K641="intervention-late")),IF(OR(A641="Z - Garage - Livraison",A641="Z - Garage - Restitution"),"",B641),"")</f>
        <v/>
      </c>
      <c r="L641" s="18" t="str">
        <f>IFERROR(IF(OR(A641="Z - Garage - Livraison",A641="Z - Garage - Restitution"),B641,""),"")</f>
        <v/>
      </c>
      <c r="M641" s="20" t="str">
        <f>IFERROR(INT(IF(OR(IMPORT!K641="intervention",IMPORT!K641="intervention-late",IMPORT!K641="unavailable"),IF(J641&lt;&gt;"",MID(VLOOKUP(B641,IMPORT!$F:$AF,21,0),1,10),MID(VLOOKUP(B641,IMPORT!$F:$AF,19,0),1,10)),"")),"")</f>
        <v/>
      </c>
      <c r="N641" s="20" t="str">
        <f>IFERROR(INT(IF(OR(IMPORT!K641="intervention",IMPORT!K641="intervention-late",IMPORT!K641="unavailable"),IF(J641&lt;&gt;"",MID(VLOOKUP(B641,IMPORT!$F:$AF,22,0),1,10),MID(VLOOKUP(B641,IMPORT!$F:$AF,20,0),1,10)),"")),"")</f>
        <v/>
      </c>
      <c r="O641" s="18" t="str">
        <f t="shared" ca="1" si="9"/>
        <v/>
      </c>
      <c r="P641" s="14" t="str">
        <f>IFERROR(INT(IF(MID(VLOOKUP(B641,IMPORT!$F:$AF,23,FALSE),1,10)&lt;&gt;"null",MID(VLOOKUP(B641,IMPORT!$F:$AF,23,FALSE),1,10),"")),"")</f>
        <v/>
      </c>
      <c r="Q641" s="16" t="str">
        <f>IFERROR(INT(IF(MID(VLOOKUP(B641,IMPORT!$F:$AF,26,FALSE),1,10)&lt;&gt;"null",MID(VLOOKUP(B641,IMPORT!$F:$AF,26,FALSE),1,10),"")),"")</f>
        <v/>
      </c>
      <c r="R641" s="16" t="str">
        <f>IFERROR(IF(VLOOKUP(B641,IMPORT!$F:$AF,11,FALSE)="true","X",""),"")</f>
        <v/>
      </c>
      <c r="S641" s="16" t="str">
        <f>IFERROR(IF(VLOOKUP(B641,IMPORT!$F:$AF,12,FALSE)="true","X",""),"")</f>
        <v/>
      </c>
      <c r="T641" s="16" t="str">
        <f>IFERROR(IF(VLOOKUP(B641,IMPORT!$F:$AF,9,FALSE)="true","X",""),"")</f>
        <v/>
      </c>
      <c r="U641" s="16" t="str">
        <f>IFERROR(IF(VLOOKUP(B641,IMPORT!$F:$AF,10,FALSE)="true","X",""),"")</f>
        <v/>
      </c>
      <c r="V641" s="16" t="str">
        <f>IFERROR(IF(VLOOKUP(B641,IMPORT!$F:$AF,13,FALSE)="true","X",""),"")</f>
        <v/>
      </c>
      <c r="W641" s="16" t="str">
        <f>IFERROR(IF(VLOOKUP(B641,IMPORT!$F:$AF,14,FALSE)="true","X",""),"")</f>
        <v/>
      </c>
      <c r="X641" s="12" t="str">
        <f>IFERROR(INT(IF(MID(VLOOKUP(B641,IMPORT!$F:$AF,27,FALSE),1,10)&lt;&gt;"null",MID(VLOOKUP(B641,IMPORT!$F:$AF,27,FALSE),1,10),"-")),"")</f>
        <v/>
      </c>
      <c r="Y641" s="21" t="str">
        <f>IFERROR(IF(VLOOKUP(B641,IMPORT!$F:$AF,24,FALSE)&lt;&gt;"null",VLOOKUP(B641,IMPORT!$F:$AF,24,FALSE),""),"")</f>
        <v/>
      </c>
      <c r="Z641" s="18" t="str">
        <f>IFERROR(IF(VLOOKUP(B641,IMPORT!$F:$AF,25,FALSE)&lt;&gt;"null",VLOOKUP(B641,IMPORT!$F:$AF,25,FALSE),""),"")</f>
        <v/>
      </c>
    </row>
    <row r="642" spans="1:26">
      <c r="A642" s="1" t="str">
        <f>IFERROR(IF(IMPORT!C642&lt;&gt;"",IMPORT!C642,""),"")</f>
        <v/>
      </c>
      <c r="B642" s="1">
        <f>IFERROR(VLOOKUP(D642,IMPORT!$1:$1048576,6,FALSE),"")</f>
        <v>0</v>
      </c>
      <c r="C642" s="1" t="str">
        <f>IFERROR(VLOOKUP(B642,IMPORT!$F:$G,2,FALSE),"")</f>
        <v/>
      </c>
      <c r="D642" s="8" t="str">
        <f>IFERROR(IF(IMPORT!A642&lt;&gt;"",IMPORT!A642,""),"")</f>
        <v/>
      </c>
      <c r="E642" s="1">
        <f>IFERROR(VLOOKUP(D642,IMPORT!$1:$1048576,21,FALSE),"")</f>
        <v>0</v>
      </c>
      <c r="F642" s="25" t="str">
        <f>IFERROR(IF(VLOOKUP(B642,IMPORT!$F:$J,4,0)="true","","S"),"")</f>
        <v/>
      </c>
      <c r="G642" s="10" t="str">
        <f>IFERROR(IF(VLOOKUP(B642,IMPORT!$F:$J,5,0)="normal","","B"),"")</f>
        <v/>
      </c>
      <c r="H642" s="26" t="str">
        <f>IFERROR(IF(VLOOKUP(B642,IMPORT!$F:$L,7,0)="true","","P"),"")</f>
        <v/>
      </c>
      <c r="I642" s="18" t="str">
        <f>IF(AND(OR(IMPORT!K642="available",IMPORT!K642="reservation",IMPORT!K642="reservation-late"),OR(A642&lt;&gt;"Z - Garage - Livraison",A642&lt;&gt;"Z - Garage - Livraison")),B642,"")</f>
        <v/>
      </c>
      <c r="J642" s="18" t="str">
        <f>IFERROR(IF(VLOOKUP(B642,IMPORT!$F:$AF,21,FALSE)&lt;&gt;"null",IF(OR(A642="Z - Garage - Livraison",A642="Z - Garage - Restitution"),"",B642),""),"")</f>
        <v/>
      </c>
      <c r="K642" s="18" t="str">
        <f>IF(AND(J642="",OR(IMPORT!K642="intervention",IMPORT!K642="intervention-late")),IF(OR(A642="Z - Garage - Livraison",A642="Z - Garage - Restitution"),"",B642),"")</f>
        <v/>
      </c>
      <c r="L642" s="18" t="str">
        <f>IFERROR(IF(OR(A642="Z - Garage - Livraison",A642="Z - Garage - Restitution"),B642,""),"")</f>
        <v/>
      </c>
      <c r="M642" s="20" t="str">
        <f>IFERROR(INT(IF(OR(IMPORT!K642="intervention",IMPORT!K642="intervention-late",IMPORT!K642="unavailable"),IF(J642&lt;&gt;"",MID(VLOOKUP(B642,IMPORT!$F:$AF,21,0),1,10),MID(VLOOKUP(B642,IMPORT!$F:$AF,19,0),1,10)),"")),"")</f>
        <v/>
      </c>
      <c r="N642" s="20" t="str">
        <f>IFERROR(INT(IF(OR(IMPORT!K642="intervention",IMPORT!K642="intervention-late",IMPORT!K642="unavailable"),IF(J642&lt;&gt;"",MID(VLOOKUP(B642,IMPORT!$F:$AF,22,0),1,10),MID(VLOOKUP(B642,IMPORT!$F:$AF,20,0),1,10)),"")),"")</f>
        <v/>
      </c>
      <c r="O642" s="18" t="str">
        <f t="shared" ca="1" si="9"/>
        <v/>
      </c>
      <c r="P642" s="14" t="str">
        <f>IFERROR(INT(IF(MID(VLOOKUP(B642,IMPORT!$F:$AF,23,FALSE),1,10)&lt;&gt;"null",MID(VLOOKUP(B642,IMPORT!$F:$AF,23,FALSE),1,10),"")),"")</f>
        <v/>
      </c>
      <c r="Q642" s="16" t="str">
        <f>IFERROR(INT(IF(MID(VLOOKUP(B642,IMPORT!$F:$AF,26,FALSE),1,10)&lt;&gt;"null",MID(VLOOKUP(B642,IMPORT!$F:$AF,26,FALSE),1,10),"")),"")</f>
        <v/>
      </c>
      <c r="R642" s="16" t="str">
        <f>IFERROR(IF(VLOOKUP(B642,IMPORT!$F:$AF,11,FALSE)="true","X",""),"")</f>
        <v/>
      </c>
      <c r="S642" s="16" t="str">
        <f>IFERROR(IF(VLOOKUP(B642,IMPORT!$F:$AF,12,FALSE)="true","X",""),"")</f>
        <v/>
      </c>
      <c r="T642" s="16" t="str">
        <f>IFERROR(IF(VLOOKUP(B642,IMPORT!$F:$AF,9,FALSE)="true","X",""),"")</f>
        <v/>
      </c>
      <c r="U642" s="16" t="str">
        <f>IFERROR(IF(VLOOKUP(B642,IMPORT!$F:$AF,10,FALSE)="true","X",""),"")</f>
        <v/>
      </c>
      <c r="V642" s="16" t="str">
        <f>IFERROR(IF(VLOOKUP(B642,IMPORT!$F:$AF,13,FALSE)="true","X",""),"")</f>
        <v/>
      </c>
      <c r="W642" s="16" t="str">
        <f>IFERROR(IF(VLOOKUP(B642,IMPORT!$F:$AF,14,FALSE)="true","X",""),"")</f>
        <v/>
      </c>
      <c r="X642" s="12" t="str">
        <f>IFERROR(INT(IF(MID(VLOOKUP(B642,IMPORT!$F:$AF,27,FALSE),1,10)&lt;&gt;"null",MID(VLOOKUP(B642,IMPORT!$F:$AF,27,FALSE),1,10),"-")),"")</f>
        <v/>
      </c>
      <c r="Y642" s="21" t="str">
        <f>IFERROR(IF(VLOOKUP(B642,IMPORT!$F:$AF,24,FALSE)&lt;&gt;"null",VLOOKUP(B642,IMPORT!$F:$AF,24,FALSE),""),"")</f>
        <v/>
      </c>
      <c r="Z642" s="18" t="str">
        <f>IFERROR(IF(VLOOKUP(B642,IMPORT!$F:$AF,25,FALSE)&lt;&gt;"null",VLOOKUP(B642,IMPORT!$F:$AF,25,FALSE),""),"")</f>
        <v/>
      </c>
    </row>
    <row r="643" spans="1:26">
      <c r="A643" s="1" t="str">
        <f>IFERROR(IF(IMPORT!C643&lt;&gt;"",IMPORT!C643,""),"")</f>
        <v/>
      </c>
      <c r="B643" s="1">
        <f>IFERROR(VLOOKUP(D643,IMPORT!$1:$1048576,6,FALSE),"")</f>
        <v>0</v>
      </c>
      <c r="C643" s="1" t="str">
        <f>IFERROR(VLOOKUP(B643,IMPORT!$F:$G,2,FALSE),"")</f>
        <v/>
      </c>
      <c r="D643" s="8" t="str">
        <f>IFERROR(IF(IMPORT!A643&lt;&gt;"",IMPORT!A643,""),"")</f>
        <v/>
      </c>
      <c r="E643" s="1">
        <f>IFERROR(VLOOKUP(D643,IMPORT!$1:$1048576,21,FALSE),"")</f>
        <v>0</v>
      </c>
      <c r="F643" s="25" t="str">
        <f>IFERROR(IF(VLOOKUP(B643,IMPORT!$F:$J,4,0)="true","","S"),"")</f>
        <v/>
      </c>
      <c r="G643" s="10" t="str">
        <f>IFERROR(IF(VLOOKUP(B643,IMPORT!$F:$J,5,0)="normal","","B"),"")</f>
        <v/>
      </c>
      <c r="H643" s="26" t="str">
        <f>IFERROR(IF(VLOOKUP(B643,IMPORT!$F:$L,7,0)="true","","P"),"")</f>
        <v/>
      </c>
      <c r="I643" s="18" t="str">
        <f>IF(AND(OR(IMPORT!K643="available",IMPORT!K643="reservation",IMPORT!K643="reservation-late"),OR(A643&lt;&gt;"Z - Garage - Livraison",A643&lt;&gt;"Z - Garage - Livraison")),B643,"")</f>
        <v/>
      </c>
      <c r="J643" s="18" t="str">
        <f>IFERROR(IF(VLOOKUP(B643,IMPORT!$F:$AF,21,FALSE)&lt;&gt;"null",IF(OR(A643="Z - Garage - Livraison",A643="Z - Garage - Restitution"),"",B643),""),"")</f>
        <v/>
      </c>
      <c r="K643" s="18" t="str">
        <f>IF(AND(J643="",OR(IMPORT!K643="intervention",IMPORT!K643="intervention-late")),IF(OR(A643="Z - Garage - Livraison",A643="Z - Garage - Restitution"),"",B643),"")</f>
        <v/>
      </c>
      <c r="L643" s="18" t="str">
        <f>IFERROR(IF(OR(A643="Z - Garage - Livraison",A643="Z - Garage - Restitution"),B643,""),"")</f>
        <v/>
      </c>
      <c r="M643" s="20" t="str">
        <f>IFERROR(INT(IF(OR(IMPORT!K643="intervention",IMPORT!K643="intervention-late",IMPORT!K643="unavailable"),IF(J643&lt;&gt;"",MID(VLOOKUP(B643,IMPORT!$F:$AF,21,0),1,10),MID(VLOOKUP(B643,IMPORT!$F:$AF,19,0),1,10)),"")),"")</f>
        <v/>
      </c>
      <c r="N643" s="20" t="str">
        <f>IFERROR(INT(IF(OR(IMPORT!K643="intervention",IMPORT!K643="intervention-late",IMPORT!K643="unavailable"),IF(J643&lt;&gt;"",MID(VLOOKUP(B643,IMPORT!$F:$AF,22,0),1,10),MID(VLOOKUP(B643,IMPORT!$F:$AF,20,0),1,10)),"")),"")</f>
        <v/>
      </c>
      <c r="O643" s="18" t="str">
        <f t="shared" ref="O643:O706" ca="1" si="10">IF(J643&lt;&gt;"",IF(N643&lt;&gt;"",N643-TODAY(),""),"")</f>
        <v/>
      </c>
      <c r="P643" s="14" t="str">
        <f>IFERROR(INT(IF(MID(VLOOKUP(B643,IMPORT!$F:$AF,23,FALSE),1,10)&lt;&gt;"null",MID(VLOOKUP(B643,IMPORT!$F:$AF,23,FALSE),1,10),"")),"")</f>
        <v/>
      </c>
      <c r="Q643" s="16" t="str">
        <f>IFERROR(INT(IF(MID(VLOOKUP(B643,IMPORT!$F:$AF,26,FALSE),1,10)&lt;&gt;"null",MID(VLOOKUP(B643,IMPORT!$F:$AF,26,FALSE),1,10),"")),"")</f>
        <v/>
      </c>
      <c r="R643" s="16" t="str">
        <f>IFERROR(IF(VLOOKUP(B643,IMPORT!$F:$AF,11,FALSE)="true","X",""),"")</f>
        <v/>
      </c>
      <c r="S643" s="16" t="str">
        <f>IFERROR(IF(VLOOKUP(B643,IMPORT!$F:$AF,12,FALSE)="true","X",""),"")</f>
        <v/>
      </c>
      <c r="T643" s="16" t="str">
        <f>IFERROR(IF(VLOOKUP(B643,IMPORT!$F:$AF,9,FALSE)="true","X",""),"")</f>
        <v/>
      </c>
      <c r="U643" s="16" t="str">
        <f>IFERROR(IF(VLOOKUP(B643,IMPORT!$F:$AF,10,FALSE)="true","X",""),"")</f>
        <v/>
      </c>
      <c r="V643" s="16" t="str">
        <f>IFERROR(IF(VLOOKUP(B643,IMPORT!$F:$AF,13,FALSE)="true","X",""),"")</f>
        <v/>
      </c>
      <c r="W643" s="16" t="str">
        <f>IFERROR(IF(VLOOKUP(B643,IMPORT!$F:$AF,14,FALSE)="true","X",""),"")</f>
        <v/>
      </c>
      <c r="X643" s="12" t="str">
        <f>IFERROR(INT(IF(MID(VLOOKUP(B643,IMPORT!$F:$AF,27,FALSE),1,10)&lt;&gt;"null",MID(VLOOKUP(B643,IMPORT!$F:$AF,27,FALSE),1,10),"-")),"")</f>
        <v/>
      </c>
      <c r="Y643" s="21" t="str">
        <f>IFERROR(IF(VLOOKUP(B643,IMPORT!$F:$AF,24,FALSE)&lt;&gt;"null",VLOOKUP(B643,IMPORT!$F:$AF,24,FALSE),""),"")</f>
        <v/>
      </c>
      <c r="Z643" s="18" t="str">
        <f>IFERROR(IF(VLOOKUP(B643,IMPORT!$F:$AF,25,FALSE)&lt;&gt;"null",VLOOKUP(B643,IMPORT!$F:$AF,25,FALSE),""),"")</f>
        <v/>
      </c>
    </row>
    <row r="644" spans="1:26">
      <c r="A644" s="1" t="str">
        <f>IFERROR(IF(IMPORT!C644&lt;&gt;"",IMPORT!C644,""),"")</f>
        <v/>
      </c>
      <c r="B644" s="1">
        <f>IFERROR(VLOOKUP(D644,IMPORT!$1:$1048576,6,FALSE),"")</f>
        <v>0</v>
      </c>
      <c r="C644" s="1" t="str">
        <f>IFERROR(VLOOKUP(B644,IMPORT!$F:$G,2,FALSE),"")</f>
        <v/>
      </c>
      <c r="D644" s="8" t="str">
        <f>IFERROR(IF(IMPORT!A644&lt;&gt;"",IMPORT!A644,""),"")</f>
        <v/>
      </c>
      <c r="E644" s="1">
        <f>IFERROR(VLOOKUP(D644,IMPORT!$1:$1048576,21,FALSE),"")</f>
        <v>0</v>
      </c>
      <c r="F644" s="25" t="str">
        <f>IFERROR(IF(VLOOKUP(B644,IMPORT!$F:$J,4,0)="true","","S"),"")</f>
        <v/>
      </c>
      <c r="G644" s="10" t="str">
        <f>IFERROR(IF(VLOOKUP(B644,IMPORT!$F:$J,5,0)="normal","","B"),"")</f>
        <v/>
      </c>
      <c r="H644" s="26" t="str">
        <f>IFERROR(IF(VLOOKUP(B644,IMPORT!$F:$L,7,0)="true","","P"),"")</f>
        <v/>
      </c>
      <c r="I644" s="18" t="str">
        <f>IF(AND(OR(IMPORT!K644="available",IMPORT!K644="reservation",IMPORT!K644="reservation-late"),OR(A644&lt;&gt;"Z - Garage - Livraison",A644&lt;&gt;"Z - Garage - Livraison")),B644,"")</f>
        <v/>
      </c>
      <c r="J644" s="18" t="str">
        <f>IFERROR(IF(VLOOKUP(B644,IMPORT!$F:$AF,21,FALSE)&lt;&gt;"null",IF(OR(A644="Z - Garage - Livraison",A644="Z - Garage - Restitution"),"",B644),""),"")</f>
        <v/>
      </c>
      <c r="K644" s="18" t="str">
        <f>IF(AND(J644="",OR(IMPORT!K644="intervention",IMPORT!K644="intervention-late")),IF(OR(A644="Z - Garage - Livraison",A644="Z - Garage - Restitution"),"",B644),"")</f>
        <v/>
      </c>
      <c r="L644" s="18" t="str">
        <f>IFERROR(IF(OR(A644="Z - Garage - Livraison",A644="Z - Garage - Restitution"),B644,""),"")</f>
        <v/>
      </c>
      <c r="M644" s="20" t="str">
        <f>IFERROR(INT(IF(OR(IMPORT!K644="intervention",IMPORT!K644="intervention-late",IMPORT!K644="unavailable"),IF(J644&lt;&gt;"",MID(VLOOKUP(B644,IMPORT!$F:$AF,21,0),1,10),MID(VLOOKUP(B644,IMPORT!$F:$AF,19,0),1,10)),"")),"")</f>
        <v/>
      </c>
      <c r="N644" s="20" t="str">
        <f>IFERROR(INT(IF(OR(IMPORT!K644="intervention",IMPORT!K644="intervention-late",IMPORT!K644="unavailable"),IF(J644&lt;&gt;"",MID(VLOOKUP(B644,IMPORT!$F:$AF,22,0),1,10),MID(VLOOKUP(B644,IMPORT!$F:$AF,20,0),1,10)),"")),"")</f>
        <v/>
      </c>
      <c r="O644" s="18" t="str">
        <f t="shared" ca="1" si="10"/>
        <v/>
      </c>
      <c r="P644" s="14" t="str">
        <f>IFERROR(INT(IF(MID(VLOOKUP(B644,IMPORT!$F:$AF,23,FALSE),1,10)&lt;&gt;"null",MID(VLOOKUP(B644,IMPORT!$F:$AF,23,FALSE),1,10),"")),"")</f>
        <v/>
      </c>
      <c r="Q644" s="16" t="str">
        <f>IFERROR(INT(IF(MID(VLOOKUP(B644,IMPORT!$F:$AF,26,FALSE),1,10)&lt;&gt;"null",MID(VLOOKUP(B644,IMPORT!$F:$AF,26,FALSE),1,10),"")),"")</f>
        <v/>
      </c>
      <c r="R644" s="16" t="str">
        <f>IFERROR(IF(VLOOKUP(B644,IMPORT!$F:$AF,11,FALSE)="true","X",""),"")</f>
        <v/>
      </c>
      <c r="S644" s="16" t="str">
        <f>IFERROR(IF(VLOOKUP(B644,IMPORT!$F:$AF,12,FALSE)="true","X",""),"")</f>
        <v/>
      </c>
      <c r="T644" s="16" t="str">
        <f>IFERROR(IF(VLOOKUP(B644,IMPORT!$F:$AF,9,FALSE)="true","X",""),"")</f>
        <v/>
      </c>
      <c r="U644" s="16" t="str">
        <f>IFERROR(IF(VLOOKUP(B644,IMPORT!$F:$AF,10,FALSE)="true","X",""),"")</f>
        <v/>
      </c>
      <c r="V644" s="16" t="str">
        <f>IFERROR(IF(VLOOKUP(B644,IMPORT!$F:$AF,13,FALSE)="true","X",""),"")</f>
        <v/>
      </c>
      <c r="W644" s="16" t="str">
        <f>IFERROR(IF(VLOOKUP(B644,IMPORT!$F:$AF,14,FALSE)="true","X",""),"")</f>
        <v/>
      </c>
      <c r="X644" s="12" t="str">
        <f>IFERROR(INT(IF(MID(VLOOKUP(B644,IMPORT!$F:$AF,27,FALSE),1,10)&lt;&gt;"null",MID(VLOOKUP(B644,IMPORT!$F:$AF,27,FALSE),1,10),"-")),"")</f>
        <v/>
      </c>
      <c r="Y644" s="21" t="str">
        <f>IFERROR(IF(VLOOKUP(B644,IMPORT!$F:$AF,24,FALSE)&lt;&gt;"null",VLOOKUP(B644,IMPORT!$F:$AF,24,FALSE),""),"")</f>
        <v/>
      </c>
      <c r="Z644" s="18" t="str">
        <f>IFERROR(IF(VLOOKUP(B644,IMPORT!$F:$AF,25,FALSE)&lt;&gt;"null",VLOOKUP(B644,IMPORT!$F:$AF,25,FALSE),""),"")</f>
        <v/>
      </c>
    </row>
    <row r="645" spans="1:26">
      <c r="A645" s="1" t="str">
        <f>IFERROR(IF(IMPORT!C645&lt;&gt;"",IMPORT!C645,""),"")</f>
        <v/>
      </c>
      <c r="B645" s="1">
        <f>IFERROR(VLOOKUP(D645,IMPORT!$1:$1048576,6,FALSE),"")</f>
        <v>0</v>
      </c>
      <c r="C645" s="1" t="str">
        <f>IFERROR(VLOOKUP(B645,IMPORT!$F:$G,2,FALSE),"")</f>
        <v/>
      </c>
      <c r="D645" s="8" t="str">
        <f>IFERROR(IF(IMPORT!A645&lt;&gt;"",IMPORT!A645,""),"")</f>
        <v/>
      </c>
      <c r="E645" s="1">
        <f>IFERROR(VLOOKUP(D645,IMPORT!$1:$1048576,21,FALSE),"")</f>
        <v>0</v>
      </c>
      <c r="F645" s="25" t="str">
        <f>IFERROR(IF(VLOOKUP(B645,IMPORT!$F:$J,4,0)="true","","S"),"")</f>
        <v/>
      </c>
      <c r="G645" s="10" t="str">
        <f>IFERROR(IF(VLOOKUP(B645,IMPORT!$F:$J,5,0)="normal","","B"),"")</f>
        <v/>
      </c>
      <c r="H645" s="26" t="str">
        <f>IFERROR(IF(VLOOKUP(B645,IMPORT!$F:$L,7,0)="true","","P"),"")</f>
        <v/>
      </c>
      <c r="I645" s="18" t="str">
        <f>IF(AND(OR(IMPORT!K645="available",IMPORT!K645="reservation",IMPORT!K645="reservation-late"),OR(A645&lt;&gt;"Z - Garage - Livraison",A645&lt;&gt;"Z - Garage - Livraison")),B645,"")</f>
        <v/>
      </c>
      <c r="J645" s="18" t="str">
        <f>IFERROR(IF(VLOOKUP(B645,IMPORT!$F:$AF,21,FALSE)&lt;&gt;"null",IF(OR(A645="Z - Garage - Livraison",A645="Z - Garage - Restitution"),"",B645),""),"")</f>
        <v/>
      </c>
      <c r="K645" s="18" t="str">
        <f>IF(AND(J645="",OR(IMPORT!K645="intervention",IMPORT!K645="intervention-late")),IF(OR(A645="Z - Garage - Livraison",A645="Z - Garage - Restitution"),"",B645),"")</f>
        <v/>
      </c>
      <c r="L645" s="18" t="str">
        <f>IFERROR(IF(OR(A645="Z - Garage - Livraison",A645="Z - Garage - Restitution"),B645,""),"")</f>
        <v/>
      </c>
      <c r="M645" s="20" t="str">
        <f>IFERROR(INT(IF(OR(IMPORT!K645="intervention",IMPORT!K645="intervention-late",IMPORT!K645="unavailable"),IF(J645&lt;&gt;"",MID(VLOOKUP(B645,IMPORT!$F:$AF,21,0),1,10),MID(VLOOKUP(B645,IMPORT!$F:$AF,19,0),1,10)),"")),"")</f>
        <v/>
      </c>
      <c r="N645" s="20" t="str">
        <f>IFERROR(INT(IF(OR(IMPORT!K645="intervention",IMPORT!K645="intervention-late",IMPORT!K645="unavailable"),IF(J645&lt;&gt;"",MID(VLOOKUP(B645,IMPORT!$F:$AF,22,0),1,10),MID(VLOOKUP(B645,IMPORT!$F:$AF,20,0),1,10)),"")),"")</f>
        <v/>
      </c>
      <c r="O645" s="18" t="str">
        <f t="shared" ca="1" si="10"/>
        <v/>
      </c>
      <c r="P645" s="14" t="str">
        <f>IFERROR(INT(IF(MID(VLOOKUP(B645,IMPORT!$F:$AF,23,FALSE),1,10)&lt;&gt;"null",MID(VLOOKUP(B645,IMPORT!$F:$AF,23,FALSE),1,10),"")),"")</f>
        <v/>
      </c>
      <c r="Q645" s="16" t="str">
        <f>IFERROR(INT(IF(MID(VLOOKUP(B645,IMPORT!$F:$AF,26,FALSE),1,10)&lt;&gt;"null",MID(VLOOKUP(B645,IMPORT!$F:$AF,26,FALSE),1,10),"")),"")</f>
        <v/>
      </c>
      <c r="R645" s="16" t="str">
        <f>IFERROR(IF(VLOOKUP(B645,IMPORT!$F:$AF,11,FALSE)="true","X",""),"")</f>
        <v/>
      </c>
      <c r="S645" s="16" t="str">
        <f>IFERROR(IF(VLOOKUP(B645,IMPORT!$F:$AF,12,FALSE)="true","X",""),"")</f>
        <v/>
      </c>
      <c r="T645" s="16" t="str">
        <f>IFERROR(IF(VLOOKUP(B645,IMPORT!$F:$AF,9,FALSE)="true","X",""),"")</f>
        <v/>
      </c>
      <c r="U645" s="16" t="str">
        <f>IFERROR(IF(VLOOKUP(B645,IMPORT!$F:$AF,10,FALSE)="true","X",""),"")</f>
        <v/>
      </c>
      <c r="V645" s="16" t="str">
        <f>IFERROR(IF(VLOOKUP(B645,IMPORT!$F:$AF,13,FALSE)="true","X",""),"")</f>
        <v/>
      </c>
      <c r="W645" s="16" t="str">
        <f>IFERROR(IF(VLOOKUP(B645,IMPORT!$F:$AF,14,FALSE)="true","X",""),"")</f>
        <v/>
      </c>
      <c r="X645" s="12" t="str">
        <f>IFERROR(INT(IF(MID(VLOOKUP(B645,IMPORT!$F:$AF,27,FALSE),1,10)&lt;&gt;"null",MID(VLOOKUP(B645,IMPORT!$F:$AF,27,FALSE),1,10),"-")),"")</f>
        <v/>
      </c>
      <c r="Y645" s="21" t="str">
        <f>IFERROR(IF(VLOOKUP(B645,IMPORT!$F:$AF,24,FALSE)&lt;&gt;"null",VLOOKUP(B645,IMPORT!$F:$AF,24,FALSE),""),"")</f>
        <v/>
      </c>
      <c r="Z645" s="18" t="str">
        <f>IFERROR(IF(VLOOKUP(B645,IMPORT!$F:$AF,25,FALSE)&lt;&gt;"null",VLOOKUP(B645,IMPORT!$F:$AF,25,FALSE),""),"")</f>
        <v/>
      </c>
    </row>
    <row r="646" spans="1:26">
      <c r="A646" s="1" t="str">
        <f>IFERROR(IF(IMPORT!C646&lt;&gt;"",IMPORT!C646,""),"")</f>
        <v/>
      </c>
      <c r="B646" s="1">
        <f>IFERROR(VLOOKUP(D646,IMPORT!$1:$1048576,6,FALSE),"")</f>
        <v>0</v>
      </c>
      <c r="C646" s="1" t="str">
        <f>IFERROR(VLOOKUP(B646,IMPORT!$F:$G,2,FALSE),"")</f>
        <v/>
      </c>
      <c r="D646" s="8" t="str">
        <f>IFERROR(IF(IMPORT!A646&lt;&gt;"",IMPORT!A646,""),"")</f>
        <v/>
      </c>
      <c r="E646" s="1">
        <f>IFERROR(VLOOKUP(D646,IMPORT!$1:$1048576,21,FALSE),"")</f>
        <v>0</v>
      </c>
      <c r="F646" s="25" t="str">
        <f>IFERROR(IF(VLOOKUP(B646,IMPORT!$F:$J,4,0)="true","","S"),"")</f>
        <v/>
      </c>
      <c r="G646" s="10" t="str">
        <f>IFERROR(IF(VLOOKUP(B646,IMPORT!$F:$J,5,0)="normal","","B"),"")</f>
        <v/>
      </c>
      <c r="H646" s="26" t="str">
        <f>IFERROR(IF(VLOOKUP(B646,IMPORT!$F:$L,7,0)="true","","P"),"")</f>
        <v/>
      </c>
      <c r="I646" s="18" t="str">
        <f>IF(AND(OR(IMPORT!K646="available",IMPORT!K646="reservation",IMPORT!K646="reservation-late"),OR(A646&lt;&gt;"Z - Garage - Livraison",A646&lt;&gt;"Z - Garage - Livraison")),B646,"")</f>
        <v/>
      </c>
      <c r="J646" s="18" t="str">
        <f>IFERROR(IF(VLOOKUP(B646,IMPORT!$F:$AF,21,FALSE)&lt;&gt;"null",IF(OR(A646="Z - Garage - Livraison",A646="Z - Garage - Restitution"),"",B646),""),"")</f>
        <v/>
      </c>
      <c r="K646" s="18" t="str">
        <f>IF(AND(J646="",OR(IMPORT!K646="intervention",IMPORT!K646="intervention-late")),IF(OR(A646="Z - Garage - Livraison",A646="Z - Garage - Restitution"),"",B646),"")</f>
        <v/>
      </c>
      <c r="L646" s="18" t="str">
        <f>IFERROR(IF(OR(A646="Z - Garage - Livraison",A646="Z - Garage - Restitution"),B646,""),"")</f>
        <v/>
      </c>
      <c r="M646" s="20" t="str">
        <f>IFERROR(INT(IF(OR(IMPORT!K646="intervention",IMPORT!K646="intervention-late",IMPORT!K646="unavailable"),IF(J646&lt;&gt;"",MID(VLOOKUP(B646,IMPORT!$F:$AF,21,0),1,10),MID(VLOOKUP(B646,IMPORT!$F:$AF,19,0),1,10)),"")),"")</f>
        <v/>
      </c>
      <c r="N646" s="20" t="str">
        <f>IFERROR(INT(IF(OR(IMPORT!K646="intervention",IMPORT!K646="intervention-late",IMPORT!K646="unavailable"),IF(J646&lt;&gt;"",MID(VLOOKUP(B646,IMPORT!$F:$AF,22,0),1,10),MID(VLOOKUP(B646,IMPORT!$F:$AF,20,0),1,10)),"")),"")</f>
        <v/>
      </c>
      <c r="O646" s="18" t="str">
        <f t="shared" ca="1" si="10"/>
        <v/>
      </c>
      <c r="P646" s="14" t="str">
        <f>IFERROR(INT(IF(MID(VLOOKUP(B646,IMPORT!$F:$AF,23,FALSE),1,10)&lt;&gt;"null",MID(VLOOKUP(B646,IMPORT!$F:$AF,23,FALSE),1,10),"")),"")</f>
        <v/>
      </c>
      <c r="Q646" s="16" t="str">
        <f>IFERROR(INT(IF(MID(VLOOKUP(B646,IMPORT!$F:$AF,26,FALSE),1,10)&lt;&gt;"null",MID(VLOOKUP(B646,IMPORT!$F:$AF,26,FALSE),1,10),"")),"")</f>
        <v/>
      </c>
      <c r="R646" s="16" t="str">
        <f>IFERROR(IF(VLOOKUP(B646,IMPORT!$F:$AF,11,FALSE)="true","X",""),"")</f>
        <v/>
      </c>
      <c r="S646" s="16" t="str">
        <f>IFERROR(IF(VLOOKUP(B646,IMPORT!$F:$AF,12,FALSE)="true","X",""),"")</f>
        <v/>
      </c>
      <c r="T646" s="16" t="str">
        <f>IFERROR(IF(VLOOKUP(B646,IMPORT!$F:$AF,9,FALSE)="true","X",""),"")</f>
        <v/>
      </c>
      <c r="U646" s="16" t="str">
        <f>IFERROR(IF(VLOOKUP(B646,IMPORT!$F:$AF,10,FALSE)="true","X",""),"")</f>
        <v/>
      </c>
      <c r="V646" s="16" t="str">
        <f>IFERROR(IF(VLOOKUP(B646,IMPORT!$F:$AF,13,FALSE)="true","X",""),"")</f>
        <v/>
      </c>
      <c r="W646" s="16" t="str">
        <f>IFERROR(IF(VLOOKUP(B646,IMPORT!$F:$AF,14,FALSE)="true","X",""),"")</f>
        <v/>
      </c>
      <c r="X646" s="12" t="str">
        <f>IFERROR(INT(IF(MID(VLOOKUP(B646,IMPORT!$F:$AF,27,FALSE),1,10)&lt;&gt;"null",MID(VLOOKUP(B646,IMPORT!$F:$AF,27,FALSE),1,10),"-")),"")</f>
        <v/>
      </c>
      <c r="Y646" s="21" t="str">
        <f>IFERROR(IF(VLOOKUP(B646,IMPORT!$F:$AF,24,FALSE)&lt;&gt;"null",VLOOKUP(B646,IMPORT!$F:$AF,24,FALSE),""),"")</f>
        <v/>
      </c>
      <c r="Z646" s="18" t="str">
        <f>IFERROR(IF(VLOOKUP(B646,IMPORT!$F:$AF,25,FALSE)&lt;&gt;"null",VLOOKUP(B646,IMPORT!$F:$AF,25,FALSE),""),"")</f>
        <v/>
      </c>
    </row>
    <row r="647" spans="1:26">
      <c r="A647" s="1" t="str">
        <f>IFERROR(IF(IMPORT!C647&lt;&gt;"",IMPORT!C647,""),"")</f>
        <v/>
      </c>
      <c r="B647" s="1">
        <f>IFERROR(VLOOKUP(D647,IMPORT!$1:$1048576,6,FALSE),"")</f>
        <v>0</v>
      </c>
      <c r="C647" s="1" t="str">
        <f>IFERROR(VLOOKUP(B647,IMPORT!$F:$G,2,FALSE),"")</f>
        <v/>
      </c>
      <c r="D647" s="8" t="str">
        <f>IFERROR(IF(IMPORT!A647&lt;&gt;"",IMPORT!A647,""),"")</f>
        <v/>
      </c>
      <c r="E647" s="1">
        <f>IFERROR(VLOOKUP(D647,IMPORT!$1:$1048576,21,FALSE),"")</f>
        <v>0</v>
      </c>
      <c r="F647" s="25" t="str">
        <f>IFERROR(IF(VLOOKUP(B647,IMPORT!$F:$J,4,0)="true","","S"),"")</f>
        <v/>
      </c>
      <c r="G647" s="10" t="str">
        <f>IFERROR(IF(VLOOKUP(B647,IMPORT!$F:$J,5,0)="normal","","B"),"")</f>
        <v/>
      </c>
      <c r="H647" s="26" t="str">
        <f>IFERROR(IF(VLOOKUP(B647,IMPORT!$F:$L,7,0)="true","","P"),"")</f>
        <v/>
      </c>
      <c r="I647" s="18" t="str">
        <f>IF(AND(OR(IMPORT!K647="available",IMPORT!K647="reservation",IMPORT!K647="reservation-late"),OR(A647&lt;&gt;"Z - Garage - Livraison",A647&lt;&gt;"Z - Garage - Livraison")),B647,"")</f>
        <v/>
      </c>
      <c r="J647" s="18" t="str">
        <f>IFERROR(IF(VLOOKUP(B647,IMPORT!$F:$AF,21,FALSE)&lt;&gt;"null",IF(OR(A647="Z - Garage - Livraison",A647="Z - Garage - Restitution"),"",B647),""),"")</f>
        <v/>
      </c>
      <c r="K647" s="18" t="str">
        <f>IF(AND(J647="",OR(IMPORT!K647="intervention",IMPORT!K647="intervention-late")),IF(OR(A647="Z - Garage - Livraison",A647="Z - Garage - Restitution"),"",B647),"")</f>
        <v/>
      </c>
      <c r="L647" s="18" t="str">
        <f>IFERROR(IF(OR(A647="Z - Garage - Livraison",A647="Z - Garage - Restitution"),B647,""),"")</f>
        <v/>
      </c>
      <c r="M647" s="20" t="str">
        <f>IFERROR(INT(IF(OR(IMPORT!K647="intervention",IMPORT!K647="intervention-late",IMPORT!K647="unavailable"),IF(J647&lt;&gt;"",MID(VLOOKUP(B647,IMPORT!$F:$AF,21,0),1,10),MID(VLOOKUP(B647,IMPORT!$F:$AF,19,0),1,10)),"")),"")</f>
        <v/>
      </c>
      <c r="N647" s="20" t="str">
        <f>IFERROR(INT(IF(OR(IMPORT!K647="intervention",IMPORT!K647="intervention-late",IMPORT!K647="unavailable"),IF(J647&lt;&gt;"",MID(VLOOKUP(B647,IMPORT!$F:$AF,22,0),1,10),MID(VLOOKUP(B647,IMPORT!$F:$AF,20,0),1,10)),"")),"")</f>
        <v/>
      </c>
      <c r="O647" s="18" t="str">
        <f t="shared" ca="1" si="10"/>
        <v/>
      </c>
      <c r="P647" s="14" t="str">
        <f>IFERROR(INT(IF(MID(VLOOKUP(B647,IMPORT!$F:$AF,23,FALSE),1,10)&lt;&gt;"null",MID(VLOOKUP(B647,IMPORT!$F:$AF,23,FALSE),1,10),"")),"")</f>
        <v/>
      </c>
      <c r="Q647" s="16" t="str">
        <f>IFERROR(INT(IF(MID(VLOOKUP(B647,IMPORT!$F:$AF,26,FALSE),1,10)&lt;&gt;"null",MID(VLOOKUP(B647,IMPORT!$F:$AF,26,FALSE),1,10),"")),"")</f>
        <v/>
      </c>
      <c r="R647" s="16" t="str">
        <f>IFERROR(IF(VLOOKUP(B647,IMPORT!$F:$AF,11,FALSE)="true","X",""),"")</f>
        <v/>
      </c>
      <c r="S647" s="16" t="str">
        <f>IFERROR(IF(VLOOKUP(B647,IMPORT!$F:$AF,12,FALSE)="true","X",""),"")</f>
        <v/>
      </c>
      <c r="T647" s="16" t="str">
        <f>IFERROR(IF(VLOOKUP(B647,IMPORT!$F:$AF,9,FALSE)="true","X",""),"")</f>
        <v/>
      </c>
      <c r="U647" s="16" t="str">
        <f>IFERROR(IF(VLOOKUP(B647,IMPORT!$F:$AF,10,FALSE)="true","X",""),"")</f>
        <v/>
      </c>
      <c r="V647" s="16" t="str">
        <f>IFERROR(IF(VLOOKUP(B647,IMPORT!$F:$AF,13,FALSE)="true","X",""),"")</f>
        <v/>
      </c>
      <c r="W647" s="16" t="str">
        <f>IFERROR(IF(VLOOKUP(B647,IMPORT!$F:$AF,14,FALSE)="true","X",""),"")</f>
        <v/>
      </c>
      <c r="X647" s="12" t="str">
        <f>IFERROR(INT(IF(MID(VLOOKUP(B647,IMPORT!$F:$AF,27,FALSE),1,10)&lt;&gt;"null",MID(VLOOKUP(B647,IMPORT!$F:$AF,27,FALSE),1,10),"-")),"")</f>
        <v/>
      </c>
      <c r="Y647" s="21" t="str">
        <f>IFERROR(IF(VLOOKUP(B647,IMPORT!$F:$AF,24,FALSE)&lt;&gt;"null",VLOOKUP(B647,IMPORT!$F:$AF,24,FALSE),""),"")</f>
        <v/>
      </c>
      <c r="Z647" s="18" t="str">
        <f>IFERROR(IF(VLOOKUP(B647,IMPORT!$F:$AF,25,FALSE)&lt;&gt;"null",VLOOKUP(B647,IMPORT!$F:$AF,25,FALSE),""),"")</f>
        <v/>
      </c>
    </row>
    <row r="648" spans="1:26">
      <c r="A648" s="1" t="str">
        <f>IFERROR(IF(IMPORT!C648&lt;&gt;"",IMPORT!C648,""),"")</f>
        <v/>
      </c>
      <c r="B648" s="1">
        <f>IFERROR(VLOOKUP(D648,IMPORT!$1:$1048576,6,FALSE),"")</f>
        <v>0</v>
      </c>
      <c r="C648" s="1" t="str">
        <f>IFERROR(VLOOKUP(B648,IMPORT!$F:$G,2,FALSE),"")</f>
        <v/>
      </c>
      <c r="D648" s="8" t="str">
        <f>IFERROR(IF(IMPORT!A648&lt;&gt;"",IMPORT!A648,""),"")</f>
        <v/>
      </c>
      <c r="E648" s="1">
        <f>IFERROR(VLOOKUP(D648,IMPORT!$1:$1048576,21,FALSE),"")</f>
        <v>0</v>
      </c>
      <c r="F648" s="25" t="str">
        <f>IFERROR(IF(VLOOKUP(B648,IMPORT!$F:$J,4,0)="true","","S"),"")</f>
        <v/>
      </c>
      <c r="G648" s="10" t="str">
        <f>IFERROR(IF(VLOOKUP(B648,IMPORT!$F:$J,5,0)="normal","","B"),"")</f>
        <v/>
      </c>
      <c r="H648" s="26" t="str">
        <f>IFERROR(IF(VLOOKUP(B648,IMPORT!$F:$L,7,0)="true","","P"),"")</f>
        <v/>
      </c>
      <c r="I648" s="18" t="str">
        <f>IF(AND(OR(IMPORT!K648="available",IMPORT!K648="reservation",IMPORT!K648="reservation-late"),OR(A648&lt;&gt;"Z - Garage - Livraison",A648&lt;&gt;"Z - Garage - Livraison")),B648,"")</f>
        <v/>
      </c>
      <c r="J648" s="18" t="str">
        <f>IFERROR(IF(VLOOKUP(B648,IMPORT!$F:$AF,21,FALSE)&lt;&gt;"null",IF(OR(A648="Z - Garage - Livraison",A648="Z - Garage - Restitution"),"",B648),""),"")</f>
        <v/>
      </c>
      <c r="K648" s="18" t="str">
        <f>IF(AND(J648="",OR(IMPORT!K648="intervention",IMPORT!K648="intervention-late")),IF(OR(A648="Z - Garage - Livraison",A648="Z - Garage - Restitution"),"",B648),"")</f>
        <v/>
      </c>
      <c r="L648" s="18" t="str">
        <f>IFERROR(IF(OR(A648="Z - Garage - Livraison",A648="Z - Garage - Restitution"),B648,""),"")</f>
        <v/>
      </c>
      <c r="M648" s="20" t="str">
        <f>IFERROR(INT(IF(OR(IMPORT!K648="intervention",IMPORT!K648="intervention-late",IMPORT!K648="unavailable"),IF(J648&lt;&gt;"",MID(VLOOKUP(B648,IMPORT!$F:$AF,21,0),1,10),MID(VLOOKUP(B648,IMPORT!$F:$AF,19,0),1,10)),"")),"")</f>
        <v/>
      </c>
      <c r="N648" s="20" t="str">
        <f>IFERROR(INT(IF(OR(IMPORT!K648="intervention",IMPORT!K648="intervention-late",IMPORT!K648="unavailable"),IF(J648&lt;&gt;"",MID(VLOOKUP(B648,IMPORT!$F:$AF,22,0),1,10),MID(VLOOKUP(B648,IMPORT!$F:$AF,20,0),1,10)),"")),"")</f>
        <v/>
      </c>
      <c r="O648" s="18" t="str">
        <f t="shared" ca="1" si="10"/>
        <v/>
      </c>
      <c r="P648" s="14" t="str">
        <f>IFERROR(INT(IF(MID(VLOOKUP(B648,IMPORT!$F:$AF,23,FALSE),1,10)&lt;&gt;"null",MID(VLOOKUP(B648,IMPORT!$F:$AF,23,FALSE),1,10),"")),"")</f>
        <v/>
      </c>
      <c r="Q648" s="16" t="str">
        <f>IFERROR(INT(IF(MID(VLOOKUP(B648,IMPORT!$F:$AF,26,FALSE),1,10)&lt;&gt;"null",MID(VLOOKUP(B648,IMPORT!$F:$AF,26,FALSE),1,10),"")),"")</f>
        <v/>
      </c>
      <c r="R648" s="16" t="str">
        <f>IFERROR(IF(VLOOKUP(B648,IMPORT!$F:$AF,11,FALSE)="true","X",""),"")</f>
        <v/>
      </c>
      <c r="S648" s="16" t="str">
        <f>IFERROR(IF(VLOOKUP(B648,IMPORT!$F:$AF,12,FALSE)="true","X",""),"")</f>
        <v/>
      </c>
      <c r="T648" s="16" t="str">
        <f>IFERROR(IF(VLOOKUP(B648,IMPORT!$F:$AF,9,FALSE)="true","X",""),"")</f>
        <v/>
      </c>
      <c r="U648" s="16" t="str">
        <f>IFERROR(IF(VLOOKUP(B648,IMPORT!$F:$AF,10,FALSE)="true","X",""),"")</f>
        <v/>
      </c>
      <c r="V648" s="16" t="str">
        <f>IFERROR(IF(VLOOKUP(B648,IMPORT!$F:$AF,13,FALSE)="true","X",""),"")</f>
        <v/>
      </c>
      <c r="W648" s="16" t="str">
        <f>IFERROR(IF(VLOOKUP(B648,IMPORT!$F:$AF,14,FALSE)="true","X",""),"")</f>
        <v/>
      </c>
      <c r="X648" s="12" t="str">
        <f>IFERROR(INT(IF(MID(VLOOKUP(B648,IMPORT!$F:$AF,27,FALSE),1,10)&lt;&gt;"null",MID(VLOOKUP(B648,IMPORT!$F:$AF,27,FALSE),1,10),"-")),"")</f>
        <v/>
      </c>
      <c r="Y648" s="21" t="str">
        <f>IFERROR(IF(VLOOKUP(B648,IMPORT!$F:$AF,24,FALSE)&lt;&gt;"null",VLOOKUP(B648,IMPORT!$F:$AF,24,FALSE),""),"")</f>
        <v/>
      </c>
      <c r="Z648" s="18" t="str">
        <f>IFERROR(IF(VLOOKUP(B648,IMPORT!$F:$AF,25,FALSE)&lt;&gt;"null",VLOOKUP(B648,IMPORT!$F:$AF,25,FALSE),""),"")</f>
        <v/>
      </c>
    </row>
    <row r="649" spans="1:26">
      <c r="A649" s="1" t="str">
        <f>IFERROR(IF(IMPORT!C649&lt;&gt;"",IMPORT!C649,""),"")</f>
        <v/>
      </c>
      <c r="B649" s="1">
        <f>IFERROR(VLOOKUP(D649,IMPORT!$1:$1048576,6,FALSE),"")</f>
        <v>0</v>
      </c>
      <c r="C649" s="1" t="str">
        <f>IFERROR(VLOOKUP(B649,IMPORT!$F:$G,2,FALSE),"")</f>
        <v/>
      </c>
      <c r="D649" s="8" t="str">
        <f>IFERROR(IF(IMPORT!A649&lt;&gt;"",IMPORT!A649,""),"")</f>
        <v/>
      </c>
      <c r="E649" s="1">
        <f>IFERROR(VLOOKUP(D649,IMPORT!$1:$1048576,21,FALSE),"")</f>
        <v>0</v>
      </c>
      <c r="F649" s="25" t="str">
        <f>IFERROR(IF(VLOOKUP(B649,IMPORT!$F:$J,4,0)="true","","S"),"")</f>
        <v/>
      </c>
      <c r="G649" s="10" t="str">
        <f>IFERROR(IF(VLOOKUP(B649,IMPORT!$F:$J,5,0)="normal","","B"),"")</f>
        <v/>
      </c>
      <c r="H649" s="26" t="str">
        <f>IFERROR(IF(VLOOKUP(B649,IMPORT!$F:$L,7,0)="true","","P"),"")</f>
        <v/>
      </c>
      <c r="I649" s="18" t="str">
        <f>IF(AND(OR(IMPORT!K649="available",IMPORT!K649="reservation",IMPORT!K649="reservation-late"),OR(A649&lt;&gt;"Z - Garage - Livraison",A649&lt;&gt;"Z - Garage - Livraison")),B649,"")</f>
        <v/>
      </c>
      <c r="J649" s="18" t="str">
        <f>IFERROR(IF(VLOOKUP(B649,IMPORT!$F:$AF,21,FALSE)&lt;&gt;"null",IF(OR(A649="Z - Garage - Livraison",A649="Z - Garage - Restitution"),"",B649),""),"")</f>
        <v/>
      </c>
      <c r="K649" s="18" t="str">
        <f>IF(AND(J649="",OR(IMPORT!K649="intervention",IMPORT!K649="intervention-late")),IF(OR(A649="Z - Garage - Livraison",A649="Z - Garage - Restitution"),"",B649),"")</f>
        <v/>
      </c>
      <c r="L649" s="18" t="str">
        <f>IFERROR(IF(OR(A649="Z - Garage - Livraison",A649="Z - Garage - Restitution"),B649,""),"")</f>
        <v/>
      </c>
      <c r="M649" s="20" t="str">
        <f>IFERROR(INT(IF(OR(IMPORT!K649="intervention",IMPORT!K649="intervention-late",IMPORT!K649="unavailable"),IF(J649&lt;&gt;"",MID(VLOOKUP(B649,IMPORT!$F:$AF,21,0),1,10),MID(VLOOKUP(B649,IMPORT!$F:$AF,19,0),1,10)),"")),"")</f>
        <v/>
      </c>
      <c r="N649" s="20" t="str">
        <f>IFERROR(INT(IF(OR(IMPORT!K649="intervention",IMPORT!K649="intervention-late",IMPORT!K649="unavailable"),IF(J649&lt;&gt;"",MID(VLOOKUP(B649,IMPORT!$F:$AF,22,0),1,10),MID(VLOOKUP(B649,IMPORT!$F:$AF,20,0),1,10)),"")),"")</f>
        <v/>
      </c>
      <c r="O649" s="18" t="str">
        <f t="shared" ca="1" si="10"/>
        <v/>
      </c>
      <c r="P649" s="14" t="str">
        <f>IFERROR(INT(IF(MID(VLOOKUP(B649,IMPORT!$F:$AF,23,FALSE),1,10)&lt;&gt;"null",MID(VLOOKUP(B649,IMPORT!$F:$AF,23,FALSE),1,10),"")),"")</f>
        <v/>
      </c>
      <c r="Q649" s="16" t="str">
        <f>IFERROR(INT(IF(MID(VLOOKUP(B649,IMPORT!$F:$AF,26,FALSE),1,10)&lt;&gt;"null",MID(VLOOKUP(B649,IMPORT!$F:$AF,26,FALSE),1,10),"")),"")</f>
        <v/>
      </c>
      <c r="R649" s="16" t="str">
        <f>IFERROR(IF(VLOOKUP(B649,IMPORT!$F:$AF,11,FALSE)="true","X",""),"")</f>
        <v/>
      </c>
      <c r="S649" s="16" t="str">
        <f>IFERROR(IF(VLOOKUP(B649,IMPORT!$F:$AF,12,FALSE)="true","X",""),"")</f>
        <v/>
      </c>
      <c r="T649" s="16" t="str">
        <f>IFERROR(IF(VLOOKUP(B649,IMPORT!$F:$AF,9,FALSE)="true","X",""),"")</f>
        <v/>
      </c>
      <c r="U649" s="16" t="str">
        <f>IFERROR(IF(VLOOKUP(B649,IMPORT!$F:$AF,10,FALSE)="true","X",""),"")</f>
        <v/>
      </c>
      <c r="V649" s="16" t="str">
        <f>IFERROR(IF(VLOOKUP(B649,IMPORT!$F:$AF,13,FALSE)="true","X",""),"")</f>
        <v/>
      </c>
      <c r="W649" s="16" t="str">
        <f>IFERROR(IF(VLOOKUP(B649,IMPORT!$F:$AF,14,FALSE)="true","X",""),"")</f>
        <v/>
      </c>
      <c r="X649" s="12" t="str">
        <f>IFERROR(INT(IF(MID(VLOOKUP(B649,IMPORT!$F:$AF,27,FALSE),1,10)&lt;&gt;"null",MID(VLOOKUP(B649,IMPORT!$F:$AF,27,FALSE),1,10),"-")),"")</f>
        <v/>
      </c>
      <c r="Y649" s="21" t="str">
        <f>IFERROR(IF(VLOOKUP(B649,IMPORT!$F:$AF,24,FALSE)&lt;&gt;"null",VLOOKUP(B649,IMPORT!$F:$AF,24,FALSE),""),"")</f>
        <v/>
      </c>
      <c r="Z649" s="18" t="str">
        <f>IFERROR(IF(VLOOKUP(B649,IMPORT!$F:$AF,25,FALSE)&lt;&gt;"null",VLOOKUP(B649,IMPORT!$F:$AF,25,FALSE),""),"")</f>
        <v/>
      </c>
    </row>
    <row r="650" spans="1:26">
      <c r="A650" s="1" t="str">
        <f>IFERROR(IF(IMPORT!C650&lt;&gt;"",IMPORT!C650,""),"")</f>
        <v/>
      </c>
      <c r="B650" s="1">
        <f>IFERROR(VLOOKUP(D650,IMPORT!$1:$1048576,6,FALSE),"")</f>
        <v>0</v>
      </c>
      <c r="C650" s="1" t="str">
        <f>IFERROR(VLOOKUP(B650,IMPORT!$F:$G,2,FALSE),"")</f>
        <v/>
      </c>
      <c r="D650" s="8" t="str">
        <f>IFERROR(IF(IMPORT!A650&lt;&gt;"",IMPORT!A650,""),"")</f>
        <v/>
      </c>
      <c r="E650" s="1">
        <f>IFERROR(VLOOKUP(D650,IMPORT!$1:$1048576,21,FALSE),"")</f>
        <v>0</v>
      </c>
      <c r="F650" s="25" t="str">
        <f>IFERROR(IF(VLOOKUP(B650,IMPORT!$F:$J,4,0)="true","","S"),"")</f>
        <v/>
      </c>
      <c r="G650" s="10" t="str">
        <f>IFERROR(IF(VLOOKUP(B650,IMPORT!$F:$J,5,0)="normal","","B"),"")</f>
        <v/>
      </c>
      <c r="H650" s="26" t="str">
        <f>IFERROR(IF(VLOOKUP(B650,IMPORT!$F:$L,7,0)="true","","P"),"")</f>
        <v/>
      </c>
      <c r="I650" s="18" t="str">
        <f>IF(AND(OR(IMPORT!K650="available",IMPORT!K650="reservation",IMPORT!K650="reservation-late"),OR(A650&lt;&gt;"Z - Garage - Livraison",A650&lt;&gt;"Z - Garage - Livraison")),B650,"")</f>
        <v/>
      </c>
      <c r="J650" s="18" t="str">
        <f>IFERROR(IF(VLOOKUP(B650,IMPORT!$F:$AF,21,FALSE)&lt;&gt;"null",IF(OR(A650="Z - Garage - Livraison",A650="Z - Garage - Restitution"),"",B650),""),"")</f>
        <v/>
      </c>
      <c r="K650" s="18" t="str">
        <f>IF(AND(J650="",OR(IMPORT!K650="intervention",IMPORT!K650="intervention-late")),IF(OR(A650="Z - Garage - Livraison",A650="Z - Garage - Restitution"),"",B650),"")</f>
        <v/>
      </c>
      <c r="L650" s="18" t="str">
        <f>IFERROR(IF(OR(A650="Z - Garage - Livraison",A650="Z - Garage - Restitution"),B650,""),"")</f>
        <v/>
      </c>
      <c r="M650" s="20" t="str">
        <f>IFERROR(INT(IF(OR(IMPORT!K650="intervention",IMPORT!K650="intervention-late",IMPORT!K650="unavailable"),IF(J650&lt;&gt;"",MID(VLOOKUP(B650,IMPORT!$F:$AF,21,0),1,10),MID(VLOOKUP(B650,IMPORT!$F:$AF,19,0),1,10)),"")),"")</f>
        <v/>
      </c>
      <c r="N650" s="20" t="str">
        <f>IFERROR(INT(IF(OR(IMPORT!K650="intervention",IMPORT!K650="intervention-late",IMPORT!K650="unavailable"),IF(J650&lt;&gt;"",MID(VLOOKUP(B650,IMPORT!$F:$AF,22,0),1,10),MID(VLOOKUP(B650,IMPORT!$F:$AF,20,0),1,10)),"")),"")</f>
        <v/>
      </c>
      <c r="O650" s="18" t="str">
        <f t="shared" ca="1" si="10"/>
        <v/>
      </c>
      <c r="P650" s="14" t="str">
        <f>IFERROR(INT(IF(MID(VLOOKUP(B650,IMPORT!$F:$AF,23,FALSE),1,10)&lt;&gt;"null",MID(VLOOKUP(B650,IMPORT!$F:$AF,23,FALSE),1,10),"")),"")</f>
        <v/>
      </c>
      <c r="Q650" s="16" t="str">
        <f>IFERROR(INT(IF(MID(VLOOKUP(B650,IMPORT!$F:$AF,26,FALSE),1,10)&lt;&gt;"null",MID(VLOOKUP(B650,IMPORT!$F:$AF,26,FALSE),1,10),"")),"")</f>
        <v/>
      </c>
      <c r="R650" s="16" t="str">
        <f>IFERROR(IF(VLOOKUP(B650,IMPORT!$F:$AF,11,FALSE)="true","X",""),"")</f>
        <v/>
      </c>
      <c r="S650" s="16" t="str">
        <f>IFERROR(IF(VLOOKUP(B650,IMPORT!$F:$AF,12,FALSE)="true","X",""),"")</f>
        <v/>
      </c>
      <c r="T650" s="16" t="str">
        <f>IFERROR(IF(VLOOKUP(B650,IMPORT!$F:$AF,9,FALSE)="true","X",""),"")</f>
        <v/>
      </c>
      <c r="U650" s="16" t="str">
        <f>IFERROR(IF(VLOOKUP(B650,IMPORT!$F:$AF,10,FALSE)="true","X",""),"")</f>
        <v/>
      </c>
      <c r="V650" s="16" t="str">
        <f>IFERROR(IF(VLOOKUP(B650,IMPORT!$F:$AF,13,FALSE)="true","X",""),"")</f>
        <v/>
      </c>
      <c r="W650" s="16" t="str">
        <f>IFERROR(IF(VLOOKUP(B650,IMPORT!$F:$AF,14,FALSE)="true","X",""),"")</f>
        <v/>
      </c>
      <c r="X650" s="12" t="str">
        <f>IFERROR(INT(IF(MID(VLOOKUP(B650,IMPORT!$F:$AF,27,FALSE),1,10)&lt;&gt;"null",MID(VLOOKUP(B650,IMPORT!$F:$AF,27,FALSE),1,10),"-")),"")</f>
        <v/>
      </c>
      <c r="Y650" s="21" t="str">
        <f>IFERROR(IF(VLOOKUP(B650,IMPORT!$F:$AF,24,FALSE)&lt;&gt;"null",VLOOKUP(B650,IMPORT!$F:$AF,24,FALSE),""),"")</f>
        <v/>
      </c>
      <c r="Z650" s="18" t="str">
        <f>IFERROR(IF(VLOOKUP(B650,IMPORT!$F:$AF,25,FALSE)&lt;&gt;"null",VLOOKUP(B650,IMPORT!$F:$AF,25,FALSE),""),"")</f>
        <v/>
      </c>
    </row>
    <row r="651" spans="1:26">
      <c r="A651" s="1" t="str">
        <f>IFERROR(IF(IMPORT!C651&lt;&gt;"",IMPORT!C651,""),"")</f>
        <v/>
      </c>
      <c r="B651" s="1">
        <f>IFERROR(VLOOKUP(D651,IMPORT!$1:$1048576,6,FALSE),"")</f>
        <v>0</v>
      </c>
      <c r="C651" s="1" t="str">
        <f>IFERROR(VLOOKUP(B651,IMPORT!$F:$G,2,FALSE),"")</f>
        <v/>
      </c>
      <c r="D651" s="8" t="str">
        <f>IFERROR(IF(IMPORT!A651&lt;&gt;"",IMPORT!A651,""),"")</f>
        <v/>
      </c>
      <c r="E651" s="1">
        <f>IFERROR(VLOOKUP(D651,IMPORT!$1:$1048576,21,FALSE),"")</f>
        <v>0</v>
      </c>
      <c r="F651" s="25" t="str">
        <f>IFERROR(IF(VLOOKUP(B651,IMPORT!$F:$J,4,0)="true","","S"),"")</f>
        <v/>
      </c>
      <c r="G651" s="10" t="str">
        <f>IFERROR(IF(VLOOKUP(B651,IMPORT!$F:$J,5,0)="normal","","B"),"")</f>
        <v/>
      </c>
      <c r="H651" s="26" t="str">
        <f>IFERROR(IF(VLOOKUP(B651,IMPORT!$F:$L,7,0)="true","","P"),"")</f>
        <v/>
      </c>
      <c r="I651" s="18" t="str">
        <f>IF(AND(OR(IMPORT!K651="available",IMPORT!K651="reservation",IMPORT!K651="reservation-late"),OR(A651&lt;&gt;"Z - Garage - Livraison",A651&lt;&gt;"Z - Garage - Livraison")),B651,"")</f>
        <v/>
      </c>
      <c r="J651" s="18" t="str">
        <f>IFERROR(IF(VLOOKUP(B651,IMPORT!$F:$AF,21,FALSE)&lt;&gt;"null",IF(OR(A651="Z - Garage - Livraison",A651="Z - Garage - Restitution"),"",B651),""),"")</f>
        <v/>
      </c>
      <c r="K651" s="18" t="str">
        <f>IF(AND(J651="",OR(IMPORT!K651="intervention",IMPORT!K651="intervention-late")),IF(OR(A651="Z - Garage - Livraison",A651="Z - Garage - Restitution"),"",B651),"")</f>
        <v/>
      </c>
      <c r="L651" s="18" t="str">
        <f>IFERROR(IF(OR(A651="Z - Garage - Livraison",A651="Z - Garage - Restitution"),B651,""),"")</f>
        <v/>
      </c>
      <c r="M651" s="20" t="str">
        <f>IFERROR(INT(IF(OR(IMPORT!K651="intervention",IMPORT!K651="intervention-late",IMPORT!K651="unavailable"),IF(J651&lt;&gt;"",MID(VLOOKUP(B651,IMPORT!$F:$AF,21,0),1,10),MID(VLOOKUP(B651,IMPORT!$F:$AF,19,0),1,10)),"")),"")</f>
        <v/>
      </c>
      <c r="N651" s="20" t="str">
        <f>IFERROR(INT(IF(OR(IMPORT!K651="intervention",IMPORT!K651="intervention-late",IMPORT!K651="unavailable"),IF(J651&lt;&gt;"",MID(VLOOKUP(B651,IMPORT!$F:$AF,22,0),1,10),MID(VLOOKUP(B651,IMPORT!$F:$AF,20,0),1,10)),"")),"")</f>
        <v/>
      </c>
      <c r="O651" s="18" t="str">
        <f t="shared" ca="1" si="10"/>
        <v/>
      </c>
      <c r="P651" s="14" t="str">
        <f>IFERROR(INT(IF(MID(VLOOKUP(B651,IMPORT!$F:$AF,23,FALSE),1,10)&lt;&gt;"null",MID(VLOOKUP(B651,IMPORT!$F:$AF,23,FALSE),1,10),"")),"")</f>
        <v/>
      </c>
      <c r="Q651" s="16" t="str">
        <f>IFERROR(INT(IF(MID(VLOOKUP(B651,IMPORT!$F:$AF,26,FALSE),1,10)&lt;&gt;"null",MID(VLOOKUP(B651,IMPORT!$F:$AF,26,FALSE),1,10),"")),"")</f>
        <v/>
      </c>
      <c r="R651" s="16" t="str">
        <f>IFERROR(IF(VLOOKUP(B651,IMPORT!$F:$AF,11,FALSE)="true","X",""),"")</f>
        <v/>
      </c>
      <c r="S651" s="16" t="str">
        <f>IFERROR(IF(VLOOKUP(B651,IMPORT!$F:$AF,12,FALSE)="true","X",""),"")</f>
        <v/>
      </c>
      <c r="T651" s="16" t="str">
        <f>IFERROR(IF(VLOOKUP(B651,IMPORT!$F:$AF,9,FALSE)="true","X",""),"")</f>
        <v/>
      </c>
      <c r="U651" s="16" t="str">
        <f>IFERROR(IF(VLOOKUP(B651,IMPORT!$F:$AF,10,FALSE)="true","X",""),"")</f>
        <v/>
      </c>
      <c r="V651" s="16" t="str">
        <f>IFERROR(IF(VLOOKUP(B651,IMPORT!$F:$AF,13,FALSE)="true","X",""),"")</f>
        <v/>
      </c>
      <c r="W651" s="16" t="str">
        <f>IFERROR(IF(VLOOKUP(B651,IMPORT!$F:$AF,14,FALSE)="true","X",""),"")</f>
        <v/>
      </c>
      <c r="X651" s="12" t="str">
        <f>IFERROR(INT(IF(MID(VLOOKUP(B651,IMPORT!$F:$AF,27,FALSE),1,10)&lt;&gt;"null",MID(VLOOKUP(B651,IMPORT!$F:$AF,27,FALSE),1,10),"-")),"")</f>
        <v/>
      </c>
      <c r="Y651" s="21" t="str">
        <f>IFERROR(IF(VLOOKUP(B651,IMPORT!$F:$AF,24,FALSE)&lt;&gt;"null",VLOOKUP(B651,IMPORT!$F:$AF,24,FALSE),""),"")</f>
        <v/>
      </c>
      <c r="Z651" s="18" t="str">
        <f>IFERROR(IF(VLOOKUP(B651,IMPORT!$F:$AF,25,FALSE)&lt;&gt;"null",VLOOKUP(B651,IMPORT!$F:$AF,25,FALSE),""),"")</f>
        <v/>
      </c>
    </row>
    <row r="652" spans="1:26">
      <c r="A652" s="1" t="str">
        <f>IFERROR(IF(IMPORT!C652&lt;&gt;"",IMPORT!C652,""),"")</f>
        <v/>
      </c>
      <c r="B652" s="1">
        <f>IFERROR(VLOOKUP(D652,IMPORT!$1:$1048576,6,FALSE),"")</f>
        <v>0</v>
      </c>
      <c r="C652" s="1" t="str">
        <f>IFERROR(VLOOKUP(B652,IMPORT!$F:$G,2,FALSE),"")</f>
        <v/>
      </c>
      <c r="D652" s="8" t="str">
        <f>IFERROR(IF(IMPORT!A652&lt;&gt;"",IMPORT!A652,""),"")</f>
        <v/>
      </c>
      <c r="E652" s="1">
        <f>IFERROR(VLOOKUP(D652,IMPORT!$1:$1048576,21,FALSE),"")</f>
        <v>0</v>
      </c>
      <c r="F652" s="25" t="str">
        <f>IFERROR(IF(VLOOKUP(B652,IMPORT!$F:$J,4,0)="true","","S"),"")</f>
        <v/>
      </c>
      <c r="G652" s="10" t="str">
        <f>IFERROR(IF(VLOOKUP(B652,IMPORT!$F:$J,5,0)="normal","","B"),"")</f>
        <v/>
      </c>
      <c r="H652" s="26" t="str">
        <f>IFERROR(IF(VLOOKUP(B652,IMPORT!$F:$L,7,0)="true","","P"),"")</f>
        <v/>
      </c>
      <c r="I652" s="18" t="str">
        <f>IF(AND(OR(IMPORT!K652="available",IMPORT!K652="reservation",IMPORT!K652="reservation-late"),OR(A652&lt;&gt;"Z - Garage - Livraison",A652&lt;&gt;"Z - Garage - Livraison")),B652,"")</f>
        <v/>
      </c>
      <c r="J652" s="18" t="str">
        <f>IFERROR(IF(VLOOKUP(B652,IMPORT!$F:$AF,21,FALSE)&lt;&gt;"null",IF(OR(A652="Z - Garage - Livraison",A652="Z - Garage - Restitution"),"",B652),""),"")</f>
        <v/>
      </c>
      <c r="K652" s="18" t="str">
        <f>IF(AND(J652="",OR(IMPORT!K652="intervention",IMPORT!K652="intervention-late")),IF(OR(A652="Z - Garage - Livraison",A652="Z - Garage - Restitution"),"",B652),"")</f>
        <v/>
      </c>
      <c r="L652" s="18" t="str">
        <f>IFERROR(IF(OR(A652="Z - Garage - Livraison",A652="Z - Garage - Restitution"),B652,""),"")</f>
        <v/>
      </c>
      <c r="M652" s="20" t="str">
        <f>IFERROR(INT(IF(OR(IMPORT!K652="intervention",IMPORT!K652="intervention-late",IMPORT!K652="unavailable"),IF(J652&lt;&gt;"",MID(VLOOKUP(B652,IMPORT!$F:$AF,21,0),1,10),MID(VLOOKUP(B652,IMPORT!$F:$AF,19,0),1,10)),"")),"")</f>
        <v/>
      </c>
      <c r="N652" s="20" t="str">
        <f>IFERROR(INT(IF(OR(IMPORT!K652="intervention",IMPORT!K652="intervention-late",IMPORT!K652="unavailable"),IF(J652&lt;&gt;"",MID(VLOOKUP(B652,IMPORT!$F:$AF,22,0),1,10),MID(VLOOKUP(B652,IMPORT!$F:$AF,20,0),1,10)),"")),"")</f>
        <v/>
      </c>
      <c r="O652" s="18" t="str">
        <f t="shared" ca="1" si="10"/>
        <v/>
      </c>
      <c r="P652" s="14" t="str">
        <f>IFERROR(INT(IF(MID(VLOOKUP(B652,IMPORT!$F:$AF,23,FALSE),1,10)&lt;&gt;"null",MID(VLOOKUP(B652,IMPORT!$F:$AF,23,FALSE),1,10),"")),"")</f>
        <v/>
      </c>
      <c r="Q652" s="16" t="str">
        <f>IFERROR(INT(IF(MID(VLOOKUP(B652,IMPORT!$F:$AF,26,FALSE),1,10)&lt;&gt;"null",MID(VLOOKUP(B652,IMPORT!$F:$AF,26,FALSE),1,10),"")),"")</f>
        <v/>
      </c>
      <c r="R652" s="16" t="str">
        <f>IFERROR(IF(VLOOKUP(B652,IMPORT!$F:$AF,11,FALSE)="true","X",""),"")</f>
        <v/>
      </c>
      <c r="S652" s="16" t="str">
        <f>IFERROR(IF(VLOOKUP(B652,IMPORT!$F:$AF,12,FALSE)="true","X",""),"")</f>
        <v/>
      </c>
      <c r="T652" s="16" t="str">
        <f>IFERROR(IF(VLOOKUP(B652,IMPORT!$F:$AF,9,FALSE)="true","X",""),"")</f>
        <v/>
      </c>
      <c r="U652" s="16" t="str">
        <f>IFERROR(IF(VLOOKUP(B652,IMPORT!$F:$AF,10,FALSE)="true","X",""),"")</f>
        <v/>
      </c>
      <c r="V652" s="16" t="str">
        <f>IFERROR(IF(VLOOKUP(B652,IMPORT!$F:$AF,13,FALSE)="true","X",""),"")</f>
        <v/>
      </c>
      <c r="W652" s="16" t="str">
        <f>IFERROR(IF(VLOOKUP(B652,IMPORT!$F:$AF,14,FALSE)="true","X",""),"")</f>
        <v/>
      </c>
      <c r="X652" s="12" t="str">
        <f>IFERROR(INT(IF(MID(VLOOKUP(B652,IMPORT!$F:$AF,27,FALSE),1,10)&lt;&gt;"null",MID(VLOOKUP(B652,IMPORT!$F:$AF,27,FALSE),1,10),"-")),"")</f>
        <v/>
      </c>
      <c r="Y652" s="21" t="str">
        <f>IFERROR(IF(VLOOKUP(B652,IMPORT!$F:$AF,24,FALSE)&lt;&gt;"null",VLOOKUP(B652,IMPORT!$F:$AF,24,FALSE),""),"")</f>
        <v/>
      </c>
      <c r="Z652" s="18" t="str">
        <f>IFERROR(IF(VLOOKUP(B652,IMPORT!$F:$AF,25,FALSE)&lt;&gt;"null",VLOOKUP(B652,IMPORT!$F:$AF,25,FALSE),""),"")</f>
        <v/>
      </c>
    </row>
    <row r="653" spans="1:26">
      <c r="A653" s="1" t="str">
        <f>IFERROR(IF(IMPORT!C653&lt;&gt;"",IMPORT!C653,""),"")</f>
        <v/>
      </c>
      <c r="B653" s="1">
        <f>IFERROR(VLOOKUP(D653,IMPORT!$1:$1048576,6,FALSE),"")</f>
        <v>0</v>
      </c>
      <c r="C653" s="1" t="str">
        <f>IFERROR(VLOOKUP(B653,IMPORT!$F:$G,2,FALSE),"")</f>
        <v/>
      </c>
      <c r="D653" s="8" t="str">
        <f>IFERROR(IF(IMPORT!A653&lt;&gt;"",IMPORT!A653,""),"")</f>
        <v/>
      </c>
      <c r="E653" s="1">
        <f>IFERROR(VLOOKUP(D653,IMPORT!$1:$1048576,21,FALSE),"")</f>
        <v>0</v>
      </c>
      <c r="F653" s="25" t="str">
        <f>IFERROR(IF(VLOOKUP(B653,IMPORT!$F:$J,4,0)="true","","S"),"")</f>
        <v/>
      </c>
      <c r="G653" s="10" t="str">
        <f>IFERROR(IF(VLOOKUP(B653,IMPORT!$F:$J,5,0)="normal","","B"),"")</f>
        <v/>
      </c>
      <c r="H653" s="26" t="str">
        <f>IFERROR(IF(VLOOKUP(B653,IMPORT!$F:$L,7,0)="true","","P"),"")</f>
        <v/>
      </c>
      <c r="I653" s="18" t="str">
        <f>IF(AND(OR(IMPORT!K653="available",IMPORT!K653="reservation",IMPORT!K653="reservation-late"),OR(A653&lt;&gt;"Z - Garage - Livraison",A653&lt;&gt;"Z - Garage - Livraison")),B653,"")</f>
        <v/>
      </c>
      <c r="J653" s="18" t="str">
        <f>IFERROR(IF(VLOOKUP(B653,IMPORT!$F:$AF,21,FALSE)&lt;&gt;"null",IF(OR(A653="Z - Garage - Livraison",A653="Z - Garage - Restitution"),"",B653),""),"")</f>
        <v/>
      </c>
      <c r="K653" s="18" t="str">
        <f>IF(AND(J653="",OR(IMPORT!K653="intervention",IMPORT!K653="intervention-late")),IF(OR(A653="Z - Garage - Livraison",A653="Z - Garage - Restitution"),"",B653),"")</f>
        <v/>
      </c>
      <c r="L653" s="18" t="str">
        <f>IFERROR(IF(OR(A653="Z - Garage - Livraison",A653="Z - Garage - Restitution"),B653,""),"")</f>
        <v/>
      </c>
      <c r="M653" s="20" t="str">
        <f>IFERROR(INT(IF(OR(IMPORT!K653="intervention",IMPORT!K653="intervention-late",IMPORT!K653="unavailable"),IF(J653&lt;&gt;"",MID(VLOOKUP(B653,IMPORT!$F:$AF,21,0),1,10),MID(VLOOKUP(B653,IMPORT!$F:$AF,19,0),1,10)),"")),"")</f>
        <v/>
      </c>
      <c r="N653" s="20" t="str">
        <f>IFERROR(INT(IF(OR(IMPORT!K653="intervention",IMPORT!K653="intervention-late",IMPORT!K653="unavailable"),IF(J653&lt;&gt;"",MID(VLOOKUP(B653,IMPORT!$F:$AF,22,0),1,10),MID(VLOOKUP(B653,IMPORT!$F:$AF,20,0),1,10)),"")),"")</f>
        <v/>
      </c>
      <c r="O653" s="18" t="str">
        <f t="shared" ca="1" si="10"/>
        <v/>
      </c>
      <c r="P653" s="14" t="str">
        <f>IFERROR(INT(IF(MID(VLOOKUP(B653,IMPORT!$F:$AF,23,FALSE),1,10)&lt;&gt;"null",MID(VLOOKUP(B653,IMPORT!$F:$AF,23,FALSE),1,10),"")),"")</f>
        <v/>
      </c>
      <c r="Q653" s="16" t="str">
        <f>IFERROR(INT(IF(MID(VLOOKUP(B653,IMPORT!$F:$AF,26,FALSE),1,10)&lt;&gt;"null",MID(VLOOKUP(B653,IMPORT!$F:$AF,26,FALSE),1,10),"")),"")</f>
        <v/>
      </c>
      <c r="R653" s="16" t="str">
        <f>IFERROR(IF(VLOOKUP(B653,IMPORT!$F:$AF,11,FALSE)="true","X",""),"")</f>
        <v/>
      </c>
      <c r="S653" s="16" t="str">
        <f>IFERROR(IF(VLOOKUP(B653,IMPORT!$F:$AF,12,FALSE)="true","X",""),"")</f>
        <v/>
      </c>
      <c r="T653" s="16" t="str">
        <f>IFERROR(IF(VLOOKUP(B653,IMPORT!$F:$AF,9,FALSE)="true","X",""),"")</f>
        <v/>
      </c>
      <c r="U653" s="16" t="str">
        <f>IFERROR(IF(VLOOKUP(B653,IMPORT!$F:$AF,10,FALSE)="true","X",""),"")</f>
        <v/>
      </c>
      <c r="V653" s="16" t="str">
        <f>IFERROR(IF(VLOOKUP(B653,IMPORT!$F:$AF,13,FALSE)="true","X",""),"")</f>
        <v/>
      </c>
      <c r="W653" s="16" t="str">
        <f>IFERROR(IF(VLOOKUP(B653,IMPORT!$F:$AF,14,FALSE)="true","X",""),"")</f>
        <v/>
      </c>
      <c r="X653" s="12" t="str">
        <f>IFERROR(INT(IF(MID(VLOOKUP(B653,IMPORT!$F:$AF,27,FALSE),1,10)&lt;&gt;"null",MID(VLOOKUP(B653,IMPORT!$F:$AF,27,FALSE),1,10),"-")),"")</f>
        <v/>
      </c>
      <c r="Y653" s="21" t="str">
        <f>IFERROR(IF(VLOOKUP(B653,IMPORT!$F:$AF,24,FALSE)&lt;&gt;"null",VLOOKUP(B653,IMPORT!$F:$AF,24,FALSE),""),"")</f>
        <v/>
      </c>
      <c r="Z653" s="18" t="str">
        <f>IFERROR(IF(VLOOKUP(B653,IMPORT!$F:$AF,25,FALSE)&lt;&gt;"null",VLOOKUP(B653,IMPORT!$F:$AF,25,FALSE),""),"")</f>
        <v/>
      </c>
    </row>
    <row r="654" spans="1:26">
      <c r="A654" s="1" t="str">
        <f>IFERROR(IF(IMPORT!C654&lt;&gt;"",IMPORT!C654,""),"")</f>
        <v/>
      </c>
      <c r="B654" s="1">
        <f>IFERROR(VLOOKUP(D654,IMPORT!$1:$1048576,6,FALSE),"")</f>
        <v>0</v>
      </c>
      <c r="C654" s="1" t="str">
        <f>IFERROR(VLOOKUP(B654,IMPORT!$F:$G,2,FALSE),"")</f>
        <v/>
      </c>
      <c r="D654" s="8" t="str">
        <f>IFERROR(IF(IMPORT!A654&lt;&gt;"",IMPORT!A654,""),"")</f>
        <v/>
      </c>
      <c r="E654" s="1">
        <f>IFERROR(VLOOKUP(D654,IMPORT!$1:$1048576,21,FALSE),"")</f>
        <v>0</v>
      </c>
      <c r="F654" s="25" t="str">
        <f>IFERROR(IF(VLOOKUP(B654,IMPORT!$F:$J,4,0)="true","","S"),"")</f>
        <v/>
      </c>
      <c r="G654" s="10" t="str">
        <f>IFERROR(IF(VLOOKUP(B654,IMPORT!$F:$J,5,0)="normal","","B"),"")</f>
        <v/>
      </c>
      <c r="H654" s="26" t="str">
        <f>IFERROR(IF(VLOOKUP(B654,IMPORT!$F:$L,7,0)="true","","P"),"")</f>
        <v/>
      </c>
      <c r="I654" s="18" t="str">
        <f>IF(AND(OR(IMPORT!K654="available",IMPORT!K654="reservation",IMPORT!K654="reservation-late"),OR(A654&lt;&gt;"Z - Garage - Livraison",A654&lt;&gt;"Z - Garage - Livraison")),B654,"")</f>
        <v/>
      </c>
      <c r="J654" s="18" t="str">
        <f>IFERROR(IF(VLOOKUP(B654,IMPORT!$F:$AF,21,FALSE)&lt;&gt;"null",IF(OR(A654="Z - Garage - Livraison",A654="Z - Garage - Restitution"),"",B654),""),"")</f>
        <v/>
      </c>
      <c r="K654" s="18" t="str">
        <f>IF(AND(J654="",OR(IMPORT!K654="intervention",IMPORT!K654="intervention-late")),IF(OR(A654="Z - Garage - Livraison",A654="Z - Garage - Restitution"),"",B654),"")</f>
        <v/>
      </c>
      <c r="L654" s="18" t="str">
        <f>IFERROR(IF(OR(A654="Z - Garage - Livraison",A654="Z - Garage - Restitution"),B654,""),"")</f>
        <v/>
      </c>
      <c r="M654" s="20" t="str">
        <f>IFERROR(INT(IF(OR(IMPORT!K654="intervention",IMPORT!K654="intervention-late",IMPORT!K654="unavailable"),IF(J654&lt;&gt;"",MID(VLOOKUP(B654,IMPORT!$F:$AF,21,0),1,10),MID(VLOOKUP(B654,IMPORT!$F:$AF,19,0),1,10)),"")),"")</f>
        <v/>
      </c>
      <c r="N654" s="20" t="str">
        <f>IFERROR(INT(IF(OR(IMPORT!K654="intervention",IMPORT!K654="intervention-late",IMPORT!K654="unavailable"),IF(J654&lt;&gt;"",MID(VLOOKUP(B654,IMPORT!$F:$AF,22,0),1,10),MID(VLOOKUP(B654,IMPORT!$F:$AF,20,0),1,10)),"")),"")</f>
        <v/>
      </c>
      <c r="O654" s="18" t="str">
        <f t="shared" ca="1" si="10"/>
        <v/>
      </c>
      <c r="P654" s="14" t="str">
        <f>IFERROR(INT(IF(MID(VLOOKUP(B654,IMPORT!$F:$AF,23,FALSE),1,10)&lt;&gt;"null",MID(VLOOKUP(B654,IMPORT!$F:$AF,23,FALSE),1,10),"")),"")</f>
        <v/>
      </c>
      <c r="Q654" s="16" t="str">
        <f>IFERROR(INT(IF(MID(VLOOKUP(B654,IMPORT!$F:$AF,26,FALSE),1,10)&lt;&gt;"null",MID(VLOOKUP(B654,IMPORT!$F:$AF,26,FALSE),1,10),"")),"")</f>
        <v/>
      </c>
      <c r="R654" s="16" t="str">
        <f>IFERROR(IF(VLOOKUP(B654,IMPORT!$F:$AF,11,FALSE)="true","X",""),"")</f>
        <v/>
      </c>
      <c r="S654" s="16" t="str">
        <f>IFERROR(IF(VLOOKUP(B654,IMPORT!$F:$AF,12,FALSE)="true","X",""),"")</f>
        <v/>
      </c>
      <c r="T654" s="16" t="str">
        <f>IFERROR(IF(VLOOKUP(B654,IMPORT!$F:$AF,9,FALSE)="true","X",""),"")</f>
        <v/>
      </c>
      <c r="U654" s="16" t="str">
        <f>IFERROR(IF(VLOOKUP(B654,IMPORT!$F:$AF,10,FALSE)="true","X",""),"")</f>
        <v/>
      </c>
      <c r="V654" s="16" t="str">
        <f>IFERROR(IF(VLOOKUP(B654,IMPORT!$F:$AF,13,FALSE)="true","X",""),"")</f>
        <v/>
      </c>
      <c r="W654" s="16" t="str">
        <f>IFERROR(IF(VLOOKUP(B654,IMPORT!$F:$AF,14,FALSE)="true","X",""),"")</f>
        <v/>
      </c>
      <c r="X654" s="12" t="str">
        <f>IFERROR(INT(IF(MID(VLOOKUP(B654,IMPORT!$F:$AF,27,FALSE),1,10)&lt;&gt;"null",MID(VLOOKUP(B654,IMPORT!$F:$AF,27,FALSE),1,10),"-")),"")</f>
        <v/>
      </c>
      <c r="Y654" s="21" t="str">
        <f>IFERROR(IF(VLOOKUP(B654,IMPORT!$F:$AF,24,FALSE)&lt;&gt;"null",VLOOKUP(B654,IMPORT!$F:$AF,24,FALSE),""),"")</f>
        <v/>
      </c>
      <c r="Z654" s="18" t="str">
        <f>IFERROR(IF(VLOOKUP(B654,IMPORT!$F:$AF,25,FALSE)&lt;&gt;"null",VLOOKUP(B654,IMPORT!$F:$AF,25,FALSE),""),"")</f>
        <v/>
      </c>
    </row>
    <row r="655" spans="1:26">
      <c r="A655" s="1" t="str">
        <f>IFERROR(IF(IMPORT!C655&lt;&gt;"",IMPORT!C655,""),"")</f>
        <v/>
      </c>
      <c r="B655" s="1">
        <f>IFERROR(VLOOKUP(D655,IMPORT!$1:$1048576,6,FALSE),"")</f>
        <v>0</v>
      </c>
      <c r="C655" s="1" t="str">
        <f>IFERROR(VLOOKUP(B655,IMPORT!$F:$G,2,FALSE),"")</f>
        <v/>
      </c>
      <c r="D655" s="8" t="str">
        <f>IFERROR(IF(IMPORT!A655&lt;&gt;"",IMPORT!A655,""),"")</f>
        <v/>
      </c>
      <c r="E655" s="1">
        <f>IFERROR(VLOOKUP(D655,IMPORT!$1:$1048576,21,FALSE),"")</f>
        <v>0</v>
      </c>
      <c r="F655" s="25" t="str">
        <f>IFERROR(IF(VLOOKUP(B655,IMPORT!$F:$J,4,0)="true","","S"),"")</f>
        <v/>
      </c>
      <c r="G655" s="10" t="str">
        <f>IFERROR(IF(VLOOKUP(B655,IMPORT!$F:$J,5,0)="normal","","B"),"")</f>
        <v/>
      </c>
      <c r="H655" s="26" t="str">
        <f>IFERROR(IF(VLOOKUP(B655,IMPORT!$F:$L,7,0)="true","","P"),"")</f>
        <v/>
      </c>
      <c r="I655" s="18" t="str">
        <f>IF(AND(OR(IMPORT!K655="available",IMPORT!K655="reservation",IMPORT!K655="reservation-late"),OR(A655&lt;&gt;"Z - Garage - Livraison",A655&lt;&gt;"Z - Garage - Livraison")),B655,"")</f>
        <v/>
      </c>
      <c r="J655" s="18" t="str">
        <f>IFERROR(IF(VLOOKUP(B655,IMPORT!$F:$AF,21,FALSE)&lt;&gt;"null",IF(OR(A655="Z - Garage - Livraison",A655="Z - Garage - Restitution"),"",B655),""),"")</f>
        <v/>
      </c>
      <c r="K655" s="18" t="str">
        <f>IF(AND(J655="",OR(IMPORT!K655="intervention",IMPORT!K655="intervention-late")),IF(OR(A655="Z - Garage - Livraison",A655="Z - Garage - Restitution"),"",B655),"")</f>
        <v/>
      </c>
      <c r="L655" s="18" t="str">
        <f>IFERROR(IF(OR(A655="Z - Garage - Livraison",A655="Z - Garage - Restitution"),B655,""),"")</f>
        <v/>
      </c>
      <c r="M655" s="20" t="str">
        <f>IFERROR(INT(IF(OR(IMPORT!K655="intervention",IMPORT!K655="intervention-late",IMPORT!K655="unavailable"),IF(J655&lt;&gt;"",MID(VLOOKUP(B655,IMPORT!$F:$AF,21,0),1,10),MID(VLOOKUP(B655,IMPORT!$F:$AF,19,0),1,10)),"")),"")</f>
        <v/>
      </c>
      <c r="N655" s="20" t="str">
        <f>IFERROR(INT(IF(OR(IMPORT!K655="intervention",IMPORT!K655="intervention-late",IMPORT!K655="unavailable"),IF(J655&lt;&gt;"",MID(VLOOKUP(B655,IMPORT!$F:$AF,22,0),1,10),MID(VLOOKUP(B655,IMPORT!$F:$AF,20,0),1,10)),"")),"")</f>
        <v/>
      </c>
      <c r="O655" s="18" t="str">
        <f t="shared" ca="1" si="10"/>
        <v/>
      </c>
      <c r="P655" s="14" t="str">
        <f>IFERROR(INT(IF(MID(VLOOKUP(B655,IMPORT!$F:$AF,23,FALSE),1,10)&lt;&gt;"null",MID(VLOOKUP(B655,IMPORT!$F:$AF,23,FALSE),1,10),"")),"")</f>
        <v/>
      </c>
      <c r="Q655" s="16" t="str">
        <f>IFERROR(INT(IF(MID(VLOOKUP(B655,IMPORT!$F:$AF,26,FALSE),1,10)&lt;&gt;"null",MID(VLOOKUP(B655,IMPORT!$F:$AF,26,FALSE),1,10),"")),"")</f>
        <v/>
      </c>
      <c r="R655" s="16" t="str">
        <f>IFERROR(IF(VLOOKUP(B655,IMPORT!$F:$AF,11,FALSE)="true","X",""),"")</f>
        <v/>
      </c>
      <c r="S655" s="16" t="str">
        <f>IFERROR(IF(VLOOKUP(B655,IMPORT!$F:$AF,12,FALSE)="true","X",""),"")</f>
        <v/>
      </c>
      <c r="T655" s="16" t="str">
        <f>IFERROR(IF(VLOOKUP(B655,IMPORT!$F:$AF,9,FALSE)="true","X",""),"")</f>
        <v/>
      </c>
      <c r="U655" s="16" t="str">
        <f>IFERROR(IF(VLOOKUP(B655,IMPORT!$F:$AF,10,FALSE)="true","X",""),"")</f>
        <v/>
      </c>
      <c r="V655" s="16" t="str">
        <f>IFERROR(IF(VLOOKUP(B655,IMPORT!$F:$AF,13,FALSE)="true","X",""),"")</f>
        <v/>
      </c>
      <c r="W655" s="16" t="str">
        <f>IFERROR(IF(VLOOKUP(B655,IMPORT!$F:$AF,14,FALSE)="true","X",""),"")</f>
        <v/>
      </c>
      <c r="X655" s="12" t="str">
        <f>IFERROR(INT(IF(MID(VLOOKUP(B655,IMPORT!$F:$AF,27,FALSE),1,10)&lt;&gt;"null",MID(VLOOKUP(B655,IMPORT!$F:$AF,27,FALSE),1,10),"-")),"")</f>
        <v/>
      </c>
      <c r="Y655" s="21" t="str">
        <f>IFERROR(IF(VLOOKUP(B655,IMPORT!$F:$AF,24,FALSE)&lt;&gt;"null",VLOOKUP(B655,IMPORT!$F:$AF,24,FALSE),""),"")</f>
        <v/>
      </c>
      <c r="Z655" s="18" t="str">
        <f>IFERROR(IF(VLOOKUP(B655,IMPORT!$F:$AF,25,FALSE)&lt;&gt;"null",VLOOKUP(B655,IMPORT!$F:$AF,25,FALSE),""),"")</f>
        <v/>
      </c>
    </row>
    <row r="656" spans="1:26">
      <c r="A656" s="1" t="str">
        <f>IFERROR(IF(IMPORT!C656&lt;&gt;"",IMPORT!C656,""),"")</f>
        <v/>
      </c>
      <c r="B656" s="1">
        <f>IFERROR(VLOOKUP(D656,IMPORT!$1:$1048576,6,FALSE),"")</f>
        <v>0</v>
      </c>
      <c r="C656" s="1" t="str">
        <f>IFERROR(VLOOKUP(B656,IMPORT!$F:$G,2,FALSE),"")</f>
        <v/>
      </c>
      <c r="D656" s="8" t="str">
        <f>IFERROR(IF(IMPORT!A656&lt;&gt;"",IMPORT!A656,""),"")</f>
        <v/>
      </c>
      <c r="E656" s="1">
        <f>IFERROR(VLOOKUP(D656,IMPORT!$1:$1048576,21,FALSE),"")</f>
        <v>0</v>
      </c>
      <c r="F656" s="25" t="str">
        <f>IFERROR(IF(VLOOKUP(B656,IMPORT!$F:$J,4,0)="true","","S"),"")</f>
        <v/>
      </c>
      <c r="G656" s="10" t="str">
        <f>IFERROR(IF(VLOOKUP(B656,IMPORT!$F:$J,5,0)="normal","","B"),"")</f>
        <v/>
      </c>
      <c r="H656" s="26" t="str">
        <f>IFERROR(IF(VLOOKUP(B656,IMPORT!$F:$L,7,0)="true","","P"),"")</f>
        <v/>
      </c>
      <c r="I656" s="18" t="str">
        <f>IF(AND(OR(IMPORT!K656="available",IMPORT!K656="reservation",IMPORT!K656="reservation-late"),OR(A656&lt;&gt;"Z - Garage - Livraison",A656&lt;&gt;"Z - Garage - Livraison")),B656,"")</f>
        <v/>
      </c>
      <c r="J656" s="18" t="str">
        <f>IFERROR(IF(VLOOKUP(B656,IMPORT!$F:$AF,21,FALSE)&lt;&gt;"null",IF(OR(A656="Z - Garage - Livraison",A656="Z - Garage - Restitution"),"",B656),""),"")</f>
        <v/>
      </c>
      <c r="K656" s="18" t="str">
        <f>IF(AND(J656="",OR(IMPORT!K656="intervention",IMPORT!K656="intervention-late")),IF(OR(A656="Z - Garage - Livraison",A656="Z - Garage - Restitution"),"",B656),"")</f>
        <v/>
      </c>
      <c r="L656" s="18" t="str">
        <f>IFERROR(IF(OR(A656="Z - Garage - Livraison",A656="Z - Garage - Restitution"),B656,""),"")</f>
        <v/>
      </c>
      <c r="M656" s="20" t="str">
        <f>IFERROR(INT(IF(OR(IMPORT!K656="intervention",IMPORT!K656="intervention-late",IMPORT!K656="unavailable"),IF(J656&lt;&gt;"",MID(VLOOKUP(B656,IMPORT!$F:$AF,21,0),1,10),MID(VLOOKUP(B656,IMPORT!$F:$AF,19,0),1,10)),"")),"")</f>
        <v/>
      </c>
      <c r="N656" s="20" t="str">
        <f>IFERROR(INT(IF(OR(IMPORT!K656="intervention",IMPORT!K656="intervention-late",IMPORT!K656="unavailable"),IF(J656&lt;&gt;"",MID(VLOOKUP(B656,IMPORT!$F:$AF,22,0),1,10),MID(VLOOKUP(B656,IMPORT!$F:$AF,20,0),1,10)),"")),"")</f>
        <v/>
      </c>
      <c r="O656" s="18" t="str">
        <f t="shared" ca="1" si="10"/>
        <v/>
      </c>
      <c r="P656" s="14" t="str">
        <f>IFERROR(INT(IF(MID(VLOOKUP(B656,IMPORT!$F:$AF,23,FALSE),1,10)&lt;&gt;"null",MID(VLOOKUP(B656,IMPORT!$F:$AF,23,FALSE),1,10),"")),"")</f>
        <v/>
      </c>
      <c r="Q656" s="16" t="str">
        <f>IFERROR(INT(IF(MID(VLOOKUP(B656,IMPORT!$F:$AF,26,FALSE),1,10)&lt;&gt;"null",MID(VLOOKUP(B656,IMPORT!$F:$AF,26,FALSE),1,10),"")),"")</f>
        <v/>
      </c>
      <c r="R656" s="16" t="str">
        <f>IFERROR(IF(VLOOKUP(B656,IMPORT!$F:$AF,11,FALSE)="true","X",""),"")</f>
        <v/>
      </c>
      <c r="S656" s="16" t="str">
        <f>IFERROR(IF(VLOOKUP(B656,IMPORT!$F:$AF,12,FALSE)="true","X",""),"")</f>
        <v/>
      </c>
      <c r="T656" s="16" t="str">
        <f>IFERROR(IF(VLOOKUP(B656,IMPORT!$F:$AF,9,FALSE)="true","X",""),"")</f>
        <v/>
      </c>
      <c r="U656" s="16" t="str">
        <f>IFERROR(IF(VLOOKUP(B656,IMPORT!$F:$AF,10,FALSE)="true","X",""),"")</f>
        <v/>
      </c>
      <c r="V656" s="16" t="str">
        <f>IFERROR(IF(VLOOKUP(B656,IMPORT!$F:$AF,13,FALSE)="true","X",""),"")</f>
        <v/>
      </c>
      <c r="W656" s="16" t="str">
        <f>IFERROR(IF(VLOOKUP(B656,IMPORT!$F:$AF,14,FALSE)="true","X",""),"")</f>
        <v/>
      </c>
      <c r="X656" s="12" t="str">
        <f>IFERROR(INT(IF(MID(VLOOKUP(B656,IMPORT!$F:$AF,27,FALSE),1,10)&lt;&gt;"null",MID(VLOOKUP(B656,IMPORT!$F:$AF,27,FALSE),1,10),"-")),"")</f>
        <v/>
      </c>
      <c r="Y656" s="21" t="str">
        <f>IFERROR(IF(VLOOKUP(B656,IMPORT!$F:$AF,24,FALSE)&lt;&gt;"null",VLOOKUP(B656,IMPORT!$F:$AF,24,FALSE),""),"")</f>
        <v/>
      </c>
      <c r="Z656" s="18" t="str">
        <f>IFERROR(IF(VLOOKUP(B656,IMPORT!$F:$AF,25,FALSE)&lt;&gt;"null",VLOOKUP(B656,IMPORT!$F:$AF,25,FALSE),""),"")</f>
        <v/>
      </c>
    </row>
    <row r="657" spans="1:26">
      <c r="A657" s="1" t="str">
        <f>IFERROR(IF(IMPORT!C657&lt;&gt;"",IMPORT!C657,""),"")</f>
        <v/>
      </c>
      <c r="B657" s="1">
        <f>IFERROR(VLOOKUP(D657,IMPORT!$1:$1048576,6,FALSE),"")</f>
        <v>0</v>
      </c>
      <c r="C657" s="1" t="str">
        <f>IFERROR(VLOOKUP(B657,IMPORT!$F:$G,2,FALSE),"")</f>
        <v/>
      </c>
      <c r="D657" s="8" t="str">
        <f>IFERROR(IF(IMPORT!A657&lt;&gt;"",IMPORT!A657,""),"")</f>
        <v/>
      </c>
      <c r="E657" s="1">
        <f>IFERROR(VLOOKUP(D657,IMPORT!$1:$1048576,21,FALSE),"")</f>
        <v>0</v>
      </c>
      <c r="F657" s="25" t="str">
        <f>IFERROR(IF(VLOOKUP(B657,IMPORT!$F:$J,4,0)="true","","S"),"")</f>
        <v/>
      </c>
      <c r="G657" s="10" t="str">
        <f>IFERROR(IF(VLOOKUP(B657,IMPORT!$F:$J,5,0)="normal","","B"),"")</f>
        <v/>
      </c>
      <c r="H657" s="26" t="str">
        <f>IFERROR(IF(VLOOKUP(B657,IMPORT!$F:$L,7,0)="true","","P"),"")</f>
        <v/>
      </c>
      <c r="I657" s="18" t="str">
        <f>IF(AND(OR(IMPORT!K657="available",IMPORT!K657="reservation",IMPORT!K657="reservation-late"),OR(A657&lt;&gt;"Z - Garage - Livraison",A657&lt;&gt;"Z - Garage - Livraison")),B657,"")</f>
        <v/>
      </c>
      <c r="J657" s="18" t="str">
        <f>IFERROR(IF(VLOOKUP(B657,IMPORT!$F:$AF,21,FALSE)&lt;&gt;"null",IF(OR(A657="Z - Garage - Livraison",A657="Z - Garage - Restitution"),"",B657),""),"")</f>
        <v/>
      </c>
      <c r="K657" s="18" t="str">
        <f>IF(AND(J657="",OR(IMPORT!K657="intervention",IMPORT!K657="intervention-late")),IF(OR(A657="Z - Garage - Livraison",A657="Z - Garage - Restitution"),"",B657),"")</f>
        <v/>
      </c>
      <c r="L657" s="18" t="str">
        <f>IFERROR(IF(OR(A657="Z - Garage - Livraison",A657="Z - Garage - Restitution"),B657,""),"")</f>
        <v/>
      </c>
      <c r="M657" s="20" t="str">
        <f>IFERROR(INT(IF(OR(IMPORT!K657="intervention",IMPORT!K657="intervention-late",IMPORT!K657="unavailable"),IF(J657&lt;&gt;"",MID(VLOOKUP(B657,IMPORT!$F:$AF,21,0),1,10),MID(VLOOKUP(B657,IMPORT!$F:$AF,19,0),1,10)),"")),"")</f>
        <v/>
      </c>
      <c r="N657" s="20" t="str">
        <f>IFERROR(INT(IF(OR(IMPORT!K657="intervention",IMPORT!K657="intervention-late",IMPORT!K657="unavailable"),IF(J657&lt;&gt;"",MID(VLOOKUP(B657,IMPORT!$F:$AF,22,0),1,10),MID(VLOOKUP(B657,IMPORT!$F:$AF,20,0),1,10)),"")),"")</f>
        <v/>
      </c>
      <c r="O657" s="18" t="str">
        <f t="shared" ca="1" si="10"/>
        <v/>
      </c>
      <c r="P657" s="14" t="str">
        <f>IFERROR(INT(IF(MID(VLOOKUP(B657,IMPORT!$F:$AF,23,FALSE),1,10)&lt;&gt;"null",MID(VLOOKUP(B657,IMPORT!$F:$AF,23,FALSE),1,10),"")),"")</f>
        <v/>
      </c>
      <c r="Q657" s="16" t="str">
        <f>IFERROR(INT(IF(MID(VLOOKUP(B657,IMPORT!$F:$AF,26,FALSE),1,10)&lt;&gt;"null",MID(VLOOKUP(B657,IMPORT!$F:$AF,26,FALSE),1,10),"")),"")</f>
        <v/>
      </c>
      <c r="R657" s="16" t="str">
        <f>IFERROR(IF(VLOOKUP(B657,IMPORT!$F:$AF,11,FALSE)="true","X",""),"")</f>
        <v/>
      </c>
      <c r="S657" s="16" t="str">
        <f>IFERROR(IF(VLOOKUP(B657,IMPORT!$F:$AF,12,FALSE)="true","X",""),"")</f>
        <v/>
      </c>
      <c r="T657" s="16" t="str">
        <f>IFERROR(IF(VLOOKUP(B657,IMPORT!$F:$AF,9,FALSE)="true","X",""),"")</f>
        <v/>
      </c>
      <c r="U657" s="16" t="str">
        <f>IFERROR(IF(VLOOKUP(B657,IMPORT!$F:$AF,10,FALSE)="true","X",""),"")</f>
        <v/>
      </c>
      <c r="V657" s="16" t="str">
        <f>IFERROR(IF(VLOOKUP(B657,IMPORT!$F:$AF,13,FALSE)="true","X",""),"")</f>
        <v/>
      </c>
      <c r="W657" s="16" t="str">
        <f>IFERROR(IF(VLOOKUP(B657,IMPORT!$F:$AF,14,FALSE)="true","X",""),"")</f>
        <v/>
      </c>
      <c r="X657" s="12" t="str">
        <f>IFERROR(INT(IF(MID(VLOOKUP(B657,IMPORT!$F:$AF,27,FALSE),1,10)&lt;&gt;"null",MID(VLOOKUP(B657,IMPORT!$F:$AF,27,FALSE),1,10),"-")),"")</f>
        <v/>
      </c>
      <c r="Y657" s="21" t="str">
        <f>IFERROR(IF(VLOOKUP(B657,IMPORT!$F:$AF,24,FALSE)&lt;&gt;"null",VLOOKUP(B657,IMPORT!$F:$AF,24,FALSE),""),"")</f>
        <v/>
      </c>
      <c r="Z657" s="18" t="str">
        <f>IFERROR(IF(VLOOKUP(B657,IMPORT!$F:$AF,25,FALSE)&lt;&gt;"null",VLOOKUP(B657,IMPORT!$F:$AF,25,FALSE),""),"")</f>
        <v/>
      </c>
    </row>
    <row r="658" spans="1:26">
      <c r="A658" s="1" t="str">
        <f>IFERROR(IF(IMPORT!C658&lt;&gt;"",IMPORT!C658,""),"")</f>
        <v/>
      </c>
      <c r="B658" s="1">
        <f>IFERROR(VLOOKUP(D658,IMPORT!$1:$1048576,6,FALSE),"")</f>
        <v>0</v>
      </c>
      <c r="C658" s="1" t="str">
        <f>IFERROR(VLOOKUP(B658,IMPORT!$F:$G,2,FALSE),"")</f>
        <v/>
      </c>
      <c r="D658" s="8" t="str">
        <f>IFERROR(IF(IMPORT!A658&lt;&gt;"",IMPORT!A658,""),"")</f>
        <v/>
      </c>
      <c r="E658" s="1">
        <f>IFERROR(VLOOKUP(D658,IMPORT!$1:$1048576,21,FALSE),"")</f>
        <v>0</v>
      </c>
      <c r="F658" s="25" t="str">
        <f>IFERROR(IF(VLOOKUP(B658,IMPORT!$F:$J,4,0)="true","","S"),"")</f>
        <v/>
      </c>
      <c r="G658" s="10" t="str">
        <f>IFERROR(IF(VLOOKUP(B658,IMPORT!$F:$J,5,0)="normal","","B"),"")</f>
        <v/>
      </c>
      <c r="H658" s="26" t="str">
        <f>IFERROR(IF(VLOOKUP(B658,IMPORT!$F:$L,7,0)="true","","P"),"")</f>
        <v/>
      </c>
      <c r="I658" s="18" t="str">
        <f>IF(AND(OR(IMPORT!K658="available",IMPORT!K658="reservation",IMPORT!K658="reservation-late"),OR(A658&lt;&gt;"Z - Garage - Livraison",A658&lt;&gt;"Z - Garage - Livraison")),B658,"")</f>
        <v/>
      </c>
      <c r="J658" s="18" t="str">
        <f>IFERROR(IF(VLOOKUP(B658,IMPORT!$F:$AF,21,FALSE)&lt;&gt;"null",IF(OR(A658="Z - Garage - Livraison",A658="Z - Garage - Restitution"),"",B658),""),"")</f>
        <v/>
      </c>
      <c r="K658" s="18" t="str">
        <f>IF(AND(J658="",OR(IMPORT!K658="intervention",IMPORT!K658="intervention-late")),IF(OR(A658="Z - Garage - Livraison",A658="Z - Garage - Restitution"),"",B658),"")</f>
        <v/>
      </c>
      <c r="L658" s="18" t="str">
        <f>IFERROR(IF(OR(A658="Z - Garage - Livraison",A658="Z - Garage - Restitution"),B658,""),"")</f>
        <v/>
      </c>
      <c r="M658" s="20" t="str">
        <f>IFERROR(INT(IF(OR(IMPORT!K658="intervention",IMPORT!K658="intervention-late",IMPORT!K658="unavailable"),IF(J658&lt;&gt;"",MID(VLOOKUP(B658,IMPORT!$F:$AF,21,0),1,10),MID(VLOOKUP(B658,IMPORT!$F:$AF,19,0),1,10)),"")),"")</f>
        <v/>
      </c>
      <c r="N658" s="20" t="str">
        <f>IFERROR(INT(IF(OR(IMPORT!K658="intervention",IMPORT!K658="intervention-late",IMPORT!K658="unavailable"),IF(J658&lt;&gt;"",MID(VLOOKUP(B658,IMPORT!$F:$AF,22,0),1,10),MID(VLOOKUP(B658,IMPORT!$F:$AF,20,0),1,10)),"")),"")</f>
        <v/>
      </c>
      <c r="O658" s="18" t="str">
        <f t="shared" ca="1" si="10"/>
        <v/>
      </c>
      <c r="P658" s="14" t="str">
        <f>IFERROR(INT(IF(MID(VLOOKUP(B658,IMPORT!$F:$AF,23,FALSE),1,10)&lt;&gt;"null",MID(VLOOKUP(B658,IMPORT!$F:$AF,23,FALSE),1,10),"")),"")</f>
        <v/>
      </c>
      <c r="Q658" s="16" t="str">
        <f>IFERROR(INT(IF(MID(VLOOKUP(B658,IMPORT!$F:$AF,26,FALSE),1,10)&lt;&gt;"null",MID(VLOOKUP(B658,IMPORT!$F:$AF,26,FALSE),1,10),"")),"")</f>
        <v/>
      </c>
      <c r="R658" s="16" t="str">
        <f>IFERROR(IF(VLOOKUP(B658,IMPORT!$F:$AF,11,FALSE)="true","X",""),"")</f>
        <v/>
      </c>
      <c r="S658" s="16" t="str">
        <f>IFERROR(IF(VLOOKUP(B658,IMPORT!$F:$AF,12,FALSE)="true","X",""),"")</f>
        <v/>
      </c>
      <c r="T658" s="16" t="str">
        <f>IFERROR(IF(VLOOKUP(B658,IMPORT!$F:$AF,9,FALSE)="true","X",""),"")</f>
        <v/>
      </c>
      <c r="U658" s="16" t="str">
        <f>IFERROR(IF(VLOOKUP(B658,IMPORT!$F:$AF,10,FALSE)="true","X",""),"")</f>
        <v/>
      </c>
      <c r="V658" s="16" t="str">
        <f>IFERROR(IF(VLOOKUP(B658,IMPORT!$F:$AF,13,FALSE)="true","X",""),"")</f>
        <v/>
      </c>
      <c r="W658" s="16" t="str">
        <f>IFERROR(IF(VLOOKUP(B658,IMPORT!$F:$AF,14,FALSE)="true","X",""),"")</f>
        <v/>
      </c>
      <c r="X658" s="12" t="str">
        <f>IFERROR(INT(IF(MID(VLOOKUP(B658,IMPORT!$F:$AF,27,FALSE),1,10)&lt;&gt;"null",MID(VLOOKUP(B658,IMPORT!$F:$AF,27,FALSE),1,10),"-")),"")</f>
        <v/>
      </c>
      <c r="Y658" s="21" t="str">
        <f>IFERROR(IF(VLOOKUP(B658,IMPORT!$F:$AF,24,FALSE)&lt;&gt;"null",VLOOKUP(B658,IMPORT!$F:$AF,24,FALSE),""),"")</f>
        <v/>
      </c>
      <c r="Z658" s="18" t="str">
        <f>IFERROR(IF(VLOOKUP(B658,IMPORT!$F:$AF,25,FALSE)&lt;&gt;"null",VLOOKUP(B658,IMPORT!$F:$AF,25,FALSE),""),"")</f>
        <v/>
      </c>
    </row>
    <row r="659" spans="1:26">
      <c r="A659" s="1" t="str">
        <f>IFERROR(IF(IMPORT!C659&lt;&gt;"",IMPORT!C659,""),"")</f>
        <v/>
      </c>
      <c r="B659" s="1">
        <f>IFERROR(VLOOKUP(D659,IMPORT!$1:$1048576,6,FALSE),"")</f>
        <v>0</v>
      </c>
      <c r="C659" s="1" t="str">
        <f>IFERROR(VLOOKUP(B659,IMPORT!$F:$G,2,FALSE),"")</f>
        <v/>
      </c>
      <c r="D659" s="8" t="str">
        <f>IFERROR(IF(IMPORT!A659&lt;&gt;"",IMPORT!A659,""),"")</f>
        <v/>
      </c>
      <c r="E659" s="1">
        <f>IFERROR(VLOOKUP(D659,IMPORT!$1:$1048576,21,FALSE),"")</f>
        <v>0</v>
      </c>
      <c r="F659" s="25" t="str">
        <f>IFERROR(IF(VLOOKUP(B659,IMPORT!$F:$J,4,0)="true","","S"),"")</f>
        <v/>
      </c>
      <c r="G659" s="10" t="str">
        <f>IFERROR(IF(VLOOKUP(B659,IMPORT!$F:$J,5,0)="normal","","B"),"")</f>
        <v/>
      </c>
      <c r="H659" s="26" t="str">
        <f>IFERROR(IF(VLOOKUP(B659,IMPORT!$F:$L,7,0)="true","","P"),"")</f>
        <v/>
      </c>
      <c r="I659" s="18" t="str">
        <f>IF(AND(OR(IMPORT!K659="available",IMPORT!K659="reservation",IMPORT!K659="reservation-late"),OR(A659&lt;&gt;"Z - Garage - Livraison",A659&lt;&gt;"Z - Garage - Livraison")),B659,"")</f>
        <v/>
      </c>
      <c r="J659" s="18" t="str">
        <f>IFERROR(IF(VLOOKUP(B659,IMPORT!$F:$AF,21,FALSE)&lt;&gt;"null",IF(OR(A659="Z - Garage - Livraison",A659="Z - Garage - Restitution"),"",B659),""),"")</f>
        <v/>
      </c>
      <c r="K659" s="18" t="str">
        <f>IF(AND(J659="",OR(IMPORT!K659="intervention",IMPORT!K659="intervention-late")),IF(OR(A659="Z - Garage - Livraison",A659="Z - Garage - Restitution"),"",B659),"")</f>
        <v/>
      </c>
      <c r="L659" s="18" t="str">
        <f>IFERROR(IF(OR(A659="Z - Garage - Livraison",A659="Z - Garage - Restitution"),B659,""),"")</f>
        <v/>
      </c>
      <c r="M659" s="20" t="str">
        <f>IFERROR(INT(IF(OR(IMPORT!K659="intervention",IMPORT!K659="intervention-late",IMPORT!K659="unavailable"),IF(J659&lt;&gt;"",MID(VLOOKUP(B659,IMPORT!$F:$AF,21,0),1,10),MID(VLOOKUP(B659,IMPORT!$F:$AF,19,0),1,10)),"")),"")</f>
        <v/>
      </c>
      <c r="N659" s="20" t="str">
        <f>IFERROR(INT(IF(OR(IMPORT!K659="intervention",IMPORT!K659="intervention-late",IMPORT!K659="unavailable"),IF(J659&lt;&gt;"",MID(VLOOKUP(B659,IMPORT!$F:$AF,22,0),1,10),MID(VLOOKUP(B659,IMPORT!$F:$AF,20,0),1,10)),"")),"")</f>
        <v/>
      </c>
      <c r="O659" s="18" t="str">
        <f t="shared" ca="1" si="10"/>
        <v/>
      </c>
      <c r="P659" s="14" t="str">
        <f>IFERROR(INT(IF(MID(VLOOKUP(B659,IMPORT!$F:$AF,23,FALSE),1,10)&lt;&gt;"null",MID(VLOOKUP(B659,IMPORT!$F:$AF,23,FALSE),1,10),"")),"")</f>
        <v/>
      </c>
      <c r="Q659" s="16" t="str">
        <f>IFERROR(INT(IF(MID(VLOOKUP(B659,IMPORT!$F:$AF,26,FALSE),1,10)&lt;&gt;"null",MID(VLOOKUP(B659,IMPORT!$F:$AF,26,FALSE),1,10),"")),"")</f>
        <v/>
      </c>
      <c r="R659" s="16" t="str">
        <f>IFERROR(IF(VLOOKUP(B659,IMPORT!$F:$AF,11,FALSE)="true","X",""),"")</f>
        <v/>
      </c>
      <c r="S659" s="16" t="str">
        <f>IFERROR(IF(VLOOKUP(B659,IMPORT!$F:$AF,12,FALSE)="true","X",""),"")</f>
        <v/>
      </c>
      <c r="T659" s="16" t="str">
        <f>IFERROR(IF(VLOOKUP(B659,IMPORT!$F:$AF,9,FALSE)="true","X",""),"")</f>
        <v/>
      </c>
      <c r="U659" s="16" t="str">
        <f>IFERROR(IF(VLOOKUP(B659,IMPORT!$F:$AF,10,FALSE)="true","X",""),"")</f>
        <v/>
      </c>
      <c r="V659" s="16" t="str">
        <f>IFERROR(IF(VLOOKUP(B659,IMPORT!$F:$AF,13,FALSE)="true","X",""),"")</f>
        <v/>
      </c>
      <c r="W659" s="16" t="str">
        <f>IFERROR(IF(VLOOKUP(B659,IMPORT!$F:$AF,14,FALSE)="true","X",""),"")</f>
        <v/>
      </c>
      <c r="X659" s="12" t="str">
        <f>IFERROR(INT(IF(MID(VLOOKUP(B659,IMPORT!$F:$AF,27,FALSE),1,10)&lt;&gt;"null",MID(VLOOKUP(B659,IMPORT!$F:$AF,27,FALSE),1,10),"-")),"")</f>
        <v/>
      </c>
      <c r="Y659" s="21" t="str">
        <f>IFERROR(IF(VLOOKUP(B659,IMPORT!$F:$AF,24,FALSE)&lt;&gt;"null",VLOOKUP(B659,IMPORT!$F:$AF,24,FALSE),""),"")</f>
        <v/>
      </c>
      <c r="Z659" s="18" t="str">
        <f>IFERROR(IF(VLOOKUP(B659,IMPORT!$F:$AF,25,FALSE)&lt;&gt;"null",VLOOKUP(B659,IMPORT!$F:$AF,25,FALSE),""),"")</f>
        <v/>
      </c>
    </row>
    <row r="660" spans="1:26">
      <c r="A660" s="1" t="str">
        <f>IFERROR(IF(IMPORT!C660&lt;&gt;"",IMPORT!C660,""),"")</f>
        <v/>
      </c>
      <c r="B660" s="1">
        <f>IFERROR(VLOOKUP(D660,IMPORT!$1:$1048576,6,FALSE),"")</f>
        <v>0</v>
      </c>
      <c r="C660" s="1" t="str">
        <f>IFERROR(VLOOKUP(B660,IMPORT!$F:$G,2,FALSE),"")</f>
        <v/>
      </c>
      <c r="D660" s="8" t="str">
        <f>IFERROR(IF(IMPORT!A660&lt;&gt;"",IMPORT!A660,""),"")</f>
        <v/>
      </c>
      <c r="E660" s="1">
        <f>IFERROR(VLOOKUP(D660,IMPORT!$1:$1048576,21,FALSE),"")</f>
        <v>0</v>
      </c>
      <c r="F660" s="25" t="str">
        <f>IFERROR(IF(VLOOKUP(B660,IMPORT!$F:$J,4,0)="true","","S"),"")</f>
        <v/>
      </c>
      <c r="G660" s="10" t="str">
        <f>IFERROR(IF(VLOOKUP(B660,IMPORT!$F:$J,5,0)="normal","","B"),"")</f>
        <v/>
      </c>
      <c r="H660" s="26" t="str">
        <f>IFERROR(IF(VLOOKUP(B660,IMPORT!$F:$L,7,0)="true","","P"),"")</f>
        <v/>
      </c>
      <c r="I660" s="18" t="str">
        <f>IF(AND(OR(IMPORT!K660="available",IMPORT!K660="reservation",IMPORT!K660="reservation-late"),OR(A660&lt;&gt;"Z - Garage - Livraison",A660&lt;&gt;"Z - Garage - Livraison")),B660,"")</f>
        <v/>
      </c>
      <c r="J660" s="18" t="str">
        <f>IFERROR(IF(VLOOKUP(B660,IMPORT!$F:$AF,21,FALSE)&lt;&gt;"null",IF(OR(A660="Z - Garage - Livraison",A660="Z - Garage - Restitution"),"",B660),""),"")</f>
        <v/>
      </c>
      <c r="K660" s="18" t="str">
        <f>IF(AND(J660="",OR(IMPORT!K660="intervention",IMPORT!K660="intervention-late")),IF(OR(A660="Z - Garage - Livraison",A660="Z - Garage - Restitution"),"",B660),"")</f>
        <v/>
      </c>
      <c r="L660" s="18" t="str">
        <f>IFERROR(IF(OR(A660="Z - Garage - Livraison",A660="Z - Garage - Restitution"),B660,""),"")</f>
        <v/>
      </c>
      <c r="M660" s="20" t="str">
        <f>IFERROR(INT(IF(OR(IMPORT!K660="intervention",IMPORT!K660="intervention-late",IMPORT!K660="unavailable"),IF(J660&lt;&gt;"",MID(VLOOKUP(B660,IMPORT!$F:$AF,21,0),1,10),MID(VLOOKUP(B660,IMPORT!$F:$AF,19,0),1,10)),"")),"")</f>
        <v/>
      </c>
      <c r="N660" s="20" t="str">
        <f>IFERROR(INT(IF(OR(IMPORT!K660="intervention",IMPORT!K660="intervention-late",IMPORT!K660="unavailable"),IF(J660&lt;&gt;"",MID(VLOOKUP(B660,IMPORT!$F:$AF,22,0),1,10),MID(VLOOKUP(B660,IMPORT!$F:$AF,20,0),1,10)),"")),"")</f>
        <v/>
      </c>
      <c r="O660" s="18" t="str">
        <f t="shared" ca="1" si="10"/>
        <v/>
      </c>
      <c r="P660" s="14" t="str">
        <f>IFERROR(INT(IF(MID(VLOOKUP(B660,IMPORT!$F:$AF,23,FALSE),1,10)&lt;&gt;"null",MID(VLOOKUP(B660,IMPORT!$F:$AF,23,FALSE),1,10),"")),"")</f>
        <v/>
      </c>
      <c r="Q660" s="16" t="str">
        <f>IFERROR(INT(IF(MID(VLOOKUP(B660,IMPORT!$F:$AF,26,FALSE),1,10)&lt;&gt;"null",MID(VLOOKUP(B660,IMPORT!$F:$AF,26,FALSE),1,10),"")),"")</f>
        <v/>
      </c>
      <c r="R660" s="16" t="str">
        <f>IFERROR(IF(VLOOKUP(B660,IMPORT!$F:$AF,11,FALSE)="true","X",""),"")</f>
        <v/>
      </c>
      <c r="S660" s="16" t="str">
        <f>IFERROR(IF(VLOOKUP(B660,IMPORT!$F:$AF,12,FALSE)="true","X",""),"")</f>
        <v/>
      </c>
      <c r="T660" s="16" t="str">
        <f>IFERROR(IF(VLOOKUP(B660,IMPORT!$F:$AF,9,FALSE)="true","X",""),"")</f>
        <v/>
      </c>
      <c r="U660" s="16" t="str">
        <f>IFERROR(IF(VLOOKUP(B660,IMPORT!$F:$AF,10,FALSE)="true","X",""),"")</f>
        <v/>
      </c>
      <c r="V660" s="16" t="str">
        <f>IFERROR(IF(VLOOKUP(B660,IMPORT!$F:$AF,13,FALSE)="true","X",""),"")</f>
        <v/>
      </c>
      <c r="W660" s="16" t="str">
        <f>IFERROR(IF(VLOOKUP(B660,IMPORT!$F:$AF,14,FALSE)="true","X",""),"")</f>
        <v/>
      </c>
      <c r="X660" s="12" t="str">
        <f>IFERROR(INT(IF(MID(VLOOKUP(B660,IMPORT!$F:$AF,27,FALSE),1,10)&lt;&gt;"null",MID(VLOOKUP(B660,IMPORT!$F:$AF,27,FALSE),1,10),"-")),"")</f>
        <v/>
      </c>
      <c r="Y660" s="21" t="str">
        <f>IFERROR(IF(VLOOKUP(B660,IMPORT!$F:$AF,24,FALSE)&lt;&gt;"null",VLOOKUP(B660,IMPORT!$F:$AF,24,FALSE),""),"")</f>
        <v/>
      </c>
      <c r="Z660" s="18" t="str">
        <f>IFERROR(IF(VLOOKUP(B660,IMPORT!$F:$AF,25,FALSE)&lt;&gt;"null",VLOOKUP(B660,IMPORT!$F:$AF,25,FALSE),""),"")</f>
        <v/>
      </c>
    </row>
    <row r="661" spans="1:26">
      <c r="A661" s="1" t="str">
        <f>IFERROR(IF(IMPORT!C661&lt;&gt;"",IMPORT!C661,""),"")</f>
        <v/>
      </c>
      <c r="B661" s="1">
        <f>IFERROR(VLOOKUP(D661,IMPORT!$1:$1048576,6,FALSE),"")</f>
        <v>0</v>
      </c>
      <c r="C661" s="1" t="str">
        <f>IFERROR(VLOOKUP(B661,IMPORT!$F:$G,2,FALSE),"")</f>
        <v/>
      </c>
      <c r="D661" s="8" t="str">
        <f>IFERROR(IF(IMPORT!A661&lt;&gt;"",IMPORT!A661,""),"")</f>
        <v/>
      </c>
      <c r="E661" s="1">
        <f>IFERROR(VLOOKUP(D661,IMPORT!$1:$1048576,21,FALSE),"")</f>
        <v>0</v>
      </c>
      <c r="F661" s="25" t="str">
        <f>IFERROR(IF(VLOOKUP(B661,IMPORT!$F:$J,4,0)="true","","S"),"")</f>
        <v/>
      </c>
      <c r="G661" s="10" t="str">
        <f>IFERROR(IF(VLOOKUP(B661,IMPORT!$F:$J,5,0)="normal","","B"),"")</f>
        <v/>
      </c>
      <c r="H661" s="26" t="str">
        <f>IFERROR(IF(VLOOKUP(B661,IMPORT!$F:$L,7,0)="true","","P"),"")</f>
        <v/>
      </c>
      <c r="I661" s="18" t="str">
        <f>IF(AND(OR(IMPORT!K661="available",IMPORT!K661="reservation",IMPORT!K661="reservation-late"),OR(A661&lt;&gt;"Z - Garage - Livraison",A661&lt;&gt;"Z - Garage - Livraison")),B661,"")</f>
        <v/>
      </c>
      <c r="J661" s="18" t="str">
        <f>IFERROR(IF(VLOOKUP(B661,IMPORT!$F:$AF,21,FALSE)&lt;&gt;"null",IF(OR(A661="Z - Garage - Livraison",A661="Z - Garage - Restitution"),"",B661),""),"")</f>
        <v/>
      </c>
      <c r="K661" s="18" t="str">
        <f>IF(AND(J661="",OR(IMPORT!K661="intervention",IMPORT!K661="intervention-late")),IF(OR(A661="Z - Garage - Livraison",A661="Z - Garage - Restitution"),"",B661),"")</f>
        <v/>
      </c>
      <c r="L661" s="18" t="str">
        <f>IFERROR(IF(OR(A661="Z - Garage - Livraison",A661="Z - Garage - Restitution"),B661,""),"")</f>
        <v/>
      </c>
      <c r="M661" s="20" t="str">
        <f>IFERROR(INT(IF(OR(IMPORT!K661="intervention",IMPORT!K661="intervention-late",IMPORT!K661="unavailable"),IF(J661&lt;&gt;"",MID(VLOOKUP(B661,IMPORT!$F:$AF,21,0),1,10),MID(VLOOKUP(B661,IMPORT!$F:$AF,19,0),1,10)),"")),"")</f>
        <v/>
      </c>
      <c r="N661" s="20" t="str">
        <f>IFERROR(INT(IF(OR(IMPORT!K661="intervention",IMPORT!K661="intervention-late",IMPORT!K661="unavailable"),IF(J661&lt;&gt;"",MID(VLOOKUP(B661,IMPORT!$F:$AF,22,0),1,10),MID(VLOOKUP(B661,IMPORT!$F:$AF,20,0),1,10)),"")),"")</f>
        <v/>
      </c>
      <c r="O661" s="18" t="str">
        <f t="shared" ca="1" si="10"/>
        <v/>
      </c>
      <c r="P661" s="14" t="str">
        <f>IFERROR(INT(IF(MID(VLOOKUP(B661,IMPORT!$F:$AF,23,FALSE),1,10)&lt;&gt;"null",MID(VLOOKUP(B661,IMPORT!$F:$AF,23,FALSE),1,10),"")),"")</f>
        <v/>
      </c>
      <c r="Q661" s="16" t="str">
        <f>IFERROR(INT(IF(MID(VLOOKUP(B661,IMPORT!$F:$AF,26,FALSE),1,10)&lt;&gt;"null",MID(VLOOKUP(B661,IMPORT!$F:$AF,26,FALSE),1,10),"")),"")</f>
        <v/>
      </c>
      <c r="R661" s="16" t="str">
        <f>IFERROR(IF(VLOOKUP(B661,IMPORT!$F:$AF,11,FALSE)="true","X",""),"")</f>
        <v/>
      </c>
      <c r="S661" s="16" t="str">
        <f>IFERROR(IF(VLOOKUP(B661,IMPORT!$F:$AF,12,FALSE)="true","X",""),"")</f>
        <v/>
      </c>
      <c r="T661" s="16" t="str">
        <f>IFERROR(IF(VLOOKUP(B661,IMPORT!$F:$AF,9,FALSE)="true","X",""),"")</f>
        <v/>
      </c>
      <c r="U661" s="16" t="str">
        <f>IFERROR(IF(VLOOKUP(B661,IMPORT!$F:$AF,10,FALSE)="true","X",""),"")</f>
        <v/>
      </c>
      <c r="V661" s="16" t="str">
        <f>IFERROR(IF(VLOOKUP(B661,IMPORT!$F:$AF,13,FALSE)="true","X",""),"")</f>
        <v/>
      </c>
      <c r="W661" s="16" t="str">
        <f>IFERROR(IF(VLOOKUP(B661,IMPORT!$F:$AF,14,FALSE)="true","X",""),"")</f>
        <v/>
      </c>
      <c r="X661" s="12" t="str">
        <f>IFERROR(INT(IF(MID(VLOOKUP(B661,IMPORT!$F:$AF,27,FALSE),1,10)&lt;&gt;"null",MID(VLOOKUP(B661,IMPORT!$F:$AF,27,FALSE),1,10),"-")),"")</f>
        <v/>
      </c>
      <c r="Y661" s="21" t="str">
        <f>IFERROR(IF(VLOOKUP(B661,IMPORT!$F:$AF,24,FALSE)&lt;&gt;"null",VLOOKUP(B661,IMPORT!$F:$AF,24,FALSE),""),"")</f>
        <v/>
      </c>
      <c r="Z661" s="18" t="str">
        <f>IFERROR(IF(VLOOKUP(B661,IMPORT!$F:$AF,25,FALSE)&lt;&gt;"null",VLOOKUP(B661,IMPORT!$F:$AF,25,FALSE),""),"")</f>
        <v/>
      </c>
    </row>
    <row r="662" spans="1:26">
      <c r="A662" s="1" t="str">
        <f>IFERROR(IF(IMPORT!C662&lt;&gt;"",IMPORT!C662,""),"")</f>
        <v/>
      </c>
      <c r="B662" s="1">
        <f>IFERROR(VLOOKUP(D662,IMPORT!$1:$1048576,6,FALSE),"")</f>
        <v>0</v>
      </c>
      <c r="C662" s="1" t="str">
        <f>IFERROR(VLOOKUP(B662,IMPORT!$F:$G,2,FALSE),"")</f>
        <v/>
      </c>
      <c r="D662" s="8" t="str">
        <f>IFERROR(IF(IMPORT!A662&lt;&gt;"",IMPORT!A662,""),"")</f>
        <v/>
      </c>
      <c r="E662" s="1">
        <f>IFERROR(VLOOKUP(D662,IMPORT!$1:$1048576,21,FALSE),"")</f>
        <v>0</v>
      </c>
      <c r="F662" s="25" t="str">
        <f>IFERROR(IF(VLOOKUP(B662,IMPORT!$F:$J,4,0)="true","","S"),"")</f>
        <v/>
      </c>
      <c r="G662" s="10" t="str">
        <f>IFERROR(IF(VLOOKUP(B662,IMPORT!$F:$J,5,0)="normal","","B"),"")</f>
        <v/>
      </c>
      <c r="H662" s="26" t="str">
        <f>IFERROR(IF(VLOOKUP(B662,IMPORT!$F:$L,7,0)="true","","P"),"")</f>
        <v/>
      </c>
      <c r="I662" s="18" t="str">
        <f>IF(AND(OR(IMPORT!K662="available",IMPORT!K662="reservation",IMPORT!K662="reservation-late"),OR(A662&lt;&gt;"Z - Garage - Livraison",A662&lt;&gt;"Z - Garage - Livraison")),B662,"")</f>
        <v/>
      </c>
      <c r="J662" s="18" t="str">
        <f>IFERROR(IF(VLOOKUP(B662,IMPORT!$F:$AF,21,FALSE)&lt;&gt;"null",IF(OR(A662="Z - Garage - Livraison",A662="Z - Garage - Restitution"),"",B662),""),"")</f>
        <v/>
      </c>
      <c r="K662" s="18" t="str">
        <f>IF(AND(J662="",OR(IMPORT!K662="intervention",IMPORT!K662="intervention-late")),IF(OR(A662="Z - Garage - Livraison",A662="Z - Garage - Restitution"),"",B662),"")</f>
        <v/>
      </c>
      <c r="L662" s="18" t="str">
        <f>IFERROR(IF(OR(A662="Z - Garage - Livraison",A662="Z - Garage - Restitution"),B662,""),"")</f>
        <v/>
      </c>
      <c r="M662" s="20" t="str">
        <f>IFERROR(INT(IF(OR(IMPORT!K662="intervention",IMPORT!K662="intervention-late",IMPORT!K662="unavailable"),IF(J662&lt;&gt;"",MID(VLOOKUP(B662,IMPORT!$F:$AF,21,0),1,10),MID(VLOOKUP(B662,IMPORT!$F:$AF,19,0),1,10)),"")),"")</f>
        <v/>
      </c>
      <c r="N662" s="20" t="str">
        <f>IFERROR(INT(IF(OR(IMPORT!K662="intervention",IMPORT!K662="intervention-late",IMPORT!K662="unavailable"),IF(J662&lt;&gt;"",MID(VLOOKUP(B662,IMPORT!$F:$AF,22,0),1,10),MID(VLOOKUP(B662,IMPORT!$F:$AF,20,0),1,10)),"")),"")</f>
        <v/>
      </c>
      <c r="O662" s="18" t="str">
        <f t="shared" ca="1" si="10"/>
        <v/>
      </c>
      <c r="P662" s="14" t="str">
        <f>IFERROR(INT(IF(MID(VLOOKUP(B662,IMPORT!$F:$AF,23,FALSE),1,10)&lt;&gt;"null",MID(VLOOKUP(B662,IMPORT!$F:$AF,23,FALSE),1,10),"")),"")</f>
        <v/>
      </c>
      <c r="Q662" s="16" t="str">
        <f>IFERROR(INT(IF(MID(VLOOKUP(B662,IMPORT!$F:$AF,26,FALSE),1,10)&lt;&gt;"null",MID(VLOOKUP(B662,IMPORT!$F:$AF,26,FALSE),1,10),"")),"")</f>
        <v/>
      </c>
      <c r="R662" s="16" t="str">
        <f>IFERROR(IF(VLOOKUP(B662,IMPORT!$F:$AF,11,FALSE)="true","X",""),"")</f>
        <v/>
      </c>
      <c r="S662" s="16" t="str">
        <f>IFERROR(IF(VLOOKUP(B662,IMPORT!$F:$AF,12,FALSE)="true","X",""),"")</f>
        <v/>
      </c>
      <c r="T662" s="16" t="str">
        <f>IFERROR(IF(VLOOKUP(B662,IMPORT!$F:$AF,9,FALSE)="true","X",""),"")</f>
        <v/>
      </c>
      <c r="U662" s="16" t="str">
        <f>IFERROR(IF(VLOOKUP(B662,IMPORT!$F:$AF,10,FALSE)="true","X",""),"")</f>
        <v/>
      </c>
      <c r="V662" s="16" t="str">
        <f>IFERROR(IF(VLOOKUP(B662,IMPORT!$F:$AF,13,FALSE)="true","X",""),"")</f>
        <v/>
      </c>
      <c r="W662" s="16" t="str">
        <f>IFERROR(IF(VLOOKUP(B662,IMPORT!$F:$AF,14,FALSE)="true","X",""),"")</f>
        <v/>
      </c>
      <c r="X662" s="12" t="str">
        <f>IFERROR(INT(IF(MID(VLOOKUP(B662,IMPORT!$F:$AF,27,FALSE),1,10)&lt;&gt;"null",MID(VLOOKUP(B662,IMPORT!$F:$AF,27,FALSE),1,10),"-")),"")</f>
        <v/>
      </c>
      <c r="Y662" s="21" t="str">
        <f>IFERROR(IF(VLOOKUP(B662,IMPORT!$F:$AF,24,FALSE)&lt;&gt;"null",VLOOKUP(B662,IMPORT!$F:$AF,24,FALSE),""),"")</f>
        <v/>
      </c>
      <c r="Z662" s="18" t="str">
        <f>IFERROR(IF(VLOOKUP(B662,IMPORT!$F:$AF,25,FALSE)&lt;&gt;"null",VLOOKUP(B662,IMPORT!$F:$AF,25,FALSE),""),"")</f>
        <v/>
      </c>
    </row>
    <row r="663" spans="1:26">
      <c r="A663" s="1" t="str">
        <f>IFERROR(IF(IMPORT!C663&lt;&gt;"",IMPORT!C663,""),"")</f>
        <v/>
      </c>
      <c r="B663" s="1">
        <f>IFERROR(VLOOKUP(D663,IMPORT!$1:$1048576,6,FALSE),"")</f>
        <v>0</v>
      </c>
      <c r="C663" s="1" t="str">
        <f>IFERROR(VLOOKUP(B663,IMPORT!$F:$G,2,FALSE),"")</f>
        <v/>
      </c>
      <c r="D663" s="8" t="str">
        <f>IFERROR(IF(IMPORT!A663&lt;&gt;"",IMPORT!A663,""),"")</f>
        <v/>
      </c>
      <c r="E663" s="1">
        <f>IFERROR(VLOOKUP(D663,IMPORT!$1:$1048576,21,FALSE),"")</f>
        <v>0</v>
      </c>
      <c r="F663" s="25" t="str">
        <f>IFERROR(IF(VLOOKUP(B663,IMPORT!$F:$J,4,0)="true","","S"),"")</f>
        <v/>
      </c>
      <c r="G663" s="10" t="str">
        <f>IFERROR(IF(VLOOKUP(B663,IMPORT!$F:$J,5,0)="normal","","B"),"")</f>
        <v/>
      </c>
      <c r="H663" s="26" t="str">
        <f>IFERROR(IF(VLOOKUP(B663,IMPORT!$F:$L,7,0)="true","","P"),"")</f>
        <v/>
      </c>
      <c r="I663" s="18" t="str">
        <f>IF(AND(OR(IMPORT!K663="available",IMPORT!K663="reservation",IMPORT!K663="reservation-late"),OR(A663&lt;&gt;"Z - Garage - Livraison",A663&lt;&gt;"Z - Garage - Livraison")),B663,"")</f>
        <v/>
      </c>
      <c r="J663" s="18" t="str">
        <f>IFERROR(IF(VLOOKUP(B663,IMPORT!$F:$AF,21,FALSE)&lt;&gt;"null",IF(OR(A663="Z - Garage - Livraison",A663="Z - Garage - Restitution"),"",B663),""),"")</f>
        <v/>
      </c>
      <c r="K663" s="18" t="str">
        <f>IF(AND(J663="",OR(IMPORT!K663="intervention",IMPORT!K663="intervention-late")),IF(OR(A663="Z - Garage - Livraison",A663="Z - Garage - Restitution"),"",B663),"")</f>
        <v/>
      </c>
      <c r="L663" s="18" t="str">
        <f>IFERROR(IF(OR(A663="Z - Garage - Livraison",A663="Z - Garage - Restitution"),B663,""),"")</f>
        <v/>
      </c>
      <c r="M663" s="20" t="str">
        <f>IFERROR(INT(IF(OR(IMPORT!K663="intervention",IMPORT!K663="intervention-late",IMPORT!K663="unavailable"),IF(J663&lt;&gt;"",MID(VLOOKUP(B663,IMPORT!$F:$AF,21,0),1,10),MID(VLOOKUP(B663,IMPORT!$F:$AF,19,0),1,10)),"")),"")</f>
        <v/>
      </c>
      <c r="N663" s="20" t="str">
        <f>IFERROR(INT(IF(OR(IMPORT!K663="intervention",IMPORT!K663="intervention-late",IMPORT!K663="unavailable"),IF(J663&lt;&gt;"",MID(VLOOKUP(B663,IMPORT!$F:$AF,22,0),1,10),MID(VLOOKUP(B663,IMPORT!$F:$AF,20,0),1,10)),"")),"")</f>
        <v/>
      </c>
      <c r="O663" s="18" t="str">
        <f t="shared" ca="1" si="10"/>
        <v/>
      </c>
      <c r="P663" s="14" t="str">
        <f>IFERROR(INT(IF(MID(VLOOKUP(B663,IMPORT!$F:$AF,23,FALSE),1,10)&lt;&gt;"null",MID(VLOOKUP(B663,IMPORT!$F:$AF,23,FALSE),1,10),"")),"")</f>
        <v/>
      </c>
      <c r="Q663" s="16" t="str">
        <f>IFERROR(INT(IF(MID(VLOOKUP(B663,IMPORT!$F:$AF,26,FALSE),1,10)&lt;&gt;"null",MID(VLOOKUP(B663,IMPORT!$F:$AF,26,FALSE),1,10),"")),"")</f>
        <v/>
      </c>
      <c r="R663" s="16" t="str">
        <f>IFERROR(IF(VLOOKUP(B663,IMPORT!$F:$AF,11,FALSE)="true","X",""),"")</f>
        <v/>
      </c>
      <c r="S663" s="16" t="str">
        <f>IFERROR(IF(VLOOKUP(B663,IMPORT!$F:$AF,12,FALSE)="true","X",""),"")</f>
        <v/>
      </c>
      <c r="T663" s="16" t="str">
        <f>IFERROR(IF(VLOOKUP(B663,IMPORT!$F:$AF,9,FALSE)="true","X",""),"")</f>
        <v/>
      </c>
      <c r="U663" s="16" t="str">
        <f>IFERROR(IF(VLOOKUP(B663,IMPORT!$F:$AF,10,FALSE)="true","X",""),"")</f>
        <v/>
      </c>
      <c r="V663" s="16" t="str">
        <f>IFERROR(IF(VLOOKUP(B663,IMPORT!$F:$AF,13,FALSE)="true","X",""),"")</f>
        <v/>
      </c>
      <c r="W663" s="16" t="str">
        <f>IFERROR(IF(VLOOKUP(B663,IMPORT!$F:$AF,14,FALSE)="true","X",""),"")</f>
        <v/>
      </c>
      <c r="X663" s="12" t="str">
        <f>IFERROR(INT(IF(MID(VLOOKUP(B663,IMPORT!$F:$AF,27,FALSE),1,10)&lt;&gt;"null",MID(VLOOKUP(B663,IMPORT!$F:$AF,27,FALSE),1,10),"-")),"")</f>
        <v/>
      </c>
      <c r="Y663" s="21" t="str">
        <f>IFERROR(IF(VLOOKUP(B663,IMPORT!$F:$AF,24,FALSE)&lt;&gt;"null",VLOOKUP(B663,IMPORT!$F:$AF,24,FALSE),""),"")</f>
        <v/>
      </c>
      <c r="Z663" s="18" t="str">
        <f>IFERROR(IF(VLOOKUP(B663,IMPORT!$F:$AF,25,FALSE)&lt;&gt;"null",VLOOKUP(B663,IMPORT!$F:$AF,25,FALSE),""),"")</f>
        <v/>
      </c>
    </row>
    <row r="664" spans="1:26">
      <c r="A664" s="1" t="str">
        <f>IFERROR(IF(IMPORT!C664&lt;&gt;"",IMPORT!C664,""),"")</f>
        <v/>
      </c>
      <c r="B664" s="1">
        <f>IFERROR(VLOOKUP(D664,IMPORT!$1:$1048576,6,FALSE),"")</f>
        <v>0</v>
      </c>
      <c r="C664" s="1" t="str">
        <f>IFERROR(VLOOKUP(B664,IMPORT!$F:$G,2,FALSE),"")</f>
        <v/>
      </c>
      <c r="D664" s="8" t="str">
        <f>IFERROR(IF(IMPORT!A664&lt;&gt;"",IMPORT!A664,""),"")</f>
        <v/>
      </c>
      <c r="E664" s="1">
        <f>IFERROR(VLOOKUP(D664,IMPORT!$1:$1048576,21,FALSE),"")</f>
        <v>0</v>
      </c>
      <c r="F664" s="25" t="str">
        <f>IFERROR(IF(VLOOKUP(B664,IMPORT!$F:$J,4,0)="true","","S"),"")</f>
        <v/>
      </c>
      <c r="G664" s="10" t="str">
        <f>IFERROR(IF(VLOOKUP(B664,IMPORT!$F:$J,5,0)="normal","","B"),"")</f>
        <v/>
      </c>
      <c r="H664" s="26" t="str">
        <f>IFERROR(IF(VLOOKUP(B664,IMPORT!$F:$L,7,0)="true","","P"),"")</f>
        <v/>
      </c>
      <c r="I664" s="18" t="str">
        <f>IF(AND(OR(IMPORT!K664="available",IMPORT!K664="reservation",IMPORT!K664="reservation-late"),OR(A664&lt;&gt;"Z - Garage - Livraison",A664&lt;&gt;"Z - Garage - Livraison")),B664,"")</f>
        <v/>
      </c>
      <c r="J664" s="18" t="str">
        <f>IFERROR(IF(VLOOKUP(B664,IMPORT!$F:$AF,21,FALSE)&lt;&gt;"null",IF(OR(A664="Z - Garage - Livraison",A664="Z - Garage - Restitution"),"",B664),""),"")</f>
        <v/>
      </c>
      <c r="K664" s="18" t="str">
        <f>IF(AND(J664="",OR(IMPORT!K664="intervention",IMPORT!K664="intervention-late")),IF(OR(A664="Z - Garage - Livraison",A664="Z - Garage - Restitution"),"",B664),"")</f>
        <v/>
      </c>
      <c r="L664" s="18" t="str">
        <f>IFERROR(IF(OR(A664="Z - Garage - Livraison",A664="Z - Garage - Restitution"),B664,""),"")</f>
        <v/>
      </c>
      <c r="M664" s="20" t="str">
        <f>IFERROR(INT(IF(OR(IMPORT!K664="intervention",IMPORT!K664="intervention-late",IMPORT!K664="unavailable"),IF(J664&lt;&gt;"",MID(VLOOKUP(B664,IMPORT!$F:$AF,21,0),1,10),MID(VLOOKUP(B664,IMPORT!$F:$AF,19,0),1,10)),"")),"")</f>
        <v/>
      </c>
      <c r="N664" s="20" t="str">
        <f>IFERROR(INT(IF(OR(IMPORT!K664="intervention",IMPORT!K664="intervention-late",IMPORT!K664="unavailable"),IF(J664&lt;&gt;"",MID(VLOOKUP(B664,IMPORT!$F:$AF,22,0),1,10),MID(VLOOKUP(B664,IMPORT!$F:$AF,20,0),1,10)),"")),"")</f>
        <v/>
      </c>
      <c r="O664" s="18" t="str">
        <f t="shared" ca="1" si="10"/>
        <v/>
      </c>
      <c r="P664" s="14" t="str">
        <f>IFERROR(INT(IF(MID(VLOOKUP(B664,IMPORT!$F:$AF,23,FALSE),1,10)&lt;&gt;"null",MID(VLOOKUP(B664,IMPORT!$F:$AF,23,FALSE),1,10),"")),"")</f>
        <v/>
      </c>
      <c r="Q664" s="16" t="str">
        <f>IFERROR(INT(IF(MID(VLOOKUP(B664,IMPORT!$F:$AF,26,FALSE),1,10)&lt;&gt;"null",MID(VLOOKUP(B664,IMPORT!$F:$AF,26,FALSE),1,10),"")),"")</f>
        <v/>
      </c>
      <c r="R664" s="16" t="str">
        <f>IFERROR(IF(VLOOKUP(B664,IMPORT!$F:$AF,11,FALSE)="true","X",""),"")</f>
        <v/>
      </c>
      <c r="S664" s="16" t="str">
        <f>IFERROR(IF(VLOOKUP(B664,IMPORT!$F:$AF,12,FALSE)="true","X",""),"")</f>
        <v/>
      </c>
      <c r="T664" s="16" t="str">
        <f>IFERROR(IF(VLOOKUP(B664,IMPORT!$F:$AF,9,FALSE)="true","X",""),"")</f>
        <v/>
      </c>
      <c r="U664" s="16" t="str">
        <f>IFERROR(IF(VLOOKUP(B664,IMPORT!$F:$AF,10,FALSE)="true","X",""),"")</f>
        <v/>
      </c>
      <c r="V664" s="16" t="str">
        <f>IFERROR(IF(VLOOKUP(B664,IMPORT!$F:$AF,13,FALSE)="true","X",""),"")</f>
        <v/>
      </c>
      <c r="W664" s="16" t="str">
        <f>IFERROR(IF(VLOOKUP(B664,IMPORT!$F:$AF,14,FALSE)="true","X",""),"")</f>
        <v/>
      </c>
      <c r="X664" s="12" t="str">
        <f>IFERROR(INT(IF(MID(VLOOKUP(B664,IMPORT!$F:$AF,27,FALSE),1,10)&lt;&gt;"null",MID(VLOOKUP(B664,IMPORT!$F:$AF,27,FALSE),1,10),"-")),"")</f>
        <v/>
      </c>
      <c r="Y664" s="21" t="str">
        <f>IFERROR(IF(VLOOKUP(B664,IMPORT!$F:$AF,24,FALSE)&lt;&gt;"null",VLOOKUP(B664,IMPORT!$F:$AF,24,FALSE),""),"")</f>
        <v/>
      </c>
      <c r="Z664" s="18" t="str">
        <f>IFERROR(IF(VLOOKUP(B664,IMPORT!$F:$AF,25,FALSE)&lt;&gt;"null",VLOOKUP(B664,IMPORT!$F:$AF,25,FALSE),""),"")</f>
        <v/>
      </c>
    </row>
    <row r="665" spans="1:26">
      <c r="A665" s="1" t="str">
        <f>IFERROR(IF(IMPORT!C665&lt;&gt;"",IMPORT!C665,""),"")</f>
        <v/>
      </c>
      <c r="B665" s="1">
        <f>IFERROR(VLOOKUP(D665,IMPORT!$1:$1048576,6,FALSE),"")</f>
        <v>0</v>
      </c>
      <c r="C665" s="1" t="str">
        <f>IFERROR(VLOOKUP(B665,IMPORT!$F:$G,2,FALSE),"")</f>
        <v/>
      </c>
      <c r="D665" s="8" t="str">
        <f>IFERROR(IF(IMPORT!A665&lt;&gt;"",IMPORT!A665,""),"")</f>
        <v/>
      </c>
      <c r="E665" s="1">
        <f>IFERROR(VLOOKUP(D665,IMPORT!$1:$1048576,21,FALSE),"")</f>
        <v>0</v>
      </c>
      <c r="F665" s="25" t="str">
        <f>IFERROR(IF(VLOOKUP(B665,IMPORT!$F:$J,4,0)="true","","S"),"")</f>
        <v/>
      </c>
      <c r="G665" s="10" t="str">
        <f>IFERROR(IF(VLOOKUP(B665,IMPORT!$F:$J,5,0)="normal","","B"),"")</f>
        <v/>
      </c>
      <c r="H665" s="26" t="str">
        <f>IFERROR(IF(VLOOKUP(B665,IMPORT!$F:$L,7,0)="true","","P"),"")</f>
        <v/>
      </c>
      <c r="I665" s="18" t="str">
        <f>IF(AND(OR(IMPORT!K665="available",IMPORT!K665="reservation",IMPORT!K665="reservation-late"),OR(A665&lt;&gt;"Z - Garage - Livraison",A665&lt;&gt;"Z - Garage - Livraison")),B665,"")</f>
        <v/>
      </c>
      <c r="J665" s="18" t="str">
        <f>IFERROR(IF(VLOOKUP(B665,IMPORT!$F:$AF,21,FALSE)&lt;&gt;"null",IF(OR(A665="Z - Garage - Livraison",A665="Z - Garage - Restitution"),"",B665),""),"")</f>
        <v/>
      </c>
      <c r="K665" s="18" t="str">
        <f>IF(AND(J665="",OR(IMPORT!K665="intervention",IMPORT!K665="intervention-late")),IF(OR(A665="Z - Garage - Livraison",A665="Z - Garage - Restitution"),"",B665),"")</f>
        <v/>
      </c>
      <c r="L665" s="18" t="str">
        <f>IFERROR(IF(OR(A665="Z - Garage - Livraison",A665="Z - Garage - Restitution"),B665,""),"")</f>
        <v/>
      </c>
      <c r="M665" s="20" t="str">
        <f>IFERROR(INT(IF(OR(IMPORT!K665="intervention",IMPORT!K665="intervention-late",IMPORT!K665="unavailable"),IF(J665&lt;&gt;"",MID(VLOOKUP(B665,IMPORT!$F:$AF,21,0),1,10),MID(VLOOKUP(B665,IMPORT!$F:$AF,19,0),1,10)),"")),"")</f>
        <v/>
      </c>
      <c r="N665" s="20" t="str">
        <f>IFERROR(INT(IF(OR(IMPORT!K665="intervention",IMPORT!K665="intervention-late",IMPORT!K665="unavailable"),IF(J665&lt;&gt;"",MID(VLOOKUP(B665,IMPORT!$F:$AF,22,0),1,10),MID(VLOOKUP(B665,IMPORT!$F:$AF,20,0),1,10)),"")),"")</f>
        <v/>
      </c>
      <c r="O665" s="18" t="str">
        <f t="shared" ca="1" si="10"/>
        <v/>
      </c>
      <c r="P665" s="14" t="str">
        <f>IFERROR(INT(IF(MID(VLOOKUP(B665,IMPORT!$F:$AF,23,FALSE),1,10)&lt;&gt;"null",MID(VLOOKUP(B665,IMPORT!$F:$AF,23,FALSE),1,10),"")),"")</f>
        <v/>
      </c>
      <c r="Q665" s="16" t="str">
        <f>IFERROR(INT(IF(MID(VLOOKUP(B665,IMPORT!$F:$AF,26,FALSE),1,10)&lt;&gt;"null",MID(VLOOKUP(B665,IMPORT!$F:$AF,26,FALSE),1,10),"")),"")</f>
        <v/>
      </c>
      <c r="R665" s="16" t="str">
        <f>IFERROR(IF(VLOOKUP(B665,IMPORT!$F:$AF,11,FALSE)="true","X",""),"")</f>
        <v/>
      </c>
      <c r="S665" s="16" t="str">
        <f>IFERROR(IF(VLOOKUP(B665,IMPORT!$F:$AF,12,FALSE)="true","X",""),"")</f>
        <v/>
      </c>
      <c r="T665" s="16" t="str">
        <f>IFERROR(IF(VLOOKUP(B665,IMPORT!$F:$AF,9,FALSE)="true","X",""),"")</f>
        <v/>
      </c>
      <c r="U665" s="16" t="str">
        <f>IFERROR(IF(VLOOKUP(B665,IMPORT!$F:$AF,10,FALSE)="true","X",""),"")</f>
        <v/>
      </c>
      <c r="V665" s="16" t="str">
        <f>IFERROR(IF(VLOOKUP(B665,IMPORT!$F:$AF,13,FALSE)="true","X",""),"")</f>
        <v/>
      </c>
      <c r="W665" s="16" t="str">
        <f>IFERROR(IF(VLOOKUP(B665,IMPORT!$F:$AF,14,FALSE)="true","X",""),"")</f>
        <v/>
      </c>
      <c r="X665" s="12" t="str">
        <f>IFERROR(INT(IF(MID(VLOOKUP(B665,IMPORT!$F:$AF,27,FALSE),1,10)&lt;&gt;"null",MID(VLOOKUP(B665,IMPORT!$F:$AF,27,FALSE),1,10),"-")),"")</f>
        <v/>
      </c>
      <c r="Y665" s="21" t="str">
        <f>IFERROR(IF(VLOOKUP(B665,IMPORT!$F:$AF,24,FALSE)&lt;&gt;"null",VLOOKUP(B665,IMPORT!$F:$AF,24,FALSE),""),"")</f>
        <v/>
      </c>
      <c r="Z665" s="18" t="str">
        <f>IFERROR(IF(VLOOKUP(B665,IMPORT!$F:$AF,25,FALSE)&lt;&gt;"null",VLOOKUP(B665,IMPORT!$F:$AF,25,FALSE),""),"")</f>
        <v/>
      </c>
    </row>
    <row r="666" spans="1:26">
      <c r="A666" s="1" t="str">
        <f>IFERROR(IF(IMPORT!C666&lt;&gt;"",IMPORT!C666,""),"")</f>
        <v/>
      </c>
      <c r="B666" s="1">
        <f>IFERROR(VLOOKUP(D666,IMPORT!$1:$1048576,6,FALSE),"")</f>
        <v>0</v>
      </c>
      <c r="C666" s="1" t="str">
        <f>IFERROR(VLOOKUP(B666,IMPORT!$F:$G,2,FALSE),"")</f>
        <v/>
      </c>
      <c r="D666" s="8" t="str">
        <f>IFERROR(IF(IMPORT!A666&lt;&gt;"",IMPORT!A666,""),"")</f>
        <v/>
      </c>
      <c r="E666" s="1">
        <f>IFERROR(VLOOKUP(D666,IMPORT!$1:$1048576,21,FALSE),"")</f>
        <v>0</v>
      </c>
      <c r="F666" s="25" t="str">
        <f>IFERROR(IF(VLOOKUP(B666,IMPORT!$F:$J,4,0)="true","","S"),"")</f>
        <v/>
      </c>
      <c r="G666" s="10" t="str">
        <f>IFERROR(IF(VLOOKUP(B666,IMPORT!$F:$J,5,0)="normal","","B"),"")</f>
        <v/>
      </c>
      <c r="H666" s="26" t="str">
        <f>IFERROR(IF(VLOOKUP(B666,IMPORT!$F:$L,7,0)="true","","P"),"")</f>
        <v/>
      </c>
      <c r="I666" s="18" t="str">
        <f>IF(AND(OR(IMPORT!K666="available",IMPORT!K666="reservation",IMPORT!K666="reservation-late"),OR(A666&lt;&gt;"Z - Garage - Livraison",A666&lt;&gt;"Z - Garage - Livraison")),B666,"")</f>
        <v/>
      </c>
      <c r="J666" s="18" t="str">
        <f>IFERROR(IF(VLOOKUP(B666,IMPORT!$F:$AF,21,FALSE)&lt;&gt;"null",IF(OR(A666="Z - Garage - Livraison",A666="Z - Garage - Restitution"),"",B666),""),"")</f>
        <v/>
      </c>
      <c r="K666" s="18" t="str">
        <f>IF(AND(J666="",OR(IMPORT!K666="intervention",IMPORT!K666="intervention-late")),IF(OR(A666="Z - Garage - Livraison",A666="Z - Garage - Restitution"),"",B666),"")</f>
        <v/>
      </c>
      <c r="L666" s="18" t="str">
        <f>IFERROR(IF(OR(A666="Z - Garage - Livraison",A666="Z - Garage - Restitution"),B666,""),"")</f>
        <v/>
      </c>
      <c r="M666" s="20" t="str">
        <f>IFERROR(INT(IF(OR(IMPORT!K666="intervention",IMPORT!K666="intervention-late",IMPORT!K666="unavailable"),IF(J666&lt;&gt;"",MID(VLOOKUP(B666,IMPORT!$F:$AF,21,0),1,10),MID(VLOOKUP(B666,IMPORT!$F:$AF,19,0),1,10)),"")),"")</f>
        <v/>
      </c>
      <c r="N666" s="20" t="str">
        <f>IFERROR(INT(IF(OR(IMPORT!K666="intervention",IMPORT!K666="intervention-late",IMPORT!K666="unavailable"),IF(J666&lt;&gt;"",MID(VLOOKUP(B666,IMPORT!$F:$AF,22,0),1,10),MID(VLOOKUP(B666,IMPORT!$F:$AF,20,0),1,10)),"")),"")</f>
        <v/>
      </c>
      <c r="O666" s="18" t="str">
        <f t="shared" ca="1" si="10"/>
        <v/>
      </c>
      <c r="P666" s="14" t="str">
        <f>IFERROR(INT(IF(MID(VLOOKUP(B666,IMPORT!$F:$AF,23,FALSE),1,10)&lt;&gt;"null",MID(VLOOKUP(B666,IMPORT!$F:$AF,23,FALSE),1,10),"")),"")</f>
        <v/>
      </c>
      <c r="Q666" s="16" t="str">
        <f>IFERROR(INT(IF(MID(VLOOKUP(B666,IMPORT!$F:$AF,26,FALSE),1,10)&lt;&gt;"null",MID(VLOOKUP(B666,IMPORT!$F:$AF,26,FALSE),1,10),"")),"")</f>
        <v/>
      </c>
      <c r="R666" s="16" t="str">
        <f>IFERROR(IF(VLOOKUP(B666,IMPORT!$F:$AF,11,FALSE)="true","X",""),"")</f>
        <v/>
      </c>
      <c r="S666" s="16" t="str">
        <f>IFERROR(IF(VLOOKUP(B666,IMPORT!$F:$AF,12,FALSE)="true","X",""),"")</f>
        <v/>
      </c>
      <c r="T666" s="16" t="str">
        <f>IFERROR(IF(VLOOKUP(B666,IMPORT!$F:$AF,9,FALSE)="true","X",""),"")</f>
        <v/>
      </c>
      <c r="U666" s="16" t="str">
        <f>IFERROR(IF(VLOOKUP(B666,IMPORT!$F:$AF,10,FALSE)="true","X",""),"")</f>
        <v/>
      </c>
      <c r="V666" s="16" t="str">
        <f>IFERROR(IF(VLOOKUP(B666,IMPORT!$F:$AF,13,FALSE)="true","X",""),"")</f>
        <v/>
      </c>
      <c r="W666" s="16" t="str">
        <f>IFERROR(IF(VLOOKUP(B666,IMPORT!$F:$AF,14,FALSE)="true","X",""),"")</f>
        <v/>
      </c>
      <c r="X666" s="12" t="str">
        <f>IFERROR(INT(IF(MID(VLOOKUP(B666,IMPORT!$F:$AF,27,FALSE),1,10)&lt;&gt;"null",MID(VLOOKUP(B666,IMPORT!$F:$AF,27,FALSE),1,10),"-")),"")</f>
        <v/>
      </c>
      <c r="Y666" s="21" t="str">
        <f>IFERROR(IF(VLOOKUP(B666,IMPORT!$F:$AF,24,FALSE)&lt;&gt;"null",VLOOKUP(B666,IMPORT!$F:$AF,24,FALSE),""),"")</f>
        <v/>
      </c>
      <c r="Z666" s="18" t="str">
        <f>IFERROR(IF(VLOOKUP(B666,IMPORT!$F:$AF,25,FALSE)&lt;&gt;"null",VLOOKUP(B666,IMPORT!$F:$AF,25,FALSE),""),"")</f>
        <v/>
      </c>
    </row>
    <row r="667" spans="1:26">
      <c r="A667" s="1" t="str">
        <f>IFERROR(IF(IMPORT!C667&lt;&gt;"",IMPORT!C667,""),"")</f>
        <v/>
      </c>
      <c r="B667" s="1">
        <f>IFERROR(VLOOKUP(D667,IMPORT!$1:$1048576,6,FALSE),"")</f>
        <v>0</v>
      </c>
      <c r="C667" s="1" t="str">
        <f>IFERROR(VLOOKUP(B667,IMPORT!$F:$G,2,FALSE),"")</f>
        <v/>
      </c>
      <c r="D667" s="8" t="str">
        <f>IFERROR(IF(IMPORT!A667&lt;&gt;"",IMPORT!A667,""),"")</f>
        <v/>
      </c>
      <c r="E667" s="1">
        <f>IFERROR(VLOOKUP(D667,IMPORT!$1:$1048576,21,FALSE),"")</f>
        <v>0</v>
      </c>
      <c r="F667" s="25" t="str">
        <f>IFERROR(IF(VLOOKUP(B667,IMPORT!$F:$J,4,0)="true","","S"),"")</f>
        <v/>
      </c>
      <c r="G667" s="10" t="str">
        <f>IFERROR(IF(VLOOKUP(B667,IMPORT!$F:$J,5,0)="normal","","B"),"")</f>
        <v/>
      </c>
      <c r="H667" s="26" t="str">
        <f>IFERROR(IF(VLOOKUP(B667,IMPORT!$F:$L,7,0)="true","","P"),"")</f>
        <v/>
      </c>
      <c r="I667" s="18" t="str">
        <f>IF(AND(OR(IMPORT!K667="available",IMPORT!K667="reservation",IMPORT!K667="reservation-late"),OR(A667&lt;&gt;"Z - Garage - Livraison",A667&lt;&gt;"Z - Garage - Livraison")),B667,"")</f>
        <v/>
      </c>
      <c r="J667" s="18" t="str">
        <f>IFERROR(IF(VLOOKUP(B667,IMPORT!$F:$AF,21,FALSE)&lt;&gt;"null",IF(OR(A667="Z - Garage - Livraison",A667="Z - Garage - Restitution"),"",B667),""),"")</f>
        <v/>
      </c>
      <c r="K667" s="18" t="str">
        <f>IF(AND(J667="",OR(IMPORT!K667="intervention",IMPORT!K667="intervention-late")),IF(OR(A667="Z - Garage - Livraison",A667="Z - Garage - Restitution"),"",B667),"")</f>
        <v/>
      </c>
      <c r="L667" s="18" t="str">
        <f>IFERROR(IF(OR(A667="Z - Garage - Livraison",A667="Z - Garage - Restitution"),B667,""),"")</f>
        <v/>
      </c>
      <c r="M667" s="20" t="str">
        <f>IFERROR(INT(IF(OR(IMPORT!K667="intervention",IMPORT!K667="intervention-late",IMPORT!K667="unavailable"),IF(J667&lt;&gt;"",MID(VLOOKUP(B667,IMPORT!$F:$AF,21,0),1,10),MID(VLOOKUP(B667,IMPORT!$F:$AF,19,0),1,10)),"")),"")</f>
        <v/>
      </c>
      <c r="N667" s="20" t="str">
        <f>IFERROR(INT(IF(OR(IMPORT!K667="intervention",IMPORT!K667="intervention-late",IMPORT!K667="unavailable"),IF(J667&lt;&gt;"",MID(VLOOKUP(B667,IMPORT!$F:$AF,22,0),1,10),MID(VLOOKUP(B667,IMPORT!$F:$AF,20,0),1,10)),"")),"")</f>
        <v/>
      </c>
      <c r="O667" s="18" t="str">
        <f t="shared" ca="1" si="10"/>
        <v/>
      </c>
      <c r="P667" s="14" t="str">
        <f>IFERROR(INT(IF(MID(VLOOKUP(B667,IMPORT!$F:$AF,23,FALSE),1,10)&lt;&gt;"null",MID(VLOOKUP(B667,IMPORT!$F:$AF,23,FALSE),1,10),"")),"")</f>
        <v/>
      </c>
      <c r="Q667" s="16" t="str">
        <f>IFERROR(INT(IF(MID(VLOOKUP(B667,IMPORT!$F:$AF,26,FALSE),1,10)&lt;&gt;"null",MID(VLOOKUP(B667,IMPORT!$F:$AF,26,FALSE),1,10),"")),"")</f>
        <v/>
      </c>
      <c r="R667" s="16" t="str">
        <f>IFERROR(IF(VLOOKUP(B667,IMPORT!$F:$AF,11,FALSE)="true","X",""),"")</f>
        <v/>
      </c>
      <c r="S667" s="16" t="str">
        <f>IFERROR(IF(VLOOKUP(B667,IMPORT!$F:$AF,12,FALSE)="true","X",""),"")</f>
        <v/>
      </c>
      <c r="T667" s="16" t="str">
        <f>IFERROR(IF(VLOOKUP(B667,IMPORT!$F:$AF,9,FALSE)="true","X",""),"")</f>
        <v/>
      </c>
      <c r="U667" s="16" t="str">
        <f>IFERROR(IF(VLOOKUP(B667,IMPORT!$F:$AF,10,FALSE)="true","X",""),"")</f>
        <v/>
      </c>
      <c r="V667" s="16" t="str">
        <f>IFERROR(IF(VLOOKUP(B667,IMPORT!$F:$AF,13,FALSE)="true","X",""),"")</f>
        <v/>
      </c>
      <c r="W667" s="16" t="str">
        <f>IFERROR(IF(VLOOKUP(B667,IMPORT!$F:$AF,14,FALSE)="true","X",""),"")</f>
        <v/>
      </c>
      <c r="X667" s="12" t="str">
        <f>IFERROR(INT(IF(MID(VLOOKUP(B667,IMPORT!$F:$AF,27,FALSE),1,10)&lt;&gt;"null",MID(VLOOKUP(B667,IMPORT!$F:$AF,27,FALSE),1,10),"-")),"")</f>
        <v/>
      </c>
      <c r="Y667" s="21" t="str">
        <f>IFERROR(IF(VLOOKUP(B667,IMPORT!$F:$AF,24,FALSE)&lt;&gt;"null",VLOOKUP(B667,IMPORT!$F:$AF,24,FALSE),""),"")</f>
        <v/>
      </c>
      <c r="Z667" s="18" t="str">
        <f>IFERROR(IF(VLOOKUP(B667,IMPORT!$F:$AF,25,FALSE)&lt;&gt;"null",VLOOKUP(B667,IMPORT!$F:$AF,25,FALSE),""),"")</f>
        <v/>
      </c>
    </row>
    <row r="668" spans="1:26">
      <c r="A668" s="1" t="str">
        <f>IFERROR(IF(IMPORT!C668&lt;&gt;"",IMPORT!C668,""),"")</f>
        <v/>
      </c>
      <c r="B668" s="1">
        <f>IFERROR(VLOOKUP(D668,IMPORT!$1:$1048576,6,FALSE),"")</f>
        <v>0</v>
      </c>
      <c r="C668" s="1" t="str">
        <f>IFERROR(VLOOKUP(B668,IMPORT!$F:$G,2,FALSE),"")</f>
        <v/>
      </c>
      <c r="D668" s="8" t="str">
        <f>IFERROR(IF(IMPORT!A668&lt;&gt;"",IMPORT!A668,""),"")</f>
        <v/>
      </c>
      <c r="E668" s="1">
        <f>IFERROR(VLOOKUP(D668,IMPORT!$1:$1048576,21,FALSE),"")</f>
        <v>0</v>
      </c>
      <c r="F668" s="25" t="str">
        <f>IFERROR(IF(VLOOKUP(B668,IMPORT!$F:$J,4,0)="true","","S"),"")</f>
        <v/>
      </c>
      <c r="G668" s="10" t="str">
        <f>IFERROR(IF(VLOOKUP(B668,IMPORT!$F:$J,5,0)="normal","","B"),"")</f>
        <v/>
      </c>
      <c r="H668" s="26" t="str">
        <f>IFERROR(IF(VLOOKUP(B668,IMPORT!$F:$L,7,0)="true","","P"),"")</f>
        <v/>
      </c>
      <c r="I668" s="18" t="str">
        <f>IF(AND(OR(IMPORT!K668="available",IMPORT!K668="reservation",IMPORT!K668="reservation-late"),OR(A668&lt;&gt;"Z - Garage - Livraison",A668&lt;&gt;"Z - Garage - Livraison")),B668,"")</f>
        <v/>
      </c>
      <c r="J668" s="18" t="str">
        <f>IFERROR(IF(VLOOKUP(B668,IMPORT!$F:$AF,21,FALSE)&lt;&gt;"null",IF(OR(A668="Z - Garage - Livraison",A668="Z - Garage - Restitution"),"",B668),""),"")</f>
        <v/>
      </c>
      <c r="K668" s="18" t="str">
        <f>IF(AND(J668="",OR(IMPORT!K668="intervention",IMPORT!K668="intervention-late")),IF(OR(A668="Z - Garage - Livraison",A668="Z - Garage - Restitution"),"",B668),"")</f>
        <v/>
      </c>
      <c r="L668" s="18" t="str">
        <f>IFERROR(IF(OR(A668="Z - Garage - Livraison",A668="Z - Garage - Restitution"),B668,""),"")</f>
        <v/>
      </c>
      <c r="M668" s="20" t="str">
        <f>IFERROR(INT(IF(OR(IMPORT!K668="intervention",IMPORT!K668="intervention-late",IMPORT!K668="unavailable"),IF(J668&lt;&gt;"",MID(VLOOKUP(B668,IMPORT!$F:$AF,21,0),1,10),MID(VLOOKUP(B668,IMPORT!$F:$AF,19,0),1,10)),"")),"")</f>
        <v/>
      </c>
      <c r="N668" s="20" t="str">
        <f>IFERROR(INT(IF(OR(IMPORT!K668="intervention",IMPORT!K668="intervention-late",IMPORT!K668="unavailable"),IF(J668&lt;&gt;"",MID(VLOOKUP(B668,IMPORT!$F:$AF,22,0),1,10),MID(VLOOKUP(B668,IMPORT!$F:$AF,20,0),1,10)),"")),"")</f>
        <v/>
      </c>
      <c r="O668" s="18" t="str">
        <f t="shared" ca="1" si="10"/>
        <v/>
      </c>
      <c r="P668" s="14" t="str">
        <f>IFERROR(INT(IF(MID(VLOOKUP(B668,IMPORT!$F:$AF,23,FALSE),1,10)&lt;&gt;"null",MID(VLOOKUP(B668,IMPORT!$F:$AF,23,FALSE),1,10),"")),"")</f>
        <v/>
      </c>
      <c r="Q668" s="16" t="str">
        <f>IFERROR(INT(IF(MID(VLOOKUP(B668,IMPORT!$F:$AF,26,FALSE),1,10)&lt;&gt;"null",MID(VLOOKUP(B668,IMPORT!$F:$AF,26,FALSE),1,10),"")),"")</f>
        <v/>
      </c>
      <c r="R668" s="16" t="str">
        <f>IFERROR(IF(VLOOKUP(B668,IMPORT!$F:$AF,11,FALSE)="true","X",""),"")</f>
        <v/>
      </c>
      <c r="S668" s="16" t="str">
        <f>IFERROR(IF(VLOOKUP(B668,IMPORT!$F:$AF,12,FALSE)="true","X",""),"")</f>
        <v/>
      </c>
      <c r="T668" s="16" t="str">
        <f>IFERROR(IF(VLOOKUP(B668,IMPORT!$F:$AF,9,FALSE)="true","X",""),"")</f>
        <v/>
      </c>
      <c r="U668" s="16" t="str">
        <f>IFERROR(IF(VLOOKUP(B668,IMPORT!$F:$AF,10,FALSE)="true","X",""),"")</f>
        <v/>
      </c>
      <c r="V668" s="16" t="str">
        <f>IFERROR(IF(VLOOKUP(B668,IMPORT!$F:$AF,13,FALSE)="true","X",""),"")</f>
        <v/>
      </c>
      <c r="W668" s="16" t="str">
        <f>IFERROR(IF(VLOOKUP(B668,IMPORT!$F:$AF,14,FALSE)="true","X",""),"")</f>
        <v/>
      </c>
      <c r="X668" s="12" t="str">
        <f>IFERROR(INT(IF(MID(VLOOKUP(B668,IMPORT!$F:$AF,27,FALSE),1,10)&lt;&gt;"null",MID(VLOOKUP(B668,IMPORT!$F:$AF,27,FALSE),1,10),"-")),"")</f>
        <v/>
      </c>
      <c r="Y668" s="21" t="str">
        <f>IFERROR(IF(VLOOKUP(B668,IMPORT!$F:$AF,24,FALSE)&lt;&gt;"null",VLOOKUP(B668,IMPORT!$F:$AF,24,FALSE),""),"")</f>
        <v/>
      </c>
      <c r="Z668" s="18" t="str">
        <f>IFERROR(IF(VLOOKUP(B668,IMPORT!$F:$AF,25,FALSE)&lt;&gt;"null",VLOOKUP(B668,IMPORT!$F:$AF,25,FALSE),""),"")</f>
        <v/>
      </c>
    </row>
    <row r="669" spans="1:26">
      <c r="A669" s="1" t="str">
        <f>IFERROR(IF(IMPORT!C669&lt;&gt;"",IMPORT!C669,""),"")</f>
        <v/>
      </c>
      <c r="B669" s="1">
        <f>IFERROR(VLOOKUP(D669,IMPORT!$1:$1048576,6,FALSE),"")</f>
        <v>0</v>
      </c>
      <c r="C669" s="1" t="str">
        <f>IFERROR(VLOOKUP(B669,IMPORT!$F:$G,2,FALSE),"")</f>
        <v/>
      </c>
      <c r="D669" s="8" t="str">
        <f>IFERROR(IF(IMPORT!A669&lt;&gt;"",IMPORT!A669,""),"")</f>
        <v/>
      </c>
      <c r="E669" s="1">
        <f>IFERROR(VLOOKUP(D669,IMPORT!$1:$1048576,21,FALSE),"")</f>
        <v>0</v>
      </c>
      <c r="F669" s="25" t="str">
        <f>IFERROR(IF(VLOOKUP(B669,IMPORT!$F:$J,4,0)="true","","S"),"")</f>
        <v/>
      </c>
      <c r="G669" s="10" t="str">
        <f>IFERROR(IF(VLOOKUP(B669,IMPORT!$F:$J,5,0)="normal","","B"),"")</f>
        <v/>
      </c>
      <c r="H669" s="26" t="str">
        <f>IFERROR(IF(VLOOKUP(B669,IMPORT!$F:$L,7,0)="true","","P"),"")</f>
        <v/>
      </c>
      <c r="I669" s="18" t="str">
        <f>IF(AND(OR(IMPORT!K669="available",IMPORT!K669="reservation",IMPORT!K669="reservation-late"),OR(A669&lt;&gt;"Z - Garage - Livraison",A669&lt;&gt;"Z - Garage - Livraison")),B669,"")</f>
        <v/>
      </c>
      <c r="J669" s="18" t="str">
        <f>IFERROR(IF(VLOOKUP(B669,IMPORT!$F:$AF,21,FALSE)&lt;&gt;"null",IF(OR(A669="Z - Garage - Livraison",A669="Z - Garage - Restitution"),"",B669),""),"")</f>
        <v/>
      </c>
      <c r="K669" s="18" t="str">
        <f>IF(AND(J669="",OR(IMPORT!K669="intervention",IMPORT!K669="intervention-late")),IF(OR(A669="Z - Garage - Livraison",A669="Z - Garage - Restitution"),"",B669),"")</f>
        <v/>
      </c>
      <c r="L669" s="18" t="str">
        <f>IFERROR(IF(OR(A669="Z - Garage - Livraison",A669="Z - Garage - Restitution"),B669,""),"")</f>
        <v/>
      </c>
      <c r="M669" s="20" t="str">
        <f>IFERROR(INT(IF(OR(IMPORT!K669="intervention",IMPORT!K669="intervention-late",IMPORT!K669="unavailable"),IF(J669&lt;&gt;"",MID(VLOOKUP(B669,IMPORT!$F:$AF,21,0),1,10),MID(VLOOKUP(B669,IMPORT!$F:$AF,19,0),1,10)),"")),"")</f>
        <v/>
      </c>
      <c r="N669" s="20" t="str">
        <f>IFERROR(INT(IF(OR(IMPORT!K669="intervention",IMPORT!K669="intervention-late",IMPORT!K669="unavailable"),IF(J669&lt;&gt;"",MID(VLOOKUP(B669,IMPORT!$F:$AF,22,0),1,10),MID(VLOOKUP(B669,IMPORT!$F:$AF,20,0),1,10)),"")),"")</f>
        <v/>
      </c>
      <c r="O669" s="18" t="str">
        <f t="shared" ca="1" si="10"/>
        <v/>
      </c>
      <c r="P669" s="14" t="str">
        <f>IFERROR(INT(IF(MID(VLOOKUP(B669,IMPORT!$F:$AF,23,FALSE),1,10)&lt;&gt;"null",MID(VLOOKUP(B669,IMPORT!$F:$AF,23,FALSE),1,10),"")),"")</f>
        <v/>
      </c>
      <c r="Q669" s="16" t="str">
        <f>IFERROR(INT(IF(MID(VLOOKUP(B669,IMPORT!$F:$AF,26,FALSE),1,10)&lt;&gt;"null",MID(VLOOKUP(B669,IMPORT!$F:$AF,26,FALSE),1,10),"")),"")</f>
        <v/>
      </c>
      <c r="R669" s="16" t="str">
        <f>IFERROR(IF(VLOOKUP(B669,IMPORT!$F:$AF,11,FALSE)="true","X",""),"")</f>
        <v/>
      </c>
      <c r="S669" s="16" t="str">
        <f>IFERROR(IF(VLOOKUP(B669,IMPORT!$F:$AF,12,FALSE)="true","X",""),"")</f>
        <v/>
      </c>
      <c r="T669" s="16" t="str">
        <f>IFERROR(IF(VLOOKUP(B669,IMPORT!$F:$AF,9,FALSE)="true","X",""),"")</f>
        <v/>
      </c>
      <c r="U669" s="16" t="str">
        <f>IFERROR(IF(VLOOKUP(B669,IMPORT!$F:$AF,10,FALSE)="true","X",""),"")</f>
        <v/>
      </c>
      <c r="V669" s="16" t="str">
        <f>IFERROR(IF(VLOOKUP(B669,IMPORT!$F:$AF,13,FALSE)="true","X",""),"")</f>
        <v/>
      </c>
      <c r="W669" s="16" t="str">
        <f>IFERROR(IF(VLOOKUP(B669,IMPORT!$F:$AF,14,FALSE)="true","X",""),"")</f>
        <v/>
      </c>
      <c r="X669" s="12" t="str">
        <f>IFERROR(INT(IF(MID(VLOOKUP(B669,IMPORT!$F:$AF,27,FALSE),1,10)&lt;&gt;"null",MID(VLOOKUP(B669,IMPORT!$F:$AF,27,FALSE),1,10),"-")),"")</f>
        <v/>
      </c>
      <c r="Y669" s="21" t="str">
        <f>IFERROR(IF(VLOOKUP(B669,IMPORT!$F:$AF,24,FALSE)&lt;&gt;"null",VLOOKUP(B669,IMPORT!$F:$AF,24,FALSE),""),"")</f>
        <v/>
      </c>
      <c r="Z669" s="18" t="str">
        <f>IFERROR(IF(VLOOKUP(B669,IMPORT!$F:$AF,25,FALSE)&lt;&gt;"null",VLOOKUP(B669,IMPORT!$F:$AF,25,FALSE),""),"")</f>
        <v/>
      </c>
    </row>
    <row r="670" spans="1:26">
      <c r="A670" s="1" t="str">
        <f>IFERROR(IF(IMPORT!C670&lt;&gt;"",IMPORT!C670,""),"")</f>
        <v/>
      </c>
      <c r="B670" s="1">
        <f>IFERROR(VLOOKUP(D670,IMPORT!$1:$1048576,6,FALSE),"")</f>
        <v>0</v>
      </c>
      <c r="C670" s="1" t="str">
        <f>IFERROR(VLOOKUP(B670,IMPORT!$F:$G,2,FALSE),"")</f>
        <v/>
      </c>
      <c r="D670" s="8" t="str">
        <f>IFERROR(IF(IMPORT!A670&lt;&gt;"",IMPORT!A670,""),"")</f>
        <v/>
      </c>
      <c r="E670" s="1">
        <f>IFERROR(VLOOKUP(D670,IMPORT!$1:$1048576,21,FALSE),"")</f>
        <v>0</v>
      </c>
      <c r="F670" s="25" t="str">
        <f>IFERROR(IF(VLOOKUP(B670,IMPORT!$F:$J,4,0)="true","","S"),"")</f>
        <v/>
      </c>
      <c r="G670" s="10" t="str">
        <f>IFERROR(IF(VLOOKUP(B670,IMPORT!$F:$J,5,0)="normal","","B"),"")</f>
        <v/>
      </c>
      <c r="H670" s="26" t="str">
        <f>IFERROR(IF(VLOOKUP(B670,IMPORT!$F:$L,7,0)="true","","P"),"")</f>
        <v/>
      </c>
      <c r="I670" s="18" t="str">
        <f>IF(AND(OR(IMPORT!K670="available",IMPORT!K670="reservation",IMPORT!K670="reservation-late"),OR(A670&lt;&gt;"Z - Garage - Livraison",A670&lt;&gt;"Z - Garage - Livraison")),B670,"")</f>
        <v/>
      </c>
      <c r="J670" s="18" t="str">
        <f>IFERROR(IF(VLOOKUP(B670,IMPORT!$F:$AF,21,FALSE)&lt;&gt;"null",IF(OR(A670="Z - Garage - Livraison",A670="Z - Garage - Restitution"),"",B670),""),"")</f>
        <v/>
      </c>
      <c r="K670" s="18" t="str">
        <f>IF(AND(J670="",OR(IMPORT!K670="intervention",IMPORT!K670="intervention-late")),IF(OR(A670="Z - Garage - Livraison",A670="Z - Garage - Restitution"),"",B670),"")</f>
        <v/>
      </c>
      <c r="L670" s="18" t="str">
        <f>IFERROR(IF(OR(A670="Z - Garage - Livraison",A670="Z - Garage - Restitution"),B670,""),"")</f>
        <v/>
      </c>
      <c r="M670" s="20" t="str">
        <f>IFERROR(INT(IF(OR(IMPORT!K670="intervention",IMPORT!K670="intervention-late",IMPORT!K670="unavailable"),IF(J670&lt;&gt;"",MID(VLOOKUP(B670,IMPORT!$F:$AF,21,0),1,10),MID(VLOOKUP(B670,IMPORT!$F:$AF,19,0),1,10)),"")),"")</f>
        <v/>
      </c>
      <c r="N670" s="20" t="str">
        <f>IFERROR(INT(IF(OR(IMPORT!K670="intervention",IMPORT!K670="intervention-late",IMPORT!K670="unavailable"),IF(J670&lt;&gt;"",MID(VLOOKUP(B670,IMPORT!$F:$AF,22,0),1,10),MID(VLOOKUP(B670,IMPORT!$F:$AF,20,0),1,10)),"")),"")</f>
        <v/>
      </c>
      <c r="O670" s="18" t="str">
        <f t="shared" ca="1" si="10"/>
        <v/>
      </c>
      <c r="P670" s="14" t="str">
        <f>IFERROR(INT(IF(MID(VLOOKUP(B670,IMPORT!$F:$AF,23,FALSE),1,10)&lt;&gt;"null",MID(VLOOKUP(B670,IMPORT!$F:$AF,23,FALSE),1,10),"")),"")</f>
        <v/>
      </c>
      <c r="Q670" s="16" t="str">
        <f>IFERROR(INT(IF(MID(VLOOKUP(B670,IMPORT!$F:$AF,26,FALSE),1,10)&lt;&gt;"null",MID(VLOOKUP(B670,IMPORT!$F:$AF,26,FALSE),1,10),"")),"")</f>
        <v/>
      </c>
      <c r="R670" s="16" t="str">
        <f>IFERROR(IF(VLOOKUP(B670,IMPORT!$F:$AF,11,FALSE)="true","X",""),"")</f>
        <v/>
      </c>
      <c r="S670" s="16" t="str">
        <f>IFERROR(IF(VLOOKUP(B670,IMPORT!$F:$AF,12,FALSE)="true","X",""),"")</f>
        <v/>
      </c>
      <c r="T670" s="16" t="str">
        <f>IFERROR(IF(VLOOKUP(B670,IMPORT!$F:$AF,9,FALSE)="true","X",""),"")</f>
        <v/>
      </c>
      <c r="U670" s="16" t="str">
        <f>IFERROR(IF(VLOOKUP(B670,IMPORT!$F:$AF,10,FALSE)="true","X",""),"")</f>
        <v/>
      </c>
      <c r="V670" s="16" t="str">
        <f>IFERROR(IF(VLOOKUP(B670,IMPORT!$F:$AF,13,FALSE)="true","X",""),"")</f>
        <v/>
      </c>
      <c r="W670" s="16" t="str">
        <f>IFERROR(IF(VLOOKUP(B670,IMPORT!$F:$AF,14,FALSE)="true","X",""),"")</f>
        <v/>
      </c>
      <c r="X670" s="12" t="str">
        <f>IFERROR(INT(IF(MID(VLOOKUP(B670,IMPORT!$F:$AF,27,FALSE),1,10)&lt;&gt;"null",MID(VLOOKUP(B670,IMPORT!$F:$AF,27,FALSE),1,10),"-")),"")</f>
        <v/>
      </c>
      <c r="Y670" s="21" t="str">
        <f>IFERROR(IF(VLOOKUP(B670,IMPORT!$F:$AF,24,FALSE)&lt;&gt;"null",VLOOKUP(B670,IMPORT!$F:$AF,24,FALSE),""),"")</f>
        <v/>
      </c>
      <c r="Z670" s="18" t="str">
        <f>IFERROR(IF(VLOOKUP(B670,IMPORT!$F:$AF,25,FALSE)&lt;&gt;"null",VLOOKUP(B670,IMPORT!$F:$AF,25,FALSE),""),"")</f>
        <v/>
      </c>
    </row>
    <row r="671" spans="1:26">
      <c r="A671" s="1" t="str">
        <f>IFERROR(IF(IMPORT!C671&lt;&gt;"",IMPORT!C671,""),"")</f>
        <v/>
      </c>
      <c r="B671" s="1">
        <f>IFERROR(VLOOKUP(D671,IMPORT!$1:$1048576,6,FALSE),"")</f>
        <v>0</v>
      </c>
      <c r="C671" s="1" t="str">
        <f>IFERROR(VLOOKUP(B671,IMPORT!$F:$G,2,FALSE),"")</f>
        <v/>
      </c>
      <c r="D671" s="8" t="str">
        <f>IFERROR(IF(IMPORT!A671&lt;&gt;"",IMPORT!A671,""),"")</f>
        <v/>
      </c>
      <c r="E671" s="1">
        <f>IFERROR(VLOOKUP(D671,IMPORT!$1:$1048576,21,FALSE),"")</f>
        <v>0</v>
      </c>
      <c r="F671" s="25" t="str">
        <f>IFERROR(IF(VLOOKUP(B671,IMPORT!$F:$J,4,0)="true","","S"),"")</f>
        <v/>
      </c>
      <c r="G671" s="10" t="str">
        <f>IFERROR(IF(VLOOKUP(B671,IMPORT!$F:$J,5,0)="normal","","B"),"")</f>
        <v/>
      </c>
      <c r="H671" s="26" t="str">
        <f>IFERROR(IF(VLOOKUP(B671,IMPORT!$F:$L,7,0)="true","","P"),"")</f>
        <v/>
      </c>
      <c r="I671" s="18" t="str">
        <f>IF(AND(OR(IMPORT!K671="available",IMPORT!K671="reservation",IMPORT!K671="reservation-late"),OR(A671&lt;&gt;"Z - Garage - Livraison",A671&lt;&gt;"Z - Garage - Livraison")),B671,"")</f>
        <v/>
      </c>
      <c r="J671" s="18" t="str">
        <f>IFERROR(IF(VLOOKUP(B671,IMPORT!$F:$AF,21,FALSE)&lt;&gt;"null",IF(OR(A671="Z - Garage - Livraison",A671="Z - Garage - Restitution"),"",B671),""),"")</f>
        <v/>
      </c>
      <c r="K671" s="18" t="str">
        <f>IF(AND(J671="",OR(IMPORT!K671="intervention",IMPORT!K671="intervention-late")),IF(OR(A671="Z - Garage - Livraison",A671="Z - Garage - Restitution"),"",B671),"")</f>
        <v/>
      </c>
      <c r="L671" s="18" t="str">
        <f>IFERROR(IF(OR(A671="Z - Garage - Livraison",A671="Z - Garage - Restitution"),B671,""),"")</f>
        <v/>
      </c>
      <c r="M671" s="20" t="str">
        <f>IFERROR(INT(IF(OR(IMPORT!K671="intervention",IMPORT!K671="intervention-late",IMPORT!K671="unavailable"),IF(J671&lt;&gt;"",MID(VLOOKUP(B671,IMPORT!$F:$AF,21,0),1,10),MID(VLOOKUP(B671,IMPORT!$F:$AF,19,0),1,10)),"")),"")</f>
        <v/>
      </c>
      <c r="N671" s="20" t="str">
        <f>IFERROR(INT(IF(OR(IMPORT!K671="intervention",IMPORT!K671="intervention-late",IMPORT!K671="unavailable"),IF(J671&lt;&gt;"",MID(VLOOKUP(B671,IMPORT!$F:$AF,22,0),1,10),MID(VLOOKUP(B671,IMPORT!$F:$AF,20,0),1,10)),"")),"")</f>
        <v/>
      </c>
      <c r="O671" s="18" t="str">
        <f t="shared" ca="1" si="10"/>
        <v/>
      </c>
      <c r="P671" s="14" t="str">
        <f>IFERROR(INT(IF(MID(VLOOKUP(B671,IMPORT!$F:$AF,23,FALSE),1,10)&lt;&gt;"null",MID(VLOOKUP(B671,IMPORT!$F:$AF,23,FALSE),1,10),"")),"")</f>
        <v/>
      </c>
      <c r="Q671" s="16" t="str">
        <f>IFERROR(INT(IF(MID(VLOOKUP(B671,IMPORT!$F:$AF,26,FALSE),1,10)&lt;&gt;"null",MID(VLOOKUP(B671,IMPORT!$F:$AF,26,FALSE),1,10),"")),"")</f>
        <v/>
      </c>
      <c r="R671" s="16" t="str">
        <f>IFERROR(IF(VLOOKUP(B671,IMPORT!$F:$AF,11,FALSE)="true","X",""),"")</f>
        <v/>
      </c>
      <c r="S671" s="16" t="str">
        <f>IFERROR(IF(VLOOKUP(B671,IMPORT!$F:$AF,12,FALSE)="true","X",""),"")</f>
        <v/>
      </c>
      <c r="T671" s="16" t="str">
        <f>IFERROR(IF(VLOOKUP(B671,IMPORT!$F:$AF,9,FALSE)="true","X",""),"")</f>
        <v/>
      </c>
      <c r="U671" s="16" t="str">
        <f>IFERROR(IF(VLOOKUP(B671,IMPORT!$F:$AF,10,FALSE)="true","X",""),"")</f>
        <v/>
      </c>
      <c r="V671" s="16" t="str">
        <f>IFERROR(IF(VLOOKUP(B671,IMPORT!$F:$AF,13,FALSE)="true","X",""),"")</f>
        <v/>
      </c>
      <c r="W671" s="16" t="str">
        <f>IFERROR(IF(VLOOKUP(B671,IMPORT!$F:$AF,14,FALSE)="true","X",""),"")</f>
        <v/>
      </c>
      <c r="X671" s="12" t="str">
        <f>IFERROR(INT(IF(MID(VLOOKUP(B671,IMPORT!$F:$AF,27,FALSE),1,10)&lt;&gt;"null",MID(VLOOKUP(B671,IMPORT!$F:$AF,27,FALSE),1,10),"-")),"")</f>
        <v/>
      </c>
      <c r="Y671" s="21" t="str">
        <f>IFERROR(IF(VLOOKUP(B671,IMPORT!$F:$AF,24,FALSE)&lt;&gt;"null",VLOOKUP(B671,IMPORT!$F:$AF,24,FALSE),""),"")</f>
        <v/>
      </c>
      <c r="Z671" s="18" t="str">
        <f>IFERROR(IF(VLOOKUP(B671,IMPORT!$F:$AF,25,FALSE)&lt;&gt;"null",VLOOKUP(B671,IMPORT!$F:$AF,25,FALSE),""),"")</f>
        <v/>
      </c>
    </row>
    <row r="672" spans="1:26">
      <c r="A672" s="1" t="str">
        <f>IFERROR(IF(IMPORT!C672&lt;&gt;"",IMPORT!C672,""),"")</f>
        <v/>
      </c>
      <c r="B672" s="1">
        <f>IFERROR(VLOOKUP(D672,IMPORT!$1:$1048576,6,FALSE),"")</f>
        <v>0</v>
      </c>
      <c r="C672" s="1" t="str">
        <f>IFERROR(VLOOKUP(B672,IMPORT!$F:$G,2,FALSE),"")</f>
        <v/>
      </c>
      <c r="D672" s="8" t="str">
        <f>IFERROR(IF(IMPORT!A672&lt;&gt;"",IMPORT!A672,""),"")</f>
        <v/>
      </c>
      <c r="E672" s="1">
        <f>IFERROR(VLOOKUP(D672,IMPORT!$1:$1048576,21,FALSE),"")</f>
        <v>0</v>
      </c>
      <c r="F672" s="25" t="str">
        <f>IFERROR(IF(VLOOKUP(B672,IMPORT!$F:$J,4,0)="true","","S"),"")</f>
        <v/>
      </c>
      <c r="G672" s="10" t="str">
        <f>IFERROR(IF(VLOOKUP(B672,IMPORT!$F:$J,5,0)="normal","","B"),"")</f>
        <v/>
      </c>
      <c r="H672" s="26" t="str">
        <f>IFERROR(IF(VLOOKUP(B672,IMPORT!$F:$L,7,0)="true","","P"),"")</f>
        <v/>
      </c>
      <c r="I672" s="18" t="str">
        <f>IF(AND(OR(IMPORT!K672="available",IMPORT!K672="reservation",IMPORT!K672="reservation-late"),OR(A672&lt;&gt;"Z - Garage - Livraison",A672&lt;&gt;"Z - Garage - Livraison")),B672,"")</f>
        <v/>
      </c>
      <c r="J672" s="18" t="str">
        <f>IFERROR(IF(VLOOKUP(B672,IMPORT!$F:$AF,21,FALSE)&lt;&gt;"null",IF(OR(A672="Z - Garage - Livraison",A672="Z - Garage - Restitution"),"",B672),""),"")</f>
        <v/>
      </c>
      <c r="K672" s="18" t="str">
        <f>IF(AND(J672="",OR(IMPORT!K672="intervention",IMPORT!K672="intervention-late")),IF(OR(A672="Z - Garage - Livraison",A672="Z - Garage - Restitution"),"",B672),"")</f>
        <v/>
      </c>
      <c r="L672" s="18" t="str">
        <f>IFERROR(IF(OR(A672="Z - Garage - Livraison",A672="Z - Garage - Restitution"),B672,""),"")</f>
        <v/>
      </c>
      <c r="M672" s="20" t="str">
        <f>IFERROR(INT(IF(OR(IMPORT!K672="intervention",IMPORT!K672="intervention-late",IMPORT!K672="unavailable"),IF(J672&lt;&gt;"",MID(VLOOKUP(B672,IMPORT!$F:$AF,21,0),1,10),MID(VLOOKUP(B672,IMPORT!$F:$AF,19,0),1,10)),"")),"")</f>
        <v/>
      </c>
      <c r="N672" s="20" t="str">
        <f>IFERROR(INT(IF(OR(IMPORT!K672="intervention",IMPORT!K672="intervention-late",IMPORT!K672="unavailable"),IF(J672&lt;&gt;"",MID(VLOOKUP(B672,IMPORT!$F:$AF,22,0),1,10),MID(VLOOKUP(B672,IMPORT!$F:$AF,20,0),1,10)),"")),"")</f>
        <v/>
      </c>
      <c r="O672" s="18" t="str">
        <f t="shared" ca="1" si="10"/>
        <v/>
      </c>
      <c r="P672" s="14" t="str">
        <f>IFERROR(INT(IF(MID(VLOOKUP(B672,IMPORT!$F:$AF,23,FALSE),1,10)&lt;&gt;"null",MID(VLOOKUP(B672,IMPORT!$F:$AF,23,FALSE),1,10),"")),"")</f>
        <v/>
      </c>
      <c r="Q672" s="16" t="str">
        <f>IFERROR(INT(IF(MID(VLOOKUP(B672,IMPORT!$F:$AF,26,FALSE),1,10)&lt;&gt;"null",MID(VLOOKUP(B672,IMPORT!$F:$AF,26,FALSE),1,10),"")),"")</f>
        <v/>
      </c>
      <c r="R672" s="16" t="str">
        <f>IFERROR(IF(VLOOKUP(B672,IMPORT!$F:$AF,11,FALSE)="true","X",""),"")</f>
        <v/>
      </c>
      <c r="S672" s="16" t="str">
        <f>IFERROR(IF(VLOOKUP(B672,IMPORT!$F:$AF,12,FALSE)="true","X",""),"")</f>
        <v/>
      </c>
      <c r="T672" s="16" t="str">
        <f>IFERROR(IF(VLOOKUP(B672,IMPORT!$F:$AF,9,FALSE)="true","X",""),"")</f>
        <v/>
      </c>
      <c r="U672" s="16" t="str">
        <f>IFERROR(IF(VLOOKUP(B672,IMPORT!$F:$AF,10,FALSE)="true","X",""),"")</f>
        <v/>
      </c>
      <c r="V672" s="16" t="str">
        <f>IFERROR(IF(VLOOKUP(B672,IMPORT!$F:$AF,13,FALSE)="true","X",""),"")</f>
        <v/>
      </c>
      <c r="W672" s="16" t="str">
        <f>IFERROR(IF(VLOOKUP(B672,IMPORT!$F:$AF,14,FALSE)="true","X",""),"")</f>
        <v/>
      </c>
      <c r="X672" s="12" t="str">
        <f>IFERROR(INT(IF(MID(VLOOKUP(B672,IMPORT!$F:$AF,27,FALSE),1,10)&lt;&gt;"null",MID(VLOOKUP(B672,IMPORT!$F:$AF,27,FALSE),1,10),"-")),"")</f>
        <v/>
      </c>
      <c r="Y672" s="21" t="str">
        <f>IFERROR(IF(VLOOKUP(B672,IMPORT!$F:$AF,24,FALSE)&lt;&gt;"null",VLOOKUP(B672,IMPORT!$F:$AF,24,FALSE),""),"")</f>
        <v/>
      </c>
      <c r="Z672" s="18" t="str">
        <f>IFERROR(IF(VLOOKUP(B672,IMPORT!$F:$AF,25,FALSE)&lt;&gt;"null",VLOOKUP(B672,IMPORT!$F:$AF,25,FALSE),""),"")</f>
        <v/>
      </c>
    </row>
    <row r="673" spans="1:26">
      <c r="A673" s="1" t="str">
        <f>IFERROR(IF(IMPORT!C673&lt;&gt;"",IMPORT!C673,""),"")</f>
        <v/>
      </c>
      <c r="B673" s="1">
        <f>IFERROR(VLOOKUP(D673,IMPORT!$1:$1048576,6,FALSE),"")</f>
        <v>0</v>
      </c>
      <c r="C673" s="1" t="str">
        <f>IFERROR(VLOOKUP(B673,IMPORT!$F:$G,2,FALSE),"")</f>
        <v/>
      </c>
      <c r="D673" s="8" t="str">
        <f>IFERROR(IF(IMPORT!A673&lt;&gt;"",IMPORT!A673,""),"")</f>
        <v/>
      </c>
      <c r="E673" s="1">
        <f>IFERROR(VLOOKUP(D673,IMPORT!$1:$1048576,21,FALSE),"")</f>
        <v>0</v>
      </c>
      <c r="F673" s="25" t="str">
        <f>IFERROR(IF(VLOOKUP(B673,IMPORT!$F:$J,4,0)="true","","S"),"")</f>
        <v/>
      </c>
      <c r="G673" s="10" t="str">
        <f>IFERROR(IF(VLOOKUP(B673,IMPORT!$F:$J,5,0)="normal","","B"),"")</f>
        <v/>
      </c>
      <c r="H673" s="26" t="str">
        <f>IFERROR(IF(VLOOKUP(B673,IMPORT!$F:$L,7,0)="true","","P"),"")</f>
        <v/>
      </c>
      <c r="I673" s="18" t="str">
        <f>IF(AND(OR(IMPORT!K673="available",IMPORT!K673="reservation",IMPORT!K673="reservation-late"),OR(A673&lt;&gt;"Z - Garage - Livraison",A673&lt;&gt;"Z - Garage - Livraison")),B673,"")</f>
        <v/>
      </c>
      <c r="J673" s="18" t="str">
        <f>IFERROR(IF(VLOOKUP(B673,IMPORT!$F:$AF,21,FALSE)&lt;&gt;"null",IF(OR(A673="Z - Garage - Livraison",A673="Z - Garage - Restitution"),"",B673),""),"")</f>
        <v/>
      </c>
      <c r="K673" s="18" t="str">
        <f>IF(AND(J673="",OR(IMPORT!K673="intervention",IMPORT!K673="intervention-late")),IF(OR(A673="Z - Garage - Livraison",A673="Z - Garage - Restitution"),"",B673),"")</f>
        <v/>
      </c>
      <c r="L673" s="18" t="str">
        <f>IFERROR(IF(OR(A673="Z - Garage - Livraison",A673="Z - Garage - Restitution"),B673,""),"")</f>
        <v/>
      </c>
      <c r="M673" s="20" t="str">
        <f>IFERROR(INT(IF(OR(IMPORT!K673="intervention",IMPORT!K673="intervention-late",IMPORT!K673="unavailable"),IF(J673&lt;&gt;"",MID(VLOOKUP(B673,IMPORT!$F:$AF,21,0),1,10),MID(VLOOKUP(B673,IMPORT!$F:$AF,19,0),1,10)),"")),"")</f>
        <v/>
      </c>
      <c r="N673" s="20" t="str">
        <f>IFERROR(INT(IF(OR(IMPORT!K673="intervention",IMPORT!K673="intervention-late",IMPORT!K673="unavailable"),IF(J673&lt;&gt;"",MID(VLOOKUP(B673,IMPORT!$F:$AF,22,0),1,10),MID(VLOOKUP(B673,IMPORT!$F:$AF,20,0),1,10)),"")),"")</f>
        <v/>
      </c>
      <c r="O673" s="18" t="str">
        <f t="shared" ca="1" si="10"/>
        <v/>
      </c>
      <c r="P673" s="14" t="str">
        <f>IFERROR(INT(IF(MID(VLOOKUP(B673,IMPORT!$F:$AF,23,FALSE),1,10)&lt;&gt;"null",MID(VLOOKUP(B673,IMPORT!$F:$AF,23,FALSE),1,10),"")),"")</f>
        <v/>
      </c>
      <c r="Q673" s="16" t="str">
        <f>IFERROR(INT(IF(MID(VLOOKUP(B673,IMPORT!$F:$AF,26,FALSE),1,10)&lt;&gt;"null",MID(VLOOKUP(B673,IMPORT!$F:$AF,26,FALSE),1,10),"")),"")</f>
        <v/>
      </c>
      <c r="R673" s="16" t="str">
        <f>IFERROR(IF(VLOOKUP(B673,IMPORT!$F:$AF,11,FALSE)="true","X",""),"")</f>
        <v/>
      </c>
      <c r="S673" s="16" t="str">
        <f>IFERROR(IF(VLOOKUP(B673,IMPORT!$F:$AF,12,FALSE)="true","X",""),"")</f>
        <v/>
      </c>
      <c r="T673" s="16" t="str">
        <f>IFERROR(IF(VLOOKUP(B673,IMPORT!$F:$AF,9,FALSE)="true","X",""),"")</f>
        <v/>
      </c>
      <c r="U673" s="16" t="str">
        <f>IFERROR(IF(VLOOKUP(B673,IMPORT!$F:$AF,10,FALSE)="true","X",""),"")</f>
        <v/>
      </c>
      <c r="V673" s="16" t="str">
        <f>IFERROR(IF(VLOOKUP(B673,IMPORT!$F:$AF,13,FALSE)="true","X",""),"")</f>
        <v/>
      </c>
      <c r="W673" s="16" t="str">
        <f>IFERROR(IF(VLOOKUP(B673,IMPORT!$F:$AF,14,FALSE)="true","X",""),"")</f>
        <v/>
      </c>
      <c r="X673" s="12" t="str">
        <f>IFERROR(INT(IF(MID(VLOOKUP(B673,IMPORT!$F:$AF,27,FALSE),1,10)&lt;&gt;"null",MID(VLOOKUP(B673,IMPORT!$F:$AF,27,FALSE),1,10),"-")),"")</f>
        <v/>
      </c>
      <c r="Y673" s="21" t="str">
        <f>IFERROR(IF(VLOOKUP(B673,IMPORT!$F:$AF,24,FALSE)&lt;&gt;"null",VLOOKUP(B673,IMPORT!$F:$AF,24,FALSE),""),"")</f>
        <v/>
      </c>
      <c r="Z673" s="18" t="str">
        <f>IFERROR(IF(VLOOKUP(B673,IMPORT!$F:$AF,25,FALSE)&lt;&gt;"null",VLOOKUP(B673,IMPORT!$F:$AF,25,FALSE),""),"")</f>
        <v/>
      </c>
    </row>
    <row r="674" spans="1:26">
      <c r="A674" s="1" t="str">
        <f>IFERROR(IF(IMPORT!C674&lt;&gt;"",IMPORT!C674,""),"")</f>
        <v/>
      </c>
      <c r="B674" s="1">
        <f>IFERROR(VLOOKUP(D674,IMPORT!$1:$1048576,6,FALSE),"")</f>
        <v>0</v>
      </c>
      <c r="C674" s="1" t="str">
        <f>IFERROR(VLOOKUP(B674,IMPORT!$F:$G,2,FALSE),"")</f>
        <v/>
      </c>
      <c r="D674" s="8" t="str">
        <f>IFERROR(IF(IMPORT!A674&lt;&gt;"",IMPORT!A674,""),"")</f>
        <v/>
      </c>
      <c r="E674" s="1">
        <f>IFERROR(VLOOKUP(D674,IMPORT!$1:$1048576,21,FALSE),"")</f>
        <v>0</v>
      </c>
      <c r="F674" s="25" t="str">
        <f>IFERROR(IF(VLOOKUP(B674,IMPORT!$F:$J,4,0)="true","","S"),"")</f>
        <v/>
      </c>
      <c r="G674" s="10" t="str">
        <f>IFERROR(IF(VLOOKUP(B674,IMPORT!$F:$J,5,0)="normal","","B"),"")</f>
        <v/>
      </c>
      <c r="H674" s="26" t="str">
        <f>IFERROR(IF(VLOOKUP(B674,IMPORT!$F:$L,7,0)="true","","P"),"")</f>
        <v/>
      </c>
      <c r="I674" s="18" t="str">
        <f>IF(AND(OR(IMPORT!K674="available",IMPORT!K674="reservation",IMPORT!K674="reservation-late"),OR(A674&lt;&gt;"Z - Garage - Livraison",A674&lt;&gt;"Z - Garage - Livraison")),B674,"")</f>
        <v/>
      </c>
      <c r="J674" s="18" t="str">
        <f>IFERROR(IF(VLOOKUP(B674,IMPORT!$F:$AF,21,FALSE)&lt;&gt;"null",IF(OR(A674="Z - Garage - Livraison",A674="Z - Garage - Restitution"),"",B674),""),"")</f>
        <v/>
      </c>
      <c r="K674" s="18" t="str">
        <f>IF(AND(J674="",OR(IMPORT!K674="intervention",IMPORT!K674="intervention-late")),IF(OR(A674="Z - Garage - Livraison",A674="Z - Garage - Restitution"),"",B674),"")</f>
        <v/>
      </c>
      <c r="L674" s="18" t="str">
        <f>IFERROR(IF(OR(A674="Z - Garage - Livraison",A674="Z - Garage - Restitution"),B674,""),"")</f>
        <v/>
      </c>
      <c r="M674" s="20" t="str">
        <f>IFERROR(INT(IF(OR(IMPORT!K674="intervention",IMPORT!K674="intervention-late",IMPORT!K674="unavailable"),IF(J674&lt;&gt;"",MID(VLOOKUP(B674,IMPORT!$F:$AF,21,0),1,10),MID(VLOOKUP(B674,IMPORT!$F:$AF,19,0),1,10)),"")),"")</f>
        <v/>
      </c>
      <c r="N674" s="20" t="str">
        <f>IFERROR(INT(IF(OR(IMPORT!K674="intervention",IMPORT!K674="intervention-late",IMPORT!K674="unavailable"),IF(J674&lt;&gt;"",MID(VLOOKUP(B674,IMPORT!$F:$AF,22,0),1,10),MID(VLOOKUP(B674,IMPORT!$F:$AF,20,0),1,10)),"")),"")</f>
        <v/>
      </c>
      <c r="O674" s="18" t="str">
        <f t="shared" ca="1" si="10"/>
        <v/>
      </c>
      <c r="P674" s="14" t="str">
        <f>IFERROR(INT(IF(MID(VLOOKUP(B674,IMPORT!$F:$AF,23,FALSE),1,10)&lt;&gt;"null",MID(VLOOKUP(B674,IMPORT!$F:$AF,23,FALSE),1,10),"")),"")</f>
        <v/>
      </c>
      <c r="Q674" s="16" t="str">
        <f>IFERROR(INT(IF(MID(VLOOKUP(B674,IMPORT!$F:$AF,26,FALSE),1,10)&lt;&gt;"null",MID(VLOOKUP(B674,IMPORT!$F:$AF,26,FALSE),1,10),"")),"")</f>
        <v/>
      </c>
      <c r="R674" s="16" t="str">
        <f>IFERROR(IF(VLOOKUP(B674,IMPORT!$F:$AF,11,FALSE)="true","X",""),"")</f>
        <v/>
      </c>
      <c r="S674" s="16" t="str">
        <f>IFERROR(IF(VLOOKUP(B674,IMPORT!$F:$AF,12,FALSE)="true","X",""),"")</f>
        <v/>
      </c>
      <c r="T674" s="16" t="str">
        <f>IFERROR(IF(VLOOKUP(B674,IMPORT!$F:$AF,9,FALSE)="true","X",""),"")</f>
        <v/>
      </c>
      <c r="U674" s="16" t="str">
        <f>IFERROR(IF(VLOOKUP(B674,IMPORT!$F:$AF,10,FALSE)="true","X",""),"")</f>
        <v/>
      </c>
      <c r="V674" s="16" t="str">
        <f>IFERROR(IF(VLOOKUP(B674,IMPORT!$F:$AF,13,FALSE)="true","X",""),"")</f>
        <v/>
      </c>
      <c r="W674" s="16" t="str">
        <f>IFERROR(IF(VLOOKUP(B674,IMPORT!$F:$AF,14,FALSE)="true","X",""),"")</f>
        <v/>
      </c>
      <c r="X674" s="12" t="str">
        <f>IFERROR(INT(IF(MID(VLOOKUP(B674,IMPORT!$F:$AF,27,FALSE),1,10)&lt;&gt;"null",MID(VLOOKUP(B674,IMPORT!$F:$AF,27,FALSE),1,10),"-")),"")</f>
        <v/>
      </c>
      <c r="Y674" s="21" t="str">
        <f>IFERROR(IF(VLOOKUP(B674,IMPORT!$F:$AF,24,FALSE)&lt;&gt;"null",VLOOKUP(B674,IMPORT!$F:$AF,24,FALSE),""),"")</f>
        <v/>
      </c>
      <c r="Z674" s="18" t="str">
        <f>IFERROR(IF(VLOOKUP(B674,IMPORT!$F:$AF,25,FALSE)&lt;&gt;"null",VLOOKUP(B674,IMPORT!$F:$AF,25,FALSE),""),"")</f>
        <v/>
      </c>
    </row>
    <row r="675" spans="1:26">
      <c r="A675" s="1" t="str">
        <f>IFERROR(IF(IMPORT!C675&lt;&gt;"",IMPORT!C675,""),"")</f>
        <v/>
      </c>
      <c r="B675" s="1">
        <f>IFERROR(VLOOKUP(D675,IMPORT!$1:$1048576,6,FALSE),"")</f>
        <v>0</v>
      </c>
      <c r="C675" s="1" t="str">
        <f>IFERROR(VLOOKUP(B675,IMPORT!$F:$G,2,FALSE),"")</f>
        <v/>
      </c>
      <c r="D675" s="8" t="str">
        <f>IFERROR(IF(IMPORT!A675&lt;&gt;"",IMPORT!A675,""),"")</f>
        <v/>
      </c>
      <c r="E675" s="1">
        <f>IFERROR(VLOOKUP(D675,IMPORT!$1:$1048576,21,FALSE),"")</f>
        <v>0</v>
      </c>
      <c r="F675" s="25" t="str">
        <f>IFERROR(IF(VLOOKUP(B675,IMPORT!$F:$J,4,0)="true","","S"),"")</f>
        <v/>
      </c>
      <c r="G675" s="10" t="str">
        <f>IFERROR(IF(VLOOKUP(B675,IMPORT!$F:$J,5,0)="normal","","B"),"")</f>
        <v/>
      </c>
      <c r="H675" s="26" t="str">
        <f>IFERROR(IF(VLOOKUP(B675,IMPORT!$F:$L,7,0)="true","","P"),"")</f>
        <v/>
      </c>
      <c r="I675" s="18" t="str">
        <f>IF(AND(OR(IMPORT!K675="available",IMPORT!K675="reservation",IMPORT!K675="reservation-late"),OR(A675&lt;&gt;"Z - Garage - Livraison",A675&lt;&gt;"Z - Garage - Livraison")),B675,"")</f>
        <v/>
      </c>
      <c r="J675" s="18" t="str">
        <f>IFERROR(IF(VLOOKUP(B675,IMPORT!$F:$AF,21,FALSE)&lt;&gt;"null",IF(OR(A675="Z - Garage - Livraison",A675="Z - Garage - Restitution"),"",B675),""),"")</f>
        <v/>
      </c>
      <c r="K675" s="18" t="str">
        <f>IF(AND(J675="",OR(IMPORT!K675="intervention",IMPORT!K675="intervention-late")),IF(OR(A675="Z - Garage - Livraison",A675="Z - Garage - Restitution"),"",B675),"")</f>
        <v/>
      </c>
      <c r="L675" s="18" t="str">
        <f>IFERROR(IF(OR(A675="Z - Garage - Livraison",A675="Z - Garage - Restitution"),B675,""),"")</f>
        <v/>
      </c>
      <c r="M675" s="20" t="str">
        <f>IFERROR(INT(IF(OR(IMPORT!K675="intervention",IMPORT!K675="intervention-late",IMPORT!K675="unavailable"),IF(J675&lt;&gt;"",MID(VLOOKUP(B675,IMPORT!$F:$AF,21,0),1,10),MID(VLOOKUP(B675,IMPORT!$F:$AF,19,0),1,10)),"")),"")</f>
        <v/>
      </c>
      <c r="N675" s="20" t="str">
        <f>IFERROR(INT(IF(OR(IMPORT!K675="intervention",IMPORT!K675="intervention-late",IMPORT!K675="unavailable"),IF(J675&lt;&gt;"",MID(VLOOKUP(B675,IMPORT!$F:$AF,22,0),1,10),MID(VLOOKUP(B675,IMPORT!$F:$AF,20,0),1,10)),"")),"")</f>
        <v/>
      </c>
      <c r="O675" s="18" t="str">
        <f t="shared" ca="1" si="10"/>
        <v/>
      </c>
      <c r="P675" s="14" t="str">
        <f>IFERROR(INT(IF(MID(VLOOKUP(B675,IMPORT!$F:$AF,23,FALSE),1,10)&lt;&gt;"null",MID(VLOOKUP(B675,IMPORT!$F:$AF,23,FALSE),1,10),"")),"")</f>
        <v/>
      </c>
      <c r="Q675" s="16" t="str">
        <f>IFERROR(INT(IF(MID(VLOOKUP(B675,IMPORT!$F:$AF,26,FALSE),1,10)&lt;&gt;"null",MID(VLOOKUP(B675,IMPORT!$F:$AF,26,FALSE),1,10),"")),"")</f>
        <v/>
      </c>
      <c r="R675" s="16" t="str">
        <f>IFERROR(IF(VLOOKUP(B675,IMPORT!$F:$AF,11,FALSE)="true","X",""),"")</f>
        <v/>
      </c>
      <c r="S675" s="16" t="str">
        <f>IFERROR(IF(VLOOKUP(B675,IMPORT!$F:$AF,12,FALSE)="true","X",""),"")</f>
        <v/>
      </c>
      <c r="T675" s="16" t="str">
        <f>IFERROR(IF(VLOOKUP(B675,IMPORT!$F:$AF,9,FALSE)="true","X",""),"")</f>
        <v/>
      </c>
      <c r="U675" s="16" t="str">
        <f>IFERROR(IF(VLOOKUP(B675,IMPORT!$F:$AF,10,FALSE)="true","X",""),"")</f>
        <v/>
      </c>
      <c r="V675" s="16" t="str">
        <f>IFERROR(IF(VLOOKUP(B675,IMPORT!$F:$AF,13,FALSE)="true","X",""),"")</f>
        <v/>
      </c>
      <c r="W675" s="16" t="str">
        <f>IFERROR(IF(VLOOKUP(B675,IMPORT!$F:$AF,14,FALSE)="true","X",""),"")</f>
        <v/>
      </c>
      <c r="X675" s="12" t="str">
        <f>IFERROR(INT(IF(MID(VLOOKUP(B675,IMPORT!$F:$AF,27,FALSE),1,10)&lt;&gt;"null",MID(VLOOKUP(B675,IMPORT!$F:$AF,27,FALSE),1,10),"-")),"")</f>
        <v/>
      </c>
      <c r="Y675" s="21" t="str">
        <f>IFERROR(IF(VLOOKUP(B675,IMPORT!$F:$AF,24,FALSE)&lt;&gt;"null",VLOOKUP(B675,IMPORT!$F:$AF,24,FALSE),""),"")</f>
        <v/>
      </c>
      <c r="Z675" s="18" t="str">
        <f>IFERROR(IF(VLOOKUP(B675,IMPORT!$F:$AF,25,FALSE)&lt;&gt;"null",VLOOKUP(B675,IMPORT!$F:$AF,25,FALSE),""),"")</f>
        <v/>
      </c>
    </row>
    <row r="676" spans="1:26">
      <c r="A676" s="1" t="str">
        <f>IFERROR(IF(IMPORT!C676&lt;&gt;"",IMPORT!C676,""),"")</f>
        <v/>
      </c>
      <c r="B676" s="1">
        <f>IFERROR(VLOOKUP(D676,IMPORT!$1:$1048576,6,FALSE),"")</f>
        <v>0</v>
      </c>
      <c r="C676" s="1" t="str">
        <f>IFERROR(VLOOKUP(B676,IMPORT!$F:$G,2,FALSE),"")</f>
        <v/>
      </c>
      <c r="D676" s="8" t="str">
        <f>IFERROR(IF(IMPORT!A676&lt;&gt;"",IMPORT!A676,""),"")</f>
        <v/>
      </c>
      <c r="E676" s="1">
        <f>IFERROR(VLOOKUP(D676,IMPORT!$1:$1048576,21,FALSE),"")</f>
        <v>0</v>
      </c>
      <c r="F676" s="25" t="str">
        <f>IFERROR(IF(VLOOKUP(B676,IMPORT!$F:$J,4,0)="true","","S"),"")</f>
        <v/>
      </c>
      <c r="G676" s="10" t="str">
        <f>IFERROR(IF(VLOOKUP(B676,IMPORT!$F:$J,5,0)="normal","","B"),"")</f>
        <v/>
      </c>
      <c r="H676" s="26" t="str">
        <f>IFERROR(IF(VLOOKUP(B676,IMPORT!$F:$L,7,0)="true","","P"),"")</f>
        <v/>
      </c>
      <c r="I676" s="18" t="str">
        <f>IF(AND(OR(IMPORT!K676="available",IMPORT!K676="reservation",IMPORT!K676="reservation-late"),OR(A676&lt;&gt;"Z - Garage - Livraison",A676&lt;&gt;"Z - Garage - Livraison")),B676,"")</f>
        <v/>
      </c>
      <c r="J676" s="18" t="str">
        <f>IFERROR(IF(VLOOKUP(B676,IMPORT!$F:$AF,21,FALSE)&lt;&gt;"null",IF(OR(A676="Z - Garage - Livraison",A676="Z - Garage - Restitution"),"",B676),""),"")</f>
        <v/>
      </c>
      <c r="K676" s="18" t="str">
        <f>IF(AND(J676="",OR(IMPORT!K676="intervention",IMPORT!K676="intervention-late")),IF(OR(A676="Z - Garage - Livraison",A676="Z - Garage - Restitution"),"",B676),"")</f>
        <v/>
      </c>
      <c r="L676" s="18" t="str">
        <f>IFERROR(IF(OR(A676="Z - Garage - Livraison",A676="Z - Garage - Restitution"),B676,""),"")</f>
        <v/>
      </c>
      <c r="M676" s="20" t="str">
        <f>IFERROR(INT(IF(OR(IMPORT!K676="intervention",IMPORT!K676="intervention-late",IMPORT!K676="unavailable"),IF(J676&lt;&gt;"",MID(VLOOKUP(B676,IMPORT!$F:$AF,21,0),1,10),MID(VLOOKUP(B676,IMPORT!$F:$AF,19,0),1,10)),"")),"")</f>
        <v/>
      </c>
      <c r="N676" s="20" t="str">
        <f>IFERROR(INT(IF(OR(IMPORT!K676="intervention",IMPORT!K676="intervention-late",IMPORT!K676="unavailable"),IF(J676&lt;&gt;"",MID(VLOOKUP(B676,IMPORT!$F:$AF,22,0),1,10),MID(VLOOKUP(B676,IMPORT!$F:$AF,20,0),1,10)),"")),"")</f>
        <v/>
      </c>
      <c r="O676" s="18" t="str">
        <f t="shared" ca="1" si="10"/>
        <v/>
      </c>
      <c r="P676" s="14" t="str">
        <f>IFERROR(INT(IF(MID(VLOOKUP(B676,IMPORT!$F:$AF,23,FALSE),1,10)&lt;&gt;"null",MID(VLOOKUP(B676,IMPORT!$F:$AF,23,FALSE),1,10),"")),"")</f>
        <v/>
      </c>
      <c r="Q676" s="16" t="str">
        <f>IFERROR(INT(IF(MID(VLOOKUP(B676,IMPORT!$F:$AF,26,FALSE),1,10)&lt;&gt;"null",MID(VLOOKUP(B676,IMPORT!$F:$AF,26,FALSE),1,10),"")),"")</f>
        <v/>
      </c>
      <c r="R676" s="16" t="str">
        <f>IFERROR(IF(VLOOKUP(B676,IMPORT!$F:$AF,11,FALSE)="true","X",""),"")</f>
        <v/>
      </c>
      <c r="S676" s="16" t="str">
        <f>IFERROR(IF(VLOOKUP(B676,IMPORT!$F:$AF,12,FALSE)="true","X",""),"")</f>
        <v/>
      </c>
      <c r="T676" s="16" t="str">
        <f>IFERROR(IF(VLOOKUP(B676,IMPORT!$F:$AF,9,FALSE)="true","X",""),"")</f>
        <v/>
      </c>
      <c r="U676" s="16" t="str">
        <f>IFERROR(IF(VLOOKUP(B676,IMPORT!$F:$AF,10,FALSE)="true","X",""),"")</f>
        <v/>
      </c>
      <c r="V676" s="16" t="str">
        <f>IFERROR(IF(VLOOKUP(B676,IMPORT!$F:$AF,13,FALSE)="true","X",""),"")</f>
        <v/>
      </c>
      <c r="W676" s="16" t="str">
        <f>IFERROR(IF(VLOOKUP(B676,IMPORT!$F:$AF,14,FALSE)="true","X",""),"")</f>
        <v/>
      </c>
      <c r="X676" s="12" t="str">
        <f>IFERROR(INT(IF(MID(VLOOKUP(B676,IMPORT!$F:$AF,27,FALSE),1,10)&lt;&gt;"null",MID(VLOOKUP(B676,IMPORT!$F:$AF,27,FALSE),1,10),"-")),"")</f>
        <v/>
      </c>
      <c r="Y676" s="21" t="str">
        <f>IFERROR(IF(VLOOKUP(B676,IMPORT!$F:$AF,24,FALSE)&lt;&gt;"null",VLOOKUP(B676,IMPORT!$F:$AF,24,FALSE),""),"")</f>
        <v/>
      </c>
      <c r="Z676" s="18" t="str">
        <f>IFERROR(IF(VLOOKUP(B676,IMPORT!$F:$AF,25,FALSE)&lt;&gt;"null",VLOOKUP(B676,IMPORT!$F:$AF,25,FALSE),""),"")</f>
        <v/>
      </c>
    </row>
    <row r="677" spans="1:26">
      <c r="A677" s="1" t="str">
        <f>IFERROR(IF(IMPORT!C677&lt;&gt;"",IMPORT!C677,""),"")</f>
        <v/>
      </c>
      <c r="B677" s="1">
        <f>IFERROR(VLOOKUP(D677,IMPORT!$1:$1048576,6,FALSE),"")</f>
        <v>0</v>
      </c>
      <c r="C677" s="1" t="str">
        <f>IFERROR(VLOOKUP(B677,IMPORT!$F:$G,2,FALSE),"")</f>
        <v/>
      </c>
      <c r="D677" s="8" t="str">
        <f>IFERROR(IF(IMPORT!A677&lt;&gt;"",IMPORT!A677,""),"")</f>
        <v/>
      </c>
      <c r="E677" s="1">
        <f>IFERROR(VLOOKUP(D677,IMPORT!$1:$1048576,21,FALSE),"")</f>
        <v>0</v>
      </c>
      <c r="F677" s="25" t="str">
        <f>IFERROR(IF(VLOOKUP(B677,IMPORT!$F:$J,4,0)="true","","S"),"")</f>
        <v/>
      </c>
      <c r="G677" s="10" t="str">
        <f>IFERROR(IF(VLOOKUP(B677,IMPORT!$F:$J,5,0)="normal","","B"),"")</f>
        <v/>
      </c>
      <c r="H677" s="26" t="str">
        <f>IFERROR(IF(VLOOKUP(B677,IMPORT!$F:$L,7,0)="true","","P"),"")</f>
        <v/>
      </c>
      <c r="I677" s="18" t="str">
        <f>IF(AND(OR(IMPORT!K677="available",IMPORT!K677="reservation",IMPORT!K677="reservation-late"),OR(A677&lt;&gt;"Z - Garage - Livraison",A677&lt;&gt;"Z - Garage - Livraison")),B677,"")</f>
        <v/>
      </c>
      <c r="J677" s="18" t="str">
        <f>IFERROR(IF(VLOOKUP(B677,IMPORT!$F:$AF,21,FALSE)&lt;&gt;"null",IF(OR(A677="Z - Garage - Livraison",A677="Z - Garage - Restitution"),"",B677),""),"")</f>
        <v/>
      </c>
      <c r="K677" s="18" t="str">
        <f>IF(AND(J677="",OR(IMPORT!K677="intervention",IMPORT!K677="intervention-late")),IF(OR(A677="Z - Garage - Livraison",A677="Z - Garage - Restitution"),"",B677),"")</f>
        <v/>
      </c>
      <c r="L677" s="18" t="str">
        <f>IFERROR(IF(OR(A677="Z - Garage - Livraison",A677="Z - Garage - Restitution"),B677,""),"")</f>
        <v/>
      </c>
      <c r="M677" s="20" t="str">
        <f>IFERROR(INT(IF(OR(IMPORT!K677="intervention",IMPORT!K677="intervention-late",IMPORT!K677="unavailable"),IF(J677&lt;&gt;"",MID(VLOOKUP(B677,IMPORT!$F:$AF,21,0),1,10),MID(VLOOKUP(B677,IMPORT!$F:$AF,19,0),1,10)),"")),"")</f>
        <v/>
      </c>
      <c r="N677" s="20" t="str">
        <f>IFERROR(INT(IF(OR(IMPORT!K677="intervention",IMPORT!K677="intervention-late",IMPORT!K677="unavailable"),IF(J677&lt;&gt;"",MID(VLOOKUP(B677,IMPORT!$F:$AF,22,0),1,10),MID(VLOOKUP(B677,IMPORT!$F:$AF,20,0),1,10)),"")),"")</f>
        <v/>
      </c>
      <c r="O677" s="18" t="str">
        <f t="shared" ca="1" si="10"/>
        <v/>
      </c>
      <c r="P677" s="14" t="str">
        <f>IFERROR(INT(IF(MID(VLOOKUP(B677,IMPORT!$F:$AF,23,FALSE),1,10)&lt;&gt;"null",MID(VLOOKUP(B677,IMPORT!$F:$AF,23,FALSE),1,10),"")),"")</f>
        <v/>
      </c>
      <c r="Q677" s="16" t="str">
        <f>IFERROR(INT(IF(MID(VLOOKUP(B677,IMPORT!$F:$AF,26,FALSE),1,10)&lt;&gt;"null",MID(VLOOKUP(B677,IMPORT!$F:$AF,26,FALSE),1,10),"")),"")</f>
        <v/>
      </c>
      <c r="R677" s="16" t="str">
        <f>IFERROR(IF(VLOOKUP(B677,IMPORT!$F:$AF,11,FALSE)="true","X",""),"")</f>
        <v/>
      </c>
      <c r="S677" s="16" t="str">
        <f>IFERROR(IF(VLOOKUP(B677,IMPORT!$F:$AF,12,FALSE)="true","X",""),"")</f>
        <v/>
      </c>
      <c r="T677" s="16" t="str">
        <f>IFERROR(IF(VLOOKUP(B677,IMPORT!$F:$AF,9,FALSE)="true","X",""),"")</f>
        <v/>
      </c>
      <c r="U677" s="16" t="str">
        <f>IFERROR(IF(VLOOKUP(B677,IMPORT!$F:$AF,10,FALSE)="true","X",""),"")</f>
        <v/>
      </c>
      <c r="V677" s="16" t="str">
        <f>IFERROR(IF(VLOOKUP(B677,IMPORT!$F:$AF,13,FALSE)="true","X",""),"")</f>
        <v/>
      </c>
      <c r="W677" s="16" t="str">
        <f>IFERROR(IF(VLOOKUP(B677,IMPORT!$F:$AF,14,FALSE)="true","X",""),"")</f>
        <v/>
      </c>
      <c r="X677" s="12" t="str">
        <f>IFERROR(INT(IF(MID(VLOOKUP(B677,IMPORT!$F:$AF,27,FALSE),1,10)&lt;&gt;"null",MID(VLOOKUP(B677,IMPORT!$F:$AF,27,FALSE),1,10),"-")),"")</f>
        <v/>
      </c>
      <c r="Y677" s="21" t="str">
        <f>IFERROR(IF(VLOOKUP(B677,IMPORT!$F:$AF,24,FALSE)&lt;&gt;"null",VLOOKUP(B677,IMPORT!$F:$AF,24,FALSE),""),"")</f>
        <v/>
      </c>
      <c r="Z677" s="18" t="str">
        <f>IFERROR(IF(VLOOKUP(B677,IMPORT!$F:$AF,25,FALSE)&lt;&gt;"null",VLOOKUP(B677,IMPORT!$F:$AF,25,FALSE),""),"")</f>
        <v/>
      </c>
    </row>
    <row r="678" spans="1:26">
      <c r="A678" s="1" t="str">
        <f>IFERROR(IF(IMPORT!C678&lt;&gt;"",IMPORT!C678,""),"")</f>
        <v/>
      </c>
      <c r="B678" s="1">
        <f>IFERROR(VLOOKUP(D678,IMPORT!$1:$1048576,6,FALSE),"")</f>
        <v>0</v>
      </c>
      <c r="C678" s="1" t="str">
        <f>IFERROR(VLOOKUP(B678,IMPORT!$F:$G,2,FALSE),"")</f>
        <v/>
      </c>
      <c r="D678" s="8" t="str">
        <f>IFERROR(IF(IMPORT!A678&lt;&gt;"",IMPORT!A678,""),"")</f>
        <v/>
      </c>
      <c r="E678" s="1">
        <f>IFERROR(VLOOKUP(D678,IMPORT!$1:$1048576,21,FALSE),"")</f>
        <v>0</v>
      </c>
      <c r="F678" s="25" t="str">
        <f>IFERROR(IF(VLOOKUP(B678,IMPORT!$F:$J,4,0)="true","","S"),"")</f>
        <v/>
      </c>
      <c r="G678" s="10" t="str">
        <f>IFERROR(IF(VLOOKUP(B678,IMPORT!$F:$J,5,0)="normal","","B"),"")</f>
        <v/>
      </c>
      <c r="H678" s="26" t="str">
        <f>IFERROR(IF(VLOOKUP(B678,IMPORT!$F:$L,7,0)="true","","P"),"")</f>
        <v/>
      </c>
      <c r="I678" s="18" t="str">
        <f>IF(AND(OR(IMPORT!K678="available",IMPORT!K678="reservation",IMPORT!K678="reservation-late"),OR(A678&lt;&gt;"Z - Garage - Livraison",A678&lt;&gt;"Z - Garage - Livraison")),B678,"")</f>
        <v/>
      </c>
      <c r="J678" s="18" t="str">
        <f>IFERROR(IF(VLOOKUP(B678,IMPORT!$F:$AF,21,FALSE)&lt;&gt;"null",IF(OR(A678="Z - Garage - Livraison",A678="Z - Garage - Restitution"),"",B678),""),"")</f>
        <v/>
      </c>
      <c r="K678" s="18" t="str">
        <f>IF(AND(J678="",OR(IMPORT!K678="intervention",IMPORT!K678="intervention-late")),IF(OR(A678="Z - Garage - Livraison",A678="Z - Garage - Restitution"),"",B678),"")</f>
        <v/>
      </c>
      <c r="L678" s="18" t="str">
        <f>IFERROR(IF(OR(A678="Z - Garage - Livraison",A678="Z - Garage - Restitution"),B678,""),"")</f>
        <v/>
      </c>
      <c r="M678" s="20" t="str">
        <f>IFERROR(INT(IF(OR(IMPORT!K678="intervention",IMPORT!K678="intervention-late",IMPORT!K678="unavailable"),IF(J678&lt;&gt;"",MID(VLOOKUP(B678,IMPORT!$F:$AF,21,0),1,10),MID(VLOOKUP(B678,IMPORT!$F:$AF,19,0),1,10)),"")),"")</f>
        <v/>
      </c>
      <c r="N678" s="20" t="str">
        <f>IFERROR(INT(IF(OR(IMPORT!K678="intervention",IMPORT!K678="intervention-late",IMPORT!K678="unavailable"),IF(J678&lt;&gt;"",MID(VLOOKUP(B678,IMPORT!$F:$AF,22,0),1,10),MID(VLOOKUP(B678,IMPORT!$F:$AF,20,0),1,10)),"")),"")</f>
        <v/>
      </c>
      <c r="O678" s="18" t="str">
        <f t="shared" ca="1" si="10"/>
        <v/>
      </c>
      <c r="P678" s="14" t="str">
        <f>IFERROR(INT(IF(MID(VLOOKUP(B678,IMPORT!$F:$AF,23,FALSE),1,10)&lt;&gt;"null",MID(VLOOKUP(B678,IMPORT!$F:$AF,23,FALSE),1,10),"")),"")</f>
        <v/>
      </c>
      <c r="Q678" s="16" t="str">
        <f>IFERROR(INT(IF(MID(VLOOKUP(B678,IMPORT!$F:$AF,26,FALSE),1,10)&lt;&gt;"null",MID(VLOOKUP(B678,IMPORT!$F:$AF,26,FALSE),1,10),"")),"")</f>
        <v/>
      </c>
      <c r="R678" s="16" t="str">
        <f>IFERROR(IF(VLOOKUP(B678,IMPORT!$F:$AF,11,FALSE)="true","X",""),"")</f>
        <v/>
      </c>
      <c r="S678" s="16" t="str">
        <f>IFERROR(IF(VLOOKUP(B678,IMPORT!$F:$AF,12,FALSE)="true","X",""),"")</f>
        <v/>
      </c>
      <c r="T678" s="16" t="str">
        <f>IFERROR(IF(VLOOKUP(B678,IMPORT!$F:$AF,9,FALSE)="true","X",""),"")</f>
        <v/>
      </c>
      <c r="U678" s="16" t="str">
        <f>IFERROR(IF(VLOOKUP(B678,IMPORT!$F:$AF,10,FALSE)="true","X",""),"")</f>
        <v/>
      </c>
      <c r="V678" s="16" t="str">
        <f>IFERROR(IF(VLOOKUP(B678,IMPORT!$F:$AF,13,FALSE)="true","X",""),"")</f>
        <v/>
      </c>
      <c r="W678" s="16" t="str">
        <f>IFERROR(IF(VLOOKUP(B678,IMPORT!$F:$AF,14,FALSE)="true","X",""),"")</f>
        <v/>
      </c>
      <c r="X678" s="12" t="str">
        <f>IFERROR(INT(IF(MID(VLOOKUP(B678,IMPORT!$F:$AF,27,FALSE),1,10)&lt;&gt;"null",MID(VLOOKUP(B678,IMPORT!$F:$AF,27,FALSE),1,10),"-")),"")</f>
        <v/>
      </c>
      <c r="Y678" s="21" t="str">
        <f>IFERROR(IF(VLOOKUP(B678,IMPORT!$F:$AF,24,FALSE)&lt;&gt;"null",VLOOKUP(B678,IMPORT!$F:$AF,24,FALSE),""),"")</f>
        <v/>
      </c>
      <c r="Z678" s="18" t="str">
        <f>IFERROR(IF(VLOOKUP(B678,IMPORT!$F:$AF,25,FALSE)&lt;&gt;"null",VLOOKUP(B678,IMPORT!$F:$AF,25,FALSE),""),"")</f>
        <v/>
      </c>
    </row>
    <row r="679" spans="1:26">
      <c r="A679" s="1" t="str">
        <f>IFERROR(IF(IMPORT!C679&lt;&gt;"",IMPORT!C679,""),"")</f>
        <v/>
      </c>
      <c r="B679" s="1">
        <f>IFERROR(VLOOKUP(D679,IMPORT!$1:$1048576,6,FALSE),"")</f>
        <v>0</v>
      </c>
      <c r="C679" s="1" t="str">
        <f>IFERROR(VLOOKUP(B679,IMPORT!$F:$G,2,FALSE),"")</f>
        <v/>
      </c>
      <c r="D679" s="8" t="str">
        <f>IFERROR(IF(IMPORT!A679&lt;&gt;"",IMPORT!A679,""),"")</f>
        <v/>
      </c>
      <c r="E679" s="1">
        <f>IFERROR(VLOOKUP(D679,IMPORT!$1:$1048576,21,FALSE),"")</f>
        <v>0</v>
      </c>
      <c r="F679" s="25" t="str">
        <f>IFERROR(IF(VLOOKUP(B679,IMPORT!$F:$J,4,0)="true","","S"),"")</f>
        <v/>
      </c>
      <c r="G679" s="10" t="str">
        <f>IFERROR(IF(VLOOKUP(B679,IMPORT!$F:$J,5,0)="normal","","B"),"")</f>
        <v/>
      </c>
      <c r="H679" s="26" t="str">
        <f>IFERROR(IF(VLOOKUP(B679,IMPORT!$F:$L,7,0)="true","","P"),"")</f>
        <v/>
      </c>
      <c r="I679" s="18" t="str">
        <f>IF(AND(OR(IMPORT!K679="available",IMPORT!K679="reservation",IMPORT!K679="reservation-late"),OR(A679&lt;&gt;"Z - Garage - Livraison",A679&lt;&gt;"Z - Garage - Livraison")),B679,"")</f>
        <v/>
      </c>
      <c r="J679" s="18" t="str">
        <f>IFERROR(IF(VLOOKUP(B679,IMPORT!$F:$AF,21,FALSE)&lt;&gt;"null",IF(OR(A679="Z - Garage - Livraison",A679="Z - Garage - Restitution"),"",B679),""),"")</f>
        <v/>
      </c>
      <c r="K679" s="18" t="str">
        <f>IF(AND(J679="",OR(IMPORT!K679="intervention",IMPORT!K679="intervention-late")),IF(OR(A679="Z - Garage - Livraison",A679="Z - Garage - Restitution"),"",B679),"")</f>
        <v/>
      </c>
      <c r="L679" s="18" t="str">
        <f>IFERROR(IF(OR(A679="Z - Garage - Livraison",A679="Z - Garage - Restitution"),B679,""),"")</f>
        <v/>
      </c>
      <c r="M679" s="20" t="str">
        <f>IFERROR(INT(IF(OR(IMPORT!K679="intervention",IMPORT!K679="intervention-late",IMPORT!K679="unavailable"),IF(J679&lt;&gt;"",MID(VLOOKUP(B679,IMPORT!$F:$AF,21,0),1,10),MID(VLOOKUP(B679,IMPORT!$F:$AF,19,0),1,10)),"")),"")</f>
        <v/>
      </c>
      <c r="N679" s="20" t="str">
        <f>IFERROR(INT(IF(OR(IMPORT!K679="intervention",IMPORT!K679="intervention-late",IMPORT!K679="unavailable"),IF(J679&lt;&gt;"",MID(VLOOKUP(B679,IMPORT!$F:$AF,22,0),1,10),MID(VLOOKUP(B679,IMPORT!$F:$AF,20,0),1,10)),"")),"")</f>
        <v/>
      </c>
      <c r="O679" s="18" t="str">
        <f t="shared" ca="1" si="10"/>
        <v/>
      </c>
      <c r="P679" s="14" t="str">
        <f>IFERROR(INT(IF(MID(VLOOKUP(B679,IMPORT!$F:$AF,23,FALSE),1,10)&lt;&gt;"null",MID(VLOOKUP(B679,IMPORT!$F:$AF,23,FALSE),1,10),"")),"")</f>
        <v/>
      </c>
      <c r="Q679" s="16" t="str">
        <f>IFERROR(INT(IF(MID(VLOOKUP(B679,IMPORT!$F:$AF,26,FALSE),1,10)&lt;&gt;"null",MID(VLOOKUP(B679,IMPORT!$F:$AF,26,FALSE),1,10),"")),"")</f>
        <v/>
      </c>
      <c r="R679" s="16" t="str">
        <f>IFERROR(IF(VLOOKUP(B679,IMPORT!$F:$AF,11,FALSE)="true","X",""),"")</f>
        <v/>
      </c>
      <c r="S679" s="16" t="str">
        <f>IFERROR(IF(VLOOKUP(B679,IMPORT!$F:$AF,12,FALSE)="true","X",""),"")</f>
        <v/>
      </c>
      <c r="T679" s="16" t="str">
        <f>IFERROR(IF(VLOOKUP(B679,IMPORT!$F:$AF,9,FALSE)="true","X",""),"")</f>
        <v/>
      </c>
      <c r="U679" s="16" t="str">
        <f>IFERROR(IF(VLOOKUP(B679,IMPORT!$F:$AF,10,FALSE)="true","X",""),"")</f>
        <v/>
      </c>
      <c r="V679" s="16" t="str">
        <f>IFERROR(IF(VLOOKUP(B679,IMPORT!$F:$AF,13,FALSE)="true","X",""),"")</f>
        <v/>
      </c>
      <c r="W679" s="16" t="str">
        <f>IFERROR(IF(VLOOKUP(B679,IMPORT!$F:$AF,14,FALSE)="true","X",""),"")</f>
        <v/>
      </c>
      <c r="X679" s="12" t="str">
        <f>IFERROR(INT(IF(MID(VLOOKUP(B679,IMPORT!$F:$AF,27,FALSE),1,10)&lt;&gt;"null",MID(VLOOKUP(B679,IMPORT!$F:$AF,27,FALSE),1,10),"-")),"")</f>
        <v/>
      </c>
      <c r="Y679" s="21" t="str">
        <f>IFERROR(IF(VLOOKUP(B679,IMPORT!$F:$AF,24,FALSE)&lt;&gt;"null",VLOOKUP(B679,IMPORT!$F:$AF,24,FALSE),""),"")</f>
        <v/>
      </c>
      <c r="Z679" s="18" t="str">
        <f>IFERROR(IF(VLOOKUP(B679,IMPORT!$F:$AF,25,FALSE)&lt;&gt;"null",VLOOKUP(B679,IMPORT!$F:$AF,25,FALSE),""),"")</f>
        <v/>
      </c>
    </row>
    <row r="680" spans="1:26">
      <c r="A680" s="1" t="str">
        <f>IFERROR(IF(IMPORT!C680&lt;&gt;"",IMPORT!C680,""),"")</f>
        <v/>
      </c>
      <c r="B680" s="1">
        <f>IFERROR(VLOOKUP(D680,IMPORT!$1:$1048576,6,FALSE),"")</f>
        <v>0</v>
      </c>
      <c r="C680" s="1" t="str">
        <f>IFERROR(VLOOKUP(B680,IMPORT!$F:$G,2,FALSE),"")</f>
        <v/>
      </c>
      <c r="D680" s="8" t="str">
        <f>IFERROR(IF(IMPORT!A680&lt;&gt;"",IMPORT!A680,""),"")</f>
        <v/>
      </c>
      <c r="E680" s="1">
        <f>IFERROR(VLOOKUP(D680,IMPORT!$1:$1048576,21,FALSE),"")</f>
        <v>0</v>
      </c>
      <c r="F680" s="25" t="str">
        <f>IFERROR(IF(VLOOKUP(B680,IMPORT!$F:$J,4,0)="true","","S"),"")</f>
        <v/>
      </c>
      <c r="G680" s="10" t="str">
        <f>IFERROR(IF(VLOOKUP(B680,IMPORT!$F:$J,5,0)="normal","","B"),"")</f>
        <v/>
      </c>
      <c r="H680" s="26" t="str">
        <f>IFERROR(IF(VLOOKUP(B680,IMPORT!$F:$L,7,0)="true","","P"),"")</f>
        <v/>
      </c>
      <c r="I680" s="18" t="str">
        <f>IF(AND(OR(IMPORT!K680="available",IMPORT!K680="reservation",IMPORT!K680="reservation-late"),OR(A680&lt;&gt;"Z - Garage - Livraison",A680&lt;&gt;"Z - Garage - Livraison")),B680,"")</f>
        <v/>
      </c>
      <c r="J680" s="18" t="str">
        <f>IFERROR(IF(VLOOKUP(B680,IMPORT!$F:$AF,21,FALSE)&lt;&gt;"null",IF(OR(A680="Z - Garage - Livraison",A680="Z - Garage - Restitution"),"",B680),""),"")</f>
        <v/>
      </c>
      <c r="K680" s="18" t="str">
        <f>IF(AND(J680="",OR(IMPORT!K680="intervention",IMPORT!K680="intervention-late")),IF(OR(A680="Z - Garage - Livraison",A680="Z - Garage - Restitution"),"",B680),"")</f>
        <v/>
      </c>
      <c r="L680" s="18" t="str">
        <f>IFERROR(IF(OR(A680="Z - Garage - Livraison",A680="Z - Garage - Restitution"),B680,""),"")</f>
        <v/>
      </c>
      <c r="M680" s="20" t="str">
        <f>IFERROR(INT(IF(OR(IMPORT!K680="intervention",IMPORT!K680="intervention-late",IMPORT!K680="unavailable"),IF(J680&lt;&gt;"",MID(VLOOKUP(B680,IMPORT!$F:$AF,21,0),1,10),MID(VLOOKUP(B680,IMPORT!$F:$AF,19,0),1,10)),"")),"")</f>
        <v/>
      </c>
      <c r="N680" s="20" t="str">
        <f>IFERROR(INT(IF(OR(IMPORT!K680="intervention",IMPORT!K680="intervention-late",IMPORT!K680="unavailable"),IF(J680&lt;&gt;"",MID(VLOOKUP(B680,IMPORT!$F:$AF,22,0),1,10),MID(VLOOKUP(B680,IMPORT!$F:$AF,20,0),1,10)),"")),"")</f>
        <v/>
      </c>
      <c r="O680" s="18" t="str">
        <f t="shared" ca="1" si="10"/>
        <v/>
      </c>
      <c r="P680" s="14" t="str">
        <f>IFERROR(INT(IF(MID(VLOOKUP(B680,IMPORT!$F:$AF,23,FALSE),1,10)&lt;&gt;"null",MID(VLOOKUP(B680,IMPORT!$F:$AF,23,FALSE),1,10),"")),"")</f>
        <v/>
      </c>
      <c r="Q680" s="16" t="str">
        <f>IFERROR(INT(IF(MID(VLOOKUP(B680,IMPORT!$F:$AF,26,FALSE),1,10)&lt;&gt;"null",MID(VLOOKUP(B680,IMPORT!$F:$AF,26,FALSE),1,10),"")),"")</f>
        <v/>
      </c>
      <c r="R680" s="16" t="str">
        <f>IFERROR(IF(VLOOKUP(B680,IMPORT!$F:$AF,11,FALSE)="true","X",""),"")</f>
        <v/>
      </c>
      <c r="S680" s="16" t="str">
        <f>IFERROR(IF(VLOOKUP(B680,IMPORT!$F:$AF,12,FALSE)="true","X",""),"")</f>
        <v/>
      </c>
      <c r="T680" s="16" t="str">
        <f>IFERROR(IF(VLOOKUP(B680,IMPORT!$F:$AF,9,FALSE)="true","X",""),"")</f>
        <v/>
      </c>
      <c r="U680" s="16" t="str">
        <f>IFERROR(IF(VLOOKUP(B680,IMPORT!$F:$AF,10,FALSE)="true","X",""),"")</f>
        <v/>
      </c>
      <c r="V680" s="16" t="str">
        <f>IFERROR(IF(VLOOKUP(B680,IMPORT!$F:$AF,13,FALSE)="true","X",""),"")</f>
        <v/>
      </c>
      <c r="W680" s="16" t="str">
        <f>IFERROR(IF(VLOOKUP(B680,IMPORT!$F:$AF,14,FALSE)="true","X",""),"")</f>
        <v/>
      </c>
      <c r="X680" s="12" t="str">
        <f>IFERROR(INT(IF(MID(VLOOKUP(B680,IMPORT!$F:$AF,27,FALSE),1,10)&lt;&gt;"null",MID(VLOOKUP(B680,IMPORT!$F:$AF,27,FALSE),1,10),"-")),"")</f>
        <v/>
      </c>
      <c r="Y680" s="21" t="str">
        <f>IFERROR(IF(VLOOKUP(B680,IMPORT!$F:$AF,24,FALSE)&lt;&gt;"null",VLOOKUP(B680,IMPORT!$F:$AF,24,FALSE),""),"")</f>
        <v/>
      </c>
      <c r="Z680" s="18" t="str">
        <f>IFERROR(IF(VLOOKUP(B680,IMPORT!$F:$AF,25,FALSE)&lt;&gt;"null",VLOOKUP(B680,IMPORT!$F:$AF,25,FALSE),""),"")</f>
        <v/>
      </c>
    </row>
    <row r="681" spans="1:26">
      <c r="A681" s="1" t="str">
        <f>IFERROR(IF(IMPORT!C681&lt;&gt;"",IMPORT!C681,""),"")</f>
        <v/>
      </c>
      <c r="B681" s="1">
        <f>IFERROR(VLOOKUP(D681,IMPORT!$1:$1048576,6,FALSE),"")</f>
        <v>0</v>
      </c>
      <c r="C681" s="1" t="str">
        <f>IFERROR(VLOOKUP(B681,IMPORT!$F:$G,2,FALSE),"")</f>
        <v/>
      </c>
      <c r="D681" s="8" t="str">
        <f>IFERROR(IF(IMPORT!A681&lt;&gt;"",IMPORT!A681,""),"")</f>
        <v/>
      </c>
      <c r="E681" s="1">
        <f>IFERROR(VLOOKUP(D681,IMPORT!$1:$1048576,21,FALSE),"")</f>
        <v>0</v>
      </c>
      <c r="F681" s="25" t="str">
        <f>IFERROR(IF(VLOOKUP(B681,IMPORT!$F:$J,4,0)="true","","S"),"")</f>
        <v/>
      </c>
      <c r="G681" s="10" t="str">
        <f>IFERROR(IF(VLOOKUP(B681,IMPORT!$F:$J,5,0)="normal","","B"),"")</f>
        <v/>
      </c>
      <c r="H681" s="26" t="str">
        <f>IFERROR(IF(VLOOKUP(B681,IMPORT!$F:$L,7,0)="true","","P"),"")</f>
        <v/>
      </c>
      <c r="I681" s="18" t="str">
        <f>IF(AND(OR(IMPORT!K681="available",IMPORT!K681="reservation",IMPORT!K681="reservation-late"),OR(A681&lt;&gt;"Z - Garage - Livraison",A681&lt;&gt;"Z - Garage - Livraison")),B681,"")</f>
        <v/>
      </c>
      <c r="J681" s="18" t="str">
        <f>IFERROR(IF(VLOOKUP(B681,IMPORT!$F:$AF,21,FALSE)&lt;&gt;"null",IF(OR(A681="Z - Garage - Livraison",A681="Z - Garage - Restitution"),"",B681),""),"")</f>
        <v/>
      </c>
      <c r="K681" s="18" t="str">
        <f>IF(AND(J681="",OR(IMPORT!K681="intervention",IMPORT!K681="intervention-late")),IF(OR(A681="Z - Garage - Livraison",A681="Z - Garage - Restitution"),"",B681),"")</f>
        <v/>
      </c>
      <c r="L681" s="18" t="str">
        <f>IFERROR(IF(OR(A681="Z - Garage - Livraison",A681="Z - Garage - Restitution"),B681,""),"")</f>
        <v/>
      </c>
      <c r="M681" s="20" t="str">
        <f>IFERROR(INT(IF(OR(IMPORT!K681="intervention",IMPORT!K681="intervention-late",IMPORT!K681="unavailable"),IF(J681&lt;&gt;"",MID(VLOOKUP(B681,IMPORT!$F:$AF,21,0),1,10),MID(VLOOKUP(B681,IMPORT!$F:$AF,19,0),1,10)),"")),"")</f>
        <v/>
      </c>
      <c r="N681" s="20" t="str">
        <f>IFERROR(INT(IF(OR(IMPORT!K681="intervention",IMPORT!K681="intervention-late",IMPORT!K681="unavailable"),IF(J681&lt;&gt;"",MID(VLOOKUP(B681,IMPORT!$F:$AF,22,0),1,10),MID(VLOOKUP(B681,IMPORT!$F:$AF,20,0),1,10)),"")),"")</f>
        <v/>
      </c>
      <c r="O681" s="18" t="str">
        <f t="shared" ca="1" si="10"/>
        <v/>
      </c>
      <c r="P681" s="14" t="str">
        <f>IFERROR(INT(IF(MID(VLOOKUP(B681,IMPORT!$F:$AF,23,FALSE),1,10)&lt;&gt;"null",MID(VLOOKUP(B681,IMPORT!$F:$AF,23,FALSE),1,10),"")),"")</f>
        <v/>
      </c>
      <c r="Q681" s="16" t="str">
        <f>IFERROR(INT(IF(MID(VLOOKUP(B681,IMPORT!$F:$AF,26,FALSE),1,10)&lt;&gt;"null",MID(VLOOKUP(B681,IMPORT!$F:$AF,26,FALSE),1,10),"")),"")</f>
        <v/>
      </c>
      <c r="R681" s="16" t="str">
        <f>IFERROR(IF(VLOOKUP(B681,IMPORT!$F:$AF,11,FALSE)="true","X",""),"")</f>
        <v/>
      </c>
      <c r="S681" s="16" t="str">
        <f>IFERROR(IF(VLOOKUP(B681,IMPORT!$F:$AF,12,FALSE)="true","X",""),"")</f>
        <v/>
      </c>
      <c r="T681" s="16" t="str">
        <f>IFERROR(IF(VLOOKUP(B681,IMPORT!$F:$AF,9,FALSE)="true","X",""),"")</f>
        <v/>
      </c>
      <c r="U681" s="16" t="str">
        <f>IFERROR(IF(VLOOKUP(B681,IMPORT!$F:$AF,10,FALSE)="true","X",""),"")</f>
        <v/>
      </c>
      <c r="V681" s="16" t="str">
        <f>IFERROR(IF(VLOOKUP(B681,IMPORT!$F:$AF,13,FALSE)="true","X",""),"")</f>
        <v/>
      </c>
      <c r="W681" s="16" t="str">
        <f>IFERROR(IF(VLOOKUP(B681,IMPORT!$F:$AF,14,FALSE)="true","X",""),"")</f>
        <v/>
      </c>
      <c r="X681" s="12" t="str">
        <f>IFERROR(INT(IF(MID(VLOOKUP(B681,IMPORT!$F:$AF,27,FALSE),1,10)&lt;&gt;"null",MID(VLOOKUP(B681,IMPORT!$F:$AF,27,FALSE),1,10),"-")),"")</f>
        <v/>
      </c>
      <c r="Y681" s="21" t="str">
        <f>IFERROR(IF(VLOOKUP(B681,IMPORT!$F:$AF,24,FALSE)&lt;&gt;"null",VLOOKUP(B681,IMPORT!$F:$AF,24,FALSE),""),"")</f>
        <v/>
      </c>
      <c r="Z681" s="18" t="str">
        <f>IFERROR(IF(VLOOKUP(B681,IMPORT!$F:$AF,25,FALSE)&lt;&gt;"null",VLOOKUP(B681,IMPORT!$F:$AF,25,FALSE),""),"")</f>
        <v/>
      </c>
    </row>
    <row r="682" spans="1:26">
      <c r="A682" s="1" t="str">
        <f>IFERROR(IF(IMPORT!C682&lt;&gt;"",IMPORT!C682,""),"")</f>
        <v/>
      </c>
      <c r="B682" s="1">
        <f>IFERROR(VLOOKUP(D682,IMPORT!$1:$1048576,6,FALSE),"")</f>
        <v>0</v>
      </c>
      <c r="C682" s="1" t="str">
        <f>IFERROR(VLOOKUP(B682,IMPORT!$F:$G,2,FALSE),"")</f>
        <v/>
      </c>
      <c r="D682" s="8" t="str">
        <f>IFERROR(IF(IMPORT!A682&lt;&gt;"",IMPORT!A682,""),"")</f>
        <v/>
      </c>
      <c r="E682" s="1">
        <f>IFERROR(VLOOKUP(D682,IMPORT!$1:$1048576,21,FALSE),"")</f>
        <v>0</v>
      </c>
      <c r="F682" s="25" t="str">
        <f>IFERROR(IF(VLOOKUP(B682,IMPORT!$F:$J,4,0)="true","","S"),"")</f>
        <v/>
      </c>
      <c r="G682" s="10" t="str">
        <f>IFERROR(IF(VLOOKUP(B682,IMPORT!$F:$J,5,0)="normal","","B"),"")</f>
        <v/>
      </c>
      <c r="H682" s="26" t="str">
        <f>IFERROR(IF(VLOOKUP(B682,IMPORT!$F:$L,7,0)="true","","P"),"")</f>
        <v/>
      </c>
      <c r="I682" s="18" t="str">
        <f>IF(AND(OR(IMPORT!K682="available",IMPORT!K682="reservation",IMPORT!K682="reservation-late"),OR(A682&lt;&gt;"Z - Garage - Livraison",A682&lt;&gt;"Z - Garage - Livraison")),B682,"")</f>
        <v/>
      </c>
      <c r="J682" s="18" t="str">
        <f>IFERROR(IF(VLOOKUP(B682,IMPORT!$F:$AF,21,FALSE)&lt;&gt;"null",IF(OR(A682="Z - Garage - Livraison",A682="Z - Garage - Restitution"),"",B682),""),"")</f>
        <v/>
      </c>
      <c r="K682" s="18" t="str">
        <f>IF(AND(J682="",OR(IMPORT!K682="intervention",IMPORT!K682="intervention-late")),IF(OR(A682="Z - Garage - Livraison",A682="Z - Garage - Restitution"),"",B682),"")</f>
        <v/>
      </c>
      <c r="L682" s="18" t="str">
        <f>IFERROR(IF(OR(A682="Z - Garage - Livraison",A682="Z - Garage - Restitution"),B682,""),"")</f>
        <v/>
      </c>
      <c r="M682" s="20" t="str">
        <f>IFERROR(INT(IF(OR(IMPORT!K682="intervention",IMPORT!K682="intervention-late",IMPORT!K682="unavailable"),IF(J682&lt;&gt;"",MID(VLOOKUP(B682,IMPORT!$F:$AF,21,0),1,10),MID(VLOOKUP(B682,IMPORT!$F:$AF,19,0),1,10)),"")),"")</f>
        <v/>
      </c>
      <c r="N682" s="20" t="str">
        <f>IFERROR(INT(IF(OR(IMPORT!K682="intervention",IMPORT!K682="intervention-late",IMPORT!K682="unavailable"),IF(J682&lt;&gt;"",MID(VLOOKUP(B682,IMPORT!$F:$AF,22,0),1,10),MID(VLOOKUP(B682,IMPORT!$F:$AF,20,0),1,10)),"")),"")</f>
        <v/>
      </c>
      <c r="O682" s="18" t="str">
        <f t="shared" ca="1" si="10"/>
        <v/>
      </c>
      <c r="P682" s="14" t="str">
        <f>IFERROR(INT(IF(MID(VLOOKUP(B682,IMPORT!$F:$AF,23,FALSE),1,10)&lt;&gt;"null",MID(VLOOKUP(B682,IMPORT!$F:$AF,23,FALSE),1,10),"")),"")</f>
        <v/>
      </c>
      <c r="Q682" s="16" t="str">
        <f>IFERROR(INT(IF(MID(VLOOKUP(B682,IMPORT!$F:$AF,26,FALSE),1,10)&lt;&gt;"null",MID(VLOOKUP(B682,IMPORT!$F:$AF,26,FALSE),1,10),"")),"")</f>
        <v/>
      </c>
      <c r="R682" s="16" t="str">
        <f>IFERROR(IF(VLOOKUP(B682,IMPORT!$F:$AF,11,FALSE)="true","X",""),"")</f>
        <v/>
      </c>
      <c r="S682" s="16" t="str">
        <f>IFERROR(IF(VLOOKUP(B682,IMPORT!$F:$AF,12,FALSE)="true","X",""),"")</f>
        <v/>
      </c>
      <c r="T682" s="16" t="str">
        <f>IFERROR(IF(VLOOKUP(B682,IMPORT!$F:$AF,9,FALSE)="true","X",""),"")</f>
        <v/>
      </c>
      <c r="U682" s="16" t="str">
        <f>IFERROR(IF(VLOOKUP(B682,IMPORT!$F:$AF,10,FALSE)="true","X",""),"")</f>
        <v/>
      </c>
      <c r="V682" s="16" t="str">
        <f>IFERROR(IF(VLOOKUP(B682,IMPORT!$F:$AF,13,FALSE)="true","X",""),"")</f>
        <v/>
      </c>
      <c r="W682" s="16" t="str">
        <f>IFERROR(IF(VLOOKUP(B682,IMPORT!$F:$AF,14,FALSE)="true","X",""),"")</f>
        <v/>
      </c>
      <c r="X682" s="12" t="str">
        <f>IFERROR(INT(IF(MID(VLOOKUP(B682,IMPORT!$F:$AF,27,FALSE),1,10)&lt;&gt;"null",MID(VLOOKUP(B682,IMPORT!$F:$AF,27,FALSE),1,10),"-")),"")</f>
        <v/>
      </c>
      <c r="Y682" s="21" t="str">
        <f>IFERROR(IF(VLOOKUP(B682,IMPORT!$F:$AF,24,FALSE)&lt;&gt;"null",VLOOKUP(B682,IMPORT!$F:$AF,24,FALSE),""),"")</f>
        <v/>
      </c>
      <c r="Z682" s="18" t="str">
        <f>IFERROR(IF(VLOOKUP(B682,IMPORT!$F:$AF,25,FALSE)&lt;&gt;"null",VLOOKUP(B682,IMPORT!$F:$AF,25,FALSE),""),"")</f>
        <v/>
      </c>
    </row>
    <row r="683" spans="1:26">
      <c r="A683" s="1" t="str">
        <f>IFERROR(IF(IMPORT!C683&lt;&gt;"",IMPORT!C683,""),"")</f>
        <v/>
      </c>
      <c r="B683" s="1">
        <f>IFERROR(VLOOKUP(D683,IMPORT!$1:$1048576,6,FALSE),"")</f>
        <v>0</v>
      </c>
      <c r="C683" s="1" t="str">
        <f>IFERROR(VLOOKUP(B683,IMPORT!$F:$G,2,FALSE),"")</f>
        <v/>
      </c>
      <c r="D683" s="8" t="str">
        <f>IFERROR(IF(IMPORT!A683&lt;&gt;"",IMPORT!A683,""),"")</f>
        <v/>
      </c>
      <c r="E683" s="1">
        <f>IFERROR(VLOOKUP(D683,IMPORT!$1:$1048576,21,FALSE),"")</f>
        <v>0</v>
      </c>
      <c r="F683" s="25" t="str">
        <f>IFERROR(IF(VLOOKUP(B683,IMPORT!$F:$J,4,0)="true","","S"),"")</f>
        <v/>
      </c>
      <c r="G683" s="10" t="str">
        <f>IFERROR(IF(VLOOKUP(B683,IMPORT!$F:$J,5,0)="normal","","B"),"")</f>
        <v/>
      </c>
      <c r="H683" s="26" t="str">
        <f>IFERROR(IF(VLOOKUP(B683,IMPORT!$F:$L,7,0)="true","","P"),"")</f>
        <v/>
      </c>
      <c r="I683" s="18" t="str">
        <f>IF(AND(OR(IMPORT!K683="available",IMPORT!K683="reservation",IMPORT!K683="reservation-late"),OR(A683&lt;&gt;"Z - Garage - Livraison",A683&lt;&gt;"Z - Garage - Livraison")),B683,"")</f>
        <v/>
      </c>
      <c r="J683" s="18" t="str">
        <f>IFERROR(IF(VLOOKUP(B683,IMPORT!$F:$AF,21,FALSE)&lt;&gt;"null",IF(OR(A683="Z - Garage - Livraison",A683="Z - Garage - Restitution"),"",B683),""),"")</f>
        <v/>
      </c>
      <c r="K683" s="18" t="str">
        <f>IF(AND(J683="",OR(IMPORT!K683="intervention",IMPORT!K683="intervention-late")),IF(OR(A683="Z - Garage - Livraison",A683="Z - Garage - Restitution"),"",B683),"")</f>
        <v/>
      </c>
      <c r="L683" s="18" t="str">
        <f>IFERROR(IF(OR(A683="Z - Garage - Livraison",A683="Z - Garage - Restitution"),B683,""),"")</f>
        <v/>
      </c>
      <c r="M683" s="20" t="str">
        <f>IFERROR(INT(IF(OR(IMPORT!K683="intervention",IMPORT!K683="intervention-late",IMPORT!K683="unavailable"),IF(J683&lt;&gt;"",MID(VLOOKUP(B683,IMPORT!$F:$AF,21,0),1,10),MID(VLOOKUP(B683,IMPORT!$F:$AF,19,0),1,10)),"")),"")</f>
        <v/>
      </c>
      <c r="N683" s="20" t="str">
        <f>IFERROR(INT(IF(OR(IMPORT!K683="intervention",IMPORT!K683="intervention-late",IMPORT!K683="unavailable"),IF(J683&lt;&gt;"",MID(VLOOKUP(B683,IMPORT!$F:$AF,22,0),1,10),MID(VLOOKUP(B683,IMPORT!$F:$AF,20,0),1,10)),"")),"")</f>
        <v/>
      </c>
      <c r="O683" s="18" t="str">
        <f t="shared" ca="1" si="10"/>
        <v/>
      </c>
      <c r="P683" s="14" t="str">
        <f>IFERROR(INT(IF(MID(VLOOKUP(B683,IMPORT!$F:$AF,23,FALSE),1,10)&lt;&gt;"null",MID(VLOOKUP(B683,IMPORT!$F:$AF,23,FALSE),1,10),"")),"")</f>
        <v/>
      </c>
      <c r="Q683" s="16" t="str">
        <f>IFERROR(INT(IF(MID(VLOOKUP(B683,IMPORT!$F:$AF,26,FALSE),1,10)&lt;&gt;"null",MID(VLOOKUP(B683,IMPORT!$F:$AF,26,FALSE),1,10),"")),"")</f>
        <v/>
      </c>
      <c r="R683" s="16" t="str">
        <f>IFERROR(IF(VLOOKUP(B683,IMPORT!$F:$AF,11,FALSE)="true","X",""),"")</f>
        <v/>
      </c>
      <c r="S683" s="16" t="str">
        <f>IFERROR(IF(VLOOKUP(B683,IMPORT!$F:$AF,12,FALSE)="true","X",""),"")</f>
        <v/>
      </c>
      <c r="T683" s="16" t="str">
        <f>IFERROR(IF(VLOOKUP(B683,IMPORT!$F:$AF,9,FALSE)="true","X",""),"")</f>
        <v/>
      </c>
      <c r="U683" s="16" t="str">
        <f>IFERROR(IF(VLOOKUP(B683,IMPORT!$F:$AF,10,FALSE)="true","X",""),"")</f>
        <v/>
      </c>
      <c r="V683" s="16" t="str">
        <f>IFERROR(IF(VLOOKUP(B683,IMPORT!$F:$AF,13,FALSE)="true","X",""),"")</f>
        <v/>
      </c>
      <c r="W683" s="16" t="str">
        <f>IFERROR(IF(VLOOKUP(B683,IMPORT!$F:$AF,14,FALSE)="true","X",""),"")</f>
        <v/>
      </c>
      <c r="X683" s="12" t="str">
        <f>IFERROR(INT(IF(MID(VLOOKUP(B683,IMPORT!$F:$AF,27,FALSE),1,10)&lt;&gt;"null",MID(VLOOKUP(B683,IMPORT!$F:$AF,27,FALSE),1,10),"-")),"")</f>
        <v/>
      </c>
      <c r="Y683" s="21" t="str">
        <f>IFERROR(IF(VLOOKUP(B683,IMPORT!$F:$AF,24,FALSE)&lt;&gt;"null",VLOOKUP(B683,IMPORT!$F:$AF,24,FALSE),""),"")</f>
        <v/>
      </c>
      <c r="Z683" s="18" t="str">
        <f>IFERROR(IF(VLOOKUP(B683,IMPORT!$F:$AF,25,FALSE)&lt;&gt;"null",VLOOKUP(B683,IMPORT!$F:$AF,25,FALSE),""),"")</f>
        <v/>
      </c>
    </row>
    <row r="684" spans="1:26">
      <c r="A684" s="1" t="str">
        <f>IFERROR(IF(IMPORT!C684&lt;&gt;"",IMPORT!C684,""),"")</f>
        <v/>
      </c>
      <c r="B684" s="1">
        <f>IFERROR(VLOOKUP(D684,IMPORT!$1:$1048576,6,FALSE),"")</f>
        <v>0</v>
      </c>
      <c r="C684" s="1" t="str">
        <f>IFERROR(VLOOKUP(B684,IMPORT!$F:$G,2,FALSE),"")</f>
        <v/>
      </c>
      <c r="D684" s="8" t="str">
        <f>IFERROR(IF(IMPORT!A684&lt;&gt;"",IMPORT!A684,""),"")</f>
        <v/>
      </c>
      <c r="E684" s="1">
        <f>IFERROR(VLOOKUP(D684,IMPORT!$1:$1048576,21,FALSE),"")</f>
        <v>0</v>
      </c>
      <c r="F684" s="25" t="str">
        <f>IFERROR(IF(VLOOKUP(B684,IMPORT!$F:$J,4,0)="true","","S"),"")</f>
        <v/>
      </c>
      <c r="G684" s="10" t="str">
        <f>IFERROR(IF(VLOOKUP(B684,IMPORT!$F:$J,5,0)="normal","","B"),"")</f>
        <v/>
      </c>
      <c r="H684" s="26" t="str">
        <f>IFERROR(IF(VLOOKUP(B684,IMPORT!$F:$L,7,0)="true","","P"),"")</f>
        <v/>
      </c>
      <c r="I684" s="18" t="str">
        <f>IF(AND(OR(IMPORT!K684="available",IMPORT!K684="reservation",IMPORT!K684="reservation-late"),OR(A684&lt;&gt;"Z - Garage - Livraison",A684&lt;&gt;"Z - Garage - Livraison")),B684,"")</f>
        <v/>
      </c>
      <c r="J684" s="18" t="str">
        <f>IFERROR(IF(VLOOKUP(B684,IMPORT!$F:$AF,21,FALSE)&lt;&gt;"null",IF(OR(A684="Z - Garage - Livraison",A684="Z - Garage - Restitution"),"",B684),""),"")</f>
        <v/>
      </c>
      <c r="K684" s="18" t="str">
        <f>IF(AND(J684="",OR(IMPORT!K684="intervention",IMPORT!K684="intervention-late")),IF(OR(A684="Z - Garage - Livraison",A684="Z - Garage - Restitution"),"",B684),"")</f>
        <v/>
      </c>
      <c r="L684" s="18" t="str">
        <f>IFERROR(IF(OR(A684="Z - Garage - Livraison",A684="Z - Garage - Restitution"),B684,""),"")</f>
        <v/>
      </c>
      <c r="M684" s="20" t="str">
        <f>IFERROR(INT(IF(OR(IMPORT!K684="intervention",IMPORT!K684="intervention-late",IMPORT!K684="unavailable"),IF(J684&lt;&gt;"",MID(VLOOKUP(B684,IMPORT!$F:$AF,21,0),1,10),MID(VLOOKUP(B684,IMPORT!$F:$AF,19,0),1,10)),"")),"")</f>
        <v/>
      </c>
      <c r="N684" s="20" t="str">
        <f>IFERROR(INT(IF(OR(IMPORT!K684="intervention",IMPORT!K684="intervention-late",IMPORT!K684="unavailable"),IF(J684&lt;&gt;"",MID(VLOOKUP(B684,IMPORT!$F:$AF,22,0),1,10),MID(VLOOKUP(B684,IMPORT!$F:$AF,20,0),1,10)),"")),"")</f>
        <v/>
      </c>
      <c r="O684" s="18" t="str">
        <f t="shared" ca="1" si="10"/>
        <v/>
      </c>
      <c r="P684" s="14" t="str">
        <f>IFERROR(INT(IF(MID(VLOOKUP(B684,IMPORT!$F:$AF,23,FALSE),1,10)&lt;&gt;"null",MID(VLOOKUP(B684,IMPORT!$F:$AF,23,FALSE),1,10),"")),"")</f>
        <v/>
      </c>
      <c r="Q684" s="16" t="str">
        <f>IFERROR(INT(IF(MID(VLOOKUP(B684,IMPORT!$F:$AF,26,FALSE),1,10)&lt;&gt;"null",MID(VLOOKUP(B684,IMPORT!$F:$AF,26,FALSE),1,10),"")),"")</f>
        <v/>
      </c>
      <c r="R684" s="16" t="str">
        <f>IFERROR(IF(VLOOKUP(B684,IMPORT!$F:$AF,11,FALSE)="true","X",""),"")</f>
        <v/>
      </c>
      <c r="S684" s="16" t="str">
        <f>IFERROR(IF(VLOOKUP(B684,IMPORT!$F:$AF,12,FALSE)="true","X",""),"")</f>
        <v/>
      </c>
      <c r="T684" s="16" t="str">
        <f>IFERROR(IF(VLOOKUP(B684,IMPORT!$F:$AF,9,FALSE)="true","X",""),"")</f>
        <v/>
      </c>
      <c r="U684" s="16" t="str">
        <f>IFERROR(IF(VLOOKUP(B684,IMPORT!$F:$AF,10,FALSE)="true","X",""),"")</f>
        <v/>
      </c>
      <c r="V684" s="16" t="str">
        <f>IFERROR(IF(VLOOKUP(B684,IMPORT!$F:$AF,13,FALSE)="true","X",""),"")</f>
        <v/>
      </c>
      <c r="W684" s="16" t="str">
        <f>IFERROR(IF(VLOOKUP(B684,IMPORT!$F:$AF,14,FALSE)="true","X",""),"")</f>
        <v/>
      </c>
      <c r="X684" s="12" t="str">
        <f>IFERROR(INT(IF(MID(VLOOKUP(B684,IMPORT!$F:$AF,27,FALSE),1,10)&lt;&gt;"null",MID(VLOOKUP(B684,IMPORT!$F:$AF,27,FALSE),1,10),"-")),"")</f>
        <v/>
      </c>
      <c r="Y684" s="21" t="str">
        <f>IFERROR(IF(VLOOKUP(B684,IMPORT!$F:$AF,24,FALSE)&lt;&gt;"null",VLOOKUP(B684,IMPORT!$F:$AF,24,FALSE),""),"")</f>
        <v/>
      </c>
      <c r="Z684" s="18" t="str">
        <f>IFERROR(IF(VLOOKUP(B684,IMPORT!$F:$AF,25,FALSE)&lt;&gt;"null",VLOOKUP(B684,IMPORT!$F:$AF,25,FALSE),""),"")</f>
        <v/>
      </c>
    </row>
    <row r="685" spans="1:26">
      <c r="A685" s="1" t="str">
        <f>IFERROR(IF(IMPORT!C685&lt;&gt;"",IMPORT!C685,""),"")</f>
        <v/>
      </c>
      <c r="B685" s="1">
        <f>IFERROR(VLOOKUP(D685,IMPORT!$1:$1048576,6,FALSE),"")</f>
        <v>0</v>
      </c>
      <c r="C685" s="1" t="str">
        <f>IFERROR(VLOOKUP(B685,IMPORT!$F:$G,2,FALSE),"")</f>
        <v/>
      </c>
      <c r="D685" s="8" t="str">
        <f>IFERROR(IF(IMPORT!A685&lt;&gt;"",IMPORT!A685,""),"")</f>
        <v/>
      </c>
      <c r="E685" s="1">
        <f>IFERROR(VLOOKUP(D685,IMPORT!$1:$1048576,21,FALSE),"")</f>
        <v>0</v>
      </c>
      <c r="F685" s="25" t="str">
        <f>IFERROR(IF(VLOOKUP(B685,IMPORT!$F:$J,4,0)="true","","S"),"")</f>
        <v/>
      </c>
      <c r="G685" s="10" t="str">
        <f>IFERROR(IF(VLOOKUP(B685,IMPORT!$F:$J,5,0)="normal","","B"),"")</f>
        <v/>
      </c>
      <c r="H685" s="26" t="str">
        <f>IFERROR(IF(VLOOKUP(B685,IMPORT!$F:$L,7,0)="true","","P"),"")</f>
        <v/>
      </c>
      <c r="I685" s="18" t="str">
        <f>IF(AND(OR(IMPORT!K685="available",IMPORT!K685="reservation",IMPORT!K685="reservation-late"),OR(A685&lt;&gt;"Z - Garage - Livraison",A685&lt;&gt;"Z - Garage - Livraison")),B685,"")</f>
        <v/>
      </c>
      <c r="J685" s="18" t="str">
        <f>IFERROR(IF(VLOOKUP(B685,IMPORT!$F:$AF,21,FALSE)&lt;&gt;"null",IF(OR(A685="Z - Garage - Livraison",A685="Z - Garage - Restitution"),"",B685),""),"")</f>
        <v/>
      </c>
      <c r="K685" s="18" t="str">
        <f>IF(AND(J685="",OR(IMPORT!K685="intervention",IMPORT!K685="intervention-late")),IF(OR(A685="Z - Garage - Livraison",A685="Z - Garage - Restitution"),"",B685),"")</f>
        <v/>
      </c>
      <c r="L685" s="18" t="str">
        <f>IFERROR(IF(OR(A685="Z - Garage - Livraison",A685="Z - Garage - Restitution"),B685,""),"")</f>
        <v/>
      </c>
      <c r="M685" s="20" t="str">
        <f>IFERROR(INT(IF(OR(IMPORT!K685="intervention",IMPORT!K685="intervention-late",IMPORT!K685="unavailable"),IF(J685&lt;&gt;"",MID(VLOOKUP(B685,IMPORT!$F:$AF,21,0),1,10),MID(VLOOKUP(B685,IMPORT!$F:$AF,19,0),1,10)),"")),"")</f>
        <v/>
      </c>
      <c r="N685" s="20" t="str">
        <f>IFERROR(INT(IF(OR(IMPORT!K685="intervention",IMPORT!K685="intervention-late",IMPORT!K685="unavailable"),IF(J685&lt;&gt;"",MID(VLOOKUP(B685,IMPORT!$F:$AF,22,0),1,10),MID(VLOOKUP(B685,IMPORT!$F:$AF,20,0),1,10)),"")),"")</f>
        <v/>
      </c>
      <c r="O685" s="18" t="str">
        <f t="shared" ca="1" si="10"/>
        <v/>
      </c>
      <c r="P685" s="14" t="str">
        <f>IFERROR(INT(IF(MID(VLOOKUP(B685,IMPORT!$F:$AF,23,FALSE),1,10)&lt;&gt;"null",MID(VLOOKUP(B685,IMPORT!$F:$AF,23,FALSE),1,10),"")),"")</f>
        <v/>
      </c>
      <c r="Q685" s="16" t="str">
        <f>IFERROR(INT(IF(MID(VLOOKUP(B685,IMPORT!$F:$AF,26,FALSE),1,10)&lt;&gt;"null",MID(VLOOKUP(B685,IMPORT!$F:$AF,26,FALSE),1,10),"")),"")</f>
        <v/>
      </c>
      <c r="R685" s="16" t="str">
        <f>IFERROR(IF(VLOOKUP(B685,IMPORT!$F:$AF,11,FALSE)="true","X",""),"")</f>
        <v/>
      </c>
      <c r="S685" s="16" t="str">
        <f>IFERROR(IF(VLOOKUP(B685,IMPORT!$F:$AF,12,FALSE)="true","X",""),"")</f>
        <v/>
      </c>
      <c r="T685" s="16" t="str">
        <f>IFERROR(IF(VLOOKUP(B685,IMPORT!$F:$AF,9,FALSE)="true","X",""),"")</f>
        <v/>
      </c>
      <c r="U685" s="16" t="str">
        <f>IFERROR(IF(VLOOKUP(B685,IMPORT!$F:$AF,10,FALSE)="true","X",""),"")</f>
        <v/>
      </c>
      <c r="V685" s="16" t="str">
        <f>IFERROR(IF(VLOOKUP(B685,IMPORT!$F:$AF,13,FALSE)="true","X",""),"")</f>
        <v/>
      </c>
      <c r="W685" s="16" t="str">
        <f>IFERROR(IF(VLOOKUP(B685,IMPORT!$F:$AF,14,FALSE)="true","X",""),"")</f>
        <v/>
      </c>
      <c r="X685" s="12" t="str">
        <f>IFERROR(INT(IF(MID(VLOOKUP(B685,IMPORT!$F:$AF,27,FALSE),1,10)&lt;&gt;"null",MID(VLOOKUP(B685,IMPORT!$F:$AF,27,FALSE),1,10),"-")),"")</f>
        <v/>
      </c>
      <c r="Y685" s="21" t="str">
        <f>IFERROR(IF(VLOOKUP(B685,IMPORT!$F:$AF,24,FALSE)&lt;&gt;"null",VLOOKUP(B685,IMPORT!$F:$AF,24,FALSE),""),"")</f>
        <v/>
      </c>
      <c r="Z685" s="18" t="str">
        <f>IFERROR(IF(VLOOKUP(B685,IMPORT!$F:$AF,25,FALSE)&lt;&gt;"null",VLOOKUP(B685,IMPORT!$F:$AF,25,FALSE),""),"")</f>
        <v/>
      </c>
    </row>
    <row r="686" spans="1:26">
      <c r="A686" s="1" t="str">
        <f>IFERROR(IF(IMPORT!C686&lt;&gt;"",IMPORT!C686,""),"")</f>
        <v/>
      </c>
      <c r="B686" s="1">
        <f>IFERROR(VLOOKUP(D686,IMPORT!$1:$1048576,6,FALSE),"")</f>
        <v>0</v>
      </c>
      <c r="C686" s="1" t="str">
        <f>IFERROR(VLOOKUP(B686,IMPORT!$F:$G,2,FALSE),"")</f>
        <v/>
      </c>
      <c r="D686" s="8" t="str">
        <f>IFERROR(IF(IMPORT!A686&lt;&gt;"",IMPORT!A686,""),"")</f>
        <v/>
      </c>
      <c r="E686" s="1">
        <f>IFERROR(VLOOKUP(D686,IMPORT!$1:$1048576,21,FALSE),"")</f>
        <v>0</v>
      </c>
      <c r="F686" s="25" t="str">
        <f>IFERROR(IF(VLOOKUP(B686,IMPORT!$F:$J,4,0)="true","","S"),"")</f>
        <v/>
      </c>
      <c r="G686" s="10" t="str">
        <f>IFERROR(IF(VLOOKUP(B686,IMPORT!$F:$J,5,0)="normal","","B"),"")</f>
        <v/>
      </c>
      <c r="H686" s="26" t="str">
        <f>IFERROR(IF(VLOOKUP(B686,IMPORT!$F:$L,7,0)="true","","P"),"")</f>
        <v/>
      </c>
      <c r="I686" s="18" t="str">
        <f>IF(AND(OR(IMPORT!K686="available",IMPORT!K686="reservation",IMPORT!K686="reservation-late"),OR(A686&lt;&gt;"Z - Garage - Livraison",A686&lt;&gt;"Z - Garage - Livraison")),B686,"")</f>
        <v/>
      </c>
      <c r="J686" s="18" t="str">
        <f>IFERROR(IF(VLOOKUP(B686,IMPORT!$F:$AF,21,FALSE)&lt;&gt;"null",IF(OR(A686="Z - Garage - Livraison",A686="Z - Garage - Restitution"),"",B686),""),"")</f>
        <v/>
      </c>
      <c r="K686" s="18" t="str">
        <f>IF(AND(J686="",OR(IMPORT!K686="intervention",IMPORT!K686="intervention-late")),IF(OR(A686="Z - Garage - Livraison",A686="Z - Garage - Restitution"),"",B686),"")</f>
        <v/>
      </c>
      <c r="L686" s="18" t="str">
        <f>IFERROR(IF(OR(A686="Z - Garage - Livraison",A686="Z - Garage - Restitution"),B686,""),"")</f>
        <v/>
      </c>
      <c r="M686" s="20" t="str">
        <f>IFERROR(INT(IF(OR(IMPORT!K686="intervention",IMPORT!K686="intervention-late",IMPORT!K686="unavailable"),IF(J686&lt;&gt;"",MID(VLOOKUP(B686,IMPORT!$F:$AF,21,0),1,10),MID(VLOOKUP(B686,IMPORT!$F:$AF,19,0),1,10)),"")),"")</f>
        <v/>
      </c>
      <c r="N686" s="20" t="str">
        <f>IFERROR(INT(IF(OR(IMPORT!K686="intervention",IMPORT!K686="intervention-late",IMPORT!K686="unavailable"),IF(J686&lt;&gt;"",MID(VLOOKUP(B686,IMPORT!$F:$AF,22,0),1,10),MID(VLOOKUP(B686,IMPORT!$F:$AF,20,0),1,10)),"")),"")</f>
        <v/>
      </c>
      <c r="O686" s="18" t="str">
        <f t="shared" ca="1" si="10"/>
        <v/>
      </c>
      <c r="P686" s="14" t="str">
        <f>IFERROR(INT(IF(MID(VLOOKUP(B686,IMPORT!$F:$AF,23,FALSE),1,10)&lt;&gt;"null",MID(VLOOKUP(B686,IMPORT!$F:$AF,23,FALSE),1,10),"")),"")</f>
        <v/>
      </c>
      <c r="Q686" s="16" t="str">
        <f>IFERROR(INT(IF(MID(VLOOKUP(B686,IMPORT!$F:$AF,26,FALSE),1,10)&lt;&gt;"null",MID(VLOOKUP(B686,IMPORT!$F:$AF,26,FALSE),1,10),"")),"")</f>
        <v/>
      </c>
      <c r="R686" s="16" t="str">
        <f>IFERROR(IF(VLOOKUP(B686,IMPORT!$F:$AF,11,FALSE)="true","X",""),"")</f>
        <v/>
      </c>
      <c r="S686" s="16" t="str">
        <f>IFERROR(IF(VLOOKUP(B686,IMPORT!$F:$AF,12,FALSE)="true","X",""),"")</f>
        <v/>
      </c>
      <c r="T686" s="16" t="str">
        <f>IFERROR(IF(VLOOKUP(B686,IMPORT!$F:$AF,9,FALSE)="true","X",""),"")</f>
        <v/>
      </c>
      <c r="U686" s="16" t="str">
        <f>IFERROR(IF(VLOOKUP(B686,IMPORT!$F:$AF,10,FALSE)="true","X",""),"")</f>
        <v/>
      </c>
      <c r="V686" s="16" t="str">
        <f>IFERROR(IF(VLOOKUP(B686,IMPORT!$F:$AF,13,FALSE)="true","X",""),"")</f>
        <v/>
      </c>
      <c r="W686" s="16" t="str">
        <f>IFERROR(IF(VLOOKUP(B686,IMPORT!$F:$AF,14,FALSE)="true","X",""),"")</f>
        <v/>
      </c>
      <c r="X686" s="12" t="str">
        <f>IFERROR(INT(IF(MID(VLOOKUP(B686,IMPORT!$F:$AF,27,FALSE),1,10)&lt;&gt;"null",MID(VLOOKUP(B686,IMPORT!$F:$AF,27,FALSE),1,10),"-")),"")</f>
        <v/>
      </c>
      <c r="Y686" s="21" t="str">
        <f>IFERROR(IF(VLOOKUP(B686,IMPORT!$F:$AF,24,FALSE)&lt;&gt;"null",VLOOKUP(B686,IMPORT!$F:$AF,24,FALSE),""),"")</f>
        <v/>
      </c>
      <c r="Z686" s="18" t="str">
        <f>IFERROR(IF(VLOOKUP(B686,IMPORT!$F:$AF,25,FALSE)&lt;&gt;"null",VLOOKUP(B686,IMPORT!$F:$AF,25,FALSE),""),"")</f>
        <v/>
      </c>
    </row>
    <row r="687" spans="1:26">
      <c r="A687" s="1" t="str">
        <f>IFERROR(IF(IMPORT!C687&lt;&gt;"",IMPORT!C687,""),"")</f>
        <v/>
      </c>
      <c r="B687" s="1">
        <f>IFERROR(VLOOKUP(D687,IMPORT!$1:$1048576,6,FALSE),"")</f>
        <v>0</v>
      </c>
      <c r="C687" s="1" t="str">
        <f>IFERROR(VLOOKUP(B687,IMPORT!$F:$G,2,FALSE),"")</f>
        <v/>
      </c>
      <c r="D687" s="8" t="str">
        <f>IFERROR(IF(IMPORT!A687&lt;&gt;"",IMPORT!A687,""),"")</f>
        <v/>
      </c>
      <c r="E687" s="1">
        <f>IFERROR(VLOOKUP(D687,IMPORT!$1:$1048576,21,FALSE),"")</f>
        <v>0</v>
      </c>
      <c r="F687" s="25" t="str">
        <f>IFERROR(IF(VLOOKUP(B687,IMPORT!$F:$J,4,0)="true","","S"),"")</f>
        <v/>
      </c>
      <c r="G687" s="10" t="str">
        <f>IFERROR(IF(VLOOKUP(B687,IMPORT!$F:$J,5,0)="normal","","B"),"")</f>
        <v/>
      </c>
      <c r="H687" s="26" t="str">
        <f>IFERROR(IF(VLOOKUP(B687,IMPORT!$F:$L,7,0)="true","","P"),"")</f>
        <v/>
      </c>
      <c r="I687" s="18" t="str">
        <f>IF(AND(OR(IMPORT!K687="available",IMPORT!K687="reservation",IMPORT!K687="reservation-late"),OR(A687&lt;&gt;"Z - Garage - Livraison",A687&lt;&gt;"Z - Garage - Livraison")),B687,"")</f>
        <v/>
      </c>
      <c r="J687" s="18" t="str">
        <f>IFERROR(IF(VLOOKUP(B687,IMPORT!$F:$AF,21,FALSE)&lt;&gt;"null",IF(OR(A687="Z - Garage - Livraison",A687="Z - Garage - Restitution"),"",B687),""),"")</f>
        <v/>
      </c>
      <c r="K687" s="18" t="str">
        <f>IF(AND(J687="",OR(IMPORT!K687="intervention",IMPORT!K687="intervention-late")),IF(OR(A687="Z - Garage - Livraison",A687="Z - Garage - Restitution"),"",B687),"")</f>
        <v/>
      </c>
      <c r="L687" s="18" t="str">
        <f>IFERROR(IF(OR(A687="Z - Garage - Livraison",A687="Z - Garage - Restitution"),B687,""),"")</f>
        <v/>
      </c>
      <c r="M687" s="20" t="str">
        <f>IFERROR(INT(IF(OR(IMPORT!K687="intervention",IMPORT!K687="intervention-late",IMPORT!K687="unavailable"),IF(J687&lt;&gt;"",MID(VLOOKUP(B687,IMPORT!$F:$AF,21,0),1,10),MID(VLOOKUP(B687,IMPORT!$F:$AF,19,0),1,10)),"")),"")</f>
        <v/>
      </c>
      <c r="N687" s="20" t="str">
        <f>IFERROR(INT(IF(OR(IMPORT!K687="intervention",IMPORT!K687="intervention-late",IMPORT!K687="unavailable"),IF(J687&lt;&gt;"",MID(VLOOKUP(B687,IMPORT!$F:$AF,22,0),1,10),MID(VLOOKUP(B687,IMPORT!$F:$AF,20,0),1,10)),"")),"")</f>
        <v/>
      </c>
      <c r="O687" s="18" t="str">
        <f t="shared" ca="1" si="10"/>
        <v/>
      </c>
      <c r="P687" s="14" t="str">
        <f>IFERROR(INT(IF(MID(VLOOKUP(B687,IMPORT!$F:$AF,23,FALSE),1,10)&lt;&gt;"null",MID(VLOOKUP(B687,IMPORT!$F:$AF,23,FALSE),1,10),"")),"")</f>
        <v/>
      </c>
      <c r="Q687" s="16" t="str">
        <f>IFERROR(INT(IF(MID(VLOOKUP(B687,IMPORT!$F:$AF,26,FALSE),1,10)&lt;&gt;"null",MID(VLOOKUP(B687,IMPORT!$F:$AF,26,FALSE),1,10),"")),"")</f>
        <v/>
      </c>
      <c r="R687" s="16" t="str">
        <f>IFERROR(IF(VLOOKUP(B687,IMPORT!$F:$AF,11,FALSE)="true","X",""),"")</f>
        <v/>
      </c>
      <c r="S687" s="16" t="str">
        <f>IFERROR(IF(VLOOKUP(B687,IMPORT!$F:$AF,12,FALSE)="true","X",""),"")</f>
        <v/>
      </c>
      <c r="T687" s="16" t="str">
        <f>IFERROR(IF(VLOOKUP(B687,IMPORT!$F:$AF,9,FALSE)="true","X",""),"")</f>
        <v/>
      </c>
      <c r="U687" s="16" t="str">
        <f>IFERROR(IF(VLOOKUP(B687,IMPORT!$F:$AF,10,FALSE)="true","X",""),"")</f>
        <v/>
      </c>
      <c r="V687" s="16" t="str">
        <f>IFERROR(IF(VLOOKUP(B687,IMPORT!$F:$AF,13,FALSE)="true","X",""),"")</f>
        <v/>
      </c>
      <c r="W687" s="16" t="str">
        <f>IFERROR(IF(VLOOKUP(B687,IMPORT!$F:$AF,14,FALSE)="true","X",""),"")</f>
        <v/>
      </c>
      <c r="X687" s="12" t="str">
        <f>IFERROR(INT(IF(MID(VLOOKUP(B687,IMPORT!$F:$AF,27,FALSE),1,10)&lt;&gt;"null",MID(VLOOKUP(B687,IMPORT!$F:$AF,27,FALSE),1,10),"-")),"")</f>
        <v/>
      </c>
      <c r="Y687" s="21" t="str">
        <f>IFERROR(IF(VLOOKUP(B687,IMPORT!$F:$AF,24,FALSE)&lt;&gt;"null",VLOOKUP(B687,IMPORT!$F:$AF,24,FALSE),""),"")</f>
        <v/>
      </c>
      <c r="Z687" s="18" t="str">
        <f>IFERROR(IF(VLOOKUP(B687,IMPORT!$F:$AF,25,FALSE)&lt;&gt;"null",VLOOKUP(B687,IMPORT!$F:$AF,25,FALSE),""),"")</f>
        <v/>
      </c>
    </row>
    <row r="688" spans="1:26">
      <c r="A688" s="1" t="str">
        <f>IFERROR(IF(IMPORT!C688&lt;&gt;"",IMPORT!C688,""),"")</f>
        <v/>
      </c>
      <c r="B688" s="1">
        <f>IFERROR(VLOOKUP(D688,IMPORT!$1:$1048576,6,FALSE),"")</f>
        <v>0</v>
      </c>
      <c r="C688" s="1" t="str">
        <f>IFERROR(VLOOKUP(B688,IMPORT!$F:$G,2,FALSE),"")</f>
        <v/>
      </c>
      <c r="D688" s="8" t="str">
        <f>IFERROR(IF(IMPORT!A688&lt;&gt;"",IMPORT!A688,""),"")</f>
        <v/>
      </c>
      <c r="E688" s="1">
        <f>IFERROR(VLOOKUP(D688,IMPORT!$1:$1048576,21,FALSE),"")</f>
        <v>0</v>
      </c>
      <c r="F688" s="25" t="str">
        <f>IFERROR(IF(VLOOKUP(B688,IMPORT!$F:$J,4,0)="true","","S"),"")</f>
        <v/>
      </c>
      <c r="G688" s="10" t="str">
        <f>IFERROR(IF(VLOOKUP(B688,IMPORT!$F:$J,5,0)="normal","","B"),"")</f>
        <v/>
      </c>
      <c r="H688" s="26" t="str">
        <f>IFERROR(IF(VLOOKUP(B688,IMPORT!$F:$L,7,0)="true","","P"),"")</f>
        <v/>
      </c>
      <c r="I688" s="18" t="str">
        <f>IF(AND(OR(IMPORT!K688="available",IMPORT!K688="reservation",IMPORT!K688="reservation-late"),OR(A688&lt;&gt;"Z - Garage - Livraison",A688&lt;&gt;"Z - Garage - Livraison")),B688,"")</f>
        <v/>
      </c>
      <c r="J688" s="18" t="str">
        <f>IFERROR(IF(VLOOKUP(B688,IMPORT!$F:$AF,21,FALSE)&lt;&gt;"null",IF(OR(A688="Z - Garage - Livraison",A688="Z - Garage - Restitution"),"",B688),""),"")</f>
        <v/>
      </c>
      <c r="K688" s="18" t="str">
        <f>IF(AND(J688="",OR(IMPORT!K688="intervention",IMPORT!K688="intervention-late")),IF(OR(A688="Z - Garage - Livraison",A688="Z - Garage - Restitution"),"",B688),"")</f>
        <v/>
      </c>
      <c r="L688" s="18" t="str">
        <f>IFERROR(IF(OR(A688="Z - Garage - Livraison",A688="Z - Garage - Restitution"),B688,""),"")</f>
        <v/>
      </c>
      <c r="M688" s="20" t="str">
        <f>IFERROR(INT(IF(OR(IMPORT!K688="intervention",IMPORT!K688="intervention-late",IMPORT!K688="unavailable"),IF(J688&lt;&gt;"",MID(VLOOKUP(B688,IMPORT!$F:$AF,21,0),1,10),MID(VLOOKUP(B688,IMPORT!$F:$AF,19,0),1,10)),"")),"")</f>
        <v/>
      </c>
      <c r="N688" s="20" t="str">
        <f>IFERROR(INT(IF(OR(IMPORT!K688="intervention",IMPORT!K688="intervention-late",IMPORT!K688="unavailable"),IF(J688&lt;&gt;"",MID(VLOOKUP(B688,IMPORT!$F:$AF,22,0),1,10),MID(VLOOKUP(B688,IMPORT!$F:$AF,20,0),1,10)),"")),"")</f>
        <v/>
      </c>
      <c r="O688" s="18" t="str">
        <f t="shared" ca="1" si="10"/>
        <v/>
      </c>
      <c r="P688" s="14" t="str">
        <f>IFERROR(INT(IF(MID(VLOOKUP(B688,IMPORT!$F:$AF,23,FALSE),1,10)&lt;&gt;"null",MID(VLOOKUP(B688,IMPORT!$F:$AF,23,FALSE),1,10),"")),"")</f>
        <v/>
      </c>
      <c r="Q688" s="16" t="str">
        <f>IFERROR(INT(IF(MID(VLOOKUP(B688,IMPORT!$F:$AF,26,FALSE),1,10)&lt;&gt;"null",MID(VLOOKUP(B688,IMPORT!$F:$AF,26,FALSE),1,10),"")),"")</f>
        <v/>
      </c>
      <c r="R688" s="16" t="str">
        <f>IFERROR(IF(VLOOKUP(B688,IMPORT!$F:$AF,11,FALSE)="true","X",""),"")</f>
        <v/>
      </c>
      <c r="S688" s="16" t="str">
        <f>IFERROR(IF(VLOOKUP(B688,IMPORT!$F:$AF,12,FALSE)="true","X",""),"")</f>
        <v/>
      </c>
      <c r="T688" s="16" t="str">
        <f>IFERROR(IF(VLOOKUP(B688,IMPORT!$F:$AF,9,FALSE)="true","X",""),"")</f>
        <v/>
      </c>
      <c r="U688" s="16" t="str">
        <f>IFERROR(IF(VLOOKUP(B688,IMPORT!$F:$AF,10,FALSE)="true","X",""),"")</f>
        <v/>
      </c>
      <c r="V688" s="16" t="str">
        <f>IFERROR(IF(VLOOKUP(B688,IMPORT!$F:$AF,13,FALSE)="true","X",""),"")</f>
        <v/>
      </c>
      <c r="W688" s="16" t="str">
        <f>IFERROR(IF(VLOOKUP(B688,IMPORT!$F:$AF,14,FALSE)="true","X",""),"")</f>
        <v/>
      </c>
      <c r="X688" s="12" t="str">
        <f>IFERROR(INT(IF(MID(VLOOKUP(B688,IMPORT!$F:$AF,27,FALSE),1,10)&lt;&gt;"null",MID(VLOOKUP(B688,IMPORT!$F:$AF,27,FALSE),1,10),"-")),"")</f>
        <v/>
      </c>
      <c r="Y688" s="21" t="str">
        <f>IFERROR(IF(VLOOKUP(B688,IMPORT!$F:$AF,24,FALSE)&lt;&gt;"null",VLOOKUP(B688,IMPORT!$F:$AF,24,FALSE),""),"")</f>
        <v/>
      </c>
      <c r="Z688" s="18" t="str">
        <f>IFERROR(IF(VLOOKUP(B688,IMPORT!$F:$AF,25,FALSE)&lt;&gt;"null",VLOOKUP(B688,IMPORT!$F:$AF,25,FALSE),""),"")</f>
        <v/>
      </c>
    </row>
    <row r="689" spans="1:26">
      <c r="A689" s="1" t="str">
        <f>IFERROR(IF(IMPORT!C689&lt;&gt;"",IMPORT!C689,""),"")</f>
        <v/>
      </c>
      <c r="B689" s="1">
        <f>IFERROR(VLOOKUP(D689,IMPORT!$1:$1048576,6,FALSE),"")</f>
        <v>0</v>
      </c>
      <c r="C689" s="1" t="str">
        <f>IFERROR(VLOOKUP(B689,IMPORT!$F:$G,2,FALSE),"")</f>
        <v/>
      </c>
      <c r="D689" s="8" t="str">
        <f>IFERROR(IF(IMPORT!A689&lt;&gt;"",IMPORT!A689,""),"")</f>
        <v/>
      </c>
      <c r="E689" s="1">
        <f>IFERROR(VLOOKUP(D689,IMPORT!$1:$1048576,21,FALSE),"")</f>
        <v>0</v>
      </c>
      <c r="F689" s="25" t="str">
        <f>IFERROR(IF(VLOOKUP(B689,IMPORT!$F:$J,4,0)="true","","S"),"")</f>
        <v/>
      </c>
      <c r="G689" s="10" t="str">
        <f>IFERROR(IF(VLOOKUP(B689,IMPORT!$F:$J,5,0)="normal","","B"),"")</f>
        <v/>
      </c>
      <c r="H689" s="26" t="str">
        <f>IFERROR(IF(VLOOKUP(B689,IMPORT!$F:$L,7,0)="true","","P"),"")</f>
        <v/>
      </c>
      <c r="I689" s="18" t="str">
        <f>IF(AND(OR(IMPORT!K689="available",IMPORT!K689="reservation",IMPORT!K689="reservation-late"),OR(A689&lt;&gt;"Z - Garage - Livraison",A689&lt;&gt;"Z - Garage - Livraison")),B689,"")</f>
        <v/>
      </c>
      <c r="J689" s="18" t="str">
        <f>IFERROR(IF(VLOOKUP(B689,IMPORT!$F:$AF,21,FALSE)&lt;&gt;"null",IF(OR(A689="Z - Garage - Livraison",A689="Z - Garage - Restitution"),"",B689),""),"")</f>
        <v/>
      </c>
      <c r="K689" s="18" t="str">
        <f>IF(AND(J689="",OR(IMPORT!K689="intervention",IMPORT!K689="intervention-late")),IF(OR(A689="Z - Garage - Livraison",A689="Z - Garage - Restitution"),"",B689),"")</f>
        <v/>
      </c>
      <c r="L689" s="18" t="str">
        <f>IFERROR(IF(OR(A689="Z - Garage - Livraison",A689="Z - Garage - Restitution"),B689,""),"")</f>
        <v/>
      </c>
      <c r="M689" s="20" t="str">
        <f>IFERROR(INT(IF(OR(IMPORT!K689="intervention",IMPORT!K689="intervention-late",IMPORT!K689="unavailable"),IF(J689&lt;&gt;"",MID(VLOOKUP(B689,IMPORT!$F:$AF,21,0),1,10),MID(VLOOKUP(B689,IMPORT!$F:$AF,19,0),1,10)),"")),"")</f>
        <v/>
      </c>
      <c r="N689" s="20" t="str">
        <f>IFERROR(INT(IF(OR(IMPORT!K689="intervention",IMPORT!K689="intervention-late",IMPORT!K689="unavailable"),IF(J689&lt;&gt;"",MID(VLOOKUP(B689,IMPORT!$F:$AF,22,0),1,10),MID(VLOOKUP(B689,IMPORT!$F:$AF,20,0),1,10)),"")),"")</f>
        <v/>
      </c>
      <c r="O689" s="18" t="str">
        <f t="shared" ca="1" si="10"/>
        <v/>
      </c>
      <c r="P689" s="14" t="str">
        <f>IFERROR(INT(IF(MID(VLOOKUP(B689,IMPORT!$F:$AF,23,FALSE),1,10)&lt;&gt;"null",MID(VLOOKUP(B689,IMPORT!$F:$AF,23,FALSE),1,10),"")),"")</f>
        <v/>
      </c>
      <c r="Q689" s="16" t="str">
        <f>IFERROR(INT(IF(MID(VLOOKUP(B689,IMPORT!$F:$AF,26,FALSE),1,10)&lt;&gt;"null",MID(VLOOKUP(B689,IMPORT!$F:$AF,26,FALSE),1,10),"")),"")</f>
        <v/>
      </c>
      <c r="R689" s="16" t="str">
        <f>IFERROR(IF(VLOOKUP(B689,IMPORT!$F:$AF,11,FALSE)="true","X",""),"")</f>
        <v/>
      </c>
      <c r="S689" s="16" t="str">
        <f>IFERROR(IF(VLOOKUP(B689,IMPORT!$F:$AF,12,FALSE)="true","X",""),"")</f>
        <v/>
      </c>
      <c r="T689" s="16" t="str">
        <f>IFERROR(IF(VLOOKUP(B689,IMPORT!$F:$AF,9,FALSE)="true","X",""),"")</f>
        <v/>
      </c>
      <c r="U689" s="16" t="str">
        <f>IFERROR(IF(VLOOKUP(B689,IMPORT!$F:$AF,10,FALSE)="true","X",""),"")</f>
        <v/>
      </c>
      <c r="V689" s="16" t="str">
        <f>IFERROR(IF(VLOOKUP(B689,IMPORT!$F:$AF,13,FALSE)="true","X",""),"")</f>
        <v/>
      </c>
      <c r="W689" s="16" t="str">
        <f>IFERROR(IF(VLOOKUP(B689,IMPORT!$F:$AF,14,FALSE)="true","X",""),"")</f>
        <v/>
      </c>
      <c r="X689" s="12" t="str">
        <f>IFERROR(INT(IF(MID(VLOOKUP(B689,IMPORT!$F:$AF,27,FALSE),1,10)&lt;&gt;"null",MID(VLOOKUP(B689,IMPORT!$F:$AF,27,FALSE),1,10),"-")),"")</f>
        <v/>
      </c>
      <c r="Y689" s="21" t="str">
        <f>IFERROR(IF(VLOOKUP(B689,IMPORT!$F:$AF,24,FALSE)&lt;&gt;"null",VLOOKUP(B689,IMPORT!$F:$AF,24,FALSE),""),"")</f>
        <v/>
      </c>
      <c r="Z689" s="18" t="str">
        <f>IFERROR(IF(VLOOKUP(B689,IMPORT!$F:$AF,25,FALSE)&lt;&gt;"null",VLOOKUP(B689,IMPORT!$F:$AF,25,FALSE),""),"")</f>
        <v/>
      </c>
    </row>
    <row r="690" spans="1:26">
      <c r="A690" s="1" t="str">
        <f>IFERROR(IF(IMPORT!C690&lt;&gt;"",IMPORT!C690,""),"")</f>
        <v/>
      </c>
      <c r="B690" s="1">
        <f>IFERROR(VLOOKUP(D690,IMPORT!$1:$1048576,6,FALSE),"")</f>
        <v>0</v>
      </c>
      <c r="C690" s="1" t="str">
        <f>IFERROR(VLOOKUP(B690,IMPORT!$F:$G,2,FALSE),"")</f>
        <v/>
      </c>
      <c r="D690" s="8" t="str">
        <f>IFERROR(IF(IMPORT!A690&lt;&gt;"",IMPORT!A690,""),"")</f>
        <v/>
      </c>
      <c r="E690" s="1">
        <f>IFERROR(VLOOKUP(D690,IMPORT!$1:$1048576,21,FALSE),"")</f>
        <v>0</v>
      </c>
      <c r="F690" s="25" t="str">
        <f>IFERROR(IF(VLOOKUP(B690,IMPORT!$F:$J,4,0)="true","","S"),"")</f>
        <v/>
      </c>
      <c r="G690" s="10" t="str">
        <f>IFERROR(IF(VLOOKUP(B690,IMPORT!$F:$J,5,0)="normal","","B"),"")</f>
        <v/>
      </c>
      <c r="H690" s="26" t="str">
        <f>IFERROR(IF(VLOOKUP(B690,IMPORT!$F:$L,7,0)="true","","P"),"")</f>
        <v/>
      </c>
      <c r="I690" s="18" t="str">
        <f>IF(AND(OR(IMPORT!K690="available",IMPORT!K690="reservation",IMPORT!K690="reservation-late"),OR(A690&lt;&gt;"Z - Garage - Livraison",A690&lt;&gt;"Z - Garage - Livraison")),B690,"")</f>
        <v/>
      </c>
      <c r="J690" s="18" t="str">
        <f>IFERROR(IF(VLOOKUP(B690,IMPORT!$F:$AF,21,FALSE)&lt;&gt;"null",IF(OR(A690="Z - Garage - Livraison",A690="Z - Garage - Restitution"),"",B690),""),"")</f>
        <v/>
      </c>
      <c r="K690" s="18" t="str">
        <f>IF(AND(J690="",OR(IMPORT!K690="intervention",IMPORT!K690="intervention-late")),IF(OR(A690="Z - Garage - Livraison",A690="Z - Garage - Restitution"),"",B690),"")</f>
        <v/>
      </c>
      <c r="L690" s="18" t="str">
        <f>IFERROR(IF(OR(A690="Z - Garage - Livraison",A690="Z - Garage - Restitution"),B690,""),"")</f>
        <v/>
      </c>
      <c r="M690" s="20" t="str">
        <f>IFERROR(INT(IF(OR(IMPORT!K690="intervention",IMPORT!K690="intervention-late",IMPORT!K690="unavailable"),IF(J690&lt;&gt;"",MID(VLOOKUP(B690,IMPORT!$F:$AF,21,0),1,10),MID(VLOOKUP(B690,IMPORT!$F:$AF,19,0),1,10)),"")),"")</f>
        <v/>
      </c>
      <c r="N690" s="20" t="str">
        <f>IFERROR(INT(IF(OR(IMPORT!K690="intervention",IMPORT!K690="intervention-late",IMPORT!K690="unavailable"),IF(J690&lt;&gt;"",MID(VLOOKUP(B690,IMPORT!$F:$AF,22,0),1,10),MID(VLOOKUP(B690,IMPORT!$F:$AF,20,0),1,10)),"")),"")</f>
        <v/>
      </c>
      <c r="O690" s="18" t="str">
        <f t="shared" ca="1" si="10"/>
        <v/>
      </c>
      <c r="P690" s="14" t="str">
        <f>IFERROR(INT(IF(MID(VLOOKUP(B690,IMPORT!$F:$AF,23,FALSE),1,10)&lt;&gt;"null",MID(VLOOKUP(B690,IMPORT!$F:$AF,23,FALSE),1,10),"")),"")</f>
        <v/>
      </c>
      <c r="Q690" s="16" t="str">
        <f>IFERROR(INT(IF(MID(VLOOKUP(B690,IMPORT!$F:$AF,26,FALSE),1,10)&lt;&gt;"null",MID(VLOOKUP(B690,IMPORT!$F:$AF,26,FALSE),1,10),"")),"")</f>
        <v/>
      </c>
      <c r="R690" s="16" t="str">
        <f>IFERROR(IF(VLOOKUP(B690,IMPORT!$F:$AF,11,FALSE)="true","X",""),"")</f>
        <v/>
      </c>
      <c r="S690" s="16" t="str">
        <f>IFERROR(IF(VLOOKUP(B690,IMPORT!$F:$AF,12,FALSE)="true","X",""),"")</f>
        <v/>
      </c>
      <c r="T690" s="16" t="str">
        <f>IFERROR(IF(VLOOKUP(B690,IMPORT!$F:$AF,9,FALSE)="true","X",""),"")</f>
        <v/>
      </c>
      <c r="U690" s="16" t="str">
        <f>IFERROR(IF(VLOOKUP(B690,IMPORT!$F:$AF,10,FALSE)="true","X",""),"")</f>
        <v/>
      </c>
      <c r="V690" s="16" t="str">
        <f>IFERROR(IF(VLOOKUP(B690,IMPORT!$F:$AF,13,FALSE)="true","X",""),"")</f>
        <v/>
      </c>
      <c r="W690" s="16" t="str">
        <f>IFERROR(IF(VLOOKUP(B690,IMPORT!$F:$AF,14,FALSE)="true","X",""),"")</f>
        <v/>
      </c>
      <c r="X690" s="12" t="str">
        <f>IFERROR(INT(IF(MID(VLOOKUP(B690,IMPORT!$F:$AF,27,FALSE),1,10)&lt;&gt;"null",MID(VLOOKUP(B690,IMPORT!$F:$AF,27,FALSE),1,10),"-")),"")</f>
        <v/>
      </c>
      <c r="Y690" s="21" t="str">
        <f>IFERROR(IF(VLOOKUP(B690,IMPORT!$F:$AF,24,FALSE)&lt;&gt;"null",VLOOKUP(B690,IMPORT!$F:$AF,24,FALSE),""),"")</f>
        <v/>
      </c>
      <c r="Z690" s="18" t="str">
        <f>IFERROR(IF(VLOOKUP(B690,IMPORT!$F:$AF,25,FALSE)&lt;&gt;"null",VLOOKUP(B690,IMPORT!$F:$AF,25,FALSE),""),"")</f>
        <v/>
      </c>
    </row>
    <row r="691" spans="1:26">
      <c r="A691" s="1" t="str">
        <f>IFERROR(IF(IMPORT!C691&lt;&gt;"",IMPORT!C691,""),"")</f>
        <v/>
      </c>
      <c r="B691" s="1">
        <f>IFERROR(VLOOKUP(D691,IMPORT!$1:$1048576,6,FALSE),"")</f>
        <v>0</v>
      </c>
      <c r="C691" s="1" t="str">
        <f>IFERROR(VLOOKUP(B691,IMPORT!$F:$G,2,FALSE),"")</f>
        <v/>
      </c>
      <c r="D691" s="8" t="str">
        <f>IFERROR(IF(IMPORT!A691&lt;&gt;"",IMPORT!A691,""),"")</f>
        <v/>
      </c>
      <c r="E691" s="1">
        <f>IFERROR(VLOOKUP(D691,IMPORT!$1:$1048576,21,FALSE),"")</f>
        <v>0</v>
      </c>
      <c r="F691" s="25" t="str">
        <f>IFERROR(IF(VLOOKUP(B691,IMPORT!$F:$J,4,0)="true","","S"),"")</f>
        <v/>
      </c>
      <c r="G691" s="10" t="str">
        <f>IFERROR(IF(VLOOKUP(B691,IMPORT!$F:$J,5,0)="normal","","B"),"")</f>
        <v/>
      </c>
      <c r="H691" s="26" t="str">
        <f>IFERROR(IF(VLOOKUP(B691,IMPORT!$F:$L,7,0)="true","","P"),"")</f>
        <v/>
      </c>
      <c r="I691" s="18" t="str">
        <f>IF(AND(OR(IMPORT!K691="available",IMPORT!K691="reservation",IMPORT!K691="reservation-late"),OR(A691&lt;&gt;"Z - Garage - Livraison",A691&lt;&gt;"Z - Garage - Livraison")),B691,"")</f>
        <v/>
      </c>
      <c r="J691" s="18" t="str">
        <f>IFERROR(IF(VLOOKUP(B691,IMPORT!$F:$AF,21,FALSE)&lt;&gt;"null",IF(OR(A691="Z - Garage - Livraison",A691="Z - Garage - Restitution"),"",B691),""),"")</f>
        <v/>
      </c>
      <c r="K691" s="18" t="str">
        <f>IF(AND(J691="",OR(IMPORT!K691="intervention",IMPORT!K691="intervention-late")),IF(OR(A691="Z - Garage - Livraison",A691="Z - Garage - Restitution"),"",B691),"")</f>
        <v/>
      </c>
      <c r="L691" s="18" t="str">
        <f>IFERROR(IF(OR(A691="Z - Garage - Livraison",A691="Z - Garage - Restitution"),B691,""),"")</f>
        <v/>
      </c>
      <c r="M691" s="20" t="str">
        <f>IFERROR(INT(IF(OR(IMPORT!K691="intervention",IMPORT!K691="intervention-late",IMPORT!K691="unavailable"),IF(J691&lt;&gt;"",MID(VLOOKUP(B691,IMPORT!$F:$AF,21,0),1,10),MID(VLOOKUP(B691,IMPORT!$F:$AF,19,0),1,10)),"")),"")</f>
        <v/>
      </c>
      <c r="N691" s="20" t="str">
        <f>IFERROR(INT(IF(OR(IMPORT!K691="intervention",IMPORT!K691="intervention-late",IMPORT!K691="unavailable"),IF(J691&lt;&gt;"",MID(VLOOKUP(B691,IMPORT!$F:$AF,22,0),1,10),MID(VLOOKUP(B691,IMPORT!$F:$AF,20,0),1,10)),"")),"")</f>
        <v/>
      </c>
      <c r="O691" s="18" t="str">
        <f t="shared" ca="1" si="10"/>
        <v/>
      </c>
      <c r="P691" s="14" t="str">
        <f>IFERROR(INT(IF(MID(VLOOKUP(B691,IMPORT!$F:$AF,23,FALSE),1,10)&lt;&gt;"null",MID(VLOOKUP(B691,IMPORT!$F:$AF,23,FALSE),1,10),"")),"")</f>
        <v/>
      </c>
      <c r="Q691" s="16" t="str">
        <f>IFERROR(INT(IF(MID(VLOOKUP(B691,IMPORT!$F:$AF,26,FALSE),1,10)&lt;&gt;"null",MID(VLOOKUP(B691,IMPORT!$F:$AF,26,FALSE),1,10),"")),"")</f>
        <v/>
      </c>
      <c r="R691" s="16" t="str">
        <f>IFERROR(IF(VLOOKUP(B691,IMPORT!$F:$AF,11,FALSE)="true","X",""),"")</f>
        <v/>
      </c>
      <c r="S691" s="16" t="str">
        <f>IFERROR(IF(VLOOKUP(B691,IMPORT!$F:$AF,12,FALSE)="true","X",""),"")</f>
        <v/>
      </c>
      <c r="T691" s="16" t="str">
        <f>IFERROR(IF(VLOOKUP(B691,IMPORT!$F:$AF,9,FALSE)="true","X",""),"")</f>
        <v/>
      </c>
      <c r="U691" s="16" t="str">
        <f>IFERROR(IF(VLOOKUP(B691,IMPORT!$F:$AF,10,FALSE)="true","X",""),"")</f>
        <v/>
      </c>
      <c r="V691" s="16" t="str">
        <f>IFERROR(IF(VLOOKUP(B691,IMPORT!$F:$AF,13,FALSE)="true","X",""),"")</f>
        <v/>
      </c>
      <c r="W691" s="16" t="str">
        <f>IFERROR(IF(VLOOKUP(B691,IMPORT!$F:$AF,14,FALSE)="true","X",""),"")</f>
        <v/>
      </c>
      <c r="X691" s="12" t="str">
        <f>IFERROR(INT(IF(MID(VLOOKUP(B691,IMPORT!$F:$AF,27,FALSE),1,10)&lt;&gt;"null",MID(VLOOKUP(B691,IMPORT!$F:$AF,27,FALSE),1,10),"-")),"")</f>
        <v/>
      </c>
      <c r="Y691" s="21" t="str">
        <f>IFERROR(IF(VLOOKUP(B691,IMPORT!$F:$AF,24,FALSE)&lt;&gt;"null",VLOOKUP(B691,IMPORT!$F:$AF,24,FALSE),""),"")</f>
        <v/>
      </c>
      <c r="Z691" s="18" t="str">
        <f>IFERROR(IF(VLOOKUP(B691,IMPORT!$F:$AF,25,FALSE)&lt;&gt;"null",VLOOKUP(B691,IMPORT!$F:$AF,25,FALSE),""),"")</f>
        <v/>
      </c>
    </row>
    <row r="692" spans="1:26">
      <c r="A692" s="1" t="str">
        <f>IFERROR(IF(IMPORT!C692&lt;&gt;"",IMPORT!C692,""),"")</f>
        <v/>
      </c>
      <c r="B692" s="1">
        <f>IFERROR(VLOOKUP(D692,IMPORT!$1:$1048576,6,FALSE),"")</f>
        <v>0</v>
      </c>
      <c r="C692" s="1" t="str">
        <f>IFERROR(VLOOKUP(B692,IMPORT!$F:$G,2,FALSE),"")</f>
        <v/>
      </c>
      <c r="D692" s="8" t="str">
        <f>IFERROR(IF(IMPORT!A692&lt;&gt;"",IMPORT!A692,""),"")</f>
        <v/>
      </c>
      <c r="E692" s="1">
        <f>IFERROR(VLOOKUP(D692,IMPORT!$1:$1048576,21,FALSE),"")</f>
        <v>0</v>
      </c>
      <c r="F692" s="25" t="str">
        <f>IFERROR(IF(VLOOKUP(B692,IMPORT!$F:$J,4,0)="true","","S"),"")</f>
        <v/>
      </c>
      <c r="G692" s="10" t="str">
        <f>IFERROR(IF(VLOOKUP(B692,IMPORT!$F:$J,5,0)="normal","","B"),"")</f>
        <v/>
      </c>
      <c r="H692" s="26" t="str">
        <f>IFERROR(IF(VLOOKUP(B692,IMPORT!$F:$L,7,0)="true","","P"),"")</f>
        <v/>
      </c>
      <c r="I692" s="18" t="str">
        <f>IF(AND(OR(IMPORT!K692="available",IMPORT!K692="reservation",IMPORT!K692="reservation-late"),OR(A692&lt;&gt;"Z - Garage - Livraison",A692&lt;&gt;"Z - Garage - Livraison")),B692,"")</f>
        <v/>
      </c>
      <c r="J692" s="18" t="str">
        <f>IFERROR(IF(VLOOKUP(B692,IMPORT!$F:$AF,21,FALSE)&lt;&gt;"null",IF(OR(A692="Z - Garage - Livraison",A692="Z - Garage - Restitution"),"",B692),""),"")</f>
        <v/>
      </c>
      <c r="K692" s="18" t="str">
        <f>IF(AND(J692="",OR(IMPORT!K692="intervention",IMPORT!K692="intervention-late")),IF(OR(A692="Z - Garage - Livraison",A692="Z - Garage - Restitution"),"",B692),"")</f>
        <v/>
      </c>
      <c r="L692" s="18" t="str">
        <f>IFERROR(IF(OR(A692="Z - Garage - Livraison",A692="Z - Garage - Restitution"),B692,""),"")</f>
        <v/>
      </c>
      <c r="M692" s="20" t="str">
        <f>IFERROR(INT(IF(OR(IMPORT!K692="intervention",IMPORT!K692="intervention-late",IMPORT!K692="unavailable"),IF(J692&lt;&gt;"",MID(VLOOKUP(B692,IMPORT!$F:$AF,21,0),1,10),MID(VLOOKUP(B692,IMPORT!$F:$AF,19,0),1,10)),"")),"")</f>
        <v/>
      </c>
      <c r="N692" s="20" t="str">
        <f>IFERROR(INT(IF(OR(IMPORT!K692="intervention",IMPORT!K692="intervention-late",IMPORT!K692="unavailable"),IF(J692&lt;&gt;"",MID(VLOOKUP(B692,IMPORT!$F:$AF,22,0),1,10),MID(VLOOKUP(B692,IMPORT!$F:$AF,20,0),1,10)),"")),"")</f>
        <v/>
      </c>
      <c r="O692" s="18" t="str">
        <f t="shared" ca="1" si="10"/>
        <v/>
      </c>
      <c r="P692" s="14" t="str">
        <f>IFERROR(INT(IF(MID(VLOOKUP(B692,IMPORT!$F:$AF,23,FALSE),1,10)&lt;&gt;"null",MID(VLOOKUP(B692,IMPORT!$F:$AF,23,FALSE),1,10),"")),"")</f>
        <v/>
      </c>
      <c r="Q692" s="16" t="str">
        <f>IFERROR(INT(IF(MID(VLOOKUP(B692,IMPORT!$F:$AF,26,FALSE),1,10)&lt;&gt;"null",MID(VLOOKUP(B692,IMPORT!$F:$AF,26,FALSE),1,10),"")),"")</f>
        <v/>
      </c>
      <c r="R692" s="16" t="str">
        <f>IFERROR(IF(VLOOKUP(B692,IMPORT!$F:$AF,11,FALSE)="true","X",""),"")</f>
        <v/>
      </c>
      <c r="S692" s="16" t="str">
        <f>IFERROR(IF(VLOOKUP(B692,IMPORT!$F:$AF,12,FALSE)="true","X",""),"")</f>
        <v/>
      </c>
      <c r="T692" s="16" t="str">
        <f>IFERROR(IF(VLOOKUP(B692,IMPORT!$F:$AF,9,FALSE)="true","X",""),"")</f>
        <v/>
      </c>
      <c r="U692" s="16" t="str">
        <f>IFERROR(IF(VLOOKUP(B692,IMPORT!$F:$AF,10,FALSE)="true","X",""),"")</f>
        <v/>
      </c>
      <c r="V692" s="16" t="str">
        <f>IFERROR(IF(VLOOKUP(B692,IMPORT!$F:$AF,13,FALSE)="true","X",""),"")</f>
        <v/>
      </c>
      <c r="W692" s="16" t="str">
        <f>IFERROR(IF(VLOOKUP(B692,IMPORT!$F:$AF,14,FALSE)="true","X",""),"")</f>
        <v/>
      </c>
      <c r="X692" s="12" t="str">
        <f>IFERROR(INT(IF(MID(VLOOKUP(B692,IMPORT!$F:$AF,27,FALSE),1,10)&lt;&gt;"null",MID(VLOOKUP(B692,IMPORT!$F:$AF,27,FALSE),1,10),"-")),"")</f>
        <v/>
      </c>
      <c r="Y692" s="21" t="str">
        <f>IFERROR(IF(VLOOKUP(B692,IMPORT!$F:$AF,24,FALSE)&lt;&gt;"null",VLOOKUP(B692,IMPORT!$F:$AF,24,FALSE),""),"")</f>
        <v/>
      </c>
      <c r="Z692" s="18" t="str">
        <f>IFERROR(IF(VLOOKUP(B692,IMPORT!$F:$AF,25,FALSE)&lt;&gt;"null",VLOOKUP(B692,IMPORT!$F:$AF,25,FALSE),""),"")</f>
        <v/>
      </c>
    </row>
    <row r="693" spans="1:26">
      <c r="A693" s="1" t="str">
        <f>IFERROR(IF(IMPORT!C693&lt;&gt;"",IMPORT!C693,""),"")</f>
        <v/>
      </c>
      <c r="B693" s="1">
        <f>IFERROR(VLOOKUP(D693,IMPORT!$1:$1048576,6,FALSE),"")</f>
        <v>0</v>
      </c>
      <c r="C693" s="1" t="str">
        <f>IFERROR(VLOOKUP(B693,IMPORT!$F:$G,2,FALSE),"")</f>
        <v/>
      </c>
      <c r="D693" s="8" t="str">
        <f>IFERROR(IF(IMPORT!A693&lt;&gt;"",IMPORT!A693,""),"")</f>
        <v/>
      </c>
      <c r="E693" s="1">
        <f>IFERROR(VLOOKUP(D693,IMPORT!$1:$1048576,21,FALSE),"")</f>
        <v>0</v>
      </c>
      <c r="F693" s="25" t="str">
        <f>IFERROR(IF(VLOOKUP(B693,IMPORT!$F:$J,4,0)="true","","S"),"")</f>
        <v/>
      </c>
      <c r="G693" s="10" t="str">
        <f>IFERROR(IF(VLOOKUP(B693,IMPORT!$F:$J,5,0)="normal","","B"),"")</f>
        <v/>
      </c>
      <c r="H693" s="26" t="str">
        <f>IFERROR(IF(VLOOKUP(B693,IMPORT!$F:$L,7,0)="true","","P"),"")</f>
        <v/>
      </c>
      <c r="I693" s="18" t="str">
        <f>IF(AND(OR(IMPORT!K693="available",IMPORT!K693="reservation",IMPORT!K693="reservation-late"),OR(A693&lt;&gt;"Z - Garage - Livraison",A693&lt;&gt;"Z - Garage - Livraison")),B693,"")</f>
        <v/>
      </c>
      <c r="J693" s="18" t="str">
        <f>IFERROR(IF(VLOOKUP(B693,IMPORT!$F:$AF,21,FALSE)&lt;&gt;"null",IF(OR(A693="Z - Garage - Livraison",A693="Z - Garage - Restitution"),"",B693),""),"")</f>
        <v/>
      </c>
      <c r="K693" s="18" t="str">
        <f>IF(AND(J693="",OR(IMPORT!K693="intervention",IMPORT!K693="intervention-late")),IF(OR(A693="Z - Garage - Livraison",A693="Z - Garage - Restitution"),"",B693),"")</f>
        <v/>
      </c>
      <c r="L693" s="18" t="str">
        <f>IFERROR(IF(OR(A693="Z - Garage - Livraison",A693="Z - Garage - Restitution"),B693,""),"")</f>
        <v/>
      </c>
      <c r="M693" s="20" t="str">
        <f>IFERROR(INT(IF(OR(IMPORT!K693="intervention",IMPORT!K693="intervention-late",IMPORT!K693="unavailable"),IF(J693&lt;&gt;"",MID(VLOOKUP(B693,IMPORT!$F:$AF,21,0),1,10),MID(VLOOKUP(B693,IMPORT!$F:$AF,19,0),1,10)),"")),"")</f>
        <v/>
      </c>
      <c r="N693" s="20" t="str">
        <f>IFERROR(INT(IF(OR(IMPORT!K693="intervention",IMPORT!K693="intervention-late",IMPORT!K693="unavailable"),IF(J693&lt;&gt;"",MID(VLOOKUP(B693,IMPORT!$F:$AF,22,0),1,10),MID(VLOOKUP(B693,IMPORT!$F:$AF,20,0),1,10)),"")),"")</f>
        <v/>
      </c>
      <c r="O693" s="18" t="str">
        <f t="shared" ca="1" si="10"/>
        <v/>
      </c>
      <c r="P693" s="14" t="str">
        <f>IFERROR(INT(IF(MID(VLOOKUP(B693,IMPORT!$F:$AF,23,FALSE),1,10)&lt;&gt;"null",MID(VLOOKUP(B693,IMPORT!$F:$AF,23,FALSE),1,10),"")),"")</f>
        <v/>
      </c>
      <c r="Q693" s="16" t="str">
        <f>IFERROR(INT(IF(MID(VLOOKUP(B693,IMPORT!$F:$AF,26,FALSE),1,10)&lt;&gt;"null",MID(VLOOKUP(B693,IMPORT!$F:$AF,26,FALSE),1,10),"")),"")</f>
        <v/>
      </c>
      <c r="R693" s="16" t="str">
        <f>IFERROR(IF(VLOOKUP(B693,IMPORT!$F:$AF,11,FALSE)="true","X",""),"")</f>
        <v/>
      </c>
      <c r="S693" s="16" t="str">
        <f>IFERROR(IF(VLOOKUP(B693,IMPORT!$F:$AF,12,FALSE)="true","X",""),"")</f>
        <v/>
      </c>
      <c r="T693" s="16" t="str">
        <f>IFERROR(IF(VLOOKUP(B693,IMPORT!$F:$AF,9,FALSE)="true","X",""),"")</f>
        <v/>
      </c>
      <c r="U693" s="16" t="str">
        <f>IFERROR(IF(VLOOKUP(B693,IMPORT!$F:$AF,10,FALSE)="true","X",""),"")</f>
        <v/>
      </c>
      <c r="V693" s="16" t="str">
        <f>IFERROR(IF(VLOOKUP(B693,IMPORT!$F:$AF,13,FALSE)="true","X",""),"")</f>
        <v/>
      </c>
      <c r="W693" s="16" t="str">
        <f>IFERROR(IF(VLOOKUP(B693,IMPORT!$F:$AF,14,FALSE)="true","X",""),"")</f>
        <v/>
      </c>
      <c r="X693" s="12" t="str">
        <f>IFERROR(INT(IF(MID(VLOOKUP(B693,IMPORT!$F:$AF,27,FALSE),1,10)&lt;&gt;"null",MID(VLOOKUP(B693,IMPORT!$F:$AF,27,FALSE),1,10),"-")),"")</f>
        <v/>
      </c>
      <c r="Y693" s="21" t="str">
        <f>IFERROR(IF(VLOOKUP(B693,IMPORT!$F:$AF,24,FALSE)&lt;&gt;"null",VLOOKUP(B693,IMPORT!$F:$AF,24,FALSE),""),"")</f>
        <v/>
      </c>
      <c r="Z693" s="18" t="str">
        <f>IFERROR(IF(VLOOKUP(B693,IMPORT!$F:$AF,25,FALSE)&lt;&gt;"null",VLOOKUP(B693,IMPORT!$F:$AF,25,FALSE),""),"")</f>
        <v/>
      </c>
    </row>
    <row r="694" spans="1:26">
      <c r="A694" s="1" t="str">
        <f>IFERROR(IF(IMPORT!C694&lt;&gt;"",IMPORT!C694,""),"")</f>
        <v/>
      </c>
      <c r="B694" s="1">
        <f>IFERROR(VLOOKUP(D694,IMPORT!$1:$1048576,6,FALSE),"")</f>
        <v>0</v>
      </c>
      <c r="C694" s="1" t="str">
        <f>IFERROR(VLOOKUP(B694,IMPORT!$F:$G,2,FALSE),"")</f>
        <v/>
      </c>
      <c r="D694" s="8" t="str">
        <f>IFERROR(IF(IMPORT!A694&lt;&gt;"",IMPORT!A694,""),"")</f>
        <v/>
      </c>
      <c r="E694" s="1">
        <f>IFERROR(VLOOKUP(D694,IMPORT!$1:$1048576,21,FALSE),"")</f>
        <v>0</v>
      </c>
      <c r="F694" s="25" t="str">
        <f>IFERROR(IF(VLOOKUP(B694,IMPORT!$F:$J,4,0)="true","","S"),"")</f>
        <v/>
      </c>
      <c r="G694" s="10" t="str">
        <f>IFERROR(IF(VLOOKUP(B694,IMPORT!$F:$J,5,0)="normal","","B"),"")</f>
        <v/>
      </c>
      <c r="H694" s="26" t="str">
        <f>IFERROR(IF(VLOOKUP(B694,IMPORT!$F:$L,7,0)="true","","P"),"")</f>
        <v/>
      </c>
      <c r="I694" s="18" t="str">
        <f>IF(AND(OR(IMPORT!K694="available",IMPORT!K694="reservation",IMPORT!K694="reservation-late"),OR(A694&lt;&gt;"Z - Garage - Livraison",A694&lt;&gt;"Z - Garage - Livraison")),B694,"")</f>
        <v/>
      </c>
      <c r="J694" s="18" t="str">
        <f>IFERROR(IF(VLOOKUP(B694,IMPORT!$F:$AF,21,FALSE)&lt;&gt;"null",IF(OR(A694="Z - Garage - Livraison",A694="Z - Garage - Restitution"),"",B694),""),"")</f>
        <v/>
      </c>
      <c r="K694" s="18" t="str">
        <f>IF(AND(J694="",OR(IMPORT!K694="intervention",IMPORT!K694="intervention-late")),IF(OR(A694="Z - Garage - Livraison",A694="Z - Garage - Restitution"),"",B694),"")</f>
        <v/>
      </c>
      <c r="L694" s="18" t="str">
        <f>IFERROR(IF(OR(A694="Z - Garage - Livraison",A694="Z - Garage - Restitution"),B694,""),"")</f>
        <v/>
      </c>
      <c r="M694" s="20" t="str">
        <f>IFERROR(INT(IF(OR(IMPORT!K694="intervention",IMPORT!K694="intervention-late",IMPORT!K694="unavailable"),IF(J694&lt;&gt;"",MID(VLOOKUP(B694,IMPORT!$F:$AF,21,0),1,10),MID(VLOOKUP(B694,IMPORT!$F:$AF,19,0),1,10)),"")),"")</f>
        <v/>
      </c>
      <c r="N694" s="20" t="str">
        <f>IFERROR(INT(IF(OR(IMPORT!K694="intervention",IMPORT!K694="intervention-late",IMPORT!K694="unavailable"),IF(J694&lt;&gt;"",MID(VLOOKUP(B694,IMPORT!$F:$AF,22,0),1,10),MID(VLOOKUP(B694,IMPORT!$F:$AF,20,0),1,10)),"")),"")</f>
        <v/>
      </c>
      <c r="O694" s="18" t="str">
        <f t="shared" ca="1" si="10"/>
        <v/>
      </c>
      <c r="P694" s="14" t="str">
        <f>IFERROR(INT(IF(MID(VLOOKUP(B694,IMPORT!$F:$AF,23,FALSE),1,10)&lt;&gt;"null",MID(VLOOKUP(B694,IMPORT!$F:$AF,23,FALSE),1,10),"")),"")</f>
        <v/>
      </c>
      <c r="Q694" s="16" t="str">
        <f>IFERROR(INT(IF(MID(VLOOKUP(B694,IMPORT!$F:$AF,26,FALSE),1,10)&lt;&gt;"null",MID(VLOOKUP(B694,IMPORT!$F:$AF,26,FALSE),1,10),"")),"")</f>
        <v/>
      </c>
      <c r="R694" s="16" t="str">
        <f>IFERROR(IF(VLOOKUP(B694,IMPORT!$F:$AF,11,FALSE)="true","X",""),"")</f>
        <v/>
      </c>
      <c r="S694" s="16" t="str">
        <f>IFERROR(IF(VLOOKUP(B694,IMPORT!$F:$AF,12,FALSE)="true","X",""),"")</f>
        <v/>
      </c>
      <c r="T694" s="16" t="str">
        <f>IFERROR(IF(VLOOKUP(B694,IMPORT!$F:$AF,9,FALSE)="true","X",""),"")</f>
        <v/>
      </c>
      <c r="U694" s="16" t="str">
        <f>IFERROR(IF(VLOOKUP(B694,IMPORT!$F:$AF,10,FALSE)="true","X",""),"")</f>
        <v/>
      </c>
      <c r="V694" s="16" t="str">
        <f>IFERROR(IF(VLOOKUP(B694,IMPORT!$F:$AF,13,FALSE)="true","X",""),"")</f>
        <v/>
      </c>
      <c r="W694" s="16" t="str">
        <f>IFERROR(IF(VLOOKUP(B694,IMPORT!$F:$AF,14,FALSE)="true","X",""),"")</f>
        <v/>
      </c>
      <c r="X694" s="12" t="str">
        <f>IFERROR(INT(IF(MID(VLOOKUP(B694,IMPORT!$F:$AF,27,FALSE),1,10)&lt;&gt;"null",MID(VLOOKUP(B694,IMPORT!$F:$AF,27,FALSE),1,10),"-")),"")</f>
        <v/>
      </c>
      <c r="Y694" s="21" t="str">
        <f>IFERROR(IF(VLOOKUP(B694,IMPORT!$F:$AF,24,FALSE)&lt;&gt;"null",VLOOKUP(B694,IMPORT!$F:$AF,24,FALSE),""),"")</f>
        <v/>
      </c>
      <c r="Z694" s="18" t="str">
        <f>IFERROR(IF(VLOOKUP(B694,IMPORT!$F:$AF,25,FALSE)&lt;&gt;"null",VLOOKUP(B694,IMPORT!$F:$AF,25,FALSE),""),"")</f>
        <v/>
      </c>
    </row>
    <row r="695" spans="1:26">
      <c r="A695" s="1" t="str">
        <f>IFERROR(IF(IMPORT!C695&lt;&gt;"",IMPORT!C695,""),"")</f>
        <v/>
      </c>
      <c r="B695" s="1">
        <f>IFERROR(VLOOKUP(D695,IMPORT!$1:$1048576,6,FALSE),"")</f>
        <v>0</v>
      </c>
      <c r="C695" s="1" t="str">
        <f>IFERROR(VLOOKUP(B695,IMPORT!$F:$G,2,FALSE),"")</f>
        <v/>
      </c>
      <c r="D695" s="8" t="str">
        <f>IFERROR(IF(IMPORT!A695&lt;&gt;"",IMPORT!A695,""),"")</f>
        <v/>
      </c>
      <c r="E695" s="1">
        <f>IFERROR(VLOOKUP(D695,IMPORT!$1:$1048576,21,FALSE),"")</f>
        <v>0</v>
      </c>
      <c r="F695" s="25" t="str">
        <f>IFERROR(IF(VLOOKUP(B695,IMPORT!$F:$J,4,0)="true","","S"),"")</f>
        <v/>
      </c>
      <c r="G695" s="10" t="str">
        <f>IFERROR(IF(VLOOKUP(B695,IMPORT!$F:$J,5,0)="normal","","B"),"")</f>
        <v/>
      </c>
      <c r="H695" s="26" t="str">
        <f>IFERROR(IF(VLOOKUP(B695,IMPORT!$F:$L,7,0)="true","","P"),"")</f>
        <v/>
      </c>
      <c r="I695" s="18" t="str">
        <f>IF(AND(OR(IMPORT!K695="available",IMPORT!K695="reservation",IMPORT!K695="reservation-late"),OR(A695&lt;&gt;"Z - Garage - Livraison",A695&lt;&gt;"Z - Garage - Livraison")),B695,"")</f>
        <v/>
      </c>
      <c r="J695" s="18" t="str">
        <f>IFERROR(IF(VLOOKUP(B695,IMPORT!$F:$AF,21,FALSE)&lt;&gt;"null",IF(OR(A695="Z - Garage - Livraison",A695="Z - Garage - Restitution"),"",B695),""),"")</f>
        <v/>
      </c>
      <c r="K695" s="18" t="str">
        <f>IF(AND(J695="",OR(IMPORT!K695="intervention",IMPORT!K695="intervention-late")),IF(OR(A695="Z - Garage - Livraison",A695="Z - Garage - Restitution"),"",B695),"")</f>
        <v/>
      </c>
      <c r="L695" s="18" t="str">
        <f>IFERROR(IF(OR(A695="Z - Garage - Livraison",A695="Z - Garage - Restitution"),B695,""),"")</f>
        <v/>
      </c>
      <c r="M695" s="20" t="str">
        <f>IFERROR(INT(IF(OR(IMPORT!K695="intervention",IMPORT!K695="intervention-late",IMPORT!K695="unavailable"),IF(J695&lt;&gt;"",MID(VLOOKUP(B695,IMPORT!$F:$AF,21,0),1,10),MID(VLOOKUP(B695,IMPORT!$F:$AF,19,0),1,10)),"")),"")</f>
        <v/>
      </c>
      <c r="N695" s="20" t="str">
        <f>IFERROR(INT(IF(OR(IMPORT!K695="intervention",IMPORT!K695="intervention-late",IMPORT!K695="unavailable"),IF(J695&lt;&gt;"",MID(VLOOKUP(B695,IMPORT!$F:$AF,22,0),1,10),MID(VLOOKUP(B695,IMPORT!$F:$AF,20,0),1,10)),"")),"")</f>
        <v/>
      </c>
      <c r="O695" s="18" t="str">
        <f t="shared" ca="1" si="10"/>
        <v/>
      </c>
      <c r="P695" s="14" t="str">
        <f>IFERROR(INT(IF(MID(VLOOKUP(B695,IMPORT!$F:$AF,23,FALSE),1,10)&lt;&gt;"null",MID(VLOOKUP(B695,IMPORT!$F:$AF,23,FALSE),1,10),"")),"")</f>
        <v/>
      </c>
      <c r="Q695" s="16" t="str">
        <f>IFERROR(INT(IF(MID(VLOOKUP(B695,IMPORT!$F:$AF,26,FALSE),1,10)&lt;&gt;"null",MID(VLOOKUP(B695,IMPORT!$F:$AF,26,FALSE),1,10),"")),"")</f>
        <v/>
      </c>
      <c r="R695" s="16" t="str">
        <f>IFERROR(IF(VLOOKUP(B695,IMPORT!$F:$AF,11,FALSE)="true","X",""),"")</f>
        <v/>
      </c>
      <c r="S695" s="16" t="str">
        <f>IFERROR(IF(VLOOKUP(B695,IMPORT!$F:$AF,12,FALSE)="true","X",""),"")</f>
        <v/>
      </c>
      <c r="T695" s="16" t="str">
        <f>IFERROR(IF(VLOOKUP(B695,IMPORT!$F:$AF,9,FALSE)="true","X",""),"")</f>
        <v/>
      </c>
      <c r="U695" s="16" t="str">
        <f>IFERROR(IF(VLOOKUP(B695,IMPORT!$F:$AF,10,FALSE)="true","X",""),"")</f>
        <v/>
      </c>
      <c r="V695" s="16" t="str">
        <f>IFERROR(IF(VLOOKUP(B695,IMPORT!$F:$AF,13,FALSE)="true","X",""),"")</f>
        <v/>
      </c>
      <c r="W695" s="16" t="str">
        <f>IFERROR(IF(VLOOKUP(B695,IMPORT!$F:$AF,14,FALSE)="true","X",""),"")</f>
        <v/>
      </c>
      <c r="X695" s="12" t="str">
        <f>IFERROR(INT(IF(MID(VLOOKUP(B695,IMPORT!$F:$AF,27,FALSE),1,10)&lt;&gt;"null",MID(VLOOKUP(B695,IMPORT!$F:$AF,27,FALSE),1,10),"-")),"")</f>
        <v/>
      </c>
      <c r="Y695" s="21" t="str">
        <f>IFERROR(IF(VLOOKUP(B695,IMPORT!$F:$AF,24,FALSE)&lt;&gt;"null",VLOOKUP(B695,IMPORT!$F:$AF,24,FALSE),""),"")</f>
        <v/>
      </c>
      <c r="Z695" s="18" t="str">
        <f>IFERROR(IF(VLOOKUP(B695,IMPORT!$F:$AF,25,FALSE)&lt;&gt;"null",VLOOKUP(B695,IMPORT!$F:$AF,25,FALSE),""),"")</f>
        <v/>
      </c>
    </row>
    <row r="696" spans="1:26">
      <c r="A696" s="1" t="str">
        <f>IFERROR(IF(IMPORT!C696&lt;&gt;"",IMPORT!C696,""),"")</f>
        <v/>
      </c>
      <c r="B696" s="1">
        <f>IFERROR(VLOOKUP(D696,IMPORT!$1:$1048576,6,FALSE),"")</f>
        <v>0</v>
      </c>
      <c r="C696" s="1" t="str">
        <f>IFERROR(VLOOKUP(B696,IMPORT!$F:$G,2,FALSE),"")</f>
        <v/>
      </c>
      <c r="D696" s="8" t="str">
        <f>IFERROR(IF(IMPORT!A696&lt;&gt;"",IMPORT!A696,""),"")</f>
        <v/>
      </c>
      <c r="E696" s="1">
        <f>IFERROR(VLOOKUP(D696,IMPORT!$1:$1048576,21,FALSE),"")</f>
        <v>0</v>
      </c>
      <c r="F696" s="25" t="str">
        <f>IFERROR(IF(VLOOKUP(B696,IMPORT!$F:$J,4,0)="true","","S"),"")</f>
        <v/>
      </c>
      <c r="G696" s="10" t="str">
        <f>IFERROR(IF(VLOOKUP(B696,IMPORT!$F:$J,5,0)="normal","","B"),"")</f>
        <v/>
      </c>
      <c r="H696" s="26" t="str">
        <f>IFERROR(IF(VLOOKUP(B696,IMPORT!$F:$L,7,0)="true","","P"),"")</f>
        <v/>
      </c>
      <c r="I696" s="18" t="str">
        <f>IF(AND(OR(IMPORT!K696="available",IMPORT!K696="reservation",IMPORT!K696="reservation-late"),OR(A696&lt;&gt;"Z - Garage - Livraison",A696&lt;&gt;"Z - Garage - Livraison")),B696,"")</f>
        <v/>
      </c>
      <c r="J696" s="18" t="str">
        <f>IFERROR(IF(VLOOKUP(B696,IMPORT!$F:$AF,21,FALSE)&lt;&gt;"null",IF(OR(A696="Z - Garage - Livraison",A696="Z - Garage - Restitution"),"",B696),""),"")</f>
        <v/>
      </c>
      <c r="K696" s="18" t="str">
        <f>IF(AND(J696="",OR(IMPORT!K696="intervention",IMPORT!K696="intervention-late")),IF(OR(A696="Z - Garage - Livraison",A696="Z - Garage - Restitution"),"",B696),"")</f>
        <v/>
      </c>
      <c r="L696" s="18" t="str">
        <f>IFERROR(IF(OR(A696="Z - Garage - Livraison",A696="Z - Garage - Restitution"),B696,""),"")</f>
        <v/>
      </c>
      <c r="M696" s="20" t="str">
        <f>IFERROR(INT(IF(OR(IMPORT!K696="intervention",IMPORT!K696="intervention-late",IMPORT!K696="unavailable"),IF(J696&lt;&gt;"",MID(VLOOKUP(B696,IMPORT!$F:$AF,21,0),1,10),MID(VLOOKUP(B696,IMPORT!$F:$AF,19,0),1,10)),"")),"")</f>
        <v/>
      </c>
      <c r="N696" s="20" t="str">
        <f>IFERROR(INT(IF(OR(IMPORT!K696="intervention",IMPORT!K696="intervention-late",IMPORT!K696="unavailable"),IF(J696&lt;&gt;"",MID(VLOOKUP(B696,IMPORT!$F:$AF,22,0),1,10),MID(VLOOKUP(B696,IMPORT!$F:$AF,20,0),1,10)),"")),"")</f>
        <v/>
      </c>
      <c r="O696" s="18" t="str">
        <f t="shared" ca="1" si="10"/>
        <v/>
      </c>
      <c r="P696" s="14" t="str">
        <f>IFERROR(INT(IF(MID(VLOOKUP(B696,IMPORT!$F:$AF,23,FALSE),1,10)&lt;&gt;"null",MID(VLOOKUP(B696,IMPORT!$F:$AF,23,FALSE),1,10),"")),"")</f>
        <v/>
      </c>
      <c r="Q696" s="16" t="str">
        <f>IFERROR(INT(IF(MID(VLOOKUP(B696,IMPORT!$F:$AF,26,FALSE),1,10)&lt;&gt;"null",MID(VLOOKUP(B696,IMPORT!$F:$AF,26,FALSE),1,10),"")),"")</f>
        <v/>
      </c>
      <c r="R696" s="16" t="str">
        <f>IFERROR(IF(VLOOKUP(B696,IMPORT!$F:$AF,11,FALSE)="true","X",""),"")</f>
        <v/>
      </c>
      <c r="S696" s="16" t="str">
        <f>IFERROR(IF(VLOOKUP(B696,IMPORT!$F:$AF,12,FALSE)="true","X",""),"")</f>
        <v/>
      </c>
      <c r="T696" s="16" t="str">
        <f>IFERROR(IF(VLOOKUP(B696,IMPORT!$F:$AF,9,FALSE)="true","X",""),"")</f>
        <v/>
      </c>
      <c r="U696" s="16" t="str">
        <f>IFERROR(IF(VLOOKUP(B696,IMPORT!$F:$AF,10,FALSE)="true","X",""),"")</f>
        <v/>
      </c>
      <c r="V696" s="16" t="str">
        <f>IFERROR(IF(VLOOKUP(B696,IMPORT!$F:$AF,13,FALSE)="true","X",""),"")</f>
        <v/>
      </c>
      <c r="W696" s="16" t="str">
        <f>IFERROR(IF(VLOOKUP(B696,IMPORT!$F:$AF,14,FALSE)="true","X",""),"")</f>
        <v/>
      </c>
      <c r="X696" s="12" t="str">
        <f>IFERROR(INT(IF(MID(VLOOKUP(B696,IMPORT!$F:$AF,27,FALSE),1,10)&lt;&gt;"null",MID(VLOOKUP(B696,IMPORT!$F:$AF,27,FALSE),1,10),"-")),"")</f>
        <v/>
      </c>
      <c r="Y696" s="21" t="str">
        <f>IFERROR(IF(VLOOKUP(B696,IMPORT!$F:$AF,24,FALSE)&lt;&gt;"null",VLOOKUP(B696,IMPORT!$F:$AF,24,FALSE),""),"")</f>
        <v/>
      </c>
      <c r="Z696" s="18" t="str">
        <f>IFERROR(IF(VLOOKUP(B696,IMPORT!$F:$AF,25,FALSE)&lt;&gt;"null",VLOOKUP(B696,IMPORT!$F:$AF,25,FALSE),""),"")</f>
        <v/>
      </c>
    </row>
    <row r="697" spans="1:26">
      <c r="A697" s="1" t="str">
        <f>IFERROR(IF(IMPORT!C697&lt;&gt;"",IMPORT!C697,""),"")</f>
        <v/>
      </c>
      <c r="B697" s="1">
        <f>IFERROR(VLOOKUP(D697,IMPORT!$1:$1048576,6,FALSE),"")</f>
        <v>0</v>
      </c>
      <c r="C697" s="1" t="str">
        <f>IFERROR(VLOOKUP(B697,IMPORT!$F:$G,2,FALSE),"")</f>
        <v/>
      </c>
      <c r="D697" s="8" t="str">
        <f>IFERROR(IF(IMPORT!A697&lt;&gt;"",IMPORT!A697,""),"")</f>
        <v/>
      </c>
      <c r="E697" s="1">
        <f>IFERROR(VLOOKUP(D697,IMPORT!$1:$1048576,21,FALSE),"")</f>
        <v>0</v>
      </c>
      <c r="F697" s="25" t="str">
        <f>IFERROR(IF(VLOOKUP(B697,IMPORT!$F:$J,4,0)="true","","S"),"")</f>
        <v/>
      </c>
      <c r="G697" s="10" t="str">
        <f>IFERROR(IF(VLOOKUP(B697,IMPORT!$F:$J,5,0)="normal","","B"),"")</f>
        <v/>
      </c>
      <c r="H697" s="26" t="str">
        <f>IFERROR(IF(VLOOKUP(B697,IMPORT!$F:$L,7,0)="true","","P"),"")</f>
        <v/>
      </c>
      <c r="I697" s="18" t="str">
        <f>IF(AND(OR(IMPORT!K697="available",IMPORT!K697="reservation",IMPORT!K697="reservation-late"),OR(A697&lt;&gt;"Z - Garage - Livraison",A697&lt;&gt;"Z - Garage - Livraison")),B697,"")</f>
        <v/>
      </c>
      <c r="J697" s="18" t="str">
        <f>IFERROR(IF(VLOOKUP(B697,IMPORT!$F:$AF,21,FALSE)&lt;&gt;"null",IF(OR(A697="Z - Garage - Livraison",A697="Z - Garage - Restitution"),"",B697),""),"")</f>
        <v/>
      </c>
      <c r="K697" s="18" t="str">
        <f>IF(AND(J697="",OR(IMPORT!K697="intervention",IMPORT!K697="intervention-late")),IF(OR(A697="Z - Garage - Livraison",A697="Z - Garage - Restitution"),"",B697),"")</f>
        <v/>
      </c>
      <c r="L697" s="18" t="str">
        <f>IFERROR(IF(OR(A697="Z - Garage - Livraison",A697="Z - Garage - Restitution"),B697,""),"")</f>
        <v/>
      </c>
      <c r="M697" s="20" t="str">
        <f>IFERROR(INT(IF(OR(IMPORT!K697="intervention",IMPORT!K697="intervention-late",IMPORT!K697="unavailable"),IF(J697&lt;&gt;"",MID(VLOOKUP(B697,IMPORT!$F:$AF,21,0),1,10),MID(VLOOKUP(B697,IMPORT!$F:$AF,19,0),1,10)),"")),"")</f>
        <v/>
      </c>
      <c r="N697" s="20" t="str">
        <f>IFERROR(INT(IF(OR(IMPORT!K697="intervention",IMPORT!K697="intervention-late",IMPORT!K697="unavailable"),IF(J697&lt;&gt;"",MID(VLOOKUP(B697,IMPORT!$F:$AF,22,0),1,10),MID(VLOOKUP(B697,IMPORT!$F:$AF,20,0),1,10)),"")),"")</f>
        <v/>
      </c>
      <c r="O697" s="18" t="str">
        <f t="shared" ca="1" si="10"/>
        <v/>
      </c>
      <c r="P697" s="14" t="str">
        <f>IFERROR(INT(IF(MID(VLOOKUP(B697,IMPORT!$F:$AF,23,FALSE),1,10)&lt;&gt;"null",MID(VLOOKUP(B697,IMPORT!$F:$AF,23,FALSE),1,10),"")),"")</f>
        <v/>
      </c>
      <c r="Q697" s="16" t="str">
        <f>IFERROR(INT(IF(MID(VLOOKUP(B697,IMPORT!$F:$AF,26,FALSE),1,10)&lt;&gt;"null",MID(VLOOKUP(B697,IMPORT!$F:$AF,26,FALSE),1,10),"")),"")</f>
        <v/>
      </c>
      <c r="R697" s="16" t="str">
        <f>IFERROR(IF(VLOOKUP(B697,IMPORT!$F:$AF,11,FALSE)="true","X",""),"")</f>
        <v/>
      </c>
      <c r="S697" s="16" t="str">
        <f>IFERROR(IF(VLOOKUP(B697,IMPORT!$F:$AF,12,FALSE)="true","X",""),"")</f>
        <v/>
      </c>
      <c r="T697" s="16" t="str">
        <f>IFERROR(IF(VLOOKUP(B697,IMPORT!$F:$AF,9,FALSE)="true","X",""),"")</f>
        <v/>
      </c>
      <c r="U697" s="16" t="str">
        <f>IFERROR(IF(VLOOKUP(B697,IMPORT!$F:$AF,10,FALSE)="true","X",""),"")</f>
        <v/>
      </c>
      <c r="V697" s="16" t="str">
        <f>IFERROR(IF(VLOOKUP(B697,IMPORT!$F:$AF,13,FALSE)="true","X",""),"")</f>
        <v/>
      </c>
      <c r="W697" s="16" t="str">
        <f>IFERROR(IF(VLOOKUP(B697,IMPORT!$F:$AF,14,FALSE)="true","X",""),"")</f>
        <v/>
      </c>
      <c r="X697" s="12" t="str">
        <f>IFERROR(INT(IF(MID(VLOOKUP(B697,IMPORT!$F:$AF,27,FALSE),1,10)&lt;&gt;"null",MID(VLOOKUP(B697,IMPORT!$F:$AF,27,FALSE),1,10),"-")),"")</f>
        <v/>
      </c>
      <c r="Y697" s="21" t="str">
        <f>IFERROR(IF(VLOOKUP(B697,IMPORT!$F:$AF,24,FALSE)&lt;&gt;"null",VLOOKUP(B697,IMPORT!$F:$AF,24,FALSE),""),"")</f>
        <v/>
      </c>
      <c r="Z697" s="18" t="str">
        <f>IFERROR(IF(VLOOKUP(B697,IMPORT!$F:$AF,25,FALSE)&lt;&gt;"null",VLOOKUP(B697,IMPORT!$F:$AF,25,FALSE),""),"")</f>
        <v/>
      </c>
    </row>
    <row r="698" spans="1:26">
      <c r="A698" s="1" t="str">
        <f>IFERROR(IF(IMPORT!C698&lt;&gt;"",IMPORT!C698,""),"")</f>
        <v/>
      </c>
      <c r="B698" s="1">
        <f>IFERROR(VLOOKUP(D698,IMPORT!$1:$1048576,6,FALSE),"")</f>
        <v>0</v>
      </c>
      <c r="C698" s="1" t="str">
        <f>IFERROR(VLOOKUP(B698,IMPORT!$F:$G,2,FALSE),"")</f>
        <v/>
      </c>
      <c r="D698" s="8" t="str">
        <f>IFERROR(IF(IMPORT!A698&lt;&gt;"",IMPORT!A698,""),"")</f>
        <v/>
      </c>
      <c r="E698" s="1">
        <f>IFERROR(VLOOKUP(D698,IMPORT!$1:$1048576,21,FALSE),"")</f>
        <v>0</v>
      </c>
      <c r="F698" s="25" t="str">
        <f>IFERROR(IF(VLOOKUP(B698,IMPORT!$F:$J,4,0)="true","","S"),"")</f>
        <v/>
      </c>
      <c r="G698" s="10" t="str">
        <f>IFERROR(IF(VLOOKUP(B698,IMPORT!$F:$J,5,0)="normal","","B"),"")</f>
        <v/>
      </c>
      <c r="H698" s="26" t="str">
        <f>IFERROR(IF(VLOOKUP(B698,IMPORT!$F:$L,7,0)="true","","P"),"")</f>
        <v/>
      </c>
      <c r="I698" s="18" t="str">
        <f>IF(AND(OR(IMPORT!K698="available",IMPORT!K698="reservation",IMPORT!K698="reservation-late"),OR(A698&lt;&gt;"Z - Garage - Livraison",A698&lt;&gt;"Z - Garage - Livraison")),B698,"")</f>
        <v/>
      </c>
      <c r="J698" s="18" t="str">
        <f>IFERROR(IF(VLOOKUP(B698,IMPORT!$F:$AF,21,FALSE)&lt;&gt;"null",IF(OR(A698="Z - Garage - Livraison",A698="Z - Garage - Restitution"),"",B698),""),"")</f>
        <v/>
      </c>
      <c r="K698" s="18" t="str">
        <f>IF(AND(J698="",OR(IMPORT!K698="intervention",IMPORT!K698="intervention-late")),IF(OR(A698="Z - Garage - Livraison",A698="Z - Garage - Restitution"),"",B698),"")</f>
        <v/>
      </c>
      <c r="L698" s="18" t="str">
        <f>IFERROR(IF(OR(A698="Z - Garage - Livraison",A698="Z - Garage - Restitution"),B698,""),"")</f>
        <v/>
      </c>
      <c r="M698" s="20" t="str">
        <f>IFERROR(INT(IF(OR(IMPORT!K698="intervention",IMPORT!K698="intervention-late",IMPORT!K698="unavailable"),IF(J698&lt;&gt;"",MID(VLOOKUP(B698,IMPORT!$F:$AF,21,0),1,10),MID(VLOOKUP(B698,IMPORT!$F:$AF,19,0),1,10)),"")),"")</f>
        <v/>
      </c>
      <c r="N698" s="20" t="str">
        <f>IFERROR(INT(IF(OR(IMPORT!K698="intervention",IMPORT!K698="intervention-late",IMPORT!K698="unavailable"),IF(J698&lt;&gt;"",MID(VLOOKUP(B698,IMPORT!$F:$AF,22,0),1,10),MID(VLOOKUP(B698,IMPORT!$F:$AF,20,0),1,10)),"")),"")</f>
        <v/>
      </c>
      <c r="O698" s="18" t="str">
        <f t="shared" ca="1" si="10"/>
        <v/>
      </c>
      <c r="P698" s="14" t="str">
        <f>IFERROR(INT(IF(MID(VLOOKUP(B698,IMPORT!$F:$AF,23,FALSE),1,10)&lt;&gt;"null",MID(VLOOKUP(B698,IMPORT!$F:$AF,23,FALSE),1,10),"")),"")</f>
        <v/>
      </c>
      <c r="Q698" s="16" t="str">
        <f>IFERROR(INT(IF(MID(VLOOKUP(B698,IMPORT!$F:$AF,26,FALSE),1,10)&lt;&gt;"null",MID(VLOOKUP(B698,IMPORT!$F:$AF,26,FALSE),1,10),"")),"")</f>
        <v/>
      </c>
      <c r="R698" s="16" t="str">
        <f>IFERROR(IF(VLOOKUP(B698,IMPORT!$F:$AF,11,FALSE)="true","X",""),"")</f>
        <v/>
      </c>
      <c r="S698" s="16" t="str">
        <f>IFERROR(IF(VLOOKUP(B698,IMPORT!$F:$AF,12,FALSE)="true","X",""),"")</f>
        <v/>
      </c>
      <c r="T698" s="16" t="str">
        <f>IFERROR(IF(VLOOKUP(B698,IMPORT!$F:$AF,9,FALSE)="true","X",""),"")</f>
        <v/>
      </c>
      <c r="U698" s="16" t="str">
        <f>IFERROR(IF(VLOOKUP(B698,IMPORT!$F:$AF,10,FALSE)="true","X",""),"")</f>
        <v/>
      </c>
      <c r="V698" s="16" t="str">
        <f>IFERROR(IF(VLOOKUP(B698,IMPORT!$F:$AF,13,FALSE)="true","X",""),"")</f>
        <v/>
      </c>
      <c r="W698" s="16" t="str">
        <f>IFERROR(IF(VLOOKUP(B698,IMPORT!$F:$AF,14,FALSE)="true","X",""),"")</f>
        <v/>
      </c>
      <c r="X698" s="12" t="str">
        <f>IFERROR(INT(IF(MID(VLOOKUP(B698,IMPORT!$F:$AF,27,FALSE),1,10)&lt;&gt;"null",MID(VLOOKUP(B698,IMPORT!$F:$AF,27,FALSE),1,10),"-")),"")</f>
        <v/>
      </c>
      <c r="Y698" s="21" t="str">
        <f>IFERROR(IF(VLOOKUP(B698,IMPORT!$F:$AF,24,FALSE)&lt;&gt;"null",VLOOKUP(B698,IMPORT!$F:$AF,24,FALSE),""),"")</f>
        <v/>
      </c>
      <c r="Z698" s="18" t="str">
        <f>IFERROR(IF(VLOOKUP(B698,IMPORT!$F:$AF,25,FALSE)&lt;&gt;"null",VLOOKUP(B698,IMPORT!$F:$AF,25,FALSE),""),"")</f>
        <v/>
      </c>
    </row>
    <row r="699" spans="1:26">
      <c r="A699" s="1" t="str">
        <f>IFERROR(IF(IMPORT!C699&lt;&gt;"",IMPORT!C699,""),"")</f>
        <v/>
      </c>
      <c r="B699" s="1">
        <f>IFERROR(VLOOKUP(D699,IMPORT!$1:$1048576,6,FALSE),"")</f>
        <v>0</v>
      </c>
      <c r="C699" s="1" t="str">
        <f>IFERROR(VLOOKUP(B699,IMPORT!$F:$G,2,FALSE),"")</f>
        <v/>
      </c>
      <c r="D699" s="8" t="str">
        <f>IFERROR(IF(IMPORT!A699&lt;&gt;"",IMPORT!A699,""),"")</f>
        <v/>
      </c>
      <c r="E699" s="1">
        <f>IFERROR(VLOOKUP(D699,IMPORT!$1:$1048576,21,FALSE),"")</f>
        <v>0</v>
      </c>
      <c r="F699" s="25" t="str">
        <f>IFERROR(IF(VLOOKUP(B699,IMPORT!$F:$J,4,0)="true","","S"),"")</f>
        <v/>
      </c>
      <c r="G699" s="10" t="str">
        <f>IFERROR(IF(VLOOKUP(B699,IMPORT!$F:$J,5,0)="normal","","B"),"")</f>
        <v/>
      </c>
      <c r="H699" s="26" t="str">
        <f>IFERROR(IF(VLOOKUP(B699,IMPORT!$F:$L,7,0)="true","","P"),"")</f>
        <v/>
      </c>
      <c r="I699" s="18" t="str">
        <f>IF(AND(OR(IMPORT!K699="available",IMPORT!K699="reservation",IMPORT!K699="reservation-late"),OR(A699&lt;&gt;"Z - Garage - Livraison",A699&lt;&gt;"Z - Garage - Livraison")),B699,"")</f>
        <v/>
      </c>
      <c r="J699" s="18" t="str">
        <f>IFERROR(IF(VLOOKUP(B699,IMPORT!$F:$AF,21,FALSE)&lt;&gt;"null",IF(OR(A699="Z - Garage - Livraison",A699="Z - Garage - Restitution"),"",B699),""),"")</f>
        <v/>
      </c>
      <c r="K699" s="18" t="str">
        <f>IF(AND(J699="",OR(IMPORT!K699="intervention",IMPORT!K699="intervention-late")),IF(OR(A699="Z - Garage - Livraison",A699="Z - Garage - Restitution"),"",B699),"")</f>
        <v/>
      </c>
      <c r="L699" s="18" t="str">
        <f>IFERROR(IF(OR(A699="Z - Garage - Livraison",A699="Z - Garage - Restitution"),B699,""),"")</f>
        <v/>
      </c>
      <c r="M699" s="20" t="str">
        <f>IFERROR(INT(IF(OR(IMPORT!K699="intervention",IMPORT!K699="intervention-late",IMPORT!K699="unavailable"),IF(J699&lt;&gt;"",MID(VLOOKUP(B699,IMPORT!$F:$AF,21,0),1,10),MID(VLOOKUP(B699,IMPORT!$F:$AF,19,0),1,10)),"")),"")</f>
        <v/>
      </c>
      <c r="N699" s="20" t="str">
        <f>IFERROR(INT(IF(OR(IMPORT!K699="intervention",IMPORT!K699="intervention-late",IMPORT!K699="unavailable"),IF(J699&lt;&gt;"",MID(VLOOKUP(B699,IMPORT!$F:$AF,22,0),1,10),MID(VLOOKUP(B699,IMPORT!$F:$AF,20,0),1,10)),"")),"")</f>
        <v/>
      </c>
      <c r="O699" s="18" t="str">
        <f t="shared" ca="1" si="10"/>
        <v/>
      </c>
      <c r="P699" s="14" t="str">
        <f>IFERROR(INT(IF(MID(VLOOKUP(B699,IMPORT!$F:$AF,23,FALSE),1,10)&lt;&gt;"null",MID(VLOOKUP(B699,IMPORT!$F:$AF,23,FALSE),1,10),"")),"")</f>
        <v/>
      </c>
      <c r="Q699" s="16" t="str">
        <f>IFERROR(INT(IF(MID(VLOOKUP(B699,IMPORT!$F:$AF,26,FALSE),1,10)&lt;&gt;"null",MID(VLOOKUP(B699,IMPORT!$F:$AF,26,FALSE),1,10),"")),"")</f>
        <v/>
      </c>
      <c r="R699" s="16" t="str">
        <f>IFERROR(IF(VLOOKUP(B699,IMPORT!$F:$AF,11,FALSE)="true","X",""),"")</f>
        <v/>
      </c>
      <c r="S699" s="16" t="str">
        <f>IFERROR(IF(VLOOKUP(B699,IMPORT!$F:$AF,12,FALSE)="true","X",""),"")</f>
        <v/>
      </c>
      <c r="T699" s="16" t="str">
        <f>IFERROR(IF(VLOOKUP(B699,IMPORT!$F:$AF,9,FALSE)="true","X",""),"")</f>
        <v/>
      </c>
      <c r="U699" s="16" t="str">
        <f>IFERROR(IF(VLOOKUP(B699,IMPORT!$F:$AF,10,FALSE)="true","X",""),"")</f>
        <v/>
      </c>
      <c r="V699" s="16" t="str">
        <f>IFERROR(IF(VLOOKUP(B699,IMPORT!$F:$AF,13,FALSE)="true","X",""),"")</f>
        <v/>
      </c>
      <c r="W699" s="16" t="str">
        <f>IFERROR(IF(VLOOKUP(B699,IMPORT!$F:$AF,14,FALSE)="true","X",""),"")</f>
        <v/>
      </c>
      <c r="X699" s="12" t="str">
        <f>IFERROR(INT(IF(MID(VLOOKUP(B699,IMPORT!$F:$AF,27,FALSE),1,10)&lt;&gt;"null",MID(VLOOKUP(B699,IMPORT!$F:$AF,27,FALSE),1,10),"-")),"")</f>
        <v/>
      </c>
      <c r="Y699" s="21" t="str">
        <f>IFERROR(IF(VLOOKUP(B699,IMPORT!$F:$AF,24,FALSE)&lt;&gt;"null",VLOOKUP(B699,IMPORT!$F:$AF,24,FALSE),""),"")</f>
        <v/>
      </c>
      <c r="Z699" s="18" t="str">
        <f>IFERROR(IF(VLOOKUP(B699,IMPORT!$F:$AF,25,FALSE)&lt;&gt;"null",VLOOKUP(B699,IMPORT!$F:$AF,25,FALSE),""),"")</f>
        <v/>
      </c>
    </row>
    <row r="700" spans="1:26">
      <c r="A700" s="1" t="str">
        <f>IFERROR(IF(IMPORT!C700&lt;&gt;"",IMPORT!C700,""),"")</f>
        <v/>
      </c>
      <c r="B700" s="1">
        <f>IFERROR(VLOOKUP(D700,IMPORT!$1:$1048576,6,FALSE),"")</f>
        <v>0</v>
      </c>
      <c r="C700" s="1" t="str">
        <f>IFERROR(VLOOKUP(B700,IMPORT!$F:$G,2,FALSE),"")</f>
        <v/>
      </c>
      <c r="D700" s="8" t="str">
        <f>IFERROR(IF(IMPORT!A700&lt;&gt;"",IMPORT!A700,""),"")</f>
        <v/>
      </c>
      <c r="E700" s="1">
        <f>IFERROR(VLOOKUP(D700,IMPORT!$1:$1048576,21,FALSE),"")</f>
        <v>0</v>
      </c>
      <c r="F700" s="25" t="str">
        <f>IFERROR(IF(VLOOKUP(B700,IMPORT!$F:$J,4,0)="true","","S"),"")</f>
        <v/>
      </c>
      <c r="G700" s="10" t="str">
        <f>IFERROR(IF(VLOOKUP(B700,IMPORT!$F:$J,5,0)="normal","","B"),"")</f>
        <v/>
      </c>
      <c r="H700" s="26" t="str">
        <f>IFERROR(IF(VLOOKUP(B700,IMPORT!$F:$L,7,0)="true","","P"),"")</f>
        <v/>
      </c>
      <c r="I700" s="18" t="str">
        <f>IF(AND(OR(IMPORT!K700="available",IMPORT!K700="reservation",IMPORT!K700="reservation-late"),OR(A700&lt;&gt;"Z - Garage - Livraison",A700&lt;&gt;"Z - Garage - Livraison")),B700,"")</f>
        <v/>
      </c>
      <c r="J700" s="18" t="str">
        <f>IFERROR(IF(VLOOKUP(B700,IMPORT!$F:$AF,21,FALSE)&lt;&gt;"null",IF(OR(A700="Z - Garage - Livraison",A700="Z - Garage - Restitution"),"",B700),""),"")</f>
        <v/>
      </c>
      <c r="K700" s="18" t="str">
        <f>IF(AND(J700="",OR(IMPORT!K700="intervention",IMPORT!K700="intervention-late")),IF(OR(A700="Z - Garage - Livraison",A700="Z - Garage - Restitution"),"",B700),"")</f>
        <v/>
      </c>
      <c r="L700" s="18" t="str">
        <f>IFERROR(IF(OR(A700="Z - Garage - Livraison",A700="Z - Garage - Restitution"),B700,""),"")</f>
        <v/>
      </c>
      <c r="M700" s="20" t="str">
        <f>IFERROR(INT(IF(OR(IMPORT!K700="intervention",IMPORT!K700="intervention-late",IMPORT!K700="unavailable"),IF(J700&lt;&gt;"",MID(VLOOKUP(B700,IMPORT!$F:$AF,21,0),1,10),MID(VLOOKUP(B700,IMPORT!$F:$AF,19,0),1,10)),"")),"")</f>
        <v/>
      </c>
      <c r="N700" s="20" t="str">
        <f>IFERROR(INT(IF(OR(IMPORT!K700="intervention",IMPORT!K700="intervention-late",IMPORT!K700="unavailable"),IF(J700&lt;&gt;"",MID(VLOOKUP(B700,IMPORT!$F:$AF,22,0),1,10),MID(VLOOKUP(B700,IMPORT!$F:$AF,20,0),1,10)),"")),"")</f>
        <v/>
      </c>
      <c r="O700" s="18" t="str">
        <f t="shared" ca="1" si="10"/>
        <v/>
      </c>
      <c r="P700" s="14" t="str">
        <f>IFERROR(INT(IF(MID(VLOOKUP(B700,IMPORT!$F:$AF,23,FALSE),1,10)&lt;&gt;"null",MID(VLOOKUP(B700,IMPORT!$F:$AF,23,FALSE),1,10),"")),"")</f>
        <v/>
      </c>
      <c r="Q700" s="16" t="str">
        <f>IFERROR(INT(IF(MID(VLOOKUP(B700,IMPORT!$F:$AF,26,FALSE),1,10)&lt;&gt;"null",MID(VLOOKUP(B700,IMPORT!$F:$AF,26,FALSE),1,10),"")),"")</f>
        <v/>
      </c>
      <c r="R700" s="16" t="str">
        <f>IFERROR(IF(VLOOKUP(B700,IMPORT!$F:$AF,11,FALSE)="true","X",""),"")</f>
        <v/>
      </c>
      <c r="S700" s="16" t="str">
        <f>IFERROR(IF(VLOOKUP(B700,IMPORT!$F:$AF,12,FALSE)="true","X",""),"")</f>
        <v/>
      </c>
      <c r="T700" s="16" t="str">
        <f>IFERROR(IF(VLOOKUP(B700,IMPORT!$F:$AF,9,FALSE)="true","X",""),"")</f>
        <v/>
      </c>
      <c r="U700" s="16" t="str">
        <f>IFERROR(IF(VLOOKUP(B700,IMPORT!$F:$AF,10,FALSE)="true","X",""),"")</f>
        <v/>
      </c>
      <c r="V700" s="16" t="str">
        <f>IFERROR(IF(VLOOKUP(B700,IMPORT!$F:$AF,13,FALSE)="true","X",""),"")</f>
        <v/>
      </c>
      <c r="W700" s="16" t="str">
        <f>IFERROR(IF(VLOOKUP(B700,IMPORT!$F:$AF,14,FALSE)="true","X",""),"")</f>
        <v/>
      </c>
      <c r="X700" s="12" t="str">
        <f>IFERROR(INT(IF(MID(VLOOKUP(B700,IMPORT!$F:$AF,27,FALSE),1,10)&lt;&gt;"null",MID(VLOOKUP(B700,IMPORT!$F:$AF,27,FALSE),1,10),"-")),"")</f>
        <v/>
      </c>
      <c r="Y700" s="21" t="str">
        <f>IFERROR(IF(VLOOKUP(B700,IMPORT!$F:$AF,24,FALSE)&lt;&gt;"null",VLOOKUP(B700,IMPORT!$F:$AF,24,FALSE),""),"")</f>
        <v/>
      </c>
      <c r="Z700" s="18" t="str">
        <f>IFERROR(IF(VLOOKUP(B700,IMPORT!$F:$AF,25,FALSE)&lt;&gt;"null",VLOOKUP(B700,IMPORT!$F:$AF,25,FALSE),""),"")</f>
        <v/>
      </c>
    </row>
    <row r="701" spans="1:26">
      <c r="A701" s="1" t="str">
        <f>IFERROR(IF(IMPORT!C701&lt;&gt;"",IMPORT!C701,""),"")</f>
        <v/>
      </c>
      <c r="B701" s="1">
        <f>IFERROR(VLOOKUP(D701,IMPORT!$1:$1048576,6,FALSE),"")</f>
        <v>0</v>
      </c>
      <c r="C701" s="1" t="str">
        <f>IFERROR(VLOOKUP(B701,IMPORT!$F:$G,2,FALSE),"")</f>
        <v/>
      </c>
      <c r="D701" s="8" t="str">
        <f>IFERROR(IF(IMPORT!A701&lt;&gt;"",IMPORT!A701,""),"")</f>
        <v/>
      </c>
      <c r="E701" s="1">
        <f>IFERROR(VLOOKUP(D701,IMPORT!$1:$1048576,21,FALSE),"")</f>
        <v>0</v>
      </c>
      <c r="F701" s="25" t="str">
        <f>IFERROR(IF(VLOOKUP(B701,IMPORT!$F:$J,4,0)="true","","S"),"")</f>
        <v/>
      </c>
      <c r="G701" s="10" t="str">
        <f>IFERROR(IF(VLOOKUP(B701,IMPORT!$F:$J,5,0)="normal","","B"),"")</f>
        <v/>
      </c>
      <c r="H701" s="26" t="str">
        <f>IFERROR(IF(VLOOKUP(B701,IMPORT!$F:$L,7,0)="true","","P"),"")</f>
        <v/>
      </c>
      <c r="I701" s="18" t="str">
        <f>IF(AND(OR(IMPORT!K701="available",IMPORT!K701="reservation",IMPORT!K701="reservation-late"),OR(A701&lt;&gt;"Z - Garage - Livraison",A701&lt;&gt;"Z - Garage - Livraison")),B701,"")</f>
        <v/>
      </c>
      <c r="J701" s="18" t="str">
        <f>IFERROR(IF(VLOOKUP(B701,IMPORT!$F:$AF,21,FALSE)&lt;&gt;"null",IF(OR(A701="Z - Garage - Livraison",A701="Z - Garage - Restitution"),"",B701),""),"")</f>
        <v/>
      </c>
      <c r="K701" s="18" t="str">
        <f>IF(AND(J701="",OR(IMPORT!K701="intervention",IMPORT!K701="intervention-late")),IF(OR(A701="Z - Garage - Livraison",A701="Z - Garage - Restitution"),"",B701),"")</f>
        <v/>
      </c>
      <c r="L701" s="18" t="str">
        <f>IFERROR(IF(OR(A701="Z - Garage - Livraison",A701="Z - Garage - Restitution"),B701,""),"")</f>
        <v/>
      </c>
      <c r="M701" s="20" t="str">
        <f>IFERROR(INT(IF(OR(IMPORT!K701="intervention",IMPORT!K701="intervention-late",IMPORT!K701="unavailable"),IF(J701&lt;&gt;"",MID(VLOOKUP(B701,IMPORT!$F:$AF,21,0),1,10),MID(VLOOKUP(B701,IMPORT!$F:$AF,19,0),1,10)),"")),"")</f>
        <v/>
      </c>
      <c r="N701" s="20" t="str">
        <f>IFERROR(INT(IF(OR(IMPORT!K701="intervention",IMPORT!K701="intervention-late",IMPORT!K701="unavailable"),IF(J701&lt;&gt;"",MID(VLOOKUP(B701,IMPORT!$F:$AF,22,0),1,10),MID(VLOOKUP(B701,IMPORT!$F:$AF,20,0),1,10)),"")),"")</f>
        <v/>
      </c>
      <c r="O701" s="18" t="str">
        <f t="shared" ca="1" si="10"/>
        <v/>
      </c>
      <c r="P701" s="14" t="str">
        <f>IFERROR(INT(IF(MID(VLOOKUP(B701,IMPORT!$F:$AF,23,FALSE),1,10)&lt;&gt;"null",MID(VLOOKUP(B701,IMPORT!$F:$AF,23,FALSE),1,10),"")),"")</f>
        <v/>
      </c>
      <c r="Q701" s="16" t="str">
        <f>IFERROR(INT(IF(MID(VLOOKUP(B701,IMPORT!$F:$AF,26,FALSE),1,10)&lt;&gt;"null",MID(VLOOKUP(B701,IMPORT!$F:$AF,26,FALSE),1,10),"")),"")</f>
        <v/>
      </c>
      <c r="R701" s="16" t="str">
        <f>IFERROR(IF(VLOOKUP(B701,IMPORT!$F:$AF,11,FALSE)="true","X",""),"")</f>
        <v/>
      </c>
      <c r="S701" s="16" t="str">
        <f>IFERROR(IF(VLOOKUP(B701,IMPORT!$F:$AF,12,FALSE)="true","X",""),"")</f>
        <v/>
      </c>
      <c r="T701" s="16" t="str">
        <f>IFERROR(IF(VLOOKUP(B701,IMPORT!$F:$AF,9,FALSE)="true","X",""),"")</f>
        <v/>
      </c>
      <c r="U701" s="16" t="str">
        <f>IFERROR(IF(VLOOKUP(B701,IMPORT!$F:$AF,10,FALSE)="true","X",""),"")</f>
        <v/>
      </c>
      <c r="V701" s="16" t="str">
        <f>IFERROR(IF(VLOOKUP(B701,IMPORT!$F:$AF,13,FALSE)="true","X",""),"")</f>
        <v/>
      </c>
      <c r="W701" s="16" t="str">
        <f>IFERROR(IF(VLOOKUP(B701,IMPORT!$F:$AF,14,FALSE)="true","X",""),"")</f>
        <v/>
      </c>
      <c r="X701" s="12" t="str">
        <f>IFERROR(INT(IF(MID(VLOOKUP(B701,IMPORT!$F:$AF,27,FALSE),1,10)&lt;&gt;"null",MID(VLOOKUP(B701,IMPORT!$F:$AF,27,FALSE),1,10),"-")),"")</f>
        <v/>
      </c>
      <c r="Y701" s="21" t="str">
        <f>IFERROR(IF(VLOOKUP(B701,IMPORT!$F:$AF,24,FALSE)&lt;&gt;"null",VLOOKUP(B701,IMPORT!$F:$AF,24,FALSE),""),"")</f>
        <v/>
      </c>
      <c r="Z701" s="18" t="str">
        <f>IFERROR(IF(VLOOKUP(B701,IMPORT!$F:$AF,25,FALSE)&lt;&gt;"null",VLOOKUP(B701,IMPORT!$F:$AF,25,FALSE),""),"")</f>
        <v/>
      </c>
    </row>
    <row r="702" spans="1:26">
      <c r="A702" s="1" t="str">
        <f>IFERROR(IF(IMPORT!C702&lt;&gt;"",IMPORT!C702,""),"")</f>
        <v/>
      </c>
      <c r="B702" s="1">
        <f>IFERROR(VLOOKUP(D702,IMPORT!$1:$1048576,6,FALSE),"")</f>
        <v>0</v>
      </c>
      <c r="C702" s="1" t="str">
        <f>IFERROR(VLOOKUP(B702,IMPORT!$F:$G,2,FALSE),"")</f>
        <v/>
      </c>
      <c r="D702" s="8" t="str">
        <f>IFERROR(IF(IMPORT!A702&lt;&gt;"",IMPORT!A702,""),"")</f>
        <v/>
      </c>
      <c r="E702" s="1">
        <f>IFERROR(VLOOKUP(D702,IMPORT!$1:$1048576,21,FALSE),"")</f>
        <v>0</v>
      </c>
      <c r="F702" s="25" t="str">
        <f>IFERROR(IF(VLOOKUP(B702,IMPORT!$F:$J,4,0)="true","","S"),"")</f>
        <v/>
      </c>
      <c r="G702" s="10" t="str">
        <f>IFERROR(IF(VLOOKUP(B702,IMPORT!$F:$J,5,0)="normal","","B"),"")</f>
        <v/>
      </c>
      <c r="H702" s="26" t="str">
        <f>IFERROR(IF(VLOOKUP(B702,IMPORT!$F:$L,7,0)="true","","P"),"")</f>
        <v/>
      </c>
      <c r="I702" s="18" t="str">
        <f>IF(AND(OR(IMPORT!K702="available",IMPORT!K702="reservation",IMPORT!K702="reservation-late"),OR(A702&lt;&gt;"Z - Garage - Livraison",A702&lt;&gt;"Z - Garage - Livraison")),B702,"")</f>
        <v/>
      </c>
      <c r="J702" s="18" t="str">
        <f>IFERROR(IF(VLOOKUP(B702,IMPORT!$F:$AF,21,FALSE)&lt;&gt;"null",IF(OR(A702="Z - Garage - Livraison",A702="Z - Garage - Restitution"),"",B702),""),"")</f>
        <v/>
      </c>
      <c r="K702" s="18" t="str">
        <f>IF(AND(J702="",OR(IMPORT!K702="intervention",IMPORT!K702="intervention-late")),IF(OR(A702="Z - Garage - Livraison",A702="Z - Garage - Restitution"),"",B702),"")</f>
        <v/>
      </c>
      <c r="L702" s="18" t="str">
        <f>IFERROR(IF(OR(A702="Z - Garage - Livraison",A702="Z - Garage - Restitution"),B702,""),"")</f>
        <v/>
      </c>
      <c r="M702" s="20" t="str">
        <f>IFERROR(INT(IF(OR(IMPORT!K702="intervention",IMPORT!K702="intervention-late",IMPORT!K702="unavailable"),IF(J702&lt;&gt;"",MID(VLOOKUP(B702,IMPORT!$F:$AF,21,0),1,10),MID(VLOOKUP(B702,IMPORT!$F:$AF,19,0),1,10)),"")),"")</f>
        <v/>
      </c>
      <c r="N702" s="20" t="str">
        <f>IFERROR(INT(IF(OR(IMPORT!K702="intervention",IMPORT!K702="intervention-late",IMPORT!K702="unavailable"),IF(J702&lt;&gt;"",MID(VLOOKUP(B702,IMPORT!$F:$AF,22,0),1,10),MID(VLOOKUP(B702,IMPORT!$F:$AF,20,0),1,10)),"")),"")</f>
        <v/>
      </c>
      <c r="O702" s="18" t="str">
        <f t="shared" ca="1" si="10"/>
        <v/>
      </c>
      <c r="P702" s="14" t="str">
        <f>IFERROR(INT(IF(MID(VLOOKUP(B702,IMPORT!$F:$AF,23,FALSE),1,10)&lt;&gt;"null",MID(VLOOKUP(B702,IMPORT!$F:$AF,23,FALSE),1,10),"")),"")</f>
        <v/>
      </c>
      <c r="Q702" s="16" t="str">
        <f>IFERROR(INT(IF(MID(VLOOKUP(B702,IMPORT!$F:$AF,26,FALSE),1,10)&lt;&gt;"null",MID(VLOOKUP(B702,IMPORT!$F:$AF,26,FALSE),1,10),"")),"")</f>
        <v/>
      </c>
      <c r="R702" s="16" t="str">
        <f>IFERROR(IF(VLOOKUP(B702,IMPORT!$F:$AF,11,FALSE)="true","X",""),"")</f>
        <v/>
      </c>
      <c r="S702" s="16" t="str">
        <f>IFERROR(IF(VLOOKUP(B702,IMPORT!$F:$AF,12,FALSE)="true","X",""),"")</f>
        <v/>
      </c>
      <c r="T702" s="16" t="str">
        <f>IFERROR(IF(VLOOKUP(B702,IMPORT!$F:$AF,9,FALSE)="true","X",""),"")</f>
        <v/>
      </c>
      <c r="U702" s="16" t="str">
        <f>IFERROR(IF(VLOOKUP(B702,IMPORT!$F:$AF,10,FALSE)="true","X",""),"")</f>
        <v/>
      </c>
      <c r="V702" s="16" t="str">
        <f>IFERROR(IF(VLOOKUP(B702,IMPORT!$F:$AF,13,FALSE)="true","X",""),"")</f>
        <v/>
      </c>
      <c r="W702" s="16" t="str">
        <f>IFERROR(IF(VLOOKUP(B702,IMPORT!$F:$AF,14,FALSE)="true","X",""),"")</f>
        <v/>
      </c>
      <c r="X702" s="12" t="str">
        <f>IFERROR(INT(IF(MID(VLOOKUP(B702,IMPORT!$F:$AF,27,FALSE),1,10)&lt;&gt;"null",MID(VLOOKUP(B702,IMPORT!$F:$AF,27,FALSE),1,10),"-")),"")</f>
        <v/>
      </c>
      <c r="Y702" s="21" t="str">
        <f>IFERROR(IF(VLOOKUP(B702,IMPORT!$F:$AF,24,FALSE)&lt;&gt;"null",VLOOKUP(B702,IMPORT!$F:$AF,24,FALSE),""),"")</f>
        <v/>
      </c>
      <c r="Z702" s="18" t="str">
        <f>IFERROR(IF(VLOOKUP(B702,IMPORT!$F:$AF,25,FALSE)&lt;&gt;"null",VLOOKUP(B702,IMPORT!$F:$AF,25,FALSE),""),"")</f>
        <v/>
      </c>
    </row>
    <row r="703" spans="1:26">
      <c r="A703" s="1" t="str">
        <f>IFERROR(IF(IMPORT!C703&lt;&gt;"",IMPORT!C703,""),"")</f>
        <v/>
      </c>
      <c r="B703" s="1">
        <f>IFERROR(VLOOKUP(D703,IMPORT!$1:$1048576,6,FALSE),"")</f>
        <v>0</v>
      </c>
      <c r="C703" s="1" t="str">
        <f>IFERROR(VLOOKUP(B703,IMPORT!$F:$G,2,FALSE),"")</f>
        <v/>
      </c>
      <c r="D703" s="8" t="str">
        <f>IFERROR(IF(IMPORT!A703&lt;&gt;"",IMPORT!A703,""),"")</f>
        <v/>
      </c>
      <c r="E703" s="1">
        <f>IFERROR(VLOOKUP(D703,IMPORT!$1:$1048576,21,FALSE),"")</f>
        <v>0</v>
      </c>
      <c r="F703" s="25" t="str">
        <f>IFERROR(IF(VLOOKUP(B703,IMPORT!$F:$J,4,0)="true","","S"),"")</f>
        <v/>
      </c>
      <c r="G703" s="10" t="str">
        <f>IFERROR(IF(VLOOKUP(B703,IMPORT!$F:$J,5,0)="normal","","B"),"")</f>
        <v/>
      </c>
      <c r="H703" s="26" t="str">
        <f>IFERROR(IF(VLOOKUP(B703,IMPORT!$F:$L,7,0)="true","","P"),"")</f>
        <v/>
      </c>
      <c r="I703" s="18" t="str">
        <f>IF(AND(OR(IMPORT!K703="available",IMPORT!K703="reservation",IMPORT!K703="reservation-late"),OR(A703&lt;&gt;"Z - Garage - Livraison",A703&lt;&gt;"Z - Garage - Livraison")),B703,"")</f>
        <v/>
      </c>
      <c r="J703" s="18" t="str">
        <f>IFERROR(IF(VLOOKUP(B703,IMPORT!$F:$AF,21,FALSE)&lt;&gt;"null",IF(OR(A703="Z - Garage - Livraison",A703="Z - Garage - Restitution"),"",B703),""),"")</f>
        <v/>
      </c>
      <c r="K703" s="18" t="str">
        <f>IF(AND(J703="",OR(IMPORT!K703="intervention",IMPORT!K703="intervention-late")),IF(OR(A703="Z - Garage - Livraison",A703="Z - Garage - Restitution"),"",B703),"")</f>
        <v/>
      </c>
      <c r="L703" s="18" t="str">
        <f>IFERROR(IF(OR(A703="Z - Garage - Livraison",A703="Z - Garage - Restitution"),B703,""),"")</f>
        <v/>
      </c>
      <c r="M703" s="20" t="str">
        <f>IFERROR(INT(IF(OR(IMPORT!K703="intervention",IMPORT!K703="intervention-late",IMPORT!K703="unavailable"),IF(J703&lt;&gt;"",MID(VLOOKUP(B703,IMPORT!$F:$AF,21,0),1,10),MID(VLOOKUP(B703,IMPORT!$F:$AF,19,0),1,10)),"")),"")</f>
        <v/>
      </c>
      <c r="N703" s="20" t="str">
        <f>IFERROR(INT(IF(OR(IMPORT!K703="intervention",IMPORT!K703="intervention-late",IMPORT!K703="unavailable"),IF(J703&lt;&gt;"",MID(VLOOKUP(B703,IMPORT!$F:$AF,22,0),1,10),MID(VLOOKUP(B703,IMPORT!$F:$AF,20,0),1,10)),"")),"")</f>
        <v/>
      </c>
      <c r="O703" s="18" t="str">
        <f t="shared" ca="1" si="10"/>
        <v/>
      </c>
      <c r="P703" s="14" t="str">
        <f>IFERROR(INT(IF(MID(VLOOKUP(B703,IMPORT!$F:$AF,23,FALSE),1,10)&lt;&gt;"null",MID(VLOOKUP(B703,IMPORT!$F:$AF,23,FALSE),1,10),"")),"")</f>
        <v/>
      </c>
      <c r="Q703" s="16" t="str">
        <f>IFERROR(INT(IF(MID(VLOOKUP(B703,IMPORT!$F:$AF,26,FALSE),1,10)&lt;&gt;"null",MID(VLOOKUP(B703,IMPORT!$F:$AF,26,FALSE),1,10),"")),"")</f>
        <v/>
      </c>
      <c r="R703" s="16" t="str">
        <f>IFERROR(IF(VLOOKUP(B703,IMPORT!$F:$AF,11,FALSE)="true","X",""),"")</f>
        <v/>
      </c>
      <c r="S703" s="16" t="str">
        <f>IFERROR(IF(VLOOKUP(B703,IMPORT!$F:$AF,12,FALSE)="true","X",""),"")</f>
        <v/>
      </c>
      <c r="T703" s="16" t="str">
        <f>IFERROR(IF(VLOOKUP(B703,IMPORT!$F:$AF,9,FALSE)="true","X",""),"")</f>
        <v/>
      </c>
      <c r="U703" s="16" t="str">
        <f>IFERROR(IF(VLOOKUP(B703,IMPORT!$F:$AF,10,FALSE)="true","X",""),"")</f>
        <v/>
      </c>
      <c r="V703" s="16" t="str">
        <f>IFERROR(IF(VLOOKUP(B703,IMPORT!$F:$AF,13,FALSE)="true","X",""),"")</f>
        <v/>
      </c>
      <c r="W703" s="16" t="str">
        <f>IFERROR(IF(VLOOKUP(B703,IMPORT!$F:$AF,14,FALSE)="true","X",""),"")</f>
        <v/>
      </c>
      <c r="X703" s="12" t="str">
        <f>IFERROR(INT(IF(MID(VLOOKUP(B703,IMPORT!$F:$AF,27,FALSE),1,10)&lt;&gt;"null",MID(VLOOKUP(B703,IMPORT!$F:$AF,27,FALSE),1,10),"-")),"")</f>
        <v/>
      </c>
      <c r="Y703" s="21" t="str">
        <f>IFERROR(IF(VLOOKUP(B703,IMPORT!$F:$AF,24,FALSE)&lt;&gt;"null",VLOOKUP(B703,IMPORT!$F:$AF,24,FALSE),""),"")</f>
        <v/>
      </c>
      <c r="Z703" s="18" t="str">
        <f>IFERROR(IF(VLOOKUP(B703,IMPORT!$F:$AF,25,FALSE)&lt;&gt;"null",VLOOKUP(B703,IMPORT!$F:$AF,25,FALSE),""),"")</f>
        <v/>
      </c>
    </row>
    <row r="704" spans="1:26">
      <c r="A704" s="1" t="str">
        <f>IFERROR(IF(IMPORT!C704&lt;&gt;"",IMPORT!C704,""),"")</f>
        <v/>
      </c>
      <c r="B704" s="1">
        <f>IFERROR(VLOOKUP(D704,IMPORT!$1:$1048576,6,FALSE),"")</f>
        <v>0</v>
      </c>
      <c r="C704" s="1" t="str">
        <f>IFERROR(VLOOKUP(B704,IMPORT!$F:$G,2,FALSE),"")</f>
        <v/>
      </c>
      <c r="D704" s="8" t="str">
        <f>IFERROR(IF(IMPORT!A704&lt;&gt;"",IMPORT!A704,""),"")</f>
        <v/>
      </c>
      <c r="E704" s="1">
        <f>IFERROR(VLOOKUP(D704,IMPORT!$1:$1048576,21,FALSE),"")</f>
        <v>0</v>
      </c>
      <c r="F704" s="25" t="str">
        <f>IFERROR(IF(VLOOKUP(B704,IMPORT!$F:$J,4,0)="true","","S"),"")</f>
        <v/>
      </c>
      <c r="G704" s="10" t="str">
        <f>IFERROR(IF(VLOOKUP(B704,IMPORT!$F:$J,5,0)="normal","","B"),"")</f>
        <v/>
      </c>
      <c r="H704" s="26" t="str">
        <f>IFERROR(IF(VLOOKUP(B704,IMPORT!$F:$L,7,0)="true","","P"),"")</f>
        <v/>
      </c>
      <c r="I704" s="18" t="str">
        <f>IF(AND(OR(IMPORT!K704="available",IMPORT!K704="reservation",IMPORT!K704="reservation-late"),OR(A704&lt;&gt;"Z - Garage - Livraison",A704&lt;&gt;"Z - Garage - Livraison")),B704,"")</f>
        <v/>
      </c>
      <c r="J704" s="18" t="str">
        <f>IFERROR(IF(VLOOKUP(B704,IMPORT!$F:$AF,21,FALSE)&lt;&gt;"null",IF(OR(A704="Z - Garage - Livraison",A704="Z - Garage - Restitution"),"",B704),""),"")</f>
        <v/>
      </c>
      <c r="K704" s="18" t="str">
        <f>IF(AND(J704="",OR(IMPORT!K704="intervention",IMPORT!K704="intervention-late")),IF(OR(A704="Z - Garage - Livraison",A704="Z - Garage - Restitution"),"",B704),"")</f>
        <v/>
      </c>
      <c r="L704" s="18" t="str">
        <f>IFERROR(IF(OR(A704="Z - Garage - Livraison",A704="Z - Garage - Restitution"),B704,""),"")</f>
        <v/>
      </c>
      <c r="M704" s="20" t="str">
        <f>IFERROR(INT(IF(OR(IMPORT!K704="intervention",IMPORT!K704="intervention-late",IMPORT!K704="unavailable"),IF(J704&lt;&gt;"",MID(VLOOKUP(B704,IMPORT!$F:$AF,21,0),1,10),MID(VLOOKUP(B704,IMPORT!$F:$AF,19,0),1,10)),"")),"")</f>
        <v/>
      </c>
      <c r="N704" s="20" t="str">
        <f>IFERROR(INT(IF(OR(IMPORT!K704="intervention",IMPORT!K704="intervention-late",IMPORT!K704="unavailable"),IF(J704&lt;&gt;"",MID(VLOOKUP(B704,IMPORT!$F:$AF,22,0),1,10),MID(VLOOKUP(B704,IMPORT!$F:$AF,20,0),1,10)),"")),"")</f>
        <v/>
      </c>
      <c r="O704" s="18" t="str">
        <f t="shared" ca="1" si="10"/>
        <v/>
      </c>
      <c r="P704" s="14" t="str">
        <f>IFERROR(INT(IF(MID(VLOOKUP(B704,IMPORT!$F:$AF,23,FALSE),1,10)&lt;&gt;"null",MID(VLOOKUP(B704,IMPORT!$F:$AF,23,FALSE),1,10),"")),"")</f>
        <v/>
      </c>
      <c r="Q704" s="16" t="str">
        <f>IFERROR(INT(IF(MID(VLOOKUP(B704,IMPORT!$F:$AF,26,FALSE),1,10)&lt;&gt;"null",MID(VLOOKUP(B704,IMPORT!$F:$AF,26,FALSE),1,10),"")),"")</f>
        <v/>
      </c>
      <c r="R704" s="16" t="str">
        <f>IFERROR(IF(VLOOKUP(B704,IMPORT!$F:$AF,11,FALSE)="true","X",""),"")</f>
        <v/>
      </c>
      <c r="S704" s="16" t="str">
        <f>IFERROR(IF(VLOOKUP(B704,IMPORT!$F:$AF,12,FALSE)="true","X",""),"")</f>
        <v/>
      </c>
      <c r="T704" s="16" t="str">
        <f>IFERROR(IF(VLOOKUP(B704,IMPORT!$F:$AF,9,FALSE)="true","X",""),"")</f>
        <v/>
      </c>
      <c r="U704" s="16" t="str">
        <f>IFERROR(IF(VLOOKUP(B704,IMPORT!$F:$AF,10,FALSE)="true","X",""),"")</f>
        <v/>
      </c>
      <c r="V704" s="16" t="str">
        <f>IFERROR(IF(VLOOKUP(B704,IMPORT!$F:$AF,13,FALSE)="true","X",""),"")</f>
        <v/>
      </c>
      <c r="W704" s="16" t="str">
        <f>IFERROR(IF(VLOOKUP(B704,IMPORT!$F:$AF,14,FALSE)="true","X",""),"")</f>
        <v/>
      </c>
      <c r="X704" s="12" t="str">
        <f>IFERROR(INT(IF(MID(VLOOKUP(B704,IMPORT!$F:$AF,27,FALSE),1,10)&lt;&gt;"null",MID(VLOOKUP(B704,IMPORT!$F:$AF,27,FALSE),1,10),"-")),"")</f>
        <v/>
      </c>
      <c r="Y704" s="21" t="str">
        <f>IFERROR(IF(VLOOKUP(B704,IMPORT!$F:$AF,24,FALSE)&lt;&gt;"null",VLOOKUP(B704,IMPORT!$F:$AF,24,FALSE),""),"")</f>
        <v/>
      </c>
      <c r="Z704" s="18" t="str">
        <f>IFERROR(IF(VLOOKUP(B704,IMPORT!$F:$AF,25,FALSE)&lt;&gt;"null",VLOOKUP(B704,IMPORT!$F:$AF,25,FALSE),""),"")</f>
        <v/>
      </c>
    </row>
    <row r="705" spans="1:26">
      <c r="A705" s="1" t="str">
        <f>IFERROR(IF(IMPORT!C705&lt;&gt;"",IMPORT!C705,""),"")</f>
        <v/>
      </c>
      <c r="B705" s="1">
        <f>IFERROR(VLOOKUP(D705,IMPORT!$1:$1048576,6,FALSE),"")</f>
        <v>0</v>
      </c>
      <c r="C705" s="1" t="str">
        <f>IFERROR(VLOOKUP(B705,IMPORT!$F:$G,2,FALSE),"")</f>
        <v/>
      </c>
      <c r="D705" s="8" t="str">
        <f>IFERROR(IF(IMPORT!A705&lt;&gt;"",IMPORT!A705,""),"")</f>
        <v/>
      </c>
      <c r="E705" s="1">
        <f>IFERROR(VLOOKUP(D705,IMPORT!$1:$1048576,21,FALSE),"")</f>
        <v>0</v>
      </c>
      <c r="F705" s="25" t="str">
        <f>IFERROR(IF(VLOOKUP(B705,IMPORT!$F:$J,4,0)="true","","S"),"")</f>
        <v/>
      </c>
      <c r="G705" s="10" t="str">
        <f>IFERROR(IF(VLOOKUP(B705,IMPORT!$F:$J,5,0)="normal","","B"),"")</f>
        <v/>
      </c>
      <c r="H705" s="26" t="str">
        <f>IFERROR(IF(VLOOKUP(B705,IMPORT!$F:$L,7,0)="true","","P"),"")</f>
        <v/>
      </c>
      <c r="I705" s="18" t="str">
        <f>IF(AND(OR(IMPORT!K705="available",IMPORT!K705="reservation",IMPORT!K705="reservation-late"),OR(A705&lt;&gt;"Z - Garage - Livraison",A705&lt;&gt;"Z - Garage - Livraison")),B705,"")</f>
        <v/>
      </c>
      <c r="J705" s="18" t="str">
        <f>IFERROR(IF(VLOOKUP(B705,IMPORT!$F:$AF,21,FALSE)&lt;&gt;"null",IF(OR(A705="Z - Garage - Livraison",A705="Z - Garage - Restitution"),"",B705),""),"")</f>
        <v/>
      </c>
      <c r="K705" s="18" t="str">
        <f>IF(AND(J705="",OR(IMPORT!K705="intervention",IMPORT!K705="intervention-late")),IF(OR(A705="Z - Garage - Livraison",A705="Z - Garage - Restitution"),"",B705),"")</f>
        <v/>
      </c>
      <c r="L705" s="18" t="str">
        <f>IFERROR(IF(OR(A705="Z - Garage - Livraison",A705="Z - Garage - Restitution"),B705,""),"")</f>
        <v/>
      </c>
      <c r="M705" s="20" t="str">
        <f>IFERROR(INT(IF(OR(IMPORT!K705="intervention",IMPORT!K705="intervention-late",IMPORT!K705="unavailable"),IF(J705&lt;&gt;"",MID(VLOOKUP(B705,IMPORT!$F:$AF,21,0),1,10),MID(VLOOKUP(B705,IMPORT!$F:$AF,19,0),1,10)),"")),"")</f>
        <v/>
      </c>
      <c r="N705" s="20" t="str">
        <f>IFERROR(INT(IF(OR(IMPORT!K705="intervention",IMPORT!K705="intervention-late",IMPORT!K705="unavailable"),IF(J705&lt;&gt;"",MID(VLOOKUP(B705,IMPORT!$F:$AF,22,0),1,10),MID(VLOOKUP(B705,IMPORT!$F:$AF,20,0),1,10)),"")),"")</f>
        <v/>
      </c>
      <c r="O705" s="18" t="str">
        <f t="shared" ca="1" si="10"/>
        <v/>
      </c>
      <c r="P705" s="14" t="str">
        <f>IFERROR(INT(IF(MID(VLOOKUP(B705,IMPORT!$F:$AF,23,FALSE),1,10)&lt;&gt;"null",MID(VLOOKUP(B705,IMPORT!$F:$AF,23,FALSE),1,10),"")),"")</f>
        <v/>
      </c>
      <c r="Q705" s="16" t="str">
        <f>IFERROR(INT(IF(MID(VLOOKUP(B705,IMPORT!$F:$AF,26,FALSE),1,10)&lt;&gt;"null",MID(VLOOKUP(B705,IMPORT!$F:$AF,26,FALSE),1,10),"")),"")</f>
        <v/>
      </c>
      <c r="R705" s="16" t="str">
        <f>IFERROR(IF(VLOOKUP(B705,IMPORT!$F:$AF,11,FALSE)="true","X",""),"")</f>
        <v/>
      </c>
      <c r="S705" s="16" t="str">
        <f>IFERROR(IF(VLOOKUP(B705,IMPORT!$F:$AF,12,FALSE)="true","X",""),"")</f>
        <v/>
      </c>
      <c r="T705" s="16" t="str">
        <f>IFERROR(IF(VLOOKUP(B705,IMPORT!$F:$AF,9,FALSE)="true","X",""),"")</f>
        <v/>
      </c>
      <c r="U705" s="16" t="str">
        <f>IFERROR(IF(VLOOKUP(B705,IMPORT!$F:$AF,10,FALSE)="true","X",""),"")</f>
        <v/>
      </c>
      <c r="V705" s="16" t="str">
        <f>IFERROR(IF(VLOOKUP(B705,IMPORT!$F:$AF,13,FALSE)="true","X",""),"")</f>
        <v/>
      </c>
      <c r="W705" s="16" t="str">
        <f>IFERROR(IF(VLOOKUP(B705,IMPORT!$F:$AF,14,FALSE)="true","X",""),"")</f>
        <v/>
      </c>
      <c r="X705" s="12" t="str">
        <f>IFERROR(INT(IF(MID(VLOOKUP(B705,IMPORT!$F:$AF,27,FALSE),1,10)&lt;&gt;"null",MID(VLOOKUP(B705,IMPORT!$F:$AF,27,FALSE),1,10),"-")),"")</f>
        <v/>
      </c>
      <c r="Y705" s="21" t="str">
        <f>IFERROR(IF(VLOOKUP(B705,IMPORT!$F:$AF,24,FALSE)&lt;&gt;"null",VLOOKUP(B705,IMPORT!$F:$AF,24,FALSE),""),"")</f>
        <v/>
      </c>
      <c r="Z705" s="18" t="str">
        <f>IFERROR(IF(VLOOKUP(B705,IMPORT!$F:$AF,25,FALSE)&lt;&gt;"null",VLOOKUP(B705,IMPORT!$F:$AF,25,FALSE),""),"")</f>
        <v/>
      </c>
    </row>
    <row r="706" spans="1:26">
      <c r="A706" s="1" t="str">
        <f>IFERROR(IF(IMPORT!C706&lt;&gt;"",IMPORT!C706,""),"")</f>
        <v/>
      </c>
      <c r="B706" s="1">
        <f>IFERROR(VLOOKUP(D706,IMPORT!$1:$1048576,6,FALSE),"")</f>
        <v>0</v>
      </c>
      <c r="C706" s="1" t="str">
        <f>IFERROR(VLOOKUP(B706,IMPORT!$F:$G,2,FALSE),"")</f>
        <v/>
      </c>
      <c r="D706" s="8" t="str">
        <f>IFERROR(IF(IMPORT!A706&lt;&gt;"",IMPORT!A706,""),"")</f>
        <v/>
      </c>
      <c r="E706" s="1">
        <f>IFERROR(VLOOKUP(D706,IMPORT!$1:$1048576,21,FALSE),"")</f>
        <v>0</v>
      </c>
      <c r="F706" s="25" t="str">
        <f>IFERROR(IF(VLOOKUP(B706,IMPORT!$F:$J,4,0)="true","","S"),"")</f>
        <v/>
      </c>
      <c r="G706" s="10" t="str">
        <f>IFERROR(IF(VLOOKUP(B706,IMPORT!$F:$J,5,0)="normal","","B"),"")</f>
        <v/>
      </c>
      <c r="H706" s="26" t="str">
        <f>IFERROR(IF(VLOOKUP(B706,IMPORT!$F:$L,7,0)="true","","P"),"")</f>
        <v/>
      </c>
      <c r="I706" s="18" t="str">
        <f>IF(AND(OR(IMPORT!K706="available",IMPORT!K706="reservation",IMPORT!K706="reservation-late"),OR(A706&lt;&gt;"Z - Garage - Livraison",A706&lt;&gt;"Z - Garage - Livraison")),B706,"")</f>
        <v/>
      </c>
      <c r="J706" s="18" t="str">
        <f>IFERROR(IF(VLOOKUP(B706,IMPORT!$F:$AF,21,FALSE)&lt;&gt;"null",IF(OR(A706="Z - Garage - Livraison",A706="Z - Garage - Restitution"),"",B706),""),"")</f>
        <v/>
      </c>
      <c r="K706" s="18" t="str">
        <f>IF(AND(J706="",OR(IMPORT!K706="intervention",IMPORT!K706="intervention-late")),IF(OR(A706="Z - Garage - Livraison",A706="Z - Garage - Restitution"),"",B706),"")</f>
        <v/>
      </c>
      <c r="L706" s="18" t="str">
        <f>IFERROR(IF(OR(A706="Z - Garage - Livraison",A706="Z - Garage - Restitution"),B706,""),"")</f>
        <v/>
      </c>
      <c r="M706" s="20" t="str">
        <f>IFERROR(INT(IF(OR(IMPORT!K706="intervention",IMPORT!K706="intervention-late",IMPORT!K706="unavailable"),IF(J706&lt;&gt;"",MID(VLOOKUP(B706,IMPORT!$F:$AF,21,0),1,10),MID(VLOOKUP(B706,IMPORT!$F:$AF,19,0),1,10)),"")),"")</f>
        <v/>
      </c>
      <c r="N706" s="20" t="str">
        <f>IFERROR(INT(IF(OR(IMPORT!K706="intervention",IMPORT!K706="intervention-late",IMPORT!K706="unavailable"),IF(J706&lt;&gt;"",MID(VLOOKUP(B706,IMPORT!$F:$AF,22,0),1,10),MID(VLOOKUP(B706,IMPORT!$F:$AF,20,0),1,10)),"")),"")</f>
        <v/>
      </c>
      <c r="O706" s="18" t="str">
        <f t="shared" ca="1" si="10"/>
        <v/>
      </c>
      <c r="P706" s="14" t="str">
        <f>IFERROR(INT(IF(MID(VLOOKUP(B706,IMPORT!$F:$AF,23,FALSE),1,10)&lt;&gt;"null",MID(VLOOKUP(B706,IMPORT!$F:$AF,23,FALSE),1,10),"")),"")</f>
        <v/>
      </c>
      <c r="Q706" s="16" t="str">
        <f>IFERROR(INT(IF(MID(VLOOKUP(B706,IMPORT!$F:$AF,26,FALSE),1,10)&lt;&gt;"null",MID(VLOOKUP(B706,IMPORT!$F:$AF,26,FALSE),1,10),"")),"")</f>
        <v/>
      </c>
      <c r="R706" s="16" t="str">
        <f>IFERROR(IF(VLOOKUP(B706,IMPORT!$F:$AF,11,FALSE)="true","X",""),"")</f>
        <v/>
      </c>
      <c r="S706" s="16" t="str">
        <f>IFERROR(IF(VLOOKUP(B706,IMPORT!$F:$AF,12,FALSE)="true","X",""),"")</f>
        <v/>
      </c>
      <c r="T706" s="16" t="str">
        <f>IFERROR(IF(VLOOKUP(B706,IMPORT!$F:$AF,9,FALSE)="true","X",""),"")</f>
        <v/>
      </c>
      <c r="U706" s="16" t="str">
        <f>IFERROR(IF(VLOOKUP(B706,IMPORT!$F:$AF,10,FALSE)="true","X",""),"")</f>
        <v/>
      </c>
      <c r="V706" s="16" t="str">
        <f>IFERROR(IF(VLOOKUP(B706,IMPORT!$F:$AF,13,FALSE)="true","X",""),"")</f>
        <v/>
      </c>
      <c r="W706" s="16" t="str">
        <f>IFERROR(IF(VLOOKUP(B706,IMPORT!$F:$AF,14,FALSE)="true","X",""),"")</f>
        <v/>
      </c>
      <c r="X706" s="12" t="str">
        <f>IFERROR(INT(IF(MID(VLOOKUP(B706,IMPORT!$F:$AF,27,FALSE),1,10)&lt;&gt;"null",MID(VLOOKUP(B706,IMPORT!$F:$AF,27,FALSE),1,10),"-")),"")</f>
        <v/>
      </c>
      <c r="Y706" s="21" t="str">
        <f>IFERROR(IF(VLOOKUP(B706,IMPORT!$F:$AF,24,FALSE)&lt;&gt;"null",VLOOKUP(B706,IMPORT!$F:$AF,24,FALSE),""),"")</f>
        <v/>
      </c>
      <c r="Z706" s="18" t="str">
        <f>IFERROR(IF(VLOOKUP(B706,IMPORT!$F:$AF,25,FALSE)&lt;&gt;"null",VLOOKUP(B706,IMPORT!$F:$AF,25,FALSE),""),"")</f>
        <v/>
      </c>
    </row>
    <row r="707" spans="1:26">
      <c r="A707" s="1" t="str">
        <f>IFERROR(IF(IMPORT!C707&lt;&gt;"",IMPORT!C707,""),"")</f>
        <v/>
      </c>
      <c r="B707" s="1">
        <f>IFERROR(VLOOKUP(D707,IMPORT!$1:$1048576,6,FALSE),"")</f>
        <v>0</v>
      </c>
      <c r="C707" s="1" t="str">
        <f>IFERROR(VLOOKUP(B707,IMPORT!$F:$G,2,FALSE),"")</f>
        <v/>
      </c>
      <c r="D707" s="8" t="str">
        <f>IFERROR(IF(IMPORT!A707&lt;&gt;"",IMPORT!A707,""),"")</f>
        <v/>
      </c>
      <c r="E707" s="1">
        <f>IFERROR(VLOOKUP(D707,IMPORT!$1:$1048576,21,FALSE),"")</f>
        <v>0</v>
      </c>
      <c r="F707" s="25" t="str">
        <f>IFERROR(IF(VLOOKUP(B707,IMPORT!$F:$J,4,0)="true","","S"),"")</f>
        <v/>
      </c>
      <c r="G707" s="10" t="str">
        <f>IFERROR(IF(VLOOKUP(B707,IMPORT!$F:$J,5,0)="normal","","B"),"")</f>
        <v/>
      </c>
      <c r="H707" s="26" t="str">
        <f>IFERROR(IF(VLOOKUP(B707,IMPORT!$F:$L,7,0)="true","","P"),"")</f>
        <v/>
      </c>
      <c r="I707" s="18" t="str">
        <f>IF(AND(OR(IMPORT!K707="available",IMPORT!K707="reservation",IMPORT!K707="reservation-late"),OR(A707&lt;&gt;"Z - Garage - Livraison",A707&lt;&gt;"Z - Garage - Livraison")),B707,"")</f>
        <v/>
      </c>
      <c r="J707" s="18" t="str">
        <f>IFERROR(IF(VLOOKUP(B707,IMPORT!$F:$AF,21,FALSE)&lt;&gt;"null",IF(OR(A707="Z - Garage - Livraison",A707="Z - Garage - Restitution"),"",B707),""),"")</f>
        <v/>
      </c>
      <c r="K707" s="18" t="str">
        <f>IF(AND(J707="",OR(IMPORT!K707="intervention",IMPORT!K707="intervention-late")),IF(OR(A707="Z - Garage - Livraison",A707="Z - Garage - Restitution"),"",B707),"")</f>
        <v/>
      </c>
      <c r="L707" s="18" t="str">
        <f>IFERROR(IF(OR(A707="Z - Garage - Livraison",A707="Z - Garage - Restitution"),B707,""),"")</f>
        <v/>
      </c>
      <c r="M707" s="20" t="str">
        <f>IFERROR(INT(IF(OR(IMPORT!K707="intervention",IMPORT!K707="intervention-late",IMPORT!K707="unavailable"),IF(J707&lt;&gt;"",MID(VLOOKUP(B707,IMPORT!$F:$AF,21,0),1,10),MID(VLOOKUP(B707,IMPORT!$F:$AF,19,0),1,10)),"")),"")</f>
        <v/>
      </c>
      <c r="N707" s="20" t="str">
        <f>IFERROR(INT(IF(OR(IMPORT!K707="intervention",IMPORT!K707="intervention-late",IMPORT!K707="unavailable"),IF(J707&lt;&gt;"",MID(VLOOKUP(B707,IMPORT!$F:$AF,22,0),1,10),MID(VLOOKUP(B707,IMPORT!$F:$AF,20,0),1,10)),"")),"")</f>
        <v/>
      </c>
      <c r="O707" s="18" t="str">
        <f t="shared" ref="O707:O770" ca="1" si="11">IF(J707&lt;&gt;"",IF(N707&lt;&gt;"",N707-TODAY(),""),"")</f>
        <v/>
      </c>
      <c r="P707" s="14" t="str">
        <f>IFERROR(INT(IF(MID(VLOOKUP(B707,IMPORT!$F:$AF,23,FALSE),1,10)&lt;&gt;"null",MID(VLOOKUP(B707,IMPORT!$F:$AF,23,FALSE),1,10),"")),"")</f>
        <v/>
      </c>
      <c r="Q707" s="16" t="str">
        <f>IFERROR(INT(IF(MID(VLOOKUP(B707,IMPORT!$F:$AF,26,FALSE),1,10)&lt;&gt;"null",MID(VLOOKUP(B707,IMPORT!$F:$AF,26,FALSE),1,10),"")),"")</f>
        <v/>
      </c>
      <c r="R707" s="16" t="str">
        <f>IFERROR(IF(VLOOKUP(B707,IMPORT!$F:$AF,11,FALSE)="true","X",""),"")</f>
        <v/>
      </c>
      <c r="S707" s="16" t="str">
        <f>IFERROR(IF(VLOOKUP(B707,IMPORT!$F:$AF,12,FALSE)="true","X",""),"")</f>
        <v/>
      </c>
      <c r="T707" s="16" t="str">
        <f>IFERROR(IF(VLOOKUP(B707,IMPORT!$F:$AF,9,FALSE)="true","X",""),"")</f>
        <v/>
      </c>
      <c r="U707" s="16" t="str">
        <f>IFERROR(IF(VLOOKUP(B707,IMPORT!$F:$AF,10,FALSE)="true","X",""),"")</f>
        <v/>
      </c>
      <c r="V707" s="16" t="str">
        <f>IFERROR(IF(VLOOKUP(B707,IMPORT!$F:$AF,13,FALSE)="true","X",""),"")</f>
        <v/>
      </c>
      <c r="W707" s="16" t="str">
        <f>IFERROR(IF(VLOOKUP(B707,IMPORT!$F:$AF,14,FALSE)="true","X",""),"")</f>
        <v/>
      </c>
      <c r="X707" s="12" t="str">
        <f>IFERROR(INT(IF(MID(VLOOKUP(B707,IMPORT!$F:$AF,27,FALSE),1,10)&lt;&gt;"null",MID(VLOOKUP(B707,IMPORT!$F:$AF,27,FALSE),1,10),"-")),"")</f>
        <v/>
      </c>
      <c r="Y707" s="21" t="str">
        <f>IFERROR(IF(VLOOKUP(B707,IMPORT!$F:$AF,24,FALSE)&lt;&gt;"null",VLOOKUP(B707,IMPORT!$F:$AF,24,FALSE),""),"")</f>
        <v/>
      </c>
      <c r="Z707" s="18" t="str">
        <f>IFERROR(IF(VLOOKUP(B707,IMPORT!$F:$AF,25,FALSE)&lt;&gt;"null",VLOOKUP(B707,IMPORT!$F:$AF,25,FALSE),""),"")</f>
        <v/>
      </c>
    </row>
    <row r="708" spans="1:26">
      <c r="A708" s="1" t="str">
        <f>IFERROR(IF(IMPORT!C708&lt;&gt;"",IMPORT!C708,""),"")</f>
        <v/>
      </c>
      <c r="B708" s="1">
        <f>IFERROR(VLOOKUP(D708,IMPORT!$1:$1048576,6,FALSE),"")</f>
        <v>0</v>
      </c>
      <c r="C708" s="1" t="str">
        <f>IFERROR(VLOOKUP(B708,IMPORT!$F:$G,2,FALSE),"")</f>
        <v/>
      </c>
      <c r="D708" s="8" t="str">
        <f>IFERROR(IF(IMPORT!A708&lt;&gt;"",IMPORT!A708,""),"")</f>
        <v/>
      </c>
      <c r="E708" s="1">
        <f>IFERROR(VLOOKUP(D708,IMPORT!$1:$1048576,21,FALSE),"")</f>
        <v>0</v>
      </c>
      <c r="F708" s="25" t="str">
        <f>IFERROR(IF(VLOOKUP(B708,IMPORT!$F:$J,4,0)="true","","S"),"")</f>
        <v/>
      </c>
      <c r="G708" s="10" t="str">
        <f>IFERROR(IF(VLOOKUP(B708,IMPORT!$F:$J,5,0)="normal","","B"),"")</f>
        <v/>
      </c>
      <c r="H708" s="26" t="str">
        <f>IFERROR(IF(VLOOKUP(B708,IMPORT!$F:$L,7,0)="true","","P"),"")</f>
        <v/>
      </c>
      <c r="I708" s="18" t="str">
        <f>IF(AND(OR(IMPORT!K708="available",IMPORT!K708="reservation",IMPORT!K708="reservation-late"),OR(A708&lt;&gt;"Z - Garage - Livraison",A708&lt;&gt;"Z - Garage - Livraison")),B708,"")</f>
        <v/>
      </c>
      <c r="J708" s="18" t="str">
        <f>IFERROR(IF(VLOOKUP(B708,IMPORT!$F:$AF,21,FALSE)&lt;&gt;"null",IF(OR(A708="Z - Garage - Livraison",A708="Z - Garage - Restitution"),"",B708),""),"")</f>
        <v/>
      </c>
      <c r="K708" s="18" t="str">
        <f>IF(AND(J708="",OR(IMPORT!K708="intervention",IMPORT!K708="intervention-late")),IF(OR(A708="Z - Garage - Livraison",A708="Z - Garage - Restitution"),"",B708),"")</f>
        <v/>
      </c>
      <c r="L708" s="18" t="str">
        <f>IFERROR(IF(OR(A708="Z - Garage - Livraison",A708="Z - Garage - Restitution"),B708,""),"")</f>
        <v/>
      </c>
      <c r="M708" s="20" t="str">
        <f>IFERROR(INT(IF(OR(IMPORT!K708="intervention",IMPORT!K708="intervention-late",IMPORT!K708="unavailable"),IF(J708&lt;&gt;"",MID(VLOOKUP(B708,IMPORT!$F:$AF,21,0),1,10),MID(VLOOKUP(B708,IMPORT!$F:$AF,19,0),1,10)),"")),"")</f>
        <v/>
      </c>
      <c r="N708" s="20" t="str">
        <f>IFERROR(INT(IF(OR(IMPORT!K708="intervention",IMPORT!K708="intervention-late",IMPORT!K708="unavailable"),IF(J708&lt;&gt;"",MID(VLOOKUP(B708,IMPORT!$F:$AF,22,0),1,10),MID(VLOOKUP(B708,IMPORT!$F:$AF,20,0),1,10)),"")),"")</f>
        <v/>
      </c>
      <c r="O708" s="18" t="str">
        <f t="shared" ca="1" si="11"/>
        <v/>
      </c>
      <c r="P708" s="14" t="str">
        <f>IFERROR(INT(IF(MID(VLOOKUP(B708,IMPORT!$F:$AF,23,FALSE),1,10)&lt;&gt;"null",MID(VLOOKUP(B708,IMPORT!$F:$AF,23,FALSE),1,10),"")),"")</f>
        <v/>
      </c>
      <c r="Q708" s="16" t="str">
        <f>IFERROR(INT(IF(MID(VLOOKUP(B708,IMPORT!$F:$AF,26,FALSE),1,10)&lt;&gt;"null",MID(VLOOKUP(B708,IMPORT!$F:$AF,26,FALSE),1,10),"")),"")</f>
        <v/>
      </c>
      <c r="R708" s="16" t="str">
        <f>IFERROR(IF(VLOOKUP(B708,IMPORT!$F:$AF,11,FALSE)="true","X",""),"")</f>
        <v/>
      </c>
      <c r="S708" s="16" t="str">
        <f>IFERROR(IF(VLOOKUP(B708,IMPORT!$F:$AF,12,FALSE)="true","X",""),"")</f>
        <v/>
      </c>
      <c r="T708" s="16" t="str">
        <f>IFERROR(IF(VLOOKUP(B708,IMPORT!$F:$AF,9,FALSE)="true","X",""),"")</f>
        <v/>
      </c>
      <c r="U708" s="16" t="str">
        <f>IFERROR(IF(VLOOKUP(B708,IMPORT!$F:$AF,10,FALSE)="true","X",""),"")</f>
        <v/>
      </c>
      <c r="V708" s="16" t="str">
        <f>IFERROR(IF(VLOOKUP(B708,IMPORT!$F:$AF,13,FALSE)="true","X",""),"")</f>
        <v/>
      </c>
      <c r="W708" s="16" t="str">
        <f>IFERROR(IF(VLOOKUP(B708,IMPORT!$F:$AF,14,FALSE)="true","X",""),"")</f>
        <v/>
      </c>
      <c r="X708" s="12" t="str">
        <f>IFERROR(INT(IF(MID(VLOOKUP(B708,IMPORT!$F:$AF,27,FALSE),1,10)&lt;&gt;"null",MID(VLOOKUP(B708,IMPORT!$F:$AF,27,FALSE),1,10),"-")),"")</f>
        <v/>
      </c>
      <c r="Y708" s="21" t="str">
        <f>IFERROR(IF(VLOOKUP(B708,IMPORT!$F:$AF,24,FALSE)&lt;&gt;"null",VLOOKUP(B708,IMPORT!$F:$AF,24,FALSE),""),"")</f>
        <v/>
      </c>
      <c r="Z708" s="18" t="str">
        <f>IFERROR(IF(VLOOKUP(B708,IMPORT!$F:$AF,25,FALSE)&lt;&gt;"null",VLOOKUP(B708,IMPORT!$F:$AF,25,FALSE),""),"")</f>
        <v/>
      </c>
    </row>
    <row r="709" spans="1:26">
      <c r="A709" s="1" t="str">
        <f>IFERROR(IF(IMPORT!C709&lt;&gt;"",IMPORT!C709,""),"")</f>
        <v/>
      </c>
      <c r="B709" s="1">
        <f>IFERROR(VLOOKUP(D709,IMPORT!$1:$1048576,6,FALSE),"")</f>
        <v>0</v>
      </c>
      <c r="C709" s="1" t="str">
        <f>IFERROR(VLOOKUP(B709,IMPORT!$F:$G,2,FALSE),"")</f>
        <v/>
      </c>
      <c r="D709" s="8" t="str">
        <f>IFERROR(IF(IMPORT!A709&lt;&gt;"",IMPORT!A709,""),"")</f>
        <v/>
      </c>
      <c r="E709" s="1">
        <f>IFERROR(VLOOKUP(D709,IMPORT!$1:$1048576,21,FALSE),"")</f>
        <v>0</v>
      </c>
      <c r="F709" s="25" t="str">
        <f>IFERROR(IF(VLOOKUP(B709,IMPORT!$F:$J,4,0)="true","","S"),"")</f>
        <v/>
      </c>
      <c r="G709" s="10" t="str">
        <f>IFERROR(IF(VLOOKUP(B709,IMPORT!$F:$J,5,0)="normal","","B"),"")</f>
        <v/>
      </c>
      <c r="H709" s="26" t="str">
        <f>IFERROR(IF(VLOOKUP(B709,IMPORT!$F:$L,7,0)="true","","P"),"")</f>
        <v/>
      </c>
      <c r="I709" s="18" t="str">
        <f>IF(AND(OR(IMPORT!K709="available",IMPORT!K709="reservation",IMPORT!K709="reservation-late"),OR(A709&lt;&gt;"Z - Garage - Livraison",A709&lt;&gt;"Z - Garage - Livraison")),B709,"")</f>
        <v/>
      </c>
      <c r="J709" s="18" t="str">
        <f>IFERROR(IF(VLOOKUP(B709,IMPORT!$F:$AF,21,FALSE)&lt;&gt;"null",IF(OR(A709="Z - Garage - Livraison",A709="Z - Garage - Restitution"),"",B709),""),"")</f>
        <v/>
      </c>
      <c r="K709" s="18" t="str">
        <f>IF(AND(J709="",OR(IMPORT!K709="intervention",IMPORT!K709="intervention-late")),IF(OR(A709="Z - Garage - Livraison",A709="Z - Garage - Restitution"),"",B709),"")</f>
        <v/>
      </c>
      <c r="L709" s="18" t="str">
        <f>IFERROR(IF(OR(A709="Z - Garage - Livraison",A709="Z - Garage - Restitution"),B709,""),"")</f>
        <v/>
      </c>
      <c r="M709" s="20" t="str">
        <f>IFERROR(INT(IF(OR(IMPORT!K709="intervention",IMPORT!K709="intervention-late",IMPORT!K709="unavailable"),IF(J709&lt;&gt;"",MID(VLOOKUP(B709,IMPORT!$F:$AF,21,0),1,10),MID(VLOOKUP(B709,IMPORT!$F:$AF,19,0),1,10)),"")),"")</f>
        <v/>
      </c>
      <c r="N709" s="20" t="str">
        <f>IFERROR(INT(IF(OR(IMPORT!K709="intervention",IMPORT!K709="intervention-late",IMPORT!K709="unavailable"),IF(J709&lt;&gt;"",MID(VLOOKUP(B709,IMPORT!$F:$AF,22,0),1,10),MID(VLOOKUP(B709,IMPORT!$F:$AF,20,0),1,10)),"")),"")</f>
        <v/>
      </c>
      <c r="O709" s="18" t="str">
        <f t="shared" ca="1" si="11"/>
        <v/>
      </c>
      <c r="P709" s="14" t="str">
        <f>IFERROR(INT(IF(MID(VLOOKUP(B709,IMPORT!$F:$AF,23,FALSE),1,10)&lt;&gt;"null",MID(VLOOKUP(B709,IMPORT!$F:$AF,23,FALSE),1,10),"")),"")</f>
        <v/>
      </c>
      <c r="Q709" s="16" t="str">
        <f>IFERROR(INT(IF(MID(VLOOKUP(B709,IMPORT!$F:$AF,26,FALSE),1,10)&lt;&gt;"null",MID(VLOOKUP(B709,IMPORT!$F:$AF,26,FALSE),1,10),"")),"")</f>
        <v/>
      </c>
      <c r="R709" s="16" t="str">
        <f>IFERROR(IF(VLOOKUP(B709,IMPORT!$F:$AF,11,FALSE)="true","X",""),"")</f>
        <v/>
      </c>
      <c r="S709" s="16" t="str">
        <f>IFERROR(IF(VLOOKUP(B709,IMPORT!$F:$AF,12,FALSE)="true","X",""),"")</f>
        <v/>
      </c>
      <c r="T709" s="16" t="str">
        <f>IFERROR(IF(VLOOKUP(B709,IMPORT!$F:$AF,9,FALSE)="true","X",""),"")</f>
        <v/>
      </c>
      <c r="U709" s="16" t="str">
        <f>IFERROR(IF(VLOOKUP(B709,IMPORT!$F:$AF,10,FALSE)="true","X",""),"")</f>
        <v/>
      </c>
      <c r="V709" s="16" t="str">
        <f>IFERROR(IF(VLOOKUP(B709,IMPORT!$F:$AF,13,FALSE)="true","X",""),"")</f>
        <v/>
      </c>
      <c r="W709" s="16" t="str">
        <f>IFERROR(IF(VLOOKUP(B709,IMPORT!$F:$AF,14,FALSE)="true","X",""),"")</f>
        <v/>
      </c>
      <c r="X709" s="12" t="str">
        <f>IFERROR(INT(IF(MID(VLOOKUP(B709,IMPORT!$F:$AF,27,FALSE),1,10)&lt;&gt;"null",MID(VLOOKUP(B709,IMPORT!$F:$AF,27,FALSE),1,10),"-")),"")</f>
        <v/>
      </c>
      <c r="Y709" s="21" t="str">
        <f>IFERROR(IF(VLOOKUP(B709,IMPORT!$F:$AF,24,FALSE)&lt;&gt;"null",VLOOKUP(B709,IMPORT!$F:$AF,24,FALSE),""),"")</f>
        <v/>
      </c>
      <c r="Z709" s="18" t="str">
        <f>IFERROR(IF(VLOOKUP(B709,IMPORT!$F:$AF,25,FALSE)&lt;&gt;"null",VLOOKUP(B709,IMPORT!$F:$AF,25,FALSE),""),"")</f>
        <v/>
      </c>
    </row>
    <row r="710" spans="1:26">
      <c r="A710" s="1" t="str">
        <f>IFERROR(IF(IMPORT!C710&lt;&gt;"",IMPORT!C710,""),"")</f>
        <v/>
      </c>
      <c r="B710" s="1">
        <f>IFERROR(VLOOKUP(D710,IMPORT!$1:$1048576,6,FALSE),"")</f>
        <v>0</v>
      </c>
      <c r="C710" s="1" t="str">
        <f>IFERROR(VLOOKUP(B710,IMPORT!$F:$G,2,FALSE),"")</f>
        <v/>
      </c>
      <c r="D710" s="8" t="str">
        <f>IFERROR(IF(IMPORT!A710&lt;&gt;"",IMPORT!A710,""),"")</f>
        <v/>
      </c>
      <c r="E710" s="1">
        <f>IFERROR(VLOOKUP(D710,IMPORT!$1:$1048576,21,FALSE),"")</f>
        <v>0</v>
      </c>
      <c r="F710" s="25" t="str">
        <f>IFERROR(IF(VLOOKUP(B710,IMPORT!$F:$J,4,0)="true","","S"),"")</f>
        <v/>
      </c>
      <c r="G710" s="10" t="str">
        <f>IFERROR(IF(VLOOKUP(B710,IMPORT!$F:$J,5,0)="normal","","B"),"")</f>
        <v/>
      </c>
      <c r="H710" s="26" t="str">
        <f>IFERROR(IF(VLOOKUP(B710,IMPORT!$F:$L,7,0)="true","","P"),"")</f>
        <v/>
      </c>
      <c r="I710" s="18" t="str">
        <f>IF(AND(OR(IMPORT!K710="available",IMPORT!K710="reservation",IMPORT!K710="reservation-late"),OR(A710&lt;&gt;"Z - Garage - Livraison",A710&lt;&gt;"Z - Garage - Livraison")),B710,"")</f>
        <v/>
      </c>
      <c r="J710" s="18" t="str">
        <f>IFERROR(IF(VLOOKUP(B710,IMPORT!$F:$AF,21,FALSE)&lt;&gt;"null",IF(OR(A710="Z - Garage - Livraison",A710="Z - Garage - Restitution"),"",B710),""),"")</f>
        <v/>
      </c>
      <c r="K710" s="18" t="str">
        <f>IF(AND(J710="",OR(IMPORT!K710="intervention",IMPORT!K710="intervention-late")),IF(OR(A710="Z - Garage - Livraison",A710="Z - Garage - Restitution"),"",B710),"")</f>
        <v/>
      </c>
      <c r="L710" s="18" t="str">
        <f>IFERROR(IF(OR(A710="Z - Garage - Livraison",A710="Z - Garage - Restitution"),B710,""),"")</f>
        <v/>
      </c>
      <c r="M710" s="20" t="str">
        <f>IFERROR(INT(IF(OR(IMPORT!K710="intervention",IMPORT!K710="intervention-late",IMPORT!K710="unavailable"),IF(J710&lt;&gt;"",MID(VLOOKUP(B710,IMPORT!$F:$AF,21,0),1,10),MID(VLOOKUP(B710,IMPORT!$F:$AF,19,0),1,10)),"")),"")</f>
        <v/>
      </c>
      <c r="N710" s="20" t="str">
        <f>IFERROR(INT(IF(OR(IMPORT!K710="intervention",IMPORT!K710="intervention-late",IMPORT!K710="unavailable"),IF(J710&lt;&gt;"",MID(VLOOKUP(B710,IMPORT!$F:$AF,22,0),1,10),MID(VLOOKUP(B710,IMPORT!$F:$AF,20,0),1,10)),"")),"")</f>
        <v/>
      </c>
      <c r="O710" s="18" t="str">
        <f t="shared" ca="1" si="11"/>
        <v/>
      </c>
      <c r="P710" s="14" t="str">
        <f>IFERROR(INT(IF(MID(VLOOKUP(B710,IMPORT!$F:$AF,23,FALSE),1,10)&lt;&gt;"null",MID(VLOOKUP(B710,IMPORT!$F:$AF,23,FALSE),1,10),"")),"")</f>
        <v/>
      </c>
      <c r="Q710" s="16" t="str">
        <f>IFERROR(INT(IF(MID(VLOOKUP(B710,IMPORT!$F:$AF,26,FALSE),1,10)&lt;&gt;"null",MID(VLOOKUP(B710,IMPORT!$F:$AF,26,FALSE),1,10),"")),"")</f>
        <v/>
      </c>
      <c r="R710" s="16" t="str">
        <f>IFERROR(IF(VLOOKUP(B710,IMPORT!$F:$AF,11,FALSE)="true","X",""),"")</f>
        <v/>
      </c>
      <c r="S710" s="16" t="str">
        <f>IFERROR(IF(VLOOKUP(B710,IMPORT!$F:$AF,12,FALSE)="true","X",""),"")</f>
        <v/>
      </c>
      <c r="T710" s="16" t="str">
        <f>IFERROR(IF(VLOOKUP(B710,IMPORT!$F:$AF,9,FALSE)="true","X",""),"")</f>
        <v/>
      </c>
      <c r="U710" s="16" t="str">
        <f>IFERROR(IF(VLOOKUP(B710,IMPORT!$F:$AF,10,FALSE)="true","X",""),"")</f>
        <v/>
      </c>
      <c r="V710" s="16" t="str">
        <f>IFERROR(IF(VLOOKUP(B710,IMPORT!$F:$AF,13,FALSE)="true","X",""),"")</f>
        <v/>
      </c>
      <c r="W710" s="16" t="str">
        <f>IFERROR(IF(VLOOKUP(B710,IMPORT!$F:$AF,14,FALSE)="true","X",""),"")</f>
        <v/>
      </c>
      <c r="X710" s="12" t="str">
        <f>IFERROR(INT(IF(MID(VLOOKUP(B710,IMPORT!$F:$AF,27,FALSE),1,10)&lt;&gt;"null",MID(VLOOKUP(B710,IMPORT!$F:$AF,27,FALSE),1,10),"-")),"")</f>
        <v/>
      </c>
      <c r="Y710" s="21" t="str">
        <f>IFERROR(IF(VLOOKUP(B710,IMPORT!$F:$AF,24,FALSE)&lt;&gt;"null",VLOOKUP(B710,IMPORT!$F:$AF,24,FALSE),""),"")</f>
        <v/>
      </c>
      <c r="Z710" s="18" t="str">
        <f>IFERROR(IF(VLOOKUP(B710,IMPORT!$F:$AF,25,FALSE)&lt;&gt;"null",VLOOKUP(B710,IMPORT!$F:$AF,25,FALSE),""),"")</f>
        <v/>
      </c>
    </row>
    <row r="711" spans="1:26">
      <c r="A711" s="1" t="str">
        <f>IFERROR(IF(IMPORT!C711&lt;&gt;"",IMPORT!C711,""),"")</f>
        <v/>
      </c>
      <c r="B711" s="1">
        <f>IFERROR(VLOOKUP(D711,IMPORT!$1:$1048576,6,FALSE),"")</f>
        <v>0</v>
      </c>
      <c r="C711" s="1" t="str">
        <f>IFERROR(VLOOKUP(B711,IMPORT!$F:$G,2,FALSE),"")</f>
        <v/>
      </c>
      <c r="D711" s="8" t="str">
        <f>IFERROR(IF(IMPORT!A711&lt;&gt;"",IMPORT!A711,""),"")</f>
        <v/>
      </c>
      <c r="E711" s="1">
        <f>IFERROR(VLOOKUP(D711,IMPORT!$1:$1048576,21,FALSE),"")</f>
        <v>0</v>
      </c>
      <c r="F711" s="25" t="str">
        <f>IFERROR(IF(VLOOKUP(B711,IMPORT!$F:$J,4,0)="true","","S"),"")</f>
        <v/>
      </c>
      <c r="G711" s="10" t="str">
        <f>IFERROR(IF(VLOOKUP(B711,IMPORT!$F:$J,5,0)="normal","","B"),"")</f>
        <v/>
      </c>
      <c r="H711" s="26" t="str">
        <f>IFERROR(IF(VLOOKUP(B711,IMPORT!$F:$L,7,0)="true","","P"),"")</f>
        <v/>
      </c>
      <c r="I711" s="18" t="str">
        <f>IF(AND(OR(IMPORT!K711="available",IMPORT!K711="reservation",IMPORT!K711="reservation-late"),OR(A711&lt;&gt;"Z - Garage - Livraison",A711&lt;&gt;"Z - Garage - Livraison")),B711,"")</f>
        <v/>
      </c>
      <c r="J711" s="18" t="str">
        <f>IFERROR(IF(VLOOKUP(B711,IMPORT!$F:$AF,21,FALSE)&lt;&gt;"null",IF(OR(A711="Z - Garage - Livraison",A711="Z - Garage - Restitution"),"",B711),""),"")</f>
        <v/>
      </c>
      <c r="K711" s="18" t="str">
        <f>IF(AND(J711="",OR(IMPORT!K711="intervention",IMPORT!K711="intervention-late")),IF(OR(A711="Z - Garage - Livraison",A711="Z - Garage - Restitution"),"",B711),"")</f>
        <v/>
      </c>
      <c r="L711" s="18" t="str">
        <f>IFERROR(IF(OR(A711="Z - Garage - Livraison",A711="Z - Garage - Restitution"),B711,""),"")</f>
        <v/>
      </c>
      <c r="M711" s="20" t="str">
        <f>IFERROR(INT(IF(OR(IMPORT!K711="intervention",IMPORT!K711="intervention-late",IMPORT!K711="unavailable"),IF(J711&lt;&gt;"",MID(VLOOKUP(B711,IMPORT!$F:$AF,21,0),1,10),MID(VLOOKUP(B711,IMPORT!$F:$AF,19,0),1,10)),"")),"")</f>
        <v/>
      </c>
      <c r="N711" s="20" t="str">
        <f>IFERROR(INT(IF(OR(IMPORT!K711="intervention",IMPORT!K711="intervention-late",IMPORT!K711="unavailable"),IF(J711&lt;&gt;"",MID(VLOOKUP(B711,IMPORT!$F:$AF,22,0),1,10),MID(VLOOKUP(B711,IMPORT!$F:$AF,20,0),1,10)),"")),"")</f>
        <v/>
      </c>
      <c r="O711" s="18" t="str">
        <f t="shared" ca="1" si="11"/>
        <v/>
      </c>
      <c r="P711" s="14" t="str">
        <f>IFERROR(INT(IF(MID(VLOOKUP(B711,IMPORT!$F:$AF,23,FALSE),1,10)&lt;&gt;"null",MID(VLOOKUP(B711,IMPORT!$F:$AF,23,FALSE),1,10),"")),"")</f>
        <v/>
      </c>
      <c r="Q711" s="16" t="str">
        <f>IFERROR(INT(IF(MID(VLOOKUP(B711,IMPORT!$F:$AF,26,FALSE),1,10)&lt;&gt;"null",MID(VLOOKUP(B711,IMPORT!$F:$AF,26,FALSE),1,10),"")),"")</f>
        <v/>
      </c>
      <c r="R711" s="16" t="str">
        <f>IFERROR(IF(VLOOKUP(B711,IMPORT!$F:$AF,11,FALSE)="true","X",""),"")</f>
        <v/>
      </c>
      <c r="S711" s="16" t="str">
        <f>IFERROR(IF(VLOOKUP(B711,IMPORT!$F:$AF,12,FALSE)="true","X",""),"")</f>
        <v/>
      </c>
      <c r="T711" s="16" t="str">
        <f>IFERROR(IF(VLOOKUP(B711,IMPORT!$F:$AF,9,FALSE)="true","X",""),"")</f>
        <v/>
      </c>
      <c r="U711" s="16" t="str">
        <f>IFERROR(IF(VLOOKUP(B711,IMPORT!$F:$AF,10,FALSE)="true","X",""),"")</f>
        <v/>
      </c>
      <c r="V711" s="16" t="str">
        <f>IFERROR(IF(VLOOKUP(B711,IMPORT!$F:$AF,13,FALSE)="true","X",""),"")</f>
        <v/>
      </c>
      <c r="W711" s="16" t="str">
        <f>IFERROR(IF(VLOOKUP(B711,IMPORT!$F:$AF,14,FALSE)="true","X",""),"")</f>
        <v/>
      </c>
      <c r="X711" s="12" t="str">
        <f>IFERROR(INT(IF(MID(VLOOKUP(B711,IMPORT!$F:$AF,27,FALSE),1,10)&lt;&gt;"null",MID(VLOOKUP(B711,IMPORT!$F:$AF,27,FALSE),1,10),"-")),"")</f>
        <v/>
      </c>
      <c r="Y711" s="21" t="str">
        <f>IFERROR(IF(VLOOKUP(B711,IMPORT!$F:$AF,24,FALSE)&lt;&gt;"null",VLOOKUP(B711,IMPORT!$F:$AF,24,FALSE),""),"")</f>
        <v/>
      </c>
      <c r="Z711" s="18" t="str">
        <f>IFERROR(IF(VLOOKUP(B711,IMPORT!$F:$AF,25,FALSE)&lt;&gt;"null",VLOOKUP(B711,IMPORT!$F:$AF,25,FALSE),""),"")</f>
        <v/>
      </c>
    </row>
    <row r="712" spans="1:26">
      <c r="A712" s="1" t="str">
        <f>IFERROR(IF(IMPORT!C712&lt;&gt;"",IMPORT!C712,""),"")</f>
        <v/>
      </c>
      <c r="B712" s="1">
        <f>IFERROR(VLOOKUP(D712,IMPORT!$1:$1048576,6,FALSE),"")</f>
        <v>0</v>
      </c>
      <c r="C712" s="1" t="str">
        <f>IFERROR(VLOOKUP(B712,IMPORT!$F:$G,2,FALSE),"")</f>
        <v/>
      </c>
      <c r="D712" s="8" t="str">
        <f>IFERROR(IF(IMPORT!A712&lt;&gt;"",IMPORT!A712,""),"")</f>
        <v/>
      </c>
      <c r="E712" s="1">
        <f>IFERROR(VLOOKUP(D712,IMPORT!$1:$1048576,21,FALSE),"")</f>
        <v>0</v>
      </c>
      <c r="F712" s="25" t="str">
        <f>IFERROR(IF(VLOOKUP(B712,IMPORT!$F:$J,4,0)="true","","S"),"")</f>
        <v/>
      </c>
      <c r="G712" s="10" t="str">
        <f>IFERROR(IF(VLOOKUP(B712,IMPORT!$F:$J,5,0)="normal","","B"),"")</f>
        <v/>
      </c>
      <c r="H712" s="26" t="str">
        <f>IFERROR(IF(VLOOKUP(B712,IMPORT!$F:$L,7,0)="true","","P"),"")</f>
        <v/>
      </c>
      <c r="I712" s="18" t="str">
        <f>IF(AND(OR(IMPORT!K712="available",IMPORT!K712="reservation",IMPORT!K712="reservation-late"),OR(A712&lt;&gt;"Z - Garage - Livraison",A712&lt;&gt;"Z - Garage - Livraison")),B712,"")</f>
        <v/>
      </c>
      <c r="J712" s="18" t="str">
        <f>IFERROR(IF(VLOOKUP(B712,IMPORT!$F:$AF,21,FALSE)&lt;&gt;"null",IF(OR(A712="Z - Garage - Livraison",A712="Z - Garage - Restitution"),"",B712),""),"")</f>
        <v/>
      </c>
      <c r="K712" s="18" t="str">
        <f>IF(AND(J712="",OR(IMPORT!K712="intervention",IMPORT!K712="intervention-late")),IF(OR(A712="Z - Garage - Livraison",A712="Z - Garage - Restitution"),"",B712),"")</f>
        <v/>
      </c>
      <c r="L712" s="18" t="str">
        <f>IFERROR(IF(OR(A712="Z - Garage - Livraison",A712="Z - Garage - Restitution"),B712,""),"")</f>
        <v/>
      </c>
      <c r="M712" s="20" t="str">
        <f>IFERROR(INT(IF(OR(IMPORT!K712="intervention",IMPORT!K712="intervention-late",IMPORT!K712="unavailable"),IF(J712&lt;&gt;"",MID(VLOOKUP(B712,IMPORT!$F:$AF,21,0),1,10),MID(VLOOKUP(B712,IMPORT!$F:$AF,19,0),1,10)),"")),"")</f>
        <v/>
      </c>
      <c r="N712" s="20" t="str">
        <f>IFERROR(INT(IF(OR(IMPORT!K712="intervention",IMPORT!K712="intervention-late",IMPORT!K712="unavailable"),IF(J712&lt;&gt;"",MID(VLOOKUP(B712,IMPORT!$F:$AF,22,0),1,10),MID(VLOOKUP(B712,IMPORT!$F:$AF,20,0),1,10)),"")),"")</f>
        <v/>
      </c>
      <c r="O712" s="18" t="str">
        <f t="shared" ca="1" si="11"/>
        <v/>
      </c>
      <c r="P712" s="14" t="str">
        <f>IFERROR(INT(IF(MID(VLOOKUP(B712,IMPORT!$F:$AF,23,FALSE),1,10)&lt;&gt;"null",MID(VLOOKUP(B712,IMPORT!$F:$AF,23,FALSE),1,10),"")),"")</f>
        <v/>
      </c>
      <c r="Q712" s="16" t="str">
        <f>IFERROR(INT(IF(MID(VLOOKUP(B712,IMPORT!$F:$AF,26,FALSE),1,10)&lt;&gt;"null",MID(VLOOKUP(B712,IMPORT!$F:$AF,26,FALSE),1,10),"")),"")</f>
        <v/>
      </c>
      <c r="R712" s="16" t="str">
        <f>IFERROR(IF(VLOOKUP(B712,IMPORT!$F:$AF,11,FALSE)="true","X",""),"")</f>
        <v/>
      </c>
      <c r="S712" s="16" t="str">
        <f>IFERROR(IF(VLOOKUP(B712,IMPORT!$F:$AF,12,FALSE)="true","X",""),"")</f>
        <v/>
      </c>
      <c r="T712" s="16" t="str">
        <f>IFERROR(IF(VLOOKUP(B712,IMPORT!$F:$AF,9,FALSE)="true","X",""),"")</f>
        <v/>
      </c>
      <c r="U712" s="16" t="str">
        <f>IFERROR(IF(VLOOKUP(B712,IMPORT!$F:$AF,10,FALSE)="true","X",""),"")</f>
        <v/>
      </c>
      <c r="V712" s="16" t="str">
        <f>IFERROR(IF(VLOOKUP(B712,IMPORT!$F:$AF,13,FALSE)="true","X",""),"")</f>
        <v/>
      </c>
      <c r="W712" s="16" t="str">
        <f>IFERROR(IF(VLOOKUP(B712,IMPORT!$F:$AF,14,FALSE)="true","X",""),"")</f>
        <v/>
      </c>
      <c r="X712" s="12" t="str">
        <f>IFERROR(INT(IF(MID(VLOOKUP(B712,IMPORT!$F:$AF,27,FALSE),1,10)&lt;&gt;"null",MID(VLOOKUP(B712,IMPORT!$F:$AF,27,FALSE),1,10),"-")),"")</f>
        <v/>
      </c>
      <c r="Y712" s="21" t="str">
        <f>IFERROR(IF(VLOOKUP(B712,IMPORT!$F:$AF,24,FALSE)&lt;&gt;"null",VLOOKUP(B712,IMPORT!$F:$AF,24,FALSE),""),"")</f>
        <v/>
      </c>
      <c r="Z712" s="18" t="str">
        <f>IFERROR(IF(VLOOKUP(B712,IMPORT!$F:$AF,25,FALSE)&lt;&gt;"null",VLOOKUP(B712,IMPORT!$F:$AF,25,FALSE),""),"")</f>
        <v/>
      </c>
    </row>
    <row r="713" spans="1:26">
      <c r="A713" s="1" t="str">
        <f>IFERROR(IF(IMPORT!C713&lt;&gt;"",IMPORT!C713,""),"")</f>
        <v/>
      </c>
      <c r="B713" s="1">
        <f>IFERROR(VLOOKUP(D713,IMPORT!$1:$1048576,6,FALSE),"")</f>
        <v>0</v>
      </c>
      <c r="C713" s="1" t="str">
        <f>IFERROR(VLOOKUP(B713,IMPORT!$F:$G,2,FALSE),"")</f>
        <v/>
      </c>
      <c r="D713" s="8" t="str">
        <f>IFERROR(IF(IMPORT!A713&lt;&gt;"",IMPORT!A713,""),"")</f>
        <v/>
      </c>
      <c r="E713" s="1">
        <f>IFERROR(VLOOKUP(D713,IMPORT!$1:$1048576,21,FALSE),"")</f>
        <v>0</v>
      </c>
      <c r="F713" s="25" t="str">
        <f>IFERROR(IF(VLOOKUP(B713,IMPORT!$F:$J,4,0)="true","","S"),"")</f>
        <v/>
      </c>
      <c r="G713" s="10" t="str">
        <f>IFERROR(IF(VLOOKUP(B713,IMPORT!$F:$J,5,0)="normal","","B"),"")</f>
        <v/>
      </c>
      <c r="H713" s="26" t="str">
        <f>IFERROR(IF(VLOOKUP(B713,IMPORT!$F:$L,7,0)="true","","P"),"")</f>
        <v/>
      </c>
      <c r="I713" s="18" t="str">
        <f>IF(AND(OR(IMPORT!K713="available",IMPORT!K713="reservation",IMPORT!K713="reservation-late"),OR(A713&lt;&gt;"Z - Garage - Livraison",A713&lt;&gt;"Z - Garage - Livraison")),B713,"")</f>
        <v/>
      </c>
      <c r="J713" s="18" t="str">
        <f>IFERROR(IF(VLOOKUP(B713,IMPORT!$F:$AF,21,FALSE)&lt;&gt;"null",IF(OR(A713="Z - Garage - Livraison",A713="Z - Garage - Restitution"),"",B713),""),"")</f>
        <v/>
      </c>
      <c r="K713" s="18" t="str">
        <f>IF(AND(J713="",OR(IMPORT!K713="intervention",IMPORT!K713="intervention-late")),IF(OR(A713="Z - Garage - Livraison",A713="Z - Garage - Restitution"),"",B713),"")</f>
        <v/>
      </c>
      <c r="L713" s="18" t="str">
        <f>IFERROR(IF(OR(A713="Z - Garage - Livraison",A713="Z - Garage - Restitution"),B713,""),"")</f>
        <v/>
      </c>
      <c r="M713" s="20" t="str">
        <f>IFERROR(INT(IF(OR(IMPORT!K713="intervention",IMPORT!K713="intervention-late",IMPORT!K713="unavailable"),IF(J713&lt;&gt;"",MID(VLOOKUP(B713,IMPORT!$F:$AF,21,0),1,10),MID(VLOOKUP(B713,IMPORT!$F:$AF,19,0),1,10)),"")),"")</f>
        <v/>
      </c>
      <c r="N713" s="20" t="str">
        <f>IFERROR(INT(IF(OR(IMPORT!K713="intervention",IMPORT!K713="intervention-late",IMPORT!K713="unavailable"),IF(J713&lt;&gt;"",MID(VLOOKUP(B713,IMPORT!$F:$AF,22,0),1,10),MID(VLOOKUP(B713,IMPORT!$F:$AF,20,0),1,10)),"")),"")</f>
        <v/>
      </c>
      <c r="O713" s="18" t="str">
        <f t="shared" ca="1" si="11"/>
        <v/>
      </c>
      <c r="P713" s="14" t="str">
        <f>IFERROR(INT(IF(MID(VLOOKUP(B713,IMPORT!$F:$AF,23,FALSE),1,10)&lt;&gt;"null",MID(VLOOKUP(B713,IMPORT!$F:$AF,23,FALSE),1,10),"")),"")</f>
        <v/>
      </c>
      <c r="Q713" s="16" t="str">
        <f>IFERROR(INT(IF(MID(VLOOKUP(B713,IMPORT!$F:$AF,26,FALSE),1,10)&lt;&gt;"null",MID(VLOOKUP(B713,IMPORT!$F:$AF,26,FALSE),1,10),"")),"")</f>
        <v/>
      </c>
      <c r="R713" s="16" t="str">
        <f>IFERROR(IF(VLOOKUP(B713,IMPORT!$F:$AF,11,FALSE)="true","X",""),"")</f>
        <v/>
      </c>
      <c r="S713" s="16" t="str">
        <f>IFERROR(IF(VLOOKUP(B713,IMPORT!$F:$AF,12,FALSE)="true","X",""),"")</f>
        <v/>
      </c>
      <c r="T713" s="16" t="str">
        <f>IFERROR(IF(VLOOKUP(B713,IMPORT!$F:$AF,9,FALSE)="true","X",""),"")</f>
        <v/>
      </c>
      <c r="U713" s="16" t="str">
        <f>IFERROR(IF(VLOOKUP(B713,IMPORT!$F:$AF,10,FALSE)="true","X",""),"")</f>
        <v/>
      </c>
      <c r="V713" s="16" t="str">
        <f>IFERROR(IF(VLOOKUP(B713,IMPORT!$F:$AF,13,FALSE)="true","X",""),"")</f>
        <v/>
      </c>
      <c r="W713" s="16" t="str">
        <f>IFERROR(IF(VLOOKUP(B713,IMPORT!$F:$AF,14,FALSE)="true","X",""),"")</f>
        <v/>
      </c>
      <c r="X713" s="12" t="str">
        <f>IFERROR(INT(IF(MID(VLOOKUP(B713,IMPORT!$F:$AF,27,FALSE),1,10)&lt;&gt;"null",MID(VLOOKUP(B713,IMPORT!$F:$AF,27,FALSE),1,10),"-")),"")</f>
        <v/>
      </c>
      <c r="Y713" s="21" t="str">
        <f>IFERROR(IF(VLOOKUP(B713,IMPORT!$F:$AF,24,FALSE)&lt;&gt;"null",VLOOKUP(B713,IMPORT!$F:$AF,24,FALSE),""),"")</f>
        <v/>
      </c>
      <c r="Z713" s="18" t="str">
        <f>IFERROR(IF(VLOOKUP(B713,IMPORT!$F:$AF,25,FALSE)&lt;&gt;"null",VLOOKUP(B713,IMPORT!$F:$AF,25,FALSE),""),"")</f>
        <v/>
      </c>
    </row>
    <row r="714" spans="1:26">
      <c r="A714" s="1" t="str">
        <f>IFERROR(IF(IMPORT!C714&lt;&gt;"",IMPORT!C714,""),"")</f>
        <v/>
      </c>
      <c r="B714" s="1">
        <f>IFERROR(VLOOKUP(D714,IMPORT!$1:$1048576,6,FALSE),"")</f>
        <v>0</v>
      </c>
      <c r="C714" s="1" t="str">
        <f>IFERROR(VLOOKUP(B714,IMPORT!$F:$G,2,FALSE),"")</f>
        <v/>
      </c>
      <c r="D714" s="8" t="str">
        <f>IFERROR(IF(IMPORT!A714&lt;&gt;"",IMPORT!A714,""),"")</f>
        <v/>
      </c>
      <c r="E714" s="1">
        <f>IFERROR(VLOOKUP(D714,IMPORT!$1:$1048576,21,FALSE),"")</f>
        <v>0</v>
      </c>
      <c r="F714" s="25" t="str">
        <f>IFERROR(IF(VLOOKUP(B714,IMPORT!$F:$J,4,0)="true","","S"),"")</f>
        <v/>
      </c>
      <c r="G714" s="10" t="str">
        <f>IFERROR(IF(VLOOKUP(B714,IMPORT!$F:$J,5,0)="normal","","B"),"")</f>
        <v/>
      </c>
      <c r="H714" s="26" t="str">
        <f>IFERROR(IF(VLOOKUP(B714,IMPORT!$F:$L,7,0)="true","","P"),"")</f>
        <v/>
      </c>
      <c r="I714" s="18" t="str">
        <f>IF(AND(OR(IMPORT!K714="available",IMPORT!K714="reservation",IMPORT!K714="reservation-late"),OR(A714&lt;&gt;"Z - Garage - Livraison",A714&lt;&gt;"Z - Garage - Livraison")),B714,"")</f>
        <v/>
      </c>
      <c r="J714" s="18" t="str">
        <f>IFERROR(IF(VLOOKUP(B714,IMPORT!$F:$AF,21,FALSE)&lt;&gt;"null",IF(OR(A714="Z - Garage - Livraison",A714="Z - Garage - Restitution"),"",B714),""),"")</f>
        <v/>
      </c>
      <c r="K714" s="18" t="str">
        <f>IF(AND(J714="",OR(IMPORT!K714="intervention",IMPORT!K714="intervention-late")),IF(OR(A714="Z - Garage - Livraison",A714="Z - Garage - Restitution"),"",B714),"")</f>
        <v/>
      </c>
      <c r="L714" s="18" t="str">
        <f>IFERROR(IF(OR(A714="Z - Garage - Livraison",A714="Z - Garage - Restitution"),B714,""),"")</f>
        <v/>
      </c>
      <c r="M714" s="20" t="str">
        <f>IFERROR(INT(IF(OR(IMPORT!K714="intervention",IMPORT!K714="intervention-late",IMPORT!K714="unavailable"),IF(J714&lt;&gt;"",MID(VLOOKUP(B714,IMPORT!$F:$AF,21,0),1,10),MID(VLOOKUP(B714,IMPORT!$F:$AF,19,0),1,10)),"")),"")</f>
        <v/>
      </c>
      <c r="N714" s="20" t="str">
        <f>IFERROR(INT(IF(OR(IMPORT!K714="intervention",IMPORT!K714="intervention-late",IMPORT!K714="unavailable"),IF(J714&lt;&gt;"",MID(VLOOKUP(B714,IMPORT!$F:$AF,22,0),1,10),MID(VLOOKUP(B714,IMPORT!$F:$AF,20,0),1,10)),"")),"")</f>
        <v/>
      </c>
      <c r="O714" s="18" t="str">
        <f t="shared" ca="1" si="11"/>
        <v/>
      </c>
      <c r="P714" s="14" t="str">
        <f>IFERROR(INT(IF(MID(VLOOKUP(B714,IMPORT!$F:$AF,23,FALSE),1,10)&lt;&gt;"null",MID(VLOOKUP(B714,IMPORT!$F:$AF,23,FALSE),1,10),"")),"")</f>
        <v/>
      </c>
      <c r="Q714" s="16" t="str">
        <f>IFERROR(INT(IF(MID(VLOOKUP(B714,IMPORT!$F:$AF,26,FALSE),1,10)&lt;&gt;"null",MID(VLOOKUP(B714,IMPORT!$F:$AF,26,FALSE),1,10),"")),"")</f>
        <v/>
      </c>
      <c r="R714" s="16" t="str">
        <f>IFERROR(IF(VLOOKUP(B714,IMPORT!$F:$AF,11,FALSE)="true","X",""),"")</f>
        <v/>
      </c>
      <c r="S714" s="16" t="str">
        <f>IFERROR(IF(VLOOKUP(B714,IMPORT!$F:$AF,12,FALSE)="true","X",""),"")</f>
        <v/>
      </c>
      <c r="T714" s="16" t="str">
        <f>IFERROR(IF(VLOOKUP(B714,IMPORT!$F:$AF,9,FALSE)="true","X",""),"")</f>
        <v/>
      </c>
      <c r="U714" s="16" t="str">
        <f>IFERROR(IF(VLOOKUP(B714,IMPORT!$F:$AF,10,FALSE)="true","X",""),"")</f>
        <v/>
      </c>
      <c r="V714" s="16" t="str">
        <f>IFERROR(IF(VLOOKUP(B714,IMPORT!$F:$AF,13,FALSE)="true","X",""),"")</f>
        <v/>
      </c>
      <c r="W714" s="16" t="str">
        <f>IFERROR(IF(VLOOKUP(B714,IMPORT!$F:$AF,14,FALSE)="true","X",""),"")</f>
        <v/>
      </c>
      <c r="X714" s="12" t="str">
        <f>IFERROR(INT(IF(MID(VLOOKUP(B714,IMPORT!$F:$AF,27,FALSE),1,10)&lt;&gt;"null",MID(VLOOKUP(B714,IMPORT!$F:$AF,27,FALSE),1,10),"-")),"")</f>
        <v/>
      </c>
      <c r="Y714" s="21" t="str">
        <f>IFERROR(IF(VLOOKUP(B714,IMPORT!$F:$AF,24,FALSE)&lt;&gt;"null",VLOOKUP(B714,IMPORT!$F:$AF,24,FALSE),""),"")</f>
        <v/>
      </c>
      <c r="Z714" s="18" t="str">
        <f>IFERROR(IF(VLOOKUP(B714,IMPORT!$F:$AF,25,FALSE)&lt;&gt;"null",VLOOKUP(B714,IMPORT!$F:$AF,25,FALSE),""),"")</f>
        <v/>
      </c>
    </row>
    <row r="715" spans="1:26">
      <c r="A715" s="1" t="str">
        <f>IFERROR(IF(IMPORT!C715&lt;&gt;"",IMPORT!C715,""),"")</f>
        <v/>
      </c>
      <c r="B715" s="1">
        <f>IFERROR(VLOOKUP(D715,IMPORT!$1:$1048576,6,FALSE),"")</f>
        <v>0</v>
      </c>
      <c r="C715" s="1" t="str">
        <f>IFERROR(VLOOKUP(B715,IMPORT!$F:$G,2,FALSE),"")</f>
        <v/>
      </c>
      <c r="D715" s="8" t="str">
        <f>IFERROR(IF(IMPORT!A715&lt;&gt;"",IMPORT!A715,""),"")</f>
        <v/>
      </c>
      <c r="E715" s="1">
        <f>IFERROR(VLOOKUP(D715,IMPORT!$1:$1048576,21,FALSE),"")</f>
        <v>0</v>
      </c>
      <c r="F715" s="25" t="str">
        <f>IFERROR(IF(VLOOKUP(B715,IMPORT!$F:$J,4,0)="true","","S"),"")</f>
        <v/>
      </c>
      <c r="G715" s="10" t="str">
        <f>IFERROR(IF(VLOOKUP(B715,IMPORT!$F:$J,5,0)="normal","","B"),"")</f>
        <v/>
      </c>
      <c r="H715" s="26" t="str">
        <f>IFERROR(IF(VLOOKUP(B715,IMPORT!$F:$L,7,0)="true","","P"),"")</f>
        <v/>
      </c>
      <c r="I715" s="18" t="str">
        <f>IF(AND(OR(IMPORT!K715="available",IMPORT!K715="reservation",IMPORT!K715="reservation-late"),OR(A715&lt;&gt;"Z - Garage - Livraison",A715&lt;&gt;"Z - Garage - Livraison")),B715,"")</f>
        <v/>
      </c>
      <c r="J715" s="18" t="str">
        <f>IFERROR(IF(VLOOKUP(B715,IMPORT!$F:$AF,21,FALSE)&lt;&gt;"null",IF(OR(A715="Z - Garage - Livraison",A715="Z - Garage - Restitution"),"",B715),""),"")</f>
        <v/>
      </c>
      <c r="K715" s="18" t="str">
        <f>IF(AND(J715="",OR(IMPORT!K715="intervention",IMPORT!K715="intervention-late")),IF(OR(A715="Z - Garage - Livraison",A715="Z - Garage - Restitution"),"",B715),"")</f>
        <v/>
      </c>
      <c r="L715" s="18" t="str">
        <f>IFERROR(IF(OR(A715="Z - Garage - Livraison",A715="Z - Garage - Restitution"),B715,""),"")</f>
        <v/>
      </c>
      <c r="M715" s="20" t="str">
        <f>IFERROR(INT(IF(OR(IMPORT!K715="intervention",IMPORT!K715="intervention-late",IMPORT!K715="unavailable"),IF(J715&lt;&gt;"",MID(VLOOKUP(B715,IMPORT!$F:$AF,21,0),1,10),MID(VLOOKUP(B715,IMPORT!$F:$AF,19,0),1,10)),"")),"")</f>
        <v/>
      </c>
      <c r="N715" s="20" t="str">
        <f>IFERROR(INT(IF(OR(IMPORT!K715="intervention",IMPORT!K715="intervention-late",IMPORT!K715="unavailable"),IF(J715&lt;&gt;"",MID(VLOOKUP(B715,IMPORT!$F:$AF,22,0),1,10),MID(VLOOKUP(B715,IMPORT!$F:$AF,20,0),1,10)),"")),"")</f>
        <v/>
      </c>
      <c r="O715" s="18" t="str">
        <f t="shared" ca="1" si="11"/>
        <v/>
      </c>
      <c r="P715" s="14" t="str">
        <f>IFERROR(INT(IF(MID(VLOOKUP(B715,IMPORT!$F:$AF,23,FALSE),1,10)&lt;&gt;"null",MID(VLOOKUP(B715,IMPORT!$F:$AF,23,FALSE),1,10),"")),"")</f>
        <v/>
      </c>
      <c r="Q715" s="16" t="str">
        <f>IFERROR(INT(IF(MID(VLOOKUP(B715,IMPORT!$F:$AF,26,FALSE),1,10)&lt;&gt;"null",MID(VLOOKUP(B715,IMPORT!$F:$AF,26,FALSE),1,10),"")),"")</f>
        <v/>
      </c>
      <c r="R715" s="16" t="str">
        <f>IFERROR(IF(VLOOKUP(B715,IMPORT!$F:$AF,11,FALSE)="true","X",""),"")</f>
        <v/>
      </c>
      <c r="S715" s="16" t="str">
        <f>IFERROR(IF(VLOOKUP(B715,IMPORT!$F:$AF,12,FALSE)="true","X",""),"")</f>
        <v/>
      </c>
      <c r="T715" s="16" t="str">
        <f>IFERROR(IF(VLOOKUP(B715,IMPORT!$F:$AF,9,FALSE)="true","X",""),"")</f>
        <v/>
      </c>
      <c r="U715" s="16" t="str">
        <f>IFERROR(IF(VLOOKUP(B715,IMPORT!$F:$AF,10,FALSE)="true","X",""),"")</f>
        <v/>
      </c>
      <c r="V715" s="16" t="str">
        <f>IFERROR(IF(VLOOKUP(B715,IMPORT!$F:$AF,13,FALSE)="true","X",""),"")</f>
        <v/>
      </c>
      <c r="W715" s="16" t="str">
        <f>IFERROR(IF(VLOOKUP(B715,IMPORT!$F:$AF,14,FALSE)="true","X",""),"")</f>
        <v/>
      </c>
      <c r="X715" s="12" t="str">
        <f>IFERROR(INT(IF(MID(VLOOKUP(B715,IMPORT!$F:$AF,27,FALSE),1,10)&lt;&gt;"null",MID(VLOOKUP(B715,IMPORT!$F:$AF,27,FALSE),1,10),"-")),"")</f>
        <v/>
      </c>
      <c r="Y715" s="21" t="str">
        <f>IFERROR(IF(VLOOKUP(B715,IMPORT!$F:$AF,24,FALSE)&lt;&gt;"null",VLOOKUP(B715,IMPORT!$F:$AF,24,FALSE),""),"")</f>
        <v/>
      </c>
      <c r="Z715" s="18" t="str">
        <f>IFERROR(IF(VLOOKUP(B715,IMPORT!$F:$AF,25,FALSE)&lt;&gt;"null",VLOOKUP(B715,IMPORT!$F:$AF,25,FALSE),""),"")</f>
        <v/>
      </c>
    </row>
    <row r="716" spans="1:26">
      <c r="A716" s="1" t="str">
        <f>IFERROR(IF(IMPORT!C716&lt;&gt;"",IMPORT!C716,""),"")</f>
        <v/>
      </c>
      <c r="B716" s="1">
        <f>IFERROR(VLOOKUP(D716,IMPORT!$1:$1048576,6,FALSE),"")</f>
        <v>0</v>
      </c>
      <c r="C716" s="1" t="str">
        <f>IFERROR(VLOOKUP(B716,IMPORT!$F:$G,2,FALSE),"")</f>
        <v/>
      </c>
      <c r="D716" s="8" t="str">
        <f>IFERROR(IF(IMPORT!A716&lt;&gt;"",IMPORT!A716,""),"")</f>
        <v/>
      </c>
      <c r="E716" s="1">
        <f>IFERROR(VLOOKUP(D716,IMPORT!$1:$1048576,21,FALSE),"")</f>
        <v>0</v>
      </c>
      <c r="F716" s="25" t="str">
        <f>IFERROR(IF(VLOOKUP(B716,IMPORT!$F:$J,4,0)="true","","S"),"")</f>
        <v/>
      </c>
      <c r="G716" s="10" t="str">
        <f>IFERROR(IF(VLOOKUP(B716,IMPORT!$F:$J,5,0)="normal","","B"),"")</f>
        <v/>
      </c>
      <c r="H716" s="26" t="str">
        <f>IFERROR(IF(VLOOKUP(B716,IMPORT!$F:$L,7,0)="true","","P"),"")</f>
        <v/>
      </c>
      <c r="I716" s="18" t="str">
        <f>IF(AND(OR(IMPORT!K716="available",IMPORT!K716="reservation",IMPORT!K716="reservation-late"),OR(A716&lt;&gt;"Z - Garage - Livraison",A716&lt;&gt;"Z - Garage - Livraison")),B716,"")</f>
        <v/>
      </c>
      <c r="J716" s="18" t="str">
        <f>IFERROR(IF(VLOOKUP(B716,IMPORT!$F:$AF,21,FALSE)&lt;&gt;"null",IF(OR(A716="Z - Garage - Livraison",A716="Z - Garage - Restitution"),"",B716),""),"")</f>
        <v/>
      </c>
      <c r="K716" s="18" t="str">
        <f>IF(AND(J716="",OR(IMPORT!K716="intervention",IMPORT!K716="intervention-late")),IF(OR(A716="Z - Garage - Livraison",A716="Z - Garage - Restitution"),"",B716),"")</f>
        <v/>
      </c>
      <c r="L716" s="18" t="str">
        <f>IFERROR(IF(OR(A716="Z - Garage - Livraison",A716="Z - Garage - Restitution"),B716,""),"")</f>
        <v/>
      </c>
      <c r="M716" s="20" t="str">
        <f>IFERROR(INT(IF(OR(IMPORT!K716="intervention",IMPORT!K716="intervention-late",IMPORT!K716="unavailable"),IF(J716&lt;&gt;"",MID(VLOOKUP(B716,IMPORT!$F:$AF,21,0),1,10),MID(VLOOKUP(B716,IMPORT!$F:$AF,19,0),1,10)),"")),"")</f>
        <v/>
      </c>
      <c r="N716" s="20" t="str">
        <f>IFERROR(INT(IF(OR(IMPORT!K716="intervention",IMPORT!K716="intervention-late",IMPORT!K716="unavailable"),IF(J716&lt;&gt;"",MID(VLOOKUP(B716,IMPORT!$F:$AF,22,0),1,10),MID(VLOOKUP(B716,IMPORT!$F:$AF,20,0),1,10)),"")),"")</f>
        <v/>
      </c>
      <c r="O716" s="18" t="str">
        <f t="shared" ca="1" si="11"/>
        <v/>
      </c>
      <c r="P716" s="14" t="str">
        <f>IFERROR(INT(IF(MID(VLOOKUP(B716,IMPORT!$F:$AF,23,FALSE),1,10)&lt;&gt;"null",MID(VLOOKUP(B716,IMPORT!$F:$AF,23,FALSE),1,10),"")),"")</f>
        <v/>
      </c>
      <c r="Q716" s="16" t="str">
        <f>IFERROR(INT(IF(MID(VLOOKUP(B716,IMPORT!$F:$AF,26,FALSE),1,10)&lt;&gt;"null",MID(VLOOKUP(B716,IMPORT!$F:$AF,26,FALSE),1,10),"")),"")</f>
        <v/>
      </c>
      <c r="R716" s="16" t="str">
        <f>IFERROR(IF(VLOOKUP(B716,IMPORT!$F:$AF,11,FALSE)="true","X",""),"")</f>
        <v/>
      </c>
      <c r="S716" s="16" t="str">
        <f>IFERROR(IF(VLOOKUP(B716,IMPORT!$F:$AF,12,FALSE)="true","X",""),"")</f>
        <v/>
      </c>
      <c r="T716" s="16" t="str">
        <f>IFERROR(IF(VLOOKUP(B716,IMPORT!$F:$AF,9,FALSE)="true","X",""),"")</f>
        <v/>
      </c>
      <c r="U716" s="16" t="str">
        <f>IFERROR(IF(VLOOKUP(B716,IMPORT!$F:$AF,10,FALSE)="true","X",""),"")</f>
        <v/>
      </c>
      <c r="V716" s="16" t="str">
        <f>IFERROR(IF(VLOOKUP(B716,IMPORT!$F:$AF,13,FALSE)="true","X",""),"")</f>
        <v/>
      </c>
      <c r="W716" s="16" t="str">
        <f>IFERROR(IF(VLOOKUP(B716,IMPORT!$F:$AF,14,FALSE)="true","X",""),"")</f>
        <v/>
      </c>
      <c r="X716" s="12" t="str">
        <f>IFERROR(INT(IF(MID(VLOOKUP(B716,IMPORT!$F:$AF,27,FALSE),1,10)&lt;&gt;"null",MID(VLOOKUP(B716,IMPORT!$F:$AF,27,FALSE),1,10),"-")),"")</f>
        <v/>
      </c>
      <c r="Y716" s="21" t="str">
        <f>IFERROR(IF(VLOOKUP(B716,IMPORT!$F:$AF,24,FALSE)&lt;&gt;"null",VLOOKUP(B716,IMPORT!$F:$AF,24,FALSE),""),"")</f>
        <v/>
      </c>
      <c r="Z716" s="18" t="str">
        <f>IFERROR(IF(VLOOKUP(B716,IMPORT!$F:$AF,25,FALSE)&lt;&gt;"null",VLOOKUP(B716,IMPORT!$F:$AF,25,FALSE),""),"")</f>
        <v/>
      </c>
    </row>
    <row r="717" spans="1:26">
      <c r="A717" s="1" t="str">
        <f>IFERROR(IF(IMPORT!C717&lt;&gt;"",IMPORT!C717,""),"")</f>
        <v/>
      </c>
      <c r="B717" s="1">
        <f>IFERROR(VLOOKUP(D717,IMPORT!$1:$1048576,6,FALSE),"")</f>
        <v>0</v>
      </c>
      <c r="C717" s="1" t="str">
        <f>IFERROR(VLOOKUP(B717,IMPORT!$F:$G,2,FALSE),"")</f>
        <v/>
      </c>
      <c r="D717" s="8" t="str">
        <f>IFERROR(IF(IMPORT!A717&lt;&gt;"",IMPORT!A717,""),"")</f>
        <v/>
      </c>
      <c r="E717" s="1">
        <f>IFERROR(VLOOKUP(D717,IMPORT!$1:$1048576,21,FALSE),"")</f>
        <v>0</v>
      </c>
      <c r="F717" s="25" t="str">
        <f>IFERROR(IF(VLOOKUP(B717,IMPORT!$F:$J,4,0)="true","","S"),"")</f>
        <v/>
      </c>
      <c r="G717" s="10" t="str">
        <f>IFERROR(IF(VLOOKUP(B717,IMPORT!$F:$J,5,0)="normal","","B"),"")</f>
        <v/>
      </c>
      <c r="H717" s="26" t="str">
        <f>IFERROR(IF(VLOOKUP(B717,IMPORT!$F:$L,7,0)="true","","P"),"")</f>
        <v/>
      </c>
      <c r="I717" s="18" t="str">
        <f>IF(AND(OR(IMPORT!K717="available",IMPORT!K717="reservation",IMPORT!K717="reservation-late"),OR(A717&lt;&gt;"Z - Garage - Livraison",A717&lt;&gt;"Z - Garage - Livraison")),B717,"")</f>
        <v/>
      </c>
      <c r="J717" s="18" t="str">
        <f>IFERROR(IF(VLOOKUP(B717,IMPORT!$F:$AF,21,FALSE)&lt;&gt;"null",IF(OR(A717="Z - Garage - Livraison",A717="Z - Garage - Restitution"),"",B717),""),"")</f>
        <v/>
      </c>
      <c r="K717" s="18" t="str">
        <f>IF(AND(J717="",OR(IMPORT!K717="intervention",IMPORT!K717="intervention-late")),IF(OR(A717="Z - Garage - Livraison",A717="Z - Garage - Restitution"),"",B717),"")</f>
        <v/>
      </c>
      <c r="L717" s="18" t="str">
        <f>IFERROR(IF(OR(A717="Z - Garage - Livraison",A717="Z - Garage - Restitution"),B717,""),"")</f>
        <v/>
      </c>
      <c r="M717" s="20" t="str">
        <f>IFERROR(INT(IF(OR(IMPORT!K717="intervention",IMPORT!K717="intervention-late",IMPORT!K717="unavailable"),IF(J717&lt;&gt;"",MID(VLOOKUP(B717,IMPORT!$F:$AF,21,0),1,10),MID(VLOOKUP(B717,IMPORT!$F:$AF,19,0),1,10)),"")),"")</f>
        <v/>
      </c>
      <c r="N717" s="20" t="str">
        <f>IFERROR(INT(IF(OR(IMPORT!K717="intervention",IMPORT!K717="intervention-late",IMPORT!K717="unavailable"),IF(J717&lt;&gt;"",MID(VLOOKUP(B717,IMPORT!$F:$AF,22,0),1,10),MID(VLOOKUP(B717,IMPORT!$F:$AF,20,0),1,10)),"")),"")</f>
        <v/>
      </c>
      <c r="O717" s="18" t="str">
        <f t="shared" ca="1" si="11"/>
        <v/>
      </c>
      <c r="P717" s="14" t="str">
        <f>IFERROR(INT(IF(MID(VLOOKUP(B717,IMPORT!$F:$AF,23,FALSE),1,10)&lt;&gt;"null",MID(VLOOKUP(B717,IMPORT!$F:$AF,23,FALSE),1,10),"")),"")</f>
        <v/>
      </c>
      <c r="Q717" s="16" t="str">
        <f>IFERROR(INT(IF(MID(VLOOKUP(B717,IMPORT!$F:$AF,26,FALSE),1,10)&lt;&gt;"null",MID(VLOOKUP(B717,IMPORT!$F:$AF,26,FALSE),1,10),"")),"")</f>
        <v/>
      </c>
      <c r="R717" s="16" t="str">
        <f>IFERROR(IF(VLOOKUP(B717,IMPORT!$F:$AF,11,FALSE)="true","X",""),"")</f>
        <v/>
      </c>
      <c r="S717" s="16" t="str">
        <f>IFERROR(IF(VLOOKUP(B717,IMPORT!$F:$AF,12,FALSE)="true","X",""),"")</f>
        <v/>
      </c>
      <c r="T717" s="16" t="str">
        <f>IFERROR(IF(VLOOKUP(B717,IMPORT!$F:$AF,9,FALSE)="true","X",""),"")</f>
        <v/>
      </c>
      <c r="U717" s="16" t="str">
        <f>IFERROR(IF(VLOOKUP(B717,IMPORT!$F:$AF,10,FALSE)="true","X",""),"")</f>
        <v/>
      </c>
      <c r="V717" s="16" t="str">
        <f>IFERROR(IF(VLOOKUP(B717,IMPORT!$F:$AF,13,FALSE)="true","X",""),"")</f>
        <v/>
      </c>
      <c r="W717" s="16" t="str">
        <f>IFERROR(IF(VLOOKUP(B717,IMPORT!$F:$AF,14,FALSE)="true","X",""),"")</f>
        <v/>
      </c>
      <c r="X717" s="12" t="str">
        <f>IFERROR(INT(IF(MID(VLOOKUP(B717,IMPORT!$F:$AF,27,FALSE),1,10)&lt;&gt;"null",MID(VLOOKUP(B717,IMPORT!$F:$AF,27,FALSE),1,10),"-")),"")</f>
        <v/>
      </c>
      <c r="Y717" s="21" t="str">
        <f>IFERROR(IF(VLOOKUP(B717,IMPORT!$F:$AF,24,FALSE)&lt;&gt;"null",VLOOKUP(B717,IMPORT!$F:$AF,24,FALSE),""),"")</f>
        <v/>
      </c>
      <c r="Z717" s="18" t="str">
        <f>IFERROR(IF(VLOOKUP(B717,IMPORT!$F:$AF,25,FALSE)&lt;&gt;"null",VLOOKUP(B717,IMPORT!$F:$AF,25,FALSE),""),"")</f>
        <v/>
      </c>
    </row>
    <row r="718" spans="1:26">
      <c r="A718" s="1" t="str">
        <f>IFERROR(IF(IMPORT!C718&lt;&gt;"",IMPORT!C718,""),"")</f>
        <v/>
      </c>
      <c r="B718" s="1">
        <f>IFERROR(VLOOKUP(D718,IMPORT!$1:$1048576,6,FALSE),"")</f>
        <v>0</v>
      </c>
      <c r="C718" s="1" t="str">
        <f>IFERROR(VLOOKUP(B718,IMPORT!$F:$G,2,FALSE),"")</f>
        <v/>
      </c>
      <c r="D718" s="8" t="str">
        <f>IFERROR(IF(IMPORT!A718&lt;&gt;"",IMPORT!A718,""),"")</f>
        <v/>
      </c>
      <c r="E718" s="1">
        <f>IFERROR(VLOOKUP(D718,IMPORT!$1:$1048576,21,FALSE),"")</f>
        <v>0</v>
      </c>
      <c r="F718" s="25" t="str">
        <f>IFERROR(IF(VLOOKUP(B718,IMPORT!$F:$J,4,0)="true","","S"),"")</f>
        <v/>
      </c>
      <c r="G718" s="10" t="str">
        <f>IFERROR(IF(VLOOKUP(B718,IMPORT!$F:$J,5,0)="normal","","B"),"")</f>
        <v/>
      </c>
      <c r="H718" s="26" t="str">
        <f>IFERROR(IF(VLOOKUP(B718,IMPORT!$F:$L,7,0)="true","","P"),"")</f>
        <v/>
      </c>
      <c r="I718" s="18" t="str">
        <f>IF(AND(OR(IMPORT!K718="available",IMPORT!K718="reservation",IMPORT!K718="reservation-late"),OR(A718&lt;&gt;"Z - Garage - Livraison",A718&lt;&gt;"Z - Garage - Livraison")),B718,"")</f>
        <v/>
      </c>
      <c r="J718" s="18" t="str">
        <f>IFERROR(IF(VLOOKUP(B718,IMPORT!$F:$AF,21,FALSE)&lt;&gt;"null",IF(OR(A718="Z - Garage - Livraison",A718="Z - Garage - Restitution"),"",B718),""),"")</f>
        <v/>
      </c>
      <c r="K718" s="18" t="str">
        <f>IF(AND(J718="",OR(IMPORT!K718="intervention",IMPORT!K718="intervention-late")),IF(OR(A718="Z - Garage - Livraison",A718="Z - Garage - Restitution"),"",B718),"")</f>
        <v/>
      </c>
      <c r="L718" s="18" t="str">
        <f>IFERROR(IF(OR(A718="Z - Garage - Livraison",A718="Z - Garage - Restitution"),B718,""),"")</f>
        <v/>
      </c>
      <c r="M718" s="20" t="str">
        <f>IFERROR(INT(IF(OR(IMPORT!K718="intervention",IMPORT!K718="intervention-late",IMPORT!K718="unavailable"),IF(J718&lt;&gt;"",MID(VLOOKUP(B718,IMPORT!$F:$AF,21,0),1,10),MID(VLOOKUP(B718,IMPORT!$F:$AF,19,0),1,10)),"")),"")</f>
        <v/>
      </c>
      <c r="N718" s="20" t="str">
        <f>IFERROR(INT(IF(OR(IMPORT!K718="intervention",IMPORT!K718="intervention-late",IMPORT!K718="unavailable"),IF(J718&lt;&gt;"",MID(VLOOKUP(B718,IMPORT!$F:$AF,22,0),1,10),MID(VLOOKUP(B718,IMPORT!$F:$AF,20,0),1,10)),"")),"")</f>
        <v/>
      </c>
      <c r="O718" s="18" t="str">
        <f t="shared" ca="1" si="11"/>
        <v/>
      </c>
      <c r="P718" s="14" t="str">
        <f>IFERROR(INT(IF(MID(VLOOKUP(B718,IMPORT!$F:$AF,23,FALSE),1,10)&lt;&gt;"null",MID(VLOOKUP(B718,IMPORT!$F:$AF,23,FALSE),1,10),"")),"")</f>
        <v/>
      </c>
      <c r="Q718" s="16" t="str">
        <f>IFERROR(INT(IF(MID(VLOOKUP(B718,IMPORT!$F:$AF,26,FALSE),1,10)&lt;&gt;"null",MID(VLOOKUP(B718,IMPORT!$F:$AF,26,FALSE),1,10),"")),"")</f>
        <v/>
      </c>
      <c r="R718" s="16" t="str">
        <f>IFERROR(IF(VLOOKUP(B718,IMPORT!$F:$AF,11,FALSE)="true","X",""),"")</f>
        <v/>
      </c>
      <c r="S718" s="16" t="str">
        <f>IFERROR(IF(VLOOKUP(B718,IMPORT!$F:$AF,12,FALSE)="true","X",""),"")</f>
        <v/>
      </c>
      <c r="T718" s="16" t="str">
        <f>IFERROR(IF(VLOOKUP(B718,IMPORT!$F:$AF,9,FALSE)="true","X",""),"")</f>
        <v/>
      </c>
      <c r="U718" s="16" t="str">
        <f>IFERROR(IF(VLOOKUP(B718,IMPORT!$F:$AF,10,FALSE)="true","X",""),"")</f>
        <v/>
      </c>
      <c r="V718" s="16" t="str">
        <f>IFERROR(IF(VLOOKUP(B718,IMPORT!$F:$AF,13,FALSE)="true","X",""),"")</f>
        <v/>
      </c>
      <c r="W718" s="16" t="str">
        <f>IFERROR(IF(VLOOKUP(B718,IMPORT!$F:$AF,14,FALSE)="true","X",""),"")</f>
        <v/>
      </c>
      <c r="X718" s="12" t="str">
        <f>IFERROR(INT(IF(MID(VLOOKUP(B718,IMPORT!$F:$AF,27,FALSE),1,10)&lt;&gt;"null",MID(VLOOKUP(B718,IMPORT!$F:$AF,27,FALSE),1,10),"-")),"")</f>
        <v/>
      </c>
      <c r="Y718" s="21" t="str">
        <f>IFERROR(IF(VLOOKUP(B718,IMPORT!$F:$AF,24,FALSE)&lt;&gt;"null",VLOOKUP(B718,IMPORT!$F:$AF,24,FALSE),""),"")</f>
        <v/>
      </c>
      <c r="Z718" s="18" t="str">
        <f>IFERROR(IF(VLOOKUP(B718,IMPORT!$F:$AF,25,FALSE)&lt;&gt;"null",VLOOKUP(B718,IMPORT!$F:$AF,25,FALSE),""),"")</f>
        <v/>
      </c>
    </row>
    <row r="719" spans="1:26">
      <c r="A719" s="1" t="str">
        <f>IFERROR(IF(IMPORT!C719&lt;&gt;"",IMPORT!C719,""),"")</f>
        <v/>
      </c>
      <c r="B719" s="1">
        <f>IFERROR(VLOOKUP(D719,IMPORT!$1:$1048576,6,FALSE),"")</f>
        <v>0</v>
      </c>
      <c r="C719" s="1" t="str">
        <f>IFERROR(VLOOKUP(B719,IMPORT!$F:$G,2,FALSE),"")</f>
        <v/>
      </c>
      <c r="D719" s="8" t="str">
        <f>IFERROR(IF(IMPORT!A719&lt;&gt;"",IMPORT!A719,""),"")</f>
        <v/>
      </c>
      <c r="E719" s="1">
        <f>IFERROR(VLOOKUP(D719,IMPORT!$1:$1048576,21,FALSE),"")</f>
        <v>0</v>
      </c>
      <c r="F719" s="25" t="str">
        <f>IFERROR(IF(VLOOKUP(B719,IMPORT!$F:$J,4,0)="true","","S"),"")</f>
        <v/>
      </c>
      <c r="G719" s="10" t="str">
        <f>IFERROR(IF(VLOOKUP(B719,IMPORT!$F:$J,5,0)="normal","","B"),"")</f>
        <v/>
      </c>
      <c r="H719" s="26" t="str">
        <f>IFERROR(IF(VLOOKUP(B719,IMPORT!$F:$L,7,0)="true","","P"),"")</f>
        <v/>
      </c>
      <c r="I719" s="18" t="str">
        <f>IF(AND(OR(IMPORT!K719="available",IMPORT!K719="reservation",IMPORT!K719="reservation-late"),OR(A719&lt;&gt;"Z - Garage - Livraison",A719&lt;&gt;"Z - Garage - Livraison")),B719,"")</f>
        <v/>
      </c>
      <c r="J719" s="18" t="str">
        <f>IFERROR(IF(VLOOKUP(B719,IMPORT!$F:$AF,21,FALSE)&lt;&gt;"null",IF(OR(A719="Z - Garage - Livraison",A719="Z - Garage - Restitution"),"",B719),""),"")</f>
        <v/>
      </c>
      <c r="K719" s="18" t="str">
        <f>IF(AND(J719="",OR(IMPORT!K719="intervention",IMPORT!K719="intervention-late")),IF(OR(A719="Z - Garage - Livraison",A719="Z - Garage - Restitution"),"",B719),"")</f>
        <v/>
      </c>
      <c r="L719" s="18" t="str">
        <f>IFERROR(IF(OR(A719="Z - Garage - Livraison",A719="Z - Garage - Restitution"),B719,""),"")</f>
        <v/>
      </c>
      <c r="M719" s="20" t="str">
        <f>IFERROR(INT(IF(OR(IMPORT!K719="intervention",IMPORT!K719="intervention-late",IMPORT!K719="unavailable"),IF(J719&lt;&gt;"",MID(VLOOKUP(B719,IMPORT!$F:$AF,21,0),1,10),MID(VLOOKUP(B719,IMPORT!$F:$AF,19,0),1,10)),"")),"")</f>
        <v/>
      </c>
      <c r="N719" s="20" t="str">
        <f>IFERROR(INT(IF(OR(IMPORT!K719="intervention",IMPORT!K719="intervention-late",IMPORT!K719="unavailable"),IF(J719&lt;&gt;"",MID(VLOOKUP(B719,IMPORT!$F:$AF,22,0),1,10),MID(VLOOKUP(B719,IMPORT!$F:$AF,20,0),1,10)),"")),"")</f>
        <v/>
      </c>
      <c r="O719" s="18" t="str">
        <f t="shared" ca="1" si="11"/>
        <v/>
      </c>
      <c r="P719" s="14" t="str">
        <f>IFERROR(INT(IF(MID(VLOOKUP(B719,IMPORT!$F:$AF,23,FALSE),1,10)&lt;&gt;"null",MID(VLOOKUP(B719,IMPORT!$F:$AF,23,FALSE),1,10),"")),"")</f>
        <v/>
      </c>
      <c r="Q719" s="16" t="str">
        <f>IFERROR(INT(IF(MID(VLOOKUP(B719,IMPORT!$F:$AF,26,FALSE),1,10)&lt;&gt;"null",MID(VLOOKUP(B719,IMPORT!$F:$AF,26,FALSE),1,10),"")),"")</f>
        <v/>
      </c>
      <c r="R719" s="16" t="str">
        <f>IFERROR(IF(VLOOKUP(B719,IMPORT!$F:$AF,11,FALSE)="true","X",""),"")</f>
        <v/>
      </c>
      <c r="S719" s="16" t="str">
        <f>IFERROR(IF(VLOOKUP(B719,IMPORT!$F:$AF,12,FALSE)="true","X",""),"")</f>
        <v/>
      </c>
      <c r="T719" s="16" t="str">
        <f>IFERROR(IF(VLOOKUP(B719,IMPORT!$F:$AF,9,FALSE)="true","X",""),"")</f>
        <v/>
      </c>
      <c r="U719" s="16" t="str">
        <f>IFERROR(IF(VLOOKUP(B719,IMPORT!$F:$AF,10,FALSE)="true","X",""),"")</f>
        <v/>
      </c>
      <c r="V719" s="16" t="str">
        <f>IFERROR(IF(VLOOKUP(B719,IMPORT!$F:$AF,13,FALSE)="true","X",""),"")</f>
        <v/>
      </c>
      <c r="W719" s="16" t="str">
        <f>IFERROR(IF(VLOOKUP(B719,IMPORT!$F:$AF,14,FALSE)="true","X",""),"")</f>
        <v/>
      </c>
      <c r="X719" s="12" t="str">
        <f>IFERROR(INT(IF(MID(VLOOKUP(B719,IMPORT!$F:$AF,27,FALSE),1,10)&lt;&gt;"null",MID(VLOOKUP(B719,IMPORT!$F:$AF,27,FALSE),1,10),"-")),"")</f>
        <v/>
      </c>
      <c r="Y719" s="21" t="str">
        <f>IFERROR(IF(VLOOKUP(B719,IMPORT!$F:$AF,24,FALSE)&lt;&gt;"null",VLOOKUP(B719,IMPORT!$F:$AF,24,FALSE),""),"")</f>
        <v/>
      </c>
      <c r="Z719" s="18" t="str">
        <f>IFERROR(IF(VLOOKUP(B719,IMPORT!$F:$AF,25,FALSE)&lt;&gt;"null",VLOOKUP(B719,IMPORT!$F:$AF,25,FALSE),""),"")</f>
        <v/>
      </c>
    </row>
    <row r="720" spans="1:26">
      <c r="A720" s="1" t="str">
        <f>IFERROR(IF(IMPORT!C720&lt;&gt;"",IMPORT!C720,""),"")</f>
        <v/>
      </c>
      <c r="B720" s="1">
        <f>IFERROR(VLOOKUP(D720,IMPORT!$1:$1048576,6,FALSE),"")</f>
        <v>0</v>
      </c>
      <c r="C720" s="1" t="str">
        <f>IFERROR(VLOOKUP(B720,IMPORT!$F:$G,2,FALSE),"")</f>
        <v/>
      </c>
      <c r="D720" s="8" t="str">
        <f>IFERROR(IF(IMPORT!A720&lt;&gt;"",IMPORT!A720,""),"")</f>
        <v/>
      </c>
      <c r="E720" s="1">
        <f>IFERROR(VLOOKUP(D720,IMPORT!$1:$1048576,21,FALSE),"")</f>
        <v>0</v>
      </c>
      <c r="F720" s="25" t="str">
        <f>IFERROR(IF(VLOOKUP(B720,IMPORT!$F:$J,4,0)="true","","S"),"")</f>
        <v/>
      </c>
      <c r="G720" s="10" t="str">
        <f>IFERROR(IF(VLOOKUP(B720,IMPORT!$F:$J,5,0)="normal","","B"),"")</f>
        <v/>
      </c>
      <c r="H720" s="26" t="str">
        <f>IFERROR(IF(VLOOKUP(B720,IMPORT!$F:$L,7,0)="true","","P"),"")</f>
        <v/>
      </c>
      <c r="I720" s="18" t="str">
        <f>IF(AND(OR(IMPORT!K720="available",IMPORT!K720="reservation",IMPORT!K720="reservation-late"),OR(A720&lt;&gt;"Z - Garage - Livraison",A720&lt;&gt;"Z - Garage - Livraison")),B720,"")</f>
        <v/>
      </c>
      <c r="J720" s="18" t="str">
        <f>IFERROR(IF(VLOOKUP(B720,IMPORT!$F:$AF,21,FALSE)&lt;&gt;"null",IF(OR(A720="Z - Garage - Livraison",A720="Z - Garage - Restitution"),"",B720),""),"")</f>
        <v/>
      </c>
      <c r="K720" s="18" t="str">
        <f>IF(AND(J720="",OR(IMPORT!K720="intervention",IMPORT!K720="intervention-late")),IF(OR(A720="Z - Garage - Livraison",A720="Z - Garage - Restitution"),"",B720),"")</f>
        <v/>
      </c>
      <c r="L720" s="18" t="str">
        <f>IFERROR(IF(OR(A720="Z - Garage - Livraison",A720="Z - Garage - Restitution"),B720,""),"")</f>
        <v/>
      </c>
      <c r="M720" s="20" t="str">
        <f>IFERROR(INT(IF(OR(IMPORT!K720="intervention",IMPORT!K720="intervention-late",IMPORT!K720="unavailable"),IF(J720&lt;&gt;"",MID(VLOOKUP(B720,IMPORT!$F:$AF,21,0),1,10),MID(VLOOKUP(B720,IMPORT!$F:$AF,19,0),1,10)),"")),"")</f>
        <v/>
      </c>
      <c r="N720" s="20" t="str">
        <f>IFERROR(INT(IF(OR(IMPORT!K720="intervention",IMPORT!K720="intervention-late",IMPORT!K720="unavailable"),IF(J720&lt;&gt;"",MID(VLOOKUP(B720,IMPORT!$F:$AF,22,0),1,10),MID(VLOOKUP(B720,IMPORT!$F:$AF,20,0),1,10)),"")),"")</f>
        <v/>
      </c>
      <c r="O720" s="18" t="str">
        <f t="shared" ca="1" si="11"/>
        <v/>
      </c>
      <c r="P720" s="14" t="str">
        <f>IFERROR(INT(IF(MID(VLOOKUP(B720,IMPORT!$F:$AF,23,FALSE),1,10)&lt;&gt;"null",MID(VLOOKUP(B720,IMPORT!$F:$AF,23,FALSE),1,10),"")),"")</f>
        <v/>
      </c>
      <c r="Q720" s="16" t="str">
        <f>IFERROR(INT(IF(MID(VLOOKUP(B720,IMPORT!$F:$AF,26,FALSE),1,10)&lt;&gt;"null",MID(VLOOKUP(B720,IMPORT!$F:$AF,26,FALSE),1,10),"")),"")</f>
        <v/>
      </c>
      <c r="R720" s="16" t="str">
        <f>IFERROR(IF(VLOOKUP(B720,IMPORT!$F:$AF,11,FALSE)="true","X",""),"")</f>
        <v/>
      </c>
      <c r="S720" s="16" t="str">
        <f>IFERROR(IF(VLOOKUP(B720,IMPORT!$F:$AF,12,FALSE)="true","X",""),"")</f>
        <v/>
      </c>
      <c r="T720" s="16" t="str">
        <f>IFERROR(IF(VLOOKUP(B720,IMPORT!$F:$AF,9,FALSE)="true","X",""),"")</f>
        <v/>
      </c>
      <c r="U720" s="16" t="str">
        <f>IFERROR(IF(VLOOKUP(B720,IMPORT!$F:$AF,10,FALSE)="true","X",""),"")</f>
        <v/>
      </c>
      <c r="V720" s="16" t="str">
        <f>IFERROR(IF(VLOOKUP(B720,IMPORT!$F:$AF,13,FALSE)="true","X",""),"")</f>
        <v/>
      </c>
      <c r="W720" s="16" t="str">
        <f>IFERROR(IF(VLOOKUP(B720,IMPORT!$F:$AF,14,FALSE)="true","X",""),"")</f>
        <v/>
      </c>
      <c r="X720" s="12" t="str">
        <f>IFERROR(INT(IF(MID(VLOOKUP(B720,IMPORT!$F:$AF,27,FALSE),1,10)&lt;&gt;"null",MID(VLOOKUP(B720,IMPORT!$F:$AF,27,FALSE),1,10),"-")),"")</f>
        <v/>
      </c>
      <c r="Y720" s="21" t="str">
        <f>IFERROR(IF(VLOOKUP(B720,IMPORT!$F:$AF,24,FALSE)&lt;&gt;"null",VLOOKUP(B720,IMPORT!$F:$AF,24,FALSE),""),"")</f>
        <v/>
      </c>
      <c r="Z720" s="18" t="str">
        <f>IFERROR(IF(VLOOKUP(B720,IMPORT!$F:$AF,25,FALSE)&lt;&gt;"null",VLOOKUP(B720,IMPORT!$F:$AF,25,FALSE),""),"")</f>
        <v/>
      </c>
    </row>
    <row r="721" spans="1:26">
      <c r="A721" s="1" t="str">
        <f>IFERROR(IF(IMPORT!C721&lt;&gt;"",IMPORT!C721,""),"")</f>
        <v/>
      </c>
      <c r="B721" s="1">
        <f>IFERROR(VLOOKUP(D721,IMPORT!$1:$1048576,6,FALSE),"")</f>
        <v>0</v>
      </c>
      <c r="C721" s="1" t="str">
        <f>IFERROR(VLOOKUP(B721,IMPORT!$F:$G,2,FALSE),"")</f>
        <v/>
      </c>
      <c r="D721" s="8" t="str">
        <f>IFERROR(IF(IMPORT!A721&lt;&gt;"",IMPORT!A721,""),"")</f>
        <v/>
      </c>
      <c r="E721" s="1">
        <f>IFERROR(VLOOKUP(D721,IMPORT!$1:$1048576,21,FALSE),"")</f>
        <v>0</v>
      </c>
      <c r="F721" s="25" t="str">
        <f>IFERROR(IF(VLOOKUP(B721,IMPORT!$F:$J,4,0)="true","","S"),"")</f>
        <v/>
      </c>
      <c r="G721" s="10" t="str">
        <f>IFERROR(IF(VLOOKUP(B721,IMPORT!$F:$J,5,0)="normal","","B"),"")</f>
        <v/>
      </c>
      <c r="H721" s="26" t="str">
        <f>IFERROR(IF(VLOOKUP(B721,IMPORT!$F:$L,7,0)="true","","P"),"")</f>
        <v/>
      </c>
      <c r="I721" s="18" t="str">
        <f>IF(AND(OR(IMPORT!K721="available",IMPORT!K721="reservation",IMPORT!K721="reservation-late"),OR(A721&lt;&gt;"Z - Garage - Livraison",A721&lt;&gt;"Z - Garage - Livraison")),B721,"")</f>
        <v/>
      </c>
      <c r="J721" s="18" t="str">
        <f>IFERROR(IF(VLOOKUP(B721,IMPORT!$F:$AF,21,FALSE)&lt;&gt;"null",IF(OR(A721="Z - Garage - Livraison",A721="Z - Garage - Restitution"),"",B721),""),"")</f>
        <v/>
      </c>
      <c r="K721" s="18" t="str">
        <f>IF(AND(J721="",OR(IMPORT!K721="intervention",IMPORT!K721="intervention-late")),IF(OR(A721="Z - Garage - Livraison",A721="Z - Garage - Restitution"),"",B721),"")</f>
        <v/>
      </c>
      <c r="L721" s="18" t="str">
        <f>IFERROR(IF(OR(A721="Z - Garage - Livraison",A721="Z - Garage - Restitution"),B721,""),"")</f>
        <v/>
      </c>
      <c r="M721" s="20" t="str">
        <f>IFERROR(INT(IF(OR(IMPORT!K721="intervention",IMPORT!K721="intervention-late",IMPORT!K721="unavailable"),IF(J721&lt;&gt;"",MID(VLOOKUP(B721,IMPORT!$F:$AF,21,0),1,10),MID(VLOOKUP(B721,IMPORT!$F:$AF,19,0),1,10)),"")),"")</f>
        <v/>
      </c>
      <c r="N721" s="20" t="str">
        <f>IFERROR(INT(IF(OR(IMPORT!K721="intervention",IMPORT!K721="intervention-late",IMPORT!K721="unavailable"),IF(J721&lt;&gt;"",MID(VLOOKUP(B721,IMPORT!$F:$AF,22,0),1,10),MID(VLOOKUP(B721,IMPORT!$F:$AF,20,0),1,10)),"")),"")</f>
        <v/>
      </c>
      <c r="O721" s="18" t="str">
        <f t="shared" ca="1" si="11"/>
        <v/>
      </c>
      <c r="P721" s="14" t="str">
        <f>IFERROR(INT(IF(MID(VLOOKUP(B721,IMPORT!$F:$AF,23,FALSE),1,10)&lt;&gt;"null",MID(VLOOKUP(B721,IMPORT!$F:$AF,23,FALSE),1,10),"")),"")</f>
        <v/>
      </c>
      <c r="Q721" s="16" t="str">
        <f>IFERROR(INT(IF(MID(VLOOKUP(B721,IMPORT!$F:$AF,26,FALSE),1,10)&lt;&gt;"null",MID(VLOOKUP(B721,IMPORT!$F:$AF,26,FALSE),1,10),"")),"")</f>
        <v/>
      </c>
      <c r="R721" s="16" t="str">
        <f>IFERROR(IF(VLOOKUP(B721,IMPORT!$F:$AF,11,FALSE)="true","X",""),"")</f>
        <v/>
      </c>
      <c r="S721" s="16" t="str">
        <f>IFERROR(IF(VLOOKUP(B721,IMPORT!$F:$AF,12,FALSE)="true","X",""),"")</f>
        <v/>
      </c>
      <c r="T721" s="16" t="str">
        <f>IFERROR(IF(VLOOKUP(B721,IMPORT!$F:$AF,9,FALSE)="true","X",""),"")</f>
        <v/>
      </c>
      <c r="U721" s="16" t="str">
        <f>IFERROR(IF(VLOOKUP(B721,IMPORT!$F:$AF,10,FALSE)="true","X",""),"")</f>
        <v/>
      </c>
      <c r="V721" s="16" t="str">
        <f>IFERROR(IF(VLOOKUP(B721,IMPORT!$F:$AF,13,FALSE)="true","X",""),"")</f>
        <v/>
      </c>
      <c r="W721" s="16" t="str">
        <f>IFERROR(IF(VLOOKUP(B721,IMPORT!$F:$AF,14,FALSE)="true","X",""),"")</f>
        <v/>
      </c>
      <c r="X721" s="12" t="str">
        <f>IFERROR(INT(IF(MID(VLOOKUP(B721,IMPORT!$F:$AF,27,FALSE),1,10)&lt;&gt;"null",MID(VLOOKUP(B721,IMPORT!$F:$AF,27,FALSE),1,10),"-")),"")</f>
        <v/>
      </c>
      <c r="Y721" s="21" t="str">
        <f>IFERROR(IF(VLOOKUP(B721,IMPORT!$F:$AF,24,FALSE)&lt;&gt;"null",VLOOKUP(B721,IMPORT!$F:$AF,24,FALSE),""),"")</f>
        <v/>
      </c>
      <c r="Z721" s="18" t="str">
        <f>IFERROR(IF(VLOOKUP(B721,IMPORT!$F:$AF,25,FALSE)&lt;&gt;"null",VLOOKUP(B721,IMPORT!$F:$AF,25,FALSE),""),"")</f>
        <v/>
      </c>
    </row>
    <row r="722" spans="1:26">
      <c r="A722" s="1" t="str">
        <f>IFERROR(IF(IMPORT!C722&lt;&gt;"",IMPORT!C722,""),"")</f>
        <v/>
      </c>
      <c r="B722" s="1">
        <f>IFERROR(VLOOKUP(D722,IMPORT!$1:$1048576,6,FALSE),"")</f>
        <v>0</v>
      </c>
      <c r="C722" s="1" t="str">
        <f>IFERROR(VLOOKUP(B722,IMPORT!$F:$G,2,FALSE),"")</f>
        <v/>
      </c>
      <c r="D722" s="8" t="str">
        <f>IFERROR(IF(IMPORT!A722&lt;&gt;"",IMPORT!A722,""),"")</f>
        <v/>
      </c>
      <c r="E722" s="1">
        <f>IFERROR(VLOOKUP(D722,IMPORT!$1:$1048576,21,FALSE),"")</f>
        <v>0</v>
      </c>
      <c r="F722" s="25" t="str">
        <f>IFERROR(IF(VLOOKUP(B722,IMPORT!$F:$J,4,0)="true","","S"),"")</f>
        <v/>
      </c>
      <c r="G722" s="10" t="str">
        <f>IFERROR(IF(VLOOKUP(B722,IMPORT!$F:$J,5,0)="normal","","B"),"")</f>
        <v/>
      </c>
      <c r="H722" s="26" t="str">
        <f>IFERROR(IF(VLOOKUP(B722,IMPORT!$F:$L,7,0)="true","","P"),"")</f>
        <v/>
      </c>
      <c r="I722" s="18" t="str">
        <f>IF(AND(OR(IMPORT!K722="available",IMPORT!K722="reservation",IMPORT!K722="reservation-late"),OR(A722&lt;&gt;"Z - Garage - Livraison",A722&lt;&gt;"Z - Garage - Livraison")),B722,"")</f>
        <v/>
      </c>
      <c r="J722" s="18" t="str">
        <f>IFERROR(IF(VLOOKUP(B722,IMPORT!$F:$AF,21,FALSE)&lt;&gt;"null",IF(OR(A722="Z - Garage - Livraison",A722="Z - Garage - Restitution"),"",B722),""),"")</f>
        <v/>
      </c>
      <c r="K722" s="18" t="str">
        <f>IF(AND(J722="",OR(IMPORT!K722="intervention",IMPORT!K722="intervention-late")),IF(OR(A722="Z - Garage - Livraison",A722="Z - Garage - Restitution"),"",B722),"")</f>
        <v/>
      </c>
      <c r="L722" s="18" t="str">
        <f>IFERROR(IF(OR(A722="Z - Garage - Livraison",A722="Z - Garage - Restitution"),B722,""),"")</f>
        <v/>
      </c>
      <c r="M722" s="20" t="str">
        <f>IFERROR(INT(IF(OR(IMPORT!K722="intervention",IMPORT!K722="intervention-late",IMPORT!K722="unavailable"),IF(J722&lt;&gt;"",MID(VLOOKUP(B722,IMPORT!$F:$AF,21,0),1,10),MID(VLOOKUP(B722,IMPORT!$F:$AF,19,0),1,10)),"")),"")</f>
        <v/>
      </c>
      <c r="N722" s="20" t="str">
        <f>IFERROR(INT(IF(OR(IMPORT!K722="intervention",IMPORT!K722="intervention-late",IMPORT!K722="unavailable"),IF(J722&lt;&gt;"",MID(VLOOKUP(B722,IMPORT!$F:$AF,22,0),1,10),MID(VLOOKUP(B722,IMPORT!$F:$AF,20,0),1,10)),"")),"")</f>
        <v/>
      </c>
      <c r="O722" s="18" t="str">
        <f t="shared" ca="1" si="11"/>
        <v/>
      </c>
      <c r="P722" s="14" t="str">
        <f>IFERROR(INT(IF(MID(VLOOKUP(B722,IMPORT!$F:$AF,23,FALSE),1,10)&lt;&gt;"null",MID(VLOOKUP(B722,IMPORT!$F:$AF,23,FALSE),1,10),"")),"")</f>
        <v/>
      </c>
      <c r="Q722" s="16" t="str">
        <f>IFERROR(INT(IF(MID(VLOOKUP(B722,IMPORT!$F:$AF,26,FALSE),1,10)&lt;&gt;"null",MID(VLOOKUP(B722,IMPORT!$F:$AF,26,FALSE),1,10),"")),"")</f>
        <v/>
      </c>
      <c r="R722" s="16" t="str">
        <f>IFERROR(IF(VLOOKUP(B722,IMPORT!$F:$AF,11,FALSE)="true","X",""),"")</f>
        <v/>
      </c>
      <c r="S722" s="16" t="str">
        <f>IFERROR(IF(VLOOKUP(B722,IMPORT!$F:$AF,12,FALSE)="true","X",""),"")</f>
        <v/>
      </c>
      <c r="T722" s="16" t="str">
        <f>IFERROR(IF(VLOOKUP(B722,IMPORT!$F:$AF,9,FALSE)="true","X",""),"")</f>
        <v/>
      </c>
      <c r="U722" s="16" t="str">
        <f>IFERROR(IF(VLOOKUP(B722,IMPORT!$F:$AF,10,FALSE)="true","X",""),"")</f>
        <v/>
      </c>
      <c r="V722" s="16" t="str">
        <f>IFERROR(IF(VLOOKUP(B722,IMPORT!$F:$AF,13,FALSE)="true","X",""),"")</f>
        <v/>
      </c>
      <c r="W722" s="16" t="str">
        <f>IFERROR(IF(VLOOKUP(B722,IMPORT!$F:$AF,14,FALSE)="true","X",""),"")</f>
        <v/>
      </c>
      <c r="X722" s="12" t="str">
        <f>IFERROR(INT(IF(MID(VLOOKUP(B722,IMPORT!$F:$AF,27,FALSE),1,10)&lt;&gt;"null",MID(VLOOKUP(B722,IMPORT!$F:$AF,27,FALSE),1,10),"-")),"")</f>
        <v/>
      </c>
      <c r="Y722" s="21" t="str">
        <f>IFERROR(IF(VLOOKUP(B722,IMPORT!$F:$AF,24,FALSE)&lt;&gt;"null",VLOOKUP(B722,IMPORT!$F:$AF,24,FALSE),""),"")</f>
        <v/>
      </c>
      <c r="Z722" s="18" t="str">
        <f>IFERROR(IF(VLOOKUP(B722,IMPORT!$F:$AF,25,FALSE)&lt;&gt;"null",VLOOKUP(B722,IMPORT!$F:$AF,25,FALSE),""),"")</f>
        <v/>
      </c>
    </row>
    <row r="723" spans="1:26">
      <c r="A723" s="1" t="str">
        <f>IFERROR(IF(IMPORT!C723&lt;&gt;"",IMPORT!C723,""),"")</f>
        <v/>
      </c>
      <c r="B723" s="1">
        <f>IFERROR(VLOOKUP(D723,IMPORT!$1:$1048576,6,FALSE),"")</f>
        <v>0</v>
      </c>
      <c r="C723" s="1" t="str">
        <f>IFERROR(VLOOKUP(B723,IMPORT!$F:$G,2,FALSE),"")</f>
        <v/>
      </c>
      <c r="D723" s="8" t="str">
        <f>IFERROR(IF(IMPORT!A723&lt;&gt;"",IMPORT!A723,""),"")</f>
        <v/>
      </c>
      <c r="E723" s="1">
        <f>IFERROR(VLOOKUP(D723,IMPORT!$1:$1048576,21,FALSE),"")</f>
        <v>0</v>
      </c>
      <c r="F723" s="25" t="str">
        <f>IFERROR(IF(VLOOKUP(B723,IMPORT!$F:$J,4,0)="true","","S"),"")</f>
        <v/>
      </c>
      <c r="G723" s="10" t="str">
        <f>IFERROR(IF(VLOOKUP(B723,IMPORT!$F:$J,5,0)="normal","","B"),"")</f>
        <v/>
      </c>
      <c r="H723" s="26" t="str">
        <f>IFERROR(IF(VLOOKUP(B723,IMPORT!$F:$L,7,0)="true","","P"),"")</f>
        <v/>
      </c>
      <c r="I723" s="18" t="str">
        <f>IF(AND(OR(IMPORT!K723="available",IMPORT!K723="reservation",IMPORT!K723="reservation-late"),OR(A723&lt;&gt;"Z - Garage - Livraison",A723&lt;&gt;"Z - Garage - Livraison")),B723,"")</f>
        <v/>
      </c>
      <c r="J723" s="18" t="str">
        <f>IFERROR(IF(VLOOKUP(B723,IMPORT!$F:$AF,21,FALSE)&lt;&gt;"null",IF(OR(A723="Z - Garage - Livraison",A723="Z - Garage - Restitution"),"",B723),""),"")</f>
        <v/>
      </c>
      <c r="K723" s="18" t="str">
        <f>IF(AND(J723="",OR(IMPORT!K723="intervention",IMPORT!K723="intervention-late")),IF(OR(A723="Z - Garage - Livraison",A723="Z - Garage - Restitution"),"",B723),"")</f>
        <v/>
      </c>
      <c r="L723" s="18" t="str">
        <f>IFERROR(IF(OR(A723="Z - Garage - Livraison",A723="Z - Garage - Restitution"),B723,""),"")</f>
        <v/>
      </c>
      <c r="M723" s="20" t="str">
        <f>IFERROR(INT(IF(OR(IMPORT!K723="intervention",IMPORT!K723="intervention-late",IMPORT!K723="unavailable"),IF(J723&lt;&gt;"",MID(VLOOKUP(B723,IMPORT!$F:$AF,21,0),1,10),MID(VLOOKUP(B723,IMPORT!$F:$AF,19,0),1,10)),"")),"")</f>
        <v/>
      </c>
      <c r="N723" s="20" t="str">
        <f>IFERROR(INT(IF(OR(IMPORT!K723="intervention",IMPORT!K723="intervention-late",IMPORT!K723="unavailable"),IF(J723&lt;&gt;"",MID(VLOOKUP(B723,IMPORT!$F:$AF,22,0),1,10),MID(VLOOKUP(B723,IMPORT!$F:$AF,20,0),1,10)),"")),"")</f>
        <v/>
      </c>
      <c r="O723" s="18" t="str">
        <f t="shared" ca="1" si="11"/>
        <v/>
      </c>
      <c r="P723" s="14" t="str">
        <f>IFERROR(INT(IF(MID(VLOOKUP(B723,IMPORT!$F:$AF,23,FALSE),1,10)&lt;&gt;"null",MID(VLOOKUP(B723,IMPORT!$F:$AF,23,FALSE),1,10),"")),"")</f>
        <v/>
      </c>
      <c r="Q723" s="16" t="str">
        <f>IFERROR(INT(IF(MID(VLOOKUP(B723,IMPORT!$F:$AF,26,FALSE),1,10)&lt;&gt;"null",MID(VLOOKUP(B723,IMPORT!$F:$AF,26,FALSE),1,10),"")),"")</f>
        <v/>
      </c>
      <c r="R723" s="16" t="str">
        <f>IFERROR(IF(VLOOKUP(B723,IMPORT!$F:$AF,11,FALSE)="true","X",""),"")</f>
        <v/>
      </c>
      <c r="S723" s="16" t="str">
        <f>IFERROR(IF(VLOOKUP(B723,IMPORT!$F:$AF,12,FALSE)="true","X",""),"")</f>
        <v/>
      </c>
      <c r="T723" s="16" t="str">
        <f>IFERROR(IF(VLOOKUP(B723,IMPORT!$F:$AF,9,FALSE)="true","X",""),"")</f>
        <v/>
      </c>
      <c r="U723" s="16" t="str">
        <f>IFERROR(IF(VLOOKUP(B723,IMPORT!$F:$AF,10,FALSE)="true","X",""),"")</f>
        <v/>
      </c>
      <c r="V723" s="16" t="str">
        <f>IFERROR(IF(VLOOKUP(B723,IMPORT!$F:$AF,13,FALSE)="true","X",""),"")</f>
        <v/>
      </c>
      <c r="W723" s="16" t="str">
        <f>IFERROR(IF(VLOOKUP(B723,IMPORT!$F:$AF,14,FALSE)="true","X",""),"")</f>
        <v/>
      </c>
      <c r="X723" s="12" t="str">
        <f>IFERROR(INT(IF(MID(VLOOKUP(B723,IMPORT!$F:$AF,27,FALSE),1,10)&lt;&gt;"null",MID(VLOOKUP(B723,IMPORT!$F:$AF,27,FALSE),1,10),"-")),"")</f>
        <v/>
      </c>
      <c r="Y723" s="21" t="str">
        <f>IFERROR(IF(VLOOKUP(B723,IMPORT!$F:$AF,24,FALSE)&lt;&gt;"null",VLOOKUP(B723,IMPORT!$F:$AF,24,FALSE),""),"")</f>
        <v/>
      </c>
      <c r="Z723" s="18" t="str">
        <f>IFERROR(IF(VLOOKUP(B723,IMPORT!$F:$AF,25,FALSE)&lt;&gt;"null",VLOOKUP(B723,IMPORT!$F:$AF,25,FALSE),""),"")</f>
        <v/>
      </c>
    </row>
    <row r="724" spans="1:26">
      <c r="A724" s="1" t="str">
        <f>IFERROR(IF(IMPORT!C724&lt;&gt;"",IMPORT!C724,""),"")</f>
        <v/>
      </c>
      <c r="B724" s="1">
        <f>IFERROR(VLOOKUP(D724,IMPORT!$1:$1048576,6,FALSE),"")</f>
        <v>0</v>
      </c>
      <c r="C724" s="1" t="str">
        <f>IFERROR(VLOOKUP(B724,IMPORT!$F:$G,2,FALSE),"")</f>
        <v/>
      </c>
      <c r="D724" s="8" t="str">
        <f>IFERROR(IF(IMPORT!A724&lt;&gt;"",IMPORT!A724,""),"")</f>
        <v/>
      </c>
      <c r="E724" s="1">
        <f>IFERROR(VLOOKUP(D724,IMPORT!$1:$1048576,21,FALSE),"")</f>
        <v>0</v>
      </c>
      <c r="F724" s="25" t="str">
        <f>IFERROR(IF(VLOOKUP(B724,IMPORT!$F:$J,4,0)="true","","S"),"")</f>
        <v/>
      </c>
      <c r="G724" s="10" t="str">
        <f>IFERROR(IF(VLOOKUP(B724,IMPORT!$F:$J,5,0)="normal","","B"),"")</f>
        <v/>
      </c>
      <c r="H724" s="26" t="str">
        <f>IFERROR(IF(VLOOKUP(B724,IMPORT!$F:$L,7,0)="true","","P"),"")</f>
        <v/>
      </c>
      <c r="I724" s="18" t="str">
        <f>IF(AND(OR(IMPORT!K724="available",IMPORT!K724="reservation",IMPORT!K724="reservation-late"),OR(A724&lt;&gt;"Z - Garage - Livraison",A724&lt;&gt;"Z - Garage - Livraison")),B724,"")</f>
        <v/>
      </c>
      <c r="J724" s="18" t="str">
        <f>IFERROR(IF(VLOOKUP(B724,IMPORT!$F:$AF,21,FALSE)&lt;&gt;"null",IF(OR(A724="Z - Garage - Livraison",A724="Z - Garage - Restitution"),"",B724),""),"")</f>
        <v/>
      </c>
      <c r="K724" s="18" t="str">
        <f>IF(AND(J724="",OR(IMPORT!K724="intervention",IMPORT!K724="intervention-late")),IF(OR(A724="Z - Garage - Livraison",A724="Z - Garage - Restitution"),"",B724),"")</f>
        <v/>
      </c>
      <c r="L724" s="18" t="str">
        <f>IFERROR(IF(OR(A724="Z - Garage - Livraison",A724="Z - Garage - Restitution"),B724,""),"")</f>
        <v/>
      </c>
      <c r="M724" s="20" t="str">
        <f>IFERROR(INT(IF(OR(IMPORT!K724="intervention",IMPORT!K724="intervention-late",IMPORT!K724="unavailable"),IF(J724&lt;&gt;"",MID(VLOOKUP(B724,IMPORT!$F:$AF,21,0),1,10),MID(VLOOKUP(B724,IMPORT!$F:$AF,19,0),1,10)),"")),"")</f>
        <v/>
      </c>
      <c r="N724" s="20" t="str">
        <f>IFERROR(INT(IF(OR(IMPORT!K724="intervention",IMPORT!K724="intervention-late",IMPORT!K724="unavailable"),IF(J724&lt;&gt;"",MID(VLOOKUP(B724,IMPORT!$F:$AF,22,0),1,10),MID(VLOOKUP(B724,IMPORT!$F:$AF,20,0),1,10)),"")),"")</f>
        <v/>
      </c>
      <c r="O724" s="18" t="str">
        <f t="shared" ca="1" si="11"/>
        <v/>
      </c>
      <c r="P724" s="14" t="str">
        <f>IFERROR(INT(IF(MID(VLOOKUP(B724,IMPORT!$F:$AF,23,FALSE),1,10)&lt;&gt;"null",MID(VLOOKUP(B724,IMPORT!$F:$AF,23,FALSE),1,10),"")),"")</f>
        <v/>
      </c>
      <c r="Q724" s="16" t="str">
        <f>IFERROR(INT(IF(MID(VLOOKUP(B724,IMPORT!$F:$AF,26,FALSE),1,10)&lt;&gt;"null",MID(VLOOKUP(B724,IMPORT!$F:$AF,26,FALSE),1,10),"")),"")</f>
        <v/>
      </c>
      <c r="R724" s="16" t="str">
        <f>IFERROR(IF(VLOOKUP(B724,IMPORT!$F:$AF,11,FALSE)="true","X",""),"")</f>
        <v/>
      </c>
      <c r="S724" s="16" t="str">
        <f>IFERROR(IF(VLOOKUP(B724,IMPORT!$F:$AF,12,FALSE)="true","X",""),"")</f>
        <v/>
      </c>
      <c r="T724" s="16" t="str">
        <f>IFERROR(IF(VLOOKUP(B724,IMPORT!$F:$AF,9,FALSE)="true","X",""),"")</f>
        <v/>
      </c>
      <c r="U724" s="16" t="str">
        <f>IFERROR(IF(VLOOKUP(B724,IMPORT!$F:$AF,10,FALSE)="true","X",""),"")</f>
        <v/>
      </c>
      <c r="V724" s="16" t="str">
        <f>IFERROR(IF(VLOOKUP(B724,IMPORT!$F:$AF,13,FALSE)="true","X",""),"")</f>
        <v/>
      </c>
      <c r="W724" s="16" t="str">
        <f>IFERROR(IF(VLOOKUP(B724,IMPORT!$F:$AF,14,FALSE)="true","X",""),"")</f>
        <v/>
      </c>
      <c r="X724" s="12" t="str">
        <f>IFERROR(INT(IF(MID(VLOOKUP(B724,IMPORT!$F:$AF,27,FALSE),1,10)&lt;&gt;"null",MID(VLOOKUP(B724,IMPORT!$F:$AF,27,FALSE),1,10),"-")),"")</f>
        <v/>
      </c>
      <c r="Y724" s="21" t="str">
        <f>IFERROR(IF(VLOOKUP(B724,IMPORT!$F:$AF,24,FALSE)&lt;&gt;"null",VLOOKUP(B724,IMPORT!$F:$AF,24,FALSE),""),"")</f>
        <v/>
      </c>
      <c r="Z724" s="18" t="str">
        <f>IFERROR(IF(VLOOKUP(B724,IMPORT!$F:$AF,25,FALSE)&lt;&gt;"null",VLOOKUP(B724,IMPORT!$F:$AF,25,FALSE),""),"")</f>
        <v/>
      </c>
    </row>
    <row r="725" spans="1:26">
      <c r="A725" s="1" t="str">
        <f>IFERROR(IF(IMPORT!C725&lt;&gt;"",IMPORT!C725,""),"")</f>
        <v/>
      </c>
      <c r="B725" s="1">
        <f>IFERROR(VLOOKUP(D725,IMPORT!$1:$1048576,6,FALSE),"")</f>
        <v>0</v>
      </c>
      <c r="C725" s="1" t="str">
        <f>IFERROR(VLOOKUP(B725,IMPORT!$F:$G,2,FALSE),"")</f>
        <v/>
      </c>
      <c r="D725" s="8" t="str">
        <f>IFERROR(IF(IMPORT!A725&lt;&gt;"",IMPORT!A725,""),"")</f>
        <v/>
      </c>
      <c r="E725" s="1">
        <f>IFERROR(VLOOKUP(D725,IMPORT!$1:$1048576,21,FALSE),"")</f>
        <v>0</v>
      </c>
      <c r="F725" s="25" t="str">
        <f>IFERROR(IF(VLOOKUP(B725,IMPORT!$F:$J,4,0)="true","","S"),"")</f>
        <v/>
      </c>
      <c r="G725" s="10" t="str">
        <f>IFERROR(IF(VLOOKUP(B725,IMPORT!$F:$J,5,0)="normal","","B"),"")</f>
        <v/>
      </c>
      <c r="H725" s="26" t="str">
        <f>IFERROR(IF(VLOOKUP(B725,IMPORT!$F:$L,7,0)="true","","P"),"")</f>
        <v/>
      </c>
      <c r="I725" s="18" t="str">
        <f>IF(AND(OR(IMPORT!K725="available",IMPORT!K725="reservation",IMPORT!K725="reservation-late"),OR(A725&lt;&gt;"Z - Garage - Livraison",A725&lt;&gt;"Z - Garage - Livraison")),B725,"")</f>
        <v/>
      </c>
      <c r="J725" s="18" t="str">
        <f>IFERROR(IF(VLOOKUP(B725,IMPORT!$F:$AF,21,FALSE)&lt;&gt;"null",IF(OR(A725="Z - Garage - Livraison",A725="Z - Garage - Restitution"),"",B725),""),"")</f>
        <v/>
      </c>
      <c r="K725" s="18" t="str">
        <f>IF(AND(J725="",OR(IMPORT!K725="intervention",IMPORT!K725="intervention-late")),IF(OR(A725="Z - Garage - Livraison",A725="Z - Garage - Restitution"),"",B725),"")</f>
        <v/>
      </c>
      <c r="L725" s="18" t="str">
        <f>IFERROR(IF(OR(A725="Z - Garage - Livraison",A725="Z - Garage - Restitution"),B725,""),"")</f>
        <v/>
      </c>
      <c r="M725" s="20" t="str">
        <f>IFERROR(INT(IF(OR(IMPORT!K725="intervention",IMPORT!K725="intervention-late",IMPORT!K725="unavailable"),IF(J725&lt;&gt;"",MID(VLOOKUP(B725,IMPORT!$F:$AF,21,0),1,10),MID(VLOOKUP(B725,IMPORT!$F:$AF,19,0),1,10)),"")),"")</f>
        <v/>
      </c>
      <c r="N725" s="20" t="str">
        <f>IFERROR(INT(IF(OR(IMPORT!K725="intervention",IMPORT!K725="intervention-late",IMPORT!K725="unavailable"),IF(J725&lt;&gt;"",MID(VLOOKUP(B725,IMPORT!$F:$AF,22,0),1,10),MID(VLOOKUP(B725,IMPORT!$F:$AF,20,0),1,10)),"")),"")</f>
        <v/>
      </c>
      <c r="O725" s="18" t="str">
        <f t="shared" ca="1" si="11"/>
        <v/>
      </c>
      <c r="P725" s="14" t="str">
        <f>IFERROR(INT(IF(MID(VLOOKUP(B725,IMPORT!$F:$AF,23,FALSE),1,10)&lt;&gt;"null",MID(VLOOKUP(B725,IMPORT!$F:$AF,23,FALSE),1,10),"")),"")</f>
        <v/>
      </c>
      <c r="Q725" s="16" t="str">
        <f>IFERROR(INT(IF(MID(VLOOKUP(B725,IMPORT!$F:$AF,26,FALSE),1,10)&lt;&gt;"null",MID(VLOOKUP(B725,IMPORT!$F:$AF,26,FALSE),1,10),"")),"")</f>
        <v/>
      </c>
      <c r="R725" s="16" t="str">
        <f>IFERROR(IF(VLOOKUP(B725,IMPORT!$F:$AF,11,FALSE)="true","X",""),"")</f>
        <v/>
      </c>
      <c r="S725" s="16" t="str">
        <f>IFERROR(IF(VLOOKUP(B725,IMPORT!$F:$AF,12,FALSE)="true","X",""),"")</f>
        <v/>
      </c>
      <c r="T725" s="16" t="str">
        <f>IFERROR(IF(VLOOKUP(B725,IMPORT!$F:$AF,9,FALSE)="true","X",""),"")</f>
        <v/>
      </c>
      <c r="U725" s="16" t="str">
        <f>IFERROR(IF(VLOOKUP(B725,IMPORT!$F:$AF,10,FALSE)="true","X",""),"")</f>
        <v/>
      </c>
      <c r="V725" s="16" t="str">
        <f>IFERROR(IF(VLOOKUP(B725,IMPORT!$F:$AF,13,FALSE)="true","X",""),"")</f>
        <v/>
      </c>
      <c r="W725" s="16" t="str">
        <f>IFERROR(IF(VLOOKUP(B725,IMPORT!$F:$AF,14,FALSE)="true","X",""),"")</f>
        <v/>
      </c>
      <c r="X725" s="12" t="str">
        <f>IFERROR(INT(IF(MID(VLOOKUP(B725,IMPORT!$F:$AF,27,FALSE),1,10)&lt;&gt;"null",MID(VLOOKUP(B725,IMPORT!$F:$AF,27,FALSE),1,10),"-")),"")</f>
        <v/>
      </c>
      <c r="Y725" s="21" t="str">
        <f>IFERROR(IF(VLOOKUP(B725,IMPORT!$F:$AF,24,FALSE)&lt;&gt;"null",VLOOKUP(B725,IMPORT!$F:$AF,24,FALSE),""),"")</f>
        <v/>
      </c>
      <c r="Z725" s="18" t="str">
        <f>IFERROR(IF(VLOOKUP(B725,IMPORT!$F:$AF,25,FALSE)&lt;&gt;"null",VLOOKUP(B725,IMPORT!$F:$AF,25,FALSE),""),"")</f>
        <v/>
      </c>
    </row>
    <row r="726" spans="1:26">
      <c r="A726" s="1" t="str">
        <f>IFERROR(IF(IMPORT!C726&lt;&gt;"",IMPORT!C726,""),"")</f>
        <v/>
      </c>
      <c r="B726" s="1">
        <f>IFERROR(VLOOKUP(D726,IMPORT!$1:$1048576,6,FALSE),"")</f>
        <v>0</v>
      </c>
      <c r="C726" s="1" t="str">
        <f>IFERROR(VLOOKUP(B726,IMPORT!$F:$G,2,FALSE),"")</f>
        <v/>
      </c>
      <c r="D726" s="8" t="str">
        <f>IFERROR(IF(IMPORT!A726&lt;&gt;"",IMPORT!A726,""),"")</f>
        <v/>
      </c>
      <c r="E726" s="1">
        <f>IFERROR(VLOOKUP(D726,IMPORT!$1:$1048576,21,FALSE),"")</f>
        <v>0</v>
      </c>
      <c r="F726" s="25" t="str">
        <f>IFERROR(IF(VLOOKUP(B726,IMPORT!$F:$J,4,0)="true","","S"),"")</f>
        <v/>
      </c>
      <c r="G726" s="10" t="str">
        <f>IFERROR(IF(VLOOKUP(B726,IMPORT!$F:$J,5,0)="normal","","B"),"")</f>
        <v/>
      </c>
      <c r="H726" s="26" t="str">
        <f>IFERROR(IF(VLOOKUP(B726,IMPORT!$F:$L,7,0)="true","","P"),"")</f>
        <v/>
      </c>
      <c r="I726" s="18" t="str">
        <f>IF(AND(OR(IMPORT!K726="available",IMPORT!K726="reservation",IMPORT!K726="reservation-late"),OR(A726&lt;&gt;"Z - Garage - Livraison",A726&lt;&gt;"Z - Garage - Livraison")),B726,"")</f>
        <v/>
      </c>
      <c r="J726" s="18" t="str">
        <f>IFERROR(IF(VLOOKUP(B726,IMPORT!$F:$AF,21,FALSE)&lt;&gt;"null",IF(OR(A726="Z - Garage - Livraison",A726="Z - Garage - Restitution"),"",B726),""),"")</f>
        <v/>
      </c>
      <c r="K726" s="18" t="str">
        <f>IF(AND(J726="",OR(IMPORT!K726="intervention",IMPORT!K726="intervention-late")),IF(OR(A726="Z - Garage - Livraison",A726="Z - Garage - Restitution"),"",B726),"")</f>
        <v/>
      </c>
      <c r="L726" s="18" t="str">
        <f>IFERROR(IF(OR(A726="Z - Garage - Livraison",A726="Z - Garage - Restitution"),B726,""),"")</f>
        <v/>
      </c>
      <c r="M726" s="20" t="str">
        <f>IFERROR(INT(IF(OR(IMPORT!K726="intervention",IMPORT!K726="intervention-late",IMPORT!K726="unavailable"),IF(J726&lt;&gt;"",MID(VLOOKUP(B726,IMPORT!$F:$AF,21,0),1,10),MID(VLOOKUP(B726,IMPORT!$F:$AF,19,0),1,10)),"")),"")</f>
        <v/>
      </c>
      <c r="N726" s="20" t="str">
        <f>IFERROR(INT(IF(OR(IMPORT!K726="intervention",IMPORT!K726="intervention-late",IMPORT!K726="unavailable"),IF(J726&lt;&gt;"",MID(VLOOKUP(B726,IMPORT!$F:$AF,22,0),1,10),MID(VLOOKUP(B726,IMPORT!$F:$AF,20,0),1,10)),"")),"")</f>
        <v/>
      </c>
      <c r="O726" s="18" t="str">
        <f t="shared" ca="1" si="11"/>
        <v/>
      </c>
      <c r="P726" s="14" t="str">
        <f>IFERROR(INT(IF(MID(VLOOKUP(B726,IMPORT!$F:$AF,23,FALSE),1,10)&lt;&gt;"null",MID(VLOOKUP(B726,IMPORT!$F:$AF,23,FALSE),1,10),"")),"")</f>
        <v/>
      </c>
      <c r="Q726" s="16" t="str">
        <f>IFERROR(INT(IF(MID(VLOOKUP(B726,IMPORT!$F:$AF,26,FALSE),1,10)&lt;&gt;"null",MID(VLOOKUP(B726,IMPORT!$F:$AF,26,FALSE),1,10),"")),"")</f>
        <v/>
      </c>
      <c r="R726" s="16" t="str">
        <f>IFERROR(IF(VLOOKUP(B726,IMPORT!$F:$AF,11,FALSE)="true","X",""),"")</f>
        <v/>
      </c>
      <c r="S726" s="16" t="str">
        <f>IFERROR(IF(VLOOKUP(B726,IMPORT!$F:$AF,12,FALSE)="true","X",""),"")</f>
        <v/>
      </c>
      <c r="T726" s="16" t="str">
        <f>IFERROR(IF(VLOOKUP(B726,IMPORT!$F:$AF,9,FALSE)="true","X",""),"")</f>
        <v/>
      </c>
      <c r="U726" s="16" t="str">
        <f>IFERROR(IF(VLOOKUP(B726,IMPORT!$F:$AF,10,FALSE)="true","X",""),"")</f>
        <v/>
      </c>
      <c r="V726" s="16" t="str">
        <f>IFERROR(IF(VLOOKUP(B726,IMPORT!$F:$AF,13,FALSE)="true","X",""),"")</f>
        <v/>
      </c>
      <c r="W726" s="16" t="str">
        <f>IFERROR(IF(VLOOKUP(B726,IMPORT!$F:$AF,14,FALSE)="true","X",""),"")</f>
        <v/>
      </c>
      <c r="X726" s="12" t="str">
        <f>IFERROR(INT(IF(MID(VLOOKUP(B726,IMPORT!$F:$AF,27,FALSE),1,10)&lt;&gt;"null",MID(VLOOKUP(B726,IMPORT!$F:$AF,27,FALSE),1,10),"-")),"")</f>
        <v/>
      </c>
      <c r="Y726" s="21" t="str">
        <f>IFERROR(IF(VLOOKUP(B726,IMPORT!$F:$AF,24,FALSE)&lt;&gt;"null",VLOOKUP(B726,IMPORT!$F:$AF,24,FALSE),""),"")</f>
        <v/>
      </c>
      <c r="Z726" s="18" t="str">
        <f>IFERROR(IF(VLOOKUP(B726,IMPORT!$F:$AF,25,FALSE)&lt;&gt;"null",VLOOKUP(B726,IMPORT!$F:$AF,25,FALSE),""),"")</f>
        <v/>
      </c>
    </row>
    <row r="727" spans="1:26">
      <c r="A727" s="1" t="str">
        <f>IFERROR(IF(IMPORT!C727&lt;&gt;"",IMPORT!C727,""),"")</f>
        <v/>
      </c>
      <c r="B727" s="1">
        <f>IFERROR(VLOOKUP(D727,IMPORT!$1:$1048576,6,FALSE),"")</f>
        <v>0</v>
      </c>
      <c r="C727" s="1" t="str">
        <f>IFERROR(VLOOKUP(B727,IMPORT!$F:$G,2,FALSE),"")</f>
        <v/>
      </c>
      <c r="D727" s="8" t="str">
        <f>IFERROR(IF(IMPORT!A727&lt;&gt;"",IMPORT!A727,""),"")</f>
        <v/>
      </c>
      <c r="E727" s="1">
        <f>IFERROR(VLOOKUP(D727,IMPORT!$1:$1048576,21,FALSE),"")</f>
        <v>0</v>
      </c>
      <c r="F727" s="25" t="str">
        <f>IFERROR(IF(VLOOKUP(B727,IMPORT!$F:$J,4,0)="true","","S"),"")</f>
        <v/>
      </c>
      <c r="G727" s="10" t="str">
        <f>IFERROR(IF(VLOOKUP(B727,IMPORT!$F:$J,5,0)="normal","","B"),"")</f>
        <v/>
      </c>
      <c r="H727" s="26" t="str">
        <f>IFERROR(IF(VLOOKUP(B727,IMPORT!$F:$L,7,0)="true","","P"),"")</f>
        <v/>
      </c>
      <c r="I727" s="18" t="str">
        <f>IF(AND(OR(IMPORT!K727="available",IMPORT!K727="reservation",IMPORT!K727="reservation-late"),OR(A727&lt;&gt;"Z - Garage - Livraison",A727&lt;&gt;"Z - Garage - Livraison")),B727,"")</f>
        <v/>
      </c>
      <c r="J727" s="18" t="str">
        <f>IFERROR(IF(VLOOKUP(B727,IMPORT!$F:$AF,21,FALSE)&lt;&gt;"null",IF(OR(A727="Z - Garage - Livraison",A727="Z - Garage - Restitution"),"",B727),""),"")</f>
        <v/>
      </c>
      <c r="K727" s="18" t="str">
        <f>IF(AND(J727="",OR(IMPORT!K727="intervention",IMPORT!K727="intervention-late")),IF(OR(A727="Z - Garage - Livraison",A727="Z - Garage - Restitution"),"",B727),"")</f>
        <v/>
      </c>
      <c r="L727" s="18" t="str">
        <f>IFERROR(IF(OR(A727="Z - Garage - Livraison",A727="Z - Garage - Restitution"),B727,""),"")</f>
        <v/>
      </c>
      <c r="M727" s="20" t="str">
        <f>IFERROR(INT(IF(OR(IMPORT!K727="intervention",IMPORT!K727="intervention-late",IMPORT!K727="unavailable"),IF(J727&lt;&gt;"",MID(VLOOKUP(B727,IMPORT!$F:$AF,21,0),1,10),MID(VLOOKUP(B727,IMPORT!$F:$AF,19,0),1,10)),"")),"")</f>
        <v/>
      </c>
      <c r="N727" s="20" t="str">
        <f>IFERROR(INT(IF(OR(IMPORT!K727="intervention",IMPORT!K727="intervention-late",IMPORT!K727="unavailable"),IF(J727&lt;&gt;"",MID(VLOOKUP(B727,IMPORT!$F:$AF,22,0),1,10),MID(VLOOKUP(B727,IMPORT!$F:$AF,20,0),1,10)),"")),"")</f>
        <v/>
      </c>
      <c r="O727" s="18" t="str">
        <f t="shared" ca="1" si="11"/>
        <v/>
      </c>
      <c r="P727" s="14" t="str">
        <f>IFERROR(INT(IF(MID(VLOOKUP(B727,IMPORT!$F:$AF,23,FALSE),1,10)&lt;&gt;"null",MID(VLOOKUP(B727,IMPORT!$F:$AF,23,FALSE),1,10),"")),"")</f>
        <v/>
      </c>
      <c r="Q727" s="16" t="str">
        <f>IFERROR(INT(IF(MID(VLOOKUP(B727,IMPORT!$F:$AF,26,FALSE),1,10)&lt;&gt;"null",MID(VLOOKUP(B727,IMPORT!$F:$AF,26,FALSE),1,10),"")),"")</f>
        <v/>
      </c>
      <c r="R727" s="16" t="str">
        <f>IFERROR(IF(VLOOKUP(B727,IMPORT!$F:$AF,11,FALSE)="true","X",""),"")</f>
        <v/>
      </c>
      <c r="S727" s="16" t="str">
        <f>IFERROR(IF(VLOOKUP(B727,IMPORT!$F:$AF,12,FALSE)="true","X",""),"")</f>
        <v/>
      </c>
      <c r="T727" s="16" t="str">
        <f>IFERROR(IF(VLOOKUP(B727,IMPORT!$F:$AF,9,FALSE)="true","X",""),"")</f>
        <v/>
      </c>
      <c r="U727" s="16" t="str">
        <f>IFERROR(IF(VLOOKUP(B727,IMPORT!$F:$AF,10,FALSE)="true","X",""),"")</f>
        <v/>
      </c>
      <c r="V727" s="16" t="str">
        <f>IFERROR(IF(VLOOKUP(B727,IMPORT!$F:$AF,13,FALSE)="true","X",""),"")</f>
        <v/>
      </c>
      <c r="W727" s="16" t="str">
        <f>IFERROR(IF(VLOOKUP(B727,IMPORT!$F:$AF,14,FALSE)="true","X",""),"")</f>
        <v/>
      </c>
      <c r="X727" s="12" t="str">
        <f>IFERROR(INT(IF(MID(VLOOKUP(B727,IMPORT!$F:$AF,27,FALSE),1,10)&lt;&gt;"null",MID(VLOOKUP(B727,IMPORT!$F:$AF,27,FALSE),1,10),"-")),"")</f>
        <v/>
      </c>
      <c r="Y727" s="21" t="str">
        <f>IFERROR(IF(VLOOKUP(B727,IMPORT!$F:$AF,24,FALSE)&lt;&gt;"null",VLOOKUP(B727,IMPORT!$F:$AF,24,FALSE),""),"")</f>
        <v/>
      </c>
      <c r="Z727" s="18" t="str">
        <f>IFERROR(IF(VLOOKUP(B727,IMPORT!$F:$AF,25,FALSE)&lt;&gt;"null",VLOOKUP(B727,IMPORT!$F:$AF,25,FALSE),""),"")</f>
        <v/>
      </c>
    </row>
    <row r="728" spans="1:26">
      <c r="A728" s="1" t="str">
        <f>IFERROR(IF(IMPORT!C728&lt;&gt;"",IMPORT!C728,""),"")</f>
        <v/>
      </c>
      <c r="B728" s="1">
        <f>IFERROR(VLOOKUP(D728,IMPORT!$1:$1048576,6,FALSE),"")</f>
        <v>0</v>
      </c>
      <c r="C728" s="1" t="str">
        <f>IFERROR(VLOOKUP(B728,IMPORT!$F:$G,2,FALSE),"")</f>
        <v/>
      </c>
      <c r="D728" s="8" t="str">
        <f>IFERROR(IF(IMPORT!A728&lt;&gt;"",IMPORT!A728,""),"")</f>
        <v/>
      </c>
      <c r="E728" s="1">
        <f>IFERROR(VLOOKUP(D728,IMPORT!$1:$1048576,21,FALSE),"")</f>
        <v>0</v>
      </c>
      <c r="F728" s="25" t="str">
        <f>IFERROR(IF(VLOOKUP(B728,IMPORT!$F:$J,4,0)="true","","S"),"")</f>
        <v/>
      </c>
      <c r="G728" s="10" t="str">
        <f>IFERROR(IF(VLOOKUP(B728,IMPORT!$F:$J,5,0)="normal","","B"),"")</f>
        <v/>
      </c>
      <c r="H728" s="26" t="str">
        <f>IFERROR(IF(VLOOKUP(B728,IMPORT!$F:$L,7,0)="true","","P"),"")</f>
        <v/>
      </c>
      <c r="I728" s="18" t="str">
        <f>IF(AND(OR(IMPORT!K728="available",IMPORT!K728="reservation",IMPORT!K728="reservation-late"),OR(A728&lt;&gt;"Z - Garage - Livraison",A728&lt;&gt;"Z - Garage - Livraison")),B728,"")</f>
        <v/>
      </c>
      <c r="J728" s="18" t="str">
        <f>IFERROR(IF(VLOOKUP(B728,IMPORT!$F:$AF,21,FALSE)&lt;&gt;"null",IF(OR(A728="Z - Garage - Livraison",A728="Z - Garage - Restitution"),"",B728),""),"")</f>
        <v/>
      </c>
      <c r="K728" s="18" t="str">
        <f>IF(AND(J728="",OR(IMPORT!K728="intervention",IMPORT!K728="intervention-late")),IF(OR(A728="Z - Garage - Livraison",A728="Z - Garage - Restitution"),"",B728),"")</f>
        <v/>
      </c>
      <c r="L728" s="18" t="str">
        <f>IFERROR(IF(OR(A728="Z - Garage - Livraison",A728="Z - Garage - Restitution"),B728,""),"")</f>
        <v/>
      </c>
      <c r="M728" s="20" t="str">
        <f>IFERROR(INT(IF(OR(IMPORT!K728="intervention",IMPORT!K728="intervention-late",IMPORT!K728="unavailable"),IF(J728&lt;&gt;"",MID(VLOOKUP(B728,IMPORT!$F:$AF,21,0),1,10),MID(VLOOKUP(B728,IMPORT!$F:$AF,19,0),1,10)),"")),"")</f>
        <v/>
      </c>
      <c r="N728" s="20" t="str">
        <f>IFERROR(INT(IF(OR(IMPORT!K728="intervention",IMPORT!K728="intervention-late",IMPORT!K728="unavailable"),IF(J728&lt;&gt;"",MID(VLOOKUP(B728,IMPORT!$F:$AF,22,0),1,10),MID(VLOOKUP(B728,IMPORT!$F:$AF,20,0),1,10)),"")),"")</f>
        <v/>
      </c>
      <c r="O728" s="18" t="str">
        <f t="shared" ca="1" si="11"/>
        <v/>
      </c>
      <c r="P728" s="14" t="str">
        <f>IFERROR(INT(IF(MID(VLOOKUP(B728,IMPORT!$F:$AF,23,FALSE),1,10)&lt;&gt;"null",MID(VLOOKUP(B728,IMPORT!$F:$AF,23,FALSE),1,10),"")),"")</f>
        <v/>
      </c>
      <c r="Q728" s="16" t="str">
        <f>IFERROR(INT(IF(MID(VLOOKUP(B728,IMPORT!$F:$AF,26,FALSE),1,10)&lt;&gt;"null",MID(VLOOKUP(B728,IMPORT!$F:$AF,26,FALSE),1,10),"")),"")</f>
        <v/>
      </c>
      <c r="R728" s="16" t="str">
        <f>IFERROR(IF(VLOOKUP(B728,IMPORT!$F:$AF,11,FALSE)="true","X",""),"")</f>
        <v/>
      </c>
      <c r="S728" s="16" t="str">
        <f>IFERROR(IF(VLOOKUP(B728,IMPORT!$F:$AF,12,FALSE)="true","X",""),"")</f>
        <v/>
      </c>
      <c r="T728" s="16" t="str">
        <f>IFERROR(IF(VLOOKUP(B728,IMPORT!$F:$AF,9,FALSE)="true","X",""),"")</f>
        <v/>
      </c>
      <c r="U728" s="16" t="str">
        <f>IFERROR(IF(VLOOKUP(B728,IMPORT!$F:$AF,10,FALSE)="true","X",""),"")</f>
        <v/>
      </c>
      <c r="V728" s="16" t="str">
        <f>IFERROR(IF(VLOOKUP(B728,IMPORT!$F:$AF,13,FALSE)="true","X",""),"")</f>
        <v/>
      </c>
      <c r="W728" s="16" t="str">
        <f>IFERROR(IF(VLOOKUP(B728,IMPORT!$F:$AF,14,FALSE)="true","X",""),"")</f>
        <v/>
      </c>
      <c r="X728" s="12" t="str">
        <f>IFERROR(INT(IF(MID(VLOOKUP(B728,IMPORT!$F:$AF,27,FALSE),1,10)&lt;&gt;"null",MID(VLOOKUP(B728,IMPORT!$F:$AF,27,FALSE),1,10),"-")),"")</f>
        <v/>
      </c>
      <c r="Y728" s="21" t="str">
        <f>IFERROR(IF(VLOOKUP(B728,IMPORT!$F:$AF,24,FALSE)&lt;&gt;"null",VLOOKUP(B728,IMPORT!$F:$AF,24,FALSE),""),"")</f>
        <v/>
      </c>
      <c r="Z728" s="18" t="str">
        <f>IFERROR(IF(VLOOKUP(B728,IMPORT!$F:$AF,25,FALSE)&lt;&gt;"null",VLOOKUP(B728,IMPORT!$F:$AF,25,FALSE),""),"")</f>
        <v/>
      </c>
    </row>
    <row r="729" spans="1:26">
      <c r="A729" s="1" t="str">
        <f>IFERROR(IF(IMPORT!C729&lt;&gt;"",IMPORT!C729,""),"")</f>
        <v/>
      </c>
      <c r="B729" s="1">
        <f>IFERROR(VLOOKUP(D729,IMPORT!$1:$1048576,6,FALSE),"")</f>
        <v>0</v>
      </c>
      <c r="C729" s="1" t="str">
        <f>IFERROR(VLOOKUP(B729,IMPORT!$F:$G,2,FALSE),"")</f>
        <v/>
      </c>
      <c r="D729" s="8" t="str">
        <f>IFERROR(IF(IMPORT!A729&lt;&gt;"",IMPORT!A729,""),"")</f>
        <v/>
      </c>
      <c r="E729" s="1">
        <f>IFERROR(VLOOKUP(D729,IMPORT!$1:$1048576,21,FALSE),"")</f>
        <v>0</v>
      </c>
      <c r="F729" s="25" t="str">
        <f>IFERROR(IF(VLOOKUP(B729,IMPORT!$F:$J,4,0)="true","","S"),"")</f>
        <v/>
      </c>
      <c r="G729" s="10" t="str">
        <f>IFERROR(IF(VLOOKUP(B729,IMPORT!$F:$J,5,0)="normal","","B"),"")</f>
        <v/>
      </c>
      <c r="H729" s="26" t="str">
        <f>IFERROR(IF(VLOOKUP(B729,IMPORT!$F:$L,7,0)="true","","P"),"")</f>
        <v/>
      </c>
      <c r="I729" s="18" t="str">
        <f>IF(AND(OR(IMPORT!K729="available",IMPORT!K729="reservation",IMPORT!K729="reservation-late"),OR(A729&lt;&gt;"Z - Garage - Livraison",A729&lt;&gt;"Z - Garage - Livraison")),B729,"")</f>
        <v/>
      </c>
      <c r="J729" s="18" t="str">
        <f>IFERROR(IF(VLOOKUP(B729,IMPORT!$F:$AF,21,FALSE)&lt;&gt;"null",IF(OR(A729="Z - Garage - Livraison",A729="Z - Garage - Restitution"),"",B729),""),"")</f>
        <v/>
      </c>
      <c r="K729" s="18" t="str">
        <f>IF(AND(J729="",OR(IMPORT!K729="intervention",IMPORT!K729="intervention-late")),IF(OR(A729="Z - Garage - Livraison",A729="Z - Garage - Restitution"),"",B729),"")</f>
        <v/>
      </c>
      <c r="L729" s="18" t="str">
        <f>IFERROR(IF(OR(A729="Z - Garage - Livraison",A729="Z - Garage - Restitution"),B729,""),"")</f>
        <v/>
      </c>
      <c r="M729" s="20" t="str">
        <f>IFERROR(INT(IF(OR(IMPORT!K729="intervention",IMPORT!K729="intervention-late",IMPORT!K729="unavailable"),IF(J729&lt;&gt;"",MID(VLOOKUP(B729,IMPORT!$F:$AF,21,0),1,10),MID(VLOOKUP(B729,IMPORT!$F:$AF,19,0),1,10)),"")),"")</f>
        <v/>
      </c>
      <c r="N729" s="20" t="str">
        <f>IFERROR(INT(IF(OR(IMPORT!K729="intervention",IMPORT!K729="intervention-late",IMPORT!K729="unavailable"),IF(J729&lt;&gt;"",MID(VLOOKUP(B729,IMPORT!$F:$AF,22,0),1,10),MID(VLOOKUP(B729,IMPORT!$F:$AF,20,0),1,10)),"")),"")</f>
        <v/>
      </c>
      <c r="O729" s="18" t="str">
        <f t="shared" ca="1" si="11"/>
        <v/>
      </c>
      <c r="P729" s="14" t="str">
        <f>IFERROR(INT(IF(MID(VLOOKUP(B729,IMPORT!$F:$AF,23,FALSE),1,10)&lt;&gt;"null",MID(VLOOKUP(B729,IMPORT!$F:$AF,23,FALSE),1,10),"")),"")</f>
        <v/>
      </c>
      <c r="Q729" s="16" t="str">
        <f>IFERROR(INT(IF(MID(VLOOKUP(B729,IMPORT!$F:$AF,26,FALSE),1,10)&lt;&gt;"null",MID(VLOOKUP(B729,IMPORT!$F:$AF,26,FALSE),1,10),"")),"")</f>
        <v/>
      </c>
      <c r="R729" s="16" t="str">
        <f>IFERROR(IF(VLOOKUP(B729,IMPORT!$F:$AF,11,FALSE)="true","X",""),"")</f>
        <v/>
      </c>
      <c r="S729" s="16" t="str">
        <f>IFERROR(IF(VLOOKUP(B729,IMPORT!$F:$AF,12,FALSE)="true","X",""),"")</f>
        <v/>
      </c>
      <c r="T729" s="16" t="str">
        <f>IFERROR(IF(VLOOKUP(B729,IMPORT!$F:$AF,9,FALSE)="true","X",""),"")</f>
        <v/>
      </c>
      <c r="U729" s="16" t="str">
        <f>IFERROR(IF(VLOOKUP(B729,IMPORT!$F:$AF,10,FALSE)="true","X",""),"")</f>
        <v/>
      </c>
      <c r="V729" s="16" t="str">
        <f>IFERROR(IF(VLOOKUP(B729,IMPORT!$F:$AF,13,FALSE)="true","X",""),"")</f>
        <v/>
      </c>
      <c r="W729" s="16" t="str">
        <f>IFERROR(IF(VLOOKUP(B729,IMPORT!$F:$AF,14,FALSE)="true","X",""),"")</f>
        <v/>
      </c>
      <c r="X729" s="12" t="str">
        <f>IFERROR(INT(IF(MID(VLOOKUP(B729,IMPORT!$F:$AF,27,FALSE),1,10)&lt;&gt;"null",MID(VLOOKUP(B729,IMPORT!$F:$AF,27,FALSE),1,10),"-")),"")</f>
        <v/>
      </c>
      <c r="Y729" s="21" t="str">
        <f>IFERROR(IF(VLOOKUP(B729,IMPORT!$F:$AF,24,FALSE)&lt;&gt;"null",VLOOKUP(B729,IMPORT!$F:$AF,24,FALSE),""),"")</f>
        <v/>
      </c>
      <c r="Z729" s="18" t="str">
        <f>IFERROR(IF(VLOOKUP(B729,IMPORT!$F:$AF,25,FALSE)&lt;&gt;"null",VLOOKUP(B729,IMPORT!$F:$AF,25,FALSE),""),"")</f>
        <v/>
      </c>
    </row>
    <row r="730" spans="1:26">
      <c r="A730" s="1" t="str">
        <f>IFERROR(IF(IMPORT!C730&lt;&gt;"",IMPORT!C730,""),"")</f>
        <v/>
      </c>
      <c r="B730" s="1">
        <f>IFERROR(VLOOKUP(D730,IMPORT!$1:$1048576,6,FALSE),"")</f>
        <v>0</v>
      </c>
      <c r="C730" s="1" t="str">
        <f>IFERROR(VLOOKUP(B730,IMPORT!$F:$G,2,FALSE),"")</f>
        <v/>
      </c>
      <c r="D730" s="8" t="str">
        <f>IFERROR(IF(IMPORT!A730&lt;&gt;"",IMPORT!A730,""),"")</f>
        <v/>
      </c>
      <c r="E730" s="1">
        <f>IFERROR(VLOOKUP(D730,IMPORT!$1:$1048576,21,FALSE),"")</f>
        <v>0</v>
      </c>
      <c r="F730" s="25" t="str">
        <f>IFERROR(IF(VLOOKUP(B730,IMPORT!$F:$J,4,0)="true","","S"),"")</f>
        <v/>
      </c>
      <c r="G730" s="10" t="str">
        <f>IFERROR(IF(VLOOKUP(B730,IMPORT!$F:$J,5,0)="normal","","B"),"")</f>
        <v/>
      </c>
      <c r="H730" s="26" t="str">
        <f>IFERROR(IF(VLOOKUP(B730,IMPORT!$F:$L,7,0)="true","","P"),"")</f>
        <v/>
      </c>
      <c r="I730" s="18" t="str">
        <f>IF(AND(OR(IMPORT!K730="available",IMPORT!K730="reservation",IMPORT!K730="reservation-late"),OR(A730&lt;&gt;"Z - Garage - Livraison",A730&lt;&gt;"Z - Garage - Livraison")),B730,"")</f>
        <v/>
      </c>
      <c r="J730" s="18" t="str">
        <f>IFERROR(IF(VLOOKUP(B730,IMPORT!$F:$AF,21,FALSE)&lt;&gt;"null",IF(OR(A730="Z - Garage - Livraison",A730="Z - Garage - Restitution"),"",B730),""),"")</f>
        <v/>
      </c>
      <c r="K730" s="18" t="str">
        <f>IF(AND(J730="",OR(IMPORT!K730="intervention",IMPORT!K730="intervention-late")),IF(OR(A730="Z - Garage - Livraison",A730="Z - Garage - Restitution"),"",B730),"")</f>
        <v/>
      </c>
      <c r="L730" s="18" t="str">
        <f>IFERROR(IF(OR(A730="Z - Garage - Livraison",A730="Z - Garage - Restitution"),B730,""),"")</f>
        <v/>
      </c>
      <c r="M730" s="20" t="str">
        <f>IFERROR(INT(IF(OR(IMPORT!K730="intervention",IMPORT!K730="intervention-late",IMPORT!K730="unavailable"),IF(J730&lt;&gt;"",MID(VLOOKUP(B730,IMPORT!$F:$AF,21,0),1,10),MID(VLOOKUP(B730,IMPORT!$F:$AF,19,0),1,10)),"")),"")</f>
        <v/>
      </c>
      <c r="N730" s="20" t="str">
        <f>IFERROR(INT(IF(OR(IMPORT!K730="intervention",IMPORT!K730="intervention-late",IMPORT!K730="unavailable"),IF(J730&lt;&gt;"",MID(VLOOKUP(B730,IMPORT!$F:$AF,22,0),1,10),MID(VLOOKUP(B730,IMPORT!$F:$AF,20,0),1,10)),"")),"")</f>
        <v/>
      </c>
      <c r="O730" s="18" t="str">
        <f t="shared" ca="1" si="11"/>
        <v/>
      </c>
      <c r="P730" s="14" t="str">
        <f>IFERROR(INT(IF(MID(VLOOKUP(B730,IMPORT!$F:$AF,23,FALSE),1,10)&lt;&gt;"null",MID(VLOOKUP(B730,IMPORT!$F:$AF,23,FALSE),1,10),"")),"")</f>
        <v/>
      </c>
      <c r="Q730" s="16" t="str">
        <f>IFERROR(INT(IF(MID(VLOOKUP(B730,IMPORT!$F:$AF,26,FALSE),1,10)&lt;&gt;"null",MID(VLOOKUP(B730,IMPORT!$F:$AF,26,FALSE),1,10),"")),"")</f>
        <v/>
      </c>
      <c r="R730" s="16" t="str">
        <f>IFERROR(IF(VLOOKUP(B730,IMPORT!$F:$AF,11,FALSE)="true","X",""),"")</f>
        <v/>
      </c>
      <c r="S730" s="16" t="str">
        <f>IFERROR(IF(VLOOKUP(B730,IMPORT!$F:$AF,12,FALSE)="true","X",""),"")</f>
        <v/>
      </c>
      <c r="T730" s="16" t="str">
        <f>IFERROR(IF(VLOOKUP(B730,IMPORT!$F:$AF,9,FALSE)="true","X",""),"")</f>
        <v/>
      </c>
      <c r="U730" s="16" t="str">
        <f>IFERROR(IF(VLOOKUP(B730,IMPORT!$F:$AF,10,FALSE)="true","X",""),"")</f>
        <v/>
      </c>
      <c r="V730" s="16" t="str">
        <f>IFERROR(IF(VLOOKUP(B730,IMPORT!$F:$AF,13,FALSE)="true","X",""),"")</f>
        <v/>
      </c>
      <c r="W730" s="16" t="str">
        <f>IFERROR(IF(VLOOKUP(B730,IMPORT!$F:$AF,14,FALSE)="true","X",""),"")</f>
        <v/>
      </c>
      <c r="X730" s="12" t="str">
        <f>IFERROR(INT(IF(MID(VLOOKUP(B730,IMPORT!$F:$AF,27,FALSE),1,10)&lt;&gt;"null",MID(VLOOKUP(B730,IMPORT!$F:$AF,27,FALSE),1,10),"-")),"")</f>
        <v/>
      </c>
      <c r="Y730" s="21" t="str">
        <f>IFERROR(IF(VLOOKUP(B730,IMPORT!$F:$AF,24,FALSE)&lt;&gt;"null",VLOOKUP(B730,IMPORT!$F:$AF,24,FALSE),""),"")</f>
        <v/>
      </c>
      <c r="Z730" s="18" t="str">
        <f>IFERROR(IF(VLOOKUP(B730,IMPORT!$F:$AF,25,FALSE)&lt;&gt;"null",VLOOKUP(B730,IMPORT!$F:$AF,25,FALSE),""),"")</f>
        <v/>
      </c>
    </row>
    <row r="731" spans="1:26">
      <c r="A731" s="1" t="str">
        <f>IFERROR(IF(IMPORT!C731&lt;&gt;"",IMPORT!C731,""),"")</f>
        <v/>
      </c>
      <c r="B731" s="1">
        <f>IFERROR(VLOOKUP(D731,IMPORT!$1:$1048576,6,FALSE),"")</f>
        <v>0</v>
      </c>
      <c r="C731" s="1" t="str">
        <f>IFERROR(VLOOKUP(B731,IMPORT!$F:$G,2,FALSE),"")</f>
        <v/>
      </c>
      <c r="D731" s="8" t="str">
        <f>IFERROR(IF(IMPORT!A731&lt;&gt;"",IMPORT!A731,""),"")</f>
        <v/>
      </c>
      <c r="E731" s="1">
        <f>IFERROR(VLOOKUP(D731,IMPORT!$1:$1048576,21,FALSE),"")</f>
        <v>0</v>
      </c>
      <c r="F731" s="25" t="str">
        <f>IFERROR(IF(VLOOKUP(B731,IMPORT!$F:$J,4,0)="true","","S"),"")</f>
        <v/>
      </c>
      <c r="G731" s="10" t="str">
        <f>IFERROR(IF(VLOOKUP(B731,IMPORT!$F:$J,5,0)="normal","","B"),"")</f>
        <v/>
      </c>
      <c r="H731" s="26" t="str">
        <f>IFERROR(IF(VLOOKUP(B731,IMPORT!$F:$L,7,0)="true","","P"),"")</f>
        <v/>
      </c>
      <c r="I731" s="18" t="str">
        <f>IF(AND(OR(IMPORT!K731="available",IMPORT!K731="reservation",IMPORT!K731="reservation-late"),OR(A731&lt;&gt;"Z - Garage - Livraison",A731&lt;&gt;"Z - Garage - Livraison")),B731,"")</f>
        <v/>
      </c>
      <c r="J731" s="18" t="str">
        <f>IFERROR(IF(VLOOKUP(B731,IMPORT!$F:$AF,21,FALSE)&lt;&gt;"null",IF(OR(A731="Z - Garage - Livraison",A731="Z - Garage - Restitution"),"",B731),""),"")</f>
        <v/>
      </c>
      <c r="K731" s="18" t="str">
        <f>IF(AND(J731="",OR(IMPORT!K731="intervention",IMPORT!K731="intervention-late")),IF(OR(A731="Z - Garage - Livraison",A731="Z - Garage - Restitution"),"",B731),"")</f>
        <v/>
      </c>
      <c r="L731" s="18" t="str">
        <f>IFERROR(IF(OR(A731="Z - Garage - Livraison",A731="Z - Garage - Restitution"),B731,""),"")</f>
        <v/>
      </c>
      <c r="M731" s="20" t="str">
        <f>IFERROR(INT(IF(OR(IMPORT!K731="intervention",IMPORT!K731="intervention-late",IMPORT!K731="unavailable"),IF(J731&lt;&gt;"",MID(VLOOKUP(B731,IMPORT!$F:$AF,21,0),1,10),MID(VLOOKUP(B731,IMPORT!$F:$AF,19,0),1,10)),"")),"")</f>
        <v/>
      </c>
      <c r="N731" s="20" t="str">
        <f>IFERROR(INT(IF(OR(IMPORT!K731="intervention",IMPORT!K731="intervention-late",IMPORT!K731="unavailable"),IF(J731&lt;&gt;"",MID(VLOOKUP(B731,IMPORT!$F:$AF,22,0),1,10),MID(VLOOKUP(B731,IMPORT!$F:$AF,20,0),1,10)),"")),"")</f>
        <v/>
      </c>
      <c r="O731" s="18" t="str">
        <f t="shared" ca="1" si="11"/>
        <v/>
      </c>
      <c r="P731" s="14" t="str">
        <f>IFERROR(INT(IF(MID(VLOOKUP(B731,IMPORT!$F:$AF,23,FALSE),1,10)&lt;&gt;"null",MID(VLOOKUP(B731,IMPORT!$F:$AF,23,FALSE),1,10),"")),"")</f>
        <v/>
      </c>
      <c r="Q731" s="16" t="str">
        <f>IFERROR(INT(IF(MID(VLOOKUP(B731,IMPORT!$F:$AF,26,FALSE),1,10)&lt;&gt;"null",MID(VLOOKUP(B731,IMPORT!$F:$AF,26,FALSE),1,10),"")),"")</f>
        <v/>
      </c>
      <c r="R731" s="16" t="str">
        <f>IFERROR(IF(VLOOKUP(B731,IMPORT!$F:$AF,11,FALSE)="true","X",""),"")</f>
        <v/>
      </c>
      <c r="S731" s="16" t="str">
        <f>IFERROR(IF(VLOOKUP(B731,IMPORT!$F:$AF,12,FALSE)="true","X",""),"")</f>
        <v/>
      </c>
      <c r="T731" s="16" t="str">
        <f>IFERROR(IF(VLOOKUP(B731,IMPORT!$F:$AF,9,FALSE)="true","X",""),"")</f>
        <v/>
      </c>
      <c r="U731" s="16" t="str">
        <f>IFERROR(IF(VLOOKUP(B731,IMPORT!$F:$AF,10,FALSE)="true","X",""),"")</f>
        <v/>
      </c>
      <c r="V731" s="16" t="str">
        <f>IFERROR(IF(VLOOKUP(B731,IMPORT!$F:$AF,13,FALSE)="true","X",""),"")</f>
        <v/>
      </c>
      <c r="W731" s="16" t="str">
        <f>IFERROR(IF(VLOOKUP(B731,IMPORT!$F:$AF,14,FALSE)="true","X",""),"")</f>
        <v/>
      </c>
      <c r="X731" s="12" t="str">
        <f>IFERROR(INT(IF(MID(VLOOKUP(B731,IMPORT!$F:$AF,27,FALSE),1,10)&lt;&gt;"null",MID(VLOOKUP(B731,IMPORT!$F:$AF,27,FALSE),1,10),"-")),"")</f>
        <v/>
      </c>
      <c r="Y731" s="21" t="str">
        <f>IFERROR(IF(VLOOKUP(B731,IMPORT!$F:$AF,24,FALSE)&lt;&gt;"null",VLOOKUP(B731,IMPORT!$F:$AF,24,FALSE),""),"")</f>
        <v/>
      </c>
      <c r="Z731" s="18" t="str">
        <f>IFERROR(IF(VLOOKUP(B731,IMPORT!$F:$AF,25,FALSE)&lt;&gt;"null",VLOOKUP(B731,IMPORT!$F:$AF,25,FALSE),""),"")</f>
        <v/>
      </c>
    </row>
    <row r="732" spans="1:26">
      <c r="A732" s="1" t="str">
        <f>IFERROR(IF(IMPORT!C732&lt;&gt;"",IMPORT!C732,""),"")</f>
        <v/>
      </c>
      <c r="B732" s="1">
        <f>IFERROR(VLOOKUP(D732,IMPORT!$1:$1048576,6,FALSE),"")</f>
        <v>0</v>
      </c>
      <c r="C732" s="1" t="str">
        <f>IFERROR(VLOOKUP(B732,IMPORT!$F:$G,2,FALSE),"")</f>
        <v/>
      </c>
      <c r="D732" s="8" t="str">
        <f>IFERROR(IF(IMPORT!A732&lt;&gt;"",IMPORT!A732,""),"")</f>
        <v/>
      </c>
      <c r="E732" s="1">
        <f>IFERROR(VLOOKUP(D732,IMPORT!$1:$1048576,21,FALSE),"")</f>
        <v>0</v>
      </c>
      <c r="F732" s="25" t="str">
        <f>IFERROR(IF(VLOOKUP(B732,IMPORT!$F:$J,4,0)="true","","S"),"")</f>
        <v/>
      </c>
      <c r="G732" s="10" t="str">
        <f>IFERROR(IF(VLOOKUP(B732,IMPORT!$F:$J,5,0)="normal","","B"),"")</f>
        <v/>
      </c>
      <c r="H732" s="26" t="str">
        <f>IFERROR(IF(VLOOKUP(B732,IMPORT!$F:$L,7,0)="true","","P"),"")</f>
        <v/>
      </c>
      <c r="I732" s="18" t="str">
        <f>IF(AND(OR(IMPORT!K732="available",IMPORT!K732="reservation",IMPORT!K732="reservation-late"),OR(A732&lt;&gt;"Z - Garage - Livraison",A732&lt;&gt;"Z - Garage - Livraison")),B732,"")</f>
        <v/>
      </c>
      <c r="J732" s="18" t="str">
        <f>IFERROR(IF(VLOOKUP(B732,IMPORT!$F:$AF,21,FALSE)&lt;&gt;"null",IF(OR(A732="Z - Garage - Livraison",A732="Z - Garage - Restitution"),"",B732),""),"")</f>
        <v/>
      </c>
      <c r="K732" s="18" t="str">
        <f>IF(AND(J732="",OR(IMPORT!K732="intervention",IMPORT!K732="intervention-late")),IF(OR(A732="Z - Garage - Livraison",A732="Z - Garage - Restitution"),"",B732),"")</f>
        <v/>
      </c>
      <c r="L732" s="18" t="str">
        <f>IFERROR(IF(OR(A732="Z - Garage - Livraison",A732="Z - Garage - Restitution"),B732,""),"")</f>
        <v/>
      </c>
      <c r="M732" s="20" t="str">
        <f>IFERROR(INT(IF(OR(IMPORT!K732="intervention",IMPORT!K732="intervention-late",IMPORT!K732="unavailable"),IF(J732&lt;&gt;"",MID(VLOOKUP(B732,IMPORT!$F:$AF,21,0),1,10),MID(VLOOKUP(B732,IMPORT!$F:$AF,19,0),1,10)),"")),"")</f>
        <v/>
      </c>
      <c r="N732" s="20" t="str">
        <f>IFERROR(INT(IF(OR(IMPORT!K732="intervention",IMPORT!K732="intervention-late",IMPORT!K732="unavailable"),IF(J732&lt;&gt;"",MID(VLOOKUP(B732,IMPORT!$F:$AF,22,0),1,10),MID(VLOOKUP(B732,IMPORT!$F:$AF,20,0),1,10)),"")),"")</f>
        <v/>
      </c>
      <c r="O732" s="18" t="str">
        <f t="shared" ca="1" si="11"/>
        <v/>
      </c>
      <c r="P732" s="14" t="str">
        <f>IFERROR(INT(IF(MID(VLOOKUP(B732,IMPORT!$F:$AF,23,FALSE),1,10)&lt;&gt;"null",MID(VLOOKUP(B732,IMPORT!$F:$AF,23,FALSE),1,10),"")),"")</f>
        <v/>
      </c>
      <c r="Q732" s="16" t="str">
        <f>IFERROR(INT(IF(MID(VLOOKUP(B732,IMPORT!$F:$AF,26,FALSE),1,10)&lt;&gt;"null",MID(VLOOKUP(B732,IMPORT!$F:$AF,26,FALSE),1,10),"")),"")</f>
        <v/>
      </c>
      <c r="R732" s="16" t="str">
        <f>IFERROR(IF(VLOOKUP(B732,IMPORT!$F:$AF,11,FALSE)="true","X",""),"")</f>
        <v/>
      </c>
      <c r="S732" s="16" t="str">
        <f>IFERROR(IF(VLOOKUP(B732,IMPORT!$F:$AF,12,FALSE)="true","X",""),"")</f>
        <v/>
      </c>
      <c r="T732" s="16" t="str">
        <f>IFERROR(IF(VLOOKUP(B732,IMPORT!$F:$AF,9,FALSE)="true","X",""),"")</f>
        <v/>
      </c>
      <c r="U732" s="16" t="str">
        <f>IFERROR(IF(VLOOKUP(B732,IMPORT!$F:$AF,10,FALSE)="true","X",""),"")</f>
        <v/>
      </c>
      <c r="V732" s="16" t="str">
        <f>IFERROR(IF(VLOOKUP(B732,IMPORT!$F:$AF,13,FALSE)="true","X",""),"")</f>
        <v/>
      </c>
      <c r="W732" s="16" t="str">
        <f>IFERROR(IF(VLOOKUP(B732,IMPORT!$F:$AF,14,FALSE)="true","X",""),"")</f>
        <v/>
      </c>
      <c r="X732" s="12" t="str">
        <f>IFERROR(INT(IF(MID(VLOOKUP(B732,IMPORT!$F:$AF,27,FALSE),1,10)&lt;&gt;"null",MID(VLOOKUP(B732,IMPORT!$F:$AF,27,FALSE),1,10),"-")),"")</f>
        <v/>
      </c>
      <c r="Y732" s="21" t="str">
        <f>IFERROR(IF(VLOOKUP(B732,IMPORT!$F:$AF,24,FALSE)&lt;&gt;"null",VLOOKUP(B732,IMPORT!$F:$AF,24,FALSE),""),"")</f>
        <v/>
      </c>
      <c r="Z732" s="18" t="str">
        <f>IFERROR(IF(VLOOKUP(B732,IMPORT!$F:$AF,25,FALSE)&lt;&gt;"null",VLOOKUP(B732,IMPORT!$F:$AF,25,FALSE),""),"")</f>
        <v/>
      </c>
    </row>
    <row r="733" spans="1:26">
      <c r="A733" s="1" t="str">
        <f>IFERROR(IF(IMPORT!C733&lt;&gt;"",IMPORT!C733,""),"")</f>
        <v/>
      </c>
      <c r="B733" s="1">
        <f>IFERROR(VLOOKUP(D733,IMPORT!$1:$1048576,6,FALSE),"")</f>
        <v>0</v>
      </c>
      <c r="C733" s="1" t="str">
        <f>IFERROR(VLOOKUP(B733,IMPORT!$F:$G,2,FALSE),"")</f>
        <v/>
      </c>
      <c r="D733" s="8" t="str">
        <f>IFERROR(IF(IMPORT!A733&lt;&gt;"",IMPORT!A733,""),"")</f>
        <v/>
      </c>
      <c r="E733" s="1">
        <f>IFERROR(VLOOKUP(D733,IMPORT!$1:$1048576,21,FALSE),"")</f>
        <v>0</v>
      </c>
      <c r="F733" s="25" t="str">
        <f>IFERROR(IF(VLOOKUP(B733,IMPORT!$F:$J,4,0)="true","","S"),"")</f>
        <v/>
      </c>
      <c r="G733" s="10" t="str">
        <f>IFERROR(IF(VLOOKUP(B733,IMPORT!$F:$J,5,0)="normal","","B"),"")</f>
        <v/>
      </c>
      <c r="H733" s="26" t="str">
        <f>IFERROR(IF(VLOOKUP(B733,IMPORT!$F:$L,7,0)="true","","P"),"")</f>
        <v/>
      </c>
      <c r="I733" s="18" t="str">
        <f>IF(AND(OR(IMPORT!K733="available",IMPORT!K733="reservation",IMPORT!K733="reservation-late"),OR(A733&lt;&gt;"Z - Garage - Livraison",A733&lt;&gt;"Z - Garage - Livraison")),B733,"")</f>
        <v/>
      </c>
      <c r="J733" s="18" t="str">
        <f>IFERROR(IF(VLOOKUP(B733,IMPORT!$F:$AF,21,FALSE)&lt;&gt;"null",IF(OR(A733="Z - Garage - Livraison",A733="Z - Garage - Restitution"),"",B733),""),"")</f>
        <v/>
      </c>
      <c r="K733" s="18" t="str">
        <f>IF(AND(J733="",OR(IMPORT!K733="intervention",IMPORT!K733="intervention-late")),IF(OR(A733="Z - Garage - Livraison",A733="Z - Garage - Restitution"),"",B733),"")</f>
        <v/>
      </c>
      <c r="L733" s="18" t="str">
        <f>IFERROR(IF(OR(A733="Z - Garage - Livraison",A733="Z - Garage - Restitution"),B733,""),"")</f>
        <v/>
      </c>
      <c r="M733" s="20" t="str">
        <f>IFERROR(INT(IF(OR(IMPORT!K733="intervention",IMPORT!K733="intervention-late",IMPORT!K733="unavailable"),IF(J733&lt;&gt;"",MID(VLOOKUP(B733,IMPORT!$F:$AF,21,0),1,10),MID(VLOOKUP(B733,IMPORT!$F:$AF,19,0),1,10)),"")),"")</f>
        <v/>
      </c>
      <c r="N733" s="20" t="str">
        <f>IFERROR(INT(IF(OR(IMPORT!K733="intervention",IMPORT!K733="intervention-late",IMPORT!K733="unavailable"),IF(J733&lt;&gt;"",MID(VLOOKUP(B733,IMPORT!$F:$AF,22,0),1,10),MID(VLOOKUP(B733,IMPORT!$F:$AF,20,0),1,10)),"")),"")</f>
        <v/>
      </c>
      <c r="O733" s="18" t="str">
        <f t="shared" ca="1" si="11"/>
        <v/>
      </c>
      <c r="P733" s="14" t="str">
        <f>IFERROR(INT(IF(MID(VLOOKUP(B733,IMPORT!$F:$AF,23,FALSE),1,10)&lt;&gt;"null",MID(VLOOKUP(B733,IMPORT!$F:$AF,23,FALSE),1,10),"")),"")</f>
        <v/>
      </c>
      <c r="Q733" s="16" t="str">
        <f>IFERROR(INT(IF(MID(VLOOKUP(B733,IMPORT!$F:$AF,26,FALSE),1,10)&lt;&gt;"null",MID(VLOOKUP(B733,IMPORT!$F:$AF,26,FALSE),1,10),"")),"")</f>
        <v/>
      </c>
      <c r="R733" s="16" t="str">
        <f>IFERROR(IF(VLOOKUP(B733,IMPORT!$F:$AF,11,FALSE)="true","X",""),"")</f>
        <v/>
      </c>
      <c r="S733" s="16" t="str">
        <f>IFERROR(IF(VLOOKUP(B733,IMPORT!$F:$AF,12,FALSE)="true","X",""),"")</f>
        <v/>
      </c>
      <c r="T733" s="16" t="str">
        <f>IFERROR(IF(VLOOKUP(B733,IMPORT!$F:$AF,9,FALSE)="true","X",""),"")</f>
        <v/>
      </c>
      <c r="U733" s="16" t="str">
        <f>IFERROR(IF(VLOOKUP(B733,IMPORT!$F:$AF,10,FALSE)="true","X",""),"")</f>
        <v/>
      </c>
      <c r="V733" s="16" t="str">
        <f>IFERROR(IF(VLOOKUP(B733,IMPORT!$F:$AF,13,FALSE)="true","X",""),"")</f>
        <v/>
      </c>
      <c r="W733" s="16" t="str">
        <f>IFERROR(IF(VLOOKUP(B733,IMPORT!$F:$AF,14,FALSE)="true","X",""),"")</f>
        <v/>
      </c>
      <c r="X733" s="12" t="str">
        <f>IFERROR(INT(IF(MID(VLOOKUP(B733,IMPORT!$F:$AF,27,FALSE),1,10)&lt;&gt;"null",MID(VLOOKUP(B733,IMPORT!$F:$AF,27,FALSE),1,10),"-")),"")</f>
        <v/>
      </c>
      <c r="Y733" s="21" t="str">
        <f>IFERROR(IF(VLOOKUP(B733,IMPORT!$F:$AF,24,FALSE)&lt;&gt;"null",VLOOKUP(B733,IMPORT!$F:$AF,24,FALSE),""),"")</f>
        <v/>
      </c>
      <c r="Z733" s="18" t="str">
        <f>IFERROR(IF(VLOOKUP(B733,IMPORT!$F:$AF,25,FALSE)&lt;&gt;"null",VLOOKUP(B733,IMPORT!$F:$AF,25,FALSE),""),"")</f>
        <v/>
      </c>
    </row>
    <row r="734" spans="1:26">
      <c r="A734" s="1" t="str">
        <f>IFERROR(IF(IMPORT!C734&lt;&gt;"",IMPORT!C734,""),"")</f>
        <v/>
      </c>
      <c r="B734" s="1">
        <f>IFERROR(VLOOKUP(D734,IMPORT!$1:$1048576,6,FALSE),"")</f>
        <v>0</v>
      </c>
      <c r="C734" s="1" t="str">
        <f>IFERROR(VLOOKUP(B734,IMPORT!$F:$G,2,FALSE),"")</f>
        <v/>
      </c>
      <c r="D734" s="8" t="str">
        <f>IFERROR(IF(IMPORT!A734&lt;&gt;"",IMPORT!A734,""),"")</f>
        <v/>
      </c>
      <c r="E734" s="1">
        <f>IFERROR(VLOOKUP(D734,IMPORT!$1:$1048576,21,FALSE),"")</f>
        <v>0</v>
      </c>
      <c r="F734" s="25" t="str">
        <f>IFERROR(IF(VLOOKUP(B734,IMPORT!$F:$J,4,0)="true","","S"),"")</f>
        <v/>
      </c>
      <c r="G734" s="10" t="str">
        <f>IFERROR(IF(VLOOKUP(B734,IMPORT!$F:$J,5,0)="normal","","B"),"")</f>
        <v/>
      </c>
      <c r="H734" s="26" t="str">
        <f>IFERROR(IF(VLOOKUP(B734,IMPORT!$F:$L,7,0)="true","","P"),"")</f>
        <v/>
      </c>
      <c r="I734" s="18" t="str">
        <f>IF(AND(OR(IMPORT!K734="available",IMPORT!K734="reservation",IMPORT!K734="reservation-late"),OR(A734&lt;&gt;"Z - Garage - Livraison",A734&lt;&gt;"Z - Garage - Livraison")),B734,"")</f>
        <v/>
      </c>
      <c r="J734" s="18" t="str">
        <f>IFERROR(IF(VLOOKUP(B734,IMPORT!$F:$AF,21,FALSE)&lt;&gt;"null",IF(OR(A734="Z - Garage - Livraison",A734="Z - Garage - Restitution"),"",B734),""),"")</f>
        <v/>
      </c>
      <c r="K734" s="18" t="str">
        <f>IF(AND(J734="",OR(IMPORT!K734="intervention",IMPORT!K734="intervention-late")),IF(OR(A734="Z - Garage - Livraison",A734="Z - Garage - Restitution"),"",B734),"")</f>
        <v/>
      </c>
      <c r="L734" s="18" t="str">
        <f>IFERROR(IF(OR(A734="Z - Garage - Livraison",A734="Z - Garage - Restitution"),B734,""),"")</f>
        <v/>
      </c>
      <c r="M734" s="20" t="str">
        <f>IFERROR(INT(IF(OR(IMPORT!K734="intervention",IMPORT!K734="intervention-late",IMPORT!K734="unavailable"),IF(J734&lt;&gt;"",MID(VLOOKUP(B734,IMPORT!$F:$AF,21,0),1,10),MID(VLOOKUP(B734,IMPORT!$F:$AF,19,0),1,10)),"")),"")</f>
        <v/>
      </c>
      <c r="N734" s="20" t="str">
        <f>IFERROR(INT(IF(OR(IMPORT!K734="intervention",IMPORT!K734="intervention-late",IMPORT!K734="unavailable"),IF(J734&lt;&gt;"",MID(VLOOKUP(B734,IMPORT!$F:$AF,22,0),1,10),MID(VLOOKUP(B734,IMPORT!$F:$AF,20,0),1,10)),"")),"")</f>
        <v/>
      </c>
      <c r="O734" s="18" t="str">
        <f t="shared" ca="1" si="11"/>
        <v/>
      </c>
      <c r="P734" s="14" t="str">
        <f>IFERROR(INT(IF(MID(VLOOKUP(B734,IMPORT!$F:$AF,23,FALSE),1,10)&lt;&gt;"null",MID(VLOOKUP(B734,IMPORT!$F:$AF,23,FALSE),1,10),"")),"")</f>
        <v/>
      </c>
      <c r="Q734" s="16" t="str">
        <f>IFERROR(INT(IF(MID(VLOOKUP(B734,IMPORT!$F:$AF,26,FALSE),1,10)&lt;&gt;"null",MID(VLOOKUP(B734,IMPORT!$F:$AF,26,FALSE),1,10),"")),"")</f>
        <v/>
      </c>
      <c r="R734" s="16" t="str">
        <f>IFERROR(IF(VLOOKUP(B734,IMPORT!$F:$AF,11,FALSE)="true","X",""),"")</f>
        <v/>
      </c>
      <c r="S734" s="16" t="str">
        <f>IFERROR(IF(VLOOKUP(B734,IMPORT!$F:$AF,12,FALSE)="true","X",""),"")</f>
        <v/>
      </c>
      <c r="T734" s="16" t="str">
        <f>IFERROR(IF(VLOOKUP(B734,IMPORT!$F:$AF,9,FALSE)="true","X",""),"")</f>
        <v/>
      </c>
      <c r="U734" s="16" t="str">
        <f>IFERROR(IF(VLOOKUP(B734,IMPORT!$F:$AF,10,FALSE)="true","X",""),"")</f>
        <v/>
      </c>
      <c r="V734" s="16" t="str">
        <f>IFERROR(IF(VLOOKUP(B734,IMPORT!$F:$AF,13,FALSE)="true","X",""),"")</f>
        <v/>
      </c>
      <c r="W734" s="16" t="str">
        <f>IFERROR(IF(VLOOKUP(B734,IMPORT!$F:$AF,14,FALSE)="true","X",""),"")</f>
        <v/>
      </c>
      <c r="X734" s="12" t="str">
        <f>IFERROR(INT(IF(MID(VLOOKUP(B734,IMPORT!$F:$AF,27,FALSE),1,10)&lt;&gt;"null",MID(VLOOKUP(B734,IMPORT!$F:$AF,27,FALSE),1,10),"-")),"")</f>
        <v/>
      </c>
      <c r="Y734" s="21" t="str">
        <f>IFERROR(IF(VLOOKUP(B734,IMPORT!$F:$AF,24,FALSE)&lt;&gt;"null",VLOOKUP(B734,IMPORT!$F:$AF,24,FALSE),""),"")</f>
        <v/>
      </c>
      <c r="Z734" s="18" t="str">
        <f>IFERROR(IF(VLOOKUP(B734,IMPORT!$F:$AF,25,FALSE)&lt;&gt;"null",VLOOKUP(B734,IMPORT!$F:$AF,25,FALSE),""),"")</f>
        <v/>
      </c>
    </row>
    <row r="735" spans="1:26">
      <c r="A735" s="1" t="str">
        <f>IFERROR(IF(IMPORT!C735&lt;&gt;"",IMPORT!C735,""),"")</f>
        <v/>
      </c>
      <c r="B735" s="1">
        <f>IFERROR(VLOOKUP(D735,IMPORT!$1:$1048576,6,FALSE),"")</f>
        <v>0</v>
      </c>
      <c r="C735" s="1" t="str">
        <f>IFERROR(VLOOKUP(B735,IMPORT!$F:$G,2,FALSE),"")</f>
        <v/>
      </c>
      <c r="D735" s="8" t="str">
        <f>IFERROR(IF(IMPORT!A735&lt;&gt;"",IMPORT!A735,""),"")</f>
        <v/>
      </c>
      <c r="E735" s="1">
        <f>IFERROR(VLOOKUP(D735,IMPORT!$1:$1048576,21,FALSE),"")</f>
        <v>0</v>
      </c>
      <c r="F735" s="25" t="str">
        <f>IFERROR(IF(VLOOKUP(B735,IMPORT!$F:$J,4,0)="true","","S"),"")</f>
        <v/>
      </c>
      <c r="G735" s="10" t="str">
        <f>IFERROR(IF(VLOOKUP(B735,IMPORT!$F:$J,5,0)="normal","","B"),"")</f>
        <v/>
      </c>
      <c r="H735" s="26" t="str">
        <f>IFERROR(IF(VLOOKUP(B735,IMPORT!$F:$L,7,0)="true","","P"),"")</f>
        <v/>
      </c>
      <c r="I735" s="18" t="str">
        <f>IF(AND(OR(IMPORT!K735="available",IMPORT!K735="reservation",IMPORT!K735="reservation-late"),OR(A735&lt;&gt;"Z - Garage - Livraison",A735&lt;&gt;"Z - Garage - Livraison")),B735,"")</f>
        <v/>
      </c>
      <c r="J735" s="18" t="str">
        <f>IFERROR(IF(VLOOKUP(B735,IMPORT!$F:$AF,21,FALSE)&lt;&gt;"null",IF(OR(A735="Z - Garage - Livraison",A735="Z - Garage - Restitution"),"",B735),""),"")</f>
        <v/>
      </c>
      <c r="K735" s="18" t="str">
        <f>IF(AND(J735="",OR(IMPORT!K735="intervention",IMPORT!K735="intervention-late")),IF(OR(A735="Z - Garage - Livraison",A735="Z - Garage - Restitution"),"",B735),"")</f>
        <v/>
      </c>
      <c r="L735" s="18" t="str">
        <f>IFERROR(IF(OR(A735="Z - Garage - Livraison",A735="Z - Garage - Restitution"),B735,""),"")</f>
        <v/>
      </c>
      <c r="M735" s="20" t="str">
        <f>IFERROR(INT(IF(OR(IMPORT!K735="intervention",IMPORT!K735="intervention-late",IMPORT!K735="unavailable"),IF(J735&lt;&gt;"",MID(VLOOKUP(B735,IMPORT!$F:$AF,21,0),1,10),MID(VLOOKUP(B735,IMPORT!$F:$AF,19,0),1,10)),"")),"")</f>
        <v/>
      </c>
      <c r="N735" s="20" t="str">
        <f>IFERROR(INT(IF(OR(IMPORT!K735="intervention",IMPORT!K735="intervention-late",IMPORT!K735="unavailable"),IF(J735&lt;&gt;"",MID(VLOOKUP(B735,IMPORT!$F:$AF,22,0),1,10),MID(VLOOKUP(B735,IMPORT!$F:$AF,20,0),1,10)),"")),"")</f>
        <v/>
      </c>
      <c r="O735" s="18" t="str">
        <f t="shared" ca="1" si="11"/>
        <v/>
      </c>
      <c r="P735" s="14" t="str">
        <f>IFERROR(INT(IF(MID(VLOOKUP(B735,IMPORT!$F:$AF,23,FALSE),1,10)&lt;&gt;"null",MID(VLOOKUP(B735,IMPORT!$F:$AF,23,FALSE),1,10),"")),"")</f>
        <v/>
      </c>
      <c r="Q735" s="16" t="str">
        <f>IFERROR(INT(IF(MID(VLOOKUP(B735,IMPORT!$F:$AF,26,FALSE),1,10)&lt;&gt;"null",MID(VLOOKUP(B735,IMPORT!$F:$AF,26,FALSE),1,10),"")),"")</f>
        <v/>
      </c>
      <c r="R735" s="16" t="str">
        <f>IFERROR(IF(VLOOKUP(B735,IMPORT!$F:$AF,11,FALSE)="true","X",""),"")</f>
        <v/>
      </c>
      <c r="S735" s="16" t="str">
        <f>IFERROR(IF(VLOOKUP(B735,IMPORT!$F:$AF,12,FALSE)="true","X",""),"")</f>
        <v/>
      </c>
      <c r="T735" s="16" t="str">
        <f>IFERROR(IF(VLOOKUP(B735,IMPORT!$F:$AF,9,FALSE)="true","X",""),"")</f>
        <v/>
      </c>
      <c r="U735" s="16" t="str">
        <f>IFERROR(IF(VLOOKUP(B735,IMPORT!$F:$AF,10,FALSE)="true","X",""),"")</f>
        <v/>
      </c>
      <c r="V735" s="16" t="str">
        <f>IFERROR(IF(VLOOKUP(B735,IMPORT!$F:$AF,13,FALSE)="true","X",""),"")</f>
        <v/>
      </c>
      <c r="W735" s="16" t="str">
        <f>IFERROR(IF(VLOOKUP(B735,IMPORT!$F:$AF,14,FALSE)="true","X",""),"")</f>
        <v/>
      </c>
      <c r="X735" s="12" t="str">
        <f>IFERROR(INT(IF(MID(VLOOKUP(B735,IMPORT!$F:$AF,27,FALSE),1,10)&lt;&gt;"null",MID(VLOOKUP(B735,IMPORT!$F:$AF,27,FALSE),1,10),"-")),"")</f>
        <v/>
      </c>
      <c r="Y735" s="21" t="str">
        <f>IFERROR(IF(VLOOKUP(B735,IMPORT!$F:$AF,24,FALSE)&lt;&gt;"null",VLOOKUP(B735,IMPORT!$F:$AF,24,FALSE),""),"")</f>
        <v/>
      </c>
      <c r="Z735" s="18" t="str">
        <f>IFERROR(IF(VLOOKUP(B735,IMPORT!$F:$AF,25,FALSE)&lt;&gt;"null",VLOOKUP(B735,IMPORT!$F:$AF,25,FALSE),""),"")</f>
        <v/>
      </c>
    </row>
    <row r="736" spans="1:26">
      <c r="A736" s="1" t="str">
        <f>IFERROR(IF(IMPORT!C736&lt;&gt;"",IMPORT!C736,""),"")</f>
        <v/>
      </c>
      <c r="B736" s="1">
        <f>IFERROR(VLOOKUP(D736,IMPORT!$1:$1048576,6,FALSE),"")</f>
        <v>0</v>
      </c>
      <c r="C736" s="1" t="str">
        <f>IFERROR(VLOOKUP(B736,IMPORT!$F:$G,2,FALSE),"")</f>
        <v/>
      </c>
      <c r="D736" s="8" t="str">
        <f>IFERROR(IF(IMPORT!A736&lt;&gt;"",IMPORT!A736,""),"")</f>
        <v/>
      </c>
      <c r="E736" s="1">
        <f>IFERROR(VLOOKUP(D736,IMPORT!$1:$1048576,21,FALSE),"")</f>
        <v>0</v>
      </c>
      <c r="F736" s="25" t="str">
        <f>IFERROR(IF(VLOOKUP(B736,IMPORT!$F:$J,4,0)="true","","S"),"")</f>
        <v/>
      </c>
      <c r="G736" s="10" t="str">
        <f>IFERROR(IF(VLOOKUP(B736,IMPORT!$F:$J,5,0)="normal","","B"),"")</f>
        <v/>
      </c>
      <c r="H736" s="26" t="str">
        <f>IFERROR(IF(VLOOKUP(B736,IMPORT!$F:$L,7,0)="true","","P"),"")</f>
        <v/>
      </c>
      <c r="I736" s="18" t="str">
        <f>IF(AND(OR(IMPORT!K736="available",IMPORT!K736="reservation",IMPORT!K736="reservation-late"),OR(A736&lt;&gt;"Z - Garage - Livraison",A736&lt;&gt;"Z - Garage - Livraison")),B736,"")</f>
        <v/>
      </c>
      <c r="J736" s="18" t="str">
        <f>IFERROR(IF(VLOOKUP(B736,IMPORT!$F:$AF,21,FALSE)&lt;&gt;"null",IF(OR(A736="Z - Garage - Livraison",A736="Z - Garage - Restitution"),"",B736),""),"")</f>
        <v/>
      </c>
      <c r="K736" s="18" t="str">
        <f>IF(AND(J736="",OR(IMPORT!K736="intervention",IMPORT!K736="intervention-late")),IF(OR(A736="Z - Garage - Livraison",A736="Z - Garage - Restitution"),"",B736),"")</f>
        <v/>
      </c>
      <c r="L736" s="18" t="str">
        <f>IFERROR(IF(OR(A736="Z - Garage - Livraison",A736="Z - Garage - Restitution"),B736,""),"")</f>
        <v/>
      </c>
      <c r="M736" s="20" t="str">
        <f>IFERROR(INT(IF(OR(IMPORT!K736="intervention",IMPORT!K736="intervention-late",IMPORT!K736="unavailable"),IF(J736&lt;&gt;"",MID(VLOOKUP(B736,IMPORT!$F:$AF,21,0),1,10),MID(VLOOKUP(B736,IMPORT!$F:$AF,19,0),1,10)),"")),"")</f>
        <v/>
      </c>
      <c r="N736" s="20" t="str">
        <f>IFERROR(INT(IF(OR(IMPORT!K736="intervention",IMPORT!K736="intervention-late",IMPORT!K736="unavailable"),IF(J736&lt;&gt;"",MID(VLOOKUP(B736,IMPORT!$F:$AF,22,0),1,10),MID(VLOOKUP(B736,IMPORT!$F:$AF,20,0),1,10)),"")),"")</f>
        <v/>
      </c>
      <c r="O736" s="18" t="str">
        <f t="shared" ca="1" si="11"/>
        <v/>
      </c>
      <c r="P736" s="14" t="str">
        <f>IFERROR(INT(IF(MID(VLOOKUP(B736,IMPORT!$F:$AF,23,FALSE),1,10)&lt;&gt;"null",MID(VLOOKUP(B736,IMPORT!$F:$AF,23,FALSE),1,10),"")),"")</f>
        <v/>
      </c>
      <c r="Q736" s="16" t="str">
        <f>IFERROR(INT(IF(MID(VLOOKUP(B736,IMPORT!$F:$AF,26,FALSE),1,10)&lt;&gt;"null",MID(VLOOKUP(B736,IMPORT!$F:$AF,26,FALSE),1,10),"")),"")</f>
        <v/>
      </c>
      <c r="R736" s="16" t="str">
        <f>IFERROR(IF(VLOOKUP(B736,IMPORT!$F:$AF,11,FALSE)="true","X",""),"")</f>
        <v/>
      </c>
      <c r="S736" s="16" t="str">
        <f>IFERROR(IF(VLOOKUP(B736,IMPORT!$F:$AF,12,FALSE)="true","X",""),"")</f>
        <v/>
      </c>
      <c r="T736" s="16" t="str">
        <f>IFERROR(IF(VLOOKUP(B736,IMPORT!$F:$AF,9,FALSE)="true","X",""),"")</f>
        <v/>
      </c>
      <c r="U736" s="16" t="str">
        <f>IFERROR(IF(VLOOKUP(B736,IMPORT!$F:$AF,10,FALSE)="true","X",""),"")</f>
        <v/>
      </c>
      <c r="V736" s="16" t="str">
        <f>IFERROR(IF(VLOOKUP(B736,IMPORT!$F:$AF,13,FALSE)="true","X",""),"")</f>
        <v/>
      </c>
      <c r="W736" s="16" t="str">
        <f>IFERROR(IF(VLOOKUP(B736,IMPORT!$F:$AF,14,FALSE)="true","X",""),"")</f>
        <v/>
      </c>
      <c r="X736" s="12" t="str">
        <f>IFERROR(INT(IF(MID(VLOOKUP(B736,IMPORT!$F:$AF,27,FALSE),1,10)&lt;&gt;"null",MID(VLOOKUP(B736,IMPORT!$F:$AF,27,FALSE),1,10),"-")),"")</f>
        <v/>
      </c>
      <c r="Y736" s="21" t="str">
        <f>IFERROR(IF(VLOOKUP(B736,IMPORT!$F:$AF,24,FALSE)&lt;&gt;"null",VLOOKUP(B736,IMPORT!$F:$AF,24,FALSE),""),"")</f>
        <v/>
      </c>
      <c r="Z736" s="18" t="str">
        <f>IFERROR(IF(VLOOKUP(B736,IMPORT!$F:$AF,25,FALSE)&lt;&gt;"null",VLOOKUP(B736,IMPORT!$F:$AF,25,FALSE),""),"")</f>
        <v/>
      </c>
    </row>
    <row r="737" spans="1:26">
      <c r="A737" s="1" t="str">
        <f>IFERROR(IF(IMPORT!C737&lt;&gt;"",IMPORT!C737,""),"")</f>
        <v/>
      </c>
      <c r="B737" s="1">
        <f>IFERROR(VLOOKUP(D737,IMPORT!$1:$1048576,6,FALSE),"")</f>
        <v>0</v>
      </c>
      <c r="C737" s="1" t="str">
        <f>IFERROR(VLOOKUP(B737,IMPORT!$F:$G,2,FALSE),"")</f>
        <v/>
      </c>
      <c r="D737" s="8" t="str">
        <f>IFERROR(IF(IMPORT!A737&lt;&gt;"",IMPORT!A737,""),"")</f>
        <v/>
      </c>
      <c r="E737" s="1">
        <f>IFERROR(VLOOKUP(D737,IMPORT!$1:$1048576,21,FALSE),"")</f>
        <v>0</v>
      </c>
      <c r="F737" s="25" t="str">
        <f>IFERROR(IF(VLOOKUP(B737,IMPORT!$F:$J,4,0)="true","","S"),"")</f>
        <v/>
      </c>
      <c r="G737" s="10" t="str">
        <f>IFERROR(IF(VLOOKUP(B737,IMPORT!$F:$J,5,0)="normal","","B"),"")</f>
        <v/>
      </c>
      <c r="H737" s="26" t="str">
        <f>IFERROR(IF(VLOOKUP(B737,IMPORT!$F:$L,7,0)="true","","P"),"")</f>
        <v/>
      </c>
      <c r="I737" s="18" t="str">
        <f>IF(AND(OR(IMPORT!K737="available",IMPORT!K737="reservation",IMPORT!K737="reservation-late"),OR(A737&lt;&gt;"Z - Garage - Livraison",A737&lt;&gt;"Z - Garage - Livraison")),B737,"")</f>
        <v/>
      </c>
      <c r="J737" s="18" t="str">
        <f>IFERROR(IF(VLOOKUP(B737,IMPORT!$F:$AF,21,FALSE)&lt;&gt;"null",IF(OR(A737="Z - Garage - Livraison",A737="Z - Garage - Restitution"),"",B737),""),"")</f>
        <v/>
      </c>
      <c r="K737" s="18" t="str">
        <f>IF(AND(J737="",OR(IMPORT!K737="intervention",IMPORT!K737="intervention-late")),IF(OR(A737="Z - Garage - Livraison",A737="Z - Garage - Restitution"),"",B737),"")</f>
        <v/>
      </c>
      <c r="L737" s="18" t="str">
        <f>IFERROR(IF(OR(A737="Z - Garage - Livraison",A737="Z - Garage - Restitution"),B737,""),"")</f>
        <v/>
      </c>
      <c r="M737" s="20" t="str">
        <f>IFERROR(INT(IF(OR(IMPORT!K737="intervention",IMPORT!K737="intervention-late",IMPORT!K737="unavailable"),IF(J737&lt;&gt;"",MID(VLOOKUP(B737,IMPORT!$F:$AF,21,0),1,10),MID(VLOOKUP(B737,IMPORT!$F:$AF,19,0),1,10)),"")),"")</f>
        <v/>
      </c>
      <c r="N737" s="20" t="str">
        <f>IFERROR(INT(IF(OR(IMPORT!K737="intervention",IMPORT!K737="intervention-late",IMPORT!K737="unavailable"),IF(J737&lt;&gt;"",MID(VLOOKUP(B737,IMPORT!$F:$AF,22,0),1,10),MID(VLOOKUP(B737,IMPORT!$F:$AF,20,0),1,10)),"")),"")</f>
        <v/>
      </c>
      <c r="O737" s="18" t="str">
        <f t="shared" ca="1" si="11"/>
        <v/>
      </c>
      <c r="P737" s="14" t="str">
        <f>IFERROR(INT(IF(MID(VLOOKUP(B737,IMPORT!$F:$AF,23,FALSE),1,10)&lt;&gt;"null",MID(VLOOKUP(B737,IMPORT!$F:$AF,23,FALSE),1,10),"")),"")</f>
        <v/>
      </c>
      <c r="Q737" s="16" t="str">
        <f>IFERROR(INT(IF(MID(VLOOKUP(B737,IMPORT!$F:$AF,26,FALSE),1,10)&lt;&gt;"null",MID(VLOOKUP(B737,IMPORT!$F:$AF,26,FALSE),1,10),"")),"")</f>
        <v/>
      </c>
      <c r="R737" s="16" t="str">
        <f>IFERROR(IF(VLOOKUP(B737,IMPORT!$F:$AF,11,FALSE)="true","X",""),"")</f>
        <v/>
      </c>
      <c r="S737" s="16" t="str">
        <f>IFERROR(IF(VLOOKUP(B737,IMPORT!$F:$AF,12,FALSE)="true","X",""),"")</f>
        <v/>
      </c>
      <c r="T737" s="16" t="str">
        <f>IFERROR(IF(VLOOKUP(B737,IMPORT!$F:$AF,9,FALSE)="true","X",""),"")</f>
        <v/>
      </c>
      <c r="U737" s="16" t="str">
        <f>IFERROR(IF(VLOOKUP(B737,IMPORT!$F:$AF,10,FALSE)="true","X",""),"")</f>
        <v/>
      </c>
      <c r="V737" s="16" t="str">
        <f>IFERROR(IF(VLOOKUP(B737,IMPORT!$F:$AF,13,FALSE)="true","X",""),"")</f>
        <v/>
      </c>
      <c r="W737" s="16" t="str">
        <f>IFERROR(IF(VLOOKUP(B737,IMPORT!$F:$AF,14,FALSE)="true","X",""),"")</f>
        <v/>
      </c>
      <c r="X737" s="12" t="str">
        <f>IFERROR(INT(IF(MID(VLOOKUP(B737,IMPORT!$F:$AF,27,FALSE),1,10)&lt;&gt;"null",MID(VLOOKUP(B737,IMPORT!$F:$AF,27,FALSE),1,10),"-")),"")</f>
        <v/>
      </c>
      <c r="Y737" s="21" t="str">
        <f>IFERROR(IF(VLOOKUP(B737,IMPORT!$F:$AF,24,FALSE)&lt;&gt;"null",VLOOKUP(B737,IMPORT!$F:$AF,24,FALSE),""),"")</f>
        <v/>
      </c>
      <c r="Z737" s="18" t="str">
        <f>IFERROR(IF(VLOOKUP(B737,IMPORT!$F:$AF,25,FALSE)&lt;&gt;"null",VLOOKUP(B737,IMPORT!$F:$AF,25,FALSE),""),"")</f>
        <v/>
      </c>
    </row>
    <row r="738" spans="1:26">
      <c r="A738" s="1" t="str">
        <f>IFERROR(IF(IMPORT!C738&lt;&gt;"",IMPORT!C738,""),"")</f>
        <v/>
      </c>
      <c r="B738" s="1">
        <f>IFERROR(VLOOKUP(D738,IMPORT!$1:$1048576,6,FALSE),"")</f>
        <v>0</v>
      </c>
      <c r="C738" s="1" t="str">
        <f>IFERROR(VLOOKUP(B738,IMPORT!$F:$G,2,FALSE),"")</f>
        <v/>
      </c>
      <c r="D738" s="8" t="str">
        <f>IFERROR(IF(IMPORT!A738&lt;&gt;"",IMPORT!A738,""),"")</f>
        <v/>
      </c>
      <c r="E738" s="1">
        <f>IFERROR(VLOOKUP(D738,IMPORT!$1:$1048576,21,FALSE),"")</f>
        <v>0</v>
      </c>
      <c r="F738" s="25" t="str">
        <f>IFERROR(IF(VLOOKUP(B738,IMPORT!$F:$J,4,0)="true","","S"),"")</f>
        <v/>
      </c>
      <c r="G738" s="10" t="str">
        <f>IFERROR(IF(VLOOKUP(B738,IMPORT!$F:$J,5,0)="normal","","B"),"")</f>
        <v/>
      </c>
      <c r="H738" s="26" t="str">
        <f>IFERROR(IF(VLOOKUP(B738,IMPORT!$F:$L,7,0)="true","","P"),"")</f>
        <v/>
      </c>
      <c r="I738" s="18" t="str">
        <f>IF(AND(OR(IMPORT!K738="available",IMPORT!K738="reservation",IMPORT!K738="reservation-late"),OR(A738&lt;&gt;"Z - Garage - Livraison",A738&lt;&gt;"Z - Garage - Livraison")),B738,"")</f>
        <v/>
      </c>
      <c r="J738" s="18" t="str">
        <f>IFERROR(IF(VLOOKUP(B738,IMPORT!$F:$AF,21,FALSE)&lt;&gt;"null",IF(OR(A738="Z - Garage - Livraison",A738="Z - Garage - Restitution"),"",B738),""),"")</f>
        <v/>
      </c>
      <c r="K738" s="18" t="str">
        <f>IF(AND(J738="",OR(IMPORT!K738="intervention",IMPORT!K738="intervention-late")),IF(OR(A738="Z - Garage - Livraison",A738="Z - Garage - Restitution"),"",B738),"")</f>
        <v/>
      </c>
      <c r="L738" s="18" t="str">
        <f>IFERROR(IF(OR(A738="Z - Garage - Livraison",A738="Z - Garage - Restitution"),B738,""),"")</f>
        <v/>
      </c>
      <c r="M738" s="20" t="str">
        <f>IFERROR(INT(IF(OR(IMPORT!K738="intervention",IMPORT!K738="intervention-late",IMPORT!K738="unavailable"),IF(J738&lt;&gt;"",MID(VLOOKUP(B738,IMPORT!$F:$AF,21,0),1,10),MID(VLOOKUP(B738,IMPORT!$F:$AF,19,0),1,10)),"")),"")</f>
        <v/>
      </c>
      <c r="N738" s="20" t="str">
        <f>IFERROR(INT(IF(OR(IMPORT!K738="intervention",IMPORT!K738="intervention-late",IMPORT!K738="unavailable"),IF(J738&lt;&gt;"",MID(VLOOKUP(B738,IMPORT!$F:$AF,22,0),1,10),MID(VLOOKUP(B738,IMPORT!$F:$AF,20,0),1,10)),"")),"")</f>
        <v/>
      </c>
      <c r="O738" s="18" t="str">
        <f t="shared" ca="1" si="11"/>
        <v/>
      </c>
      <c r="P738" s="14" t="str">
        <f>IFERROR(INT(IF(MID(VLOOKUP(B738,IMPORT!$F:$AF,23,FALSE),1,10)&lt;&gt;"null",MID(VLOOKUP(B738,IMPORT!$F:$AF,23,FALSE),1,10),"")),"")</f>
        <v/>
      </c>
      <c r="Q738" s="16" t="str">
        <f>IFERROR(INT(IF(MID(VLOOKUP(B738,IMPORT!$F:$AF,26,FALSE),1,10)&lt;&gt;"null",MID(VLOOKUP(B738,IMPORT!$F:$AF,26,FALSE),1,10),"")),"")</f>
        <v/>
      </c>
      <c r="R738" s="16" t="str">
        <f>IFERROR(IF(VLOOKUP(B738,IMPORT!$F:$AF,11,FALSE)="true","X",""),"")</f>
        <v/>
      </c>
      <c r="S738" s="16" t="str">
        <f>IFERROR(IF(VLOOKUP(B738,IMPORT!$F:$AF,12,FALSE)="true","X",""),"")</f>
        <v/>
      </c>
      <c r="T738" s="16" t="str">
        <f>IFERROR(IF(VLOOKUP(B738,IMPORT!$F:$AF,9,FALSE)="true","X",""),"")</f>
        <v/>
      </c>
      <c r="U738" s="16" t="str">
        <f>IFERROR(IF(VLOOKUP(B738,IMPORT!$F:$AF,10,FALSE)="true","X",""),"")</f>
        <v/>
      </c>
      <c r="V738" s="16" t="str">
        <f>IFERROR(IF(VLOOKUP(B738,IMPORT!$F:$AF,13,FALSE)="true","X",""),"")</f>
        <v/>
      </c>
      <c r="W738" s="16" t="str">
        <f>IFERROR(IF(VLOOKUP(B738,IMPORT!$F:$AF,14,FALSE)="true","X",""),"")</f>
        <v/>
      </c>
      <c r="X738" s="12" t="str">
        <f>IFERROR(INT(IF(MID(VLOOKUP(B738,IMPORT!$F:$AF,27,FALSE),1,10)&lt;&gt;"null",MID(VLOOKUP(B738,IMPORT!$F:$AF,27,FALSE),1,10),"-")),"")</f>
        <v/>
      </c>
      <c r="Y738" s="21" t="str">
        <f>IFERROR(IF(VLOOKUP(B738,IMPORT!$F:$AF,24,FALSE)&lt;&gt;"null",VLOOKUP(B738,IMPORT!$F:$AF,24,FALSE),""),"")</f>
        <v/>
      </c>
      <c r="Z738" s="18" t="str">
        <f>IFERROR(IF(VLOOKUP(B738,IMPORT!$F:$AF,25,FALSE)&lt;&gt;"null",VLOOKUP(B738,IMPORT!$F:$AF,25,FALSE),""),"")</f>
        <v/>
      </c>
    </row>
    <row r="739" spans="1:26">
      <c r="A739" s="1" t="str">
        <f>IFERROR(IF(IMPORT!C739&lt;&gt;"",IMPORT!C739,""),"")</f>
        <v/>
      </c>
      <c r="B739" s="1">
        <f>IFERROR(VLOOKUP(D739,IMPORT!$1:$1048576,6,FALSE),"")</f>
        <v>0</v>
      </c>
      <c r="C739" s="1" t="str">
        <f>IFERROR(VLOOKUP(B739,IMPORT!$F:$G,2,FALSE),"")</f>
        <v/>
      </c>
      <c r="D739" s="8" t="str">
        <f>IFERROR(IF(IMPORT!A739&lt;&gt;"",IMPORT!A739,""),"")</f>
        <v/>
      </c>
      <c r="E739" s="1">
        <f>IFERROR(VLOOKUP(D739,IMPORT!$1:$1048576,21,FALSE),"")</f>
        <v>0</v>
      </c>
      <c r="F739" s="25" t="str">
        <f>IFERROR(IF(VLOOKUP(B739,IMPORT!$F:$J,4,0)="true","","S"),"")</f>
        <v/>
      </c>
      <c r="G739" s="10" t="str">
        <f>IFERROR(IF(VLOOKUP(B739,IMPORT!$F:$J,5,0)="normal","","B"),"")</f>
        <v/>
      </c>
      <c r="H739" s="26" t="str">
        <f>IFERROR(IF(VLOOKUP(B739,IMPORT!$F:$L,7,0)="true","","P"),"")</f>
        <v/>
      </c>
      <c r="I739" s="18" t="str">
        <f>IF(AND(OR(IMPORT!K739="available",IMPORT!K739="reservation",IMPORT!K739="reservation-late"),OR(A739&lt;&gt;"Z - Garage - Livraison",A739&lt;&gt;"Z - Garage - Livraison")),B739,"")</f>
        <v/>
      </c>
      <c r="J739" s="18" t="str">
        <f>IFERROR(IF(VLOOKUP(B739,IMPORT!$F:$AF,21,FALSE)&lt;&gt;"null",IF(OR(A739="Z - Garage - Livraison",A739="Z - Garage - Restitution"),"",B739),""),"")</f>
        <v/>
      </c>
      <c r="K739" s="18" t="str">
        <f>IF(AND(J739="",OR(IMPORT!K739="intervention",IMPORT!K739="intervention-late")),IF(OR(A739="Z - Garage - Livraison",A739="Z - Garage - Restitution"),"",B739),"")</f>
        <v/>
      </c>
      <c r="L739" s="18" t="str">
        <f>IFERROR(IF(OR(A739="Z - Garage - Livraison",A739="Z - Garage - Restitution"),B739,""),"")</f>
        <v/>
      </c>
      <c r="M739" s="20" t="str">
        <f>IFERROR(INT(IF(OR(IMPORT!K739="intervention",IMPORT!K739="intervention-late",IMPORT!K739="unavailable"),IF(J739&lt;&gt;"",MID(VLOOKUP(B739,IMPORT!$F:$AF,21,0),1,10),MID(VLOOKUP(B739,IMPORT!$F:$AF,19,0),1,10)),"")),"")</f>
        <v/>
      </c>
      <c r="N739" s="20" t="str">
        <f>IFERROR(INT(IF(OR(IMPORT!K739="intervention",IMPORT!K739="intervention-late",IMPORT!K739="unavailable"),IF(J739&lt;&gt;"",MID(VLOOKUP(B739,IMPORT!$F:$AF,22,0),1,10),MID(VLOOKUP(B739,IMPORT!$F:$AF,20,0),1,10)),"")),"")</f>
        <v/>
      </c>
      <c r="O739" s="18" t="str">
        <f t="shared" ca="1" si="11"/>
        <v/>
      </c>
      <c r="P739" s="14" t="str">
        <f>IFERROR(INT(IF(MID(VLOOKUP(B739,IMPORT!$F:$AF,23,FALSE),1,10)&lt;&gt;"null",MID(VLOOKUP(B739,IMPORT!$F:$AF,23,FALSE),1,10),"")),"")</f>
        <v/>
      </c>
      <c r="Q739" s="16" t="str">
        <f>IFERROR(INT(IF(MID(VLOOKUP(B739,IMPORT!$F:$AF,26,FALSE),1,10)&lt;&gt;"null",MID(VLOOKUP(B739,IMPORT!$F:$AF,26,FALSE),1,10),"")),"")</f>
        <v/>
      </c>
      <c r="R739" s="16" t="str">
        <f>IFERROR(IF(VLOOKUP(B739,IMPORT!$F:$AF,11,FALSE)="true","X",""),"")</f>
        <v/>
      </c>
      <c r="S739" s="16" t="str">
        <f>IFERROR(IF(VLOOKUP(B739,IMPORT!$F:$AF,12,FALSE)="true","X",""),"")</f>
        <v/>
      </c>
      <c r="T739" s="16" t="str">
        <f>IFERROR(IF(VLOOKUP(B739,IMPORT!$F:$AF,9,FALSE)="true","X",""),"")</f>
        <v/>
      </c>
      <c r="U739" s="16" t="str">
        <f>IFERROR(IF(VLOOKUP(B739,IMPORT!$F:$AF,10,FALSE)="true","X",""),"")</f>
        <v/>
      </c>
      <c r="V739" s="16" t="str">
        <f>IFERROR(IF(VLOOKUP(B739,IMPORT!$F:$AF,13,FALSE)="true","X",""),"")</f>
        <v/>
      </c>
      <c r="W739" s="16" t="str">
        <f>IFERROR(IF(VLOOKUP(B739,IMPORT!$F:$AF,14,FALSE)="true","X",""),"")</f>
        <v/>
      </c>
      <c r="X739" s="12" t="str">
        <f>IFERROR(INT(IF(MID(VLOOKUP(B739,IMPORT!$F:$AF,27,FALSE),1,10)&lt;&gt;"null",MID(VLOOKUP(B739,IMPORT!$F:$AF,27,FALSE),1,10),"-")),"")</f>
        <v/>
      </c>
      <c r="Y739" s="21" t="str">
        <f>IFERROR(IF(VLOOKUP(B739,IMPORT!$F:$AF,24,FALSE)&lt;&gt;"null",VLOOKUP(B739,IMPORT!$F:$AF,24,FALSE),""),"")</f>
        <v/>
      </c>
      <c r="Z739" s="18" t="str">
        <f>IFERROR(IF(VLOOKUP(B739,IMPORT!$F:$AF,25,FALSE)&lt;&gt;"null",VLOOKUP(B739,IMPORT!$F:$AF,25,FALSE),""),"")</f>
        <v/>
      </c>
    </row>
    <row r="740" spans="1:26">
      <c r="A740" s="1" t="str">
        <f>IFERROR(IF(IMPORT!C740&lt;&gt;"",IMPORT!C740,""),"")</f>
        <v/>
      </c>
      <c r="B740" s="1">
        <f>IFERROR(VLOOKUP(D740,IMPORT!$1:$1048576,6,FALSE),"")</f>
        <v>0</v>
      </c>
      <c r="C740" s="1" t="str">
        <f>IFERROR(VLOOKUP(B740,IMPORT!$F:$G,2,FALSE),"")</f>
        <v/>
      </c>
      <c r="D740" s="8" t="str">
        <f>IFERROR(IF(IMPORT!A740&lt;&gt;"",IMPORT!A740,""),"")</f>
        <v/>
      </c>
      <c r="E740" s="1">
        <f>IFERROR(VLOOKUP(D740,IMPORT!$1:$1048576,21,FALSE),"")</f>
        <v>0</v>
      </c>
      <c r="F740" s="25" t="str">
        <f>IFERROR(IF(VLOOKUP(B740,IMPORT!$F:$J,4,0)="true","","S"),"")</f>
        <v/>
      </c>
      <c r="G740" s="10" t="str">
        <f>IFERROR(IF(VLOOKUP(B740,IMPORT!$F:$J,5,0)="normal","","B"),"")</f>
        <v/>
      </c>
      <c r="H740" s="26" t="str">
        <f>IFERROR(IF(VLOOKUP(B740,IMPORT!$F:$L,7,0)="true","","P"),"")</f>
        <v/>
      </c>
      <c r="I740" s="18" t="str">
        <f>IF(AND(OR(IMPORT!K740="available",IMPORT!K740="reservation",IMPORT!K740="reservation-late"),OR(A740&lt;&gt;"Z - Garage - Livraison",A740&lt;&gt;"Z - Garage - Livraison")),B740,"")</f>
        <v/>
      </c>
      <c r="J740" s="18" t="str">
        <f>IFERROR(IF(VLOOKUP(B740,IMPORT!$F:$AF,21,FALSE)&lt;&gt;"null",IF(OR(A740="Z - Garage - Livraison",A740="Z - Garage - Restitution"),"",B740),""),"")</f>
        <v/>
      </c>
      <c r="K740" s="18" t="str">
        <f>IF(AND(J740="",OR(IMPORT!K740="intervention",IMPORT!K740="intervention-late")),IF(OR(A740="Z - Garage - Livraison",A740="Z - Garage - Restitution"),"",B740),"")</f>
        <v/>
      </c>
      <c r="L740" s="18" t="str">
        <f>IFERROR(IF(OR(A740="Z - Garage - Livraison",A740="Z - Garage - Restitution"),B740,""),"")</f>
        <v/>
      </c>
      <c r="M740" s="20" t="str">
        <f>IFERROR(INT(IF(OR(IMPORT!K740="intervention",IMPORT!K740="intervention-late",IMPORT!K740="unavailable"),IF(J740&lt;&gt;"",MID(VLOOKUP(B740,IMPORT!$F:$AF,21,0),1,10),MID(VLOOKUP(B740,IMPORT!$F:$AF,19,0),1,10)),"")),"")</f>
        <v/>
      </c>
      <c r="N740" s="20" t="str">
        <f>IFERROR(INT(IF(OR(IMPORT!K740="intervention",IMPORT!K740="intervention-late",IMPORT!K740="unavailable"),IF(J740&lt;&gt;"",MID(VLOOKUP(B740,IMPORT!$F:$AF,22,0),1,10),MID(VLOOKUP(B740,IMPORT!$F:$AF,20,0),1,10)),"")),"")</f>
        <v/>
      </c>
      <c r="O740" s="18" t="str">
        <f t="shared" ca="1" si="11"/>
        <v/>
      </c>
      <c r="P740" s="14" t="str">
        <f>IFERROR(INT(IF(MID(VLOOKUP(B740,IMPORT!$F:$AF,23,FALSE),1,10)&lt;&gt;"null",MID(VLOOKUP(B740,IMPORT!$F:$AF,23,FALSE),1,10),"")),"")</f>
        <v/>
      </c>
      <c r="Q740" s="16" t="str">
        <f>IFERROR(INT(IF(MID(VLOOKUP(B740,IMPORT!$F:$AF,26,FALSE),1,10)&lt;&gt;"null",MID(VLOOKUP(B740,IMPORT!$F:$AF,26,FALSE),1,10),"")),"")</f>
        <v/>
      </c>
      <c r="R740" s="16" t="str">
        <f>IFERROR(IF(VLOOKUP(B740,IMPORT!$F:$AF,11,FALSE)="true","X",""),"")</f>
        <v/>
      </c>
      <c r="S740" s="16" t="str">
        <f>IFERROR(IF(VLOOKUP(B740,IMPORT!$F:$AF,12,FALSE)="true","X",""),"")</f>
        <v/>
      </c>
      <c r="T740" s="16" t="str">
        <f>IFERROR(IF(VLOOKUP(B740,IMPORT!$F:$AF,9,FALSE)="true","X",""),"")</f>
        <v/>
      </c>
      <c r="U740" s="16" t="str">
        <f>IFERROR(IF(VLOOKUP(B740,IMPORT!$F:$AF,10,FALSE)="true","X",""),"")</f>
        <v/>
      </c>
      <c r="V740" s="16" t="str">
        <f>IFERROR(IF(VLOOKUP(B740,IMPORT!$F:$AF,13,FALSE)="true","X",""),"")</f>
        <v/>
      </c>
      <c r="W740" s="16" t="str">
        <f>IFERROR(IF(VLOOKUP(B740,IMPORT!$F:$AF,14,FALSE)="true","X",""),"")</f>
        <v/>
      </c>
      <c r="X740" s="12" t="str">
        <f>IFERROR(INT(IF(MID(VLOOKUP(B740,IMPORT!$F:$AF,27,FALSE),1,10)&lt;&gt;"null",MID(VLOOKUP(B740,IMPORT!$F:$AF,27,FALSE),1,10),"-")),"")</f>
        <v/>
      </c>
      <c r="Y740" s="21" t="str">
        <f>IFERROR(IF(VLOOKUP(B740,IMPORT!$F:$AF,24,FALSE)&lt;&gt;"null",VLOOKUP(B740,IMPORT!$F:$AF,24,FALSE),""),"")</f>
        <v/>
      </c>
      <c r="Z740" s="18" t="str">
        <f>IFERROR(IF(VLOOKUP(B740,IMPORT!$F:$AF,25,FALSE)&lt;&gt;"null",VLOOKUP(B740,IMPORT!$F:$AF,25,FALSE),""),"")</f>
        <v/>
      </c>
    </row>
    <row r="741" spans="1:26">
      <c r="A741" s="1" t="str">
        <f>IFERROR(IF(IMPORT!C741&lt;&gt;"",IMPORT!C741,""),"")</f>
        <v/>
      </c>
      <c r="B741" s="1">
        <f>IFERROR(VLOOKUP(D741,IMPORT!$1:$1048576,6,FALSE),"")</f>
        <v>0</v>
      </c>
      <c r="C741" s="1" t="str">
        <f>IFERROR(VLOOKUP(B741,IMPORT!$F:$G,2,FALSE),"")</f>
        <v/>
      </c>
      <c r="D741" s="8" t="str">
        <f>IFERROR(IF(IMPORT!A741&lt;&gt;"",IMPORT!A741,""),"")</f>
        <v/>
      </c>
      <c r="E741" s="1">
        <f>IFERROR(VLOOKUP(D741,IMPORT!$1:$1048576,21,FALSE),"")</f>
        <v>0</v>
      </c>
      <c r="F741" s="25" t="str">
        <f>IFERROR(IF(VLOOKUP(B741,IMPORT!$F:$J,4,0)="true","","S"),"")</f>
        <v/>
      </c>
      <c r="G741" s="10" t="str">
        <f>IFERROR(IF(VLOOKUP(B741,IMPORT!$F:$J,5,0)="normal","","B"),"")</f>
        <v/>
      </c>
      <c r="H741" s="26" t="str">
        <f>IFERROR(IF(VLOOKUP(B741,IMPORT!$F:$L,7,0)="true","","P"),"")</f>
        <v/>
      </c>
      <c r="I741" s="18" t="str">
        <f>IF(AND(OR(IMPORT!K741="available",IMPORT!K741="reservation",IMPORT!K741="reservation-late"),OR(A741&lt;&gt;"Z - Garage - Livraison",A741&lt;&gt;"Z - Garage - Livraison")),B741,"")</f>
        <v/>
      </c>
      <c r="J741" s="18" t="str">
        <f>IFERROR(IF(VLOOKUP(B741,IMPORT!$F:$AF,21,FALSE)&lt;&gt;"null",IF(OR(A741="Z - Garage - Livraison",A741="Z - Garage - Restitution"),"",B741),""),"")</f>
        <v/>
      </c>
      <c r="K741" s="18" t="str">
        <f>IF(AND(J741="",OR(IMPORT!K741="intervention",IMPORT!K741="intervention-late")),IF(OR(A741="Z - Garage - Livraison",A741="Z - Garage - Restitution"),"",B741),"")</f>
        <v/>
      </c>
      <c r="L741" s="18" t="str">
        <f>IFERROR(IF(OR(A741="Z - Garage - Livraison",A741="Z - Garage - Restitution"),B741,""),"")</f>
        <v/>
      </c>
      <c r="M741" s="20" t="str">
        <f>IFERROR(INT(IF(OR(IMPORT!K741="intervention",IMPORT!K741="intervention-late",IMPORT!K741="unavailable"),IF(J741&lt;&gt;"",MID(VLOOKUP(B741,IMPORT!$F:$AF,21,0),1,10),MID(VLOOKUP(B741,IMPORT!$F:$AF,19,0),1,10)),"")),"")</f>
        <v/>
      </c>
      <c r="N741" s="20" t="str">
        <f>IFERROR(INT(IF(OR(IMPORT!K741="intervention",IMPORT!K741="intervention-late",IMPORT!K741="unavailable"),IF(J741&lt;&gt;"",MID(VLOOKUP(B741,IMPORT!$F:$AF,22,0),1,10),MID(VLOOKUP(B741,IMPORT!$F:$AF,20,0),1,10)),"")),"")</f>
        <v/>
      </c>
      <c r="O741" s="18" t="str">
        <f t="shared" ca="1" si="11"/>
        <v/>
      </c>
      <c r="P741" s="14" t="str">
        <f>IFERROR(INT(IF(MID(VLOOKUP(B741,IMPORT!$F:$AF,23,FALSE),1,10)&lt;&gt;"null",MID(VLOOKUP(B741,IMPORT!$F:$AF,23,FALSE),1,10),"")),"")</f>
        <v/>
      </c>
      <c r="Q741" s="16" t="str">
        <f>IFERROR(INT(IF(MID(VLOOKUP(B741,IMPORT!$F:$AF,26,FALSE),1,10)&lt;&gt;"null",MID(VLOOKUP(B741,IMPORT!$F:$AF,26,FALSE),1,10),"")),"")</f>
        <v/>
      </c>
      <c r="R741" s="16" t="str">
        <f>IFERROR(IF(VLOOKUP(B741,IMPORT!$F:$AF,11,FALSE)="true","X",""),"")</f>
        <v/>
      </c>
      <c r="S741" s="16" t="str">
        <f>IFERROR(IF(VLOOKUP(B741,IMPORT!$F:$AF,12,FALSE)="true","X",""),"")</f>
        <v/>
      </c>
      <c r="T741" s="16" t="str">
        <f>IFERROR(IF(VLOOKUP(B741,IMPORT!$F:$AF,9,FALSE)="true","X",""),"")</f>
        <v/>
      </c>
      <c r="U741" s="16" t="str">
        <f>IFERROR(IF(VLOOKUP(B741,IMPORT!$F:$AF,10,FALSE)="true","X",""),"")</f>
        <v/>
      </c>
      <c r="V741" s="16" t="str">
        <f>IFERROR(IF(VLOOKUP(B741,IMPORT!$F:$AF,13,FALSE)="true","X",""),"")</f>
        <v/>
      </c>
      <c r="W741" s="16" t="str">
        <f>IFERROR(IF(VLOOKUP(B741,IMPORT!$F:$AF,14,FALSE)="true","X",""),"")</f>
        <v/>
      </c>
      <c r="X741" s="12" t="str">
        <f>IFERROR(INT(IF(MID(VLOOKUP(B741,IMPORT!$F:$AF,27,FALSE),1,10)&lt;&gt;"null",MID(VLOOKUP(B741,IMPORT!$F:$AF,27,FALSE),1,10),"-")),"")</f>
        <v/>
      </c>
      <c r="Y741" s="21" t="str">
        <f>IFERROR(IF(VLOOKUP(B741,IMPORT!$F:$AF,24,FALSE)&lt;&gt;"null",VLOOKUP(B741,IMPORT!$F:$AF,24,FALSE),""),"")</f>
        <v/>
      </c>
      <c r="Z741" s="18" t="str">
        <f>IFERROR(IF(VLOOKUP(B741,IMPORT!$F:$AF,25,FALSE)&lt;&gt;"null",VLOOKUP(B741,IMPORT!$F:$AF,25,FALSE),""),"")</f>
        <v/>
      </c>
    </row>
    <row r="742" spans="1:26">
      <c r="A742" s="1" t="str">
        <f>IFERROR(IF(IMPORT!C742&lt;&gt;"",IMPORT!C742,""),"")</f>
        <v/>
      </c>
      <c r="B742" s="1">
        <f>IFERROR(VLOOKUP(D742,IMPORT!$1:$1048576,6,FALSE),"")</f>
        <v>0</v>
      </c>
      <c r="C742" s="1" t="str">
        <f>IFERROR(VLOOKUP(B742,IMPORT!$F:$G,2,FALSE),"")</f>
        <v/>
      </c>
      <c r="D742" s="8" t="str">
        <f>IFERROR(IF(IMPORT!A742&lt;&gt;"",IMPORT!A742,""),"")</f>
        <v/>
      </c>
      <c r="E742" s="1">
        <f>IFERROR(VLOOKUP(D742,IMPORT!$1:$1048576,21,FALSE),"")</f>
        <v>0</v>
      </c>
      <c r="F742" s="25" t="str">
        <f>IFERROR(IF(VLOOKUP(B742,IMPORT!$F:$J,4,0)="true","","S"),"")</f>
        <v/>
      </c>
      <c r="G742" s="10" t="str">
        <f>IFERROR(IF(VLOOKUP(B742,IMPORT!$F:$J,5,0)="normal","","B"),"")</f>
        <v/>
      </c>
      <c r="H742" s="26" t="str">
        <f>IFERROR(IF(VLOOKUP(B742,IMPORT!$F:$L,7,0)="true","","P"),"")</f>
        <v/>
      </c>
      <c r="I742" s="18" t="str">
        <f>IF(AND(OR(IMPORT!K742="available",IMPORT!K742="reservation",IMPORT!K742="reservation-late"),OR(A742&lt;&gt;"Z - Garage - Livraison",A742&lt;&gt;"Z - Garage - Livraison")),B742,"")</f>
        <v/>
      </c>
      <c r="J742" s="18" t="str">
        <f>IFERROR(IF(VLOOKUP(B742,IMPORT!$F:$AF,21,FALSE)&lt;&gt;"null",IF(OR(A742="Z - Garage - Livraison",A742="Z - Garage - Restitution"),"",B742),""),"")</f>
        <v/>
      </c>
      <c r="K742" s="18" t="str">
        <f>IF(AND(J742="",OR(IMPORT!K742="intervention",IMPORT!K742="intervention-late")),IF(OR(A742="Z - Garage - Livraison",A742="Z - Garage - Restitution"),"",B742),"")</f>
        <v/>
      </c>
      <c r="L742" s="18" t="str">
        <f>IFERROR(IF(OR(A742="Z - Garage - Livraison",A742="Z - Garage - Restitution"),B742,""),"")</f>
        <v/>
      </c>
      <c r="M742" s="20" t="str">
        <f>IFERROR(INT(IF(OR(IMPORT!K742="intervention",IMPORT!K742="intervention-late",IMPORT!K742="unavailable"),IF(J742&lt;&gt;"",MID(VLOOKUP(B742,IMPORT!$F:$AF,21,0),1,10),MID(VLOOKUP(B742,IMPORT!$F:$AF,19,0),1,10)),"")),"")</f>
        <v/>
      </c>
      <c r="N742" s="20" t="str">
        <f>IFERROR(INT(IF(OR(IMPORT!K742="intervention",IMPORT!K742="intervention-late",IMPORT!K742="unavailable"),IF(J742&lt;&gt;"",MID(VLOOKUP(B742,IMPORT!$F:$AF,22,0),1,10),MID(VLOOKUP(B742,IMPORT!$F:$AF,20,0),1,10)),"")),"")</f>
        <v/>
      </c>
      <c r="O742" s="18" t="str">
        <f t="shared" ca="1" si="11"/>
        <v/>
      </c>
      <c r="P742" s="14" t="str">
        <f>IFERROR(INT(IF(MID(VLOOKUP(B742,IMPORT!$F:$AF,23,FALSE),1,10)&lt;&gt;"null",MID(VLOOKUP(B742,IMPORT!$F:$AF,23,FALSE),1,10),"")),"")</f>
        <v/>
      </c>
      <c r="Q742" s="16" t="str">
        <f>IFERROR(INT(IF(MID(VLOOKUP(B742,IMPORT!$F:$AF,26,FALSE),1,10)&lt;&gt;"null",MID(VLOOKUP(B742,IMPORT!$F:$AF,26,FALSE),1,10),"")),"")</f>
        <v/>
      </c>
      <c r="R742" s="16" t="str">
        <f>IFERROR(IF(VLOOKUP(B742,IMPORT!$F:$AF,11,FALSE)="true","X",""),"")</f>
        <v/>
      </c>
      <c r="S742" s="16" t="str">
        <f>IFERROR(IF(VLOOKUP(B742,IMPORT!$F:$AF,12,FALSE)="true","X",""),"")</f>
        <v/>
      </c>
      <c r="T742" s="16" t="str">
        <f>IFERROR(IF(VLOOKUP(B742,IMPORT!$F:$AF,9,FALSE)="true","X",""),"")</f>
        <v/>
      </c>
      <c r="U742" s="16" t="str">
        <f>IFERROR(IF(VLOOKUP(B742,IMPORT!$F:$AF,10,FALSE)="true","X",""),"")</f>
        <v/>
      </c>
      <c r="V742" s="16" t="str">
        <f>IFERROR(IF(VLOOKUP(B742,IMPORT!$F:$AF,13,FALSE)="true","X",""),"")</f>
        <v/>
      </c>
      <c r="W742" s="16" t="str">
        <f>IFERROR(IF(VLOOKUP(B742,IMPORT!$F:$AF,14,FALSE)="true","X",""),"")</f>
        <v/>
      </c>
      <c r="X742" s="12" t="str">
        <f>IFERROR(INT(IF(MID(VLOOKUP(B742,IMPORT!$F:$AF,27,FALSE),1,10)&lt;&gt;"null",MID(VLOOKUP(B742,IMPORT!$F:$AF,27,FALSE),1,10),"-")),"")</f>
        <v/>
      </c>
      <c r="Y742" s="21" t="str">
        <f>IFERROR(IF(VLOOKUP(B742,IMPORT!$F:$AF,24,FALSE)&lt;&gt;"null",VLOOKUP(B742,IMPORT!$F:$AF,24,FALSE),""),"")</f>
        <v/>
      </c>
      <c r="Z742" s="18" t="str">
        <f>IFERROR(IF(VLOOKUP(B742,IMPORT!$F:$AF,25,FALSE)&lt;&gt;"null",VLOOKUP(B742,IMPORT!$F:$AF,25,FALSE),""),"")</f>
        <v/>
      </c>
    </row>
    <row r="743" spans="1:26">
      <c r="A743" s="1" t="str">
        <f>IFERROR(IF(IMPORT!C743&lt;&gt;"",IMPORT!C743,""),"")</f>
        <v/>
      </c>
      <c r="B743" s="1">
        <f>IFERROR(VLOOKUP(D743,IMPORT!$1:$1048576,6,FALSE),"")</f>
        <v>0</v>
      </c>
      <c r="C743" s="1" t="str">
        <f>IFERROR(VLOOKUP(B743,IMPORT!$F:$G,2,FALSE),"")</f>
        <v/>
      </c>
      <c r="D743" s="8" t="str">
        <f>IFERROR(IF(IMPORT!A743&lt;&gt;"",IMPORT!A743,""),"")</f>
        <v/>
      </c>
      <c r="E743" s="1">
        <f>IFERROR(VLOOKUP(D743,IMPORT!$1:$1048576,21,FALSE),"")</f>
        <v>0</v>
      </c>
      <c r="F743" s="25" t="str">
        <f>IFERROR(IF(VLOOKUP(B743,IMPORT!$F:$J,4,0)="true","","S"),"")</f>
        <v/>
      </c>
      <c r="G743" s="10" t="str">
        <f>IFERROR(IF(VLOOKUP(B743,IMPORT!$F:$J,5,0)="normal","","B"),"")</f>
        <v/>
      </c>
      <c r="H743" s="26" t="str">
        <f>IFERROR(IF(VLOOKUP(B743,IMPORT!$F:$L,7,0)="true","","P"),"")</f>
        <v/>
      </c>
      <c r="I743" s="18" t="str">
        <f>IF(AND(OR(IMPORT!K743="available",IMPORT!K743="reservation",IMPORT!K743="reservation-late"),OR(A743&lt;&gt;"Z - Garage - Livraison",A743&lt;&gt;"Z - Garage - Livraison")),B743,"")</f>
        <v/>
      </c>
      <c r="J743" s="18" t="str">
        <f>IFERROR(IF(VLOOKUP(B743,IMPORT!$F:$AF,21,FALSE)&lt;&gt;"null",IF(OR(A743="Z - Garage - Livraison",A743="Z - Garage - Restitution"),"",B743),""),"")</f>
        <v/>
      </c>
      <c r="K743" s="18" t="str">
        <f>IF(AND(J743="",OR(IMPORT!K743="intervention",IMPORT!K743="intervention-late")),IF(OR(A743="Z - Garage - Livraison",A743="Z - Garage - Restitution"),"",B743),"")</f>
        <v/>
      </c>
      <c r="L743" s="18" t="str">
        <f>IFERROR(IF(OR(A743="Z - Garage - Livraison",A743="Z - Garage - Restitution"),B743,""),"")</f>
        <v/>
      </c>
      <c r="M743" s="20" t="str">
        <f>IFERROR(INT(IF(OR(IMPORT!K743="intervention",IMPORT!K743="intervention-late",IMPORT!K743="unavailable"),IF(J743&lt;&gt;"",MID(VLOOKUP(B743,IMPORT!$F:$AF,21,0),1,10),MID(VLOOKUP(B743,IMPORT!$F:$AF,19,0),1,10)),"")),"")</f>
        <v/>
      </c>
      <c r="N743" s="20" t="str">
        <f>IFERROR(INT(IF(OR(IMPORT!K743="intervention",IMPORT!K743="intervention-late",IMPORT!K743="unavailable"),IF(J743&lt;&gt;"",MID(VLOOKUP(B743,IMPORT!$F:$AF,22,0),1,10),MID(VLOOKUP(B743,IMPORT!$F:$AF,20,0),1,10)),"")),"")</f>
        <v/>
      </c>
      <c r="O743" s="18" t="str">
        <f t="shared" ca="1" si="11"/>
        <v/>
      </c>
      <c r="P743" s="14" t="str">
        <f>IFERROR(INT(IF(MID(VLOOKUP(B743,IMPORT!$F:$AF,23,FALSE),1,10)&lt;&gt;"null",MID(VLOOKUP(B743,IMPORT!$F:$AF,23,FALSE),1,10),"")),"")</f>
        <v/>
      </c>
      <c r="Q743" s="16" t="str">
        <f>IFERROR(INT(IF(MID(VLOOKUP(B743,IMPORT!$F:$AF,26,FALSE),1,10)&lt;&gt;"null",MID(VLOOKUP(B743,IMPORT!$F:$AF,26,FALSE),1,10),"")),"")</f>
        <v/>
      </c>
      <c r="R743" s="16" t="str">
        <f>IFERROR(IF(VLOOKUP(B743,IMPORT!$F:$AF,11,FALSE)="true","X",""),"")</f>
        <v/>
      </c>
      <c r="S743" s="16" t="str">
        <f>IFERROR(IF(VLOOKUP(B743,IMPORT!$F:$AF,12,FALSE)="true","X",""),"")</f>
        <v/>
      </c>
      <c r="T743" s="16" t="str">
        <f>IFERROR(IF(VLOOKUP(B743,IMPORT!$F:$AF,9,FALSE)="true","X",""),"")</f>
        <v/>
      </c>
      <c r="U743" s="16" t="str">
        <f>IFERROR(IF(VLOOKUP(B743,IMPORT!$F:$AF,10,FALSE)="true","X",""),"")</f>
        <v/>
      </c>
      <c r="V743" s="16" t="str">
        <f>IFERROR(IF(VLOOKUP(B743,IMPORT!$F:$AF,13,FALSE)="true","X",""),"")</f>
        <v/>
      </c>
      <c r="W743" s="16" t="str">
        <f>IFERROR(IF(VLOOKUP(B743,IMPORT!$F:$AF,14,FALSE)="true","X",""),"")</f>
        <v/>
      </c>
      <c r="X743" s="12" t="str">
        <f>IFERROR(INT(IF(MID(VLOOKUP(B743,IMPORT!$F:$AF,27,FALSE),1,10)&lt;&gt;"null",MID(VLOOKUP(B743,IMPORT!$F:$AF,27,FALSE),1,10),"-")),"")</f>
        <v/>
      </c>
      <c r="Y743" s="21" t="str">
        <f>IFERROR(IF(VLOOKUP(B743,IMPORT!$F:$AF,24,FALSE)&lt;&gt;"null",VLOOKUP(B743,IMPORT!$F:$AF,24,FALSE),""),"")</f>
        <v/>
      </c>
      <c r="Z743" s="18" t="str">
        <f>IFERROR(IF(VLOOKUP(B743,IMPORT!$F:$AF,25,FALSE)&lt;&gt;"null",VLOOKUP(B743,IMPORT!$F:$AF,25,FALSE),""),"")</f>
        <v/>
      </c>
    </row>
    <row r="744" spans="1:26">
      <c r="A744" s="1" t="str">
        <f>IFERROR(IF(IMPORT!C744&lt;&gt;"",IMPORT!C744,""),"")</f>
        <v/>
      </c>
      <c r="B744" s="1">
        <f>IFERROR(VLOOKUP(D744,IMPORT!$1:$1048576,6,FALSE),"")</f>
        <v>0</v>
      </c>
      <c r="C744" s="1" t="str">
        <f>IFERROR(VLOOKUP(B744,IMPORT!$F:$G,2,FALSE),"")</f>
        <v/>
      </c>
      <c r="D744" s="8" t="str">
        <f>IFERROR(IF(IMPORT!A744&lt;&gt;"",IMPORT!A744,""),"")</f>
        <v/>
      </c>
      <c r="E744" s="1">
        <f>IFERROR(VLOOKUP(D744,IMPORT!$1:$1048576,21,FALSE),"")</f>
        <v>0</v>
      </c>
      <c r="F744" s="25" t="str">
        <f>IFERROR(IF(VLOOKUP(B744,IMPORT!$F:$J,4,0)="true","","S"),"")</f>
        <v/>
      </c>
      <c r="G744" s="10" t="str">
        <f>IFERROR(IF(VLOOKUP(B744,IMPORT!$F:$J,5,0)="normal","","B"),"")</f>
        <v/>
      </c>
      <c r="H744" s="26" t="str">
        <f>IFERROR(IF(VLOOKUP(B744,IMPORT!$F:$L,7,0)="true","","P"),"")</f>
        <v/>
      </c>
      <c r="I744" s="18" t="str">
        <f>IF(AND(OR(IMPORT!K744="available",IMPORT!K744="reservation",IMPORT!K744="reservation-late"),OR(A744&lt;&gt;"Z - Garage - Livraison",A744&lt;&gt;"Z - Garage - Livraison")),B744,"")</f>
        <v/>
      </c>
      <c r="J744" s="18" t="str">
        <f>IFERROR(IF(VLOOKUP(B744,IMPORT!$F:$AF,21,FALSE)&lt;&gt;"null",IF(OR(A744="Z - Garage - Livraison",A744="Z - Garage - Restitution"),"",B744),""),"")</f>
        <v/>
      </c>
      <c r="K744" s="18" t="str">
        <f>IF(AND(J744="",OR(IMPORT!K744="intervention",IMPORT!K744="intervention-late")),IF(OR(A744="Z - Garage - Livraison",A744="Z - Garage - Restitution"),"",B744),"")</f>
        <v/>
      </c>
      <c r="L744" s="18" t="str">
        <f>IFERROR(IF(OR(A744="Z - Garage - Livraison",A744="Z - Garage - Restitution"),B744,""),"")</f>
        <v/>
      </c>
      <c r="M744" s="20" t="str">
        <f>IFERROR(INT(IF(OR(IMPORT!K744="intervention",IMPORT!K744="intervention-late",IMPORT!K744="unavailable"),IF(J744&lt;&gt;"",MID(VLOOKUP(B744,IMPORT!$F:$AF,21,0),1,10),MID(VLOOKUP(B744,IMPORT!$F:$AF,19,0),1,10)),"")),"")</f>
        <v/>
      </c>
      <c r="N744" s="20" t="str">
        <f>IFERROR(INT(IF(OR(IMPORT!K744="intervention",IMPORT!K744="intervention-late",IMPORT!K744="unavailable"),IF(J744&lt;&gt;"",MID(VLOOKUP(B744,IMPORT!$F:$AF,22,0),1,10),MID(VLOOKUP(B744,IMPORT!$F:$AF,20,0),1,10)),"")),"")</f>
        <v/>
      </c>
      <c r="O744" s="18" t="str">
        <f t="shared" ca="1" si="11"/>
        <v/>
      </c>
      <c r="P744" s="14" t="str">
        <f>IFERROR(INT(IF(MID(VLOOKUP(B744,IMPORT!$F:$AF,23,FALSE),1,10)&lt;&gt;"null",MID(VLOOKUP(B744,IMPORT!$F:$AF,23,FALSE),1,10),"")),"")</f>
        <v/>
      </c>
      <c r="Q744" s="16" t="str">
        <f>IFERROR(INT(IF(MID(VLOOKUP(B744,IMPORT!$F:$AF,26,FALSE),1,10)&lt;&gt;"null",MID(VLOOKUP(B744,IMPORT!$F:$AF,26,FALSE),1,10),"")),"")</f>
        <v/>
      </c>
      <c r="R744" s="16" t="str">
        <f>IFERROR(IF(VLOOKUP(B744,IMPORT!$F:$AF,11,FALSE)="true","X",""),"")</f>
        <v/>
      </c>
      <c r="S744" s="16" t="str">
        <f>IFERROR(IF(VLOOKUP(B744,IMPORT!$F:$AF,12,FALSE)="true","X",""),"")</f>
        <v/>
      </c>
      <c r="T744" s="16" t="str">
        <f>IFERROR(IF(VLOOKUP(B744,IMPORT!$F:$AF,9,FALSE)="true","X",""),"")</f>
        <v/>
      </c>
      <c r="U744" s="16" t="str">
        <f>IFERROR(IF(VLOOKUP(B744,IMPORT!$F:$AF,10,FALSE)="true","X",""),"")</f>
        <v/>
      </c>
      <c r="V744" s="16" t="str">
        <f>IFERROR(IF(VLOOKUP(B744,IMPORT!$F:$AF,13,FALSE)="true","X",""),"")</f>
        <v/>
      </c>
      <c r="W744" s="16" t="str">
        <f>IFERROR(IF(VLOOKUP(B744,IMPORT!$F:$AF,14,FALSE)="true","X",""),"")</f>
        <v/>
      </c>
      <c r="X744" s="12" t="str">
        <f>IFERROR(INT(IF(MID(VLOOKUP(B744,IMPORT!$F:$AF,27,FALSE),1,10)&lt;&gt;"null",MID(VLOOKUP(B744,IMPORT!$F:$AF,27,FALSE),1,10),"-")),"")</f>
        <v/>
      </c>
      <c r="Y744" s="21" t="str">
        <f>IFERROR(IF(VLOOKUP(B744,IMPORT!$F:$AF,24,FALSE)&lt;&gt;"null",VLOOKUP(B744,IMPORT!$F:$AF,24,FALSE),""),"")</f>
        <v/>
      </c>
      <c r="Z744" s="18" t="str">
        <f>IFERROR(IF(VLOOKUP(B744,IMPORT!$F:$AF,25,FALSE)&lt;&gt;"null",VLOOKUP(B744,IMPORT!$F:$AF,25,FALSE),""),"")</f>
        <v/>
      </c>
    </row>
    <row r="745" spans="1:26">
      <c r="A745" s="1" t="str">
        <f>IFERROR(IF(IMPORT!C745&lt;&gt;"",IMPORT!C745,""),"")</f>
        <v/>
      </c>
      <c r="B745" s="1">
        <f>IFERROR(VLOOKUP(D745,IMPORT!$1:$1048576,6,FALSE),"")</f>
        <v>0</v>
      </c>
      <c r="C745" s="1" t="str">
        <f>IFERROR(VLOOKUP(B745,IMPORT!$F:$G,2,FALSE),"")</f>
        <v/>
      </c>
      <c r="D745" s="8" t="str">
        <f>IFERROR(IF(IMPORT!A745&lt;&gt;"",IMPORT!A745,""),"")</f>
        <v/>
      </c>
      <c r="E745" s="1">
        <f>IFERROR(VLOOKUP(D745,IMPORT!$1:$1048576,21,FALSE),"")</f>
        <v>0</v>
      </c>
      <c r="F745" s="25" t="str">
        <f>IFERROR(IF(VLOOKUP(B745,IMPORT!$F:$J,4,0)="true","","S"),"")</f>
        <v/>
      </c>
      <c r="G745" s="10" t="str">
        <f>IFERROR(IF(VLOOKUP(B745,IMPORT!$F:$J,5,0)="normal","","B"),"")</f>
        <v/>
      </c>
      <c r="H745" s="26" t="str">
        <f>IFERROR(IF(VLOOKUP(B745,IMPORT!$F:$L,7,0)="true","","P"),"")</f>
        <v/>
      </c>
      <c r="I745" s="18" t="str">
        <f>IF(AND(OR(IMPORT!K745="available",IMPORT!K745="reservation",IMPORT!K745="reservation-late"),OR(A745&lt;&gt;"Z - Garage - Livraison",A745&lt;&gt;"Z - Garage - Livraison")),B745,"")</f>
        <v/>
      </c>
      <c r="J745" s="18" t="str">
        <f>IFERROR(IF(VLOOKUP(B745,IMPORT!$F:$AF,21,FALSE)&lt;&gt;"null",IF(OR(A745="Z - Garage - Livraison",A745="Z - Garage - Restitution"),"",B745),""),"")</f>
        <v/>
      </c>
      <c r="K745" s="18" t="str">
        <f>IF(AND(J745="",OR(IMPORT!K745="intervention",IMPORT!K745="intervention-late")),IF(OR(A745="Z - Garage - Livraison",A745="Z - Garage - Restitution"),"",B745),"")</f>
        <v/>
      </c>
      <c r="L745" s="18" t="str">
        <f>IFERROR(IF(OR(A745="Z - Garage - Livraison",A745="Z - Garage - Restitution"),B745,""),"")</f>
        <v/>
      </c>
      <c r="M745" s="20" t="str">
        <f>IFERROR(INT(IF(OR(IMPORT!K745="intervention",IMPORT!K745="intervention-late",IMPORT!K745="unavailable"),IF(J745&lt;&gt;"",MID(VLOOKUP(B745,IMPORT!$F:$AF,21,0),1,10),MID(VLOOKUP(B745,IMPORT!$F:$AF,19,0),1,10)),"")),"")</f>
        <v/>
      </c>
      <c r="N745" s="20" t="str">
        <f>IFERROR(INT(IF(OR(IMPORT!K745="intervention",IMPORT!K745="intervention-late",IMPORT!K745="unavailable"),IF(J745&lt;&gt;"",MID(VLOOKUP(B745,IMPORT!$F:$AF,22,0),1,10),MID(VLOOKUP(B745,IMPORT!$F:$AF,20,0),1,10)),"")),"")</f>
        <v/>
      </c>
      <c r="O745" s="18" t="str">
        <f t="shared" ca="1" si="11"/>
        <v/>
      </c>
      <c r="P745" s="14" t="str">
        <f>IFERROR(INT(IF(MID(VLOOKUP(B745,IMPORT!$F:$AF,23,FALSE),1,10)&lt;&gt;"null",MID(VLOOKUP(B745,IMPORT!$F:$AF,23,FALSE),1,10),"")),"")</f>
        <v/>
      </c>
      <c r="Q745" s="16" t="str">
        <f>IFERROR(INT(IF(MID(VLOOKUP(B745,IMPORT!$F:$AF,26,FALSE),1,10)&lt;&gt;"null",MID(VLOOKUP(B745,IMPORT!$F:$AF,26,FALSE),1,10),"")),"")</f>
        <v/>
      </c>
      <c r="R745" s="16" t="str">
        <f>IFERROR(IF(VLOOKUP(B745,IMPORT!$F:$AF,11,FALSE)="true","X",""),"")</f>
        <v/>
      </c>
      <c r="S745" s="16" t="str">
        <f>IFERROR(IF(VLOOKUP(B745,IMPORT!$F:$AF,12,FALSE)="true","X",""),"")</f>
        <v/>
      </c>
      <c r="T745" s="16" t="str">
        <f>IFERROR(IF(VLOOKUP(B745,IMPORT!$F:$AF,9,FALSE)="true","X",""),"")</f>
        <v/>
      </c>
      <c r="U745" s="16" t="str">
        <f>IFERROR(IF(VLOOKUP(B745,IMPORT!$F:$AF,10,FALSE)="true","X",""),"")</f>
        <v/>
      </c>
      <c r="V745" s="16" t="str">
        <f>IFERROR(IF(VLOOKUP(B745,IMPORT!$F:$AF,13,FALSE)="true","X",""),"")</f>
        <v/>
      </c>
      <c r="W745" s="16" t="str">
        <f>IFERROR(IF(VLOOKUP(B745,IMPORT!$F:$AF,14,FALSE)="true","X",""),"")</f>
        <v/>
      </c>
      <c r="X745" s="12" t="str">
        <f>IFERROR(INT(IF(MID(VLOOKUP(B745,IMPORT!$F:$AF,27,FALSE),1,10)&lt;&gt;"null",MID(VLOOKUP(B745,IMPORT!$F:$AF,27,FALSE),1,10),"-")),"")</f>
        <v/>
      </c>
      <c r="Y745" s="21" t="str">
        <f>IFERROR(IF(VLOOKUP(B745,IMPORT!$F:$AF,24,FALSE)&lt;&gt;"null",VLOOKUP(B745,IMPORT!$F:$AF,24,FALSE),""),"")</f>
        <v/>
      </c>
      <c r="Z745" s="18" t="str">
        <f>IFERROR(IF(VLOOKUP(B745,IMPORT!$F:$AF,25,FALSE)&lt;&gt;"null",VLOOKUP(B745,IMPORT!$F:$AF,25,FALSE),""),"")</f>
        <v/>
      </c>
    </row>
    <row r="746" spans="1:26">
      <c r="A746" s="1" t="str">
        <f>IFERROR(IF(IMPORT!C746&lt;&gt;"",IMPORT!C746,""),"")</f>
        <v/>
      </c>
      <c r="B746" s="1">
        <f>IFERROR(VLOOKUP(D746,IMPORT!$1:$1048576,6,FALSE),"")</f>
        <v>0</v>
      </c>
      <c r="C746" s="1" t="str">
        <f>IFERROR(VLOOKUP(B746,IMPORT!$F:$G,2,FALSE),"")</f>
        <v/>
      </c>
      <c r="D746" s="8" t="str">
        <f>IFERROR(IF(IMPORT!A746&lt;&gt;"",IMPORT!A746,""),"")</f>
        <v/>
      </c>
      <c r="E746" s="1">
        <f>IFERROR(VLOOKUP(D746,IMPORT!$1:$1048576,21,FALSE),"")</f>
        <v>0</v>
      </c>
      <c r="F746" s="25" t="str">
        <f>IFERROR(IF(VLOOKUP(B746,IMPORT!$F:$J,4,0)="true","","S"),"")</f>
        <v/>
      </c>
      <c r="G746" s="10" t="str">
        <f>IFERROR(IF(VLOOKUP(B746,IMPORT!$F:$J,5,0)="normal","","B"),"")</f>
        <v/>
      </c>
      <c r="H746" s="26" t="str">
        <f>IFERROR(IF(VLOOKUP(B746,IMPORT!$F:$L,7,0)="true","","P"),"")</f>
        <v/>
      </c>
      <c r="I746" s="18" t="str">
        <f>IF(AND(OR(IMPORT!K746="available",IMPORT!K746="reservation",IMPORT!K746="reservation-late"),OR(A746&lt;&gt;"Z - Garage - Livraison",A746&lt;&gt;"Z - Garage - Livraison")),B746,"")</f>
        <v/>
      </c>
      <c r="J746" s="18" t="str">
        <f>IFERROR(IF(VLOOKUP(B746,IMPORT!$F:$AF,21,FALSE)&lt;&gt;"null",IF(OR(A746="Z - Garage - Livraison",A746="Z - Garage - Restitution"),"",B746),""),"")</f>
        <v/>
      </c>
      <c r="K746" s="18" t="str">
        <f>IF(AND(J746="",OR(IMPORT!K746="intervention",IMPORT!K746="intervention-late")),IF(OR(A746="Z - Garage - Livraison",A746="Z - Garage - Restitution"),"",B746),"")</f>
        <v/>
      </c>
      <c r="L746" s="18" t="str">
        <f>IFERROR(IF(OR(A746="Z - Garage - Livraison",A746="Z - Garage - Restitution"),B746,""),"")</f>
        <v/>
      </c>
      <c r="M746" s="20" t="str">
        <f>IFERROR(INT(IF(OR(IMPORT!K746="intervention",IMPORT!K746="intervention-late",IMPORT!K746="unavailable"),IF(J746&lt;&gt;"",MID(VLOOKUP(B746,IMPORT!$F:$AF,21,0),1,10),MID(VLOOKUP(B746,IMPORT!$F:$AF,19,0),1,10)),"")),"")</f>
        <v/>
      </c>
      <c r="N746" s="20" t="str">
        <f>IFERROR(INT(IF(OR(IMPORT!K746="intervention",IMPORT!K746="intervention-late",IMPORT!K746="unavailable"),IF(J746&lt;&gt;"",MID(VLOOKUP(B746,IMPORT!$F:$AF,22,0),1,10),MID(VLOOKUP(B746,IMPORT!$F:$AF,20,0),1,10)),"")),"")</f>
        <v/>
      </c>
      <c r="O746" s="18" t="str">
        <f t="shared" ca="1" si="11"/>
        <v/>
      </c>
      <c r="P746" s="14" t="str">
        <f>IFERROR(INT(IF(MID(VLOOKUP(B746,IMPORT!$F:$AF,23,FALSE),1,10)&lt;&gt;"null",MID(VLOOKUP(B746,IMPORT!$F:$AF,23,FALSE),1,10),"")),"")</f>
        <v/>
      </c>
      <c r="Q746" s="16" t="str">
        <f>IFERROR(INT(IF(MID(VLOOKUP(B746,IMPORT!$F:$AF,26,FALSE),1,10)&lt;&gt;"null",MID(VLOOKUP(B746,IMPORT!$F:$AF,26,FALSE),1,10),"")),"")</f>
        <v/>
      </c>
      <c r="R746" s="16" t="str">
        <f>IFERROR(IF(VLOOKUP(B746,IMPORT!$F:$AF,11,FALSE)="true","X",""),"")</f>
        <v/>
      </c>
      <c r="S746" s="16" t="str">
        <f>IFERROR(IF(VLOOKUP(B746,IMPORT!$F:$AF,12,FALSE)="true","X",""),"")</f>
        <v/>
      </c>
      <c r="T746" s="16" t="str">
        <f>IFERROR(IF(VLOOKUP(B746,IMPORT!$F:$AF,9,FALSE)="true","X",""),"")</f>
        <v/>
      </c>
      <c r="U746" s="16" t="str">
        <f>IFERROR(IF(VLOOKUP(B746,IMPORT!$F:$AF,10,FALSE)="true","X",""),"")</f>
        <v/>
      </c>
      <c r="V746" s="16" t="str">
        <f>IFERROR(IF(VLOOKUP(B746,IMPORT!$F:$AF,13,FALSE)="true","X",""),"")</f>
        <v/>
      </c>
      <c r="W746" s="16" t="str">
        <f>IFERROR(IF(VLOOKUP(B746,IMPORT!$F:$AF,14,FALSE)="true","X",""),"")</f>
        <v/>
      </c>
      <c r="X746" s="12" t="str">
        <f>IFERROR(INT(IF(MID(VLOOKUP(B746,IMPORT!$F:$AF,27,FALSE),1,10)&lt;&gt;"null",MID(VLOOKUP(B746,IMPORT!$F:$AF,27,FALSE),1,10),"-")),"")</f>
        <v/>
      </c>
      <c r="Y746" s="21" t="str">
        <f>IFERROR(IF(VLOOKUP(B746,IMPORT!$F:$AF,24,FALSE)&lt;&gt;"null",VLOOKUP(B746,IMPORT!$F:$AF,24,FALSE),""),"")</f>
        <v/>
      </c>
      <c r="Z746" s="18" t="str">
        <f>IFERROR(IF(VLOOKUP(B746,IMPORT!$F:$AF,25,FALSE)&lt;&gt;"null",VLOOKUP(B746,IMPORT!$F:$AF,25,FALSE),""),"")</f>
        <v/>
      </c>
    </row>
    <row r="747" spans="1:26">
      <c r="A747" s="1" t="str">
        <f>IFERROR(IF(IMPORT!C747&lt;&gt;"",IMPORT!C747,""),"")</f>
        <v/>
      </c>
      <c r="B747" s="1">
        <f>IFERROR(VLOOKUP(D747,IMPORT!$1:$1048576,6,FALSE),"")</f>
        <v>0</v>
      </c>
      <c r="C747" s="1" t="str">
        <f>IFERROR(VLOOKUP(B747,IMPORT!$F:$G,2,FALSE),"")</f>
        <v/>
      </c>
      <c r="D747" s="8" t="str">
        <f>IFERROR(IF(IMPORT!A747&lt;&gt;"",IMPORT!A747,""),"")</f>
        <v/>
      </c>
      <c r="E747" s="1">
        <f>IFERROR(VLOOKUP(D747,IMPORT!$1:$1048576,21,FALSE),"")</f>
        <v>0</v>
      </c>
      <c r="F747" s="25" t="str">
        <f>IFERROR(IF(VLOOKUP(B747,IMPORT!$F:$J,4,0)="true","","S"),"")</f>
        <v/>
      </c>
      <c r="G747" s="10" t="str">
        <f>IFERROR(IF(VLOOKUP(B747,IMPORT!$F:$J,5,0)="normal","","B"),"")</f>
        <v/>
      </c>
      <c r="H747" s="26" t="str">
        <f>IFERROR(IF(VLOOKUP(B747,IMPORT!$F:$L,7,0)="true","","P"),"")</f>
        <v/>
      </c>
      <c r="I747" s="18" t="str">
        <f>IF(AND(OR(IMPORT!K747="available",IMPORT!K747="reservation",IMPORT!K747="reservation-late"),OR(A747&lt;&gt;"Z - Garage - Livraison",A747&lt;&gt;"Z - Garage - Livraison")),B747,"")</f>
        <v/>
      </c>
      <c r="J747" s="18" t="str">
        <f>IFERROR(IF(VLOOKUP(B747,IMPORT!$F:$AF,21,FALSE)&lt;&gt;"null",IF(OR(A747="Z - Garage - Livraison",A747="Z - Garage - Restitution"),"",B747),""),"")</f>
        <v/>
      </c>
      <c r="K747" s="18" t="str">
        <f>IF(AND(J747="",OR(IMPORT!K747="intervention",IMPORT!K747="intervention-late")),IF(OR(A747="Z - Garage - Livraison",A747="Z - Garage - Restitution"),"",B747),"")</f>
        <v/>
      </c>
      <c r="L747" s="18" t="str">
        <f>IFERROR(IF(OR(A747="Z - Garage - Livraison",A747="Z - Garage - Restitution"),B747,""),"")</f>
        <v/>
      </c>
      <c r="M747" s="20" t="str">
        <f>IFERROR(INT(IF(OR(IMPORT!K747="intervention",IMPORT!K747="intervention-late",IMPORT!K747="unavailable"),IF(J747&lt;&gt;"",MID(VLOOKUP(B747,IMPORT!$F:$AF,21,0),1,10),MID(VLOOKUP(B747,IMPORT!$F:$AF,19,0),1,10)),"")),"")</f>
        <v/>
      </c>
      <c r="N747" s="20" t="str">
        <f>IFERROR(INT(IF(OR(IMPORT!K747="intervention",IMPORT!K747="intervention-late",IMPORT!K747="unavailable"),IF(J747&lt;&gt;"",MID(VLOOKUP(B747,IMPORT!$F:$AF,22,0),1,10),MID(VLOOKUP(B747,IMPORT!$F:$AF,20,0),1,10)),"")),"")</f>
        <v/>
      </c>
      <c r="O747" s="18" t="str">
        <f t="shared" ca="1" si="11"/>
        <v/>
      </c>
      <c r="P747" s="14" t="str">
        <f>IFERROR(INT(IF(MID(VLOOKUP(B747,IMPORT!$F:$AF,23,FALSE),1,10)&lt;&gt;"null",MID(VLOOKUP(B747,IMPORT!$F:$AF,23,FALSE),1,10),"")),"")</f>
        <v/>
      </c>
      <c r="Q747" s="16" t="str">
        <f>IFERROR(INT(IF(MID(VLOOKUP(B747,IMPORT!$F:$AF,26,FALSE),1,10)&lt;&gt;"null",MID(VLOOKUP(B747,IMPORT!$F:$AF,26,FALSE),1,10),"")),"")</f>
        <v/>
      </c>
      <c r="R747" s="16" t="str">
        <f>IFERROR(IF(VLOOKUP(B747,IMPORT!$F:$AF,11,FALSE)="true","X",""),"")</f>
        <v/>
      </c>
      <c r="S747" s="16" t="str">
        <f>IFERROR(IF(VLOOKUP(B747,IMPORT!$F:$AF,12,FALSE)="true","X",""),"")</f>
        <v/>
      </c>
      <c r="T747" s="16" t="str">
        <f>IFERROR(IF(VLOOKUP(B747,IMPORT!$F:$AF,9,FALSE)="true","X",""),"")</f>
        <v/>
      </c>
      <c r="U747" s="16" t="str">
        <f>IFERROR(IF(VLOOKUP(B747,IMPORT!$F:$AF,10,FALSE)="true","X",""),"")</f>
        <v/>
      </c>
      <c r="V747" s="16" t="str">
        <f>IFERROR(IF(VLOOKUP(B747,IMPORT!$F:$AF,13,FALSE)="true","X",""),"")</f>
        <v/>
      </c>
      <c r="W747" s="16" t="str">
        <f>IFERROR(IF(VLOOKUP(B747,IMPORT!$F:$AF,14,FALSE)="true","X",""),"")</f>
        <v/>
      </c>
      <c r="X747" s="12" t="str">
        <f>IFERROR(INT(IF(MID(VLOOKUP(B747,IMPORT!$F:$AF,27,FALSE),1,10)&lt;&gt;"null",MID(VLOOKUP(B747,IMPORT!$F:$AF,27,FALSE),1,10),"-")),"")</f>
        <v/>
      </c>
      <c r="Y747" s="21" t="str">
        <f>IFERROR(IF(VLOOKUP(B747,IMPORT!$F:$AF,24,FALSE)&lt;&gt;"null",VLOOKUP(B747,IMPORT!$F:$AF,24,FALSE),""),"")</f>
        <v/>
      </c>
      <c r="Z747" s="18" t="str">
        <f>IFERROR(IF(VLOOKUP(B747,IMPORT!$F:$AF,25,FALSE)&lt;&gt;"null",VLOOKUP(B747,IMPORT!$F:$AF,25,FALSE),""),"")</f>
        <v/>
      </c>
    </row>
    <row r="748" spans="1:26">
      <c r="A748" s="1" t="str">
        <f>IFERROR(IF(IMPORT!C748&lt;&gt;"",IMPORT!C748,""),"")</f>
        <v/>
      </c>
      <c r="B748" s="1">
        <f>IFERROR(VLOOKUP(D748,IMPORT!$1:$1048576,6,FALSE),"")</f>
        <v>0</v>
      </c>
      <c r="C748" s="1" t="str">
        <f>IFERROR(VLOOKUP(B748,IMPORT!$F:$G,2,FALSE),"")</f>
        <v/>
      </c>
      <c r="D748" s="8" t="str">
        <f>IFERROR(IF(IMPORT!A748&lt;&gt;"",IMPORT!A748,""),"")</f>
        <v/>
      </c>
      <c r="E748" s="1">
        <f>IFERROR(VLOOKUP(D748,IMPORT!$1:$1048576,21,FALSE),"")</f>
        <v>0</v>
      </c>
      <c r="F748" s="25" t="str">
        <f>IFERROR(IF(VLOOKUP(B748,IMPORT!$F:$J,4,0)="true","","S"),"")</f>
        <v/>
      </c>
      <c r="G748" s="10" t="str">
        <f>IFERROR(IF(VLOOKUP(B748,IMPORT!$F:$J,5,0)="normal","","B"),"")</f>
        <v/>
      </c>
      <c r="H748" s="26" t="str">
        <f>IFERROR(IF(VLOOKUP(B748,IMPORT!$F:$L,7,0)="true","","P"),"")</f>
        <v/>
      </c>
      <c r="I748" s="18" t="str">
        <f>IF(AND(OR(IMPORT!K748="available",IMPORT!K748="reservation",IMPORT!K748="reservation-late"),OR(A748&lt;&gt;"Z - Garage - Livraison",A748&lt;&gt;"Z - Garage - Livraison")),B748,"")</f>
        <v/>
      </c>
      <c r="J748" s="18" t="str">
        <f>IFERROR(IF(VLOOKUP(B748,IMPORT!$F:$AF,21,FALSE)&lt;&gt;"null",IF(OR(A748="Z - Garage - Livraison",A748="Z - Garage - Restitution"),"",B748),""),"")</f>
        <v/>
      </c>
      <c r="K748" s="18" t="str">
        <f>IF(AND(J748="",OR(IMPORT!K748="intervention",IMPORT!K748="intervention-late")),IF(OR(A748="Z - Garage - Livraison",A748="Z - Garage - Restitution"),"",B748),"")</f>
        <v/>
      </c>
      <c r="L748" s="18" t="str">
        <f>IFERROR(IF(OR(A748="Z - Garage - Livraison",A748="Z - Garage - Restitution"),B748,""),"")</f>
        <v/>
      </c>
      <c r="M748" s="20" t="str">
        <f>IFERROR(INT(IF(OR(IMPORT!K748="intervention",IMPORT!K748="intervention-late",IMPORT!K748="unavailable"),IF(J748&lt;&gt;"",MID(VLOOKUP(B748,IMPORT!$F:$AF,21,0),1,10),MID(VLOOKUP(B748,IMPORT!$F:$AF,19,0),1,10)),"")),"")</f>
        <v/>
      </c>
      <c r="N748" s="20" t="str">
        <f>IFERROR(INT(IF(OR(IMPORT!K748="intervention",IMPORT!K748="intervention-late",IMPORT!K748="unavailable"),IF(J748&lt;&gt;"",MID(VLOOKUP(B748,IMPORT!$F:$AF,22,0),1,10),MID(VLOOKUP(B748,IMPORT!$F:$AF,20,0),1,10)),"")),"")</f>
        <v/>
      </c>
      <c r="O748" s="18" t="str">
        <f t="shared" ca="1" si="11"/>
        <v/>
      </c>
      <c r="P748" s="14" t="str">
        <f>IFERROR(INT(IF(MID(VLOOKUP(B748,IMPORT!$F:$AF,23,FALSE),1,10)&lt;&gt;"null",MID(VLOOKUP(B748,IMPORT!$F:$AF,23,FALSE),1,10),"")),"")</f>
        <v/>
      </c>
      <c r="Q748" s="16" t="str">
        <f>IFERROR(INT(IF(MID(VLOOKUP(B748,IMPORT!$F:$AF,26,FALSE),1,10)&lt;&gt;"null",MID(VLOOKUP(B748,IMPORT!$F:$AF,26,FALSE),1,10),"")),"")</f>
        <v/>
      </c>
      <c r="R748" s="16" t="str">
        <f>IFERROR(IF(VLOOKUP(B748,IMPORT!$F:$AF,11,FALSE)="true","X",""),"")</f>
        <v/>
      </c>
      <c r="S748" s="16" t="str">
        <f>IFERROR(IF(VLOOKUP(B748,IMPORT!$F:$AF,12,FALSE)="true","X",""),"")</f>
        <v/>
      </c>
      <c r="T748" s="16" t="str">
        <f>IFERROR(IF(VLOOKUP(B748,IMPORT!$F:$AF,9,FALSE)="true","X",""),"")</f>
        <v/>
      </c>
      <c r="U748" s="16" t="str">
        <f>IFERROR(IF(VLOOKUP(B748,IMPORT!$F:$AF,10,FALSE)="true","X",""),"")</f>
        <v/>
      </c>
      <c r="V748" s="16" t="str">
        <f>IFERROR(IF(VLOOKUP(B748,IMPORT!$F:$AF,13,FALSE)="true","X",""),"")</f>
        <v/>
      </c>
      <c r="W748" s="16" t="str">
        <f>IFERROR(IF(VLOOKUP(B748,IMPORT!$F:$AF,14,FALSE)="true","X",""),"")</f>
        <v/>
      </c>
      <c r="X748" s="12" t="str">
        <f>IFERROR(INT(IF(MID(VLOOKUP(B748,IMPORT!$F:$AF,27,FALSE),1,10)&lt;&gt;"null",MID(VLOOKUP(B748,IMPORT!$F:$AF,27,FALSE),1,10),"-")),"")</f>
        <v/>
      </c>
      <c r="Y748" s="21" t="str">
        <f>IFERROR(IF(VLOOKUP(B748,IMPORT!$F:$AF,24,FALSE)&lt;&gt;"null",VLOOKUP(B748,IMPORT!$F:$AF,24,FALSE),""),"")</f>
        <v/>
      </c>
      <c r="Z748" s="18" t="str">
        <f>IFERROR(IF(VLOOKUP(B748,IMPORT!$F:$AF,25,FALSE)&lt;&gt;"null",VLOOKUP(B748,IMPORT!$F:$AF,25,FALSE),""),"")</f>
        <v/>
      </c>
    </row>
    <row r="749" spans="1:26">
      <c r="A749" s="1" t="str">
        <f>IFERROR(IF(IMPORT!C749&lt;&gt;"",IMPORT!C749,""),"")</f>
        <v/>
      </c>
      <c r="B749" s="1">
        <f>IFERROR(VLOOKUP(D749,IMPORT!$1:$1048576,6,FALSE),"")</f>
        <v>0</v>
      </c>
      <c r="C749" s="1" t="str">
        <f>IFERROR(VLOOKUP(B749,IMPORT!$F:$G,2,FALSE),"")</f>
        <v/>
      </c>
      <c r="D749" s="8" t="str">
        <f>IFERROR(IF(IMPORT!A749&lt;&gt;"",IMPORT!A749,""),"")</f>
        <v/>
      </c>
      <c r="E749" s="1">
        <f>IFERROR(VLOOKUP(D749,IMPORT!$1:$1048576,21,FALSE),"")</f>
        <v>0</v>
      </c>
      <c r="F749" s="25" t="str">
        <f>IFERROR(IF(VLOOKUP(B749,IMPORT!$F:$J,4,0)="true","","S"),"")</f>
        <v/>
      </c>
      <c r="G749" s="10" t="str">
        <f>IFERROR(IF(VLOOKUP(B749,IMPORT!$F:$J,5,0)="normal","","B"),"")</f>
        <v/>
      </c>
      <c r="H749" s="26" t="str">
        <f>IFERROR(IF(VLOOKUP(B749,IMPORT!$F:$L,7,0)="true","","P"),"")</f>
        <v/>
      </c>
      <c r="I749" s="18" t="str">
        <f>IF(AND(OR(IMPORT!K749="available",IMPORT!K749="reservation",IMPORT!K749="reservation-late"),OR(A749&lt;&gt;"Z - Garage - Livraison",A749&lt;&gt;"Z - Garage - Livraison")),B749,"")</f>
        <v/>
      </c>
      <c r="J749" s="18" t="str">
        <f>IFERROR(IF(VLOOKUP(B749,IMPORT!$F:$AF,21,FALSE)&lt;&gt;"null",IF(OR(A749="Z - Garage - Livraison",A749="Z - Garage - Restitution"),"",B749),""),"")</f>
        <v/>
      </c>
      <c r="K749" s="18" t="str">
        <f>IF(AND(J749="",OR(IMPORT!K749="intervention",IMPORT!K749="intervention-late")),IF(OR(A749="Z - Garage - Livraison",A749="Z - Garage - Restitution"),"",B749),"")</f>
        <v/>
      </c>
      <c r="L749" s="18" t="str">
        <f>IFERROR(IF(OR(A749="Z - Garage - Livraison",A749="Z - Garage - Restitution"),B749,""),"")</f>
        <v/>
      </c>
      <c r="M749" s="20" t="str">
        <f>IFERROR(INT(IF(OR(IMPORT!K749="intervention",IMPORT!K749="intervention-late",IMPORT!K749="unavailable"),IF(J749&lt;&gt;"",MID(VLOOKUP(B749,IMPORT!$F:$AF,21,0),1,10),MID(VLOOKUP(B749,IMPORT!$F:$AF,19,0),1,10)),"")),"")</f>
        <v/>
      </c>
      <c r="N749" s="20" t="str">
        <f>IFERROR(INT(IF(OR(IMPORT!K749="intervention",IMPORT!K749="intervention-late",IMPORT!K749="unavailable"),IF(J749&lt;&gt;"",MID(VLOOKUP(B749,IMPORT!$F:$AF,22,0),1,10),MID(VLOOKUP(B749,IMPORT!$F:$AF,20,0),1,10)),"")),"")</f>
        <v/>
      </c>
      <c r="O749" s="18" t="str">
        <f t="shared" ca="1" si="11"/>
        <v/>
      </c>
      <c r="P749" s="14" t="str">
        <f>IFERROR(INT(IF(MID(VLOOKUP(B749,IMPORT!$F:$AF,23,FALSE),1,10)&lt;&gt;"null",MID(VLOOKUP(B749,IMPORT!$F:$AF,23,FALSE),1,10),"")),"")</f>
        <v/>
      </c>
      <c r="Q749" s="16" t="str">
        <f>IFERROR(INT(IF(MID(VLOOKUP(B749,IMPORT!$F:$AF,26,FALSE),1,10)&lt;&gt;"null",MID(VLOOKUP(B749,IMPORT!$F:$AF,26,FALSE),1,10),"")),"")</f>
        <v/>
      </c>
      <c r="R749" s="16" t="str">
        <f>IFERROR(IF(VLOOKUP(B749,IMPORT!$F:$AF,11,FALSE)="true","X",""),"")</f>
        <v/>
      </c>
      <c r="S749" s="16" t="str">
        <f>IFERROR(IF(VLOOKUP(B749,IMPORT!$F:$AF,12,FALSE)="true","X",""),"")</f>
        <v/>
      </c>
      <c r="T749" s="16" t="str">
        <f>IFERROR(IF(VLOOKUP(B749,IMPORT!$F:$AF,9,FALSE)="true","X",""),"")</f>
        <v/>
      </c>
      <c r="U749" s="16" t="str">
        <f>IFERROR(IF(VLOOKUP(B749,IMPORT!$F:$AF,10,FALSE)="true","X",""),"")</f>
        <v/>
      </c>
      <c r="V749" s="16" t="str">
        <f>IFERROR(IF(VLOOKUP(B749,IMPORT!$F:$AF,13,FALSE)="true","X",""),"")</f>
        <v/>
      </c>
      <c r="W749" s="16" t="str">
        <f>IFERROR(IF(VLOOKUP(B749,IMPORT!$F:$AF,14,FALSE)="true","X",""),"")</f>
        <v/>
      </c>
      <c r="X749" s="12" t="str">
        <f>IFERROR(INT(IF(MID(VLOOKUP(B749,IMPORT!$F:$AF,27,FALSE),1,10)&lt;&gt;"null",MID(VLOOKUP(B749,IMPORT!$F:$AF,27,FALSE),1,10),"-")),"")</f>
        <v/>
      </c>
      <c r="Y749" s="21" t="str">
        <f>IFERROR(IF(VLOOKUP(B749,IMPORT!$F:$AF,24,FALSE)&lt;&gt;"null",VLOOKUP(B749,IMPORT!$F:$AF,24,FALSE),""),"")</f>
        <v/>
      </c>
      <c r="Z749" s="18" t="str">
        <f>IFERROR(IF(VLOOKUP(B749,IMPORT!$F:$AF,25,FALSE)&lt;&gt;"null",VLOOKUP(B749,IMPORT!$F:$AF,25,FALSE),""),"")</f>
        <v/>
      </c>
    </row>
    <row r="750" spans="1:26">
      <c r="A750" s="1" t="str">
        <f>IFERROR(IF(IMPORT!C750&lt;&gt;"",IMPORT!C750,""),"")</f>
        <v/>
      </c>
      <c r="B750" s="1">
        <f>IFERROR(VLOOKUP(D750,IMPORT!$1:$1048576,6,FALSE),"")</f>
        <v>0</v>
      </c>
      <c r="C750" s="1" t="str">
        <f>IFERROR(VLOOKUP(B750,IMPORT!$F:$G,2,FALSE),"")</f>
        <v/>
      </c>
      <c r="D750" s="8" t="str">
        <f>IFERROR(IF(IMPORT!A750&lt;&gt;"",IMPORT!A750,""),"")</f>
        <v/>
      </c>
      <c r="E750" s="1">
        <f>IFERROR(VLOOKUP(D750,IMPORT!$1:$1048576,21,FALSE),"")</f>
        <v>0</v>
      </c>
      <c r="F750" s="25" t="str">
        <f>IFERROR(IF(VLOOKUP(B750,IMPORT!$F:$J,4,0)="true","","S"),"")</f>
        <v/>
      </c>
      <c r="G750" s="10" t="str">
        <f>IFERROR(IF(VLOOKUP(B750,IMPORT!$F:$J,5,0)="normal","","B"),"")</f>
        <v/>
      </c>
      <c r="H750" s="26" t="str">
        <f>IFERROR(IF(VLOOKUP(B750,IMPORT!$F:$L,7,0)="true","","P"),"")</f>
        <v/>
      </c>
      <c r="I750" s="18" t="str">
        <f>IF(AND(OR(IMPORT!K750="available",IMPORT!K750="reservation",IMPORT!K750="reservation-late"),OR(A750&lt;&gt;"Z - Garage - Livraison",A750&lt;&gt;"Z - Garage - Livraison")),B750,"")</f>
        <v/>
      </c>
      <c r="J750" s="18" t="str">
        <f>IFERROR(IF(VLOOKUP(B750,IMPORT!$F:$AF,21,FALSE)&lt;&gt;"null",IF(OR(A750="Z - Garage - Livraison",A750="Z - Garage - Restitution"),"",B750),""),"")</f>
        <v/>
      </c>
      <c r="K750" s="18" t="str">
        <f>IF(AND(J750="",OR(IMPORT!K750="intervention",IMPORT!K750="intervention-late")),IF(OR(A750="Z - Garage - Livraison",A750="Z - Garage - Restitution"),"",B750),"")</f>
        <v/>
      </c>
      <c r="L750" s="18" t="str">
        <f>IFERROR(IF(OR(A750="Z - Garage - Livraison",A750="Z - Garage - Restitution"),B750,""),"")</f>
        <v/>
      </c>
      <c r="M750" s="20" t="str">
        <f>IFERROR(INT(IF(OR(IMPORT!K750="intervention",IMPORT!K750="intervention-late",IMPORT!K750="unavailable"),IF(J750&lt;&gt;"",MID(VLOOKUP(B750,IMPORT!$F:$AF,21,0),1,10),MID(VLOOKUP(B750,IMPORT!$F:$AF,19,0),1,10)),"")),"")</f>
        <v/>
      </c>
      <c r="N750" s="20" t="str">
        <f>IFERROR(INT(IF(OR(IMPORT!K750="intervention",IMPORT!K750="intervention-late",IMPORT!K750="unavailable"),IF(J750&lt;&gt;"",MID(VLOOKUP(B750,IMPORT!$F:$AF,22,0),1,10),MID(VLOOKUP(B750,IMPORT!$F:$AF,20,0),1,10)),"")),"")</f>
        <v/>
      </c>
      <c r="O750" s="18" t="str">
        <f t="shared" ca="1" si="11"/>
        <v/>
      </c>
      <c r="P750" s="14" t="str">
        <f>IFERROR(INT(IF(MID(VLOOKUP(B750,IMPORT!$F:$AF,23,FALSE),1,10)&lt;&gt;"null",MID(VLOOKUP(B750,IMPORT!$F:$AF,23,FALSE),1,10),"")),"")</f>
        <v/>
      </c>
      <c r="Q750" s="16" t="str">
        <f>IFERROR(INT(IF(MID(VLOOKUP(B750,IMPORT!$F:$AF,26,FALSE),1,10)&lt;&gt;"null",MID(VLOOKUP(B750,IMPORT!$F:$AF,26,FALSE),1,10),"")),"")</f>
        <v/>
      </c>
      <c r="R750" s="16" t="str">
        <f>IFERROR(IF(VLOOKUP(B750,IMPORT!$F:$AF,11,FALSE)="true","X",""),"")</f>
        <v/>
      </c>
      <c r="S750" s="16" t="str">
        <f>IFERROR(IF(VLOOKUP(B750,IMPORT!$F:$AF,12,FALSE)="true","X",""),"")</f>
        <v/>
      </c>
      <c r="T750" s="16" t="str">
        <f>IFERROR(IF(VLOOKUP(B750,IMPORT!$F:$AF,9,FALSE)="true","X",""),"")</f>
        <v/>
      </c>
      <c r="U750" s="16" t="str">
        <f>IFERROR(IF(VLOOKUP(B750,IMPORT!$F:$AF,10,FALSE)="true","X",""),"")</f>
        <v/>
      </c>
      <c r="V750" s="16" t="str">
        <f>IFERROR(IF(VLOOKUP(B750,IMPORT!$F:$AF,13,FALSE)="true","X",""),"")</f>
        <v/>
      </c>
      <c r="W750" s="16" t="str">
        <f>IFERROR(IF(VLOOKUP(B750,IMPORT!$F:$AF,14,FALSE)="true","X",""),"")</f>
        <v/>
      </c>
      <c r="X750" s="12" t="str">
        <f>IFERROR(INT(IF(MID(VLOOKUP(B750,IMPORT!$F:$AF,27,FALSE),1,10)&lt;&gt;"null",MID(VLOOKUP(B750,IMPORT!$F:$AF,27,FALSE),1,10),"-")),"")</f>
        <v/>
      </c>
      <c r="Y750" s="21" t="str">
        <f>IFERROR(IF(VLOOKUP(B750,IMPORT!$F:$AF,24,FALSE)&lt;&gt;"null",VLOOKUP(B750,IMPORT!$F:$AF,24,FALSE),""),"")</f>
        <v/>
      </c>
      <c r="Z750" s="18" t="str">
        <f>IFERROR(IF(VLOOKUP(B750,IMPORT!$F:$AF,25,FALSE)&lt;&gt;"null",VLOOKUP(B750,IMPORT!$F:$AF,25,FALSE),""),"")</f>
        <v/>
      </c>
    </row>
    <row r="751" spans="1:26">
      <c r="A751" s="1" t="str">
        <f>IFERROR(IF(IMPORT!C751&lt;&gt;"",IMPORT!C751,""),"")</f>
        <v/>
      </c>
      <c r="B751" s="1">
        <f>IFERROR(VLOOKUP(D751,IMPORT!$1:$1048576,6,FALSE),"")</f>
        <v>0</v>
      </c>
      <c r="C751" s="1" t="str">
        <f>IFERROR(VLOOKUP(B751,IMPORT!$F:$G,2,FALSE),"")</f>
        <v/>
      </c>
      <c r="D751" s="8" t="str">
        <f>IFERROR(IF(IMPORT!A751&lt;&gt;"",IMPORT!A751,""),"")</f>
        <v/>
      </c>
      <c r="E751" s="1">
        <f>IFERROR(VLOOKUP(D751,IMPORT!$1:$1048576,21,FALSE),"")</f>
        <v>0</v>
      </c>
      <c r="F751" s="25" t="str">
        <f>IFERROR(IF(VLOOKUP(B751,IMPORT!$F:$J,4,0)="true","","S"),"")</f>
        <v/>
      </c>
      <c r="G751" s="10" t="str">
        <f>IFERROR(IF(VLOOKUP(B751,IMPORT!$F:$J,5,0)="normal","","B"),"")</f>
        <v/>
      </c>
      <c r="H751" s="26" t="str">
        <f>IFERROR(IF(VLOOKUP(B751,IMPORT!$F:$L,7,0)="true","","P"),"")</f>
        <v/>
      </c>
      <c r="I751" s="18" t="str">
        <f>IF(AND(OR(IMPORT!K751="available",IMPORT!K751="reservation",IMPORT!K751="reservation-late"),OR(A751&lt;&gt;"Z - Garage - Livraison",A751&lt;&gt;"Z - Garage - Livraison")),B751,"")</f>
        <v/>
      </c>
      <c r="J751" s="18" t="str">
        <f>IFERROR(IF(VLOOKUP(B751,IMPORT!$F:$AF,21,FALSE)&lt;&gt;"null",IF(OR(A751="Z - Garage - Livraison",A751="Z - Garage - Restitution"),"",B751),""),"")</f>
        <v/>
      </c>
      <c r="K751" s="18" t="str">
        <f>IF(AND(J751="",OR(IMPORT!K751="intervention",IMPORT!K751="intervention-late")),IF(OR(A751="Z - Garage - Livraison",A751="Z - Garage - Restitution"),"",B751),"")</f>
        <v/>
      </c>
      <c r="L751" s="18" t="str">
        <f>IFERROR(IF(OR(A751="Z - Garage - Livraison",A751="Z - Garage - Restitution"),B751,""),"")</f>
        <v/>
      </c>
      <c r="M751" s="20" t="str">
        <f>IFERROR(INT(IF(OR(IMPORT!K751="intervention",IMPORT!K751="intervention-late",IMPORT!K751="unavailable"),IF(J751&lt;&gt;"",MID(VLOOKUP(B751,IMPORT!$F:$AF,21,0),1,10),MID(VLOOKUP(B751,IMPORT!$F:$AF,19,0),1,10)),"")),"")</f>
        <v/>
      </c>
      <c r="N751" s="20" t="str">
        <f>IFERROR(INT(IF(OR(IMPORT!K751="intervention",IMPORT!K751="intervention-late",IMPORT!K751="unavailable"),IF(J751&lt;&gt;"",MID(VLOOKUP(B751,IMPORT!$F:$AF,22,0),1,10),MID(VLOOKUP(B751,IMPORT!$F:$AF,20,0),1,10)),"")),"")</f>
        <v/>
      </c>
      <c r="O751" s="18" t="str">
        <f t="shared" ca="1" si="11"/>
        <v/>
      </c>
      <c r="P751" s="14" t="str">
        <f>IFERROR(INT(IF(MID(VLOOKUP(B751,IMPORT!$F:$AF,23,FALSE),1,10)&lt;&gt;"null",MID(VLOOKUP(B751,IMPORT!$F:$AF,23,FALSE),1,10),"")),"")</f>
        <v/>
      </c>
      <c r="Q751" s="16" t="str">
        <f>IFERROR(INT(IF(MID(VLOOKUP(B751,IMPORT!$F:$AF,26,FALSE),1,10)&lt;&gt;"null",MID(VLOOKUP(B751,IMPORT!$F:$AF,26,FALSE),1,10),"")),"")</f>
        <v/>
      </c>
      <c r="R751" s="16" t="str">
        <f>IFERROR(IF(VLOOKUP(B751,IMPORT!$F:$AF,11,FALSE)="true","X",""),"")</f>
        <v/>
      </c>
      <c r="S751" s="16" t="str">
        <f>IFERROR(IF(VLOOKUP(B751,IMPORT!$F:$AF,12,FALSE)="true","X",""),"")</f>
        <v/>
      </c>
      <c r="T751" s="16" t="str">
        <f>IFERROR(IF(VLOOKUP(B751,IMPORT!$F:$AF,9,FALSE)="true","X",""),"")</f>
        <v/>
      </c>
      <c r="U751" s="16" t="str">
        <f>IFERROR(IF(VLOOKUP(B751,IMPORT!$F:$AF,10,FALSE)="true","X",""),"")</f>
        <v/>
      </c>
      <c r="V751" s="16" t="str">
        <f>IFERROR(IF(VLOOKUP(B751,IMPORT!$F:$AF,13,FALSE)="true","X",""),"")</f>
        <v/>
      </c>
      <c r="W751" s="16" t="str">
        <f>IFERROR(IF(VLOOKUP(B751,IMPORT!$F:$AF,14,FALSE)="true","X",""),"")</f>
        <v/>
      </c>
      <c r="X751" s="12" t="str">
        <f>IFERROR(INT(IF(MID(VLOOKUP(B751,IMPORT!$F:$AF,27,FALSE),1,10)&lt;&gt;"null",MID(VLOOKUP(B751,IMPORT!$F:$AF,27,FALSE),1,10),"-")),"")</f>
        <v/>
      </c>
      <c r="Y751" s="21" t="str">
        <f>IFERROR(IF(VLOOKUP(B751,IMPORT!$F:$AF,24,FALSE)&lt;&gt;"null",VLOOKUP(B751,IMPORT!$F:$AF,24,FALSE),""),"")</f>
        <v/>
      </c>
      <c r="Z751" s="18" t="str">
        <f>IFERROR(IF(VLOOKUP(B751,IMPORT!$F:$AF,25,FALSE)&lt;&gt;"null",VLOOKUP(B751,IMPORT!$F:$AF,25,FALSE),""),"")</f>
        <v/>
      </c>
    </row>
    <row r="752" spans="1:26">
      <c r="A752" s="1" t="str">
        <f>IFERROR(IF(IMPORT!C752&lt;&gt;"",IMPORT!C752,""),"")</f>
        <v/>
      </c>
      <c r="B752" s="1">
        <f>IFERROR(VLOOKUP(D752,IMPORT!$1:$1048576,6,FALSE),"")</f>
        <v>0</v>
      </c>
      <c r="C752" s="1" t="str">
        <f>IFERROR(VLOOKUP(B752,IMPORT!$F:$G,2,FALSE),"")</f>
        <v/>
      </c>
      <c r="D752" s="8" t="str">
        <f>IFERROR(IF(IMPORT!A752&lt;&gt;"",IMPORT!A752,""),"")</f>
        <v/>
      </c>
      <c r="E752" s="1">
        <f>IFERROR(VLOOKUP(D752,IMPORT!$1:$1048576,21,FALSE),"")</f>
        <v>0</v>
      </c>
      <c r="F752" s="25" t="str">
        <f>IFERROR(IF(VLOOKUP(B752,IMPORT!$F:$J,4,0)="true","","S"),"")</f>
        <v/>
      </c>
      <c r="G752" s="10" t="str">
        <f>IFERROR(IF(VLOOKUP(B752,IMPORT!$F:$J,5,0)="normal","","B"),"")</f>
        <v/>
      </c>
      <c r="H752" s="26" t="str">
        <f>IFERROR(IF(VLOOKUP(B752,IMPORT!$F:$L,7,0)="true","","P"),"")</f>
        <v/>
      </c>
      <c r="I752" s="18" t="str">
        <f>IF(AND(OR(IMPORT!K752="available",IMPORT!K752="reservation",IMPORT!K752="reservation-late"),OR(A752&lt;&gt;"Z - Garage - Livraison",A752&lt;&gt;"Z - Garage - Livraison")),B752,"")</f>
        <v/>
      </c>
      <c r="J752" s="18" t="str">
        <f>IFERROR(IF(VLOOKUP(B752,IMPORT!$F:$AF,21,FALSE)&lt;&gt;"null",IF(OR(A752="Z - Garage - Livraison",A752="Z - Garage - Restitution"),"",B752),""),"")</f>
        <v/>
      </c>
      <c r="K752" s="18" t="str">
        <f>IF(AND(J752="",OR(IMPORT!K752="intervention",IMPORT!K752="intervention-late")),IF(OR(A752="Z - Garage - Livraison",A752="Z - Garage - Restitution"),"",B752),"")</f>
        <v/>
      </c>
      <c r="L752" s="18" t="str">
        <f>IFERROR(IF(OR(A752="Z - Garage - Livraison",A752="Z - Garage - Restitution"),B752,""),"")</f>
        <v/>
      </c>
      <c r="M752" s="20" t="str">
        <f>IFERROR(INT(IF(OR(IMPORT!K752="intervention",IMPORT!K752="intervention-late",IMPORT!K752="unavailable"),IF(J752&lt;&gt;"",MID(VLOOKUP(B752,IMPORT!$F:$AF,21,0),1,10),MID(VLOOKUP(B752,IMPORT!$F:$AF,19,0),1,10)),"")),"")</f>
        <v/>
      </c>
      <c r="N752" s="20" t="str">
        <f>IFERROR(INT(IF(OR(IMPORT!K752="intervention",IMPORT!K752="intervention-late",IMPORT!K752="unavailable"),IF(J752&lt;&gt;"",MID(VLOOKUP(B752,IMPORT!$F:$AF,22,0),1,10),MID(VLOOKUP(B752,IMPORT!$F:$AF,20,0),1,10)),"")),"")</f>
        <v/>
      </c>
      <c r="O752" s="18" t="str">
        <f t="shared" ca="1" si="11"/>
        <v/>
      </c>
      <c r="P752" s="14" t="str">
        <f>IFERROR(INT(IF(MID(VLOOKUP(B752,IMPORT!$F:$AF,23,FALSE),1,10)&lt;&gt;"null",MID(VLOOKUP(B752,IMPORT!$F:$AF,23,FALSE),1,10),"")),"")</f>
        <v/>
      </c>
      <c r="Q752" s="16" t="str">
        <f>IFERROR(INT(IF(MID(VLOOKUP(B752,IMPORT!$F:$AF,26,FALSE),1,10)&lt;&gt;"null",MID(VLOOKUP(B752,IMPORT!$F:$AF,26,FALSE),1,10),"")),"")</f>
        <v/>
      </c>
      <c r="R752" s="16" t="str">
        <f>IFERROR(IF(VLOOKUP(B752,IMPORT!$F:$AF,11,FALSE)="true","X",""),"")</f>
        <v/>
      </c>
      <c r="S752" s="16" t="str">
        <f>IFERROR(IF(VLOOKUP(B752,IMPORT!$F:$AF,12,FALSE)="true","X",""),"")</f>
        <v/>
      </c>
      <c r="T752" s="16" t="str">
        <f>IFERROR(IF(VLOOKUP(B752,IMPORT!$F:$AF,9,FALSE)="true","X",""),"")</f>
        <v/>
      </c>
      <c r="U752" s="16" t="str">
        <f>IFERROR(IF(VLOOKUP(B752,IMPORT!$F:$AF,10,FALSE)="true","X",""),"")</f>
        <v/>
      </c>
      <c r="V752" s="16" t="str">
        <f>IFERROR(IF(VLOOKUP(B752,IMPORT!$F:$AF,13,FALSE)="true","X",""),"")</f>
        <v/>
      </c>
      <c r="W752" s="16" t="str">
        <f>IFERROR(IF(VLOOKUP(B752,IMPORT!$F:$AF,14,FALSE)="true","X",""),"")</f>
        <v/>
      </c>
      <c r="X752" s="12" t="str">
        <f>IFERROR(INT(IF(MID(VLOOKUP(B752,IMPORT!$F:$AF,27,FALSE),1,10)&lt;&gt;"null",MID(VLOOKUP(B752,IMPORT!$F:$AF,27,FALSE),1,10),"-")),"")</f>
        <v/>
      </c>
      <c r="Y752" s="21" t="str">
        <f>IFERROR(IF(VLOOKUP(B752,IMPORT!$F:$AF,24,FALSE)&lt;&gt;"null",VLOOKUP(B752,IMPORT!$F:$AF,24,FALSE),""),"")</f>
        <v/>
      </c>
      <c r="Z752" s="18" t="str">
        <f>IFERROR(IF(VLOOKUP(B752,IMPORT!$F:$AF,25,FALSE)&lt;&gt;"null",VLOOKUP(B752,IMPORT!$F:$AF,25,FALSE),""),"")</f>
        <v/>
      </c>
    </row>
    <row r="753" spans="1:26">
      <c r="A753" s="1" t="str">
        <f>IFERROR(IF(IMPORT!C753&lt;&gt;"",IMPORT!C753,""),"")</f>
        <v/>
      </c>
      <c r="B753" s="1">
        <f>IFERROR(VLOOKUP(D753,IMPORT!$1:$1048576,6,FALSE),"")</f>
        <v>0</v>
      </c>
      <c r="C753" s="1" t="str">
        <f>IFERROR(VLOOKUP(B753,IMPORT!$F:$G,2,FALSE),"")</f>
        <v/>
      </c>
      <c r="D753" s="8" t="str">
        <f>IFERROR(IF(IMPORT!A753&lt;&gt;"",IMPORT!A753,""),"")</f>
        <v/>
      </c>
      <c r="E753" s="1">
        <f>IFERROR(VLOOKUP(D753,IMPORT!$1:$1048576,21,FALSE),"")</f>
        <v>0</v>
      </c>
      <c r="F753" s="25" t="str">
        <f>IFERROR(IF(VLOOKUP(B753,IMPORT!$F:$J,4,0)="true","","S"),"")</f>
        <v/>
      </c>
      <c r="G753" s="10" t="str">
        <f>IFERROR(IF(VLOOKUP(B753,IMPORT!$F:$J,5,0)="normal","","B"),"")</f>
        <v/>
      </c>
      <c r="H753" s="26" t="str">
        <f>IFERROR(IF(VLOOKUP(B753,IMPORT!$F:$L,7,0)="true","","P"),"")</f>
        <v/>
      </c>
      <c r="I753" s="18" t="str">
        <f>IF(AND(OR(IMPORT!K753="available",IMPORT!K753="reservation",IMPORT!K753="reservation-late"),OR(A753&lt;&gt;"Z - Garage - Livraison",A753&lt;&gt;"Z - Garage - Livraison")),B753,"")</f>
        <v/>
      </c>
      <c r="J753" s="18" t="str">
        <f>IFERROR(IF(VLOOKUP(B753,IMPORT!$F:$AF,21,FALSE)&lt;&gt;"null",IF(OR(A753="Z - Garage - Livraison",A753="Z - Garage - Restitution"),"",B753),""),"")</f>
        <v/>
      </c>
      <c r="K753" s="18" t="str">
        <f>IF(AND(J753="",OR(IMPORT!K753="intervention",IMPORT!K753="intervention-late")),IF(OR(A753="Z - Garage - Livraison",A753="Z - Garage - Restitution"),"",B753),"")</f>
        <v/>
      </c>
      <c r="L753" s="18" t="str">
        <f>IFERROR(IF(OR(A753="Z - Garage - Livraison",A753="Z - Garage - Restitution"),B753,""),"")</f>
        <v/>
      </c>
      <c r="M753" s="20" t="str">
        <f>IFERROR(INT(IF(OR(IMPORT!K753="intervention",IMPORT!K753="intervention-late",IMPORT!K753="unavailable"),IF(J753&lt;&gt;"",MID(VLOOKUP(B753,IMPORT!$F:$AF,21,0),1,10),MID(VLOOKUP(B753,IMPORT!$F:$AF,19,0),1,10)),"")),"")</f>
        <v/>
      </c>
      <c r="N753" s="20" t="str">
        <f>IFERROR(INT(IF(OR(IMPORT!K753="intervention",IMPORT!K753="intervention-late",IMPORT!K753="unavailable"),IF(J753&lt;&gt;"",MID(VLOOKUP(B753,IMPORT!$F:$AF,22,0),1,10),MID(VLOOKUP(B753,IMPORT!$F:$AF,20,0),1,10)),"")),"")</f>
        <v/>
      </c>
      <c r="O753" s="18" t="str">
        <f t="shared" ca="1" si="11"/>
        <v/>
      </c>
      <c r="P753" s="14" t="str">
        <f>IFERROR(INT(IF(MID(VLOOKUP(B753,IMPORT!$F:$AF,23,FALSE),1,10)&lt;&gt;"null",MID(VLOOKUP(B753,IMPORT!$F:$AF,23,FALSE),1,10),"")),"")</f>
        <v/>
      </c>
      <c r="Q753" s="16" t="str">
        <f>IFERROR(INT(IF(MID(VLOOKUP(B753,IMPORT!$F:$AF,26,FALSE),1,10)&lt;&gt;"null",MID(VLOOKUP(B753,IMPORT!$F:$AF,26,FALSE),1,10),"")),"")</f>
        <v/>
      </c>
      <c r="R753" s="16" t="str">
        <f>IFERROR(IF(VLOOKUP(B753,IMPORT!$F:$AF,11,FALSE)="true","X",""),"")</f>
        <v/>
      </c>
      <c r="S753" s="16" t="str">
        <f>IFERROR(IF(VLOOKUP(B753,IMPORT!$F:$AF,12,FALSE)="true","X",""),"")</f>
        <v/>
      </c>
      <c r="T753" s="16" t="str">
        <f>IFERROR(IF(VLOOKUP(B753,IMPORT!$F:$AF,9,FALSE)="true","X",""),"")</f>
        <v/>
      </c>
      <c r="U753" s="16" t="str">
        <f>IFERROR(IF(VLOOKUP(B753,IMPORT!$F:$AF,10,FALSE)="true","X",""),"")</f>
        <v/>
      </c>
      <c r="V753" s="16" t="str">
        <f>IFERROR(IF(VLOOKUP(B753,IMPORT!$F:$AF,13,FALSE)="true","X",""),"")</f>
        <v/>
      </c>
      <c r="W753" s="16" t="str">
        <f>IFERROR(IF(VLOOKUP(B753,IMPORT!$F:$AF,14,FALSE)="true","X",""),"")</f>
        <v/>
      </c>
      <c r="X753" s="12" t="str">
        <f>IFERROR(INT(IF(MID(VLOOKUP(B753,IMPORT!$F:$AF,27,FALSE),1,10)&lt;&gt;"null",MID(VLOOKUP(B753,IMPORT!$F:$AF,27,FALSE),1,10),"-")),"")</f>
        <v/>
      </c>
      <c r="Y753" s="21" t="str">
        <f>IFERROR(IF(VLOOKUP(B753,IMPORT!$F:$AF,24,FALSE)&lt;&gt;"null",VLOOKUP(B753,IMPORT!$F:$AF,24,FALSE),""),"")</f>
        <v/>
      </c>
      <c r="Z753" s="18" t="str">
        <f>IFERROR(IF(VLOOKUP(B753,IMPORT!$F:$AF,25,FALSE)&lt;&gt;"null",VLOOKUP(B753,IMPORT!$F:$AF,25,FALSE),""),"")</f>
        <v/>
      </c>
    </row>
    <row r="754" spans="1:26">
      <c r="A754" s="1" t="str">
        <f>IFERROR(IF(IMPORT!C754&lt;&gt;"",IMPORT!C754,""),"")</f>
        <v/>
      </c>
      <c r="B754" s="1">
        <f>IFERROR(VLOOKUP(D754,IMPORT!$1:$1048576,6,FALSE),"")</f>
        <v>0</v>
      </c>
      <c r="C754" s="1" t="str">
        <f>IFERROR(VLOOKUP(B754,IMPORT!$F:$G,2,FALSE),"")</f>
        <v/>
      </c>
      <c r="D754" s="8" t="str">
        <f>IFERROR(IF(IMPORT!A754&lt;&gt;"",IMPORT!A754,""),"")</f>
        <v/>
      </c>
      <c r="E754" s="1">
        <f>IFERROR(VLOOKUP(D754,IMPORT!$1:$1048576,21,FALSE),"")</f>
        <v>0</v>
      </c>
      <c r="F754" s="25" t="str">
        <f>IFERROR(IF(VLOOKUP(B754,IMPORT!$F:$J,4,0)="true","","S"),"")</f>
        <v/>
      </c>
      <c r="G754" s="10" t="str">
        <f>IFERROR(IF(VLOOKUP(B754,IMPORT!$F:$J,5,0)="normal","","B"),"")</f>
        <v/>
      </c>
      <c r="H754" s="26" t="str">
        <f>IFERROR(IF(VLOOKUP(B754,IMPORT!$F:$L,7,0)="true","","P"),"")</f>
        <v/>
      </c>
      <c r="I754" s="18" t="str">
        <f>IF(AND(OR(IMPORT!K754="available",IMPORT!K754="reservation",IMPORT!K754="reservation-late"),OR(A754&lt;&gt;"Z - Garage - Livraison",A754&lt;&gt;"Z - Garage - Livraison")),B754,"")</f>
        <v/>
      </c>
      <c r="J754" s="18" t="str">
        <f>IFERROR(IF(VLOOKUP(B754,IMPORT!$F:$AF,21,FALSE)&lt;&gt;"null",IF(OR(A754="Z - Garage - Livraison",A754="Z - Garage - Restitution"),"",B754),""),"")</f>
        <v/>
      </c>
      <c r="K754" s="18" t="str">
        <f>IF(AND(J754="",OR(IMPORT!K754="intervention",IMPORT!K754="intervention-late")),IF(OR(A754="Z - Garage - Livraison",A754="Z - Garage - Restitution"),"",B754),"")</f>
        <v/>
      </c>
      <c r="L754" s="18" t="str">
        <f>IFERROR(IF(OR(A754="Z - Garage - Livraison",A754="Z - Garage - Restitution"),B754,""),"")</f>
        <v/>
      </c>
      <c r="M754" s="20" t="str">
        <f>IFERROR(INT(IF(OR(IMPORT!K754="intervention",IMPORT!K754="intervention-late",IMPORT!K754="unavailable"),IF(J754&lt;&gt;"",MID(VLOOKUP(B754,IMPORT!$F:$AF,21,0),1,10),MID(VLOOKUP(B754,IMPORT!$F:$AF,19,0),1,10)),"")),"")</f>
        <v/>
      </c>
      <c r="N754" s="20" t="str">
        <f>IFERROR(INT(IF(OR(IMPORT!K754="intervention",IMPORT!K754="intervention-late",IMPORT!K754="unavailable"),IF(J754&lt;&gt;"",MID(VLOOKUP(B754,IMPORT!$F:$AF,22,0),1,10),MID(VLOOKUP(B754,IMPORT!$F:$AF,20,0),1,10)),"")),"")</f>
        <v/>
      </c>
      <c r="O754" s="18" t="str">
        <f t="shared" ca="1" si="11"/>
        <v/>
      </c>
      <c r="P754" s="14" t="str">
        <f>IFERROR(INT(IF(MID(VLOOKUP(B754,IMPORT!$F:$AF,23,FALSE),1,10)&lt;&gt;"null",MID(VLOOKUP(B754,IMPORT!$F:$AF,23,FALSE),1,10),"")),"")</f>
        <v/>
      </c>
      <c r="Q754" s="16" t="str">
        <f>IFERROR(INT(IF(MID(VLOOKUP(B754,IMPORT!$F:$AF,26,FALSE),1,10)&lt;&gt;"null",MID(VLOOKUP(B754,IMPORT!$F:$AF,26,FALSE),1,10),"")),"")</f>
        <v/>
      </c>
      <c r="R754" s="16" t="str">
        <f>IFERROR(IF(VLOOKUP(B754,IMPORT!$F:$AF,11,FALSE)="true","X",""),"")</f>
        <v/>
      </c>
      <c r="S754" s="16" t="str">
        <f>IFERROR(IF(VLOOKUP(B754,IMPORT!$F:$AF,12,FALSE)="true","X",""),"")</f>
        <v/>
      </c>
      <c r="T754" s="16" t="str">
        <f>IFERROR(IF(VLOOKUP(B754,IMPORT!$F:$AF,9,FALSE)="true","X",""),"")</f>
        <v/>
      </c>
      <c r="U754" s="16" t="str">
        <f>IFERROR(IF(VLOOKUP(B754,IMPORT!$F:$AF,10,FALSE)="true","X",""),"")</f>
        <v/>
      </c>
      <c r="V754" s="16" t="str">
        <f>IFERROR(IF(VLOOKUP(B754,IMPORT!$F:$AF,13,FALSE)="true","X",""),"")</f>
        <v/>
      </c>
      <c r="W754" s="16" t="str">
        <f>IFERROR(IF(VLOOKUP(B754,IMPORT!$F:$AF,14,FALSE)="true","X",""),"")</f>
        <v/>
      </c>
      <c r="X754" s="12" t="str">
        <f>IFERROR(INT(IF(MID(VLOOKUP(B754,IMPORT!$F:$AF,27,FALSE),1,10)&lt;&gt;"null",MID(VLOOKUP(B754,IMPORT!$F:$AF,27,FALSE),1,10),"-")),"")</f>
        <v/>
      </c>
      <c r="Y754" s="21" t="str">
        <f>IFERROR(IF(VLOOKUP(B754,IMPORT!$F:$AF,24,FALSE)&lt;&gt;"null",VLOOKUP(B754,IMPORT!$F:$AF,24,FALSE),""),"")</f>
        <v/>
      </c>
      <c r="Z754" s="18" t="str">
        <f>IFERROR(IF(VLOOKUP(B754,IMPORT!$F:$AF,25,FALSE)&lt;&gt;"null",VLOOKUP(B754,IMPORT!$F:$AF,25,FALSE),""),"")</f>
        <v/>
      </c>
    </row>
    <row r="755" spans="1:26">
      <c r="A755" s="1" t="str">
        <f>IFERROR(IF(IMPORT!C755&lt;&gt;"",IMPORT!C755,""),"")</f>
        <v/>
      </c>
      <c r="B755" s="1">
        <f>IFERROR(VLOOKUP(D755,IMPORT!$1:$1048576,6,FALSE),"")</f>
        <v>0</v>
      </c>
      <c r="C755" s="1" t="str">
        <f>IFERROR(VLOOKUP(B755,IMPORT!$F:$G,2,FALSE),"")</f>
        <v/>
      </c>
      <c r="D755" s="8" t="str">
        <f>IFERROR(IF(IMPORT!A755&lt;&gt;"",IMPORT!A755,""),"")</f>
        <v/>
      </c>
      <c r="E755" s="1">
        <f>IFERROR(VLOOKUP(D755,IMPORT!$1:$1048576,21,FALSE),"")</f>
        <v>0</v>
      </c>
      <c r="F755" s="25" t="str">
        <f>IFERROR(IF(VLOOKUP(B755,IMPORT!$F:$J,4,0)="true","","S"),"")</f>
        <v/>
      </c>
      <c r="G755" s="10" t="str">
        <f>IFERROR(IF(VLOOKUP(B755,IMPORT!$F:$J,5,0)="normal","","B"),"")</f>
        <v/>
      </c>
      <c r="H755" s="26" t="str">
        <f>IFERROR(IF(VLOOKUP(B755,IMPORT!$F:$L,7,0)="true","","P"),"")</f>
        <v/>
      </c>
      <c r="I755" s="18" t="str">
        <f>IF(AND(OR(IMPORT!K755="available",IMPORT!K755="reservation",IMPORT!K755="reservation-late"),OR(A755&lt;&gt;"Z - Garage - Livraison",A755&lt;&gt;"Z - Garage - Livraison")),B755,"")</f>
        <v/>
      </c>
      <c r="J755" s="18" t="str">
        <f>IFERROR(IF(VLOOKUP(B755,IMPORT!$F:$AF,21,FALSE)&lt;&gt;"null",IF(OR(A755="Z - Garage - Livraison",A755="Z - Garage - Restitution"),"",B755),""),"")</f>
        <v/>
      </c>
      <c r="K755" s="18" t="str">
        <f>IF(AND(J755="",OR(IMPORT!K755="intervention",IMPORT!K755="intervention-late")),IF(OR(A755="Z - Garage - Livraison",A755="Z - Garage - Restitution"),"",B755),"")</f>
        <v/>
      </c>
      <c r="L755" s="18" t="str">
        <f>IFERROR(IF(OR(A755="Z - Garage - Livraison",A755="Z - Garage - Restitution"),B755,""),"")</f>
        <v/>
      </c>
      <c r="M755" s="20" t="str">
        <f>IFERROR(INT(IF(OR(IMPORT!K755="intervention",IMPORT!K755="intervention-late",IMPORT!K755="unavailable"),IF(J755&lt;&gt;"",MID(VLOOKUP(B755,IMPORT!$F:$AF,21,0),1,10),MID(VLOOKUP(B755,IMPORT!$F:$AF,19,0),1,10)),"")),"")</f>
        <v/>
      </c>
      <c r="N755" s="20" t="str">
        <f>IFERROR(INT(IF(OR(IMPORT!K755="intervention",IMPORT!K755="intervention-late",IMPORT!K755="unavailable"),IF(J755&lt;&gt;"",MID(VLOOKUP(B755,IMPORT!$F:$AF,22,0),1,10),MID(VLOOKUP(B755,IMPORT!$F:$AF,20,0),1,10)),"")),"")</f>
        <v/>
      </c>
      <c r="O755" s="18" t="str">
        <f t="shared" ca="1" si="11"/>
        <v/>
      </c>
      <c r="P755" s="14" t="str">
        <f>IFERROR(INT(IF(MID(VLOOKUP(B755,IMPORT!$F:$AF,23,FALSE),1,10)&lt;&gt;"null",MID(VLOOKUP(B755,IMPORT!$F:$AF,23,FALSE),1,10),"")),"")</f>
        <v/>
      </c>
      <c r="Q755" s="16" t="str">
        <f>IFERROR(INT(IF(MID(VLOOKUP(B755,IMPORT!$F:$AF,26,FALSE),1,10)&lt;&gt;"null",MID(VLOOKUP(B755,IMPORT!$F:$AF,26,FALSE),1,10),"")),"")</f>
        <v/>
      </c>
      <c r="R755" s="16" t="str">
        <f>IFERROR(IF(VLOOKUP(B755,IMPORT!$F:$AF,11,FALSE)="true","X",""),"")</f>
        <v/>
      </c>
      <c r="S755" s="16" t="str">
        <f>IFERROR(IF(VLOOKUP(B755,IMPORT!$F:$AF,12,FALSE)="true","X",""),"")</f>
        <v/>
      </c>
      <c r="T755" s="16" t="str">
        <f>IFERROR(IF(VLOOKUP(B755,IMPORT!$F:$AF,9,FALSE)="true","X",""),"")</f>
        <v/>
      </c>
      <c r="U755" s="16" t="str">
        <f>IFERROR(IF(VLOOKUP(B755,IMPORT!$F:$AF,10,FALSE)="true","X",""),"")</f>
        <v/>
      </c>
      <c r="V755" s="16" t="str">
        <f>IFERROR(IF(VLOOKUP(B755,IMPORT!$F:$AF,13,FALSE)="true","X",""),"")</f>
        <v/>
      </c>
      <c r="W755" s="16" t="str">
        <f>IFERROR(IF(VLOOKUP(B755,IMPORT!$F:$AF,14,FALSE)="true","X",""),"")</f>
        <v/>
      </c>
      <c r="X755" s="12" t="str">
        <f>IFERROR(INT(IF(MID(VLOOKUP(B755,IMPORT!$F:$AF,27,FALSE),1,10)&lt;&gt;"null",MID(VLOOKUP(B755,IMPORT!$F:$AF,27,FALSE),1,10),"-")),"")</f>
        <v/>
      </c>
      <c r="Y755" s="21" t="str">
        <f>IFERROR(IF(VLOOKUP(B755,IMPORT!$F:$AF,24,FALSE)&lt;&gt;"null",VLOOKUP(B755,IMPORT!$F:$AF,24,FALSE),""),"")</f>
        <v/>
      </c>
      <c r="Z755" s="18" t="str">
        <f>IFERROR(IF(VLOOKUP(B755,IMPORT!$F:$AF,25,FALSE)&lt;&gt;"null",VLOOKUP(B755,IMPORT!$F:$AF,25,FALSE),""),"")</f>
        <v/>
      </c>
    </row>
    <row r="756" spans="1:26">
      <c r="A756" s="1" t="str">
        <f>IFERROR(IF(IMPORT!C756&lt;&gt;"",IMPORT!C756,""),"")</f>
        <v/>
      </c>
      <c r="B756" s="1">
        <f>IFERROR(VLOOKUP(D756,IMPORT!$1:$1048576,6,FALSE),"")</f>
        <v>0</v>
      </c>
      <c r="C756" s="1" t="str">
        <f>IFERROR(VLOOKUP(B756,IMPORT!$F:$G,2,FALSE),"")</f>
        <v/>
      </c>
      <c r="D756" s="8" t="str">
        <f>IFERROR(IF(IMPORT!A756&lt;&gt;"",IMPORT!A756,""),"")</f>
        <v/>
      </c>
      <c r="E756" s="1">
        <f>IFERROR(VLOOKUP(D756,IMPORT!$1:$1048576,21,FALSE),"")</f>
        <v>0</v>
      </c>
      <c r="F756" s="25" t="str">
        <f>IFERROR(IF(VLOOKUP(B756,IMPORT!$F:$J,4,0)="true","","S"),"")</f>
        <v/>
      </c>
      <c r="G756" s="10" t="str">
        <f>IFERROR(IF(VLOOKUP(B756,IMPORT!$F:$J,5,0)="normal","","B"),"")</f>
        <v/>
      </c>
      <c r="H756" s="26" t="str">
        <f>IFERROR(IF(VLOOKUP(B756,IMPORT!$F:$L,7,0)="true","","P"),"")</f>
        <v/>
      </c>
      <c r="I756" s="18" t="str">
        <f>IF(AND(OR(IMPORT!K756="available",IMPORT!K756="reservation",IMPORT!K756="reservation-late"),OR(A756&lt;&gt;"Z - Garage - Livraison",A756&lt;&gt;"Z - Garage - Livraison")),B756,"")</f>
        <v/>
      </c>
      <c r="J756" s="18" t="str">
        <f>IFERROR(IF(VLOOKUP(B756,IMPORT!$F:$AF,21,FALSE)&lt;&gt;"null",IF(OR(A756="Z - Garage - Livraison",A756="Z - Garage - Restitution"),"",B756),""),"")</f>
        <v/>
      </c>
      <c r="K756" s="18" t="str">
        <f>IF(AND(J756="",OR(IMPORT!K756="intervention",IMPORT!K756="intervention-late")),IF(OR(A756="Z - Garage - Livraison",A756="Z - Garage - Restitution"),"",B756),"")</f>
        <v/>
      </c>
      <c r="L756" s="18" t="str">
        <f>IFERROR(IF(OR(A756="Z - Garage - Livraison",A756="Z - Garage - Restitution"),B756,""),"")</f>
        <v/>
      </c>
      <c r="M756" s="20" t="str">
        <f>IFERROR(INT(IF(OR(IMPORT!K756="intervention",IMPORT!K756="intervention-late",IMPORT!K756="unavailable"),IF(J756&lt;&gt;"",MID(VLOOKUP(B756,IMPORT!$F:$AF,21,0),1,10),MID(VLOOKUP(B756,IMPORT!$F:$AF,19,0),1,10)),"")),"")</f>
        <v/>
      </c>
      <c r="N756" s="20" t="str">
        <f>IFERROR(INT(IF(OR(IMPORT!K756="intervention",IMPORT!K756="intervention-late",IMPORT!K756="unavailable"),IF(J756&lt;&gt;"",MID(VLOOKUP(B756,IMPORT!$F:$AF,22,0),1,10),MID(VLOOKUP(B756,IMPORT!$F:$AF,20,0),1,10)),"")),"")</f>
        <v/>
      </c>
      <c r="O756" s="18" t="str">
        <f t="shared" ca="1" si="11"/>
        <v/>
      </c>
      <c r="P756" s="14" t="str">
        <f>IFERROR(INT(IF(MID(VLOOKUP(B756,IMPORT!$F:$AF,23,FALSE),1,10)&lt;&gt;"null",MID(VLOOKUP(B756,IMPORT!$F:$AF,23,FALSE),1,10),"")),"")</f>
        <v/>
      </c>
      <c r="Q756" s="16" t="str">
        <f>IFERROR(INT(IF(MID(VLOOKUP(B756,IMPORT!$F:$AF,26,FALSE),1,10)&lt;&gt;"null",MID(VLOOKUP(B756,IMPORT!$F:$AF,26,FALSE),1,10),"")),"")</f>
        <v/>
      </c>
      <c r="R756" s="16" t="str">
        <f>IFERROR(IF(VLOOKUP(B756,IMPORT!$F:$AF,11,FALSE)="true","X",""),"")</f>
        <v/>
      </c>
      <c r="S756" s="16" t="str">
        <f>IFERROR(IF(VLOOKUP(B756,IMPORT!$F:$AF,12,FALSE)="true","X",""),"")</f>
        <v/>
      </c>
      <c r="T756" s="16" t="str">
        <f>IFERROR(IF(VLOOKUP(B756,IMPORT!$F:$AF,9,FALSE)="true","X",""),"")</f>
        <v/>
      </c>
      <c r="U756" s="16" t="str">
        <f>IFERROR(IF(VLOOKUP(B756,IMPORT!$F:$AF,10,FALSE)="true","X",""),"")</f>
        <v/>
      </c>
      <c r="V756" s="16" t="str">
        <f>IFERROR(IF(VLOOKUP(B756,IMPORT!$F:$AF,13,FALSE)="true","X",""),"")</f>
        <v/>
      </c>
      <c r="W756" s="16" t="str">
        <f>IFERROR(IF(VLOOKUP(B756,IMPORT!$F:$AF,14,FALSE)="true","X",""),"")</f>
        <v/>
      </c>
      <c r="X756" s="12" t="str">
        <f>IFERROR(INT(IF(MID(VLOOKUP(B756,IMPORT!$F:$AF,27,FALSE),1,10)&lt;&gt;"null",MID(VLOOKUP(B756,IMPORT!$F:$AF,27,FALSE),1,10),"-")),"")</f>
        <v/>
      </c>
      <c r="Y756" s="21" t="str">
        <f>IFERROR(IF(VLOOKUP(B756,IMPORT!$F:$AF,24,FALSE)&lt;&gt;"null",VLOOKUP(B756,IMPORT!$F:$AF,24,FALSE),""),"")</f>
        <v/>
      </c>
      <c r="Z756" s="18" t="str">
        <f>IFERROR(IF(VLOOKUP(B756,IMPORT!$F:$AF,25,FALSE)&lt;&gt;"null",VLOOKUP(B756,IMPORT!$F:$AF,25,FALSE),""),"")</f>
        <v/>
      </c>
    </row>
    <row r="757" spans="1:26">
      <c r="A757" s="1" t="str">
        <f>IFERROR(IF(IMPORT!C757&lt;&gt;"",IMPORT!C757,""),"")</f>
        <v/>
      </c>
      <c r="B757" s="1">
        <f>IFERROR(VLOOKUP(D757,IMPORT!$1:$1048576,6,FALSE),"")</f>
        <v>0</v>
      </c>
      <c r="C757" s="1" t="str">
        <f>IFERROR(VLOOKUP(B757,IMPORT!$F:$G,2,FALSE),"")</f>
        <v/>
      </c>
      <c r="D757" s="8" t="str">
        <f>IFERROR(IF(IMPORT!A757&lt;&gt;"",IMPORT!A757,""),"")</f>
        <v/>
      </c>
      <c r="E757" s="1">
        <f>IFERROR(VLOOKUP(D757,IMPORT!$1:$1048576,21,FALSE),"")</f>
        <v>0</v>
      </c>
      <c r="F757" s="25" t="str">
        <f>IFERROR(IF(VLOOKUP(B757,IMPORT!$F:$J,4,0)="true","","S"),"")</f>
        <v/>
      </c>
      <c r="G757" s="10" t="str">
        <f>IFERROR(IF(VLOOKUP(B757,IMPORT!$F:$J,5,0)="normal","","B"),"")</f>
        <v/>
      </c>
      <c r="H757" s="26" t="str">
        <f>IFERROR(IF(VLOOKUP(B757,IMPORT!$F:$L,7,0)="true","","P"),"")</f>
        <v/>
      </c>
      <c r="I757" s="18" t="str">
        <f>IF(AND(OR(IMPORT!K757="available",IMPORT!K757="reservation",IMPORT!K757="reservation-late"),OR(A757&lt;&gt;"Z - Garage - Livraison",A757&lt;&gt;"Z - Garage - Livraison")),B757,"")</f>
        <v/>
      </c>
      <c r="J757" s="18" t="str">
        <f>IFERROR(IF(VLOOKUP(B757,IMPORT!$F:$AF,21,FALSE)&lt;&gt;"null",IF(OR(A757="Z - Garage - Livraison",A757="Z - Garage - Restitution"),"",B757),""),"")</f>
        <v/>
      </c>
      <c r="K757" s="18" t="str">
        <f>IF(AND(J757="",OR(IMPORT!K757="intervention",IMPORT!K757="intervention-late")),IF(OR(A757="Z - Garage - Livraison",A757="Z - Garage - Restitution"),"",B757),"")</f>
        <v/>
      </c>
      <c r="L757" s="18" t="str">
        <f>IFERROR(IF(OR(A757="Z - Garage - Livraison",A757="Z - Garage - Restitution"),B757,""),"")</f>
        <v/>
      </c>
      <c r="M757" s="20" t="str">
        <f>IFERROR(INT(IF(OR(IMPORT!K757="intervention",IMPORT!K757="intervention-late",IMPORT!K757="unavailable"),IF(J757&lt;&gt;"",MID(VLOOKUP(B757,IMPORT!$F:$AF,21,0),1,10),MID(VLOOKUP(B757,IMPORT!$F:$AF,19,0),1,10)),"")),"")</f>
        <v/>
      </c>
      <c r="N757" s="20" t="str">
        <f>IFERROR(INT(IF(OR(IMPORT!K757="intervention",IMPORT!K757="intervention-late",IMPORT!K757="unavailable"),IF(J757&lt;&gt;"",MID(VLOOKUP(B757,IMPORT!$F:$AF,22,0),1,10),MID(VLOOKUP(B757,IMPORT!$F:$AF,20,0),1,10)),"")),"")</f>
        <v/>
      </c>
      <c r="O757" s="18" t="str">
        <f t="shared" ca="1" si="11"/>
        <v/>
      </c>
      <c r="P757" s="14" t="str">
        <f>IFERROR(INT(IF(MID(VLOOKUP(B757,IMPORT!$F:$AF,23,FALSE),1,10)&lt;&gt;"null",MID(VLOOKUP(B757,IMPORT!$F:$AF,23,FALSE),1,10),"")),"")</f>
        <v/>
      </c>
      <c r="Q757" s="16" t="str">
        <f>IFERROR(INT(IF(MID(VLOOKUP(B757,IMPORT!$F:$AF,26,FALSE),1,10)&lt;&gt;"null",MID(VLOOKUP(B757,IMPORT!$F:$AF,26,FALSE),1,10),"")),"")</f>
        <v/>
      </c>
      <c r="R757" s="16" t="str">
        <f>IFERROR(IF(VLOOKUP(B757,IMPORT!$F:$AF,11,FALSE)="true","X",""),"")</f>
        <v/>
      </c>
      <c r="S757" s="16" t="str">
        <f>IFERROR(IF(VLOOKUP(B757,IMPORT!$F:$AF,12,FALSE)="true","X",""),"")</f>
        <v/>
      </c>
      <c r="T757" s="16" t="str">
        <f>IFERROR(IF(VLOOKUP(B757,IMPORT!$F:$AF,9,FALSE)="true","X",""),"")</f>
        <v/>
      </c>
      <c r="U757" s="16" t="str">
        <f>IFERROR(IF(VLOOKUP(B757,IMPORT!$F:$AF,10,FALSE)="true","X",""),"")</f>
        <v/>
      </c>
      <c r="V757" s="16" t="str">
        <f>IFERROR(IF(VLOOKUP(B757,IMPORT!$F:$AF,13,FALSE)="true","X",""),"")</f>
        <v/>
      </c>
      <c r="W757" s="16" t="str">
        <f>IFERROR(IF(VLOOKUP(B757,IMPORT!$F:$AF,14,FALSE)="true","X",""),"")</f>
        <v/>
      </c>
      <c r="X757" s="12" t="str">
        <f>IFERROR(INT(IF(MID(VLOOKUP(B757,IMPORT!$F:$AF,27,FALSE),1,10)&lt;&gt;"null",MID(VLOOKUP(B757,IMPORT!$F:$AF,27,FALSE),1,10),"-")),"")</f>
        <v/>
      </c>
      <c r="Y757" s="21" t="str">
        <f>IFERROR(IF(VLOOKUP(B757,IMPORT!$F:$AF,24,FALSE)&lt;&gt;"null",VLOOKUP(B757,IMPORT!$F:$AF,24,FALSE),""),"")</f>
        <v/>
      </c>
      <c r="Z757" s="18" t="str">
        <f>IFERROR(IF(VLOOKUP(B757,IMPORT!$F:$AF,25,FALSE)&lt;&gt;"null",VLOOKUP(B757,IMPORT!$F:$AF,25,FALSE),""),"")</f>
        <v/>
      </c>
    </row>
    <row r="758" spans="1:26">
      <c r="A758" s="1" t="str">
        <f>IFERROR(IF(IMPORT!C758&lt;&gt;"",IMPORT!C758,""),"")</f>
        <v/>
      </c>
      <c r="B758" s="1">
        <f>IFERROR(VLOOKUP(D758,IMPORT!$1:$1048576,6,FALSE),"")</f>
        <v>0</v>
      </c>
      <c r="C758" s="1" t="str">
        <f>IFERROR(VLOOKUP(B758,IMPORT!$F:$G,2,FALSE),"")</f>
        <v/>
      </c>
      <c r="D758" s="8" t="str">
        <f>IFERROR(IF(IMPORT!A758&lt;&gt;"",IMPORT!A758,""),"")</f>
        <v/>
      </c>
      <c r="E758" s="1">
        <f>IFERROR(VLOOKUP(D758,IMPORT!$1:$1048576,21,FALSE),"")</f>
        <v>0</v>
      </c>
      <c r="F758" s="25" t="str">
        <f>IFERROR(IF(VLOOKUP(B758,IMPORT!$F:$J,4,0)="true","","S"),"")</f>
        <v/>
      </c>
      <c r="G758" s="10" t="str">
        <f>IFERROR(IF(VLOOKUP(B758,IMPORT!$F:$J,5,0)="normal","","B"),"")</f>
        <v/>
      </c>
      <c r="H758" s="26" t="str">
        <f>IFERROR(IF(VLOOKUP(B758,IMPORT!$F:$L,7,0)="true","","P"),"")</f>
        <v/>
      </c>
      <c r="I758" s="18" t="str">
        <f>IF(AND(OR(IMPORT!K758="available",IMPORT!K758="reservation",IMPORT!K758="reservation-late"),OR(A758&lt;&gt;"Z - Garage - Livraison",A758&lt;&gt;"Z - Garage - Livraison")),B758,"")</f>
        <v/>
      </c>
      <c r="J758" s="18" t="str">
        <f>IFERROR(IF(VLOOKUP(B758,IMPORT!$F:$AF,21,FALSE)&lt;&gt;"null",IF(OR(A758="Z - Garage - Livraison",A758="Z - Garage - Restitution"),"",B758),""),"")</f>
        <v/>
      </c>
      <c r="K758" s="18" t="str">
        <f>IF(AND(J758="",OR(IMPORT!K758="intervention",IMPORT!K758="intervention-late")),IF(OR(A758="Z - Garage - Livraison",A758="Z - Garage - Restitution"),"",B758),"")</f>
        <v/>
      </c>
      <c r="L758" s="18" t="str">
        <f>IFERROR(IF(OR(A758="Z - Garage - Livraison",A758="Z - Garage - Restitution"),B758,""),"")</f>
        <v/>
      </c>
      <c r="M758" s="20" t="str">
        <f>IFERROR(INT(IF(OR(IMPORT!K758="intervention",IMPORT!K758="intervention-late",IMPORT!K758="unavailable"),IF(J758&lt;&gt;"",MID(VLOOKUP(B758,IMPORT!$F:$AF,21,0),1,10),MID(VLOOKUP(B758,IMPORT!$F:$AF,19,0),1,10)),"")),"")</f>
        <v/>
      </c>
      <c r="N758" s="20" t="str">
        <f>IFERROR(INT(IF(OR(IMPORT!K758="intervention",IMPORT!K758="intervention-late",IMPORT!K758="unavailable"),IF(J758&lt;&gt;"",MID(VLOOKUP(B758,IMPORT!$F:$AF,22,0),1,10),MID(VLOOKUP(B758,IMPORT!$F:$AF,20,0),1,10)),"")),"")</f>
        <v/>
      </c>
      <c r="O758" s="18" t="str">
        <f t="shared" ca="1" si="11"/>
        <v/>
      </c>
      <c r="P758" s="14" t="str">
        <f>IFERROR(INT(IF(MID(VLOOKUP(B758,IMPORT!$F:$AF,23,FALSE),1,10)&lt;&gt;"null",MID(VLOOKUP(B758,IMPORT!$F:$AF,23,FALSE),1,10),"")),"")</f>
        <v/>
      </c>
      <c r="Q758" s="16" t="str">
        <f>IFERROR(INT(IF(MID(VLOOKUP(B758,IMPORT!$F:$AF,26,FALSE),1,10)&lt;&gt;"null",MID(VLOOKUP(B758,IMPORT!$F:$AF,26,FALSE),1,10),"")),"")</f>
        <v/>
      </c>
      <c r="R758" s="16" t="str">
        <f>IFERROR(IF(VLOOKUP(B758,IMPORT!$F:$AF,11,FALSE)="true","X",""),"")</f>
        <v/>
      </c>
      <c r="S758" s="16" t="str">
        <f>IFERROR(IF(VLOOKUP(B758,IMPORT!$F:$AF,12,FALSE)="true","X",""),"")</f>
        <v/>
      </c>
      <c r="T758" s="16" t="str">
        <f>IFERROR(IF(VLOOKUP(B758,IMPORT!$F:$AF,9,FALSE)="true","X",""),"")</f>
        <v/>
      </c>
      <c r="U758" s="16" t="str">
        <f>IFERROR(IF(VLOOKUP(B758,IMPORT!$F:$AF,10,FALSE)="true","X",""),"")</f>
        <v/>
      </c>
      <c r="V758" s="16" t="str">
        <f>IFERROR(IF(VLOOKUP(B758,IMPORT!$F:$AF,13,FALSE)="true","X",""),"")</f>
        <v/>
      </c>
      <c r="W758" s="16" t="str">
        <f>IFERROR(IF(VLOOKUP(B758,IMPORT!$F:$AF,14,FALSE)="true","X",""),"")</f>
        <v/>
      </c>
      <c r="X758" s="12" t="str">
        <f>IFERROR(INT(IF(MID(VLOOKUP(B758,IMPORT!$F:$AF,27,FALSE),1,10)&lt;&gt;"null",MID(VLOOKUP(B758,IMPORT!$F:$AF,27,FALSE),1,10),"-")),"")</f>
        <v/>
      </c>
      <c r="Y758" s="21" t="str">
        <f>IFERROR(IF(VLOOKUP(B758,IMPORT!$F:$AF,24,FALSE)&lt;&gt;"null",VLOOKUP(B758,IMPORT!$F:$AF,24,FALSE),""),"")</f>
        <v/>
      </c>
      <c r="Z758" s="18" t="str">
        <f>IFERROR(IF(VLOOKUP(B758,IMPORT!$F:$AF,25,FALSE)&lt;&gt;"null",VLOOKUP(B758,IMPORT!$F:$AF,25,FALSE),""),"")</f>
        <v/>
      </c>
    </row>
    <row r="759" spans="1:26">
      <c r="A759" s="1" t="str">
        <f>IFERROR(IF(IMPORT!C759&lt;&gt;"",IMPORT!C759,""),"")</f>
        <v/>
      </c>
      <c r="B759" s="1">
        <f>IFERROR(VLOOKUP(D759,IMPORT!$1:$1048576,6,FALSE),"")</f>
        <v>0</v>
      </c>
      <c r="C759" s="1" t="str">
        <f>IFERROR(VLOOKUP(B759,IMPORT!$F:$G,2,FALSE),"")</f>
        <v/>
      </c>
      <c r="D759" s="8" t="str">
        <f>IFERROR(IF(IMPORT!A759&lt;&gt;"",IMPORT!A759,""),"")</f>
        <v/>
      </c>
      <c r="E759" s="1">
        <f>IFERROR(VLOOKUP(D759,IMPORT!$1:$1048576,21,FALSE),"")</f>
        <v>0</v>
      </c>
      <c r="F759" s="25" t="str">
        <f>IFERROR(IF(VLOOKUP(B759,IMPORT!$F:$J,4,0)="true","","S"),"")</f>
        <v/>
      </c>
      <c r="G759" s="10" t="str">
        <f>IFERROR(IF(VLOOKUP(B759,IMPORT!$F:$J,5,0)="normal","","B"),"")</f>
        <v/>
      </c>
      <c r="H759" s="26" t="str">
        <f>IFERROR(IF(VLOOKUP(B759,IMPORT!$F:$L,7,0)="true","","P"),"")</f>
        <v/>
      </c>
      <c r="I759" s="18" t="str">
        <f>IF(AND(OR(IMPORT!K759="available",IMPORT!K759="reservation",IMPORT!K759="reservation-late"),OR(A759&lt;&gt;"Z - Garage - Livraison",A759&lt;&gt;"Z - Garage - Livraison")),B759,"")</f>
        <v/>
      </c>
      <c r="J759" s="18" t="str">
        <f>IFERROR(IF(VLOOKUP(B759,IMPORT!$F:$AF,21,FALSE)&lt;&gt;"null",IF(OR(A759="Z - Garage - Livraison",A759="Z - Garage - Restitution"),"",B759),""),"")</f>
        <v/>
      </c>
      <c r="K759" s="18" t="str">
        <f>IF(AND(J759="",OR(IMPORT!K759="intervention",IMPORT!K759="intervention-late")),IF(OR(A759="Z - Garage - Livraison",A759="Z - Garage - Restitution"),"",B759),"")</f>
        <v/>
      </c>
      <c r="L759" s="18" t="str">
        <f>IFERROR(IF(OR(A759="Z - Garage - Livraison",A759="Z - Garage - Restitution"),B759,""),"")</f>
        <v/>
      </c>
      <c r="M759" s="20" t="str">
        <f>IFERROR(INT(IF(OR(IMPORT!K759="intervention",IMPORT!K759="intervention-late",IMPORT!K759="unavailable"),IF(J759&lt;&gt;"",MID(VLOOKUP(B759,IMPORT!$F:$AF,21,0),1,10),MID(VLOOKUP(B759,IMPORT!$F:$AF,19,0),1,10)),"")),"")</f>
        <v/>
      </c>
      <c r="N759" s="20" t="str">
        <f>IFERROR(INT(IF(OR(IMPORT!K759="intervention",IMPORT!K759="intervention-late",IMPORT!K759="unavailable"),IF(J759&lt;&gt;"",MID(VLOOKUP(B759,IMPORT!$F:$AF,22,0),1,10),MID(VLOOKUP(B759,IMPORT!$F:$AF,20,0),1,10)),"")),"")</f>
        <v/>
      </c>
      <c r="O759" s="18" t="str">
        <f t="shared" ca="1" si="11"/>
        <v/>
      </c>
      <c r="P759" s="14" t="str">
        <f>IFERROR(INT(IF(MID(VLOOKUP(B759,IMPORT!$F:$AF,23,FALSE),1,10)&lt;&gt;"null",MID(VLOOKUP(B759,IMPORT!$F:$AF,23,FALSE),1,10),"")),"")</f>
        <v/>
      </c>
      <c r="Q759" s="16" t="str">
        <f>IFERROR(INT(IF(MID(VLOOKUP(B759,IMPORT!$F:$AF,26,FALSE),1,10)&lt;&gt;"null",MID(VLOOKUP(B759,IMPORT!$F:$AF,26,FALSE),1,10),"")),"")</f>
        <v/>
      </c>
      <c r="R759" s="16" t="str">
        <f>IFERROR(IF(VLOOKUP(B759,IMPORT!$F:$AF,11,FALSE)="true","X",""),"")</f>
        <v/>
      </c>
      <c r="S759" s="16" t="str">
        <f>IFERROR(IF(VLOOKUP(B759,IMPORT!$F:$AF,12,FALSE)="true","X",""),"")</f>
        <v/>
      </c>
      <c r="T759" s="16" t="str">
        <f>IFERROR(IF(VLOOKUP(B759,IMPORT!$F:$AF,9,FALSE)="true","X",""),"")</f>
        <v/>
      </c>
      <c r="U759" s="16" t="str">
        <f>IFERROR(IF(VLOOKUP(B759,IMPORT!$F:$AF,10,FALSE)="true","X",""),"")</f>
        <v/>
      </c>
      <c r="V759" s="16" t="str">
        <f>IFERROR(IF(VLOOKUP(B759,IMPORT!$F:$AF,13,FALSE)="true","X",""),"")</f>
        <v/>
      </c>
      <c r="W759" s="16" t="str">
        <f>IFERROR(IF(VLOOKUP(B759,IMPORT!$F:$AF,14,FALSE)="true","X",""),"")</f>
        <v/>
      </c>
      <c r="X759" s="12" t="str">
        <f>IFERROR(INT(IF(MID(VLOOKUP(B759,IMPORT!$F:$AF,27,FALSE),1,10)&lt;&gt;"null",MID(VLOOKUP(B759,IMPORT!$F:$AF,27,FALSE),1,10),"-")),"")</f>
        <v/>
      </c>
      <c r="Y759" s="21" t="str">
        <f>IFERROR(IF(VLOOKUP(B759,IMPORT!$F:$AF,24,FALSE)&lt;&gt;"null",VLOOKUP(B759,IMPORT!$F:$AF,24,FALSE),""),"")</f>
        <v/>
      </c>
      <c r="Z759" s="18" t="str">
        <f>IFERROR(IF(VLOOKUP(B759,IMPORT!$F:$AF,25,FALSE)&lt;&gt;"null",VLOOKUP(B759,IMPORT!$F:$AF,25,FALSE),""),"")</f>
        <v/>
      </c>
    </row>
    <row r="760" spans="1:26">
      <c r="A760" s="1" t="str">
        <f>IFERROR(IF(IMPORT!C760&lt;&gt;"",IMPORT!C760,""),"")</f>
        <v/>
      </c>
      <c r="B760" s="1">
        <f>IFERROR(VLOOKUP(D760,IMPORT!$1:$1048576,6,FALSE),"")</f>
        <v>0</v>
      </c>
      <c r="C760" s="1" t="str">
        <f>IFERROR(VLOOKUP(B760,IMPORT!$F:$G,2,FALSE),"")</f>
        <v/>
      </c>
      <c r="D760" s="8" t="str">
        <f>IFERROR(IF(IMPORT!A760&lt;&gt;"",IMPORT!A760,""),"")</f>
        <v/>
      </c>
      <c r="E760" s="1">
        <f>IFERROR(VLOOKUP(D760,IMPORT!$1:$1048576,21,FALSE),"")</f>
        <v>0</v>
      </c>
      <c r="F760" s="25" t="str">
        <f>IFERROR(IF(VLOOKUP(B760,IMPORT!$F:$J,4,0)="true","","S"),"")</f>
        <v/>
      </c>
      <c r="G760" s="10" t="str">
        <f>IFERROR(IF(VLOOKUP(B760,IMPORT!$F:$J,5,0)="normal","","B"),"")</f>
        <v/>
      </c>
      <c r="H760" s="26" t="str">
        <f>IFERROR(IF(VLOOKUP(B760,IMPORT!$F:$L,7,0)="true","","P"),"")</f>
        <v/>
      </c>
      <c r="I760" s="18" t="str">
        <f>IF(AND(OR(IMPORT!K760="available",IMPORT!K760="reservation",IMPORT!K760="reservation-late"),OR(A760&lt;&gt;"Z - Garage - Livraison",A760&lt;&gt;"Z - Garage - Livraison")),B760,"")</f>
        <v/>
      </c>
      <c r="J760" s="18" t="str">
        <f>IFERROR(IF(VLOOKUP(B760,IMPORT!$F:$AF,21,FALSE)&lt;&gt;"null",IF(OR(A760="Z - Garage - Livraison",A760="Z - Garage - Restitution"),"",B760),""),"")</f>
        <v/>
      </c>
      <c r="K760" s="18" t="str">
        <f>IF(AND(J760="",OR(IMPORT!K760="intervention",IMPORT!K760="intervention-late")),IF(OR(A760="Z - Garage - Livraison",A760="Z - Garage - Restitution"),"",B760),"")</f>
        <v/>
      </c>
      <c r="L760" s="18" t="str">
        <f>IFERROR(IF(OR(A760="Z - Garage - Livraison",A760="Z - Garage - Restitution"),B760,""),"")</f>
        <v/>
      </c>
      <c r="M760" s="20" t="str">
        <f>IFERROR(INT(IF(OR(IMPORT!K760="intervention",IMPORT!K760="intervention-late",IMPORT!K760="unavailable"),IF(J760&lt;&gt;"",MID(VLOOKUP(B760,IMPORT!$F:$AF,21,0),1,10),MID(VLOOKUP(B760,IMPORT!$F:$AF,19,0),1,10)),"")),"")</f>
        <v/>
      </c>
      <c r="N760" s="20" t="str">
        <f>IFERROR(INT(IF(OR(IMPORT!K760="intervention",IMPORT!K760="intervention-late",IMPORT!K760="unavailable"),IF(J760&lt;&gt;"",MID(VLOOKUP(B760,IMPORT!$F:$AF,22,0),1,10),MID(VLOOKUP(B760,IMPORT!$F:$AF,20,0),1,10)),"")),"")</f>
        <v/>
      </c>
      <c r="O760" s="18" t="str">
        <f t="shared" ca="1" si="11"/>
        <v/>
      </c>
      <c r="P760" s="14" t="str">
        <f>IFERROR(INT(IF(MID(VLOOKUP(B760,IMPORT!$F:$AF,23,FALSE),1,10)&lt;&gt;"null",MID(VLOOKUP(B760,IMPORT!$F:$AF,23,FALSE),1,10),"")),"")</f>
        <v/>
      </c>
      <c r="Q760" s="16" t="str">
        <f>IFERROR(INT(IF(MID(VLOOKUP(B760,IMPORT!$F:$AF,26,FALSE),1,10)&lt;&gt;"null",MID(VLOOKUP(B760,IMPORT!$F:$AF,26,FALSE),1,10),"")),"")</f>
        <v/>
      </c>
      <c r="R760" s="16" t="str">
        <f>IFERROR(IF(VLOOKUP(B760,IMPORT!$F:$AF,11,FALSE)="true","X",""),"")</f>
        <v/>
      </c>
      <c r="S760" s="16" t="str">
        <f>IFERROR(IF(VLOOKUP(B760,IMPORT!$F:$AF,12,FALSE)="true","X",""),"")</f>
        <v/>
      </c>
      <c r="T760" s="16" t="str">
        <f>IFERROR(IF(VLOOKUP(B760,IMPORT!$F:$AF,9,FALSE)="true","X",""),"")</f>
        <v/>
      </c>
      <c r="U760" s="16" t="str">
        <f>IFERROR(IF(VLOOKUP(B760,IMPORT!$F:$AF,10,FALSE)="true","X",""),"")</f>
        <v/>
      </c>
      <c r="V760" s="16" t="str">
        <f>IFERROR(IF(VLOOKUP(B760,IMPORT!$F:$AF,13,FALSE)="true","X",""),"")</f>
        <v/>
      </c>
      <c r="W760" s="16" t="str">
        <f>IFERROR(IF(VLOOKUP(B760,IMPORT!$F:$AF,14,FALSE)="true","X",""),"")</f>
        <v/>
      </c>
      <c r="X760" s="12" t="str">
        <f>IFERROR(INT(IF(MID(VLOOKUP(B760,IMPORT!$F:$AF,27,FALSE),1,10)&lt;&gt;"null",MID(VLOOKUP(B760,IMPORT!$F:$AF,27,FALSE),1,10),"-")),"")</f>
        <v/>
      </c>
      <c r="Y760" s="21" t="str">
        <f>IFERROR(IF(VLOOKUP(B760,IMPORT!$F:$AF,24,FALSE)&lt;&gt;"null",VLOOKUP(B760,IMPORT!$F:$AF,24,FALSE),""),"")</f>
        <v/>
      </c>
      <c r="Z760" s="18" t="str">
        <f>IFERROR(IF(VLOOKUP(B760,IMPORT!$F:$AF,25,FALSE)&lt;&gt;"null",VLOOKUP(B760,IMPORT!$F:$AF,25,FALSE),""),"")</f>
        <v/>
      </c>
    </row>
    <row r="761" spans="1:26">
      <c r="A761" s="1" t="str">
        <f>IFERROR(IF(IMPORT!C761&lt;&gt;"",IMPORT!C761,""),"")</f>
        <v/>
      </c>
      <c r="B761" s="1">
        <f>IFERROR(VLOOKUP(D761,IMPORT!$1:$1048576,6,FALSE),"")</f>
        <v>0</v>
      </c>
      <c r="C761" s="1" t="str">
        <f>IFERROR(VLOOKUP(B761,IMPORT!$F:$G,2,FALSE),"")</f>
        <v/>
      </c>
      <c r="D761" s="8" t="str">
        <f>IFERROR(IF(IMPORT!A761&lt;&gt;"",IMPORT!A761,""),"")</f>
        <v/>
      </c>
      <c r="E761" s="1">
        <f>IFERROR(VLOOKUP(D761,IMPORT!$1:$1048576,21,FALSE),"")</f>
        <v>0</v>
      </c>
      <c r="F761" s="25" t="str">
        <f>IFERROR(IF(VLOOKUP(B761,IMPORT!$F:$J,4,0)="true","","S"),"")</f>
        <v/>
      </c>
      <c r="G761" s="10" t="str">
        <f>IFERROR(IF(VLOOKUP(B761,IMPORT!$F:$J,5,0)="normal","","B"),"")</f>
        <v/>
      </c>
      <c r="H761" s="26" t="str">
        <f>IFERROR(IF(VLOOKUP(B761,IMPORT!$F:$L,7,0)="true","","P"),"")</f>
        <v/>
      </c>
      <c r="I761" s="18" t="str">
        <f>IF(AND(OR(IMPORT!K761="available",IMPORT!K761="reservation",IMPORT!K761="reservation-late"),OR(A761&lt;&gt;"Z - Garage - Livraison",A761&lt;&gt;"Z - Garage - Livraison")),B761,"")</f>
        <v/>
      </c>
      <c r="J761" s="18" t="str">
        <f>IFERROR(IF(VLOOKUP(B761,IMPORT!$F:$AF,21,FALSE)&lt;&gt;"null",IF(OR(A761="Z - Garage - Livraison",A761="Z - Garage - Restitution"),"",B761),""),"")</f>
        <v/>
      </c>
      <c r="K761" s="18" t="str">
        <f>IF(AND(J761="",OR(IMPORT!K761="intervention",IMPORT!K761="intervention-late")),IF(OR(A761="Z - Garage - Livraison",A761="Z - Garage - Restitution"),"",B761),"")</f>
        <v/>
      </c>
      <c r="L761" s="18" t="str">
        <f>IFERROR(IF(OR(A761="Z - Garage - Livraison",A761="Z - Garage - Restitution"),B761,""),"")</f>
        <v/>
      </c>
      <c r="M761" s="20" t="str">
        <f>IFERROR(INT(IF(OR(IMPORT!K761="intervention",IMPORT!K761="intervention-late",IMPORT!K761="unavailable"),IF(J761&lt;&gt;"",MID(VLOOKUP(B761,IMPORT!$F:$AF,21,0),1,10),MID(VLOOKUP(B761,IMPORT!$F:$AF,19,0),1,10)),"")),"")</f>
        <v/>
      </c>
      <c r="N761" s="20" t="str">
        <f>IFERROR(INT(IF(OR(IMPORT!K761="intervention",IMPORT!K761="intervention-late",IMPORT!K761="unavailable"),IF(J761&lt;&gt;"",MID(VLOOKUP(B761,IMPORT!$F:$AF,22,0),1,10),MID(VLOOKUP(B761,IMPORT!$F:$AF,20,0),1,10)),"")),"")</f>
        <v/>
      </c>
      <c r="O761" s="18" t="str">
        <f t="shared" ca="1" si="11"/>
        <v/>
      </c>
      <c r="P761" s="14" t="str">
        <f>IFERROR(INT(IF(MID(VLOOKUP(B761,IMPORT!$F:$AF,23,FALSE),1,10)&lt;&gt;"null",MID(VLOOKUP(B761,IMPORT!$F:$AF,23,FALSE),1,10),"")),"")</f>
        <v/>
      </c>
      <c r="Q761" s="16" t="str">
        <f>IFERROR(INT(IF(MID(VLOOKUP(B761,IMPORT!$F:$AF,26,FALSE),1,10)&lt;&gt;"null",MID(VLOOKUP(B761,IMPORT!$F:$AF,26,FALSE),1,10),"")),"")</f>
        <v/>
      </c>
      <c r="R761" s="16" t="str">
        <f>IFERROR(IF(VLOOKUP(B761,IMPORT!$F:$AF,11,FALSE)="true","X",""),"")</f>
        <v/>
      </c>
      <c r="S761" s="16" t="str">
        <f>IFERROR(IF(VLOOKUP(B761,IMPORT!$F:$AF,12,FALSE)="true","X",""),"")</f>
        <v/>
      </c>
      <c r="T761" s="16" t="str">
        <f>IFERROR(IF(VLOOKUP(B761,IMPORT!$F:$AF,9,FALSE)="true","X",""),"")</f>
        <v/>
      </c>
      <c r="U761" s="16" t="str">
        <f>IFERROR(IF(VLOOKUP(B761,IMPORT!$F:$AF,10,FALSE)="true","X",""),"")</f>
        <v/>
      </c>
      <c r="V761" s="16" t="str">
        <f>IFERROR(IF(VLOOKUP(B761,IMPORT!$F:$AF,13,FALSE)="true","X",""),"")</f>
        <v/>
      </c>
      <c r="W761" s="16" t="str">
        <f>IFERROR(IF(VLOOKUP(B761,IMPORT!$F:$AF,14,FALSE)="true","X",""),"")</f>
        <v/>
      </c>
      <c r="X761" s="12" t="str">
        <f>IFERROR(INT(IF(MID(VLOOKUP(B761,IMPORT!$F:$AF,27,FALSE),1,10)&lt;&gt;"null",MID(VLOOKUP(B761,IMPORT!$F:$AF,27,FALSE),1,10),"-")),"")</f>
        <v/>
      </c>
      <c r="Y761" s="21" t="str">
        <f>IFERROR(IF(VLOOKUP(B761,IMPORT!$F:$AF,24,FALSE)&lt;&gt;"null",VLOOKUP(B761,IMPORT!$F:$AF,24,FALSE),""),"")</f>
        <v/>
      </c>
      <c r="Z761" s="18" t="str">
        <f>IFERROR(IF(VLOOKUP(B761,IMPORT!$F:$AF,25,FALSE)&lt;&gt;"null",VLOOKUP(B761,IMPORT!$F:$AF,25,FALSE),""),"")</f>
        <v/>
      </c>
    </row>
    <row r="762" spans="1:26">
      <c r="A762" s="1" t="str">
        <f>IFERROR(IF(IMPORT!C762&lt;&gt;"",IMPORT!C762,""),"")</f>
        <v/>
      </c>
      <c r="B762" s="1">
        <f>IFERROR(VLOOKUP(D762,IMPORT!$1:$1048576,6,FALSE),"")</f>
        <v>0</v>
      </c>
      <c r="C762" s="1" t="str">
        <f>IFERROR(VLOOKUP(B762,IMPORT!$F:$G,2,FALSE),"")</f>
        <v/>
      </c>
      <c r="D762" s="8" t="str">
        <f>IFERROR(IF(IMPORT!A762&lt;&gt;"",IMPORT!A762,""),"")</f>
        <v/>
      </c>
      <c r="E762" s="1">
        <f>IFERROR(VLOOKUP(D762,IMPORT!$1:$1048576,21,FALSE),"")</f>
        <v>0</v>
      </c>
      <c r="F762" s="25" t="str">
        <f>IFERROR(IF(VLOOKUP(B762,IMPORT!$F:$J,4,0)="true","","S"),"")</f>
        <v/>
      </c>
      <c r="G762" s="10" t="str">
        <f>IFERROR(IF(VLOOKUP(B762,IMPORT!$F:$J,5,0)="normal","","B"),"")</f>
        <v/>
      </c>
      <c r="H762" s="26" t="str">
        <f>IFERROR(IF(VLOOKUP(B762,IMPORT!$F:$L,7,0)="true","","P"),"")</f>
        <v/>
      </c>
      <c r="I762" s="18" t="str">
        <f>IF(AND(OR(IMPORT!K762="available",IMPORT!K762="reservation",IMPORT!K762="reservation-late"),OR(A762&lt;&gt;"Z - Garage - Livraison",A762&lt;&gt;"Z - Garage - Livraison")),B762,"")</f>
        <v/>
      </c>
      <c r="J762" s="18" t="str">
        <f>IFERROR(IF(VLOOKUP(B762,IMPORT!$F:$AF,21,FALSE)&lt;&gt;"null",IF(OR(A762="Z - Garage - Livraison",A762="Z - Garage - Restitution"),"",B762),""),"")</f>
        <v/>
      </c>
      <c r="K762" s="18" t="str">
        <f>IF(AND(J762="",OR(IMPORT!K762="intervention",IMPORT!K762="intervention-late")),IF(OR(A762="Z - Garage - Livraison",A762="Z - Garage - Restitution"),"",B762),"")</f>
        <v/>
      </c>
      <c r="L762" s="18" t="str">
        <f>IFERROR(IF(OR(A762="Z - Garage - Livraison",A762="Z - Garage - Restitution"),B762,""),"")</f>
        <v/>
      </c>
      <c r="M762" s="20" t="str">
        <f>IFERROR(INT(IF(OR(IMPORT!K762="intervention",IMPORT!K762="intervention-late",IMPORT!K762="unavailable"),IF(J762&lt;&gt;"",MID(VLOOKUP(B762,IMPORT!$F:$AF,21,0),1,10),MID(VLOOKUP(B762,IMPORT!$F:$AF,19,0),1,10)),"")),"")</f>
        <v/>
      </c>
      <c r="N762" s="20" t="str">
        <f>IFERROR(INT(IF(OR(IMPORT!K762="intervention",IMPORT!K762="intervention-late",IMPORT!K762="unavailable"),IF(J762&lt;&gt;"",MID(VLOOKUP(B762,IMPORT!$F:$AF,22,0),1,10),MID(VLOOKUP(B762,IMPORT!$F:$AF,20,0),1,10)),"")),"")</f>
        <v/>
      </c>
      <c r="O762" s="18" t="str">
        <f t="shared" ca="1" si="11"/>
        <v/>
      </c>
      <c r="P762" s="14" t="str">
        <f>IFERROR(INT(IF(MID(VLOOKUP(B762,IMPORT!$F:$AF,23,FALSE),1,10)&lt;&gt;"null",MID(VLOOKUP(B762,IMPORT!$F:$AF,23,FALSE),1,10),"")),"")</f>
        <v/>
      </c>
      <c r="Q762" s="16" t="str">
        <f>IFERROR(INT(IF(MID(VLOOKUP(B762,IMPORT!$F:$AF,26,FALSE),1,10)&lt;&gt;"null",MID(VLOOKUP(B762,IMPORT!$F:$AF,26,FALSE),1,10),"")),"")</f>
        <v/>
      </c>
      <c r="R762" s="16" t="str">
        <f>IFERROR(IF(VLOOKUP(B762,IMPORT!$F:$AF,11,FALSE)="true","X",""),"")</f>
        <v/>
      </c>
      <c r="S762" s="16" t="str">
        <f>IFERROR(IF(VLOOKUP(B762,IMPORT!$F:$AF,12,FALSE)="true","X",""),"")</f>
        <v/>
      </c>
      <c r="T762" s="16" t="str">
        <f>IFERROR(IF(VLOOKUP(B762,IMPORT!$F:$AF,9,FALSE)="true","X",""),"")</f>
        <v/>
      </c>
      <c r="U762" s="16" t="str">
        <f>IFERROR(IF(VLOOKUP(B762,IMPORT!$F:$AF,10,FALSE)="true","X",""),"")</f>
        <v/>
      </c>
      <c r="V762" s="16" t="str">
        <f>IFERROR(IF(VLOOKUP(B762,IMPORT!$F:$AF,13,FALSE)="true","X",""),"")</f>
        <v/>
      </c>
      <c r="W762" s="16" t="str">
        <f>IFERROR(IF(VLOOKUP(B762,IMPORT!$F:$AF,14,FALSE)="true","X",""),"")</f>
        <v/>
      </c>
      <c r="X762" s="12" t="str">
        <f>IFERROR(INT(IF(MID(VLOOKUP(B762,IMPORT!$F:$AF,27,FALSE),1,10)&lt;&gt;"null",MID(VLOOKUP(B762,IMPORT!$F:$AF,27,FALSE),1,10),"-")),"")</f>
        <v/>
      </c>
      <c r="Y762" s="21" t="str">
        <f>IFERROR(IF(VLOOKUP(B762,IMPORT!$F:$AF,24,FALSE)&lt;&gt;"null",VLOOKUP(B762,IMPORT!$F:$AF,24,FALSE),""),"")</f>
        <v/>
      </c>
      <c r="Z762" s="18" t="str">
        <f>IFERROR(IF(VLOOKUP(B762,IMPORT!$F:$AF,25,FALSE)&lt;&gt;"null",VLOOKUP(B762,IMPORT!$F:$AF,25,FALSE),""),"")</f>
        <v/>
      </c>
    </row>
    <row r="763" spans="1:26">
      <c r="A763" s="1" t="str">
        <f>IFERROR(IF(IMPORT!C763&lt;&gt;"",IMPORT!C763,""),"")</f>
        <v/>
      </c>
      <c r="B763" s="1">
        <f>IFERROR(VLOOKUP(D763,IMPORT!$1:$1048576,6,FALSE),"")</f>
        <v>0</v>
      </c>
      <c r="C763" s="1" t="str">
        <f>IFERROR(VLOOKUP(B763,IMPORT!$F:$G,2,FALSE),"")</f>
        <v/>
      </c>
      <c r="D763" s="8" t="str">
        <f>IFERROR(IF(IMPORT!A763&lt;&gt;"",IMPORT!A763,""),"")</f>
        <v/>
      </c>
      <c r="E763" s="1">
        <f>IFERROR(VLOOKUP(D763,IMPORT!$1:$1048576,21,FALSE),"")</f>
        <v>0</v>
      </c>
      <c r="F763" s="25" t="str">
        <f>IFERROR(IF(VLOOKUP(B763,IMPORT!$F:$J,4,0)="true","","S"),"")</f>
        <v/>
      </c>
      <c r="G763" s="10" t="str">
        <f>IFERROR(IF(VLOOKUP(B763,IMPORT!$F:$J,5,0)="normal","","B"),"")</f>
        <v/>
      </c>
      <c r="H763" s="26" t="str">
        <f>IFERROR(IF(VLOOKUP(B763,IMPORT!$F:$L,7,0)="true","","P"),"")</f>
        <v/>
      </c>
      <c r="I763" s="18" t="str">
        <f>IF(AND(OR(IMPORT!K763="available",IMPORT!K763="reservation",IMPORT!K763="reservation-late"),OR(A763&lt;&gt;"Z - Garage - Livraison",A763&lt;&gt;"Z - Garage - Livraison")),B763,"")</f>
        <v/>
      </c>
      <c r="J763" s="18" t="str">
        <f>IFERROR(IF(VLOOKUP(B763,IMPORT!$F:$AF,21,FALSE)&lt;&gt;"null",IF(OR(A763="Z - Garage - Livraison",A763="Z - Garage - Restitution"),"",B763),""),"")</f>
        <v/>
      </c>
      <c r="K763" s="18" t="str">
        <f>IF(AND(J763="",OR(IMPORT!K763="intervention",IMPORT!K763="intervention-late")),IF(OR(A763="Z - Garage - Livraison",A763="Z - Garage - Restitution"),"",B763),"")</f>
        <v/>
      </c>
      <c r="L763" s="18" t="str">
        <f>IFERROR(IF(OR(A763="Z - Garage - Livraison",A763="Z - Garage - Restitution"),B763,""),"")</f>
        <v/>
      </c>
      <c r="M763" s="20" t="str">
        <f>IFERROR(INT(IF(OR(IMPORT!K763="intervention",IMPORT!K763="intervention-late",IMPORT!K763="unavailable"),IF(J763&lt;&gt;"",MID(VLOOKUP(B763,IMPORT!$F:$AF,21,0),1,10),MID(VLOOKUP(B763,IMPORT!$F:$AF,19,0),1,10)),"")),"")</f>
        <v/>
      </c>
      <c r="N763" s="20" t="str">
        <f>IFERROR(INT(IF(OR(IMPORT!K763="intervention",IMPORT!K763="intervention-late",IMPORT!K763="unavailable"),IF(J763&lt;&gt;"",MID(VLOOKUP(B763,IMPORT!$F:$AF,22,0),1,10),MID(VLOOKUP(B763,IMPORT!$F:$AF,20,0),1,10)),"")),"")</f>
        <v/>
      </c>
      <c r="O763" s="18" t="str">
        <f t="shared" ca="1" si="11"/>
        <v/>
      </c>
      <c r="P763" s="14" t="str">
        <f>IFERROR(INT(IF(MID(VLOOKUP(B763,IMPORT!$F:$AF,23,FALSE),1,10)&lt;&gt;"null",MID(VLOOKUP(B763,IMPORT!$F:$AF,23,FALSE),1,10),"")),"")</f>
        <v/>
      </c>
      <c r="Q763" s="16" t="str">
        <f>IFERROR(INT(IF(MID(VLOOKUP(B763,IMPORT!$F:$AF,26,FALSE),1,10)&lt;&gt;"null",MID(VLOOKUP(B763,IMPORT!$F:$AF,26,FALSE),1,10),"")),"")</f>
        <v/>
      </c>
      <c r="R763" s="16" t="str">
        <f>IFERROR(IF(VLOOKUP(B763,IMPORT!$F:$AF,11,FALSE)="true","X",""),"")</f>
        <v/>
      </c>
      <c r="S763" s="16" t="str">
        <f>IFERROR(IF(VLOOKUP(B763,IMPORT!$F:$AF,12,FALSE)="true","X",""),"")</f>
        <v/>
      </c>
      <c r="T763" s="16" t="str">
        <f>IFERROR(IF(VLOOKUP(B763,IMPORT!$F:$AF,9,FALSE)="true","X",""),"")</f>
        <v/>
      </c>
      <c r="U763" s="16" t="str">
        <f>IFERROR(IF(VLOOKUP(B763,IMPORT!$F:$AF,10,FALSE)="true","X",""),"")</f>
        <v/>
      </c>
      <c r="V763" s="16" t="str">
        <f>IFERROR(IF(VLOOKUP(B763,IMPORT!$F:$AF,13,FALSE)="true","X",""),"")</f>
        <v/>
      </c>
      <c r="W763" s="16" t="str">
        <f>IFERROR(IF(VLOOKUP(B763,IMPORT!$F:$AF,14,FALSE)="true","X",""),"")</f>
        <v/>
      </c>
      <c r="X763" s="12" t="str">
        <f>IFERROR(INT(IF(MID(VLOOKUP(B763,IMPORT!$F:$AF,27,FALSE),1,10)&lt;&gt;"null",MID(VLOOKUP(B763,IMPORT!$F:$AF,27,FALSE),1,10),"-")),"")</f>
        <v/>
      </c>
      <c r="Y763" s="21" t="str">
        <f>IFERROR(IF(VLOOKUP(B763,IMPORT!$F:$AF,24,FALSE)&lt;&gt;"null",VLOOKUP(B763,IMPORT!$F:$AF,24,FALSE),""),"")</f>
        <v/>
      </c>
      <c r="Z763" s="18" t="str">
        <f>IFERROR(IF(VLOOKUP(B763,IMPORT!$F:$AF,25,FALSE)&lt;&gt;"null",VLOOKUP(B763,IMPORT!$F:$AF,25,FALSE),""),"")</f>
        <v/>
      </c>
    </row>
    <row r="764" spans="1:26">
      <c r="A764" s="1" t="str">
        <f>IFERROR(IF(IMPORT!C764&lt;&gt;"",IMPORT!C764,""),"")</f>
        <v/>
      </c>
      <c r="B764" s="1">
        <f>IFERROR(VLOOKUP(D764,IMPORT!$1:$1048576,6,FALSE),"")</f>
        <v>0</v>
      </c>
      <c r="C764" s="1" t="str">
        <f>IFERROR(VLOOKUP(B764,IMPORT!$F:$G,2,FALSE),"")</f>
        <v/>
      </c>
      <c r="D764" s="8" t="str">
        <f>IFERROR(IF(IMPORT!A764&lt;&gt;"",IMPORT!A764,""),"")</f>
        <v/>
      </c>
      <c r="E764" s="1">
        <f>IFERROR(VLOOKUP(D764,IMPORT!$1:$1048576,21,FALSE),"")</f>
        <v>0</v>
      </c>
      <c r="F764" s="25" t="str">
        <f>IFERROR(IF(VLOOKUP(B764,IMPORT!$F:$J,4,0)="true","","S"),"")</f>
        <v/>
      </c>
      <c r="G764" s="10" t="str">
        <f>IFERROR(IF(VLOOKUP(B764,IMPORT!$F:$J,5,0)="normal","","B"),"")</f>
        <v/>
      </c>
      <c r="H764" s="26" t="str">
        <f>IFERROR(IF(VLOOKUP(B764,IMPORT!$F:$L,7,0)="true","","P"),"")</f>
        <v/>
      </c>
      <c r="I764" s="18" t="str">
        <f>IF(AND(OR(IMPORT!K764="available",IMPORT!K764="reservation",IMPORT!K764="reservation-late"),OR(A764&lt;&gt;"Z - Garage - Livraison",A764&lt;&gt;"Z - Garage - Livraison")),B764,"")</f>
        <v/>
      </c>
      <c r="J764" s="18" t="str">
        <f>IFERROR(IF(VLOOKUP(B764,IMPORT!$F:$AF,21,FALSE)&lt;&gt;"null",IF(OR(A764="Z - Garage - Livraison",A764="Z - Garage - Restitution"),"",B764),""),"")</f>
        <v/>
      </c>
      <c r="K764" s="18" t="str">
        <f>IF(AND(J764="",OR(IMPORT!K764="intervention",IMPORT!K764="intervention-late")),IF(OR(A764="Z - Garage - Livraison",A764="Z - Garage - Restitution"),"",B764),"")</f>
        <v/>
      </c>
      <c r="L764" s="18" t="str">
        <f>IFERROR(IF(OR(A764="Z - Garage - Livraison",A764="Z - Garage - Restitution"),B764,""),"")</f>
        <v/>
      </c>
      <c r="M764" s="20" t="str">
        <f>IFERROR(INT(IF(OR(IMPORT!K764="intervention",IMPORT!K764="intervention-late",IMPORT!K764="unavailable"),IF(J764&lt;&gt;"",MID(VLOOKUP(B764,IMPORT!$F:$AF,21,0),1,10),MID(VLOOKUP(B764,IMPORT!$F:$AF,19,0),1,10)),"")),"")</f>
        <v/>
      </c>
      <c r="N764" s="20" t="str">
        <f>IFERROR(INT(IF(OR(IMPORT!K764="intervention",IMPORT!K764="intervention-late",IMPORT!K764="unavailable"),IF(J764&lt;&gt;"",MID(VLOOKUP(B764,IMPORT!$F:$AF,22,0),1,10),MID(VLOOKUP(B764,IMPORT!$F:$AF,20,0),1,10)),"")),"")</f>
        <v/>
      </c>
      <c r="O764" s="18" t="str">
        <f t="shared" ca="1" si="11"/>
        <v/>
      </c>
      <c r="P764" s="14" t="str">
        <f>IFERROR(INT(IF(MID(VLOOKUP(B764,IMPORT!$F:$AF,23,FALSE),1,10)&lt;&gt;"null",MID(VLOOKUP(B764,IMPORT!$F:$AF,23,FALSE),1,10),"")),"")</f>
        <v/>
      </c>
      <c r="Q764" s="16" t="str">
        <f>IFERROR(INT(IF(MID(VLOOKUP(B764,IMPORT!$F:$AF,26,FALSE),1,10)&lt;&gt;"null",MID(VLOOKUP(B764,IMPORT!$F:$AF,26,FALSE),1,10),"")),"")</f>
        <v/>
      </c>
      <c r="R764" s="16" t="str">
        <f>IFERROR(IF(VLOOKUP(B764,IMPORT!$F:$AF,11,FALSE)="true","X",""),"")</f>
        <v/>
      </c>
      <c r="S764" s="16" t="str">
        <f>IFERROR(IF(VLOOKUP(B764,IMPORT!$F:$AF,12,FALSE)="true","X",""),"")</f>
        <v/>
      </c>
      <c r="T764" s="16" t="str">
        <f>IFERROR(IF(VLOOKUP(B764,IMPORT!$F:$AF,9,FALSE)="true","X",""),"")</f>
        <v/>
      </c>
      <c r="U764" s="16" t="str">
        <f>IFERROR(IF(VLOOKUP(B764,IMPORT!$F:$AF,10,FALSE)="true","X",""),"")</f>
        <v/>
      </c>
      <c r="V764" s="16" t="str">
        <f>IFERROR(IF(VLOOKUP(B764,IMPORT!$F:$AF,13,FALSE)="true","X",""),"")</f>
        <v/>
      </c>
      <c r="W764" s="16" t="str">
        <f>IFERROR(IF(VLOOKUP(B764,IMPORT!$F:$AF,14,FALSE)="true","X",""),"")</f>
        <v/>
      </c>
      <c r="X764" s="12" t="str">
        <f>IFERROR(INT(IF(MID(VLOOKUP(B764,IMPORT!$F:$AF,27,FALSE),1,10)&lt;&gt;"null",MID(VLOOKUP(B764,IMPORT!$F:$AF,27,FALSE),1,10),"-")),"")</f>
        <v/>
      </c>
      <c r="Y764" s="21" t="str">
        <f>IFERROR(IF(VLOOKUP(B764,IMPORT!$F:$AF,24,FALSE)&lt;&gt;"null",VLOOKUP(B764,IMPORT!$F:$AF,24,FALSE),""),"")</f>
        <v/>
      </c>
      <c r="Z764" s="18" t="str">
        <f>IFERROR(IF(VLOOKUP(B764,IMPORT!$F:$AF,25,FALSE)&lt;&gt;"null",VLOOKUP(B764,IMPORT!$F:$AF,25,FALSE),""),"")</f>
        <v/>
      </c>
    </row>
    <row r="765" spans="1:26">
      <c r="A765" s="1" t="str">
        <f>IFERROR(IF(IMPORT!C765&lt;&gt;"",IMPORT!C765,""),"")</f>
        <v/>
      </c>
      <c r="B765" s="1">
        <f>IFERROR(VLOOKUP(D765,IMPORT!$1:$1048576,6,FALSE),"")</f>
        <v>0</v>
      </c>
      <c r="C765" s="1" t="str">
        <f>IFERROR(VLOOKUP(B765,IMPORT!$F:$G,2,FALSE),"")</f>
        <v/>
      </c>
      <c r="D765" s="8" t="str">
        <f>IFERROR(IF(IMPORT!A765&lt;&gt;"",IMPORT!A765,""),"")</f>
        <v/>
      </c>
      <c r="E765" s="1">
        <f>IFERROR(VLOOKUP(D765,IMPORT!$1:$1048576,21,FALSE),"")</f>
        <v>0</v>
      </c>
      <c r="F765" s="25" t="str">
        <f>IFERROR(IF(VLOOKUP(B765,IMPORT!$F:$J,4,0)="true","","S"),"")</f>
        <v/>
      </c>
      <c r="G765" s="10" t="str">
        <f>IFERROR(IF(VLOOKUP(B765,IMPORT!$F:$J,5,0)="normal","","B"),"")</f>
        <v/>
      </c>
      <c r="H765" s="26" t="str">
        <f>IFERROR(IF(VLOOKUP(B765,IMPORT!$F:$L,7,0)="true","","P"),"")</f>
        <v/>
      </c>
      <c r="I765" s="18" t="str">
        <f>IF(AND(OR(IMPORT!K765="available",IMPORT!K765="reservation",IMPORT!K765="reservation-late"),OR(A765&lt;&gt;"Z - Garage - Livraison",A765&lt;&gt;"Z - Garage - Livraison")),B765,"")</f>
        <v/>
      </c>
      <c r="J765" s="18" t="str">
        <f>IFERROR(IF(VLOOKUP(B765,IMPORT!$F:$AF,21,FALSE)&lt;&gt;"null",IF(OR(A765="Z - Garage - Livraison",A765="Z - Garage - Restitution"),"",B765),""),"")</f>
        <v/>
      </c>
      <c r="K765" s="18" t="str">
        <f>IF(AND(J765="",OR(IMPORT!K765="intervention",IMPORT!K765="intervention-late")),IF(OR(A765="Z - Garage - Livraison",A765="Z - Garage - Restitution"),"",B765),"")</f>
        <v/>
      </c>
      <c r="L765" s="18" t="str">
        <f>IFERROR(IF(OR(A765="Z - Garage - Livraison",A765="Z - Garage - Restitution"),B765,""),"")</f>
        <v/>
      </c>
      <c r="M765" s="20" t="str">
        <f>IFERROR(INT(IF(OR(IMPORT!K765="intervention",IMPORT!K765="intervention-late",IMPORT!K765="unavailable"),IF(J765&lt;&gt;"",MID(VLOOKUP(B765,IMPORT!$F:$AF,21,0),1,10),MID(VLOOKUP(B765,IMPORT!$F:$AF,19,0),1,10)),"")),"")</f>
        <v/>
      </c>
      <c r="N765" s="20" t="str">
        <f>IFERROR(INT(IF(OR(IMPORT!K765="intervention",IMPORT!K765="intervention-late",IMPORT!K765="unavailable"),IF(J765&lt;&gt;"",MID(VLOOKUP(B765,IMPORT!$F:$AF,22,0),1,10),MID(VLOOKUP(B765,IMPORT!$F:$AF,20,0),1,10)),"")),"")</f>
        <v/>
      </c>
      <c r="O765" s="18" t="str">
        <f t="shared" ca="1" si="11"/>
        <v/>
      </c>
      <c r="P765" s="14" t="str">
        <f>IFERROR(INT(IF(MID(VLOOKUP(B765,IMPORT!$F:$AF,23,FALSE),1,10)&lt;&gt;"null",MID(VLOOKUP(B765,IMPORT!$F:$AF,23,FALSE),1,10),"")),"")</f>
        <v/>
      </c>
      <c r="Q765" s="16" t="str">
        <f>IFERROR(INT(IF(MID(VLOOKUP(B765,IMPORT!$F:$AF,26,FALSE),1,10)&lt;&gt;"null",MID(VLOOKUP(B765,IMPORT!$F:$AF,26,FALSE),1,10),"")),"")</f>
        <v/>
      </c>
      <c r="R765" s="16" t="str">
        <f>IFERROR(IF(VLOOKUP(B765,IMPORT!$F:$AF,11,FALSE)="true","X",""),"")</f>
        <v/>
      </c>
      <c r="S765" s="16" t="str">
        <f>IFERROR(IF(VLOOKUP(B765,IMPORT!$F:$AF,12,FALSE)="true","X",""),"")</f>
        <v/>
      </c>
      <c r="T765" s="16" t="str">
        <f>IFERROR(IF(VLOOKUP(B765,IMPORT!$F:$AF,9,FALSE)="true","X",""),"")</f>
        <v/>
      </c>
      <c r="U765" s="16" t="str">
        <f>IFERROR(IF(VLOOKUP(B765,IMPORT!$F:$AF,10,FALSE)="true","X",""),"")</f>
        <v/>
      </c>
      <c r="V765" s="16" t="str">
        <f>IFERROR(IF(VLOOKUP(B765,IMPORT!$F:$AF,13,FALSE)="true","X",""),"")</f>
        <v/>
      </c>
      <c r="W765" s="16" t="str">
        <f>IFERROR(IF(VLOOKUP(B765,IMPORT!$F:$AF,14,FALSE)="true","X",""),"")</f>
        <v/>
      </c>
      <c r="X765" s="12" t="str">
        <f>IFERROR(INT(IF(MID(VLOOKUP(B765,IMPORT!$F:$AF,27,FALSE),1,10)&lt;&gt;"null",MID(VLOOKUP(B765,IMPORT!$F:$AF,27,FALSE),1,10),"-")),"")</f>
        <v/>
      </c>
      <c r="Y765" s="21" t="str">
        <f>IFERROR(IF(VLOOKUP(B765,IMPORT!$F:$AF,24,FALSE)&lt;&gt;"null",VLOOKUP(B765,IMPORT!$F:$AF,24,FALSE),""),"")</f>
        <v/>
      </c>
      <c r="Z765" s="18" t="str">
        <f>IFERROR(IF(VLOOKUP(B765,IMPORT!$F:$AF,25,FALSE)&lt;&gt;"null",VLOOKUP(B765,IMPORT!$F:$AF,25,FALSE),""),"")</f>
        <v/>
      </c>
    </row>
    <row r="766" spans="1:26">
      <c r="A766" s="1" t="str">
        <f>IFERROR(IF(IMPORT!C766&lt;&gt;"",IMPORT!C766,""),"")</f>
        <v/>
      </c>
      <c r="B766" s="1">
        <f>IFERROR(VLOOKUP(D766,IMPORT!$1:$1048576,6,FALSE),"")</f>
        <v>0</v>
      </c>
      <c r="C766" s="1" t="str">
        <f>IFERROR(VLOOKUP(B766,IMPORT!$F:$G,2,FALSE),"")</f>
        <v/>
      </c>
      <c r="D766" s="8" t="str">
        <f>IFERROR(IF(IMPORT!A766&lt;&gt;"",IMPORT!A766,""),"")</f>
        <v/>
      </c>
      <c r="E766" s="1">
        <f>IFERROR(VLOOKUP(D766,IMPORT!$1:$1048576,21,FALSE),"")</f>
        <v>0</v>
      </c>
      <c r="F766" s="25" t="str">
        <f>IFERROR(IF(VLOOKUP(B766,IMPORT!$F:$J,4,0)="true","","S"),"")</f>
        <v/>
      </c>
      <c r="G766" s="10" t="str">
        <f>IFERROR(IF(VLOOKUP(B766,IMPORT!$F:$J,5,0)="normal","","B"),"")</f>
        <v/>
      </c>
      <c r="H766" s="26" t="str">
        <f>IFERROR(IF(VLOOKUP(B766,IMPORT!$F:$L,7,0)="true","","P"),"")</f>
        <v/>
      </c>
      <c r="I766" s="18" t="str">
        <f>IF(AND(OR(IMPORT!K766="available",IMPORT!K766="reservation",IMPORT!K766="reservation-late"),OR(A766&lt;&gt;"Z - Garage - Livraison",A766&lt;&gt;"Z - Garage - Livraison")),B766,"")</f>
        <v/>
      </c>
      <c r="J766" s="18" t="str">
        <f>IFERROR(IF(VLOOKUP(B766,IMPORT!$F:$AF,21,FALSE)&lt;&gt;"null",IF(OR(A766="Z - Garage - Livraison",A766="Z - Garage - Restitution"),"",B766),""),"")</f>
        <v/>
      </c>
      <c r="K766" s="18" t="str">
        <f>IF(AND(J766="",OR(IMPORT!K766="intervention",IMPORT!K766="intervention-late")),IF(OR(A766="Z - Garage - Livraison",A766="Z - Garage - Restitution"),"",B766),"")</f>
        <v/>
      </c>
      <c r="L766" s="18" t="str">
        <f>IFERROR(IF(OR(A766="Z - Garage - Livraison",A766="Z - Garage - Restitution"),B766,""),"")</f>
        <v/>
      </c>
      <c r="M766" s="20" t="str">
        <f>IFERROR(INT(IF(OR(IMPORT!K766="intervention",IMPORT!K766="intervention-late",IMPORT!K766="unavailable"),IF(J766&lt;&gt;"",MID(VLOOKUP(B766,IMPORT!$F:$AF,21,0),1,10),MID(VLOOKUP(B766,IMPORT!$F:$AF,19,0),1,10)),"")),"")</f>
        <v/>
      </c>
      <c r="N766" s="20" t="str">
        <f>IFERROR(INT(IF(OR(IMPORT!K766="intervention",IMPORT!K766="intervention-late",IMPORT!K766="unavailable"),IF(J766&lt;&gt;"",MID(VLOOKUP(B766,IMPORT!$F:$AF,22,0),1,10),MID(VLOOKUP(B766,IMPORT!$F:$AF,20,0),1,10)),"")),"")</f>
        <v/>
      </c>
      <c r="O766" s="18" t="str">
        <f t="shared" ca="1" si="11"/>
        <v/>
      </c>
      <c r="P766" s="14" t="str">
        <f>IFERROR(INT(IF(MID(VLOOKUP(B766,IMPORT!$F:$AF,23,FALSE),1,10)&lt;&gt;"null",MID(VLOOKUP(B766,IMPORT!$F:$AF,23,FALSE),1,10),"")),"")</f>
        <v/>
      </c>
      <c r="Q766" s="16" t="str">
        <f>IFERROR(INT(IF(MID(VLOOKUP(B766,IMPORT!$F:$AF,26,FALSE),1,10)&lt;&gt;"null",MID(VLOOKUP(B766,IMPORT!$F:$AF,26,FALSE),1,10),"")),"")</f>
        <v/>
      </c>
      <c r="R766" s="16" t="str">
        <f>IFERROR(IF(VLOOKUP(B766,IMPORT!$F:$AF,11,FALSE)="true","X",""),"")</f>
        <v/>
      </c>
      <c r="S766" s="16" t="str">
        <f>IFERROR(IF(VLOOKUP(B766,IMPORT!$F:$AF,12,FALSE)="true","X",""),"")</f>
        <v/>
      </c>
      <c r="T766" s="16" t="str">
        <f>IFERROR(IF(VLOOKUP(B766,IMPORT!$F:$AF,9,FALSE)="true","X",""),"")</f>
        <v/>
      </c>
      <c r="U766" s="16" t="str">
        <f>IFERROR(IF(VLOOKUP(B766,IMPORT!$F:$AF,10,FALSE)="true","X",""),"")</f>
        <v/>
      </c>
      <c r="V766" s="16" t="str">
        <f>IFERROR(IF(VLOOKUP(B766,IMPORT!$F:$AF,13,FALSE)="true","X",""),"")</f>
        <v/>
      </c>
      <c r="W766" s="16" t="str">
        <f>IFERROR(IF(VLOOKUP(B766,IMPORT!$F:$AF,14,FALSE)="true","X",""),"")</f>
        <v/>
      </c>
      <c r="X766" s="12" t="str">
        <f>IFERROR(INT(IF(MID(VLOOKUP(B766,IMPORT!$F:$AF,27,FALSE),1,10)&lt;&gt;"null",MID(VLOOKUP(B766,IMPORT!$F:$AF,27,FALSE),1,10),"-")),"")</f>
        <v/>
      </c>
      <c r="Y766" s="21" t="str">
        <f>IFERROR(IF(VLOOKUP(B766,IMPORT!$F:$AF,24,FALSE)&lt;&gt;"null",VLOOKUP(B766,IMPORT!$F:$AF,24,FALSE),""),"")</f>
        <v/>
      </c>
      <c r="Z766" s="18" t="str">
        <f>IFERROR(IF(VLOOKUP(B766,IMPORT!$F:$AF,25,FALSE)&lt;&gt;"null",VLOOKUP(B766,IMPORT!$F:$AF,25,FALSE),""),"")</f>
        <v/>
      </c>
    </row>
    <row r="767" spans="1:26">
      <c r="A767" s="1" t="str">
        <f>IFERROR(IF(IMPORT!C767&lt;&gt;"",IMPORT!C767,""),"")</f>
        <v/>
      </c>
      <c r="B767" s="1">
        <f>IFERROR(VLOOKUP(D767,IMPORT!$1:$1048576,6,FALSE),"")</f>
        <v>0</v>
      </c>
      <c r="C767" s="1" t="str">
        <f>IFERROR(VLOOKUP(B767,IMPORT!$F:$G,2,FALSE),"")</f>
        <v/>
      </c>
      <c r="D767" s="8" t="str">
        <f>IFERROR(IF(IMPORT!A767&lt;&gt;"",IMPORT!A767,""),"")</f>
        <v/>
      </c>
      <c r="E767" s="1">
        <f>IFERROR(VLOOKUP(D767,IMPORT!$1:$1048576,21,FALSE),"")</f>
        <v>0</v>
      </c>
      <c r="F767" s="25" t="str">
        <f>IFERROR(IF(VLOOKUP(B767,IMPORT!$F:$J,4,0)="true","","S"),"")</f>
        <v/>
      </c>
      <c r="G767" s="10" t="str">
        <f>IFERROR(IF(VLOOKUP(B767,IMPORT!$F:$J,5,0)="normal","","B"),"")</f>
        <v/>
      </c>
      <c r="H767" s="26" t="str">
        <f>IFERROR(IF(VLOOKUP(B767,IMPORT!$F:$L,7,0)="true","","P"),"")</f>
        <v/>
      </c>
      <c r="I767" s="18" t="str">
        <f>IF(AND(OR(IMPORT!K767="available",IMPORT!K767="reservation",IMPORT!K767="reservation-late"),OR(A767&lt;&gt;"Z - Garage - Livraison",A767&lt;&gt;"Z - Garage - Livraison")),B767,"")</f>
        <v/>
      </c>
      <c r="J767" s="18" t="str">
        <f>IFERROR(IF(VLOOKUP(B767,IMPORT!$F:$AF,21,FALSE)&lt;&gt;"null",IF(OR(A767="Z - Garage - Livraison",A767="Z - Garage - Restitution"),"",B767),""),"")</f>
        <v/>
      </c>
      <c r="K767" s="18" t="str">
        <f>IF(AND(J767="",OR(IMPORT!K767="intervention",IMPORT!K767="intervention-late")),IF(OR(A767="Z - Garage - Livraison",A767="Z - Garage - Restitution"),"",B767),"")</f>
        <v/>
      </c>
      <c r="L767" s="18" t="str">
        <f>IFERROR(IF(OR(A767="Z - Garage - Livraison",A767="Z - Garage - Restitution"),B767,""),"")</f>
        <v/>
      </c>
      <c r="M767" s="20" t="str">
        <f>IFERROR(INT(IF(OR(IMPORT!K767="intervention",IMPORT!K767="intervention-late",IMPORT!K767="unavailable"),IF(J767&lt;&gt;"",MID(VLOOKUP(B767,IMPORT!$F:$AF,21,0),1,10),MID(VLOOKUP(B767,IMPORT!$F:$AF,19,0),1,10)),"")),"")</f>
        <v/>
      </c>
      <c r="N767" s="20" t="str">
        <f>IFERROR(INT(IF(OR(IMPORT!K767="intervention",IMPORT!K767="intervention-late",IMPORT!K767="unavailable"),IF(J767&lt;&gt;"",MID(VLOOKUP(B767,IMPORT!$F:$AF,22,0),1,10),MID(VLOOKUP(B767,IMPORT!$F:$AF,20,0),1,10)),"")),"")</f>
        <v/>
      </c>
      <c r="O767" s="18" t="str">
        <f t="shared" ca="1" si="11"/>
        <v/>
      </c>
      <c r="P767" s="14" t="str">
        <f>IFERROR(INT(IF(MID(VLOOKUP(B767,IMPORT!$F:$AF,23,FALSE),1,10)&lt;&gt;"null",MID(VLOOKUP(B767,IMPORT!$F:$AF,23,FALSE),1,10),"")),"")</f>
        <v/>
      </c>
      <c r="Q767" s="16" t="str">
        <f>IFERROR(INT(IF(MID(VLOOKUP(B767,IMPORT!$F:$AF,26,FALSE),1,10)&lt;&gt;"null",MID(VLOOKUP(B767,IMPORT!$F:$AF,26,FALSE),1,10),"")),"")</f>
        <v/>
      </c>
      <c r="R767" s="16" t="str">
        <f>IFERROR(IF(VLOOKUP(B767,IMPORT!$F:$AF,11,FALSE)="true","X",""),"")</f>
        <v/>
      </c>
      <c r="S767" s="16" t="str">
        <f>IFERROR(IF(VLOOKUP(B767,IMPORT!$F:$AF,12,FALSE)="true","X",""),"")</f>
        <v/>
      </c>
      <c r="T767" s="16" t="str">
        <f>IFERROR(IF(VLOOKUP(B767,IMPORT!$F:$AF,9,FALSE)="true","X",""),"")</f>
        <v/>
      </c>
      <c r="U767" s="16" t="str">
        <f>IFERROR(IF(VLOOKUP(B767,IMPORT!$F:$AF,10,FALSE)="true","X",""),"")</f>
        <v/>
      </c>
      <c r="V767" s="16" t="str">
        <f>IFERROR(IF(VLOOKUP(B767,IMPORT!$F:$AF,13,FALSE)="true","X",""),"")</f>
        <v/>
      </c>
      <c r="W767" s="16" t="str">
        <f>IFERROR(IF(VLOOKUP(B767,IMPORT!$F:$AF,14,FALSE)="true","X",""),"")</f>
        <v/>
      </c>
      <c r="X767" s="12" t="str">
        <f>IFERROR(INT(IF(MID(VLOOKUP(B767,IMPORT!$F:$AF,27,FALSE),1,10)&lt;&gt;"null",MID(VLOOKUP(B767,IMPORT!$F:$AF,27,FALSE),1,10),"-")),"")</f>
        <v/>
      </c>
      <c r="Y767" s="21" t="str">
        <f>IFERROR(IF(VLOOKUP(B767,IMPORT!$F:$AF,24,FALSE)&lt;&gt;"null",VLOOKUP(B767,IMPORT!$F:$AF,24,FALSE),""),"")</f>
        <v/>
      </c>
      <c r="Z767" s="18" t="str">
        <f>IFERROR(IF(VLOOKUP(B767,IMPORT!$F:$AF,25,FALSE)&lt;&gt;"null",VLOOKUP(B767,IMPORT!$F:$AF,25,FALSE),""),"")</f>
        <v/>
      </c>
    </row>
    <row r="768" spans="1:26">
      <c r="A768" s="1" t="str">
        <f>IFERROR(IF(IMPORT!C768&lt;&gt;"",IMPORT!C768,""),"")</f>
        <v/>
      </c>
      <c r="B768" s="1">
        <f>IFERROR(VLOOKUP(D768,IMPORT!$1:$1048576,6,FALSE),"")</f>
        <v>0</v>
      </c>
      <c r="C768" s="1" t="str">
        <f>IFERROR(VLOOKUP(B768,IMPORT!$F:$G,2,FALSE),"")</f>
        <v/>
      </c>
      <c r="D768" s="8" t="str">
        <f>IFERROR(IF(IMPORT!A768&lt;&gt;"",IMPORT!A768,""),"")</f>
        <v/>
      </c>
      <c r="E768" s="1">
        <f>IFERROR(VLOOKUP(D768,IMPORT!$1:$1048576,21,FALSE),"")</f>
        <v>0</v>
      </c>
      <c r="F768" s="25" t="str">
        <f>IFERROR(IF(VLOOKUP(B768,IMPORT!$F:$J,4,0)="true","","S"),"")</f>
        <v/>
      </c>
      <c r="G768" s="10" t="str">
        <f>IFERROR(IF(VLOOKUP(B768,IMPORT!$F:$J,5,0)="normal","","B"),"")</f>
        <v/>
      </c>
      <c r="H768" s="26" t="str">
        <f>IFERROR(IF(VLOOKUP(B768,IMPORT!$F:$L,7,0)="true","","P"),"")</f>
        <v/>
      </c>
      <c r="I768" s="18" t="str">
        <f>IF(AND(OR(IMPORT!K768="available",IMPORT!K768="reservation",IMPORT!K768="reservation-late"),OR(A768&lt;&gt;"Z - Garage - Livraison",A768&lt;&gt;"Z - Garage - Livraison")),B768,"")</f>
        <v/>
      </c>
      <c r="J768" s="18" t="str">
        <f>IFERROR(IF(VLOOKUP(B768,IMPORT!$F:$AF,21,FALSE)&lt;&gt;"null",IF(OR(A768="Z - Garage - Livraison",A768="Z - Garage - Restitution"),"",B768),""),"")</f>
        <v/>
      </c>
      <c r="K768" s="18" t="str">
        <f>IF(AND(J768="",OR(IMPORT!K768="intervention",IMPORT!K768="intervention-late")),IF(OR(A768="Z - Garage - Livraison",A768="Z - Garage - Restitution"),"",B768),"")</f>
        <v/>
      </c>
      <c r="L768" s="18" t="str">
        <f>IFERROR(IF(OR(A768="Z - Garage - Livraison",A768="Z - Garage - Restitution"),B768,""),"")</f>
        <v/>
      </c>
      <c r="M768" s="20" t="str">
        <f>IFERROR(INT(IF(OR(IMPORT!K768="intervention",IMPORT!K768="intervention-late",IMPORT!K768="unavailable"),IF(J768&lt;&gt;"",MID(VLOOKUP(B768,IMPORT!$F:$AF,21,0),1,10),MID(VLOOKUP(B768,IMPORT!$F:$AF,19,0),1,10)),"")),"")</f>
        <v/>
      </c>
      <c r="N768" s="20" t="str">
        <f>IFERROR(INT(IF(OR(IMPORT!K768="intervention",IMPORT!K768="intervention-late",IMPORT!K768="unavailable"),IF(J768&lt;&gt;"",MID(VLOOKUP(B768,IMPORT!$F:$AF,22,0),1,10),MID(VLOOKUP(B768,IMPORT!$F:$AF,20,0),1,10)),"")),"")</f>
        <v/>
      </c>
      <c r="O768" s="18" t="str">
        <f t="shared" ca="1" si="11"/>
        <v/>
      </c>
      <c r="P768" s="14" t="str">
        <f>IFERROR(INT(IF(MID(VLOOKUP(B768,IMPORT!$F:$AF,23,FALSE),1,10)&lt;&gt;"null",MID(VLOOKUP(B768,IMPORT!$F:$AF,23,FALSE),1,10),"")),"")</f>
        <v/>
      </c>
      <c r="Q768" s="16" t="str">
        <f>IFERROR(INT(IF(MID(VLOOKUP(B768,IMPORT!$F:$AF,26,FALSE),1,10)&lt;&gt;"null",MID(VLOOKUP(B768,IMPORT!$F:$AF,26,FALSE),1,10),"")),"")</f>
        <v/>
      </c>
      <c r="R768" s="16" t="str">
        <f>IFERROR(IF(VLOOKUP(B768,IMPORT!$F:$AF,11,FALSE)="true","X",""),"")</f>
        <v/>
      </c>
      <c r="S768" s="16" t="str">
        <f>IFERROR(IF(VLOOKUP(B768,IMPORT!$F:$AF,12,FALSE)="true","X",""),"")</f>
        <v/>
      </c>
      <c r="T768" s="16" t="str">
        <f>IFERROR(IF(VLOOKUP(B768,IMPORT!$F:$AF,9,FALSE)="true","X",""),"")</f>
        <v/>
      </c>
      <c r="U768" s="16" t="str">
        <f>IFERROR(IF(VLOOKUP(B768,IMPORT!$F:$AF,10,FALSE)="true","X",""),"")</f>
        <v/>
      </c>
      <c r="V768" s="16" t="str">
        <f>IFERROR(IF(VLOOKUP(B768,IMPORT!$F:$AF,13,FALSE)="true","X",""),"")</f>
        <v/>
      </c>
      <c r="W768" s="16" t="str">
        <f>IFERROR(IF(VLOOKUP(B768,IMPORT!$F:$AF,14,FALSE)="true","X",""),"")</f>
        <v/>
      </c>
      <c r="X768" s="12" t="str">
        <f>IFERROR(INT(IF(MID(VLOOKUP(B768,IMPORT!$F:$AF,27,FALSE),1,10)&lt;&gt;"null",MID(VLOOKUP(B768,IMPORT!$F:$AF,27,FALSE),1,10),"-")),"")</f>
        <v/>
      </c>
      <c r="Y768" s="21" t="str">
        <f>IFERROR(IF(VLOOKUP(B768,IMPORT!$F:$AF,24,FALSE)&lt;&gt;"null",VLOOKUP(B768,IMPORT!$F:$AF,24,FALSE),""),"")</f>
        <v/>
      </c>
      <c r="Z768" s="18" t="str">
        <f>IFERROR(IF(VLOOKUP(B768,IMPORT!$F:$AF,25,FALSE)&lt;&gt;"null",VLOOKUP(B768,IMPORT!$F:$AF,25,FALSE),""),"")</f>
        <v/>
      </c>
    </row>
    <row r="769" spans="1:26">
      <c r="A769" s="1" t="str">
        <f>IFERROR(IF(IMPORT!C769&lt;&gt;"",IMPORT!C769,""),"")</f>
        <v/>
      </c>
      <c r="B769" s="1">
        <f>IFERROR(VLOOKUP(D769,IMPORT!$1:$1048576,6,FALSE),"")</f>
        <v>0</v>
      </c>
      <c r="C769" s="1" t="str">
        <f>IFERROR(VLOOKUP(B769,IMPORT!$F:$G,2,FALSE),"")</f>
        <v/>
      </c>
      <c r="D769" s="8" t="str">
        <f>IFERROR(IF(IMPORT!A769&lt;&gt;"",IMPORT!A769,""),"")</f>
        <v/>
      </c>
      <c r="E769" s="1">
        <f>IFERROR(VLOOKUP(D769,IMPORT!$1:$1048576,21,FALSE),"")</f>
        <v>0</v>
      </c>
      <c r="F769" s="25" t="str">
        <f>IFERROR(IF(VLOOKUP(B769,IMPORT!$F:$J,4,0)="true","","S"),"")</f>
        <v/>
      </c>
      <c r="G769" s="10" t="str">
        <f>IFERROR(IF(VLOOKUP(B769,IMPORT!$F:$J,5,0)="normal","","B"),"")</f>
        <v/>
      </c>
      <c r="H769" s="26" t="str">
        <f>IFERROR(IF(VLOOKUP(B769,IMPORT!$F:$L,7,0)="true","","P"),"")</f>
        <v/>
      </c>
      <c r="I769" s="18" t="str">
        <f>IF(AND(OR(IMPORT!K769="available",IMPORT!K769="reservation",IMPORT!K769="reservation-late"),OR(A769&lt;&gt;"Z - Garage - Livraison",A769&lt;&gt;"Z - Garage - Livraison")),B769,"")</f>
        <v/>
      </c>
      <c r="J769" s="18" t="str">
        <f>IFERROR(IF(VLOOKUP(B769,IMPORT!$F:$AF,21,FALSE)&lt;&gt;"null",IF(OR(A769="Z - Garage - Livraison",A769="Z - Garage - Restitution"),"",B769),""),"")</f>
        <v/>
      </c>
      <c r="K769" s="18" t="str">
        <f>IF(AND(J769="",OR(IMPORT!K769="intervention",IMPORT!K769="intervention-late")),IF(OR(A769="Z - Garage - Livraison",A769="Z - Garage - Restitution"),"",B769),"")</f>
        <v/>
      </c>
      <c r="L769" s="18" t="str">
        <f>IFERROR(IF(OR(A769="Z - Garage - Livraison",A769="Z - Garage - Restitution"),B769,""),"")</f>
        <v/>
      </c>
      <c r="M769" s="20" t="str">
        <f>IFERROR(INT(IF(OR(IMPORT!K769="intervention",IMPORT!K769="intervention-late",IMPORT!K769="unavailable"),IF(J769&lt;&gt;"",MID(VLOOKUP(B769,IMPORT!$F:$AF,21,0),1,10),MID(VLOOKUP(B769,IMPORT!$F:$AF,19,0),1,10)),"")),"")</f>
        <v/>
      </c>
      <c r="N769" s="20" t="str">
        <f>IFERROR(INT(IF(OR(IMPORT!K769="intervention",IMPORT!K769="intervention-late",IMPORT!K769="unavailable"),IF(J769&lt;&gt;"",MID(VLOOKUP(B769,IMPORT!$F:$AF,22,0),1,10),MID(VLOOKUP(B769,IMPORT!$F:$AF,20,0),1,10)),"")),"")</f>
        <v/>
      </c>
      <c r="O769" s="18" t="str">
        <f t="shared" ca="1" si="11"/>
        <v/>
      </c>
      <c r="P769" s="14" t="str">
        <f>IFERROR(INT(IF(MID(VLOOKUP(B769,IMPORT!$F:$AF,23,FALSE),1,10)&lt;&gt;"null",MID(VLOOKUP(B769,IMPORT!$F:$AF,23,FALSE),1,10),"")),"")</f>
        <v/>
      </c>
      <c r="Q769" s="16" t="str">
        <f>IFERROR(INT(IF(MID(VLOOKUP(B769,IMPORT!$F:$AF,26,FALSE),1,10)&lt;&gt;"null",MID(VLOOKUP(B769,IMPORT!$F:$AF,26,FALSE),1,10),"")),"")</f>
        <v/>
      </c>
      <c r="R769" s="16" t="str">
        <f>IFERROR(IF(VLOOKUP(B769,IMPORT!$F:$AF,11,FALSE)="true","X",""),"")</f>
        <v/>
      </c>
      <c r="S769" s="16" t="str">
        <f>IFERROR(IF(VLOOKUP(B769,IMPORT!$F:$AF,12,FALSE)="true","X",""),"")</f>
        <v/>
      </c>
      <c r="T769" s="16" t="str">
        <f>IFERROR(IF(VLOOKUP(B769,IMPORT!$F:$AF,9,FALSE)="true","X",""),"")</f>
        <v/>
      </c>
      <c r="U769" s="16" t="str">
        <f>IFERROR(IF(VLOOKUP(B769,IMPORT!$F:$AF,10,FALSE)="true","X",""),"")</f>
        <v/>
      </c>
      <c r="V769" s="16" t="str">
        <f>IFERROR(IF(VLOOKUP(B769,IMPORT!$F:$AF,13,FALSE)="true","X",""),"")</f>
        <v/>
      </c>
      <c r="W769" s="16" t="str">
        <f>IFERROR(IF(VLOOKUP(B769,IMPORT!$F:$AF,14,FALSE)="true","X",""),"")</f>
        <v/>
      </c>
      <c r="X769" s="12" t="str">
        <f>IFERROR(INT(IF(MID(VLOOKUP(B769,IMPORT!$F:$AF,27,FALSE),1,10)&lt;&gt;"null",MID(VLOOKUP(B769,IMPORT!$F:$AF,27,FALSE),1,10),"-")),"")</f>
        <v/>
      </c>
      <c r="Y769" s="21" t="str">
        <f>IFERROR(IF(VLOOKUP(B769,IMPORT!$F:$AF,24,FALSE)&lt;&gt;"null",VLOOKUP(B769,IMPORT!$F:$AF,24,FALSE),""),"")</f>
        <v/>
      </c>
      <c r="Z769" s="18" t="str">
        <f>IFERROR(IF(VLOOKUP(B769,IMPORT!$F:$AF,25,FALSE)&lt;&gt;"null",VLOOKUP(B769,IMPORT!$F:$AF,25,FALSE),""),"")</f>
        <v/>
      </c>
    </row>
    <row r="770" spans="1:26">
      <c r="A770" s="1" t="str">
        <f>IFERROR(IF(IMPORT!C770&lt;&gt;"",IMPORT!C770,""),"")</f>
        <v/>
      </c>
      <c r="B770" s="1">
        <f>IFERROR(VLOOKUP(D770,IMPORT!$1:$1048576,6,FALSE),"")</f>
        <v>0</v>
      </c>
      <c r="C770" s="1" t="str">
        <f>IFERROR(VLOOKUP(B770,IMPORT!$F:$G,2,FALSE),"")</f>
        <v/>
      </c>
      <c r="D770" s="8" t="str">
        <f>IFERROR(IF(IMPORT!A770&lt;&gt;"",IMPORT!A770,""),"")</f>
        <v/>
      </c>
      <c r="E770" s="1">
        <f>IFERROR(VLOOKUP(D770,IMPORT!$1:$1048576,21,FALSE),"")</f>
        <v>0</v>
      </c>
      <c r="F770" s="25" t="str">
        <f>IFERROR(IF(VLOOKUP(B770,IMPORT!$F:$J,4,0)="true","","S"),"")</f>
        <v/>
      </c>
      <c r="G770" s="10" t="str">
        <f>IFERROR(IF(VLOOKUP(B770,IMPORT!$F:$J,5,0)="normal","","B"),"")</f>
        <v/>
      </c>
      <c r="H770" s="26" t="str">
        <f>IFERROR(IF(VLOOKUP(B770,IMPORT!$F:$L,7,0)="true","","P"),"")</f>
        <v/>
      </c>
      <c r="I770" s="18" t="str">
        <f>IF(AND(OR(IMPORT!K770="available",IMPORT!K770="reservation",IMPORT!K770="reservation-late"),OR(A770&lt;&gt;"Z - Garage - Livraison",A770&lt;&gt;"Z - Garage - Livraison")),B770,"")</f>
        <v/>
      </c>
      <c r="J770" s="18" t="str">
        <f>IFERROR(IF(VLOOKUP(B770,IMPORT!$F:$AF,21,FALSE)&lt;&gt;"null",IF(OR(A770="Z - Garage - Livraison",A770="Z - Garage - Restitution"),"",B770),""),"")</f>
        <v/>
      </c>
      <c r="K770" s="18" t="str">
        <f>IF(AND(J770="",OR(IMPORT!K770="intervention",IMPORT!K770="intervention-late")),IF(OR(A770="Z - Garage - Livraison",A770="Z - Garage - Restitution"),"",B770),"")</f>
        <v/>
      </c>
      <c r="L770" s="18" t="str">
        <f>IFERROR(IF(OR(A770="Z - Garage - Livraison",A770="Z - Garage - Restitution"),B770,""),"")</f>
        <v/>
      </c>
      <c r="M770" s="20" t="str">
        <f>IFERROR(INT(IF(OR(IMPORT!K770="intervention",IMPORT!K770="intervention-late",IMPORT!K770="unavailable"),IF(J770&lt;&gt;"",MID(VLOOKUP(B770,IMPORT!$F:$AF,21,0),1,10),MID(VLOOKUP(B770,IMPORT!$F:$AF,19,0),1,10)),"")),"")</f>
        <v/>
      </c>
      <c r="N770" s="20" t="str">
        <f>IFERROR(INT(IF(OR(IMPORT!K770="intervention",IMPORT!K770="intervention-late",IMPORT!K770="unavailable"),IF(J770&lt;&gt;"",MID(VLOOKUP(B770,IMPORT!$F:$AF,22,0),1,10),MID(VLOOKUP(B770,IMPORT!$F:$AF,20,0),1,10)),"")),"")</f>
        <v/>
      </c>
      <c r="O770" s="18" t="str">
        <f t="shared" ca="1" si="11"/>
        <v/>
      </c>
      <c r="P770" s="14" t="str">
        <f>IFERROR(INT(IF(MID(VLOOKUP(B770,IMPORT!$F:$AF,23,FALSE),1,10)&lt;&gt;"null",MID(VLOOKUP(B770,IMPORT!$F:$AF,23,FALSE),1,10),"")),"")</f>
        <v/>
      </c>
      <c r="Q770" s="16" t="str">
        <f>IFERROR(INT(IF(MID(VLOOKUP(B770,IMPORT!$F:$AF,26,FALSE),1,10)&lt;&gt;"null",MID(VLOOKUP(B770,IMPORT!$F:$AF,26,FALSE),1,10),"")),"")</f>
        <v/>
      </c>
      <c r="R770" s="16" t="str">
        <f>IFERROR(IF(VLOOKUP(B770,IMPORT!$F:$AF,11,FALSE)="true","X",""),"")</f>
        <v/>
      </c>
      <c r="S770" s="16" t="str">
        <f>IFERROR(IF(VLOOKUP(B770,IMPORT!$F:$AF,12,FALSE)="true","X",""),"")</f>
        <v/>
      </c>
      <c r="T770" s="16" t="str">
        <f>IFERROR(IF(VLOOKUP(B770,IMPORT!$F:$AF,9,FALSE)="true","X",""),"")</f>
        <v/>
      </c>
      <c r="U770" s="16" t="str">
        <f>IFERROR(IF(VLOOKUP(B770,IMPORT!$F:$AF,10,FALSE)="true","X",""),"")</f>
        <v/>
      </c>
      <c r="V770" s="16" t="str">
        <f>IFERROR(IF(VLOOKUP(B770,IMPORT!$F:$AF,13,FALSE)="true","X",""),"")</f>
        <v/>
      </c>
      <c r="W770" s="16" t="str">
        <f>IFERROR(IF(VLOOKUP(B770,IMPORT!$F:$AF,14,FALSE)="true","X",""),"")</f>
        <v/>
      </c>
      <c r="X770" s="12" t="str">
        <f>IFERROR(INT(IF(MID(VLOOKUP(B770,IMPORT!$F:$AF,27,FALSE),1,10)&lt;&gt;"null",MID(VLOOKUP(B770,IMPORT!$F:$AF,27,FALSE),1,10),"-")),"")</f>
        <v/>
      </c>
      <c r="Y770" s="21" t="str">
        <f>IFERROR(IF(VLOOKUP(B770,IMPORT!$F:$AF,24,FALSE)&lt;&gt;"null",VLOOKUP(B770,IMPORT!$F:$AF,24,FALSE),""),"")</f>
        <v/>
      </c>
      <c r="Z770" s="18" t="str">
        <f>IFERROR(IF(VLOOKUP(B770,IMPORT!$F:$AF,25,FALSE)&lt;&gt;"null",VLOOKUP(B770,IMPORT!$F:$AF,25,FALSE),""),"")</f>
        <v/>
      </c>
    </row>
    <row r="771" spans="1:26">
      <c r="A771" s="1" t="str">
        <f>IFERROR(IF(IMPORT!C771&lt;&gt;"",IMPORT!C771,""),"")</f>
        <v/>
      </c>
      <c r="B771" s="1">
        <f>IFERROR(VLOOKUP(D771,IMPORT!$1:$1048576,6,FALSE),"")</f>
        <v>0</v>
      </c>
      <c r="C771" s="1" t="str">
        <f>IFERROR(VLOOKUP(B771,IMPORT!$F:$G,2,FALSE),"")</f>
        <v/>
      </c>
      <c r="D771" s="8" t="str">
        <f>IFERROR(IF(IMPORT!A771&lt;&gt;"",IMPORT!A771,""),"")</f>
        <v/>
      </c>
      <c r="E771" s="1">
        <f>IFERROR(VLOOKUP(D771,IMPORT!$1:$1048576,21,FALSE),"")</f>
        <v>0</v>
      </c>
      <c r="F771" s="25" t="str">
        <f>IFERROR(IF(VLOOKUP(B771,IMPORT!$F:$J,4,0)="true","","S"),"")</f>
        <v/>
      </c>
      <c r="G771" s="10" t="str">
        <f>IFERROR(IF(VLOOKUP(B771,IMPORT!$F:$J,5,0)="normal","","B"),"")</f>
        <v/>
      </c>
      <c r="H771" s="26" t="str">
        <f>IFERROR(IF(VLOOKUP(B771,IMPORT!$F:$L,7,0)="true","","P"),"")</f>
        <v/>
      </c>
      <c r="I771" s="18" t="str">
        <f>IF(AND(OR(IMPORT!K771="available",IMPORT!K771="reservation",IMPORT!K771="reservation-late"),OR(A771&lt;&gt;"Z - Garage - Livraison",A771&lt;&gt;"Z - Garage - Livraison")),B771,"")</f>
        <v/>
      </c>
      <c r="J771" s="18" t="str">
        <f>IFERROR(IF(VLOOKUP(B771,IMPORT!$F:$AF,21,FALSE)&lt;&gt;"null",IF(OR(A771="Z - Garage - Livraison",A771="Z - Garage - Restitution"),"",B771),""),"")</f>
        <v/>
      </c>
      <c r="K771" s="18" t="str">
        <f>IF(AND(J771="",OR(IMPORT!K771="intervention",IMPORT!K771="intervention-late")),IF(OR(A771="Z - Garage - Livraison",A771="Z - Garage - Restitution"),"",B771),"")</f>
        <v/>
      </c>
      <c r="L771" s="18" t="str">
        <f>IFERROR(IF(OR(A771="Z - Garage - Livraison",A771="Z - Garage - Restitution"),B771,""),"")</f>
        <v/>
      </c>
      <c r="M771" s="20" t="str">
        <f>IFERROR(INT(IF(OR(IMPORT!K771="intervention",IMPORT!K771="intervention-late",IMPORT!K771="unavailable"),IF(J771&lt;&gt;"",MID(VLOOKUP(B771,IMPORT!$F:$AF,21,0),1,10),MID(VLOOKUP(B771,IMPORT!$F:$AF,19,0),1,10)),"")),"")</f>
        <v/>
      </c>
      <c r="N771" s="20" t="str">
        <f>IFERROR(INT(IF(OR(IMPORT!K771="intervention",IMPORT!K771="intervention-late",IMPORT!K771="unavailable"),IF(J771&lt;&gt;"",MID(VLOOKUP(B771,IMPORT!$F:$AF,22,0),1,10),MID(VLOOKUP(B771,IMPORT!$F:$AF,20,0),1,10)),"")),"")</f>
        <v/>
      </c>
      <c r="O771" s="18" t="str">
        <f t="shared" ref="O771:O834" ca="1" si="12">IF(J771&lt;&gt;"",IF(N771&lt;&gt;"",N771-TODAY(),""),"")</f>
        <v/>
      </c>
      <c r="P771" s="14" t="str">
        <f>IFERROR(INT(IF(MID(VLOOKUP(B771,IMPORT!$F:$AF,23,FALSE),1,10)&lt;&gt;"null",MID(VLOOKUP(B771,IMPORT!$F:$AF,23,FALSE),1,10),"")),"")</f>
        <v/>
      </c>
      <c r="Q771" s="16" t="str">
        <f>IFERROR(INT(IF(MID(VLOOKUP(B771,IMPORT!$F:$AF,26,FALSE),1,10)&lt;&gt;"null",MID(VLOOKUP(B771,IMPORT!$F:$AF,26,FALSE),1,10),"")),"")</f>
        <v/>
      </c>
      <c r="R771" s="16" t="str">
        <f>IFERROR(IF(VLOOKUP(B771,IMPORT!$F:$AF,11,FALSE)="true","X",""),"")</f>
        <v/>
      </c>
      <c r="S771" s="16" t="str">
        <f>IFERROR(IF(VLOOKUP(B771,IMPORT!$F:$AF,12,FALSE)="true","X",""),"")</f>
        <v/>
      </c>
      <c r="T771" s="16" t="str">
        <f>IFERROR(IF(VLOOKUP(B771,IMPORT!$F:$AF,9,FALSE)="true","X",""),"")</f>
        <v/>
      </c>
      <c r="U771" s="16" t="str">
        <f>IFERROR(IF(VLOOKUP(B771,IMPORT!$F:$AF,10,FALSE)="true","X",""),"")</f>
        <v/>
      </c>
      <c r="V771" s="16" t="str">
        <f>IFERROR(IF(VLOOKUP(B771,IMPORT!$F:$AF,13,FALSE)="true","X",""),"")</f>
        <v/>
      </c>
      <c r="W771" s="16" t="str">
        <f>IFERROR(IF(VLOOKUP(B771,IMPORT!$F:$AF,14,FALSE)="true","X",""),"")</f>
        <v/>
      </c>
      <c r="X771" s="12" t="str">
        <f>IFERROR(INT(IF(MID(VLOOKUP(B771,IMPORT!$F:$AF,27,FALSE),1,10)&lt;&gt;"null",MID(VLOOKUP(B771,IMPORT!$F:$AF,27,FALSE),1,10),"-")),"")</f>
        <v/>
      </c>
      <c r="Y771" s="21" t="str">
        <f>IFERROR(IF(VLOOKUP(B771,IMPORT!$F:$AF,24,FALSE)&lt;&gt;"null",VLOOKUP(B771,IMPORT!$F:$AF,24,FALSE),""),"")</f>
        <v/>
      </c>
      <c r="Z771" s="18" t="str">
        <f>IFERROR(IF(VLOOKUP(B771,IMPORT!$F:$AF,25,FALSE)&lt;&gt;"null",VLOOKUP(B771,IMPORT!$F:$AF,25,FALSE),""),"")</f>
        <v/>
      </c>
    </row>
    <row r="772" spans="1:26">
      <c r="A772" s="1" t="str">
        <f>IFERROR(IF(IMPORT!C772&lt;&gt;"",IMPORT!C772,""),"")</f>
        <v/>
      </c>
      <c r="B772" s="1">
        <f>IFERROR(VLOOKUP(D772,IMPORT!$1:$1048576,6,FALSE),"")</f>
        <v>0</v>
      </c>
      <c r="C772" s="1" t="str">
        <f>IFERROR(VLOOKUP(B772,IMPORT!$F:$G,2,FALSE),"")</f>
        <v/>
      </c>
      <c r="D772" s="8" t="str">
        <f>IFERROR(IF(IMPORT!A772&lt;&gt;"",IMPORT!A772,""),"")</f>
        <v/>
      </c>
      <c r="E772" s="1">
        <f>IFERROR(VLOOKUP(D772,IMPORT!$1:$1048576,21,FALSE),"")</f>
        <v>0</v>
      </c>
      <c r="F772" s="25" t="str">
        <f>IFERROR(IF(VLOOKUP(B772,IMPORT!$F:$J,4,0)="true","","S"),"")</f>
        <v/>
      </c>
      <c r="G772" s="10" t="str">
        <f>IFERROR(IF(VLOOKUP(B772,IMPORT!$F:$J,5,0)="normal","","B"),"")</f>
        <v/>
      </c>
      <c r="H772" s="26" t="str">
        <f>IFERROR(IF(VLOOKUP(B772,IMPORT!$F:$L,7,0)="true","","P"),"")</f>
        <v/>
      </c>
      <c r="I772" s="18" t="str">
        <f>IF(AND(OR(IMPORT!K772="available",IMPORT!K772="reservation",IMPORT!K772="reservation-late"),OR(A772&lt;&gt;"Z - Garage - Livraison",A772&lt;&gt;"Z - Garage - Livraison")),B772,"")</f>
        <v/>
      </c>
      <c r="J772" s="18" t="str">
        <f>IFERROR(IF(VLOOKUP(B772,IMPORT!$F:$AF,21,FALSE)&lt;&gt;"null",IF(OR(A772="Z - Garage - Livraison",A772="Z - Garage - Restitution"),"",B772),""),"")</f>
        <v/>
      </c>
      <c r="K772" s="18" t="str">
        <f>IF(AND(J772="",OR(IMPORT!K772="intervention",IMPORT!K772="intervention-late")),IF(OR(A772="Z - Garage - Livraison",A772="Z - Garage - Restitution"),"",B772),"")</f>
        <v/>
      </c>
      <c r="L772" s="18" t="str">
        <f>IFERROR(IF(OR(A772="Z - Garage - Livraison",A772="Z - Garage - Restitution"),B772,""),"")</f>
        <v/>
      </c>
      <c r="M772" s="20" t="str">
        <f>IFERROR(INT(IF(OR(IMPORT!K772="intervention",IMPORT!K772="intervention-late",IMPORT!K772="unavailable"),IF(J772&lt;&gt;"",MID(VLOOKUP(B772,IMPORT!$F:$AF,21,0),1,10),MID(VLOOKUP(B772,IMPORT!$F:$AF,19,0),1,10)),"")),"")</f>
        <v/>
      </c>
      <c r="N772" s="20" t="str">
        <f>IFERROR(INT(IF(OR(IMPORT!K772="intervention",IMPORT!K772="intervention-late",IMPORT!K772="unavailable"),IF(J772&lt;&gt;"",MID(VLOOKUP(B772,IMPORT!$F:$AF,22,0),1,10),MID(VLOOKUP(B772,IMPORT!$F:$AF,20,0),1,10)),"")),"")</f>
        <v/>
      </c>
      <c r="O772" s="18" t="str">
        <f t="shared" ca="1" si="12"/>
        <v/>
      </c>
      <c r="P772" s="14" t="str">
        <f>IFERROR(INT(IF(MID(VLOOKUP(B772,IMPORT!$F:$AF,23,FALSE),1,10)&lt;&gt;"null",MID(VLOOKUP(B772,IMPORT!$F:$AF,23,FALSE),1,10),"")),"")</f>
        <v/>
      </c>
      <c r="Q772" s="16" t="str">
        <f>IFERROR(INT(IF(MID(VLOOKUP(B772,IMPORT!$F:$AF,26,FALSE),1,10)&lt;&gt;"null",MID(VLOOKUP(B772,IMPORT!$F:$AF,26,FALSE),1,10),"")),"")</f>
        <v/>
      </c>
      <c r="R772" s="16" t="str">
        <f>IFERROR(IF(VLOOKUP(B772,IMPORT!$F:$AF,11,FALSE)="true","X",""),"")</f>
        <v/>
      </c>
      <c r="S772" s="16" t="str">
        <f>IFERROR(IF(VLOOKUP(B772,IMPORT!$F:$AF,12,FALSE)="true","X",""),"")</f>
        <v/>
      </c>
      <c r="T772" s="16" t="str">
        <f>IFERROR(IF(VLOOKUP(B772,IMPORT!$F:$AF,9,FALSE)="true","X",""),"")</f>
        <v/>
      </c>
      <c r="U772" s="16" t="str">
        <f>IFERROR(IF(VLOOKUP(B772,IMPORT!$F:$AF,10,FALSE)="true","X",""),"")</f>
        <v/>
      </c>
      <c r="V772" s="16" t="str">
        <f>IFERROR(IF(VLOOKUP(B772,IMPORT!$F:$AF,13,FALSE)="true","X",""),"")</f>
        <v/>
      </c>
      <c r="W772" s="16" t="str">
        <f>IFERROR(IF(VLOOKUP(B772,IMPORT!$F:$AF,14,FALSE)="true","X",""),"")</f>
        <v/>
      </c>
      <c r="X772" s="12" t="str">
        <f>IFERROR(INT(IF(MID(VLOOKUP(B772,IMPORT!$F:$AF,27,FALSE),1,10)&lt;&gt;"null",MID(VLOOKUP(B772,IMPORT!$F:$AF,27,FALSE),1,10),"-")),"")</f>
        <v/>
      </c>
      <c r="Y772" s="21" t="str">
        <f>IFERROR(IF(VLOOKUP(B772,IMPORT!$F:$AF,24,FALSE)&lt;&gt;"null",VLOOKUP(B772,IMPORT!$F:$AF,24,FALSE),""),"")</f>
        <v/>
      </c>
      <c r="Z772" s="18" t="str">
        <f>IFERROR(IF(VLOOKUP(B772,IMPORT!$F:$AF,25,FALSE)&lt;&gt;"null",VLOOKUP(B772,IMPORT!$F:$AF,25,FALSE),""),"")</f>
        <v/>
      </c>
    </row>
    <row r="773" spans="1:26">
      <c r="A773" s="1" t="str">
        <f>IFERROR(IF(IMPORT!C773&lt;&gt;"",IMPORT!C773,""),"")</f>
        <v/>
      </c>
      <c r="B773" s="1">
        <f>IFERROR(VLOOKUP(D773,IMPORT!$1:$1048576,6,FALSE),"")</f>
        <v>0</v>
      </c>
      <c r="C773" s="1" t="str">
        <f>IFERROR(VLOOKUP(B773,IMPORT!$F:$G,2,FALSE),"")</f>
        <v/>
      </c>
      <c r="D773" s="8" t="str">
        <f>IFERROR(IF(IMPORT!A773&lt;&gt;"",IMPORT!A773,""),"")</f>
        <v/>
      </c>
      <c r="E773" s="1">
        <f>IFERROR(VLOOKUP(D773,IMPORT!$1:$1048576,21,FALSE),"")</f>
        <v>0</v>
      </c>
      <c r="F773" s="25" t="str">
        <f>IFERROR(IF(VLOOKUP(B773,IMPORT!$F:$J,4,0)="true","","S"),"")</f>
        <v/>
      </c>
      <c r="G773" s="10" t="str">
        <f>IFERROR(IF(VLOOKUP(B773,IMPORT!$F:$J,5,0)="normal","","B"),"")</f>
        <v/>
      </c>
      <c r="H773" s="26" t="str">
        <f>IFERROR(IF(VLOOKUP(B773,IMPORT!$F:$L,7,0)="true","","P"),"")</f>
        <v/>
      </c>
      <c r="I773" s="18" t="str">
        <f>IF(AND(OR(IMPORT!K773="available",IMPORT!K773="reservation",IMPORT!K773="reservation-late"),OR(A773&lt;&gt;"Z - Garage - Livraison",A773&lt;&gt;"Z - Garage - Livraison")),B773,"")</f>
        <v/>
      </c>
      <c r="J773" s="18" t="str">
        <f>IFERROR(IF(VLOOKUP(B773,IMPORT!$F:$AF,21,FALSE)&lt;&gt;"null",IF(OR(A773="Z - Garage - Livraison",A773="Z - Garage - Restitution"),"",B773),""),"")</f>
        <v/>
      </c>
      <c r="K773" s="18" t="str">
        <f>IF(AND(J773="",OR(IMPORT!K773="intervention",IMPORT!K773="intervention-late")),IF(OR(A773="Z - Garage - Livraison",A773="Z - Garage - Restitution"),"",B773),"")</f>
        <v/>
      </c>
      <c r="L773" s="18" t="str">
        <f>IFERROR(IF(OR(A773="Z - Garage - Livraison",A773="Z - Garage - Restitution"),B773,""),"")</f>
        <v/>
      </c>
      <c r="M773" s="20" t="str">
        <f>IFERROR(INT(IF(OR(IMPORT!K773="intervention",IMPORT!K773="intervention-late",IMPORT!K773="unavailable"),IF(J773&lt;&gt;"",MID(VLOOKUP(B773,IMPORT!$F:$AF,21,0),1,10),MID(VLOOKUP(B773,IMPORT!$F:$AF,19,0),1,10)),"")),"")</f>
        <v/>
      </c>
      <c r="N773" s="20" t="str">
        <f>IFERROR(INT(IF(OR(IMPORT!K773="intervention",IMPORT!K773="intervention-late",IMPORT!K773="unavailable"),IF(J773&lt;&gt;"",MID(VLOOKUP(B773,IMPORT!$F:$AF,22,0),1,10),MID(VLOOKUP(B773,IMPORT!$F:$AF,20,0),1,10)),"")),"")</f>
        <v/>
      </c>
      <c r="O773" s="18" t="str">
        <f t="shared" ca="1" si="12"/>
        <v/>
      </c>
      <c r="P773" s="14" t="str">
        <f>IFERROR(INT(IF(MID(VLOOKUP(B773,IMPORT!$F:$AF,23,FALSE),1,10)&lt;&gt;"null",MID(VLOOKUP(B773,IMPORT!$F:$AF,23,FALSE),1,10),"")),"")</f>
        <v/>
      </c>
      <c r="Q773" s="16" t="str">
        <f>IFERROR(INT(IF(MID(VLOOKUP(B773,IMPORT!$F:$AF,26,FALSE),1,10)&lt;&gt;"null",MID(VLOOKUP(B773,IMPORT!$F:$AF,26,FALSE),1,10),"")),"")</f>
        <v/>
      </c>
      <c r="R773" s="16" t="str">
        <f>IFERROR(IF(VLOOKUP(B773,IMPORT!$F:$AF,11,FALSE)="true","X",""),"")</f>
        <v/>
      </c>
      <c r="S773" s="16" t="str">
        <f>IFERROR(IF(VLOOKUP(B773,IMPORT!$F:$AF,12,FALSE)="true","X",""),"")</f>
        <v/>
      </c>
      <c r="T773" s="16" t="str">
        <f>IFERROR(IF(VLOOKUP(B773,IMPORT!$F:$AF,9,FALSE)="true","X",""),"")</f>
        <v/>
      </c>
      <c r="U773" s="16" t="str">
        <f>IFERROR(IF(VLOOKUP(B773,IMPORT!$F:$AF,10,FALSE)="true","X",""),"")</f>
        <v/>
      </c>
      <c r="V773" s="16" t="str">
        <f>IFERROR(IF(VLOOKUP(B773,IMPORT!$F:$AF,13,FALSE)="true","X",""),"")</f>
        <v/>
      </c>
      <c r="W773" s="16" t="str">
        <f>IFERROR(IF(VLOOKUP(B773,IMPORT!$F:$AF,14,FALSE)="true","X",""),"")</f>
        <v/>
      </c>
      <c r="X773" s="12" t="str">
        <f>IFERROR(INT(IF(MID(VLOOKUP(B773,IMPORT!$F:$AF,27,FALSE),1,10)&lt;&gt;"null",MID(VLOOKUP(B773,IMPORT!$F:$AF,27,FALSE),1,10),"-")),"")</f>
        <v/>
      </c>
      <c r="Y773" s="21" t="str">
        <f>IFERROR(IF(VLOOKUP(B773,IMPORT!$F:$AF,24,FALSE)&lt;&gt;"null",VLOOKUP(B773,IMPORT!$F:$AF,24,FALSE),""),"")</f>
        <v/>
      </c>
      <c r="Z773" s="18" t="str">
        <f>IFERROR(IF(VLOOKUP(B773,IMPORT!$F:$AF,25,FALSE)&lt;&gt;"null",VLOOKUP(B773,IMPORT!$F:$AF,25,FALSE),""),"")</f>
        <v/>
      </c>
    </row>
    <row r="774" spans="1:26">
      <c r="A774" s="1" t="str">
        <f>IFERROR(IF(IMPORT!C774&lt;&gt;"",IMPORT!C774,""),"")</f>
        <v/>
      </c>
      <c r="B774" s="1">
        <f>IFERROR(VLOOKUP(D774,IMPORT!$1:$1048576,6,FALSE),"")</f>
        <v>0</v>
      </c>
      <c r="C774" s="1" t="str">
        <f>IFERROR(VLOOKUP(B774,IMPORT!$F:$G,2,FALSE),"")</f>
        <v/>
      </c>
      <c r="D774" s="8" t="str">
        <f>IFERROR(IF(IMPORT!A774&lt;&gt;"",IMPORT!A774,""),"")</f>
        <v/>
      </c>
      <c r="E774" s="1">
        <f>IFERROR(VLOOKUP(D774,IMPORT!$1:$1048576,21,FALSE),"")</f>
        <v>0</v>
      </c>
      <c r="F774" s="25" t="str">
        <f>IFERROR(IF(VLOOKUP(B774,IMPORT!$F:$J,4,0)="true","","S"),"")</f>
        <v/>
      </c>
      <c r="G774" s="10" t="str">
        <f>IFERROR(IF(VLOOKUP(B774,IMPORT!$F:$J,5,0)="normal","","B"),"")</f>
        <v/>
      </c>
      <c r="H774" s="26" t="str">
        <f>IFERROR(IF(VLOOKUP(B774,IMPORT!$F:$L,7,0)="true","","P"),"")</f>
        <v/>
      </c>
      <c r="I774" s="18" t="str">
        <f>IF(AND(OR(IMPORT!K774="available",IMPORT!K774="reservation",IMPORT!K774="reservation-late"),OR(A774&lt;&gt;"Z - Garage - Livraison",A774&lt;&gt;"Z - Garage - Livraison")),B774,"")</f>
        <v/>
      </c>
      <c r="J774" s="18" t="str">
        <f>IFERROR(IF(VLOOKUP(B774,IMPORT!$F:$AF,21,FALSE)&lt;&gt;"null",IF(OR(A774="Z - Garage - Livraison",A774="Z - Garage - Restitution"),"",B774),""),"")</f>
        <v/>
      </c>
      <c r="K774" s="18" t="str">
        <f>IF(AND(J774="",OR(IMPORT!K774="intervention",IMPORT!K774="intervention-late")),IF(OR(A774="Z - Garage - Livraison",A774="Z - Garage - Restitution"),"",B774),"")</f>
        <v/>
      </c>
      <c r="L774" s="18" t="str">
        <f>IFERROR(IF(OR(A774="Z - Garage - Livraison",A774="Z - Garage - Restitution"),B774,""),"")</f>
        <v/>
      </c>
      <c r="M774" s="20" t="str">
        <f>IFERROR(INT(IF(OR(IMPORT!K774="intervention",IMPORT!K774="intervention-late",IMPORT!K774="unavailable"),IF(J774&lt;&gt;"",MID(VLOOKUP(B774,IMPORT!$F:$AF,21,0),1,10),MID(VLOOKUP(B774,IMPORT!$F:$AF,19,0),1,10)),"")),"")</f>
        <v/>
      </c>
      <c r="N774" s="20" t="str">
        <f>IFERROR(INT(IF(OR(IMPORT!K774="intervention",IMPORT!K774="intervention-late",IMPORT!K774="unavailable"),IF(J774&lt;&gt;"",MID(VLOOKUP(B774,IMPORT!$F:$AF,22,0),1,10),MID(VLOOKUP(B774,IMPORT!$F:$AF,20,0),1,10)),"")),"")</f>
        <v/>
      </c>
      <c r="O774" s="18" t="str">
        <f t="shared" ca="1" si="12"/>
        <v/>
      </c>
      <c r="P774" s="14" t="str">
        <f>IFERROR(INT(IF(MID(VLOOKUP(B774,IMPORT!$F:$AF,23,FALSE),1,10)&lt;&gt;"null",MID(VLOOKUP(B774,IMPORT!$F:$AF,23,FALSE),1,10),"")),"")</f>
        <v/>
      </c>
      <c r="Q774" s="16" t="str">
        <f>IFERROR(INT(IF(MID(VLOOKUP(B774,IMPORT!$F:$AF,26,FALSE),1,10)&lt;&gt;"null",MID(VLOOKUP(B774,IMPORT!$F:$AF,26,FALSE),1,10),"")),"")</f>
        <v/>
      </c>
      <c r="R774" s="16" t="str">
        <f>IFERROR(IF(VLOOKUP(B774,IMPORT!$F:$AF,11,FALSE)="true","X",""),"")</f>
        <v/>
      </c>
      <c r="S774" s="16" t="str">
        <f>IFERROR(IF(VLOOKUP(B774,IMPORT!$F:$AF,12,FALSE)="true","X",""),"")</f>
        <v/>
      </c>
      <c r="T774" s="16" t="str">
        <f>IFERROR(IF(VLOOKUP(B774,IMPORT!$F:$AF,9,FALSE)="true","X",""),"")</f>
        <v/>
      </c>
      <c r="U774" s="16" t="str">
        <f>IFERROR(IF(VLOOKUP(B774,IMPORT!$F:$AF,10,FALSE)="true","X",""),"")</f>
        <v/>
      </c>
      <c r="V774" s="16" t="str">
        <f>IFERROR(IF(VLOOKUP(B774,IMPORT!$F:$AF,13,FALSE)="true","X",""),"")</f>
        <v/>
      </c>
      <c r="W774" s="16" t="str">
        <f>IFERROR(IF(VLOOKUP(B774,IMPORT!$F:$AF,14,FALSE)="true","X",""),"")</f>
        <v/>
      </c>
      <c r="X774" s="12" t="str">
        <f>IFERROR(INT(IF(MID(VLOOKUP(B774,IMPORT!$F:$AF,27,FALSE),1,10)&lt;&gt;"null",MID(VLOOKUP(B774,IMPORT!$F:$AF,27,FALSE),1,10),"-")),"")</f>
        <v/>
      </c>
      <c r="Y774" s="21" t="str">
        <f>IFERROR(IF(VLOOKUP(B774,IMPORT!$F:$AF,24,FALSE)&lt;&gt;"null",VLOOKUP(B774,IMPORT!$F:$AF,24,FALSE),""),"")</f>
        <v/>
      </c>
      <c r="Z774" s="18" t="str">
        <f>IFERROR(IF(VLOOKUP(B774,IMPORT!$F:$AF,25,FALSE)&lt;&gt;"null",VLOOKUP(B774,IMPORT!$F:$AF,25,FALSE),""),"")</f>
        <v/>
      </c>
    </row>
    <row r="775" spans="1:26">
      <c r="A775" s="1" t="str">
        <f>IFERROR(IF(IMPORT!C775&lt;&gt;"",IMPORT!C775,""),"")</f>
        <v/>
      </c>
      <c r="B775" s="1">
        <f>IFERROR(VLOOKUP(D775,IMPORT!$1:$1048576,6,FALSE),"")</f>
        <v>0</v>
      </c>
      <c r="C775" s="1" t="str">
        <f>IFERROR(VLOOKUP(B775,IMPORT!$F:$G,2,FALSE),"")</f>
        <v/>
      </c>
      <c r="D775" s="8" t="str">
        <f>IFERROR(IF(IMPORT!A775&lt;&gt;"",IMPORT!A775,""),"")</f>
        <v/>
      </c>
      <c r="E775" s="1">
        <f>IFERROR(VLOOKUP(D775,IMPORT!$1:$1048576,21,FALSE),"")</f>
        <v>0</v>
      </c>
      <c r="F775" s="25" t="str">
        <f>IFERROR(IF(VLOOKUP(B775,IMPORT!$F:$J,4,0)="true","","S"),"")</f>
        <v/>
      </c>
      <c r="G775" s="10" t="str">
        <f>IFERROR(IF(VLOOKUP(B775,IMPORT!$F:$J,5,0)="normal","","B"),"")</f>
        <v/>
      </c>
      <c r="H775" s="26" t="str">
        <f>IFERROR(IF(VLOOKUP(B775,IMPORT!$F:$L,7,0)="true","","P"),"")</f>
        <v/>
      </c>
      <c r="I775" s="18" t="str">
        <f>IF(AND(OR(IMPORT!K775="available",IMPORT!K775="reservation",IMPORT!K775="reservation-late"),OR(A775&lt;&gt;"Z - Garage - Livraison",A775&lt;&gt;"Z - Garage - Livraison")),B775,"")</f>
        <v/>
      </c>
      <c r="J775" s="18" t="str">
        <f>IFERROR(IF(VLOOKUP(B775,IMPORT!$F:$AF,21,FALSE)&lt;&gt;"null",IF(OR(A775="Z - Garage - Livraison",A775="Z - Garage - Restitution"),"",B775),""),"")</f>
        <v/>
      </c>
      <c r="K775" s="18" t="str">
        <f>IF(AND(J775="",OR(IMPORT!K775="intervention",IMPORT!K775="intervention-late")),IF(OR(A775="Z - Garage - Livraison",A775="Z - Garage - Restitution"),"",B775),"")</f>
        <v/>
      </c>
      <c r="L775" s="18" t="str">
        <f>IFERROR(IF(OR(A775="Z - Garage - Livraison",A775="Z - Garage - Restitution"),B775,""),"")</f>
        <v/>
      </c>
      <c r="M775" s="20" t="str">
        <f>IFERROR(INT(IF(OR(IMPORT!K775="intervention",IMPORT!K775="intervention-late",IMPORT!K775="unavailable"),IF(J775&lt;&gt;"",MID(VLOOKUP(B775,IMPORT!$F:$AF,21,0),1,10),MID(VLOOKUP(B775,IMPORT!$F:$AF,19,0),1,10)),"")),"")</f>
        <v/>
      </c>
      <c r="N775" s="20" t="str">
        <f>IFERROR(INT(IF(OR(IMPORT!K775="intervention",IMPORT!K775="intervention-late",IMPORT!K775="unavailable"),IF(J775&lt;&gt;"",MID(VLOOKUP(B775,IMPORT!$F:$AF,22,0),1,10),MID(VLOOKUP(B775,IMPORT!$F:$AF,20,0),1,10)),"")),"")</f>
        <v/>
      </c>
      <c r="O775" s="18" t="str">
        <f t="shared" ca="1" si="12"/>
        <v/>
      </c>
      <c r="P775" s="14" t="str">
        <f>IFERROR(INT(IF(MID(VLOOKUP(B775,IMPORT!$F:$AF,23,FALSE),1,10)&lt;&gt;"null",MID(VLOOKUP(B775,IMPORT!$F:$AF,23,FALSE),1,10),"")),"")</f>
        <v/>
      </c>
      <c r="Q775" s="16" t="str">
        <f>IFERROR(INT(IF(MID(VLOOKUP(B775,IMPORT!$F:$AF,26,FALSE),1,10)&lt;&gt;"null",MID(VLOOKUP(B775,IMPORT!$F:$AF,26,FALSE),1,10),"")),"")</f>
        <v/>
      </c>
      <c r="R775" s="16" t="str">
        <f>IFERROR(IF(VLOOKUP(B775,IMPORT!$F:$AF,11,FALSE)="true","X",""),"")</f>
        <v/>
      </c>
      <c r="S775" s="16" t="str">
        <f>IFERROR(IF(VLOOKUP(B775,IMPORT!$F:$AF,12,FALSE)="true","X",""),"")</f>
        <v/>
      </c>
      <c r="T775" s="16" t="str">
        <f>IFERROR(IF(VLOOKUP(B775,IMPORT!$F:$AF,9,FALSE)="true","X",""),"")</f>
        <v/>
      </c>
      <c r="U775" s="16" t="str">
        <f>IFERROR(IF(VLOOKUP(B775,IMPORT!$F:$AF,10,FALSE)="true","X",""),"")</f>
        <v/>
      </c>
      <c r="V775" s="16" t="str">
        <f>IFERROR(IF(VLOOKUP(B775,IMPORT!$F:$AF,13,FALSE)="true","X",""),"")</f>
        <v/>
      </c>
      <c r="W775" s="16" t="str">
        <f>IFERROR(IF(VLOOKUP(B775,IMPORT!$F:$AF,14,FALSE)="true","X",""),"")</f>
        <v/>
      </c>
      <c r="X775" s="12" t="str">
        <f>IFERROR(INT(IF(MID(VLOOKUP(B775,IMPORT!$F:$AF,27,FALSE),1,10)&lt;&gt;"null",MID(VLOOKUP(B775,IMPORT!$F:$AF,27,FALSE),1,10),"-")),"")</f>
        <v/>
      </c>
      <c r="Y775" s="21" t="str">
        <f>IFERROR(IF(VLOOKUP(B775,IMPORT!$F:$AF,24,FALSE)&lt;&gt;"null",VLOOKUP(B775,IMPORT!$F:$AF,24,FALSE),""),"")</f>
        <v/>
      </c>
      <c r="Z775" s="18" t="str">
        <f>IFERROR(IF(VLOOKUP(B775,IMPORT!$F:$AF,25,FALSE)&lt;&gt;"null",VLOOKUP(B775,IMPORT!$F:$AF,25,FALSE),""),"")</f>
        <v/>
      </c>
    </row>
    <row r="776" spans="1:26">
      <c r="A776" s="1" t="str">
        <f>IFERROR(IF(IMPORT!C776&lt;&gt;"",IMPORT!C776,""),"")</f>
        <v/>
      </c>
      <c r="B776" s="1">
        <f>IFERROR(VLOOKUP(D776,IMPORT!$1:$1048576,6,FALSE),"")</f>
        <v>0</v>
      </c>
      <c r="C776" s="1" t="str">
        <f>IFERROR(VLOOKUP(B776,IMPORT!$F:$G,2,FALSE),"")</f>
        <v/>
      </c>
      <c r="D776" s="8" t="str">
        <f>IFERROR(IF(IMPORT!A776&lt;&gt;"",IMPORT!A776,""),"")</f>
        <v/>
      </c>
      <c r="E776" s="1">
        <f>IFERROR(VLOOKUP(D776,IMPORT!$1:$1048576,21,FALSE),"")</f>
        <v>0</v>
      </c>
      <c r="F776" s="25" t="str">
        <f>IFERROR(IF(VLOOKUP(B776,IMPORT!$F:$J,4,0)="true","","S"),"")</f>
        <v/>
      </c>
      <c r="G776" s="10" t="str">
        <f>IFERROR(IF(VLOOKUP(B776,IMPORT!$F:$J,5,0)="normal","","B"),"")</f>
        <v/>
      </c>
      <c r="H776" s="26" t="str">
        <f>IFERROR(IF(VLOOKUP(B776,IMPORT!$F:$L,7,0)="true","","P"),"")</f>
        <v/>
      </c>
      <c r="I776" s="18" t="str">
        <f>IF(AND(OR(IMPORT!K776="available",IMPORT!K776="reservation",IMPORT!K776="reservation-late"),OR(A776&lt;&gt;"Z - Garage - Livraison",A776&lt;&gt;"Z - Garage - Livraison")),B776,"")</f>
        <v/>
      </c>
      <c r="J776" s="18" t="str">
        <f>IFERROR(IF(VLOOKUP(B776,IMPORT!$F:$AF,21,FALSE)&lt;&gt;"null",IF(OR(A776="Z - Garage - Livraison",A776="Z - Garage - Restitution"),"",B776),""),"")</f>
        <v/>
      </c>
      <c r="K776" s="18" t="str">
        <f>IF(AND(J776="",OR(IMPORT!K776="intervention",IMPORT!K776="intervention-late")),IF(OR(A776="Z - Garage - Livraison",A776="Z - Garage - Restitution"),"",B776),"")</f>
        <v/>
      </c>
      <c r="L776" s="18" t="str">
        <f>IFERROR(IF(OR(A776="Z - Garage - Livraison",A776="Z - Garage - Restitution"),B776,""),"")</f>
        <v/>
      </c>
      <c r="M776" s="20" t="str">
        <f>IFERROR(INT(IF(OR(IMPORT!K776="intervention",IMPORT!K776="intervention-late",IMPORT!K776="unavailable"),IF(J776&lt;&gt;"",MID(VLOOKUP(B776,IMPORT!$F:$AF,21,0),1,10),MID(VLOOKUP(B776,IMPORT!$F:$AF,19,0),1,10)),"")),"")</f>
        <v/>
      </c>
      <c r="N776" s="20" t="str">
        <f>IFERROR(INT(IF(OR(IMPORT!K776="intervention",IMPORT!K776="intervention-late",IMPORT!K776="unavailable"),IF(J776&lt;&gt;"",MID(VLOOKUP(B776,IMPORT!$F:$AF,22,0),1,10),MID(VLOOKUP(B776,IMPORT!$F:$AF,20,0),1,10)),"")),"")</f>
        <v/>
      </c>
      <c r="O776" s="18" t="str">
        <f t="shared" ca="1" si="12"/>
        <v/>
      </c>
      <c r="P776" s="14" t="str">
        <f>IFERROR(INT(IF(MID(VLOOKUP(B776,IMPORT!$F:$AF,23,FALSE),1,10)&lt;&gt;"null",MID(VLOOKUP(B776,IMPORT!$F:$AF,23,FALSE),1,10),"")),"")</f>
        <v/>
      </c>
      <c r="Q776" s="16" t="str">
        <f>IFERROR(INT(IF(MID(VLOOKUP(B776,IMPORT!$F:$AF,26,FALSE),1,10)&lt;&gt;"null",MID(VLOOKUP(B776,IMPORT!$F:$AF,26,FALSE),1,10),"")),"")</f>
        <v/>
      </c>
      <c r="R776" s="16" t="str">
        <f>IFERROR(IF(VLOOKUP(B776,IMPORT!$F:$AF,11,FALSE)="true","X",""),"")</f>
        <v/>
      </c>
      <c r="S776" s="16" t="str">
        <f>IFERROR(IF(VLOOKUP(B776,IMPORT!$F:$AF,12,FALSE)="true","X",""),"")</f>
        <v/>
      </c>
      <c r="T776" s="16" t="str">
        <f>IFERROR(IF(VLOOKUP(B776,IMPORT!$F:$AF,9,FALSE)="true","X",""),"")</f>
        <v/>
      </c>
      <c r="U776" s="16" t="str">
        <f>IFERROR(IF(VLOOKUP(B776,IMPORT!$F:$AF,10,FALSE)="true","X",""),"")</f>
        <v/>
      </c>
      <c r="V776" s="16" t="str">
        <f>IFERROR(IF(VLOOKUP(B776,IMPORT!$F:$AF,13,FALSE)="true","X",""),"")</f>
        <v/>
      </c>
      <c r="W776" s="16" t="str">
        <f>IFERROR(IF(VLOOKUP(B776,IMPORT!$F:$AF,14,FALSE)="true","X",""),"")</f>
        <v/>
      </c>
      <c r="X776" s="12" t="str">
        <f>IFERROR(INT(IF(MID(VLOOKUP(B776,IMPORT!$F:$AF,27,FALSE),1,10)&lt;&gt;"null",MID(VLOOKUP(B776,IMPORT!$F:$AF,27,FALSE),1,10),"-")),"")</f>
        <v/>
      </c>
      <c r="Y776" s="21" t="str">
        <f>IFERROR(IF(VLOOKUP(B776,IMPORT!$F:$AF,24,FALSE)&lt;&gt;"null",VLOOKUP(B776,IMPORT!$F:$AF,24,FALSE),""),"")</f>
        <v/>
      </c>
      <c r="Z776" s="18" t="str">
        <f>IFERROR(IF(VLOOKUP(B776,IMPORT!$F:$AF,25,FALSE)&lt;&gt;"null",VLOOKUP(B776,IMPORT!$F:$AF,25,FALSE),""),"")</f>
        <v/>
      </c>
    </row>
    <row r="777" spans="1:26">
      <c r="A777" s="1" t="str">
        <f>IFERROR(IF(IMPORT!C777&lt;&gt;"",IMPORT!C777,""),"")</f>
        <v/>
      </c>
      <c r="B777" s="1">
        <f>IFERROR(VLOOKUP(D777,IMPORT!$1:$1048576,6,FALSE),"")</f>
        <v>0</v>
      </c>
      <c r="C777" s="1" t="str">
        <f>IFERROR(VLOOKUP(B777,IMPORT!$F:$G,2,FALSE),"")</f>
        <v/>
      </c>
      <c r="D777" s="8" t="str">
        <f>IFERROR(IF(IMPORT!A777&lt;&gt;"",IMPORT!A777,""),"")</f>
        <v/>
      </c>
      <c r="E777" s="1">
        <f>IFERROR(VLOOKUP(D777,IMPORT!$1:$1048576,21,FALSE),"")</f>
        <v>0</v>
      </c>
      <c r="F777" s="25" t="str">
        <f>IFERROR(IF(VLOOKUP(B777,IMPORT!$F:$J,4,0)="true","","S"),"")</f>
        <v/>
      </c>
      <c r="G777" s="10" t="str">
        <f>IFERROR(IF(VLOOKUP(B777,IMPORT!$F:$J,5,0)="normal","","B"),"")</f>
        <v/>
      </c>
      <c r="H777" s="26" t="str">
        <f>IFERROR(IF(VLOOKUP(B777,IMPORT!$F:$L,7,0)="true","","P"),"")</f>
        <v/>
      </c>
      <c r="I777" s="18" t="str">
        <f>IF(AND(OR(IMPORT!K777="available",IMPORT!K777="reservation",IMPORT!K777="reservation-late"),OR(A777&lt;&gt;"Z - Garage - Livraison",A777&lt;&gt;"Z - Garage - Livraison")),B777,"")</f>
        <v/>
      </c>
      <c r="J777" s="18" t="str">
        <f>IFERROR(IF(VLOOKUP(B777,IMPORT!$F:$AF,21,FALSE)&lt;&gt;"null",IF(OR(A777="Z - Garage - Livraison",A777="Z - Garage - Restitution"),"",B777),""),"")</f>
        <v/>
      </c>
      <c r="K777" s="18" t="str">
        <f>IF(AND(J777="",OR(IMPORT!K777="intervention",IMPORT!K777="intervention-late")),IF(OR(A777="Z - Garage - Livraison",A777="Z - Garage - Restitution"),"",B777),"")</f>
        <v/>
      </c>
      <c r="L777" s="18" t="str">
        <f>IFERROR(IF(OR(A777="Z - Garage - Livraison",A777="Z - Garage - Restitution"),B777,""),"")</f>
        <v/>
      </c>
      <c r="M777" s="20" t="str">
        <f>IFERROR(INT(IF(OR(IMPORT!K777="intervention",IMPORT!K777="intervention-late",IMPORT!K777="unavailable"),IF(J777&lt;&gt;"",MID(VLOOKUP(B777,IMPORT!$F:$AF,21,0),1,10),MID(VLOOKUP(B777,IMPORT!$F:$AF,19,0),1,10)),"")),"")</f>
        <v/>
      </c>
      <c r="N777" s="20" t="str">
        <f>IFERROR(INT(IF(OR(IMPORT!K777="intervention",IMPORT!K777="intervention-late",IMPORT!K777="unavailable"),IF(J777&lt;&gt;"",MID(VLOOKUP(B777,IMPORT!$F:$AF,22,0),1,10),MID(VLOOKUP(B777,IMPORT!$F:$AF,20,0),1,10)),"")),"")</f>
        <v/>
      </c>
      <c r="O777" s="18" t="str">
        <f t="shared" ca="1" si="12"/>
        <v/>
      </c>
      <c r="P777" s="14" t="str">
        <f>IFERROR(INT(IF(MID(VLOOKUP(B777,IMPORT!$F:$AF,23,FALSE),1,10)&lt;&gt;"null",MID(VLOOKUP(B777,IMPORT!$F:$AF,23,FALSE),1,10),"")),"")</f>
        <v/>
      </c>
      <c r="Q777" s="16" t="str">
        <f>IFERROR(INT(IF(MID(VLOOKUP(B777,IMPORT!$F:$AF,26,FALSE),1,10)&lt;&gt;"null",MID(VLOOKUP(B777,IMPORT!$F:$AF,26,FALSE),1,10),"")),"")</f>
        <v/>
      </c>
      <c r="R777" s="16" t="str">
        <f>IFERROR(IF(VLOOKUP(B777,IMPORT!$F:$AF,11,FALSE)="true","X",""),"")</f>
        <v/>
      </c>
      <c r="S777" s="16" t="str">
        <f>IFERROR(IF(VLOOKUP(B777,IMPORT!$F:$AF,12,FALSE)="true","X",""),"")</f>
        <v/>
      </c>
      <c r="T777" s="16" t="str">
        <f>IFERROR(IF(VLOOKUP(B777,IMPORT!$F:$AF,9,FALSE)="true","X",""),"")</f>
        <v/>
      </c>
      <c r="U777" s="16" t="str">
        <f>IFERROR(IF(VLOOKUP(B777,IMPORT!$F:$AF,10,FALSE)="true","X",""),"")</f>
        <v/>
      </c>
      <c r="V777" s="16" t="str">
        <f>IFERROR(IF(VLOOKUP(B777,IMPORT!$F:$AF,13,FALSE)="true","X",""),"")</f>
        <v/>
      </c>
      <c r="W777" s="16" t="str">
        <f>IFERROR(IF(VLOOKUP(B777,IMPORT!$F:$AF,14,FALSE)="true","X",""),"")</f>
        <v/>
      </c>
      <c r="X777" s="12" t="str">
        <f>IFERROR(INT(IF(MID(VLOOKUP(B777,IMPORT!$F:$AF,27,FALSE),1,10)&lt;&gt;"null",MID(VLOOKUP(B777,IMPORT!$F:$AF,27,FALSE),1,10),"-")),"")</f>
        <v/>
      </c>
      <c r="Y777" s="21" t="str">
        <f>IFERROR(IF(VLOOKUP(B777,IMPORT!$F:$AF,24,FALSE)&lt;&gt;"null",VLOOKUP(B777,IMPORT!$F:$AF,24,FALSE),""),"")</f>
        <v/>
      </c>
      <c r="Z777" s="18" t="str">
        <f>IFERROR(IF(VLOOKUP(B777,IMPORT!$F:$AF,25,FALSE)&lt;&gt;"null",VLOOKUP(B777,IMPORT!$F:$AF,25,FALSE),""),"")</f>
        <v/>
      </c>
    </row>
    <row r="778" spans="1:26">
      <c r="A778" s="1" t="str">
        <f>IFERROR(IF(IMPORT!C778&lt;&gt;"",IMPORT!C778,""),"")</f>
        <v/>
      </c>
      <c r="B778" s="1">
        <f>IFERROR(VLOOKUP(D778,IMPORT!$1:$1048576,6,FALSE),"")</f>
        <v>0</v>
      </c>
      <c r="C778" s="1" t="str">
        <f>IFERROR(VLOOKUP(B778,IMPORT!$F:$G,2,FALSE),"")</f>
        <v/>
      </c>
      <c r="D778" s="8" t="str">
        <f>IFERROR(IF(IMPORT!A778&lt;&gt;"",IMPORT!A778,""),"")</f>
        <v/>
      </c>
      <c r="E778" s="1">
        <f>IFERROR(VLOOKUP(D778,IMPORT!$1:$1048576,21,FALSE),"")</f>
        <v>0</v>
      </c>
      <c r="F778" s="25" t="str">
        <f>IFERROR(IF(VLOOKUP(B778,IMPORT!$F:$J,4,0)="true","","S"),"")</f>
        <v/>
      </c>
      <c r="G778" s="10" t="str">
        <f>IFERROR(IF(VLOOKUP(B778,IMPORT!$F:$J,5,0)="normal","","B"),"")</f>
        <v/>
      </c>
      <c r="H778" s="26" t="str">
        <f>IFERROR(IF(VLOOKUP(B778,IMPORT!$F:$L,7,0)="true","","P"),"")</f>
        <v/>
      </c>
      <c r="I778" s="18" t="str">
        <f>IF(AND(OR(IMPORT!K778="available",IMPORT!K778="reservation",IMPORT!K778="reservation-late"),OR(A778&lt;&gt;"Z - Garage - Livraison",A778&lt;&gt;"Z - Garage - Livraison")),B778,"")</f>
        <v/>
      </c>
      <c r="J778" s="18" t="str">
        <f>IFERROR(IF(VLOOKUP(B778,IMPORT!$F:$AF,21,FALSE)&lt;&gt;"null",IF(OR(A778="Z - Garage - Livraison",A778="Z - Garage - Restitution"),"",B778),""),"")</f>
        <v/>
      </c>
      <c r="K778" s="18" t="str">
        <f>IF(AND(J778="",OR(IMPORT!K778="intervention",IMPORT!K778="intervention-late")),IF(OR(A778="Z - Garage - Livraison",A778="Z - Garage - Restitution"),"",B778),"")</f>
        <v/>
      </c>
      <c r="L778" s="18" t="str">
        <f>IFERROR(IF(OR(A778="Z - Garage - Livraison",A778="Z - Garage - Restitution"),B778,""),"")</f>
        <v/>
      </c>
      <c r="M778" s="20" t="str">
        <f>IFERROR(INT(IF(OR(IMPORT!K778="intervention",IMPORT!K778="intervention-late",IMPORT!K778="unavailable"),IF(J778&lt;&gt;"",MID(VLOOKUP(B778,IMPORT!$F:$AF,21,0),1,10),MID(VLOOKUP(B778,IMPORT!$F:$AF,19,0),1,10)),"")),"")</f>
        <v/>
      </c>
      <c r="N778" s="20" t="str">
        <f>IFERROR(INT(IF(OR(IMPORT!K778="intervention",IMPORT!K778="intervention-late",IMPORT!K778="unavailable"),IF(J778&lt;&gt;"",MID(VLOOKUP(B778,IMPORT!$F:$AF,22,0),1,10),MID(VLOOKUP(B778,IMPORT!$F:$AF,20,0),1,10)),"")),"")</f>
        <v/>
      </c>
      <c r="O778" s="18" t="str">
        <f t="shared" ca="1" si="12"/>
        <v/>
      </c>
      <c r="P778" s="14" t="str">
        <f>IFERROR(INT(IF(MID(VLOOKUP(B778,IMPORT!$F:$AF,23,FALSE),1,10)&lt;&gt;"null",MID(VLOOKUP(B778,IMPORT!$F:$AF,23,FALSE),1,10),"")),"")</f>
        <v/>
      </c>
      <c r="Q778" s="16" t="str">
        <f>IFERROR(INT(IF(MID(VLOOKUP(B778,IMPORT!$F:$AF,26,FALSE),1,10)&lt;&gt;"null",MID(VLOOKUP(B778,IMPORT!$F:$AF,26,FALSE),1,10),"")),"")</f>
        <v/>
      </c>
      <c r="R778" s="16" t="str">
        <f>IFERROR(IF(VLOOKUP(B778,IMPORT!$F:$AF,11,FALSE)="true","X",""),"")</f>
        <v/>
      </c>
      <c r="S778" s="16" t="str">
        <f>IFERROR(IF(VLOOKUP(B778,IMPORT!$F:$AF,12,FALSE)="true","X",""),"")</f>
        <v/>
      </c>
      <c r="T778" s="16" t="str">
        <f>IFERROR(IF(VLOOKUP(B778,IMPORT!$F:$AF,9,FALSE)="true","X",""),"")</f>
        <v/>
      </c>
      <c r="U778" s="16" t="str">
        <f>IFERROR(IF(VLOOKUP(B778,IMPORT!$F:$AF,10,FALSE)="true","X",""),"")</f>
        <v/>
      </c>
      <c r="V778" s="16" t="str">
        <f>IFERROR(IF(VLOOKUP(B778,IMPORT!$F:$AF,13,FALSE)="true","X",""),"")</f>
        <v/>
      </c>
      <c r="W778" s="16" t="str">
        <f>IFERROR(IF(VLOOKUP(B778,IMPORT!$F:$AF,14,FALSE)="true","X",""),"")</f>
        <v/>
      </c>
      <c r="X778" s="12" t="str">
        <f>IFERROR(INT(IF(MID(VLOOKUP(B778,IMPORT!$F:$AF,27,FALSE),1,10)&lt;&gt;"null",MID(VLOOKUP(B778,IMPORT!$F:$AF,27,FALSE),1,10),"-")),"")</f>
        <v/>
      </c>
      <c r="Y778" s="21" t="str">
        <f>IFERROR(IF(VLOOKUP(B778,IMPORT!$F:$AF,24,FALSE)&lt;&gt;"null",VLOOKUP(B778,IMPORT!$F:$AF,24,FALSE),""),"")</f>
        <v/>
      </c>
      <c r="Z778" s="18" t="str">
        <f>IFERROR(IF(VLOOKUP(B778,IMPORT!$F:$AF,25,FALSE)&lt;&gt;"null",VLOOKUP(B778,IMPORT!$F:$AF,25,FALSE),""),"")</f>
        <v/>
      </c>
    </row>
    <row r="779" spans="1:26">
      <c r="A779" s="1" t="str">
        <f>IFERROR(IF(IMPORT!C779&lt;&gt;"",IMPORT!C779,""),"")</f>
        <v/>
      </c>
      <c r="B779" s="1">
        <f>IFERROR(VLOOKUP(D779,IMPORT!$1:$1048576,6,FALSE),"")</f>
        <v>0</v>
      </c>
      <c r="C779" s="1" t="str">
        <f>IFERROR(VLOOKUP(B779,IMPORT!$F:$G,2,FALSE),"")</f>
        <v/>
      </c>
      <c r="D779" s="8" t="str">
        <f>IFERROR(IF(IMPORT!A779&lt;&gt;"",IMPORT!A779,""),"")</f>
        <v/>
      </c>
      <c r="E779" s="1">
        <f>IFERROR(VLOOKUP(D779,IMPORT!$1:$1048576,21,FALSE),"")</f>
        <v>0</v>
      </c>
      <c r="F779" s="25" t="str">
        <f>IFERROR(IF(VLOOKUP(B779,IMPORT!$F:$J,4,0)="true","","S"),"")</f>
        <v/>
      </c>
      <c r="G779" s="10" t="str">
        <f>IFERROR(IF(VLOOKUP(B779,IMPORT!$F:$J,5,0)="normal","","B"),"")</f>
        <v/>
      </c>
      <c r="H779" s="26" t="str">
        <f>IFERROR(IF(VLOOKUP(B779,IMPORT!$F:$L,7,0)="true","","P"),"")</f>
        <v/>
      </c>
      <c r="I779" s="18" t="str">
        <f>IF(AND(OR(IMPORT!K779="available",IMPORT!K779="reservation",IMPORT!K779="reservation-late"),OR(A779&lt;&gt;"Z - Garage - Livraison",A779&lt;&gt;"Z - Garage - Livraison")),B779,"")</f>
        <v/>
      </c>
      <c r="J779" s="18" t="str">
        <f>IFERROR(IF(VLOOKUP(B779,IMPORT!$F:$AF,21,FALSE)&lt;&gt;"null",IF(OR(A779="Z - Garage - Livraison",A779="Z - Garage - Restitution"),"",B779),""),"")</f>
        <v/>
      </c>
      <c r="K779" s="18" t="str">
        <f>IF(AND(J779="",OR(IMPORT!K779="intervention",IMPORT!K779="intervention-late")),IF(OR(A779="Z - Garage - Livraison",A779="Z - Garage - Restitution"),"",B779),"")</f>
        <v/>
      </c>
      <c r="L779" s="18" t="str">
        <f>IFERROR(IF(OR(A779="Z - Garage - Livraison",A779="Z - Garage - Restitution"),B779,""),"")</f>
        <v/>
      </c>
      <c r="M779" s="20" t="str">
        <f>IFERROR(INT(IF(OR(IMPORT!K779="intervention",IMPORT!K779="intervention-late",IMPORT!K779="unavailable"),IF(J779&lt;&gt;"",MID(VLOOKUP(B779,IMPORT!$F:$AF,21,0),1,10),MID(VLOOKUP(B779,IMPORT!$F:$AF,19,0),1,10)),"")),"")</f>
        <v/>
      </c>
      <c r="N779" s="20" t="str">
        <f>IFERROR(INT(IF(OR(IMPORT!K779="intervention",IMPORT!K779="intervention-late",IMPORT!K779="unavailable"),IF(J779&lt;&gt;"",MID(VLOOKUP(B779,IMPORT!$F:$AF,22,0),1,10),MID(VLOOKUP(B779,IMPORT!$F:$AF,20,0),1,10)),"")),"")</f>
        <v/>
      </c>
      <c r="O779" s="18" t="str">
        <f t="shared" ca="1" si="12"/>
        <v/>
      </c>
      <c r="P779" s="14" t="str">
        <f>IFERROR(INT(IF(MID(VLOOKUP(B779,IMPORT!$F:$AF,23,FALSE),1,10)&lt;&gt;"null",MID(VLOOKUP(B779,IMPORT!$F:$AF,23,FALSE),1,10),"")),"")</f>
        <v/>
      </c>
      <c r="Q779" s="16" t="str">
        <f>IFERROR(INT(IF(MID(VLOOKUP(B779,IMPORT!$F:$AF,26,FALSE),1,10)&lt;&gt;"null",MID(VLOOKUP(B779,IMPORT!$F:$AF,26,FALSE),1,10),"")),"")</f>
        <v/>
      </c>
      <c r="R779" s="16" t="str">
        <f>IFERROR(IF(VLOOKUP(B779,IMPORT!$F:$AF,11,FALSE)="true","X",""),"")</f>
        <v/>
      </c>
      <c r="S779" s="16" t="str">
        <f>IFERROR(IF(VLOOKUP(B779,IMPORT!$F:$AF,12,FALSE)="true","X",""),"")</f>
        <v/>
      </c>
      <c r="T779" s="16" t="str">
        <f>IFERROR(IF(VLOOKUP(B779,IMPORT!$F:$AF,9,FALSE)="true","X",""),"")</f>
        <v/>
      </c>
      <c r="U779" s="16" t="str">
        <f>IFERROR(IF(VLOOKUP(B779,IMPORT!$F:$AF,10,FALSE)="true","X",""),"")</f>
        <v/>
      </c>
      <c r="V779" s="16" t="str">
        <f>IFERROR(IF(VLOOKUP(B779,IMPORT!$F:$AF,13,FALSE)="true","X",""),"")</f>
        <v/>
      </c>
      <c r="W779" s="16" t="str">
        <f>IFERROR(IF(VLOOKUP(B779,IMPORT!$F:$AF,14,FALSE)="true","X",""),"")</f>
        <v/>
      </c>
      <c r="X779" s="12" t="str">
        <f>IFERROR(INT(IF(MID(VLOOKUP(B779,IMPORT!$F:$AF,27,FALSE),1,10)&lt;&gt;"null",MID(VLOOKUP(B779,IMPORT!$F:$AF,27,FALSE),1,10),"-")),"")</f>
        <v/>
      </c>
      <c r="Y779" s="21" t="str">
        <f>IFERROR(IF(VLOOKUP(B779,IMPORT!$F:$AF,24,FALSE)&lt;&gt;"null",VLOOKUP(B779,IMPORT!$F:$AF,24,FALSE),""),"")</f>
        <v/>
      </c>
      <c r="Z779" s="18" t="str">
        <f>IFERROR(IF(VLOOKUP(B779,IMPORT!$F:$AF,25,FALSE)&lt;&gt;"null",VLOOKUP(B779,IMPORT!$F:$AF,25,FALSE),""),"")</f>
        <v/>
      </c>
    </row>
    <row r="780" spans="1:26">
      <c r="A780" s="1" t="str">
        <f>IFERROR(IF(IMPORT!C780&lt;&gt;"",IMPORT!C780,""),"")</f>
        <v/>
      </c>
      <c r="B780" s="1">
        <f>IFERROR(VLOOKUP(D780,IMPORT!$1:$1048576,6,FALSE),"")</f>
        <v>0</v>
      </c>
      <c r="C780" s="1" t="str">
        <f>IFERROR(VLOOKUP(B780,IMPORT!$F:$G,2,FALSE),"")</f>
        <v/>
      </c>
      <c r="D780" s="8" t="str">
        <f>IFERROR(IF(IMPORT!A780&lt;&gt;"",IMPORT!A780,""),"")</f>
        <v/>
      </c>
      <c r="E780" s="1">
        <f>IFERROR(VLOOKUP(D780,IMPORT!$1:$1048576,21,FALSE),"")</f>
        <v>0</v>
      </c>
      <c r="F780" s="25" t="str">
        <f>IFERROR(IF(VLOOKUP(B780,IMPORT!$F:$J,4,0)="true","","S"),"")</f>
        <v/>
      </c>
      <c r="G780" s="10" t="str">
        <f>IFERROR(IF(VLOOKUP(B780,IMPORT!$F:$J,5,0)="normal","","B"),"")</f>
        <v/>
      </c>
      <c r="H780" s="26" t="str">
        <f>IFERROR(IF(VLOOKUP(B780,IMPORT!$F:$L,7,0)="true","","P"),"")</f>
        <v/>
      </c>
      <c r="I780" s="18" t="str">
        <f>IF(AND(OR(IMPORT!K780="available",IMPORT!K780="reservation",IMPORT!K780="reservation-late"),OR(A780&lt;&gt;"Z - Garage - Livraison",A780&lt;&gt;"Z - Garage - Livraison")),B780,"")</f>
        <v/>
      </c>
      <c r="J780" s="18" t="str">
        <f>IFERROR(IF(VLOOKUP(B780,IMPORT!$F:$AF,21,FALSE)&lt;&gt;"null",IF(OR(A780="Z - Garage - Livraison",A780="Z - Garage - Restitution"),"",B780),""),"")</f>
        <v/>
      </c>
      <c r="K780" s="18" t="str">
        <f>IF(AND(J780="",OR(IMPORT!K780="intervention",IMPORT!K780="intervention-late")),IF(OR(A780="Z - Garage - Livraison",A780="Z - Garage - Restitution"),"",B780),"")</f>
        <v/>
      </c>
      <c r="L780" s="18" t="str">
        <f>IFERROR(IF(OR(A780="Z - Garage - Livraison",A780="Z - Garage - Restitution"),B780,""),"")</f>
        <v/>
      </c>
      <c r="M780" s="20" t="str">
        <f>IFERROR(INT(IF(OR(IMPORT!K780="intervention",IMPORT!K780="intervention-late",IMPORT!K780="unavailable"),IF(J780&lt;&gt;"",MID(VLOOKUP(B780,IMPORT!$F:$AF,21,0),1,10),MID(VLOOKUP(B780,IMPORT!$F:$AF,19,0),1,10)),"")),"")</f>
        <v/>
      </c>
      <c r="N780" s="20" t="str">
        <f>IFERROR(INT(IF(OR(IMPORT!K780="intervention",IMPORT!K780="intervention-late",IMPORT!K780="unavailable"),IF(J780&lt;&gt;"",MID(VLOOKUP(B780,IMPORT!$F:$AF,22,0),1,10),MID(VLOOKUP(B780,IMPORT!$F:$AF,20,0),1,10)),"")),"")</f>
        <v/>
      </c>
      <c r="O780" s="18" t="str">
        <f t="shared" ca="1" si="12"/>
        <v/>
      </c>
      <c r="P780" s="14" t="str">
        <f>IFERROR(INT(IF(MID(VLOOKUP(B780,IMPORT!$F:$AF,23,FALSE),1,10)&lt;&gt;"null",MID(VLOOKUP(B780,IMPORT!$F:$AF,23,FALSE),1,10),"")),"")</f>
        <v/>
      </c>
      <c r="Q780" s="16" t="str">
        <f>IFERROR(INT(IF(MID(VLOOKUP(B780,IMPORT!$F:$AF,26,FALSE),1,10)&lt;&gt;"null",MID(VLOOKUP(B780,IMPORT!$F:$AF,26,FALSE),1,10),"")),"")</f>
        <v/>
      </c>
      <c r="R780" s="16" t="str">
        <f>IFERROR(IF(VLOOKUP(B780,IMPORT!$F:$AF,11,FALSE)="true","X",""),"")</f>
        <v/>
      </c>
      <c r="S780" s="16" t="str">
        <f>IFERROR(IF(VLOOKUP(B780,IMPORT!$F:$AF,12,FALSE)="true","X",""),"")</f>
        <v/>
      </c>
      <c r="T780" s="16" t="str">
        <f>IFERROR(IF(VLOOKUP(B780,IMPORT!$F:$AF,9,FALSE)="true","X",""),"")</f>
        <v/>
      </c>
      <c r="U780" s="16" t="str">
        <f>IFERROR(IF(VLOOKUP(B780,IMPORT!$F:$AF,10,FALSE)="true","X",""),"")</f>
        <v/>
      </c>
      <c r="V780" s="16" t="str">
        <f>IFERROR(IF(VLOOKUP(B780,IMPORT!$F:$AF,13,FALSE)="true","X",""),"")</f>
        <v/>
      </c>
      <c r="W780" s="16" t="str">
        <f>IFERROR(IF(VLOOKUP(B780,IMPORT!$F:$AF,14,FALSE)="true","X",""),"")</f>
        <v/>
      </c>
      <c r="X780" s="12" t="str">
        <f>IFERROR(INT(IF(MID(VLOOKUP(B780,IMPORT!$F:$AF,27,FALSE),1,10)&lt;&gt;"null",MID(VLOOKUP(B780,IMPORT!$F:$AF,27,FALSE),1,10),"-")),"")</f>
        <v/>
      </c>
      <c r="Y780" s="21" t="str">
        <f>IFERROR(IF(VLOOKUP(B780,IMPORT!$F:$AF,24,FALSE)&lt;&gt;"null",VLOOKUP(B780,IMPORT!$F:$AF,24,FALSE),""),"")</f>
        <v/>
      </c>
      <c r="Z780" s="18" t="str">
        <f>IFERROR(IF(VLOOKUP(B780,IMPORT!$F:$AF,25,FALSE)&lt;&gt;"null",VLOOKUP(B780,IMPORT!$F:$AF,25,FALSE),""),"")</f>
        <v/>
      </c>
    </row>
    <row r="781" spans="1:26">
      <c r="A781" s="1" t="str">
        <f>IFERROR(IF(IMPORT!C781&lt;&gt;"",IMPORT!C781,""),"")</f>
        <v/>
      </c>
      <c r="B781" s="1">
        <f>IFERROR(VLOOKUP(D781,IMPORT!$1:$1048576,6,FALSE),"")</f>
        <v>0</v>
      </c>
      <c r="C781" s="1" t="str">
        <f>IFERROR(VLOOKUP(B781,IMPORT!$F:$G,2,FALSE),"")</f>
        <v/>
      </c>
      <c r="D781" s="8" t="str">
        <f>IFERROR(IF(IMPORT!A781&lt;&gt;"",IMPORT!A781,""),"")</f>
        <v/>
      </c>
      <c r="E781" s="1">
        <f>IFERROR(VLOOKUP(D781,IMPORT!$1:$1048576,21,FALSE),"")</f>
        <v>0</v>
      </c>
      <c r="F781" s="25" t="str">
        <f>IFERROR(IF(VLOOKUP(B781,IMPORT!$F:$J,4,0)="true","","S"),"")</f>
        <v/>
      </c>
      <c r="G781" s="10" t="str">
        <f>IFERROR(IF(VLOOKUP(B781,IMPORT!$F:$J,5,0)="normal","","B"),"")</f>
        <v/>
      </c>
      <c r="H781" s="26" t="str">
        <f>IFERROR(IF(VLOOKUP(B781,IMPORT!$F:$L,7,0)="true","","P"),"")</f>
        <v/>
      </c>
      <c r="I781" s="18" t="str">
        <f>IF(AND(OR(IMPORT!K781="available",IMPORT!K781="reservation",IMPORT!K781="reservation-late"),OR(A781&lt;&gt;"Z - Garage - Livraison",A781&lt;&gt;"Z - Garage - Livraison")),B781,"")</f>
        <v/>
      </c>
      <c r="J781" s="18" t="str">
        <f>IFERROR(IF(VLOOKUP(B781,IMPORT!$F:$AF,21,FALSE)&lt;&gt;"null",IF(OR(A781="Z - Garage - Livraison",A781="Z - Garage - Restitution"),"",B781),""),"")</f>
        <v/>
      </c>
      <c r="K781" s="18" t="str">
        <f>IF(AND(J781="",OR(IMPORT!K781="intervention",IMPORT!K781="intervention-late")),IF(OR(A781="Z - Garage - Livraison",A781="Z - Garage - Restitution"),"",B781),"")</f>
        <v/>
      </c>
      <c r="L781" s="18" t="str">
        <f>IFERROR(IF(OR(A781="Z - Garage - Livraison",A781="Z - Garage - Restitution"),B781,""),"")</f>
        <v/>
      </c>
      <c r="M781" s="20" t="str">
        <f>IFERROR(INT(IF(OR(IMPORT!K781="intervention",IMPORT!K781="intervention-late",IMPORT!K781="unavailable"),IF(J781&lt;&gt;"",MID(VLOOKUP(B781,IMPORT!$F:$AF,21,0),1,10),MID(VLOOKUP(B781,IMPORT!$F:$AF,19,0),1,10)),"")),"")</f>
        <v/>
      </c>
      <c r="N781" s="20" t="str">
        <f>IFERROR(INT(IF(OR(IMPORT!K781="intervention",IMPORT!K781="intervention-late",IMPORT!K781="unavailable"),IF(J781&lt;&gt;"",MID(VLOOKUP(B781,IMPORT!$F:$AF,22,0),1,10),MID(VLOOKUP(B781,IMPORT!$F:$AF,20,0),1,10)),"")),"")</f>
        <v/>
      </c>
      <c r="O781" s="18" t="str">
        <f t="shared" ca="1" si="12"/>
        <v/>
      </c>
      <c r="P781" s="14" t="str">
        <f>IFERROR(INT(IF(MID(VLOOKUP(B781,IMPORT!$F:$AF,23,FALSE),1,10)&lt;&gt;"null",MID(VLOOKUP(B781,IMPORT!$F:$AF,23,FALSE),1,10),"")),"")</f>
        <v/>
      </c>
      <c r="Q781" s="16" t="str">
        <f>IFERROR(INT(IF(MID(VLOOKUP(B781,IMPORT!$F:$AF,26,FALSE),1,10)&lt;&gt;"null",MID(VLOOKUP(B781,IMPORT!$F:$AF,26,FALSE),1,10),"")),"")</f>
        <v/>
      </c>
      <c r="R781" s="16" t="str">
        <f>IFERROR(IF(VLOOKUP(B781,IMPORT!$F:$AF,11,FALSE)="true","X",""),"")</f>
        <v/>
      </c>
      <c r="S781" s="16" t="str">
        <f>IFERROR(IF(VLOOKUP(B781,IMPORT!$F:$AF,12,FALSE)="true","X",""),"")</f>
        <v/>
      </c>
      <c r="T781" s="16" t="str">
        <f>IFERROR(IF(VLOOKUP(B781,IMPORT!$F:$AF,9,FALSE)="true","X",""),"")</f>
        <v/>
      </c>
      <c r="U781" s="16" t="str">
        <f>IFERROR(IF(VLOOKUP(B781,IMPORT!$F:$AF,10,FALSE)="true","X",""),"")</f>
        <v/>
      </c>
      <c r="V781" s="16" t="str">
        <f>IFERROR(IF(VLOOKUP(B781,IMPORT!$F:$AF,13,FALSE)="true","X",""),"")</f>
        <v/>
      </c>
      <c r="W781" s="16" t="str">
        <f>IFERROR(IF(VLOOKUP(B781,IMPORT!$F:$AF,14,FALSE)="true","X",""),"")</f>
        <v/>
      </c>
      <c r="X781" s="12" t="str">
        <f>IFERROR(INT(IF(MID(VLOOKUP(B781,IMPORT!$F:$AF,27,FALSE),1,10)&lt;&gt;"null",MID(VLOOKUP(B781,IMPORT!$F:$AF,27,FALSE),1,10),"-")),"")</f>
        <v/>
      </c>
      <c r="Y781" s="21" t="str">
        <f>IFERROR(IF(VLOOKUP(B781,IMPORT!$F:$AF,24,FALSE)&lt;&gt;"null",VLOOKUP(B781,IMPORT!$F:$AF,24,FALSE),""),"")</f>
        <v/>
      </c>
      <c r="Z781" s="18" t="str">
        <f>IFERROR(IF(VLOOKUP(B781,IMPORT!$F:$AF,25,FALSE)&lt;&gt;"null",VLOOKUP(B781,IMPORT!$F:$AF,25,FALSE),""),"")</f>
        <v/>
      </c>
    </row>
    <row r="782" spans="1:26">
      <c r="A782" s="1" t="str">
        <f>IFERROR(IF(IMPORT!C782&lt;&gt;"",IMPORT!C782,""),"")</f>
        <v/>
      </c>
      <c r="B782" s="1">
        <f>IFERROR(VLOOKUP(D782,IMPORT!$1:$1048576,6,FALSE),"")</f>
        <v>0</v>
      </c>
      <c r="C782" s="1" t="str">
        <f>IFERROR(VLOOKUP(B782,IMPORT!$F:$G,2,FALSE),"")</f>
        <v/>
      </c>
      <c r="D782" s="8" t="str">
        <f>IFERROR(IF(IMPORT!A782&lt;&gt;"",IMPORT!A782,""),"")</f>
        <v/>
      </c>
      <c r="E782" s="1">
        <f>IFERROR(VLOOKUP(D782,IMPORT!$1:$1048576,21,FALSE),"")</f>
        <v>0</v>
      </c>
      <c r="F782" s="25" t="str">
        <f>IFERROR(IF(VLOOKUP(B782,IMPORT!$F:$J,4,0)="true","","S"),"")</f>
        <v/>
      </c>
      <c r="G782" s="10" t="str">
        <f>IFERROR(IF(VLOOKUP(B782,IMPORT!$F:$J,5,0)="normal","","B"),"")</f>
        <v/>
      </c>
      <c r="H782" s="26" t="str">
        <f>IFERROR(IF(VLOOKUP(B782,IMPORT!$F:$L,7,0)="true","","P"),"")</f>
        <v/>
      </c>
      <c r="I782" s="18" t="str">
        <f>IF(AND(OR(IMPORT!K782="available",IMPORT!K782="reservation",IMPORT!K782="reservation-late"),OR(A782&lt;&gt;"Z - Garage - Livraison",A782&lt;&gt;"Z - Garage - Livraison")),B782,"")</f>
        <v/>
      </c>
      <c r="J782" s="18" t="str">
        <f>IFERROR(IF(VLOOKUP(B782,IMPORT!$F:$AF,21,FALSE)&lt;&gt;"null",IF(OR(A782="Z - Garage - Livraison",A782="Z - Garage - Restitution"),"",B782),""),"")</f>
        <v/>
      </c>
      <c r="K782" s="18" t="str">
        <f>IF(AND(J782="",OR(IMPORT!K782="intervention",IMPORT!K782="intervention-late")),IF(OR(A782="Z - Garage - Livraison",A782="Z - Garage - Restitution"),"",B782),"")</f>
        <v/>
      </c>
      <c r="L782" s="18" t="str">
        <f>IFERROR(IF(OR(A782="Z - Garage - Livraison",A782="Z - Garage - Restitution"),B782,""),"")</f>
        <v/>
      </c>
      <c r="M782" s="20" t="str">
        <f>IFERROR(INT(IF(OR(IMPORT!K782="intervention",IMPORT!K782="intervention-late",IMPORT!K782="unavailable"),IF(J782&lt;&gt;"",MID(VLOOKUP(B782,IMPORT!$F:$AF,21,0),1,10),MID(VLOOKUP(B782,IMPORT!$F:$AF,19,0),1,10)),"")),"")</f>
        <v/>
      </c>
      <c r="N782" s="20" t="str">
        <f>IFERROR(INT(IF(OR(IMPORT!K782="intervention",IMPORT!K782="intervention-late",IMPORT!K782="unavailable"),IF(J782&lt;&gt;"",MID(VLOOKUP(B782,IMPORT!$F:$AF,22,0),1,10),MID(VLOOKUP(B782,IMPORT!$F:$AF,20,0),1,10)),"")),"")</f>
        <v/>
      </c>
      <c r="O782" s="18" t="str">
        <f t="shared" ca="1" si="12"/>
        <v/>
      </c>
      <c r="P782" s="14" t="str">
        <f>IFERROR(INT(IF(MID(VLOOKUP(B782,IMPORT!$F:$AF,23,FALSE),1,10)&lt;&gt;"null",MID(VLOOKUP(B782,IMPORT!$F:$AF,23,FALSE),1,10),"")),"")</f>
        <v/>
      </c>
      <c r="Q782" s="16" t="str">
        <f>IFERROR(INT(IF(MID(VLOOKUP(B782,IMPORT!$F:$AF,26,FALSE),1,10)&lt;&gt;"null",MID(VLOOKUP(B782,IMPORT!$F:$AF,26,FALSE),1,10),"")),"")</f>
        <v/>
      </c>
      <c r="R782" s="16" t="str">
        <f>IFERROR(IF(VLOOKUP(B782,IMPORT!$F:$AF,11,FALSE)="true","X",""),"")</f>
        <v/>
      </c>
      <c r="S782" s="16" t="str">
        <f>IFERROR(IF(VLOOKUP(B782,IMPORT!$F:$AF,12,FALSE)="true","X",""),"")</f>
        <v/>
      </c>
      <c r="T782" s="16" t="str">
        <f>IFERROR(IF(VLOOKUP(B782,IMPORT!$F:$AF,9,FALSE)="true","X",""),"")</f>
        <v/>
      </c>
      <c r="U782" s="16" t="str">
        <f>IFERROR(IF(VLOOKUP(B782,IMPORT!$F:$AF,10,FALSE)="true","X",""),"")</f>
        <v/>
      </c>
      <c r="V782" s="16" t="str">
        <f>IFERROR(IF(VLOOKUP(B782,IMPORT!$F:$AF,13,FALSE)="true","X",""),"")</f>
        <v/>
      </c>
      <c r="W782" s="16" t="str">
        <f>IFERROR(IF(VLOOKUP(B782,IMPORT!$F:$AF,14,FALSE)="true","X",""),"")</f>
        <v/>
      </c>
      <c r="X782" s="12" t="str">
        <f>IFERROR(INT(IF(MID(VLOOKUP(B782,IMPORT!$F:$AF,27,FALSE),1,10)&lt;&gt;"null",MID(VLOOKUP(B782,IMPORT!$F:$AF,27,FALSE),1,10),"-")),"")</f>
        <v/>
      </c>
      <c r="Y782" s="21" t="str">
        <f>IFERROR(IF(VLOOKUP(B782,IMPORT!$F:$AF,24,FALSE)&lt;&gt;"null",VLOOKUP(B782,IMPORT!$F:$AF,24,FALSE),""),"")</f>
        <v/>
      </c>
      <c r="Z782" s="18" t="str">
        <f>IFERROR(IF(VLOOKUP(B782,IMPORT!$F:$AF,25,FALSE)&lt;&gt;"null",VLOOKUP(B782,IMPORT!$F:$AF,25,FALSE),""),"")</f>
        <v/>
      </c>
    </row>
    <row r="783" spans="1:26">
      <c r="A783" s="1" t="str">
        <f>IFERROR(IF(IMPORT!C783&lt;&gt;"",IMPORT!C783,""),"")</f>
        <v/>
      </c>
      <c r="B783" s="1">
        <f>IFERROR(VLOOKUP(D783,IMPORT!$1:$1048576,6,FALSE),"")</f>
        <v>0</v>
      </c>
      <c r="C783" s="1" t="str">
        <f>IFERROR(VLOOKUP(B783,IMPORT!$F:$G,2,FALSE),"")</f>
        <v/>
      </c>
      <c r="D783" s="8" t="str">
        <f>IFERROR(IF(IMPORT!A783&lt;&gt;"",IMPORT!A783,""),"")</f>
        <v/>
      </c>
      <c r="E783" s="1">
        <f>IFERROR(VLOOKUP(D783,IMPORT!$1:$1048576,21,FALSE),"")</f>
        <v>0</v>
      </c>
      <c r="F783" s="25" t="str">
        <f>IFERROR(IF(VLOOKUP(B783,IMPORT!$F:$J,4,0)="true","","S"),"")</f>
        <v/>
      </c>
      <c r="G783" s="10" t="str">
        <f>IFERROR(IF(VLOOKUP(B783,IMPORT!$F:$J,5,0)="normal","","B"),"")</f>
        <v/>
      </c>
      <c r="H783" s="26" t="str">
        <f>IFERROR(IF(VLOOKUP(B783,IMPORT!$F:$L,7,0)="true","","P"),"")</f>
        <v/>
      </c>
      <c r="I783" s="18" t="str">
        <f>IF(AND(OR(IMPORT!K783="available",IMPORT!K783="reservation",IMPORT!K783="reservation-late"),OR(A783&lt;&gt;"Z - Garage - Livraison",A783&lt;&gt;"Z - Garage - Livraison")),B783,"")</f>
        <v/>
      </c>
      <c r="J783" s="18" t="str">
        <f>IFERROR(IF(VLOOKUP(B783,IMPORT!$F:$AF,21,FALSE)&lt;&gt;"null",IF(OR(A783="Z - Garage - Livraison",A783="Z - Garage - Restitution"),"",B783),""),"")</f>
        <v/>
      </c>
      <c r="K783" s="18" t="str">
        <f>IF(AND(J783="",OR(IMPORT!K783="intervention",IMPORT!K783="intervention-late")),IF(OR(A783="Z - Garage - Livraison",A783="Z - Garage - Restitution"),"",B783),"")</f>
        <v/>
      </c>
      <c r="L783" s="18" t="str">
        <f>IFERROR(IF(OR(A783="Z - Garage - Livraison",A783="Z - Garage - Restitution"),B783,""),"")</f>
        <v/>
      </c>
      <c r="M783" s="20" t="str">
        <f>IFERROR(INT(IF(OR(IMPORT!K783="intervention",IMPORT!K783="intervention-late",IMPORT!K783="unavailable"),IF(J783&lt;&gt;"",MID(VLOOKUP(B783,IMPORT!$F:$AF,21,0),1,10),MID(VLOOKUP(B783,IMPORT!$F:$AF,19,0),1,10)),"")),"")</f>
        <v/>
      </c>
      <c r="N783" s="20" t="str">
        <f>IFERROR(INT(IF(OR(IMPORT!K783="intervention",IMPORT!K783="intervention-late",IMPORT!K783="unavailable"),IF(J783&lt;&gt;"",MID(VLOOKUP(B783,IMPORT!$F:$AF,22,0),1,10),MID(VLOOKUP(B783,IMPORT!$F:$AF,20,0),1,10)),"")),"")</f>
        <v/>
      </c>
      <c r="O783" s="18" t="str">
        <f t="shared" ca="1" si="12"/>
        <v/>
      </c>
      <c r="P783" s="14" t="str">
        <f>IFERROR(INT(IF(MID(VLOOKUP(B783,IMPORT!$F:$AF,23,FALSE),1,10)&lt;&gt;"null",MID(VLOOKUP(B783,IMPORT!$F:$AF,23,FALSE),1,10),"")),"")</f>
        <v/>
      </c>
      <c r="Q783" s="16" t="str">
        <f>IFERROR(INT(IF(MID(VLOOKUP(B783,IMPORT!$F:$AF,26,FALSE),1,10)&lt;&gt;"null",MID(VLOOKUP(B783,IMPORT!$F:$AF,26,FALSE),1,10),"")),"")</f>
        <v/>
      </c>
      <c r="R783" s="16" t="str">
        <f>IFERROR(IF(VLOOKUP(B783,IMPORT!$F:$AF,11,FALSE)="true","X",""),"")</f>
        <v/>
      </c>
      <c r="S783" s="16" t="str">
        <f>IFERROR(IF(VLOOKUP(B783,IMPORT!$F:$AF,12,FALSE)="true","X",""),"")</f>
        <v/>
      </c>
      <c r="T783" s="16" t="str">
        <f>IFERROR(IF(VLOOKUP(B783,IMPORT!$F:$AF,9,FALSE)="true","X",""),"")</f>
        <v/>
      </c>
      <c r="U783" s="16" t="str">
        <f>IFERROR(IF(VLOOKUP(B783,IMPORT!$F:$AF,10,FALSE)="true","X",""),"")</f>
        <v/>
      </c>
      <c r="V783" s="16" t="str">
        <f>IFERROR(IF(VLOOKUP(B783,IMPORT!$F:$AF,13,FALSE)="true","X",""),"")</f>
        <v/>
      </c>
      <c r="W783" s="16" t="str">
        <f>IFERROR(IF(VLOOKUP(B783,IMPORT!$F:$AF,14,FALSE)="true","X",""),"")</f>
        <v/>
      </c>
      <c r="X783" s="12" t="str">
        <f>IFERROR(INT(IF(MID(VLOOKUP(B783,IMPORT!$F:$AF,27,FALSE),1,10)&lt;&gt;"null",MID(VLOOKUP(B783,IMPORT!$F:$AF,27,FALSE),1,10),"-")),"")</f>
        <v/>
      </c>
      <c r="Y783" s="21" t="str">
        <f>IFERROR(IF(VLOOKUP(B783,IMPORT!$F:$AF,24,FALSE)&lt;&gt;"null",VLOOKUP(B783,IMPORT!$F:$AF,24,FALSE),""),"")</f>
        <v/>
      </c>
      <c r="Z783" s="18" t="str">
        <f>IFERROR(IF(VLOOKUP(B783,IMPORT!$F:$AF,25,FALSE)&lt;&gt;"null",VLOOKUP(B783,IMPORT!$F:$AF,25,FALSE),""),"")</f>
        <v/>
      </c>
    </row>
    <row r="784" spans="1:26">
      <c r="A784" s="1" t="str">
        <f>IFERROR(IF(IMPORT!C784&lt;&gt;"",IMPORT!C784,""),"")</f>
        <v/>
      </c>
      <c r="B784" s="1">
        <f>IFERROR(VLOOKUP(D784,IMPORT!$1:$1048576,6,FALSE),"")</f>
        <v>0</v>
      </c>
      <c r="C784" s="1" t="str">
        <f>IFERROR(VLOOKUP(B784,IMPORT!$F:$G,2,FALSE),"")</f>
        <v/>
      </c>
      <c r="D784" s="8" t="str">
        <f>IFERROR(IF(IMPORT!A784&lt;&gt;"",IMPORT!A784,""),"")</f>
        <v/>
      </c>
      <c r="E784" s="1">
        <f>IFERROR(VLOOKUP(D784,IMPORT!$1:$1048576,21,FALSE),"")</f>
        <v>0</v>
      </c>
      <c r="F784" s="25" t="str">
        <f>IFERROR(IF(VLOOKUP(B784,IMPORT!$F:$J,4,0)="true","","S"),"")</f>
        <v/>
      </c>
      <c r="G784" s="10" t="str">
        <f>IFERROR(IF(VLOOKUP(B784,IMPORT!$F:$J,5,0)="normal","","B"),"")</f>
        <v/>
      </c>
      <c r="H784" s="26" t="str">
        <f>IFERROR(IF(VLOOKUP(B784,IMPORT!$F:$L,7,0)="true","","P"),"")</f>
        <v/>
      </c>
      <c r="I784" s="18" t="str">
        <f>IF(AND(OR(IMPORT!K784="available",IMPORT!K784="reservation",IMPORT!K784="reservation-late"),OR(A784&lt;&gt;"Z - Garage - Livraison",A784&lt;&gt;"Z - Garage - Livraison")),B784,"")</f>
        <v/>
      </c>
      <c r="J784" s="18" t="str">
        <f>IFERROR(IF(VLOOKUP(B784,IMPORT!$F:$AF,21,FALSE)&lt;&gt;"null",IF(OR(A784="Z - Garage - Livraison",A784="Z - Garage - Restitution"),"",B784),""),"")</f>
        <v/>
      </c>
      <c r="K784" s="18" t="str">
        <f>IF(AND(J784="",OR(IMPORT!K784="intervention",IMPORT!K784="intervention-late")),IF(OR(A784="Z - Garage - Livraison",A784="Z - Garage - Restitution"),"",B784),"")</f>
        <v/>
      </c>
      <c r="L784" s="18" t="str">
        <f>IFERROR(IF(OR(A784="Z - Garage - Livraison",A784="Z - Garage - Restitution"),B784,""),"")</f>
        <v/>
      </c>
      <c r="M784" s="20" t="str">
        <f>IFERROR(INT(IF(OR(IMPORT!K784="intervention",IMPORT!K784="intervention-late",IMPORT!K784="unavailable"),IF(J784&lt;&gt;"",MID(VLOOKUP(B784,IMPORT!$F:$AF,21,0),1,10),MID(VLOOKUP(B784,IMPORT!$F:$AF,19,0),1,10)),"")),"")</f>
        <v/>
      </c>
      <c r="N784" s="20" t="str">
        <f>IFERROR(INT(IF(OR(IMPORT!K784="intervention",IMPORT!K784="intervention-late",IMPORT!K784="unavailable"),IF(J784&lt;&gt;"",MID(VLOOKUP(B784,IMPORT!$F:$AF,22,0),1,10),MID(VLOOKUP(B784,IMPORT!$F:$AF,20,0),1,10)),"")),"")</f>
        <v/>
      </c>
      <c r="O784" s="18" t="str">
        <f t="shared" ca="1" si="12"/>
        <v/>
      </c>
      <c r="P784" s="14" t="str">
        <f>IFERROR(INT(IF(MID(VLOOKUP(B784,IMPORT!$F:$AF,23,FALSE),1,10)&lt;&gt;"null",MID(VLOOKUP(B784,IMPORT!$F:$AF,23,FALSE),1,10),"")),"")</f>
        <v/>
      </c>
      <c r="Q784" s="16" t="str">
        <f>IFERROR(INT(IF(MID(VLOOKUP(B784,IMPORT!$F:$AF,26,FALSE),1,10)&lt;&gt;"null",MID(VLOOKUP(B784,IMPORT!$F:$AF,26,FALSE),1,10),"")),"")</f>
        <v/>
      </c>
      <c r="R784" s="16" t="str">
        <f>IFERROR(IF(VLOOKUP(B784,IMPORT!$F:$AF,11,FALSE)="true","X",""),"")</f>
        <v/>
      </c>
      <c r="S784" s="16" t="str">
        <f>IFERROR(IF(VLOOKUP(B784,IMPORT!$F:$AF,12,FALSE)="true","X",""),"")</f>
        <v/>
      </c>
      <c r="T784" s="16" t="str">
        <f>IFERROR(IF(VLOOKUP(B784,IMPORT!$F:$AF,9,FALSE)="true","X",""),"")</f>
        <v/>
      </c>
      <c r="U784" s="16" t="str">
        <f>IFERROR(IF(VLOOKUP(B784,IMPORT!$F:$AF,10,FALSE)="true","X",""),"")</f>
        <v/>
      </c>
      <c r="V784" s="16" t="str">
        <f>IFERROR(IF(VLOOKUP(B784,IMPORT!$F:$AF,13,FALSE)="true","X",""),"")</f>
        <v/>
      </c>
      <c r="W784" s="16" t="str">
        <f>IFERROR(IF(VLOOKUP(B784,IMPORT!$F:$AF,14,FALSE)="true","X",""),"")</f>
        <v/>
      </c>
      <c r="X784" s="12" t="str">
        <f>IFERROR(INT(IF(MID(VLOOKUP(B784,IMPORT!$F:$AF,27,FALSE),1,10)&lt;&gt;"null",MID(VLOOKUP(B784,IMPORT!$F:$AF,27,FALSE),1,10),"-")),"")</f>
        <v/>
      </c>
      <c r="Y784" s="21" t="str">
        <f>IFERROR(IF(VLOOKUP(B784,IMPORT!$F:$AF,24,FALSE)&lt;&gt;"null",VLOOKUP(B784,IMPORT!$F:$AF,24,FALSE),""),"")</f>
        <v/>
      </c>
      <c r="Z784" s="18" t="str">
        <f>IFERROR(IF(VLOOKUP(B784,IMPORT!$F:$AF,25,FALSE)&lt;&gt;"null",VLOOKUP(B784,IMPORT!$F:$AF,25,FALSE),""),"")</f>
        <v/>
      </c>
    </row>
    <row r="785" spans="1:26">
      <c r="A785" s="1" t="str">
        <f>IFERROR(IF(IMPORT!C785&lt;&gt;"",IMPORT!C785,""),"")</f>
        <v/>
      </c>
      <c r="B785" s="1">
        <f>IFERROR(VLOOKUP(D785,IMPORT!$1:$1048576,6,FALSE),"")</f>
        <v>0</v>
      </c>
      <c r="C785" s="1" t="str">
        <f>IFERROR(VLOOKUP(B785,IMPORT!$F:$G,2,FALSE),"")</f>
        <v/>
      </c>
      <c r="D785" s="8" t="str">
        <f>IFERROR(IF(IMPORT!A785&lt;&gt;"",IMPORT!A785,""),"")</f>
        <v/>
      </c>
      <c r="E785" s="1">
        <f>IFERROR(VLOOKUP(D785,IMPORT!$1:$1048576,21,FALSE),"")</f>
        <v>0</v>
      </c>
      <c r="F785" s="25" t="str">
        <f>IFERROR(IF(VLOOKUP(B785,IMPORT!$F:$J,4,0)="true","","S"),"")</f>
        <v/>
      </c>
      <c r="G785" s="10" t="str">
        <f>IFERROR(IF(VLOOKUP(B785,IMPORT!$F:$J,5,0)="normal","","B"),"")</f>
        <v/>
      </c>
      <c r="H785" s="26" t="str">
        <f>IFERROR(IF(VLOOKUP(B785,IMPORT!$F:$L,7,0)="true","","P"),"")</f>
        <v/>
      </c>
      <c r="I785" s="18" t="str">
        <f>IF(AND(OR(IMPORT!K785="available",IMPORT!K785="reservation",IMPORT!K785="reservation-late"),OR(A785&lt;&gt;"Z - Garage - Livraison",A785&lt;&gt;"Z - Garage - Livraison")),B785,"")</f>
        <v/>
      </c>
      <c r="J785" s="18" t="str">
        <f>IFERROR(IF(VLOOKUP(B785,IMPORT!$F:$AF,21,FALSE)&lt;&gt;"null",IF(OR(A785="Z - Garage - Livraison",A785="Z - Garage - Restitution"),"",B785),""),"")</f>
        <v/>
      </c>
      <c r="K785" s="18" t="str">
        <f>IF(AND(J785="",OR(IMPORT!K785="intervention",IMPORT!K785="intervention-late")),IF(OR(A785="Z - Garage - Livraison",A785="Z - Garage - Restitution"),"",B785),"")</f>
        <v/>
      </c>
      <c r="L785" s="18" t="str">
        <f>IFERROR(IF(OR(A785="Z - Garage - Livraison",A785="Z - Garage - Restitution"),B785,""),"")</f>
        <v/>
      </c>
      <c r="M785" s="20" t="str">
        <f>IFERROR(INT(IF(OR(IMPORT!K785="intervention",IMPORT!K785="intervention-late",IMPORT!K785="unavailable"),IF(J785&lt;&gt;"",MID(VLOOKUP(B785,IMPORT!$F:$AF,21,0),1,10),MID(VLOOKUP(B785,IMPORT!$F:$AF,19,0),1,10)),"")),"")</f>
        <v/>
      </c>
      <c r="N785" s="20" t="str">
        <f>IFERROR(INT(IF(OR(IMPORT!K785="intervention",IMPORT!K785="intervention-late",IMPORT!K785="unavailable"),IF(J785&lt;&gt;"",MID(VLOOKUP(B785,IMPORT!$F:$AF,22,0),1,10),MID(VLOOKUP(B785,IMPORT!$F:$AF,20,0),1,10)),"")),"")</f>
        <v/>
      </c>
      <c r="O785" s="18" t="str">
        <f t="shared" ca="1" si="12"/>
        <v/>
      </c>
      <c r="P785" s="14" t="str">
        <f>IFERROR(INT(IF(MID(VLOOKUP(B785,IMPORT!$F:$AF,23,FALSE),1,10)&lt;&gt;"null",MID(VLOOKUP(B785,IMPORT!$F:$AF,23,FALSE),1,10),"")),"")</f>
        <v/>
      </c>
      <c r="Q785" s="16" t="str">
        <f>IFERROR(INT(IF(MID(VLOOKUP(B785,IMPORT!$F:$AF,26,FALSE),1,10)&lt;&gt;"null",MID(VLOOKUP(B785,IMPORT!$F:$AF,26,FALSE),1,10),"")),"")</f>
        <v/>
      </c>
      <c r="R785" s="16" t="str">
        <f>IFERROR(IF(VLOOKUP(B785,IMPORT!$F:$AF,11,FALSE)="true","X",""),"")</f>
        <v/>
      </c>
      <c r="S785" s="16" t="str">
        <f>IFERROR(IF(VLOOKUP(B785,IMPORT!$F:$AF,12,FALSE)="true","X",""),"")</f>
        <v/>
      </c>
      <c r="T785" s="16" t="str">
        <f>IFERROR(IF(VLOOKUP(B785,IMPORT!$F:$AF,9,FALSE)="true","X",""),"")</f>
        <v/>
      </c>
      <c r="U785" s="16" t="str">
        <f>IFERROR(IF(VLOOKUP(B785,IMPORT!$F:$AF,10,FALSE)="true","X",""),"")</f>
        <v/>
      </c>
      <c r="V785" s="16" t="str">
        <f>IFERROR(IF(VLOOKUP(B785,IMPORT!$F:$AF,13,FALSE)="true","X",""),"")</f>
        <v/>
      </c>
      <c r="W785" s="16" t="str">
        <f>IFERROR(IF(VLOOKUP(B785,IMPORT!$F:$AF,14,FALSE)="true","X",""),"")</f>
        <v/>
      </c>
      <c r="X785" s="12" t="str">
        <f>IFERROR(INT(IF(MID(VLOOKUP(B785,IMPORT!$F:$AF,27,FALSE),1,10)&lt;&gt;"null",MID(VLOOKUP(B785,IMPORT!$F:$AF,27,FALSE),1,10),"-")),"")</f>
        <v/>
      </c>
      <c r="Y785" s="21" t="str">
        <f>IFERROR(IF(VLOOKUP(B785,IMPORT!$F:$AF,24,FALSE)&lt;&gt;"null",VLOOKUP(B785,IMPORT!$F:$AF,24,FALSE),""),"")</f>
        <v/>
      </c>
      <c r="Z785" s="18" t="str">
        <f>IFERROR(IF(VLOOKUP(B785,IMPORT!$F:$AF,25,FALSE)&lt;&gt;"null",VLOOKUP(B785,IMPORT!$F:$AF,25,FALSE),""),"")</f>
        <v/>
      </c>
    </row>
    <row r="786" spans="1:26">
      <c r="A786" s="1" t="str">
        <f>IFERROR(IF(IMPORT!C786&lt;&gt;"",IMPORT!C786,""),"")</f>
        <v/>
      </c>
      <c r="B786" s="1">
        <f>IFERROR(VLOOKUP(D786,IMPORT!$1:$1048576,6,FALSE),"")</f>
        <v>0</v>
      </c>
      <c r="C786" s="1" t="str">
        <f>IFERROR(VLOOKUP(B786,IMPORT!$F:$G,2,FALSE),"")</f>
        <v/>
      </c>
      <c r="D786" s="8" t="str">
        <f>IFERROR(IF(IMPORT!A786&lt;&gt;"",IMPORT!A786,""),"")</f>
        <v/>
      </c>
      <c r="E786" s="1">
        <f>IFERROR(VLOOKUP(D786,IMPORT!$1:$1048576,21,FALSE),"")</f>
        <v>0</v>
      </c>
      <c r="F786" s="25" t="str">
        <f>IFERROR(IF(VLOOKUP(B786,IMPORT!$F:$J,4,0)="true","","S"),"")</f>
        <v/>
      </c>
      <c r="G786" s="10" t="str">
        <f>IFERROR(IF(VLOOKUP(B786,IMPORT!$F:$J,5,0)="normal","","B"),"")</f>
        <v/>
      </c>
      <c r="H786" s="26" t="str">
        <f>IFERROR(IF(VLOOKUP(B786,IMPORT!$F:$L,7,0)="true","","P"),"")</f>
        <v/>
      </c>
      <c r="I786" s="18" t="str">
        <f>IF(AND(OR(IMPORT!K786="available",IMPORT!K786="reservation",IMPORT!K786="reservation-late"),OR(A786&lt;&gt;"Z - Garage - Livraison",A786&lt;&gt;"Z - Garage - Livraison")),B786,"")</f>
        <v/>
      </c>
      <c r="J786" s="18" t="str">
        <f>IFERROR(IF(VLOOKUP(B786,IMPORT!$F:$AF,21,FALSE)&lt;&gt;"null",IF(OR(A786="Z - Garage - Livraison",A786="Z - Garage - Restitution"),"",B786),""),"")</f>
        <v/>
      </c>
      <c r="K786" s="18" t="str">
        <f>IF(AND(J786="",OR(IMPORT!K786="intervention",IMPORT!K786="intervention-late")),IF(OR(A786="Z - Garage - Livraison",A786="Z - Garage - Restitution"),"",B786),"")</f>
        <v/>
      </c>
      <c r="L786" s="18" t="str">
        <f>IFERROR(IF(OR(A786="Z - Garage - Livraison",A786="Z - Garage - Restitution"),B786,""),"")</f>
        <v/>
      </c>
      <c r="M786" s="20" t="str">
        <f>IFERROR(INT(IF(OR(IMPORT!K786="intervention",IMPORT!K786="intervention-late",IMPORT!K786="unavailable"),IF(J786&lt;&gt;"",MID(VLOOKUP(B786,IMPORT!$F:$AF,21,0),1,10),MID(VLOOKUP(B786,IMPORT!$F:$AF,19,0),1,10)),"")),"")</f>
        <v/>
      </c>
      <c r="N786" s="20" t="str">
        <f>IFERROR(INT(IF(OR(IMPORT!K786="intervention",IMPORT!K786="intervention-late",IMPORT!K786="unavailable"),IF(J786&lt;&gt;"",MID(VLOOKUP(B786,IMPORT!$F:$AF,22,0),1,10),MID(VLOOKUP(B786,IMPORT!$F:$AF,20,0),1,10)),"")),"")</f>
        <v/>
      </c>
      <c r="O786" s="18" t="str">
        <f t="shared" ca="1" si="12"/>
        <v/>
      </c>
      <c r="P786" s="14" t="str">
        <f>IFERROR(INT(IF(MID(VLOOKUP(B786,IMPORT!$F:$AF,23,FALSE),1,10)&lt;&gt;"null",MID(VLOOKUP(B786,IMPORT!$F:$AF,23,FALSE),1,10),"")),"")</f>
        <v/>
      </c>
      <c r="Q786" s="16" t="str">
        <f>IFERROR(INT(IF(MID(VLOOKUP(B786,IMPORT!$F:$AF,26,FALSE),1,10)&lt;&gt;"null",MID(VLOOKUP(B786,IMPORT!$F:$AF,26,FALSE),1,10),"")),"")</f>
        <v/>
      </c>
      <c r="R786" s="16" t="str">
        <f>IFERROR(IF(VLOOKUP(B786,IMPORT!$F:$AF,11,FALSE)="true","X",""),"")</f>
        <v/>
      </c>
      <c r="S786" s="16" t="str">
        <f>IFERROR(IF(VLOOKUP(B786,IMPORT!$F:$AF,12,FALSE)="true","X",""),"")</f>
        <v/>
      </c>
      <c r="T786" s="16" t="str">
        <f>IFERROR(IF(VLOOKUP(B786,IMPORT!$F:$AF,9,FALSE)="true","X",""),"")</f>
        <v/>
      </c>
      <c r="U786" s="16" t="str">
        <f>IFERROR(IF(VLOOKUP(B786,IMPORT!$F:$AF,10,FALSE)="true","X",""),"")</f>
        <v/>
      </c>
      <c r="V786" s="16" t="str">
        <f>IFERROR(IF(VLOOKUP(B786,IMPORT!$F:$AF,13,FALSE)="true","X",""),"")</f>
        <v/>
      </c>
      <c r="W786" s="16" t="str">
        <f>IFERROR(IF(VLOOKUP(B786,IMPORT!$F:$AF,14,FALSE)="true","X",""),"")</f>
        <v/>
      </c>
      <c r="X786" s="12" t="str">
        <f>IFERROR(INT(IF(MID(VLOOKUP(B786,IMPORT!$F:$AF,27,FALSE),1,10)&lt;&gt;"null",MID(VLOOKUP(B786,IMPORT!$F:$AF,27,FALSE),1,10),"-")),"")</f>
        <v/>
      </c>
      <c r="Y786" s="21" t="str">
        <f>IFERROR(IF(VLOOKUP(B786,IMPORT!$F:$AF,24,FALSE)&lt;&gt;"null",VLOOKUP(B786,IMPORT!$F:$AF,24,FALSE),""),"")</f>
        <v/>
      </c>
      <c r="Z786" s="18" t="str">
        <f>IFERROR(IF(VLOOKUP(B786,IMPORT!$F:$AF,25,FALSE)&lt;&gt;"null",VLOOKUP(B786,IMPORT!$F:$AF,25,FALSE),""),"")</f>
        <v/>
      </c>
    </row>
    <row r="787" spans="1:26">
      <c r="A787" s="1" t="str">
        <f>IFERROR(IF(IMPORT!C787&lt;&gt;"",IMPORT!C787,""),"")</f>
        <v/>
      </c>
      <c r="B787" s="1">
        <f>IFERROR(VLOOKUP(D787,IMPORT!$1:$1048576,6,FALSE),"")</f>
        <v>0</v>
      </c>
      <c r="C787" s="1" t="str">
        <f>IFERROR(VLOOKUP(B787,IMPORT!$F:$G,2,FALSE),"")</f>
        <v/>
      </c>
      <c r="D787" s="8" t="str">
        <f>IFERROR(IF(IMPORT!A787&lt;&gt;"",IMPORT!A787,""),"")</f>
        <v/>
      </c>
      <c r="E787" s="1">
        <f>IFERROR(VLOOKUP(D787,IMPORT!$1:$1048576,21,FALSE),"")</f>
        <v>0</v>
      </c>
      <c r="F787" s="25" t="str">
        <f>IFERROR(IF(VLOOKUP(B787,IMPORT!$F:$J,4,0)="true","","S"),"")</f>
        <v/>
      </c>
      <c r="G787" s="10" t="str">
        <f>IFERROR(IF(VLOOKUP(B787,IMPORT!$F:$J,5,0)="normal","","B"),"")</f>
        <v/>
      </c>
      <c r="H787" s="26" t="str">
        <f>IFERROR(IF(VLOOKUP(B787,IMPORT!$F:$L,7,0)="true","","P"),"")</f>
        <v/>
      </c>
      <c r="I787" s="18" t="str">
        <f>IF(AND(OR(IMPORT!K787="available",IMPORT!K787="reservation",IMPORT!K787="reservation-late"),OR(A787&lt;&gt;"Z - Garage - Livraison",A787&lt;&gt;"Z - Garage - Livraison")),B787,"")</f>
        <v/>
      </c>
      <c r="J787" s="18" t="str">
        <f>IFERROR(IF(VLOOKUP(B787,IMPORT!$F:$AF,21,FALSE)&lt;&gt;"null",IF(OR(A787="Z - Garage - Livraison",A787="Z - Garage - Restitution"),"",B787),""),"")</f>
        <v/>
      </c>
      <c r="K787" s="18" t="str">
        <f>IF(AND(J787="",OR(IMPORT!K787="intervention",IMPORT!K787="intervention-late")),IF(OR(A787="Z - Garage - Livraison",A787="Z - Garage - Restitution"),"",B787),"")</f>
        <v/>
      </c>
      <c r="L787" s="18" t="str">
        <f>IFERROR(IF(OR(A787="Z - Garage - Livraison",A787="Z - Garage - Restitution"),B787,""),"")</f>
        <v/>
      </c>
      <c r="M787" s="20" t="str">
        <f>IFERROR(INT(IF(OR(IMPORT!K787="intervention",IMPORT!K787="intervention-late",IMPORT!K787="unavailable"),IF(J787&lt;&gt;"",MID(VLOOKUP(B787,IMPORT!$F:$AF,21,0),1,10),MID(VLOOKUP(B787,IMPORT!$F:$AF,19,0),1,10)),"")),"")</f>
        <v/>
      </c>
      <c r="N787" s="20" t="str">
        <f>IFERROR(INT(IF(OR(IMPORT!K787="intervention",IMPORT!K787="intervention-late",IMPORT!K787="unavailable"),IF(J787&lt;&gt;"",MID(VLOOKUP(B787,IMPORT!$F:$AF,22,0),1,10),MID(VLOOKUP(B787,IMPORT!$F:$AF,20,0),1,10)),"")),"")</f>
        <v/>
      </c>
      <c r="O787" s="18" t="str">
        <f t="shared" ca="1" si="12"/>
        <v/>
      </c>
      <c r="P787" s="14" t="str">
        <f>IFERROR(INT(IF(MID(VLOOKUP(B787,IMPORT!$F:$AF,23,FALSE),1,10)&lt;&gt;"null",MID(VLOOKUP(B787,IMPORT!$F:$AF,23,FALSE),1,10),"")),"")</f>
        <v/>
      </c>
      <c r="Q787" s="16" t="str">
        <f>IFERROR(INT(IF(MID(VLOOKUP(B787,IMPORT!$F:$AF,26,FALSE),1,10)&lt;&gt;"null",MID(VLOOKUP(B787,IMPORT!$F:$AF,26,FALSE),1,10),"")),"")</f>
        <v/>
      </c>
      <c r="R787" s="16" t="str">
        <f>IFERROR(IF(VLOOKUP(B787,IMPORT!$F:$AF,11,FALSE)="true","X",""),"")</f>
        <v/>
      </c>
      <c r="S787" s="16" t="str">
        <f>IFERROR(IF(VLOOKUP(B787,IMPORT!$F:$AF,12,FALSE)="true","X",""),"")</f>
        <v/>
      </c>
      <c r="T787" s="16" t="str">
        <f>IFERROR(IF(VLOOKUP(B787,IMPORT!$F:$AF,9,FALSE)="true","X",""),"")</f>
        <v/>
      </c>
      <c r="U787" s="16" t="str">
        <f>IFERROR(IF(VLOOKUP(B787,IMPORT!$F:$AF,10,FALSE)="true","X",""),"")</f>
        <v/>
      </c>
      <c r="V787" s="16" t="str">
        <f>IFERROR(IF(VLOOKUP(B787,IMPORT!$F:$AF,13,FALSE)="true","X",""),"")</f>
        <v/>
      </c>
      <c r="W787" s="16" t="str">
        <f>IFERROR(IF(VLOOKUP(B787,IMPORT!$F:$AF,14,FALSE)="true","X",""),"")</f>
        <v/>
      </c>
      <c r="X787" s="12" t="str">
        <f>IFERROR(INT(IF(MID(VLOOKUP(B787,IMPORT!$F:$AF,27,FALSE),1,10)&lt;&gt;"null",MID(VLOOKUP(B787,IMPORT!$F:$AF,27,FALSE),1,10),"-")),"")</f>
        <v/>
      </c>
      <c r="Y787" s="21" t="str">
        <f>IFERROR(IF(VLOOKUP(B787,IMPORT!$F:$AF,24,FALSE)&lt;&gt;"null",VLOOKUP(B787,IMPORT!$F:$AF,24,FALSE),""),"")</f>
        <v/>
      </c>
      <c r="Z787" s="18" t="str">
        <f>IFERROR(IF(VLOOKUP(B787,IMPORT!$F:$AF,25,FALSE)&lt;&gt;"null",VLOOKUP(B787,IMPORT!$F:$AF,25,FALSE),""),"")</f>
        <v/>
      </c>
    </row>
    <row r="788" spans="1:26">
      <c r="A788" s="1" t="str">
        <f>IFERROR(IF(IMPORT!C788&lt;&gt;"",IMPORT!C788,""),"")</f>
        <v/>
      </c>
      <c r="B788" s="1">
        <f>IFERROR(VLOOKUP(D788,IMPORT!$1:$1048576,6,FALSE),"")</f>
        <v>0</v>
      </c>
      <c r="C788" s="1" t="str">
        <f>IFERROR(VLOOKUP(B788,IMPORT!$F:$G,2,FALSE),"")</f>
        <v/>
      </c>
      <c r="D788" s="8" t="str">
        <f>IFERROR(IF(IMPORT!A788&lt;&gt;"",IMPORT!A788,""),"")</f>
        <v/>
      </c>
      <c r="E788" s="1">
        <f>IFERROR(VLOOKUP(D788,IMPORT!$1:$1048576,21,FALSE),"")</f>
        <v>0</v>
      </c>
      <c r="F788" s="25" t="str">
        <f>IFERROR(IF(VLOOKUP(B788,IMPORT!$F:$J,4,0)="true","","S"),"")</f>
        <v/>
      </c>
      <c r="G788" s="10" t="str">
        <f>IFERROR(IF(VLOOKUP(B788,IMPORT!$F:$J,5,0)="normal","","B"),"")</f>
        <v/>
      </c>
      <c r="H788" s="26" t="str">
        <f>IFERROR(IF(VLOOKUP(B788,IMPORT!$F:$L,7,0)="true","","P"),"")</f>
        <v/>
      </c>
      <c r="I788" s="18" t="str">
        <f>IF(AND(OR(IMPORT!K788="available",IMPORT!K788="reservation",IMPORT!K788="reservation-late"),OR(A788&lt;&gt;"Z - Garage - Livraison",A788&lt;&gt;"Z - Garage - Livraison")),B788,"")</f>
        <v/>
      </c>
      <c r="J788" s="18" t="str">
        <f>IFERROR(IF(VLOOKUP(B788,IMPORT!$F:$AF,21,FALSE)&lt;&gt;"null",IF(OR(A788="Z - Garage - Livraison",A788="Z - Garage - Restitution"),"",B788),""),"")</f>
        <v/>
      </c>
      <c r="K788" s="18" t="str">
        <f>IF(AND(J788="",OR(IMPORT!K788="intervention",IMPORT!K788="intervention-late")),IF(OR(A788="Z - Garage - Livraison",A788="Z - Garage - Restitution"),"",B788),"")</f>
        <v/>
      </c>
      <c r="L788" s="18" t="str">
        <f>IFERROR(IF(OR(A788="Z - Garage - Livraison",A788="Z - Garage - Restitution"),B788,""),"")</f>
        <v/>
      </c>
      <c r="M788" s="20" t="str">
        <f>IFERROR(INT(IF(OR(IMPORT!K788="intervention",IMPORT!K788="intervention-late",IMPORT!K788="unavailable"),IF(J788&lt;&gt;"",MID(VLOOKUP(B788,IMPORT!$F:$AF,21,0),1,10),MID(VLOOKUP(B788,IMPORT!$F:$AF,19,0),1,10)),"")),"")</f>
        <v/>
      </c>
      <c r="N788" s="20" t="str">
        <f>IFERROR(INT(IF(OR(IMPORT!K788="intervention",IMPORT!K788="intervention-late",IMPORT!K788="unavailable"),IF(J788&lt;&gt;"",MID(VLOOKUP(B788,IMPORT!$F:$AF,22,0),1,10),MID(VLOOKUP(B788,IMPORT!$F:$AF,20,0),1,10)),"")),"")</f>
        <v/>
      </c>
      <c r="O788" s="18" t="str">
        <f t="shared" ca="1" si="12"/>
        <v/>
      </c>
      <c r="P788" s="14" t="str">
        <f>IFERROR(INT(IF(MID(VLOOKUP(B788,IMPORT!$F:$AF,23,FALSE),1,10)&lt;&gt;"null",MID(VLOOKUP(B788,IMPORT!$F:$AF,23,FALSE),1,10),"")),"")</f>
        <v/>
      </c>
      <c r="Q788" s="16" t="str">
        <f>IFERROR(INT(IF(MID(VLOOKUP(B788,IMPORT!$F:$AF,26,FALSE),1,10)&lt;&gt;"null",MID(VLOOKUP(B788,IMPORT!$F:$AF,26,FALSE),1,10),"")),"")</f>
        <v/>
      </c>
      <c r="R788" s="16" t="str">
        <f>IFERROR(IF(VLOOKUP(B788,IMPORT!$F:$AF,11,FALSE)="true","X",""),"")</f>
        <v/>
      </c>
      <c r="S788" s="16" t="str">
        <f>IFERROR(IF(VLOOKUP(B788,IMPORT!$F:$AF,12,FALSE)="true","X",""),"")</f>
        <v/>
      </c>
      <c r="T788" s="16" t="str">
        <f>IFERROR(IF(VLOOKUP(B788,IMPORT!$F:$AF,9,FALSE)="true","X",""),"")</f>
        <v/>
      </c>
      <c r="U788" s="16" t="str">
        <f>IFERROR(IF(VLOOKUP(B788,IMPORT!$F:$AF,10,FALSE)="true","X",""),"")</f>
        <v/>
      </c>
      <c r="V788" s="16" t="str">
        <f>IFERROR(IF(VLOOKUP(B788,IMPORT!$F:$AF,13,FALSE)="true","X",""),"")</f>
        <v/>
      </c>
      <c r="W788" s="16" t="str">
        <f>IFERROR(IF(VLOOKUP(B788,IMPORT!$F:$AF,14,FALSE)="true","X",""),"")</f>
        <v/>
      </c>
      <c r="X788" s="12" t="str">
        <f>IFERROR(INT(IF(MID(VLOOKUP(B788,IMPORT!$F:$AF,27,FALSE),1,10)&lt;&gt;"null",MID(VLOOKUP(B788,IMPORT!$F:$AF,27,FALSE),1,10),"-")),"")</f>
        <v/>
      </c>
      <c r="Y788" s="21" t="str">
        <f>IFERROR(IF(VLOOKUP(B788,IMPORT!$F:$AF,24,FALSE)&lt;&gt;"null",VLOOKUP(B788,IMPORT!$F:$AF,24,FALSE),""),"")</f>
        <v/>
      </c>
      <c r="Z788" s="18" t="str">
        <f>IFERROR(IF(VLOOKUP(B788,IMPORT!$F:$AF,25,FALSE)&lt;&gt;"null",VLOOKUP(B788,IMPORT!$F:$AF,25,FALSE),""),"")</f>
        <v/>
      </c>
    </row>
    <row r="789" spans="1:26">
      <c r="A789" s="1" t="str">
        <f>IFERROR(IF(IMPORT!C789&lt;&gt;"",IMPORT!C789,""),"")</f>
        <v/>
      </c>
      <c r="B789" s="1">
        <f>IFERROR(VLOOKUP(D789,IMPORT!$1:$1048576,6,FALSE),"")</f>
        <v>0</v>
      </c>
      <c r="C789" s="1" t="str">
        <f>IFERROR(VLOOKUP(B789,IMPORT!$F:$G,2,FALSE),"")</f>
        <v/>
      </c>
      <c r="D789" s="8" t="str">
        <f>IFERROR(IF(IMPORT!A789&lt;&gt;"",IMPORT!A789,""),"")</f>
        <v/>
      </c>
      <c r="E789" s="1">
        <f>IFERROR(VLOOKUP(D789,IMPORT!$1:$1048576,21,FALSE),"")</f>
        <v>0</v>
      </c>
      <c r="F789" s="25" t="str">
        <f>IFERROR(IF(VLOOKUP(B789,IMPORT!$F:$J,4,0)="true","","S"),"")</f>
        <v/>
      </c>
      <c r="G789" s="10" t="str">
        <f>IFERROR(IF(VLOOKUP(B789,IMPORT!$F:$J,5,0)="normal","","B"),"")</f>
        <v/>
      </c>
      <c r="H789" s="26" t="str">
        <f>IFERROR(IF(VLOOKUP(B789,IMPORT!$F:$L,7,0)="true","","P"),"")</f>
        <v/>
      </c>
      <c r="I789" s="18" t="str">
        <f>IF(AND(OR(IMPORT!K789="available",IMPORT!K789="reservation",IMPORT!K789="reservation-late"),OR(A789&lt;&gt;"Z - Garage - Livraison",A789&lt;&gt;"Z - Garage - Livraison")),B789,"")</f>
        <v/>
      </c>
      <c r="J789" s="18" t="str">
        <f>IFERROR(IF(VLOOKUP(B789,IMPORT!$F:$AF,21,FALSE)&lt;&gt;"null",IF(OR(A789="Z - Garage - Livraison",A789="Z - Garage - Restitution"),"",B789),""),"")</f>
        <v/>
      </c>
      <c r="K789" s="18" t="str">
        <f>IF(AND(J789="",OR(IMPORT!K789="intervention",IMPORT!K789="intervention-late")),IF(OR(A789="Z - Garage - Livraison",A789="Z - Garage - Restitution"),"",B789),"")</f>
        <v/>
      </c>
      <c r="L789" s="18" t="str">
        <f>IFERROR(IF(OR(A789="Z - Garage - Livraison",A789="Z - Garage - Restitution"),B789,""),"")</f>
        <v/>
      </c>
      <c r="M789" s="20" t="str">
        <f>IFERROR(INT(IF(OR(IMPORT!K789="intervention",IMPORT!K789="intervention-late",IMPORT!K789="unavailable"),IF(J789&lt;&gt;"",MID(VLOOKUP(B789,IMPORT!$F:$AF,21,0),1,10),MID(VLOOKUP(B789,IMPORT!$F:$AF,19,0),1,10)),"")),"")</f>
        <v/>
      </c>
      <c r="N789" s="20" t="str">
        <f>IFERROR(INT(IF(OR(IMPORT!K789="intervention",IMPORT!K789="intervention-late",IMPORT!K789="unavailable"),IF(J789&lt;&gt;"",MID(VLOOKUP(B789,IMPORT!$F:$AF,22,0),1,10),MID(VLOOKUP(B789,IMPORT!$F:$AF,20,0),1,10)),"")),"")</f>
        <v/>
      </c>
      <c r="O789" s="18" t="str">
        <f t="shared" ca="1" si="12"/>
        <v/>
      </c>
      <c r="P789" s="14" t="str">
        <f>IFERROR(INT(IF(MID(VLOOKUP(B789,IMPORT!$F:$AF,23,FALSE),1,10)&lt;&gt;"null",MID(VLOOKUP(B789,IMPORT!$F:$AF,23,FALSE),1,10),"")),"")</f>
        <v/>
      </c>
      <c r="Q789" s="16" t="str">
        <f>IFERROR(INT(IF(MID(VLOOKUP(B789,IMPORT!$F:$AF,26,FALSE),1,10)&lt;&gt;"null",MID(VLOOKUP(B789,IMPORT!$F:$AF,26,FALSE),1,10),"")),"")</f>
        <v/>
      </c>
      <c r="R789" s="16" t="str">
        <f>IFERROR(IF(VLOOKUP(B789,IMPORT!$F:$AF,11,FALSE)="true","X",""),"")</f>
        <v/>
      </c>
      <c r="S789" s="16" t="str">
        <f>IFERROR(IF(VLOOKUP(B789,IMPORT!$F:$AF,12,FALSE)="true","X",""),"")</f>
        <v/>
      </c>
      <c r="T789" s="16" t="str">
        <f>IFERROR(IF(VLOOKUP(B789,IMPORT!$F:$AF,9,FALSE)="true","X",""),"")</f>
        <v/>
      </c>
      <c r="U789" s="16" t="str">
        <f>IFERROR(IF(VLOOKUP(B789,IMPORT!$F:$AF,10,FALSE)="true","X",""),"")</f>
        <v/>
      </c>
      <c r="V789" s="16" t="str">
        <f>IFERROR(IF(VLOOKUP(B789,IMPORT!$F:$AF,13,FALSE)="true","X",""),"")</f>
        <v/>
      </c>
      <c r="W789" s="16" t="str">
        <f>IFERROR(IF(VLOOKUP(B789,IMPORT!$F:$AF,14,FALSE)="true","X",""),"")</f>
        <v/>
      </c>
      <c r="X789" s="12" t="str">
        <f>IFERROR(INT(IF(MID(VLOOKUP(B789,IMPORT!$F:$AF,27,FALSE),1,10)&lt;&gt;"null",MID(VLOOKUP(B789,IMPORT!$F:$AF,27,FALSE),1,10),"-")),"")</f>
        <v/>
      </c>
      <c r="Y789" s="21" t="str">
        <f>IFERROR(IF(VLOOKUP(B789,IMPORT!$F:$AF,24,FALSE)&lt;&gt;"null",VLOOKUP(B789,IMPORT!$F:$AF,24,FALSE),""),"")</f>
        <v/>
      </c>
      <c r="Z789" s="18" t="str">
        <f>IFERROR(IF(VLOOKUP(B789,IMPORT!$F:$AF,25,FALSE)&lt;&gt;"null",VLOOKUP(B789,IMPORT!$F:$AF,25,FALSE),""),"")</f>
        <v/>
      </c>
    </row>
    <row r="790" spans="1:26">
      <c r="A790" s="1" t="str">
        <f>IFERROR(IF(IMPORT!C790&lt;&gt;"",IMPORT!C790,""),"")</f>
        <v/>
      </c>
      <c r="B790" s="1">
        <f>IFERROR(VLOOKUP(D790,IMPORT!$1:$1048576,6,FALSE),"")</f>
        <v>0</v>
      </c>
      <c r="C790" s="1" t="str">
        <f>IFERROR(VLOOKUP(B790,IMPORT!$F:$G,2,FALSE),"")</f>
        <v/>
      </c>
      <c r="D790" s="8" t="str">
        <f>IFERROR(IF(IMPORT!A790&lt;&gt;"",IMPORT!A790,""),"")</f>
        <v/>
      </c>
      <c r="E790" s="1">
        <f>IFERROR(VLOOKUP(D790,IMPORT!$1:$1048576,21,FALSE),"")</f>
        <v>0</v>
      </c>
      <c r="F790" s="25" t="str">
        <f>IFERROR(IF(VLOOKUP(B790,IMPORT!$F:$J,4,0)="true","","S"),"")</f>
        <v/>
      </c>
      <c r="G790" s="10" t="str">
        <f>IFERROR(IF(VLOOKUP(B790,IMPORT!$F:$J,5,0)="normal","","B"),"")</f>
        <v/>
      </c>
      <c r="H790" s="26" t="str">
        <f>IFERROR(IF(VLOOKUP(B790,IMPORT!$F:$L,7,0)="true","","P"),"")</f>
        <v/>
      </c>
      <c r="I790" s="18" t="str">
        <f>IF(AND(OR(IMPORT!K790="available",IMPORT!K790="reservation",IMPORT!K790="reservation-late"),OR(A790&lt;&gt;"Z - Garage - Livraison",A790&lt;&gt;"Z - Garage - Livraison")),B790,"")</f>
        <v/>
      </c>
      <c r="J790" s="18" t="str">
        <f>IFERROR(IF(VLOOKUP(B790,IMPORT!$F:$AF,21,FALSE)&lt;&gt;"null",IF(OR(A790="Z - Garage - Livraison",A790="Z - Garage - Restitution"),"",B790),""),"")</f>
        <v/>
      </c>
      <c r="K790" s="18" t="str">
        <f>IF(AND(J790="",OR(IMPORT!K790="intervention",IMPORT!K790="intervention-late")),IF(OR(A790="Z - Garage - Livraison",A790="Z - Garage - Restitution"),"",B790),"")</f>
        <v/>
      </c>
      <c r="L790" s="18" t="str">
        <f>IFERROR(IF(OR(A790="Z - Garage - Livraison",A790="Z - Garage - Restitution"),B790,""),"")</f>
        <v/>
      </c>
      <c r="M790" s="20" t="str">
        <f>IFERROR(INT(IF(OR(IMPORT!K790="intervention",IMPORT!K790="intervention-late",IMPORT!K790="unavailable"),IF(J790&lt;&gt;"",MID(VLOOKUP(B790,IMPORT!$F:$AF,21,0),1,10),MID(VLOOKUP(B790,IMPORT!$F:$AF,19,0),1,10)),"")),"")</f>
        <v/>
      </c>
      <c r="N790" s="20" t="str">
        <f>IFERROR(INT(IF(OR(IMPORT!K790="intervention",IMPORT!K790="intervention-late",IMPORT!K790="unavailable"),IF(J790&lt;&gt;"",MID(VLOOKUP(B790,IMPORT!$F:$AF,22,0),1,10),MID(VLOOKUP(B790,IMPORT!$F:$AF,20,0),1,10)),"")),"")</f>
        <v/>
      </c>
      <c r="O790" s="18" t="str">
        <f t="shared" ca="1" si="12"/>
        <v/>
      </c>
      <c r="P790" s="14" t="str">
        <f>IFERROR(INT(IF(MID(VLOOKUP(B790,IMPORT!$F:$AF,23,FALSE),1,10)&lt;&gt;"null",MID(VLOOKUP(B790,IMPORT!$F:$AF,23,FALSE),1,10),"")),"")</f>
        <v/>
      </c>
      <c r="Q790" s="16" t="str">
        <f>IFERROR(INT(IF(MID(VLOOKUP(B790,IMPORT!$F:$AF,26,FALSE),1,10)&lt;&gt;"null",MID(VLOOKUP(B790,IMPORT!$F:$AF,26,FALSE),1,10),"")),"")</f>
        <v/>
      </c>
      <c r="R790" s="16" t="str">
        <f>IFERROR(IF(VLOOKUP(B790,IMPORT!$F:$AF,11,FALSE)="true","X",""),"")</f>
        <v/>
      </c>
      <c r="S790" s="16" t="str">
        <f>IFERROR(IF(VLOOKUP(B790,IMPORT!$F:$AF,12,FALSE)="true","X",""),"")</f>
        <v/>
      </c>
      <c r="T790" s="16" t="str">
        <f>IFERROR(IF(VLOOKUP(B790,IMPORT!$F:$AF,9,FALSE)="true","X",""),"")</f>
        <v/>
      </c>
      <c r="U790" s="16" t="str">
        <f>IFERROR(IF(VLOOKUP(B790,IMPORT!$F:$AF,10,FALSE)="true","X",""),"")</f>
        <v/>
      </c>
      <c r="V790" s="16" t="str">
        <f>IFERROR(IF(VLOOKUP(B790,IMPORT!$F:$AF,13,FALSE)="true","X",""),"")</f>
        <v/>
      </c>
      <c r="W790" s="16" t="str">
        <f>IFERROR(IF(VLOOKUP(B790,IMPORT!$F:$AF,14,FALSE)="true","X",""),"")</f>
        <v/>
      </c>
      <c r="X790" s="12" t="str">
        <f>IFERROR(INT(IF(MID(VLOOKUP(B790,IMPORT!$F:$AF,27,FALSE),1,10)&lt;&gt;"null",MID(VLOOKUP(B790,IMPORT!$F:$AF,27,FALSE),1,10),"-")),"")</f>
        <v/>
      </c>
      <c r="Y790" s="21" t="str">
        <f>IFERROR(IF(VLOOKUP(B790,IMPORT!$F:$AF,24,FALSE)&lt;&gt;"null",VLOOKUP(B790,IMPORT!$F:$AF,24,FALSE),""),"")</f>
        <v/>
      </c>
      <c r="Z790" s="18" t="str">
        <f>IFERROR(IF(VLOOKUP(B790,IMPORT!$F:$AF,25,FALSE)&lt;&gt;"null",VLOOKUP(B790,IMPORT!$F:$AF,25,FALSE),""),"")</f>
        <v/>
      </c>
    </row>
    <row r="791" spans="1:26">
      <c r="A791" s="1" t="str">
        <f>IFERROR(IF(IMPORT!C791&lt;&gt;"",IMPORT!C791,""),"")</f>
        <v/>
      </c>
      <c r="B791" s="1">
        <f>IFERROR(VLOOKUP(D791,IMPORT!$1:$1048576,6,FALSE),"")</f>
        <v>0</v>
      </c>
      <c r="C791" s="1" t="str">
        <f>IFERROR(VLOOKUP(B791,IMPORT!$F:$G,2,FALSE),"")</f>
        <v/>
      </c>
      <c r="D791" s="8" t="str">
        <f>IFERROR(IF(IMPORT!A791&lt;&gt;"",IMPORT!A791,""),"")</f>
        <v/>
      </c>
      <c r="E791" s="1">
        <f>IFERROR(VLOOKUP(D791,IMPORT!$1:$1048576,21,FALSE),"")</f>
        <v>0</v>
      </c>
      <c r="F791" s="25" t="str">
        <f>IFERROR(IF(VLOOKUP(B791,IMPORT!$F:$J,4,0)="true","","S"),"")</f>
        <v/>
      </c>
      <c r="G791" s="10" t="str">
        <f>IFERROR(IF(VLOOKUP(B791,IMPORT!$F:$J,5,0)="normal","","B"),"")</f>
        <v/>
      </c>
      <c r="H791" s="26" t="str">
        <f>IFERROR(IF(VLOOKUP(B791,IMPORT!$F:$L,7,0)="true","","P"),"")</f>
        <v/>
      </c>
      <c r="I791" s="18" t="str">
        <f>IF(AND(OR(IMPORT!K791="available",IMPORT!K791="reservation",IMPORT!K791="reservation-late"),OR(A791&lt;&gt;"Z - Garage - Livraison",A791&lt;&gt;"Z - Garage - Livraison")),B791,"")</f>
        <v/>
      </c>
      <c r="J791" s="18" t="str">
        <f>IFERROR(IF(VLOOKUP(B791,IMPORT!$F:$AF,21,FALSE)&lt;&gt;"null",IF(OR(A791="Z - Garage - Livraison",A791="Z - Garage - Restitution"),"",B791),""),"")</f>
        <v/>
      </c>
      <c r="K791" s="18" t="str">
        <f>IF(AND(J791="",OR(IMPORT!K791="intervention",IMPORT!K791="intervention-late")),IF(OR(A791="Z - Garage - Livraison",A791="Z - Garage - Restitution"),"",B791),"")</f>
        <v/>
      </c>
      <c r="L791" s="18" t="str">
        <f>IFERROR(IF(OR(A791="Z - Garage - Livraison",A791="Z - Garage - Restitution"),B791,""),"")</f>
        <v/>
      </c>
      <c r="M791" s="20" t="str">
        <f>IFERROR(INT(IF(OR(IMPORT!K791="intervention",IMPORT!K791="intervention-late",IMPORT!K791="unavailable"),IF(J791&lt;&gt;"",MID(VLOOKUP(B791,IMPORT!$F:$AF,21,0),1,10),MID(VLOOKUP(B791,IMPORT!$F:$AF,19,0),1,10)),"")),"")</f>
        <v/>
      </c>
      <c r="N791" s="20" t="str">
        <f>IFERROR(INT(IF(OR(IMPORT!K791="intervention",IMPORT!K791="intervention-late",IMPORT!K791="unavailable"),IF(J791&lt;&gt;"",MID(VLOOKUP(B791,IMPORT!$F:$AF,22,0),1,10),MID(VLOOKUP(B791,IMPORT!$F:$AF,20,0),1,10)),"")),"")</f>
        <v/>
      </c>
      <c r="O791" s="18" t="str">
        <f t="shared" ca="1" si="12"/>
        <v/>
      </c>
      <c r="P791" s="14" t="str">
        <f>IFERROR(INT(IF(MID(VLOOKUP(B791,IMPORT!$F:$AF,23,FALSE),1,10)&lt;&gt;"null",MID(VLOOKUP(B791,IMPORT!$F:$AF,23,FALSE),1,10),"")),"")</f>
        <v/>
      </c>
      <c r="Q791" s="16" t="str">
        <f>IFERROR(INT(IF(MID(VLOOKUP(B791,IMPORT!$F:$AF,26,FALSE),1,10)&lt;&gt;"null",MID(VLOOKUP(B791,IMPORT!$F:$AF,26,FALSE),1,10),"")),"")</f>
        <v/>
      </c>
      <c r="R791" s="16" t="str">
        <f>IFERROR(IF(VLOOKUP(B791,IMPORT!$F:$AF,11,FALSE)="true","X",""),"")</f>
        <v/>
      </c>
      <c r="S791" s="16" t="str">
        <f>IFERROR(IF(VLOOKUP(B791,IMPORT!$F:$AF,12,FALSE)="true","X",""),"")</f>
        <v/>
      </c>
      <c r="T791" s="16" t="str">
        <f>IFERROR(IF(VLOOKUP(B791,IMPORT!$F:$AF,9,FALSE)="true","X",""),"")</f>
        <v/>
      </c>
      <c r="U791" s="16" t="str">
        <f>IFERROR(IF(VLOOKUP(B791,IMPORT!$F:$AF,10,FALSE)="true","X",""),"")</f>
        <v/>
      </c>
      <c r="V791" s="16" t="str">
        <f>IFERROR(IF(VLOOKUP(B791,IMPORT!$F:$AF,13,FALSE)="true","X",""),"")</f>
        <v/>
      </c>
      <c r="W791" s="16" t="str">
        <f>IFERROR(IF(VLOOKUP(B791,IMPORT!$F:$AF,14,FALSE)="true","X",""),"")</f>
        <v/>
      </c>
      <c r="X791" s="12" t="str">
        <f>IFERROR(INT(IF(MID(VLOOKUP(B791,IMPORT!$F:$AF,27,FALSE),1,10)&lt;&gt;"null",MID(VLOOKUP(B791,IMPORT!$F:$AF,27,FALSE),1,10),"-")),"")</f>
        <v/>
      </c>
      <c r="Y791" s="21" t="str">
        <f>IFERROR(IF(VLOOKUP(B791,IMPORT!$F:$AF,24,FALSE)&lt;&gt;"null",VLOOKUP(B791,IMPORT!$F:$AF,24,FALSE),""),"")</f>
        <v/>
      </c>
      <c r="Z791" s="18" t="str">
        <f>IFERROR(IF(VLOOKUP(B791,IMPORT!$F:$AF,25,FALSE)&lt;&gt;"null",VLOOKUP(B791,IMPORT!$F:$AF,25,FALSE),""),"")</f>
        <v/>
      </c>
    </row>
    <row r="792" spans="1:26">
      <c r="A792" s="1" t="str">
        <f>IFERROR(IF(IMPORT!C792&lt;&gt;"",IMPORT!C792,""),"")</f>
        <v/>
      </c>
      <c r="B792" s="1">
        <f>IFERROR(VLOOKUP(D792,IMPORT!$1:$1048576,6,FALSE),"")</f>
        <v>0</v>
      </c>
      <c r="C792" s="1" t="str">
        <f>IFERROR(VLOOKUP(B792,IMPORT!$F:$G,2,FALSE),"")</f>
        <v/>
      </c>
      <c r="D792" s="8" t="str">
        <f>IFERROR(IF(IMPORT!A792&lt;&gt;"",IMPORT!A792,""),"")</f>
        <v/>
      </c>
      <c r="E792" s="1">
        <f>IFERROR(VLOOKUP(D792,IMPORT!$1:$1048576,21,FALSE),"")</f>
        <v>0</v>
      </c>
      <c r="F792" s="25" t="str">
        <f>IFERROR(IF(VLOOKUP(B792,IMPORT!$F:$J,4,0)="true","","S"),"")</f>
        <v/>
      </c>
      <c r="G792" s="10" t="str">
        <f>IFERROR(IF(VLOOKUP(B792,IMPORT!$F:$J,5,0)="normal","","B"),"")</f>
        <v/>
      </c>
      <c r="H792" s="26" t="str">
        <f>IFERROR(IF(VLOOKUP(B792,IMPORT!$F:$L,7,0)="true","","P"),"")</f>
        <v/>
      </c>
      <c r="I792" s="18" t="str">
        <f>IF(AND(OR(IMPORT!K792="available",IMPORT!K792="reservation",IMPORT!K792="reservation-late"),OR(A792&lt;&gt;"Z - Garage - Livraison",A792&lt;&gt;"Z - Garage - Livraison")),B792,"")</f>
        <v/>
      </c>
      <c r="J792" s="18" t="str">
        <f>IFERROR(IF(VLOOKUP(B792,IMPORT!$F:$AF,21,FALSE)&lt;&gt;"null",IF(OR(A792="Z - Garage - Livraison",A792="Z - Garage - Restitution"),"",B792),""),"")</f>
        <v/>
      </c>
      <c r="K792" s="18" t="str">
        <f>IF(AND(J792="",OR(IMPORT!K792="intervention",IMPORT!K792="intervention-late")),IF(OR(A792="Z - Garage - Livraison",A792="Z - Garage - Restitution"),"",B792),"")</f>
        <v/>
      </c>
      <c r="L792" s="18" t="str">
        <f>IFERROR(IF(OR(A792="Z - Garage - Livraison",A792="Z - Garage - Restitution"),B792,""),"")</f>
        <v/>
      </c>
      <c r="M792" s="20" t="str">
        <f>IFERROR(INT(IF(OR(IMPORT!K792="intervention",IMPORT!K792="intervention-late",IMPORT!K792="unavailable"),IF(J792&lt;&gt;"",MID(VLOOKUP(B792,IMPORT!$F:$AF,21,0),1,10),MID(VLOOKUP(B792,IMPORT!$F:$AF,19,0),1,10)),"")),"")</f>
        <v/>
      </c>
      <c r="N792" s="20" t="str">
        <f>IFERROR(INT(IF(OR(IMPORT!K792="intervention",IMPORT!K792="intervention-late",IMPORT!K792="unavailable"),IF(J792&lt;&gt;"",MID(VLOOKUP(B792,IMPORT!$F:$AF,22,0),1,10),MID(VLOOKUP(B792,IMPORT!$F:$AF,20,0),1,10)),"")),"")</f>
        <v/>
      </c>
      <c r="O792" s="18" t="str">
        <f t="shared" ca="1" si="12"/>
        <v/>
      </c>
      <c r="P792" s="14" t="str">
        <f>IFERROR(INT(IF(MID(VLOOKUP(B792,IMPORT!$F:$AF,23,FALSE),1,10)&lt;&gt;"null",MID(VLOOKUP(B792,IMPORT!$F:$AF,23,FALSE),1,10),"")),"")</f>
        <v/>
      </c>
      <c r="Q792" s="16" t="str">
        <f>IFERROR(INT(IF(MID(VLOOKUP(B792,IMPORT!$F:$AF,26,FALSE),1,10)&lt;&gt;"null",MID(VLOOKUP(B792,IMPORT!$F:$AF,26,FALSE),1,10),"")),"")</f>
        <v/>
      </c>
      <c r="R792" s="16" t="str">
        <f>IFERROR(IF(VLOOKUP(B792,IMPORT!$F:$AF,11,FALSE)="true","X",""),"")</f>
        <v/>
      </c>
      <c r="S792" s="16" t="str">
        <f>IFERROR(IF(VLOOKUP(B792,IMPORT!$F:$AF,12,FALSE)="true","X",""),"")</f>
        <v/>
      </c>
      <c r="T792" s="16" t="str">
        <f>IFERROR(IF(VLOOKUP(B792,IMPORT!$F:$AF,9,FALSE)="true","X",""),"")</f>
        <v/>
      </c>
      <c r="U792" s="16" t="str">
        <f>IFERROR(IF(VLOOKUP(B792,IMPORT!$F:$AF,10,FALSE)="true","X",""),"")</f>
        <v/>
      </c>
      <c r="V792" s="16" t="str">
        <f>IFERROR(IF(VLOOKUP(B792,IMPORT!$F:$AF,13,FALSE)="true","X",""),"")</f>
        <v/>
      </c>
      <c r="W792" s="16" t="str">
        <f>IFERROR(IF(VLOOKUP(B792,IMPORT!$F:$AF,14,FALSE)="true","X",""),"")</f>
        <v/>
      </c>
      <c r="X792" s="12" t="str">
        <f>IFERROR(INT(IF(MID(VLOOKUP(B792,IMPORT!$F:$AF,27,FALSE),1,10)&lt;&gt;"null",MID(VLOOKUP(B792,IMPORT!$F:$AF,27,FALSE),1,10),"-")),"")</f>
        <v/>
      </c>
      <c r="Y792" s="21" t="str">
        <f>IFERROR(IF(VLOOKUP(B792,IMPORT!$F:$AF,24,FALSE)&lt;&gt;"null",VLOOKUP(B792,IMPORT!$F:$AF,24,FALSE),""),"")</f>
        <v/>
      </c>
      <c r="Z792" s="18" t="str">
        <f>IFERROR(IF(VLOOKUP(B792,IMPORT!$F:$AF,25,FALSE)&lt;&gt;"null",VLOOKUP(B792,IMPORT!$F:$AF,25,FALSE),""),"")</f>
        <v/>
      </c>
    </row>
    <row r="793" spans="1:26">
      <c r="A793" s="1" t="str">
        <f>IFERROR(IF(IMPORT!C793&lt;&gt;"",IMPORT!C793,""),"")</f>
        <v/>
      </c>
      <c r="B793" s="1">
        <f>IFERROR(VLOOKUP(D793,IMPORT!$1:$1048576,6,FALSE),"")</f>
        <v>0</v>
      </c>
      <c r="C793" s="1" t="str">
        <f>IFERROR(VLOOKUP(B793,IMPORT!$F:$G,2,FALSE),"")</f>
        <v/>
      </c>
      <c r="D793" s="8" t="str">
        <f>IFERROR(IF(IMPORT!A793&lt;&gt;"",IMPORT!A793,""),"")</f>
        <v/>
      </c>
      <c r="E793" s="1">
        <f>IFERROR(VLOOKUP(D793,IMPORT!$1:$1048576,21,FALSE),"")</f>
        <v>0</v>
      </c>
      <c r="F793" s="25" t="str">
        <f>IFERROR(IF(VLOOKUP(B793,IMPORT!$F:$J,4,0)="true","","S"),"")</f>
        <v/>
      </c>
      <c r="G793" s="10" t="str">
        <f>IFERROR(IF(VLOOKUP(B793,IMPORT!$F:$J,5,0)="normal","","B"),"")</f>
        <v/>
      </c>
      <c r="H793" s="26" t="str">
        <f>IFERROR(IF(VLOOKUP(B793,IMPORT!$F:$L,7,0)="true","","P"),"")</f>
        <v/>
      </c>
      <c r="I793" s="18" t="str">
        <f>IF(AND(OR(IMPORT!K793="available",IMPORT!K793="reservation",IMPORT!K793="reservation-late"),OR(A793&lt;&gt;"Z - Garage - Livraison",A793&lt;&gt;"Z - Garage - Livraison")),B793,"")</f>
        <v/>
      </c>
      <c r="J793" s="18" t="str">
        <f>IFERROR(IF(VLOOKUP(B793,IMPORT!$F:$AF,21,FALSE)&lt;&gt;"null",IF(OR(A793="Z - Garage - Livraison",A793="Z - Garage - Restitution"),"",B793),""),"")</f>
        <v/>
      </c>
      <c r="K793" s="18" t="str">
        <f>IF(AND(J793="",OR(IMPORT!K793="intervention",IMPORT!K793="intervention-late")),IF(OR(A793="Z - Garage - Livraison",A793="Z - Garage - Restitution"),"",B793),"")</f>
        <v/>
      </c>
      <c r="L793" s="18" t="str">
        <f>IFERROR(IF(OR(A793="Z - Garage - Livraison",A793="Z - Garage - Restitution"),B793,""),"")</f>
        <v/>
      </c>
      <c r="M793" s="20" t="str">
        <f>IFERROR(INT(IF(OR(IMPORT!K793="intervention",IMPORT!K793="intervention-late",IMPORT!K793="unavailable"),IF(J793&lt;&gt;"",MID(VLOOKUP(B793,IMPORT!$F:$AF,21,0),1,10),MID(VLOOKUP(B793,IMPORT!$F:$AF,19,0),1,10)),"")),"")</f>
        <v/>
      </c>
      <c r="N793" s="20" t="str">
        <f>IFERROR(INT(IF(OR(IMPORT!K793="intervention",IMPORT!K793="intervention-late",IMPORT!K793="unavailable"),IF(J793&lt;&gt;"",MID(VLOOKUP(B793,IMPORT!$F:$AF,22,0),1,10),MID(VLOOKUP(B793,IMPORT!$F:$AF,20,0),1,10)),"")),"")</f>
        <v/>
      </c>
      <c r="O793" s="18" t="str">
        <f t="shared" ca="1" si="12"/>
        <v/>
      </c>
      <c r="P793" s="14" t="str">
        <f>IFERROR(INT(IF(MID(VLOOKUP(B793,IMPORT!$F:$AF,23,FALSE),1,10)&lt;&gt;"null",MID(VLOOKUP(B793,IMPORT!$F:$AF,23,FALSE),1,10),"")),"")</f>
        <v/>
      </c>
      <c r="Q793" s="16" t="str">
        <f>IFERROR(INT(IF(MID(VLOOKUP(B793,IMPORT!$F:$AF,26,FALSE),1,10)&lt;&gt;"null",MID(VLOOKUP(B793,IMPORT!$F:$AF,26,FALSE),1,10),"")),"")</f>
        <v/>
      </c>
      <c r="R793" s="16" t="str">
        <f>IFERROR(IF(VLOOKUP(B793,IMPORT!$F:$AF,11,FALSE)="true","X",""),"")</f>
        <v/>
      </c>
      <c r="S793" s="16" t="str">
        <f>IFERROR(IF(VLOOKUP(B793,IMPORT!$F:$AF,12,FALSE)="true","X",""),"")</f>
        <v/>
      </c>
      <c r="T793" s="16" t="str">
        <f>IFERROR(IF(VLOOKUP(B793,IMPORT!$F:$AF,9,FALSE)="true","X",""),"")</f>
        <v/>
      </c>
      <c r="U793" s="16" t="str">
        <f>IFERROR(IF(VLOOKUP(B793,IMPORT!$F:$AF,10,FALSE)="true","X",""),"")</f>
        <v/>
      </c>
      <c r="V793" s="16" t="str">
        <f>IFERROR(IF(VLOOKUP(B793,IMPORT!$F:$AF,13,FALSE)="true","X",""),"")</f>
        <v/>
      </c>
      <c r="W793" s="16" t="str">
        <f>IFERROR(IF(VLOOKUP(B793,IMPORT!$F:$AF,14,FALSE)="true","X",""),"")</f>
        <v/>
      </c>
      <c r="X793" s="12" t="str">
        <f>IFERROR(INT(IF(MID(VLOOKUP(B793,IMPORT!$F:$AF,27,FALSE),1,10)&lt;&gt;"null",MID(VLOOKUP(B793,IMPORT!$F:$AF,27,FALSE),1,10),"-")),"")</f>
        <v/>
      </c>
      <c r="Y793" s="21" t="str">
        <f>IFERROR(IF(VLOOKUP(B793,IMPORT!$F:$AF,24,FALSE)&lt;&gt;"null",VLOOKUP(B793,IMPORT!$F:$AF,24,FALSE),""),"")</f>
        <v/>
      </c>
      <c r="Z793" s="18" t="str">
        <f>IFERROR(IF(VLOOKUP(B793,IMPORT!$F:$AF,25,FALSE)&lt;&gt;"null",VLOOKUP(B793,IMPORT!$F:$AF,25,FALSE),""),"")</f>
        <v/>
      </c>
    </row>
    <row r="794" spans="1:26">
      <c r="A794" s="1" t="str">
        <f>IFERROR(IF(IMPORT!C794&lt;&gt;"",IMPORT!C794,""),"")</f>
        <v/>
      </c>
      <c r="B794" s="1">
        <f>IFERROR(VLOOKUP(D794,IMPORT!$1:$1048576,6,FALSE),"")</f>
        <v>0</v>
      </c>
      <c r="C794" s="1" t="str">
        <f>IFERROR(VLOOKUP(B794,IMPORT!$F:$G,2,FALSE),"")</f>
        <v/>
      </c>
      <c r="D794" s="8" t="str">
        <f>IFERROR(IF(IMPORT!A794&lt;&gt;"",IMPORT!A794,""),"")</f>
        <v/>
      </c>
      <c r="E794" s="1">
        <f>IFERROR(VLOOKUP(D794,IMPORT!$1:$1048576,21,FALSE),"")</f>
        <v>0</v>
      </c>
      <c r="F794" s="25" t="str">
        <f>IFERROR(IF(VLOOKUP(B794,IMPORT!$F:$J,4,0)="true","","S"),"")</f>
        <v/>
      </c>
      <c r="G794" s="10" t="str">
        <f>IFERROR(IF(VLOOKUP(B794,IMPORT!$F:$J,5,0)="normal","","B"),"")</f>
        <v/>
      </c>
      <c r="H794" s="26" t="str">
        <f>IFERROR(IF(VLOOKUP(B794,IMPORT!$F:$L,7,0)="true","","P"),"")</f>
        <v/>
      </c>
      <c r="I794" s="18" t="str">
        <f>IF(AND(OR(IMPORT!K794="available",IMPORT!K794="reservation",IMPORT!K794="reservation-late"),OR(A794&lt;&gt;"Z - Garage - Livraison",A794&lt;&gt;"Z - Garage - Livraison")),B794,"")</f>
        <v/>
      </c>
      <c r="J794" s="18" t="str">
        <f>IFERROR(IF(VLOOKUP(B794,IMPORT!$F:$AF,21,FALSE)&lt;&gt;"null",IF(OR(A794="Z - Garage - Livraison",A794="Z - Garage - Restitution"),"",B794),""),"")</f>
        <v/>
      </c>
      <c r="K794" s="18" t="str">
        <f>IF(AND(J794="",OR(IMPORT!K794="intervention",IMPORT!K794="intervention-late")),IF(OR(A794="Z - Garage - Livraison",A794="Z - Garage - Restitution"),"",B794),"")</f>
        <v/>
      </c>
      <c r="L794" s="18" t="str">
        <f>IFERROR(IF(OR(A794="Z - Garage - Livraison",A794="Z - Garage - Restitution"),B794,""),"")</f>
        <v/>
      </c>
      <c r="M794" s="20" t="str">
        <f>IFERROR(INT(IF(OR(IMPORT!K794="intervention",IMPORT!K794="intervention-late",IMPORT!K794="unavailable"),IF(J794&lt;&gt;"",MID(VLOOKUP(B794,IMPORT!$F:$AF,21,0),1,10),MID(VLOOKUP(B794,IMPORT!$F:$AF,19,0),1,10)),"")),"")</f>
        <v/>
      </c>
      <c r="N794" s="20" t="str">
        <f>IFERROR(INT(IF(OR(IMPORT!K794="intervention",IMPORT!K794="intervention-late",IMPORT!K794="unavailable"),IF(J794&lt;&gt;"",MID(VLOOKUP(B794,IMPORT!$F:$AF,22,0),1,10),MID(VLOOKUP(B794,IMPORT!$F:$AF,20,0),1,10)),"")),"")</f>
        <v/>
      </c>
      <c r="O794" s="18" t="str">
        <f t="shared" ca="1" si="12"/>
        <v/>
      </c>
      <c r="P794" s="14" t="str">
        <f>IFERROR(INT(IF(MID(VLOOKUP(B794,IMPORT!$F:$AF,23,FALSE),1,10)&lt;&gt;"null",MID(VLOOKUP(B794,IMPORT!$F:$AF,23,FALSE),1,10),"")),"")</f>
        <v/>
      </c>
      <c r="Q794" s="16" t="str">
        <f>IFERROR(INT(IF(MID(VLOOKUP(B794,IMPORT!$F:$AF,26,FALSE),1,10)&lt;&gt;"null",MID(VLOOKUP(B794,IMPORT!$F:$AF,26,FALSE),1,10),"")),"")</f>
        <v/>
      </c>
      <c r="R794" s="16" t="str">
        <f>IFERROR(IF(VLOOKUP(B794,IMPORT!$F:$AF,11,FALSE)="true","X",""),"")</f>
        <v/>
      </c>
      <c r="S794" s="16" t="str">
        <f>IFERROR(IF(VLOOKUP(B794,IMPORT!$F:$AF,12,FALSE)="true","X",""),"")</f>
        <v/>
      </c>
      <c r="T794" s="16" t="str">
        <f>IFERROR(IF(VLOOKUP(B794,IMPORT!$F:$AF,9,FALSE)="true","X",""),"")</f>
        <v/>
      </c>
      <c r="U794" s="16" t="str">
        <f>IFERROR(IF(VLOOKUP(B794,IMPORT!$F:$AF,10,FALSE)="true","X",""),"")</f>
        <v/>
      </c>
      <c r="V794" s="16" t="str">
        <f>IFERROR(IF(VLOOKUP(B794,IMPORT!$F:$AF,13,FALSE)="true","X",""),"")</f>
        <v/>
      </c>
      <c r="W794" s="16" t="str">
        <f>IFERROR(IF(VLOOKUP(B794,IMPORT!$F:$AF,14,FALSE)="true","X",""),"")</f>
        <v/>
      </c>
      <c r="X794" s="12" t="str">
        <f>IFERROR(INT(IF(MID(VLOOKUP(B794,IMPORT!$F:$AF,27,FALSE),1,10)&lt;&gt;"null",MID(VLOOKUP(B794,IMPORT!$F:$AF,27,FALSE),1,10),"-")),"")</f>
        <v/>
      </c>
      <c r="Y794" s="21" t="str">
        <f>IFERROR(IF(VLOOKUP(B794,IMPORT!$F:$AF,24,FALSE)&lt;&gt;"null",VLOOKUP(B794,IMPORT!$F:$AF,24,FALSE),""),"")</f>
        <v/>
      </c>
      <c r="Z794" s="18" t="str">
        <f>IFERROR(IF(VLOOKUP(B794,IMPORT!$F:$AF,25,FALSE)&lt;&gt;"null",VLOOKUP(B794,IMPORT!$F:$AF,25,FALSE),""),"")</f>
        <v/>
      </c>
    </row>
    <row r="795" spans="1:26">
      <c r="A795" s="1" t="str">
        <f>IFERROR(IF(IMPORT!C795&lt;&gt;"",IMPORT!C795,""),"")</f>
        <v/>
      </c>
      <c r="B795" s="1">
        <f>IFERROR(VLOOKUP(D795,IMPORT!$1:$1048576,6,FALSE),"")</f>
        <v>0</v>
      </c>
      <c r="C795" s="1" t="str">
        <f>IFERROR(VLOOKUP(B795,IMPORT!$F:$G,2,FALSE),"")</f>
        <v/>
      </c>
      <c r="D795" s="8" t="str">
        <f>IFERROR(IF(IMPORT!A795&lt;&gt;"",IMPORT!A795,""),"")</f>
        <v/>
      </c>
      <c r="E795" s="1">
        <f>IFERROR(VLOOKUP(D795,IMPORT!$1:$1048576,21,FALSE),"")</f>
        <v>0</v>
      </c>
      <c r="F795" s="25" t="str">
        <f>IFERROR(IF(VLOOKUP(B795,IMPORT!$F:$J,4,0)="true","","S"),"")</f>
        <v/>
      </c>
      <c r="G795" s="10" t="str">
        <f>IFERROR(IF(VLOOKUP(B795,IMPORT!$F:$J,5,0)="normal","","B"),"")</f>
        <v/>
      </c>
      <c r="H795" s="26" t="str">
        <f>IFERROR(IF(VLOOKUP(B795,IMPORT!$F:$L,7,0)="true","","P"),"")</f>
        <v/>
      </c>
      <c r="I795" s="18" t="str">
        <f>IF(AND(OR(IMPORT!K795="available",IMPORT!K795="reservation",IMPORT!K795="reservation-late"),OR(A795&lt;&gt;"Z - Garage - Livraison",A795&lt;&gt;"Z - Garage - Livraison")),B795,"")</f>
        <v/>
      </c>
      <c r="J795" s="18" t="str">
        <f>IFERROR(IF(VLOOKUP(B795,IMPORT!$F:$AF,21,FALSE)&lt;&gt;"null",IF(OR(A795="Z - Garage - Livraison",A795="Z - Garage - Restitution"),"",B795),""),"")</f>
        <v/>
      </c>
      <c r="K795" s="18" t="str">
        <f>IF(AND(J795="",OR(IMPORT!K795="intervention",IMPORT!K795="intervention-late")),IF(OR(A795="Z - Garage - Livraison",A795="Z - Garage - Restitution"),"",B795),"")</f>
        <v/>
      </c>
      <c r="L795" s="18" t="str">
        <f>IFERROR(IF(OR(A795="Z - Garage - Livraison",A795="Z - Garage - Restitution"),B795,""),"")</f>
        <v/>
      </c>
      <c r="M795" s="20" t="str">
        <f>IFERROR(INT(IF(OR(IMPORT!K795="intervention",IMPORT!K795="intervention-late",IMPORT!K795="unavailable"),IF(J795&lt;&gt;"",MID(VLOOKUP(B795,IMPORT!$F:$AF,21,0),1,10),MID(VLOOKUP(B795,IMPORT!$F:$AF,19,0),1,10)),"")),"")</f>
        <v/>
      </c>
      <c r="N795" s="20" t="str">
        <f>IFERROR(INT(IF(OR(IMPORT!K795="intervention",IMPORT!K795="intervention-late",IMPORT!K795="unavailable"),IF(J795&lt;&gt;"",MID(VLOOKUP(B795,IMPORT!$F:$AF,22,0),1,10),MID(VLOOKUP(B795,IMPORT!$F:$AF,20,0),1,10)),"")),"")</f>
        <v/>
      </c>
      <c r="O795" s="18" t="str">
        <f t="shared" ca="1" si="12"/>
        <v/>
      </c>
      <c r="P795" s="14" t="str">
        <f>IFERROR(INT(IF(MID(VLOOKUP(B795,IMPORT!$F:$AF,23,FALSE),1,10)&lt;&gt;"null",MID(VLOOKUP(B795,IMPORT!$F:$AF,23,FALSE),1,10),"")),"")</f>
        <v/>
      </c>
      <c r="Q795" s="16" t="str">
        <f>IFERROR(INT(IF(MID(VLOOKUP(B795,IMPORT!$F:$AF,26,FALSE),1,10)&lt;&gt;"null",MID(VLOOKUP(B795,IMPORT!$F:$AF,26,FALSE),1,10),"")),"")</f>
        <v/>
      </c>
      <c r="R795" s="16" t="str">
        <f>IFERROR(IF(VLOOKUP(B795,IMPORT!$F:$AF,11,FALSE)="true","X",""),"")</f>
        <v/>
      </c>
      <c r="S795" s="16" t="str">
        <f>IFERROR(IF(VLOOKUP(B795,IMPORT!$F:$AF,12,FALSE)="true","X",""),"")</f>
        <v/>
      </c>
      <c r="T795" s="16" t="str">
        <f>IFERROR(IF(VLOOKUP(B795,IMPORT!$F:$AF,9,FALSE)="true","X",""),"")</f>
        <v/>
      </c>
      <c r="U795" s="16" t="str">
        <f>IFERROR(IF(VLOOKUP(B795,IMPORT!$F:$AF,10,FALSE)="true","X",""),"")</f>
        <v/>
      </c>
      <c r="V795" s="16" t="str">
        <f>IFERROR(IF(VLOOKUP(B795,IMPORT!$F:$AF,13,FALSE)="true","X",""),"")</f>
        <v/>
      </c>
      <c r="W795" s="16" t="str">
        <f>IFERROR(IF(VLOOKUP(B795,IMPORT!$F:$AF,14,FALSE)="true","X",""),"")</f>
        <v/>
      </c>
      <c r="X795" s="12" t="str">
        <f>IFERROR(INT(IF(MID(VLOOKUP(B795,IMPORT!$F:$AF,27,FALSE),1,10)&lt;&gt;"null",MID(VLOOKUP(B795,IMPORT!$F:$AF,27,FALSE),1,10),"-")),"")</f>
        <v/>
      </c>
      <c r="Y795" s="21" t="str">
        <f>IFERROR(IF(VLOOKUP(B795,IMPORT!$F:$AF,24,FALSE)&lt;&gt;"null",VLOOKUP(B795,IMPORT!$F:$AF,24,FALSE),""),"")</f>
        <v/>
      </c>
      <c r="Z795" s="18" t="str">
        <f>IFERROR(IF(VLOOKUP(B795,IMPORT!$F:$AF,25,FALSE)&lt;&gt;"null",VLOOKUP(B795,IMPORT!$F:$AF,25,FALSE),""),"")</f>
        <v/>
      </c>
    </row>
    <row r="796" spans="1:26">
      <c r="A796" s="1" t="str">
        <f>IFERROR(IF(IMPORT!C796&lt;&gt;"",IMPORT!C796,""),"")</f>
        <v/>
      </c>
      <c r="B796" s="1">
        <f>IFERROR(VLOOKUP(D796,IMPORT!$1:$1048576,6,FALSE),"")</f>
        <v>0</v>
      </c>
      <c r="C796" s="1" t="str">
        <f>IFERROR(VLOOKUP(B796,IMPORT!$F:$G,2,FALSE),"")</f>
        <v/>
      </c>
      <c r="D796" s="8" t="str">
        <f>IFERROR(IF(IMPORT!A796&lt;&gt;"",IMPORT!A796,""),"")</f>
        <v/>
      </c>
      <c r="E796" s="1">
        <f>IFERROR(VLOOKUP(D796,IMPORT!$1:$1048576,21,FALSE),"")</f>
        <v>0</v>
      </c>
      <c r="F796" s="25" t="str">
        <f>IFERROR(IF(VLOOKUP(B796,IMPORT!$F:$J,4,0)="true","","S"),"")</f>
        <v/>
      </c>
      <c r="G796" s="10" t="str">
        <f>IFERROR(IF(VLOOKUP(B796,IMPORT!$F:$J,5,0)="normal","","B"),"")</f>
        <v/>
      </c>
      <c r="H796" s="26" t="str">
        <f>IFERROR(IF(VLOOKUP(B796,IMPORT!$F:$L,7,0)="true","","P"),"")</f>
        <v/>
      </c>
      <c r="I796" s="18" t="str">
        <f>IF(AND(OR(IMPORT!K796="available",IMPORT!K796="reservation",IMPORT!K796="reservation-late"),OR(A796&lt;&gt;"Z - Garage - Livraison",A796&lt;&gt;"Z - Garage - Livraison")),B796,"")</f>
        <v/>
      </c>
      <c r="J796" s="18" t="str">
        <f>IFERROR(IF(VLOOKUP(B796,IMPORT!$F:$AF,21,FALSE)&lt;&gt;"null",IF(OR(A796="Z - Garage - Livraison",A796="Z - Garage - Restitution"),"",B796),""),"")</f>
        <v/>
      </c>
      <c r="K796" s="18" t="str">
        <f>IF(AND(J796="",OR(IMPORT!K796="intervention",IMPORT!K796="intervention-late")),IF(OR(A796="Z - Garage - Livraison",A796="Z - Garage - Restitution"),"",B796),"")</f>
        <v/>
      </c>
      <c r="L796" s="18" t="str">
        <f>IFERROR(IF(OR(A796="Z - Garage - Livraison",A796="Z - Garage - Restitution"),B796,""),"")</f>
        <v/>
      </c>
      <c r="M796" s="20" t="str">
        <f>IFERROR(INT(IF(OR(IMPORT!K796="intervention",IMPORT!K796="intervention-late",IMPORT!K796="unavailable"),IF(J796&lt;&gt;"",MID(VLOOKUP(B796,IMPORT!$F:$AF,21,0),1,10),MID(VLOOKUP(B796,IMPORT!$F:$AF,19,0),1,10)),"")),"")</f>
        <v/>
      </c>
      <c r="N796" s="20" t="str">
        <f>IFERROR(INT(IF(OR(IMPORT!K796="intervention",IMPORT!K796="intervention-late",IMPORT!K796="unavailable"),IF(J796&lt;&gt;"",MID(VLOOKUP(B796,IMPORT!$F:$AF,22,0),1,10),MID(VLOOKUP(B796,IMPORT!$F:$AF,20,0),1,10)),"")),"")</f>
        <v/>
      </c>
      <c r="O796" s="18" t="str">
        <f t="shared" ca="1" si="12"/>
        <v/>
      </c>
      <c r="P796" s="14" t="str">
        <f>IFERROR(INT(IF(MID(VLOOKUP(B796,IMPORT!$F:$AF,23,FALSE),1,10)&lt;&gt;"null",MID(VLOOKUP(B796,IMPORT!$F:$AF,23,FALSE),1,10),"")),"")</f>
        <v/>
      </c>
      <c r="Q796" s="16" t="str">
        <f>IFERROR(INT(IF(MID(VLOOKUP(B796,IMPORT!$F:$AF,26,FALSE),1,10)&lt;&gt;"null",MID(VLOOKUP(B796,IMPORT!$F:$AF,26,FALSE),1,10),"")),"")</f>
        <v/>
      </c>
      <c r="R796" s="16" t="str">
        <f>IFERROR(IF(VLOOKUP(B796,IMPORT!$F:$AF,11,FALSE)="true","X",""),"")</f>
        <v/>
      </c>
      <c r="S796" s="16" t="str">
        <f>IFERROR(IF(VLOOKUP(B796,IMPORT!$F:$AF,12,FALSE)="true","X",""),"")</f>
        <v/>
      </c>
      <c r="T796" s="16" t="str">
        <f>IFERROR(IF(VLOOKUP(B796,IMPORT!$F:$AF,9,FALSE)="true","X",""),"")</f>
        <v/>
      </c>
      <c r="U796" s="16" t="str">
        <f>IFERROR(IF(VLOOKUP(B796,IMPORT!$F:$AF,10,FALSE)="true","X",""),"")</f>
        <v/>
      </c>
      <c r="V796" s="16" t="str">
        <f>IFERROR(IF(VLOOKUP(B796,IMPORT!$F:$AF,13,FALSE)="true","X",""),"")</f>
        <v/>
      </c>
      <c r="W796" s="16" t="str">
        <f>IFERROR(IF(VLOOKUP(B796,IMPORT!$F:$AF,14,FALSE)="true","X",""),"")</f>
        <v/>
      </c>
      <c r="X796" s="12" t="str">
        <f>IFERROR(INT(IF(MID(VLOOKUP(B796,IMPORT!$F:$AF,27,FALSE),1,10)&lt;&gt;"null",MID(VLOOKUP(B796,IMPORT!$F:$AF,27,FALSE),1,10),"-")),"")</f>
        <v/>
      </c>
      <c r="Y796" s="21" t="str">
        <f>IFERROR(IF(VLOOKUP(B796,IMPORT!$F:$AF,24,FALSE)&lt;&gt;"null",VLOOKUP(B796,IMPORT!$F:$AF,24,FALSE),""),"")</f>
        <v/>
      </c>
      <c r="Z796" s="18" t="str">
        <f>IFERROR(IF(VLOOKUP(B796,IMPORT!$F:$AF,25,FALSE)&lt;&gt;"null",VLOOKUP(B796,IMPORT!$F:$AF,25,FALSE),""),"")</f>
        <v/>
      </c>
    </row>
    <row r="797" spans="1:26">
      <c r="A797" s="1" t="str">
        <f>IFERROR(IF(IMPORT!C797&lt;&gt;"",IMPORT!C797,""),"")</f>
        <v/>
      </c>
      <c r="B797" s="1">
        <f>IFERROR(VLOOKUP(D797,IMPORT!$1:$1048576,6,FALSE),"")</f>
        <v>0</v>
      </c>
      <c r="C797" s="1" t="str">
        <f>IFERROR(VLOOKUP(B797,IMPORT!$F:$G,2,FALSE),"")</f>
        <v/>
      </c>
      <c r="D797" s="8" t="str">
        <f>IFERROR(IF(IMPORT!A797&lt;&gt;"",IMPORT!A797,""),"")</f>
        <v/>
      </c>
      <c r="E797" s="1">
        <f>IFERROR(VLOOKUP(D797,IMPORT!$1:$1048576,21,FALSE),"")</f>
        <v>0</v>
      </c>
      <c r="F797" s="25" t="str">
        <f>IFERROR(IF(VLOOKUP(B797,IMPORT!$F:$J,4,0)="true","","S"),"")</f>
        <v/>
      </c>
      <c r="G797" s="10" t="str">
        <f>IFERROR(IF(VLOOKUP(B797,IMPORT!$F:$J,5,0)="normal","","B"),"")</f>
        <v/>
      </c>
      <c r="H797" s="26" t="str">
        <f>IFERROR(IF(VLOOKUP(B797,IMPORT!$F:$L,7,0)="true","","P"),"")</f>
        <v/>
      </c>
      <c r="I797" s="18" t="str">
        <f>IF(AND(OR(IMPORT!K797="available",IMPORT!K797="reservation",IMPORT!K797="reservation-late"),OR(A797&lt;&gt;"Z - Garage - Livraison",A797&lt;&gt;"Z - Garage - Livraison")),B797,"")</f>
        <v/>
      </c>
      <c r="J797" s="18" t="str">
        <f>IFERROR(IF(VLOOKUP(B797,IMPORT!$F:$AF,21,FALSE)&lt;&gt;"null",IF(OR(A797="Z - Garage - Livraison",A797="Z - Garage - Restitution"),"",B797),""),"")</f>
        <v/>
      </c>
      <c r="K797" s="18" t="str">
        <f>IF(AND(J797="",OR(IMPORT!K797="intervention",IMPORT!K797="intervention-late")),IF(OR(A797="Z - Garage - Livraison",A797="Z - Garage - Restitution"),"",B797),"")</f>
        <v/>
      </c>
      <c r="L797" s="18" t="str">
        <f>IFERROR(IF(OR(A797="Z - Garage - Livraison",A797="Z - Garage - Restitution"),B797,""),"")</f>
        <v/>
      </c>
      <c r="M797" s="20" t="str">
        <f>IFERROR(INT(IF(OR(IMPORT!K797="intervention",IMPORT!K797="intervention-late",IMPORT!K797="unavailable"),IF(J797&lt;&gt;"",MID(VLOOKUP(B797,IMPORT!$F:$AF,21,0),1,10),MID(VLOOKUP(B797,IMPORT!$F:$AF,19,0),1,10)),"")),"")</f>
        <v/>
      </c>
      <c r="N797" s="20" t="str">
        <f>IFERROR(INT(IF(OR(IMPORT!K797="intervention",IMPORT!K797="intervention-late",IMPORT!K797="unavailable"),IF(J797&lt;&gt;"",MID(VLOOKUP(B797,IMPORT!$F:$AF,22,0),1,10),MID(VLOOKUP(B797,IMPORT!$F:$AF,20,0),1,10)),"")),"")</f>
        <v/>
      </c>
      <c r="O797" s="18" t="str">
        <f t="shared" ca="1" si="12"/>
        <v/>
      </c>
      <c r="P797" s="14" t="str">
        <f>IFERROR(INT(IF(MID(VLOOKUP(B797,IMPORT!$F:$AF,23,FALSE),1,10)&lt;&gt;"null",MID(VLOOKUP(B797,IMPORT!$F:$AF,23,FALSE),1,10),"")),"")</f>
        <v/>
      </c>
      <c r="Q797" s="16" t="str">
        <f>IFERROR(INT(IF(MID(VLOOKUP(B797,IMPORT!$F:$AF,26,FALSE),1,10)&lt;&gt;"null",MID(VLOOKUP(B797,IMPORT!$F:$AF,26,FALSE),1,10),"")),"")</f>
        <v/>
      </c>
      <c r="R797" s="16" t="str">
        <f>IFERROR(IF(VLOOKUP(B797,IMPORT!$F:$AF,11,FALSE)="true","X",""),"")</f>
        <v/>
      </c>
      <c r="S797" s="16" t="str">
        <f>IFERROR(IF(VLOOKUP(B797,IMPORT!$F:$AF,12,FALSE)="true","X",""),"")</f>
        <v/>
      </c>
      <c r="T797" s="16" t="str">
        <f>IFERROR(IF(VLOOKUP(B797,IMPORT!$F:$AF,9,FALSE)="true","X",""),"")</f>
        <v/>
      </c>
      <c r="U797" s="16" t="str">
        <f>IFERROR(IF(VLOOKUP(B797,IMPORT!$F:$AF,10,FALSE)="true","X",""),"")</f>
        <v/>
      </c>
      <c r="V797" s="16" t="str">
        <f>IFERROR(IF(VLOOKUP(B797,IMPORT!$F:$AF,13,FALSE)="true","X",""),"")</f>
        <v/>
      </c>
      <c r="W797" s="16" t="str">
        <f>IFERROR(IF(VLOOKUP(B797,IMPORT!$F:$AF,14,FALSE)="true","X",""),"")</f>
        <v/>
      </c>
      <c r="X797" s="12" t="str">
        <f>IFERROR(INT(IF(MID(VLOOKUP(B797,IMPORT!$F:$AF,27,FALSE),1,10)&lt;&gt;"null",MID(VLOOKUP(B797,IMPORT!$F:$AF,27,FALSE),1,10),"-")),"")</f>
        <v/>
      </c>
      <c r="Y797" s="21" t="str">
        <f>IFERROR(IF(VLOOKUP(B797,IMPORT!$F:$AF,24,FALSE)&lt;&gt;"null",VLOOKUP(B797,IMPORT!$F:$AF,24,FALSE),""),"")</f>
        <v/>
      </c>
      <c r="Z797" s="18" t="str">
        <f>IFERROR(IF(VLOOKUP(B797,IMPORT!$F:$AF,25,FALSE)&lt;&gt;"null",VLOOKUP(B797,IMPORT!$F:$AF,25,FALSE),""),"")</f>
        <v/>
      </c>
    </row>
    <row r="798" spans="1:26">
      <c r="A798" s="1" t="str">
        <f>IFERROR(IF(IMPORT!C798&lt;&gt;"",IMPORT!C798,""),"")</f>
        <v/>
      </c>
      <c r="B798" s="1">
        <f>IFERROR(VLOOKUP(D798,IMPORT!$1:$1048576,6,FALSE),"")</f>
        <v>0</v>
      </c>
      <c r="C798" s="1" t="str">
        <f>IFERROR(VLOOKUP(B798,IMPORT!$F:$G,2,FALSE),"")</f>
        <v/>
      </c>
      <c r="D798" s="8" t="str">
        <f>IFERROR(IF(IMPORT!A798&lt;&gt;"",IMPORT!A798,""),"")</f>
        <v/>
      </c>
      <c r="E798" s="1">
        <f>IFERROR(VLOOKUP(D798,IMPORT!$1:$1048576,21,FALSE),"")</f>
        <v>0</v>
      </c>
      <c r="F798" s="25" t="str">
        <f>IFERROR(IF(VLOOKUP(B798,IMPORT!$F:$J,4,0)="true","","S"),"")</f>
        <v/>
      </c>
      <c r="G798" s="10" t="str">
        <f>IFERROR(IF(VLOOKUP(B798,IMPORT!$F:$J,5,0)="normal","","B"),"")</f>
        <v/>
      </c>
      <c r="H798" s="26" t="str">
        <f>IFERROR(IF(VLOOKUP(B798,IMPORT!$F:$L,7,0)="true","","P"),"")</f>
        <v/>
      </c>
      <c r="I798" s="18" t="str">
        <f>IF(AND(OR(IMPORT!K798="available",IMPORT!K798="reservation",IMPORT!K798="reservation-late"),OR(A798&lt;&gt;"Z - Garage - Livraison",A798&lt;&gt;"Z - Garage - Livraison")),B798,"")</f>
        <v/>
      </c>
      <c r="J798" s="18" t="str">
        <f>IFERROR(IF(VLOOKUP(B798,IMPORT!$F:$AF,21,FALSE)&lt;&gt;"null",IF(OR(A798="Z - Garage - Livraison",A798="Z - Garage - Restitution"),"",B798),""),"")</f>
        <v/>
      </c>
      <c r="K798" s="18" t="str">
        <f>IF(AND(J798="",OR(IMPORT!K798="intervention",IMPORT!K798="intervention-late")),IF(OR(A798="Z - Garage - Livraison",A798="Z - Garage - Restitution"),"",B798),"")</f>
        <v/>
      </c>
      <c r="L798" s="18" t="str">
        <f>IFERROR(IF(OR(A798="Z - Garage - Livraison",A798="Z - Garage - Restitution"),B798,""),"")</f>
        <v/>
      </c>
      <c r="M798" s="20" t="str">
        <f>IFERROR(INT(IF(OR(IMPORT!K798="intervention",IMPORT!K798="intervention-late",IMPORT!K798="unavailable"),IF(J798&lt;&gt;"",MID(VLOOKUP(B798,IMPORT!$F:$AF,21,0),1,10),MID(VLOOKUP(B798,IMPORT!$F:$AF,19,0),1,10)),"")),"")</f>
        <v/>
      </c>
      <c r="N798" s="20" t="str">
        <f>IFERROR(INT(IF(OR(IMPORT!K798="intervention",IMPORT!K798="intervention-late",IMPORT!K798="unavailable"),IF(J798&lt;&gt;"",MID(VLOOKUP(B798,IMPORT!$F:$AF,22,0),1,10),MID(VLOOKUP(B798,IMPORT!$F:$AF,20,0),1,10)),"")),"")</f>
        <v/>
      </c>
      <c r="O798" s="18" t="str">
        <f t="shared" ca="1" si="12"/>
        <v/>
      </c>
      <c r="P798" s="14" t="str">
        <f>IFERROR(INT(IF(MID(VLOOKUP(B798,IMPORT!$F:$AF,23,FALSE),1,10)&lt;&gt;"null",MID(VLOOKUP(B798,IMPORT!$F:$AF,23,FALSE),1,10),"")),"")</f>
        <v/>
      </c>
      <c r="Q798" s="16" t="str">
        <f>IFERROR(INT(IF(MID(VLOOKUP(B798,IMPORT!$F:$AF,26,FALSE),1,10)&lt;&gt;"null",MID(VLOOKUP(B798,IMPORT!$F:$AF,26,FALSE),1,10),"")),"")</f>
        <v/>
      </c>
      <c r="R798" s="16" t="str">
        <f>IFERROR(IF(VLOOKUP(B798,IMPORT!$F:$AF,11,FALSE)="true","X",""),"")</f>
        <v/>
      </c>
      <c r="S798" s="16" t="str">
        <f>IFERROR(IF(VLOOKUP(B798,IMPORT!$F:$AF,12,FALSE)="true","X",""),"")</f>
        <v/>
      </c>
      <c r="T798" s="16" t="str">
        <f>IFERROR(IF(VLOOKUP(B798,IMPORT!$F:$AF,9,FALSE)="true","X",""),"")</f>
        <v/>
      </c>
      <c r="U798" s="16" t="str">
        <f>IFERROR(IF(VLOOKUP(B798,IMPORT!$F:$AF,10,FALSE)="true","X",""),"")</f>
        <v/>
      </c>
      <c r="V798" s="16" t="str">
        <f>IFERROR(IF(VLOOKUP(B798,IMPORT!$F:$AF,13,FALSE)="true","X",""),"")</f>
        <v/>
      </c>
      <c r="W798" s="16" t="str">
        <f>IFERROR(IF(VLOOKUP(B798,IMPORT!$F:$AF,14,FALSE)="true","X",""),"")</f>
        <v/>
      </c>
      <c r="X798" s="12" t="str">
        <f>IFERROR(INT(IF(MID(VLOOKUP(B798,IMPORT!$F:$AF,27,FALSE),1,10)&lt;&gt;"null",MID(VLOOKUP(B798,IMPORT!$F:$AF,27,FALSE),1,10),"-")),"")</f>
        <v/>
      </c>
      <c r="Y798" s="21" t="str">
        <f>IFERROR(IF(VLOOKUP(B798,IMPORT!$F:$AF,24,FALSE)&lt;&gt;"null",VLOOKUP(B798,IMPORT!$F:$AF,24,FALSE),""),"")</f>
        <v/>
      </c>
      <c r="Z798" s="18" t="str">
        <f>IFERROR(IF(VLOOKUP(B798,IMPORT!$F:$AF,25,FALSE)&lt;&gt;"null",VLOOKUP(B798,IMPORT!$F:$AF,25,FALSE),""),"")</f>
        <v/>
      </c>
    </row>
    <row r="799" spans="1:26">
      <c r="A799" s="1" t="str">
        <f>IFERROR(IF(IMPORT!C799&lt;&gt;"",IMPORT!C799,""),"")</f>
        <v/>
      </c>
      <c r="B799" s="1">
        <f>IFERROR(VLOOKUP(D799,IMPORT!$1:$1048576,6,FALSE),"")</f>
        <v>0</v>
      </c>
      <c r="C799" s="1" t="str">
        <f>IFERROR(VLOOKUP(B799,IMPORT!$F:$G,2,FALSE),"")</f>
        <v/>
      </c>
      <c r="D799" s="8" t="str">
        <f>IFERROR(IF(IMPORT!A799&lt;&gt;"",IMPORT!A799,""),"")</f>
        <v/>
      </c>
      <c r="E799" s="1">
        <f>IFERROR(VLOOKUP(D799,IMPORT!$1:$1048576,21,FALSE),"")</f>
        <v>0</v>
      </c>
      <c r="F799" s="25" t="str">
        <f>IFERROR(IF(VLOOKUP(B799,IMPORT!$F:$J,4,0)="true","","S"),"")</f>
        <v/>
      </c>
      <c r="G799" s="10" t="str">
        <f>IFERROR(IF(VLOOKUP(B799,IMPORT!$F:$J,5,0)="normal","","B"),"")</f>
        <v/>
      </c>
      <c r="H799" s="26" t="str">
        <f>IFERROR(IF(VLOOKUP(B799,IMPORT!$F:$L,7,0)="true","","P"),"")</f>
        <v/>
      </c>
      <c r="I799" s="18" t="str">
        <f>IF(AND(OR(IMPORT!K799="available",IMPORT!K799="reservation",IMPORT!K799="reservation-late"),OR(A799&lt;&gt;"Z - Garage - Livraison",A799&lt;&gt;"Z - Garage - Livraison")),B799,"")</f>
        <v/>
      </c>
      <c r="J799" s="18" t="str">
        <f>IFERROR(IF(VLOOKUP(B799,IMPORT!$F:$AF,21,FALSE)&lt;&gt;"null",IF(OR(A799="Z - Garage - Livraison",A799="Z - Garage - Restitution"),"",B799),""),"")</f>
        <v/>
      </c>
      <c r="K799" s="18" t="str">
        <f>IF(AND(J799="",OR(IMPORT!K799="intervention",IMPORT!K799="intervention-late")),IF(OR(A799="Z - Garage - Livraison",A799="Z - Garage - Restitution"),"",B799),"")</f>
        <v/>
      </c>
      <c r="L799" s="18" t="str">
        <f>IFERROR(IF(OR(A799="Z - Garage - Livraison",A799="Z - Garage - Restitution"),B799,""),"")</f>
        <v/>
      </c>
      <c r="M799" s="20" t="str">
        <f>IFERROR(INT(IF(OR(IMPORT!K799="intervention",IMPORT!K799="intervention-late",IMPORT!K799="unavailable"),IF(J799&lt;&gt;"",MID(VLOOKUP(B799,IMPORT!$F:$AF,21,0),1,10),MID(VLOOKUP(B799,IMPORT!$F:$AF,19,0),1,10)),"")),"")</f>
        <v/>
      </c>
      <c r="N799" s="20" t="str">
        <f>IFERROR(INT(IF(OR(IMPORT!K799="intervention",IMPORT!K799="intervention-late",IMPORT!K799="unavailable"),IF(J799&lt;&gt;"",MID(VLOOKUP(B799,IMPORT!$F:$AF,22,0),1,10),MID(VLOOKUP(B799,IMPORT!$F:$AF,20,0),1,10)),"")),"")</f>
        <v/>
      </c>
      <c r="O799" s="18" t="str">
        <f t="shared" ca="1" si="12"/>
        <v/>
      </c>
      <c r="P799" s="14" t="str">
        <f>IFERROR(INT(IF(MID(VLOOKUP(B799,IMPORT!$F:$AF,23,FALSE),1,10)&lt;&gt;"null",MID(VLOOKUP(B799,IMPORT!$F:$AF,23,FALSE),1,10),"")),"")</f>
        <v/>
      </c>
      <c r="Q799" s="16" t="str">
        <f>IFERROR(INT(IF(MID(VLOOKUP(B799,IMPORT!$F:$AF,26,FALSE),1,10)&lt;&gt;"null",MID(VLOOKUP(B799,IMPORT!$F:$AF,26,FALSE),1,10),"")),"")</f>
        <v/>
      </c>
      <c r="R799" s="16" t="str">
        <f>IFERROR(IF(VLOOKUP(B799,IMPORT!$F:$AF,11,FALSE)="true","X",""),"")</f>
        <v/>
      </c>
      <c r="S799" s="16" t="str">
        <f>IFERROR(IF(VLOOKUP(B799,IMPORT!$F:$AF,12,FALSE)="true","X",""),"")</f>
        <v/>
      </c>
      <c r="T799" s="16" t="str">
        <f>IFERROR(IF(VLOOKUP(B799,IMPORT!$F:$AF,9,FALSE)="true","X",""),"")</f>
        <v/>
      </c>
      <c r="U799" s="16" t="str">
        <f>IFERROR(IF(VLOOKUP(B799,IMPORT!$F:$AF,10,FALSE)="true","X",""),"")</f>
        <v/>
      </c>
      <c r="V799" s="16" t="str">
        <f>IFERROR(IF(VLOOKUP(B799,IMPORT!$F:$AF,13,FALSE)="true","X",""),"")</f>
        <v/>
      </c>
      <c r="W799" s="16" t="str">
        <f>IFERROR(IF(VLOOKUP(B799,IMPORT!$F:$AF,14,FALSE)="true","X",""),"")</f>
        <v/>
      </c>
      <c r="X799" s="12" t="str">
        <f>IFERROR(INT(IF(MID(VLOOKUP(B799,IMPORT!$F:$AF,27,FALSE),1,10)&lt;&gt;"null",MID(VLOOKUP(B799,IMPORT!$F:$AF,27,FALSE),1,10),"-")),"")</f>
        <v/>
      </c>
      <c r="Y799" s="21" t="str">
        <f>IFERROR(IF(VLOOKUP(B799,IMPORT!$F:$AF,24,FALSE)&lt;&gt;"null",VLOOKUP(B799,IMPORT!$F:$AF,24,FALSE),""),"")</f>
        <v/>
      </c>
      <c r="Z799" s="18" t="str">
        <f>IFERROR(IF(VLOOKUP(B799,IMPORT!$F:$AF,25,FALSE)&lt;&gt;"null",VLOOKUP(B799,IMPORT!$F:$AF,25,FALSE),""),"")</f>
        <v/>
      </c>
    </row>
    <row r="800" spans="1:26">
      <c r="A800" s="1" t="str">
        <f>IFERROR(IF(IMPORT!C800&lt;&gt;"",IMPORT!C800,""),"")</f>
        <v/>
      </c>
      <c r="B800" s="1">
        <f>IFERROR(VLOOKUP(D800,IMPORT!$1:$1048576,6,FALSE),"")</f>
        <v>0</v>
      </c>
      <c r="C800" s="1" t="str">
        <f>IFERROR(VLOOKUP(B800,IMPORT!$F:$G,2,FALSE),"")</f>
        <v/>
      </c>
      <c r="D800" s="8" t="str">
        <f>IFERROR(IF(IMPORT!A800&lt;&gt;"",IMPORT!A800,""),"")</f>
        <v/>
      </c>
      <c r="E800" s="1">
        <f>IFERROR(VLOOKUP(D800,IMPORT!$1:$1048576,21,FALSE),"")</f>
        <v>0</v>
      </c>
      <c r="F800" s="25" t="str">
        <f>IFERROR(IF(VLOOKUP(B800,IMPORT!$F:$J,4,0)="true","","S"),"")</f>
        <v/>
      </c>
      <c r="G800" s="10" t="str">
        <f>IFERROR(IF(VLOOKUP(B800,IMPORT!$F:$J,5,0)="normal","","B"),"")</f>
        <v/>
      </c>
      <c r="H800" s="26" t="str">
        <f>IFERROR(IF(VLOOKUP(B800,IMPORT!$F:$L,7,0)="true","","P"),"")</f>
        <v/>
      </c>
      <c r="I800" s="18" t="str">
        <f>IF(AND(OR(IMPORT!K800="available",IMPORT!K800="reservation",IMPORT!K800="reservation-late"),OR(A800&lt;&gt;"Z - Garage - Livraison",A800&lt;&gt;"Z - Garage - Livraison")),B800,"")</f>
        <v/>
      </c>
      <c r="J800" s="18" t="str">
        <f>IFERROR(IF(VLOOKUP(B800,IMPORT!$F:$AF,21,FALSE)&lt;&gt;"null",IF(OR(A800="Z - Garage - Livraison",A800="Z - Garage - Restitution"),"",B800),""),"")</f>
        <v/>
      </c>
      <c r="K800" s="18" t="str">
        <f>IF(AND(J800="",OR(IMPORT!K800="intervention",IMPORT!K800="intervention-late")),IF(OR(A800="Z - Garage - Livraison",A800="Z - Garage - Restitution"),"",B800),"")</f>
        <v/>
      </c>
      <c r="L800" s="18" t="str">
        <f>IFERROR(IF(OR(A800="Z - Garage - Livraison",A800="Z - Garage - Restitution"),B800,""),"")</f>
        <v/>
      </c>
      <c r="M800" s="20" t="str">
        <f>IFERROR(INT(IF(OR(IMPORT!K800="intervention",IMPORT!K800="intervention-late",IMPORT!K800="unavailable"),IF(J800&lt;&gt;"",MID(VLOOKUP(B800,IMPORT!$F:$AF,21,0),1,10),MID(VLOOKUP(B800,IMPORT!$F:$AF,19,0),1,10)),"")),"")</f>
        <v/>
      </c>
      <c r="N800" s="20" t="str">
        <f>IFERROR(INT(IF(OR(IMPORT!K800="intervention",IMPORT!K800="intervention-late",IMPORT!K800="unavailable"),IF(J800&lt;&gt;"",MID(VLOOKUP(B800,IMPORT!$F:$AF,22,0),1,10),MID(VLOOKUP(B800,IMPORT!$F:$AF,20,0),1,10)),"")),"")</f>
        <v/>
      </c>
      <c r="O800" s="18" t="str">
        <f t="shared" ca="1" si="12"/>
        <v/>
      </c>
      <c r="P800" s="14" t="str">
        <f>IFERROR(INT(IF(MID(VLOOKUP(B800,IMPORT!$F:$AF,23,FALSE),1,10)&lt;&gt;"null",MID(VLOOKUP(B800,IMPORT!$F:$AF,23,FALSE),1,10),"")),"")</f>
        <v/>
      </c>
      <c r="Q800" s="16" t="str">
        <f>IFERROR(INT(IF(MID(VLOOKUP(B800,IMPORT!$F:$AF,26,FALSE),1,10)&lt;&gt;"null",MID(VLOOKUP(B800,IMPORT!$F:$AF,26,FALSE),1,10),"")),"")</f>
        <v/>
      </c>
      <c r="R800" s="16" t="str">
        <f>IFERROR(IF(VLOOKUP(B800,IMPORT!$F:$AF,11,FALSE)="true","X",""),"")</f>
        <v/>
      </c>
      <c r="S800" s="16" t="str">
        <f>IFERROR(IF(VLOOKUP(B800,IMPORT!$F:$AF,12,FALSE)="true","X",""),"")</f>
        <v/>
      </c>
      <c r="T800" s="16" t="str">
        <f>IFERROR(IF(VLOOKUP(B800,IMPORT!$F:$AF,9,FALSE)="true","X",""),"")</f>
        <v/>
      </c>
      <c r="U800" s="16" t="str">
        <f>IFERROR(IF(VLOOKUP(B800,IMPORT!$F:$AF,10,FALSE)="true","X",""),"")</f>
        <v/>
      </c>
      <c r="V800" s="16" t="str">
        <f>IFERROR(IF(VLOOKUP(B800,IMPORT!$F:$AF,13,FALSE)="true","X",""),"")</f>
        <v/>
      </c>
      <c r="W800" s="16" t="str">
        <f>IFERROR(IF(VLOOKUP(B800,IMPORT!$F:$AF,14,FALSE)="true","X",""),"")</f>
        <v/>
      </c>
      <c r="X800" s="12" t="str">
        <f>IFERROR(INT(IF(MID(VLOOKUP(B800,IMPORT!$F:$AF,27,FALSE),1,10)&lt;&gt;"null",MID(VLOOKUP(B800,IMPORT!$F:$AF,27,FALSE),1,10),"-")),"")</f>
        <v/>
      </c>
      <c r="Y800" s="21" t="str">
        <f>IFERROR(IF(VLOOKUP(B800,IMPORT!$F:$AF,24,FALSE)&lt;&gt;"null",VLOOKUP(B800,IMPORT!$F:$AF,24,FALSE),""),"")</f>
        <v/>
      </c>
      <c r="Z800" s="18" t="str">
        <f>IFERROR(IF(VLOOKUP(B800,IMPORT!$F:$AF,25,FALSE)&lt;&gt;"null",VLOOKUP(B800,IMPORT!$F:$AF,25,FALSE),""),"")</f>
        <v/>
      </c>
    </row>
    <row r="801" spans="1:26">
      <c r="A801" s="1" t="str">
        <f>IFERROR(IF(IMPORT!C801&lt;&gt;"",IMPORT!C801,""),"")</f>
        <v/>
      </c>
      <c r="B801" s="1">
        <f>IFERROR(VLOOKUP(D801,IMPORT!$1:$1048576,6,FALSE),"")</f>
        <v>0</v>
      </c>
      <c r="C801" s="1" t="str">
        <f>IFERROR(VLOOKUP(B801,IMPORT!$F:$G,2,FALSE),"")</f>
        <v/>
      </c>
      <c r="D801" s="8" t="str">
        <f>IFERROR(IF(IMPORT!A801&lt;&gt;"",IMPORT!A801,""),"")</f>
        <v/>
      </c>
      <c r="E801" s="1">
        <f>IFERROR(VLOOKUP(D801,IMPORT!$1:$1048576,21,FALSE),"")</f>
        <v>0</v>
      </c>
      <c r="F801" s="25" t="str">
        <f>IFERROR(IF(VLOOKUP(B801,IMPORT!$F:$J,4,0)="true","","S"),"")</f>
        <v/>
      </c>
      <c r="G801" s="10" t="str">
        <f>IFERROR(IF(VLOOKUP(B801,IMPORT!$F:$J,5,0)="normal","","B"),"")</f>
        <v/>
      </c>
      <c r="H801" s="26" t="str">
        <f>IFERROR(IF(VLOOKUP(B801,IMPORT!$F:$L,7,0)="true","","P"),"")</f>
        <v/>
      </c>
      <c r="I801" s="18" t="str">
        <f>IF(AND(OR(IMPORT!K801="available",IMPORT!K801="reservation",IMPORT!K801="reservation-late"),OR(A801&lt;&gt;"Z - Garage - Livraison",A801&lt;&gt;"Z - Garage - Livraison")),B801,"")</f>
        <v/>
      </c>
      <c r="J801" s="18" t="str">
        <f>IFERROR(IF(VLOOKUP(B801,IMPORT!$F:$AF,21,FALSE)&lt;&gt;"null",IF(OR(A801="Z - Garage - Livraison",A801="Z - Garage - Restitution"),"",B801),""),"")</f>
        <v/>
      </c>
      <c r="K801" s="18" t="str">
        <f>IF(AND(J801="",OR(IMPORT!K801="intervention",IMPORT!K801="intervention-late")),IF(OR(A801="Z - Garage - Livraison",A801="Z - Garage - Restitution"),"",B801),"")</f>
        <v/>
      </c>
      <c r="L801" s="18" t="str">
        <f>IFERROR(IF(OR(A801="Z - Garage - Livraison",A801="Z - Garage - Restitution"),B801,""),"")</f>
        <v/>
      </c>
      <c r="M801" s="20" t="str">
        <f>IFERROR(INT(IF(OR(IMPORT!K801="intervention",IMPORT!K801="intervention-late",IMPORT!K801="unavailable"),IF(J801&lt;&gt;"",MID(VLOOKUP(B801,IMPORT!$F:$AF,21,0),1,10),MID(VLOOKUP(B801,IMPORT!$F:$AF,19,0),1,10)),"")),"")</f>
        <v/>
      </c>
      <c r="N801" s="20" t="str">
        <f>IFERROR(INT(IF(OR(IMPORT!K801="intervention",IMPORT!K801="intervention-late",IMPORT!K801="unavailable"),IF(J801&lt;&gt;"",MID(VLOOKUP(B801,IMPORT!$F:$AF,22,0),1,10),MID(VLOOKUP(B801,IMPORT!$F:$AF,20,0),1,10)),"")),"")</f>
        <v/>
      </c>
      <c r="O801" s="18" t="str">
        <f t="shared" ca="1" si="12"/>
        <v/>
      </c>
      <c r="P801" s="14" t="str">
        <f>IFERROR(INT(IF(MID(VLOOKUP(B801,IMPORT!$F:$AF,23,FALSE),1,10)&lt;&gt;"null",MID(VLOOKUP(B801,IMPORT!$F:$AF,23,FALSE),1,10),"")),"")</f>
        <v/>
      </c>
      <c r="Q801" s="16" t="str">
        <f>IFERROR(INT(IF(MID(VLOOKUP(B801,IMPORT!$F:$AF,26,FALSE),1,10)&lt;&gt;"null",MID(VLOOKUP(B801,IMPORT!$F:$AF,26,FALSE),1,10),"")),"")</f>
        <v/>
      </c>
      <c r="R801" s="16" t="str">
        <f>IFERROR(IF(VLOOKUP(B801,IMPORT!$F:$AF,11,FALSE)="true","X",""),"")</f>
        <v/>
      </c>
      <c r="S801" s="16" t="str">
        <f>IFERROR(IF(VLOOKUP(B801,IMPORT!$F:$AF,12,FALSE)="true","X",""),"")</f>
        <v/>
      </c>
      <c r="T801" s="16" t="str">
        <f>IFERROR(IF(VLOOKUP(B801,IMPORT!$F:$AF,9,FALSE)="true","X",""),"")</f>
        <v/>
      </c>
      <c r="U801" s="16" t="str">
        <f>IFERROR(IF(VLOOKUP(B801,IMPORT!$F:$AF,10,FALSE)="true","X",""),"")</f>
        <v/>
      </c>
      <c r="V801" s="16" t="str">
        <f>IFERROR(IF(VLOOKUP(B801,IMPORT!$F:$AF,13,FALSE)="true","X",""),"")</f>
        <v/>
      </c>
      <c r="W801" s="16" t="str">
        <f>IFERROR(IF(VLOOKUP(B801,IMPORT!$F:$AF,14,FALSE)="true","X",""),"")</f>
        <v/>
      </c>
      <c r="X801" s="12" t="str">
        <f>IFERROR(INT(IF(MID(VLOOKUP(B801,IMPORT!$F:$AF,27,FALSE),1,10)&lt;&gt;"null",MID(VLOOKUP(B801,IMPORT!$F:$AF,27,FALSE),1,10),"-")),"")</f>
        <v/>
      </c>
      <c r="Y801" s="21" t="str">
        <f>IFERROR(IF(VLOOKUP(B801,IMPORT!$F:$AF,24,FALSE)&lt;&gt;"null",VLOOKUP(B801,IMPORT!$F:$AF,24,FALSE),""),"")</f>
        <v/>
      </c>
      <c r="Z801" s="18" t="str">
        <f>IFERROR(IF(VLOOKUP(B801,IMPORT!$F:$AF,25,FALSE)&lt;&gt;"null",VLOOKUP(B801,IMPORT!$F:$AF,25,FALSE),""),"")</f>
        <v/>
      </c>
    </row>
    <row r="802" spans="1:26">
      <c r="A802" s="1" t="str">
        <f>IFERROR(IF(IMPORT!C802&lt;&gt;"",IMPORT!C802,""),"")</f>
        <v/>
      </c>
      <c r="B802" s="1">
        <f>IFERROR(VLOOKUP(D802,IMPORT!$1:$1048576,6,FALSE),"")</f>
        <v>0</v>
      </c>
      <c r="C802" s="1" t="str">
        <f>IFERROR(VLOOKUP(B802,IMPORT!$F:$G,2,FALSE),"")</f>
        <v/>
      </c>
      <c r="D802" s="8" t="str">
        <f>IFERROR(IF(IMPORT!A802&lt;&gt;"",IMPORT!A802,""),"")</f>
        <v/>
      </c>
      <c r="E802" s="1">
        <f>IFERROR(VLOOKUP(D802,IMPORT!$1:$1048576,21,FALSE),"")</f>
        <v>0</v>
      </c>
      <c r="F802" s="25" t="str">
        <f>IFERROR(IF(VLOOKUP(B802,IMPORT!$F:$J,4,0)="true","","S"),"")</f>
        <v/>
      </c>
      <c r="G802" s="10" t="str">
        <f>IFERROR(IF(VLOOKUP(B802,IMPORT!$F:$J,5,0)="normal","","B"),"")</f>
        <v/>
      </c>
      <c r="H802" s="26" t="str">
        <f>IFERROR(IF(VLOOKUP(B802,IMPORT!$F:$L,7,0)="true","","P"),"")</f>
        <v/>
      </c>
      <c r="I802" s="18" t="str">
        <f>IF(AND(OR(IMPORT!K802="available",IMPORT!K802="reservation",IMPORT!K802="reservation-late"),OR(A802&lt;&gt;"Z - Garage - Livraison",A802&lt;&gt;"Z - Garage - Livraison")),B802,"")</f>
        <v/>
      </c>
      <c r="J802" s="18" t="str">
        <f>IFERROR(IF(VLOOKUP(B802,IMPORT!$F:$AF,21,FALSE)&lt;&gt;"null",IF(OR(A802="Z - Garage - Livraison",A802="Z - Garage - Restitution"),"",B802),""),"")</f>
        <v/>
      </c>
      <c r="K802" s="18" t="str">
        <f>IF(AND(J802="",OR(IMPORT!K802="intervention",IMPORT!K802="intervention-late")),IF(OR(A802="Z - Garage - Livraison",A802="Z - Garage - Restitution"),"",B802),"")</f>
        <v/>
      </c>
      <c r="L802" s="18" t="str">
        <f>IFERROR(IF(OR(A802="Z - Garage - Livraison",A802="Z - Garage - Restitution"),B802,""),"")</f>
        <v/>
      </c>
      <c r="M802" s="20" t="str">
        <f>IFERROR(INT(IF(OR(IMPORT!K802="intervention",IMPORT!K802="intervention-late",IMPORT!K802="unavailable"),IF(J802&lt;&gt;"",MID(VLOOKUP(B802,IMPORT!$F:$AF,21,0),1,10),MID(VLOOKUP(B802,IMPORT!$F:$AF,19,0),1,10)),"")),"")</f>
        <v/>
      </c>
      <c r="N802" s="20" t="str">
        <f>IFERROR(INT(IF(OR(IMPORT!K802="intervention",IMPORT!K802="intervention-late",IMPORT!K802="unavailable"),IF(J802&lt;&gt;"",MID(VLOOKUP(B802,IMPORT!$F:$AF,22,0),1,10),MID(VLOOKUP(B802,IMPORT!$F:$AF,20,0),1,10)),"")),"")</f>
        <v/>
      </c>
      <c r="O802" s="18" t="str">
        <f t="shared" ca="1" si="12"/>
        <v/>
      </c>
      <c r="P802" s="14" t="str">
        <f>IFERROR(INT(IF(MID(VLOOKUP(B802,IMPORT!$F:$AF,23,FALSE),1,10)&lt;&gt;"null",MID(VLOOKUP(B802,IMPORT!$F:$AF,23,FALSE),1,10),"")),"")</f>
        <v/>
      </c>
      <c r="Q802" s="16" t="str">
        <f>IFERROR(INT(IF(MID(VLOOKUP(B802,IMPORT!$F:$AF,26,FALSE),1,10)&lt;&gt;"null",MID(VLOOKUP(B802,IMPORT!$F:$AF,26,FALSE),1,10),"")),"")</f>
        <v/>
      </c>
      <c r="R802" s="16" t="str">
        <f>IFERROR(IF(VLOOKUP(B802,IMPORT!$F:$AF,11,FALSE)="true","X",""),"")</f>
        <v/>
      </c>
      <c r="S802" s="16" t="str">
        <f>IFERROR(IF(VLOOKUP(B802,IMPORT!$F:$AF,12,FALSE)="true","X",""),"")</f>
        <v/>
      </c>
      <c r="T802" s="16" t="str">
        <f>IFERROR(IF(VLOOKUP(B802,IMPORT!$F:$AF,9,FALSE)="true","X",""),"")</f>
        <v/>
      </c>
      <c r="U802" s="16" t="str">
        <f>IFERROR(IF(VLOOKUP(B802,IMPORT!$F:$AF,10,FALSE)="true","X",""),"")</f>
        <v/>
      </c>
      <c r="V802" s="16" t="str">
        <f>IFERROR(IF(VLOOKUP(B802,IMPORT!$F:$AF,13,FALSE)="true","X",""),"")</f>
        <v/>
      </c>
      <c r="W802" s="16" t="str">
        <f>IFERROR(IF(VLOOKUP(B802,IMPORT!$F:$AF,14,FALSE)="true","X",""),"")</f>
        <v/>
      </c>
      <c r="X802" s="12" t="str">
        <f>IFERROR(INT(IF(MID(VLOOKUP(B802,IMPORT!$F:$AF,27,FALSE),1,10)&lt;&gt;"null",MID(VLOOKUP(B802,IMPORT!$F:$AF,27,FALSE),1,10),"-")),"")</f>
        <v/>
      </c>
      <c r="Y802" s="21" t="str">
        <f>IFERROR(IF(VLOOKUP(B802,IMPORT!$F:$AF,24,FALSE)&lt;&gt;"null",VLOOKUP(B802,IMPORT!$F:$AF,24,FALSE),""),"")</f>
        <v/>
      </c>
      <c r="Z802" s="18" t="str">
        <f>IFERROR(IF(VLOOKUP(B802,IMPORT!$F:$AF,25,FALSE)&lt;&gt;"null",VLOOKUP(B802,IMPORT!$F:$AF,25,FALSE),""),"")</f>
        <v/>
      </c>
    </row>
    <row r="803" spans="1:26">
      <c r="A803" s="1" t="str">
        <f>IFERROR(IF(IMPORT!C803&lt;&gt;"",IMPORT!C803,""),"")</f>
        <v/>
      </c>
      <c r="B803" s="1">
        <f>IFERROR(VLOOKUP(D803,IMPORT!$1:$1048576,6,FALSE),"")</f>
        <v>0</v>
      </c>
      <c r="C803" s="1" t="str">
        <f>IFERROR(VLOOKUP(B803,IMPORT!$F:$G,2,FALSE),"")</f>
        <v/>
      </c>
      <c r="D803" s="8" t="str">
        <f>IFERROR(IF(IMPORT!A803&lt;&gt;"",IMPORT!A803,""),"")</f>
        <v/>
      </c>
      <c r="E803" s="1">
        <f>IFERROR(VLOOKUP(D803,IMPORT!$1:$1048576,21,FALSE),"")</f>
        <v>0</v>
      </c>
      <c r="F803" s="25" t="str">
        <f>IFERROR(IF(VLOOKUP(B803,IMPORT!$F:$J,4,0)="true","","S"),"")</f>
        <v/>
      </c>
      <c r="G803" s="10" t="str">
        <f>IFERROR(IF(VLOOKUP(B803,IMPORT!$F:$J,5,0)="normal","","B"),"")</f>
        <v/>
      </c>
      <c r="H803" s="26" t="str">
        <f>IFERROR(IF(VLOOKUP(B803,IMPORT!$F:$L,7,0)="true","","P"),"")</f>
        <v/>
      </c>
      <c r="I803" s="18" t="str">
        <f>IF(AND(OR(IMPORT!K803="available",IMPORT!K803="reservation",IMPORT!K803="reservation-late"),OR(A803&lt;&gt;"Z - Garage - Livraison",A803&lt;&gt;"Z - Garage - Livraison")),B803,"")</f>
        <v/>
      </c>
      <c r="J803" s="18" t="str">
        <f>IFERROR(IF(VLOOKUP(B803,IMPORT!$F:$AF,21,FALSE)&lt;&gt;"null",IF(OR(A803="Z - Garage - Livraison",A803="Z - Garage - Restitution"),"",B803),""),"")</f>
        <v/>
      </c>
      <c r="K803" s="18" t="str">
        <f>IF(AND(J803="",OR(IMPORT!K803="intervention",IMPORT!K803="intervention-late")),IF(OR(A803="Z - Garage - Livraison",A803="Z - Garage - Restitution"),"",B803),"")</f>
        <v/>
      </c>
      <c r="L803" s="18" t="str">
        <f>IFERROR(IF(OR(A803="Z - Garage - Livraison",A803="Z - Garage - Restitution"),B803,""),"")</f>
        <v/>
      </c>
      <c r="M803" s="20" t="str">
        <f>IFERROR(INT(IF(OR(IMPORT!K803="intervention",IMPORT!K803="intervention-late",IMPORT!K803="unavailable"),IF(J803&lt;&gt;"",MID(VLOOKUP(B803,IMPORT!$F:$AF,21,0),1,10),MID(VLOOKUP(B803,IMPORT!$F:$AF,19,0),1,10)),"")),"")</f>
        <v/>
      </c>
      <c r="N803" s="20" t="str">
        <f>IFERROR(INT(IF(OR(IMPORT!K803="intervention",IMPORT!K803="intervention-late",IMPORT!K803="unavailable"),IF(J803&lt;&gt;"",MID(VLOOKUP(B803,IMPORT!$F:$AF,22,0),1,10),MID(VLOOKUP(B803,IMPORT!$F:$AF,20,0),1,10)),"")),"")</f>
        <v/>
      </c>
      <c r="O803" s="18" t="str">
        <f t="shared" ca="1" si="12"/>
        <v/>
      </c>
      <c r="P803" s="14" t="str">
        <f>IFERROR(INT(IF(MID(VLOOKUP(B803,IMPORT!$F:$AF,23,FALSE),1,10)&lt;&gt;"null",MID(VLOOKUP(B803,IMPORT!$F:$AF,23,FALSE),1,10),"")),"")</f>
        <v/>
      </c>
      <c r="Q803" s="16" t="str">
        <f>IFERROR(INT(IF(MID(VLOOKUP(B803,IMPORT!$F:$AF,26,FALSE),1,10)&lt;&gt;"null",MID(VLOOKUP(B803,IMPORT!$F:$AF,26,FALSE),1,10),"")),"")</f>
        <v/>
      </c>
      <c r="R803" s="16" t="str">
        <f>IFERROR(IF(VLOOKUP(B803,IMPORT!$F:$AF,11,FALSE)="true","X",""),"")</f>
        <v/>
      </c>
      <c r="S803" s="16" t="str">
        <f>IFERROR(IF(VLOOKUP(B803,IMPORT!$F:$AF,12,FALSE)="true","X",""),"")</f>
        <v/>
      </c>
      <c r="T803" s="16" t="str">
        <f>IFERROR(IF(VLOOKUP(B803,IMPORT!$F:$AF,9,FALSE)="true","X",""),"")</f>
        <v/>
      </c>
      <c r="U803" s="16" t="str">
        <f>IFERROR(IF(VLOOKUP(B803,IMPORT!$F:$AF,10,FALSE)="true","X",""),"")</f>
        <v/>
      </c>
      <c r="V803" s="16" t="str">
        <f>IFERROR(IF(VLOOKUP(B803,IMPORT!$F:$AF,13,FALSE)="true","X",""),"")</f>
        <v/>
      </c>
      <c r="W803" s="16" t="str">
        <f>IFERROR(IF(VLOOKUP(B803,IMPORT!$F:$AF,14,FALSE)="true","X",""),"")</f>
        <v/>
      </c>
      <c r="X803" s="12" t="str">
        <f>IFERROR(INT(IF(MID(VLOOKUP(B803,IMPORT!$F:$AF,27,FALSE),1,10)&lt;&gt;"null",MID(VLOOKUP(B803,IMPORT!$F:$AF,27,FALSE),1,10),"-")),"")</f>
        <v/>
      </c>
      <c r="Y803" s="21" t="str">
        <f>IFERROR(IF(VLOOKUP(B803,IMPORT!$F:$AF,24,FALSE)&lt;&gt;"null",VLOOKUP(B803,IMPORT!$F:$AF,24,FALSE),""),"")</f>
        <v/>
      </c>
      <c r="Z803" s="18" t="str">
        <f>IFERROR(IF(VLOOKUP(B803,IMPORT!$F:$AF,25,FALSE)&lt;&gt;"null",VLOOKUP(B803,IMPORT!$F:$AF,25,FALSE),""),"")</f>
        <v/>
      </c>
    </row>
    <row r="804" spans="1:26">
      <c r="A804" s="1" t="str">
        <f>IFERROR(IF(IMPORT!C804&lt;&gt;"",IMPORT!C804,""),"")</f>
        <v/>
      </c>
      <c r="B804" s="1">
        <f>IFERROR(VLOOKUP(D804,IMPORT!$1:$1048576,6,FALSE),"")</f>
        <v>0</v>
      </c>
      <c r="C804" s="1" t="str">
        <f>IFERROR(VLOOKUP(B804,IMPORT!$F:$G,2,FALSE),"")</f>
        <v/>
      </c>
      <c r="D804" s="8" t="str">
        <f>IFERROR(IF(IMPORT!A804&lt;&gt;"",IMPORT!A804,""),"")</f>
        <v/>
      </c>
      <c r="E804" s="1">
        <f>IFERROR(VLOOKUP(D804,IMPORT!$1:$1048576,21,FALSE),"")</f>
        <v>0</v>
      </c>
      <c r="F804" s="25" t="str">
        <f>IFERROR(IF(VLOOKUP(B804,IMPORT!$F:$J,4,0)="true","","S"),"")</f>
        <v/>
      </c>
      <c r="G804" s="10" t="str">
        <f>IFERROR(IF(VLOOKUP(B804,IMPORT!$F:$J,5,0)="normal","","B"),"")</f>
        <v/>
      </c>
      <c r="H804" s="26" t="str">
        <f>IFERROR(IF(VLOOKUP(B804,IMPORT!$F:$L,7,0)="true","","P"),"")</f>
        <v/>
      </c>
      <c r="I804" s="18" t="str">
        <f>IF(AND(OR(IMPORT!K804="available",IMPORT!K804="reservation",IMPORT!K804="reservation-late"),OR(A804&lt;&gt;"Z - Garage - Livraison",A804&lt;&gt;"Z - Garage - Livraison")),B804,"")</f>
        <v/>
      </c>
      <c r="J804" s="18" t="str">
        <f>IFERROR(IF(VLOOKUP(B804,IMPORT!$F:$AF,21,FALSE)&lt;&gt;"null",IF(OR(A804="Z - Garage - Livraison",A804="Z - Garage - Restitution"),"",B804),""),"")</f>
        <v/>
      </c>
      <c r="K804" s="18" t="str">
        <f>IF(AND(J804="",OR(IMPORT!K804="intervention",IMPORT!K804="intervention-late")),IF(OR(A804="Z - Garage - Livraison",A804="Z - Garage - Restitution"),"",B804),"")</f>
        <v/>
      </c>
      <c r="L804" s="18" t="str">
        <f>IFERROR(IF(OR(A804="Z - Garage - Livraison",A804="Z - Garage - Restitution"),B804,""),"")</f>
        <v/>
      </c>
      <c r="M804" s="20" t="str">
        <f>IFERROR(INT(IF(OR(IMPORT!K804="intervention",IMPORT!K804="intervention-late",IMPORT!K804="unavailable"),IF(J804&lt;&gt;"",MID(VLOOKUP(B804,IMPORT!$F:$AF,21,0),1,10),MID(VLOOKUP(B804,IMPORT!$F:$AF,19,0),1,10)),"")),"")</f>
        <v/>
      </c>
      <c r="N804" s="20" t="str">
        <f>IFERROR(INT(IF(OR(IMPORT!K804="intervention",IMPORT!K804="intervention-late",IMPORT!K804="unavailable"),IF(J804&lt;&gt;"",MID(VLOOKUP(B804,IMPORT!$F:$AF,22,0),1,10),MID(VLOOKUP(B804,IMPORT!$F:$AF,20,0),1,10)),"")),"")</f>
        <v/>
      </c>
      <c r="O804" s="18" t="str">
        <f t="shared" ca="1" si="12"/>
        <v/>
      </c>
      <c r="P804" s="14" t="str">
        <f>IFERROR(INT(IF(MID(VLOOKUP(B804,IMPORT!$F:$AF,23,FALSE),1,10)&lt;&gt;"null",MID(VLOOKUP(B804,IMPORT!$F:$AF,23,FALSE),1,10),"")),"")</f>
        <v/>
      </c>
      <c r="Q804" s="16" t="str">
        <f>IFERROR(INT(IF(MID(VLOOKUP(B804,IMPORT!$F:$AF,26,FALSE),1,10)&lt;&gt;"null",MID(VLOOKUP(B804,IMPORT!$F:$AF,26,FALSE),1,10),"")),"")</f>
        <v/>
      </c>
      <c r="R804" s="16" t="str">
        <f>IFERROR(IF(VLOOKUP(B804,IMPORT!$F:$AF,11,FALSE)="true","X",""),"")</f>
        <v/>
      </c>
      <c r="S804" s="16" t="str">
        <f>IFERROR(IF(VLOOKUP(B804,IMPORT!$F:$AF,12,FALSE)="true","X",""),"")</f>
        <v/>
      </c>
      <c r="T804" s="16" t="str">
        <f>IFERROR(IF(VLOOKUP(B804,IMPORT!$F:$AF,9,FALSE)="true","X",""),"")</f>
        <v/>
      </c>
      <c r="U804" s="16" t="str">
        <f>IFERROR(IF(VLOOKUP(B804,IMPORT!$F:$AF,10,FALSE)="true","X",""),"")</f>
        <v/>
      </c>
      <c r="V804" s="16" t="str">
        <f>IFERROR(IF(VLOOKUP(B804,IMPORT!$F:$AF,13,FALSE)="true","X",""),"")</f>
        <v/>
      </c>
      <c r="W804" s="16" t="str">
        <f>IFERROR(IF(VLOOKUP(B804,IMPORT!$F:$AF,14,FALSE)="true","X",""),"")</f>
        <v/>
      </c>
      <c r="X804" s="12" t="str">
        <f>IFERROR(INT(IF(MID(VLOOKUP(B804,IMPORT!$F:$AF,27,FALSE),1,10)&lt;&gt;"null",MID(VLOOKUP(B804,IMPORT!$F:$AF,27,FALSE),1,10),"-")),"")</f>
        <v/>
      </c>
      <c r="Y804" s="21" t="str">
        <f>IFERROR(IF(VLOOKUP(B804,IMPORT!$F:$AF,24,FALSE)&lt;&gt;"null",VLOOKUP(B804,IMPORT!$F:$AF,24,FALSE),""),"")</f>
        <v/>
      </c>
      <c r="Z804" s="18" t="str">
        <f>IFERROR(IF(VLOOKUP(B804,IMPORT!$F:$AF,25,FALSE)&lt;&gt;"null",VLOOKUP(B804,IMPORT!$F:$AF,25,FALSE),""),"")</f>
        <v/>
      </c>
    </row>
    <row r="805" spans="1:26">
      <c r="A805" s="1" t="str">
        <f>IFERROR(IF(IMPORT!C805&lt;&gt;"",IMPORT!C805,""),"")</f>
        <v/>
      </c>
      <c r="B805" s="1">
        <f>IFERROR(VLOOKUP(D805,IMPORT!$1:$1048576,6,FALSE),"")</f>
        <v>0</v>
      </c>
      <c r="C805" s="1" t="str">
        <f>IFERROR(VLOOKUP(B805,IMPORT!$F:$G,2,FALSE),"")</f>
        <v/>
      </c>
      <c r="D805" s="8" t="str">
        <f>IFERROR(IF(IMPORT!A805&lt;&gt;"",IMPORT!A805,""),"")</f>
        <v/>
      </c>
      <c r="E805" s="1">
        <f>IFERROR(VLOOKUP(D805,IMPORT!$1:$1048576,21,FALSE),"")</f>
        <v>0</v>
      </c>
      <c r="F805" s="25" t="str">
        <f>IFERROR(IF(VLOOKUP(B805,IMPORT!$F:$J,4,0)="true","","S"),"")</f>
        <v/>
      </c>
      <c r="G805" s="10" t="str">
        <f>IFERROR(IF(VLOOKUP(B805,IMPORT!$F:$J,5,0)="normal","","B"),"")</f>
        <v/>
      </c>
      <c r="H805" s="26" t="str">
        <f>IFERROR(IF(VLOOKUP(B805,IMPORT!$F:$L,7,0)="true","","P"),"")</f>
        <v/>
      </c>
      <c r="I805" s="18" t="str">
        <f>IF(AND(OR(IMPORT!K805="available",IMPORT!K805="reservation",IMPORT!K805="reservation-late"),OR(A805&lt;&gt;"Z - Garage - Livraison",A805&lt;&gt;"Z - Garage - Livraison")),B805,"")</f>
        <v/>
      </c>
      <c r="J805" s="18" t="str">
        <f>IFERROR(IF(VLOOKUP(B805,IMPORT!$F:$AF,21,FALSE)&lt;&gt;"null",IF(OR(A805="Z - Garage - Livraison",A805="Z - Garage - Restitution"),"",B805),""),"")</f>
        <v/>
      </c>
      <c r="K805" s="18" t="str">
        <f>IF(AND(J805="",OR(IMPORT!K805="intervention",IMPORT!K805="intervention-late")),IF(OR(A805="Z - Garage - Livraison",A805="Z - Garage - Restitution"),"",B805),"")</f>
        <v/>
      </c>
      <c r="L805" s="18" t="str">
        <f>IFERROR(IF(OR(A805="Z - Garage - Livraison",A805="Z - Garage - Restitution"),B805,""),"")</f>
        <v/>
      </c>
      <c r="M805" s="20" t="str">
        <f>IFERROR(INT(IF(OR(IMPORT!K805="intervention",IMPORT!K805="intervention-late",IMPORT!K805="unavailable"),IF(J805&lt;&gt;"",MID(VLOOKUP(B805,IMPORT!$F:$AF,21,0),1,10),MID(VLOOKUP(B805,IMPORT!$F:$AF,19,0),1,10)),"")),"")</f>
        <v/>
      </c>
      <c r="N805" s="20" t="str">
        <f>IFERROR(INT(IF(OR(IMPORT!K805="intervention",IMPORT!K805="intervention-late",IMPORT!K805="unavailable"),IF(J805&lt;&gt;"",MID(VLOOKUP(B805,IMPORT!$F:$AF,22,0),1,10),MID(VLOOKUP(B805,IMPORT!$F:$AF,20,0),1,10)),"")),"")</f>
        <v/>
      </c>
      <c r="O805" s="18" t="str">
        <f t="shared" ca="1" si="12"/>
        <v/>
      </c>
      <c r="P805" s="14" t="str">
        <f>IFERROR(INT(IF(MID(VLOOKUP(B805,IMPORT!$F:$AF,23,FALSE),1,10)&lt;&gt;"null",MID(VLOOKUP(B805,IMPORT!$F:$AF,23,FALSE),1,10),"")),"")</f>
        <v/>
      </c>
      <c r="Q805" s="16" t="str">
        <f>IFERROR(INT(IF(MID(VLOOKUP(B805,IMPORT!$F:$AF,26,FALSE),1,10)&lt;&gt;"null",MID(VLOOKUP(B805,IMPORT!$F:$AF,26,FALSE),1,10),"")),"")</f>
        <v/>
      </c>
      <c r="R805" s="16" t="str">
        <f>IFERROR(IF(VLOOKUP(B805,IMPORT!$F:$AF,11,FALSE)="true","X",""),"")</f>
        <v/>
      </c>
      <c r="S805" s="16" t="str">
        <f>IFERROR(IF(VLOOKUP(B805,IMPORT!$F:$AF,12,FALSE)="true","X",""),"")</f>
        <v/>
      </c>
      <c r="T805" s="16" t="str">
        <f>IFERROR(IF(VLOOKUP(B805,IMPORT!$F:$AF,9,FALSE)="true","X",""),"")</f>
        <v/>
      </c>
      <c r="U805" s="16" t="str">
        <f>IFERROR(IF(VLOOKUP(B805,IMPORT!$F:$AF,10,FALSE)="true","X",""),"")</f>
        <v/>
      </c>
      <c r="V805" s="16" t="str">
        <f>IFERROR(IF(VLOOKUP(B805,IMPORT!$F:$AF,13,FALSE)="true","X",""),"")</f>
        <v/>
      </c>
      <c r="W805" s="16" t="str">
        <f>IFERROR(IF(VLOOKUP(B805,IMPORT!$F:$AF,14,FALSE)="true","X",""),"")</f>
        <v/>
      </c>
      <c r="X805" s="12" t="str">
        <f>IFERROR(INT(IF(MID(VLOOKUP(B805,IMPORT!$F:$AF,27,FALSE),1,10)&lt;&gt;"null",MID(VLOOKUP(B805,IMPORT!$F:$AF,27,FALSE),1,10),"-")),"")</f>
        <v/>
      </c>
      <c r="Y805" s="21" t="str">
        <f>IFERROR(IF(VLOOKUP(B805,IMPORT!$F:$AF,24,FALSE)&lt;&gt;"null",VLOOKUP(B805,IMPORT!$F:$AF,24,FALSE),""),"")</f>
        <v/>
      </c>
      <c r="Z805" s="18" t="str">
        <f>IFERROR(IF(VLOOKUP(B805,IMPORT!$F:$AF,25,FALSE)&lt;&gt;"null",VLOOKUP(B805,IMPORT!$F:$AF,25,FALSE),""),"")</f>
        <v/>
      </c>
    </row>
    <row r="806" spans="1:26">
      <c r="A806" s="1" t="str">
        <f>IFERROR(IF(IMPORT!C806&lt;&gt;"",IMPORT!C806,""),"")</f>
        <v/>
      </c>
      <c r="B806" s="1">
        <f>IFERROR(VLOOKUP(D806,IMPORT!$1:$1048576,6,FALSE),"")</f>
        <v>0</v>
      </c>
      <c r="C806" s="1" t="str">
        <f>IFERROR(VLOOKUP(B806,IMPORT!$F:$G,2,FALSE),"")</f>
        <v/>
      </c>
      <c r="D806" s="8" t="str">
        <f>IFERROR(IF(IMPORT!A806&lt;&gt;"",IMPORT!A806,""),"")</f>
        <v/>
      </c>
      <c r="E806" s="1">
        <f>IFERROR(VLOOKUP(D806,IMPORT!$1:$1048576,21,FALSE),"")</f>
        <v>0</v>
      </c>
      <c r="F806" s="25" t="str">
        <f>IFERROR(IF(VLOOKUP(B806,IMPORT!$F:$J,4,0)="true","","S"),"")</f>
        <v/>
      </c>
      <c r="G806" s="10" t="str">
        <f>IFERROR(IF(VLOOKUP(B806,IMPORT!$F:$J,5,0)="normal","","B"),"")</f>
        <v/>
      </c>
      <c r="H806" s="26" t="str">
        <f>IFERROR(IF(VLOOKUP(B806,IMPORT!$F:$L,7,0)="true","","P"),"")</f>
        <v/>
      </c>
      <c r="I806" s="18" t="str">
        <f>IF(AND(OR(IMPORT!K806="available",IMPORT!K806="reservation",IMPORT!K806="reservation-late"),OR(A806&lt;&gt;"Z - Garage - Livraison",A806&lt;&gt;"Z - Garage - Livraison")),B806,"")</f>
        <v/>
      </c>
      <c r="J806" s="18" t="str">
        <f>IFERROR(IF(VLOOKUP(B806,IMPORT!$F:$AF,21,FALSE)&lt;&gt;"null",IF(OR(A806="Z - Garage - Livraison",A806="Z - Garage - Restitution"),"",B806),""),"")</f>
        <v/>
      </c>
      <c r="K806" s="18" t="str">
        <f>IF(AND(J806="",OR(IMPORT!K806="intervention",IMPORT!K806="intervention-late")),IF(OR(A806="Z - Garage - Livraison",A806="Z - Garage - Restitution"),"",B806),"")</f>
        <v/>
      </c>
      <c r="L806" s="18" t="str">
        <f>IFERROR(IF(OR(A806="Z - Garage - Livraison",A806="Z - Garage - Restitution"),B806,""),"")</f>
        <v/>
      </c>
      <c r="M806" s="20" t="str">
        <f>IFERROR(INT(IF(OR(IMPORT!K806="intervention",IMPORT!K806="intervention-late",IMPORT!K806="unavailable"),IF(J806&lt;&gt;"",MID(VLOOKUP(B806,IMPORT!$F:$AF,21,0),1,10),MID(VLOOKUP(B806,IMPORT!$F:$AF,19,0),1,10)),"")),"")</f>
        <v/>
      </c>
      <c r="N806" s="20" t="str">
        <f>IFERROR(INT(IF(OR(IMPORT!K806="intervention",IMPORT!K806="intervention-late",IMPORT!K806="unavailable"),IF(J806&lt;&gt;"",MID(VLOOKUP(B806,IMPORT!$F:$AF,22,0),1,10),MID(VLOOKUP(B806,IMPORT!$F:$AF,20,0),1,10)),"")),"")</f>
        <v/>
      </c>
      <c r="O806" s="18" t="str">
        <f t="shared" ca="1" si="12"/>
        <v/>
      </c>
      <c r="P806" s="14" t="str">
        <f>IFERROR(INT(IF(MID(VLOOKUP(B806,IMPORT!$F:$AF,23,FALSE),1,10)&lt;&gt;"null",MID(VLOOKUP(B806,IMPORT!$F:$AF,23,FALSE),1,10),"")),"")</f>
        <v/>
      </c>
      <c r="Q806" s="16" t="str">
        <f>IFERROR(INT(IF(MID(VLOOKUP(B806,IMPORT!$F:$AF,26,FALSE),1,10)&lt;&gt;"null",MID(VLOOKUP(B806,IMPORT!$F:$AF,26,FALSE),1,10),"")),"")</f>
        <v/>
      </c>
      <c r="R806" s="16" t="str">
        <f>IFERROR(IF(VLOOKUP(B806,IMPORT!$F:$AF,11,FALSE)="true","X",""),"")</f>
        <v/>
      </c>
      <c r="S806" s="16" t="str">
        <f>IFERROR(IF(VLOOKUP(B806,IMPORT!$F:$AF,12,FALSE)="true","X",""),"")</f>
        <v/>
      </c>
      <c r="T806" s="16" t="str">
        <f>IFERROR(IF(VLOOKUP(B806,IMPORT!$F:$AF,9,FALSE)="true","X",""),"")</f>
        <v/>
      </c>
      <c r="U806" s="16" t="str">
        <f>IFERROR(IF(VLOOKUP(B806,IMPORT!$F:$AF,10,FALSE)="true","X",""),"")</f>
        <v/>
      </c>
      <c r="V806" s="16" t="str">
        <f>IFERROR(IF(VLOOKUP(B806,IMPORT!$F:$AF,13,FALSE)="true","X",""),"")</f>
        <v/>
      </c>
      <c r="W806" s="16" t="str">
        <f>IFERROR(IF(VLOOKUP(B806,IMPORT!$F:$AF,14,FALSE)="true","X",""),"")</f>
        <v/>
      </c>
      <c r="X806" s="12" t="str">
        <f>IFERROR(INT(IF(MID(VLOOKUP(B806,IMPORT!$F:$AF,27,FALSE),1,10)&lt;&gt;"null",MID(VLOOKUP(B806,IMPORT!$F:$AF,27,FALSE),1,10),"-")),"")</f>
        <v/>
      </c>
      <c r="Y806" s="21" t="str">
        <f>IFERROR(IF(VLOOKUP(B806,IMPORT!$F:$AF,24,FALSE)&lt;&gt;"null",VLOOKUP(B806,IMPORT!$F:$AF,24,FALSE),""),"")</f>
        <v/>
      </c>
      <c r="Z806" s="18" t="str">
        <f>IFERROR(IF(VLOOKUP(B806,IMPORT!$F:$AF,25,FALSE)&lt;&gt;"null",VLOOKUP(B806,IMPORT!$F:$AF,25,FALSE),""),"")</f>
        <v/>
      </c>
    </row>
    <row r="807" spans="1:26">
      <c r="A807" s="1" t="str">
        <f>IFERROR(IF(IMPORT!C807&lt;&gt;"",IMPORT!C807,""),"")</f>
        <v/>
      </c>
      <c r="B807" s="1">
        <f>IFERROR(VLOOKUP(D807,IMPORT!$1:$1048576,6,FALSE),"")</f>
        <v>0</v>
      </c>
      <c r="C807" s="1" t="str">
        <f>IFERROR(VLOOKUP(B807,IMPORT!$F:$G,2,FALSE),"")</f>
        <v/>
      </c>
      <c r="D807" s="8" t="str">
        <f>IFERROR(IF(IMPORT!A807&lt;&gt;"",IMPORT!A807,""),"")</f>
        <v/>
      </c>
      <c r="E807" s="1">
        <f>IFERROR(VLOOKUP(D807,IMPORT!$1:$1048576,21,FALSE),"")</f>
        <v>0</v>
      </c>
      <c r="F807" s="25" t="str">
        <f>IFERROR(IF(VLOOKUP(B807,IMPORT!$F:$J,4,0)="true","","S"),"")</f>
        <v/>
      </c>
      <c r="G807" s="10" t="str">
        <f>IFERROR(IF(VLOOKUP(B807,IMPORT!$F:$J,5,0)="normal","","B"),"")</f>
        <v/>
      </c>
      <c r="H807" s="26" t="str">
        <f>IFERROR(IF(VLOOKUP(B807,IMPORT!$F:$L,7,0)="true","","P"),"")</f>
        <v/>
      </c>
      <c r="I807" s="18" t="str">
        <f>IF(AND(OR(IMPORT!K807="available",IMPORT!K807="reservation",IMPORT!K807="reservation-late"),OR(A807&lt;&gt;"Z - Garage - Livraison",A807&lt;&gt;"Z - Garage - Livraison")),B807,"")</f>
        <v/>
      </c>
      <c r="J807" s="18" t="str">
        <f>IFERROR(IF(VLOOKUP(B807,IMPORT!$F:$AF,21,FALSE)&lt;&gt;"null",IF(OR(A807="Z - Garage - Livraison",A807="Z - Garage - Restitution"),"",B807),""),"")</f>
        <v/>
      </c>
      <c r="K807" s="18" t="str">
        <f>IF(AND(J807="",OR(IMPORT!K807="intervention",IMPORT!K807="intervention-late")),IF(OR(A807="Z - Garage - Livraison",A807="Z - Garage - Restitution"),"",B807),"")</f>
        <v/>
      </c>
      <c r="L807" s="18" t="str">
        <f>IFERROR(IF(OR(A807="Z - Garage - Livraison",A807="Z - Garage - Restitution"),B807,""),"")</f>
        <v/>
      </c>
      <c r="M807" s="20" t="str">
        <f>IFERROR(INT(IF(OR(IMPORT!K807="intervention",IMPORT!K807="intervention-late",IMPORT!K807="unavailable"),IF(J807&lt;&gt;"",MID(VLOOKUP(B807,IMPORT!$F:$AF,21,0),1,10),MID(VLOOKUP(B807,IMPORT!$F:$AF,19,0),1,10)),"")),"")</f>
        <v/>
      </c>
      <c r="N807" s="20" t="str">
        <f>IFERROR(INT(IF(OR(IMPORT!K807="intervention",IMPORT!K807="intervention-late",IMPORT!K807="unavailable"),IF(J807&lt;&gt;"",MID(VLOOKUP(B807,IMPORT!$F:$AF,22,0),1,10),MID(VLOOKUP(B807,IMPORT!$F:$AF,20,0),1,10)),"")),"")</f>
        <v/>
      </c>
      <c r="O807" s="18" t="str">
        <f t="shared" ca="1" si="12"/>
        <v/>
      </c>
      <c r="P807" s="14" t="str">
        <f>IFERROR(INT(IF(MID(VLOOKUP(B807,IMPORT!$F:$AF,23,FALSE),1,10)&lt;&gt;"null",MID(VLOOKUP(B807,IMPORT!$F:$AF,23,FALSE),1,10),"")),"")</f>
        <v/>
      </c>
      <c r="Q807" s="16" t="str">
        <f>IFERROR(INT(IF(MID(VLOOKUP(B807,IMPORT!$F:$AF,26,FALSE),1,10)&lt;&gt;"null",MID(VLOOKUP(B807,IMPORT!$F:$AF,26,FALSE),1,10),"")),"")</f>
        <v/>
      </c>
      <c r="R807" s="16" t="str">
        <f>IFERROR(IF(VLOOKUP(B807,IMPORT!$F:$AF,11,FALSE)="true","X",""),"")</f>
        <v/>
      </c>
      <c r="S807" s="16" t="str">
        <f>IFERROR(IF(VLOOKUP(B807,IMPORT!$F:$AF,12,FALSE)="true","X",""),"")</f>
        <v/>
      </c>
      <c r="T807" s="16" t="str">
        <f>IFERROR(IF(VLOOKUP(B807,IMPORT!$F:$AF,9,FALSE)="true","X",""),"")</f>
        <v/>
      </c>
      <c r="U807" s="16" t="str">
        <f>IFERROR(IF(VLOOKUP(B807,IMPORT!$F:$AF,10,FALSE)="true","X",""),"")</f>
        <v/>
      </c>
      <c r="V807" s="16" t="str">
        <f>IFERROR(IF(VLOOKUP(B807,IMPORT!$F:$AF,13,FALSE)="true","X",""),"")</f>
        <v/>
      </c>
      <c r="W807" s="16" t="str">
        <f>IFERROR(IF(VLOOKUP(B807,IMPORT!$F:$AF,14,FALSE)="true","X",""),"")</f>
        <v/>
      </c>
      <c r="X807" s="12" t="str">
        <f>IFERROR(INT(IF(MID(VLOOKUP(B807,IMPORT!$F:$AF,27,FALSE),1,10)&lt;&gt;"null",MID(VLOOKUP(B807,IMPORT!$F:$AF,27,FALSE),1,10),"-")),"")</f>
        <v/>
      </c>
      <c r="Y807" s="21" t="str">
        <f>IFERROR(IF(VLOOKUP(B807,IMPORT!$F:$AF,24,FALSE)&lt;&gt;"null",VLOOKUP(B807,IMPORT!$F:$AF,24,FALSE),""),"")</f>
        <v/>
      </c>
      <c r="Z807" s="18" t="str">
        <f>IFERROR(IF(VLOOKUP(B807,IMPORT!$F:$AF,25,FALSE)&lt;&gt;"null",VLOOKUP(B807,IMPORT!$F:$AF,25,FALSE),""),"")</f>
        <v/>
      </c>
    </row>
    <row r="808" spans="1:26">
      <c r="A808" s="1" t="str">
        <f>IFERROR(IF(IMPORT!C808&lt;&gt;"",IMPORT!C808,""),"")</f>
        <v/>
      </c>
      <c r="B808" s="1">
        <f>IFERROR(VLOOKUP(D808,IMPORT!$1:$1048576,6,FALSE),"")</f>
        <v>0</v>
      </c>
      <c r="C808" s="1" t="str">
        <f>IFERROR(VLOOKUP(B808,IMPORT!$F:$G,2,FALSE),"")</f>
        <v/>
      </c>
      <c r="D808" s="8" t="str">
        <f>IFERROR(IF(IMPORT!A808&lt;&gt;"",IMPORT!A808,""),"")</f>
        <v/>
      </c>
      <c r="E808" s="1">
        <f>IFERROR(VLOOKUP(D808,IMPORT!$1:$1048576,21,FALSE),"")</f>
        <v>0</v>
      </c>
      <c r="F808" s="25" t="str">
        <f>IFERROR(IF(VLOOKUP(B808,IMPORT!$F:$J,4,0)="true","","S"),"")</f>
        <v/>
      </c>
      <c r="G808" s="10" t="str">
        <f>IFERROR(IF(VLOOKUP(B808,IMPORT!$F:$J,5,0)="normal","","B"),"")</f>
        <v/>
      </c>
      <c r="H808" s="26" t="str">
        <f>IFERROR(IF(VLOOKUP(B808,IMPORT!$F:$L,7,0)="true","","P"),"")</f>
        <v/>
      </c>
      <c r="I808" s="18" t="str">
        <f>IF(AND(OR(IMPORT!K808="available",IMPORT!K808="reservation",IMPORT!K808="reservation-late"),OR(A808&lt;&gt;"Z - Garage - Livraison",A808&lt;&gt;"Z - Garage - Livraison")),B808,"")</f>
        <v/>
      </c>
      <c r="J808" s="18" t="str">
        <f>IFERROR(IF(VLOOKUP(B808,IMPORT!$F:$AF,21,FALSE)&lt;&gt;"null",IF(OR(A808="Z - Garage - Livraison",A808="Z - Garage - Restitution"),"",B808),""),"")</f>
        <v/>
      </c>
      <c r="K808" s="18" t="str">
        <f>IF(AND(J808="",OR(IMPORT!K808="intervention",IMPORT!K808="intervention-late")),IF(OR(A808="Z - Garage - Livraison",A808="Z - Garage - Restitution"),"",B808),"")</f>
        <v/>
      </c>
      <c r="L808" s="18" t="str">
        <f>IFERROR(IF(OR(A808="Z - Garage - Livraison",A808="Z - Garage - Restitution"),B808,""),"")</f>
        <v/>
      </c>
      <c r="M808" s="20" t="str">
        <f>IFERROR(INT(IF(OR(IMPORT!K808="intervention",IMPORT!K808="intervention-late",IMPORT!K808="unavailable"),IF(J808&lt;&gt;"",MID(VLOOKUP(B808,IMPORT!$F:$AF,21,0),1,10),MID(VLOOKUP(B808,IMPORT!$F:$AF,19,0),1,10)),"")),"")</f>
        <v/>
      </c>
      <c r="N808" s="20" t="str">
        <f>IFERROR(INT(IF(OR(IMPORT!K808="intervention",IMPORT!K808="intervention-late",IMPORT!K808="unavailable"),IF(J808&lt;&gt;"",MID(VLOOKUP(B808,IMPORT!$F:$AF,22,0),1,10),MID(VLOOKUP(B808,IMPORT!$F:$AF,20,0),1,10)),"")),"")</f>
        <v/>
      </c>
      <c r="O808" s="18" t="str">
        <f t="shared" ca="1" si="12"/>
        <v/>
      </c>
      <c r="P808" s="14" t="str">
        <f>IFERROR(INT(IF(MID(VLOOKUP(B808,IMPORT!$F:$AF,23,FALSE),1,10)&lt;&gt;"null",MID(VLOOKUP(B808,IMPORT!$F:$AF,23,FALSE),1,10),"")),"")</f>
        <v/>
      </c>
      <c r="Q808" s="16" t="str">
        <f>IFERROR(INT(IF(MID(VLOOKUP(B808,IMPORT!$F:$AF,26,FALSE),1,10)&lt;&gt;"null",MID(VLOOKUP(B808,IMPORT!$F:$AF,26,FALSE),1,10),"")),"")</f>
        <v/>
      </c>
      <c r="R808" s="16" t="str">
        <f>IFERROR(IF(VLOOKUP(B808,IMPORT!$F:$AF,11,FALSE)="true","X",""),"")</f>
        <v/>
      </c>
      <c r="S808" s="16" t="str">
        <f>IFERROR(IF(VLOOKUP(B808,IMPORT!$F:$AF,12,FALSE)="true","X",""),"")</f>
        <v/>
      </c>
      <c r="T808" s="16" t="str">
        <f>IFERROR(IF(VLOOKUP(B808,IMPORT!$F:$AF,9,FALSE)="true","X",""),"")</f>
        <v/>
      </c>
      <c r="U808" s="16" t="str">
        <f>IFERROR(IF(VLOOKUP(B808,IMPORT!$F:$AF,10,FALSE)="true","X",""),"")</f>
        <v/>
      </c>
      <c r="V808" s="16" t="str">
        <f>IFERROR(IF(VLOOKUP(B808,IMPORT!$F:$AF,13,FALSE)="true","X",""),"")</f>
        <v/>
      </c>
      <c r="W808" s="16" t="str">
        <f>IFERROR(IF(VLOOKUP(B808,IMPORT!$F:$AF,14,FALSE)="true","X",""),"")</f>
        <v/>
      </c>
      <c r="X808" s="12" t="str">
        <f>IFERROR(INT(IF(MID(VLOOKUP(B808,IMPORT!$F:$AF,27,FALSE),1,10)&lt;&gt;"null",MID(VLOOKUP(B808,IMPORT!$F:$AF,27,FALSE),1,10),"-")),"")</f>
        <v/>
      </c>
      <c r="Y808" s="21" t="str">
        <f>IFERROR(IF(VLOOKUP(B808,IMPORT!$F:$AF,24,FALSE)&lt;&gt;"null",VLOOKUP(B808,IMPORT!$F:$AF,24,FALSE),""),"")</f>
        <v/>
      </c>
      <c r="Z808" s="18" t="str">
        <f>IFERROR(IF(VLOOKUP(B808,IMPORT!$F:$AF,25,FALSE)&lt;&gt;"null",VLOOKUP(B808,IMPORT!$F:$AF,25,FALSE),""),"")</f>
        <v/>
      </c>
    </row>
    <row r="809" spans="1:26">
      <c r="A809" s="1" t="str">
        <f>IFERROR(IF(IMPORT!C809&lt;&gt;"",IMPORT!C809,""),"")</f>
        <v/>
      </c>
      <c r="B809" s="1">
        <f>IFERROR(VLOOKUP(D809,IMPORT!$1:$1048576,6,FALSE),"")</f>
        <v>0</v>
      </c>
      <c r="C809" s="1" t="str">
        <f>IFERROR(VLOOKUP(B809,IMPORT!$F:$G,2,FALSE),"")</f>
        <v/>
      </c>
      <c r="D809" s="8" t="str">
        <f>IFERROR(IF(IMPORT!A809&lt;&gt;"",IMPORT!A809,""),"")</f>
        <v/>
      </c>
      <c r="E809" s="1">
        <f>IFERROR(VLOOKUP(D809,IMPORT!$1:$1048576,21,FALSE),"")</f>
        <v>0</v>
      </c>
      <c r="F809" s="25" t="str">
        <f>IFERROR(IF(VLOOKUP(B809,IMPORT!$F:$J,4,0)="true","","S"),"")</f>
        <v/>
      </c>
      <c r="G809" s="10" t="str">
        <f>IFERROR(IF(VLOOKUP(B809,IMPORT!$F:$J,5,0)="normal","","B"),"")</f>
        <v/>
      </c>
      <c r="H809" s="26" t="str">
        <f>IFERROR(IF(VLOOKUP(B809,IMPORT!$F:$L,7,0)="true","","P"),"")</f>
        <v/>
      </c>
      <c r="I809" s="18" t="str">
        <f>IF(AND(OR(IMPORT!K809="available",IMPORT!K809="reservation",IMPORT!K809="reservation-late"),OR(A809&lt;&gt;"Z - Garage - Livraison",A809&lt;&gt;"Z - Garage - Livraison")),B809,"")</f>
        <v/>
      </c>
      <c r="J809" s="18" t="str">
        <f>IFERROR(IF(VLOOKUP(B809,IMPORT!$F:$AF,21,FALSE)&lt;&gt;"null",IF(OR(A809="Z - Garage - Livraison",A809="Z - Garage - Restitution"),"",B809),""),"")</f>
        <v/>
      </c>
      <c r="K809" s="18" t="str">
        <f>IF(AND(J809="",OR(IMPORT!K809="intervention",IMPORT!K809="intervention-late")),IF(OR(A809="Z - Garage - Livraison",A809="Z - Garage - Restitution"),"",B809),"")</f>
        <v/>
      </c>
      <c r="L809" s="18" t="str">
        <f>IFERROR(IF(OR(A809="Z - Garage - Livraison",A809="Z - Garage - Restitution"),B809,""),"")</f>
        <v/>
      </c>
      <c r="M809" s="20" t="str">
        <f>IFERROR(INT(IF(OR(IMPORT!K809="intervention",IMPORT!K809="intervention-late",IMPORT!K809="unavailable"),IF(J809&lt;&gt;"",MID(VLOOKUP(B809,IMPORT!$F:$AF,21,0),1,10),MID(VLOOKUP(B809,IMPORT!$F:$AF,19,0),1,10)),"")),"")</f>
        <v/>
      </c>
      <c r="N809" s="20" t="str">
        <f>IFERROR(INT(IF(OR(IMPORT!K809="intervention",IMPORT!K809="intervention-late",IMPORT!K809="unavailable"),IF(J809&lt;&gt;"",MID(VLOOKUP(B809,IMPORT!$F:$AF,22,0),1,10),MID(VLOOKUP(B809,IMPORT!$F:$AF,20,0),1,10)),"")),"")</f>
        <v/>
      </c>
      <c r="O809" s="18" t="str">
        <f t="shared" ca="1" si="12"/>
        <v/>
      </c>
      <c r="P809" s="14" t="str">
        <f>IFERROR(INT(IF(MID(VLOOKUP(B809,IMPORT!$F:$AF,23,FALSE),1,10)&lt;&gt;"null",MID(VLOOKUP(B809,IMPORT!$F:$AF,23,FALSE),1,10),"")),"")</f>
        <v/>
      </c>
      <c r="Q809" s="16" t="str">
        <f>IFERROR(INT(IF(MID(VLOOKUP(B809,IMPORT!$F:$AF,26,FALSE),1,10)&lt;&gt;"null",MID(VLOOKUP(B809,IMPORT!$F:$AF,26,FALSE),1,10),"")),"")</f>
        <v/>
      </c>
      <c r="R809" s="16" t="str">
        <f>IFERROR(IF(VLOOKUP(B809,IMPORT!$F:$AF,11,FALSE)="true","X",""),"")</f>
        <v/>
      </c>
      <c r="S809" s="16" t="str">
        <f>IFERROR(IF(VLOOKUP(B809,IMPORT!$F:$AF,12,FALSE)="true","X",""),"")</f>
        <v/>
      </c>
      <c r="T809" s="16" t="str">
        <f>IFERROR(IF(VLOOKUP(B809,IMPORT!$F:$AF,9,FALSE)="true","X",""),"")</f>
        <v/>
      </c>
      <c r="U809" s="16" t="str">
        <f>IFERROR(IF(VLOOKUP(B809,IMPORT!$F:$AF,10,FALSE)="true","X",""),"")</f>
        <v/>
      </c>
      <c r="V809" s="16" t="str">
        <f>IFERROR(IF(VLOOKUP(B809,IMPORT!$F:$AF,13,FALSE)="true","X",""),"")</f>
        <v/>
      </c>
      <c r="W809" s="16" t="str">
        <f>IFERROR(IF(VLOOKUP(B809,IMPORT!$F:$AF,14,FALSE)="true","X",""),"")</f>
        <v/>
      </c>
      <c r="X809" s="12" t="str">
        <f>IFERROR(INT(IF(MID(VLOOKUP(B809,IMPORT!$F:$AF,27,FALSE),1,10)&lt;&gt;"null",MID(VLOOKUP(B809,IMPORT!$F:$AF,27,FALSE),1,10),"-")),"")</f>
        <v/>
      </c>
      <c r="Y809" s="21" t="str">
        <f>IFERROR(IF(VLOOKUP(B809,IMPORT!$F:$AF,24,FALSE)&lt;&gt;"null",VLOOKUP(B809,IMPORT!$F:$AF,24,FALSE),""),"")</f>
        <v/>
      </c>
      <c r="Z809" s="18" t="str">
        <f>IFERROR(IF(VLOOKUP(B809,IMPORT!$F:$AF,25,FALSE)&lt;&gt;"null",VLOOKUP(B809,IMPORT!$F:$AF,25,FALSE),""),"")</f>
        <v/>
      </c>
    </row>
    <row r="810" spans="1:26">
      <c r="A810" s="1" t="str">
        <f>IFERROR(IF(IMPORT!C810&lt;&gt;"",IMPORT!C810,""),"")</f>
        <v/>
      </c>
      <c r="B810" s="1">
        <f>IFERROR(VLOOKUP(D810,IMPORT!$1:$1048576,6,FALSE),"")</f>
        <v>0</v>
      </c>
      <c r="C810" s="1" t="str">
        <f>IFERROR(VLOOKUP(B810,IMPORT!$F:$G,2,FALSE),"")</f>
        <v/>
      </c>
      <c r="D810" s="8" t="str">
        <f>IFERROR(IF(IMPORT!A810&lt;&gt;"",IMPORT!A810,""),"")</f>
        <v/>
      </c>
      <c r="E810" s="1">
        <f>IFERROR(VLOOKUP(D810,IMPORT!$1:$1048576,21,FALSE),"")</f>
        <v>0</v>
      </c>
      <c r="F810" s="25" t="str">
        <f>IFERROR(IF(VLOOKUP(B810,IMPORT!$F:$J,4,0)="true","","S"),"")</f>
        <v/>
      </c>
      <c r="G810" s="10" t="str">
        <f>IFERROR(IF(VLOOKUP(B810,IMPORT!$F:$J,5,0)="normal","","B"),"")</f>
        <v/>
      </c>
      <c r="H810" s="26" t="str">
        <f>IFERROR(IF(VLOOKUP(B810,IMPORT!$F:$L,7,0)="true","","P"),"")</f>
        <v/>
      </c>
      <c r="I810" s="18" t="str">
        <f>IF(AND(OR(IMPORT!K810="available",IMPORT!K810="reservation",IMPORT!K810="reservation-late"),OR(A810&lt;&gt;"Z - Garage - Livraison",A810&lt;&gt;"Z - Garage - Livraison")),B810,"")</f>
        <v/>
      </c>
      <c r="J810" s="18" t="str">
        <f>IFERROR(IF(VLOOKUP(B810,IMPORT!$F:$AF,21,FALSE)&lt;&gt;"null",IF(OR(A810="Z - Garage - Livraison",A810="Z - Garage - Restitution"),"",B810),""),"")</f>
        <v/>
      </c>
      <c r="K810" s="18" t="str">
        <f>IF(AND(J810="",OR(IMPORT!K810="intervention",IMPORT!K810="intervention-late")),IF(OR(A810="Z - Garage - Livraison",A810="Z - Garage - Restitution"),"",B810),"")</f>
        <v/>
      </c>
      <c r="L810" s="18" t="str">
        <f>IFERROR(IF(OR(A810="Z - Garage - Livraison",A810="Z - Garage - Restitution"),B810,""),"")</f>
        <v/>
      </c>
      <c r="M810" s="20" t="str">
        <f>IFERROR(INT(IF(OR(IMPORT!K810="intervention",IMPORT!K810="intervention-late",IMPORT!K810="unavailable"),IF(J810&lt;&gt;"",MID(VLOOKUP(B810,IMPORT!$F:$AF,21,0),1,10),MID(VLOOKUP(B810,IMPORT!$F:$AF,19,0),1,10)),"")),"")</f>
        <v/>
      </c>
      <c r="N810" s="20" t="str">
        <f>IFERROR(INT(IF(OR(IMPORT!K810="intervention",IMPORT!K810="intervention-late",IMPORT!K810="unavailable"),IF(J810&lt;&gt;"",MID(VLOOKUP(B810,IMPORT!$F:$AF,22,0),1,10),MID(VLOOKUP(B810,IMPORT!$F:$AF,20,0),1,10)),"")),"")</f>
        <v/>
      </c>
      <c r="O810" s="18" t="str">
        <f t="shared" ca="1" si="12"/>
        <v/>
      </c>
      <c r="P810" s="14" t="str">
        <f>IFERROR(INT(IF(MID(VLOOKUP(B810,IMPORT!$F:$AF,23,FALSE),1,10)&lt;&gt;"null",MID(VLOOKUP(B810,IMPORT!$F:$AF,23,FALSE),1,10),"")),"")</f>
        <v/>
      </c>
      <c r="Q810" s="16" t="str">
        <f>IFERROR(INT(IF(MID(VLOOKUP(B810,IMPORT!$F:$AF,26,FALSE),1,10)&lt;&gt;"null",MID(VLOOKUP(B810,IMPORT!$F:$AF,26,FALSE),1,10),"")),"")</f>
        <v/>
      </c>
      <c r="R810" s="16" t="str">
        <f>IFERROR(IF(VLOOKUP(B810,IMPORT!$F:$AF,11,FALSE)="true","X",""),"")</f>
        <v/>
      </c>
      <c r="S810" s="16" t="str">
        <f>IFERROR(IF(VLOOKUP(B810,IMPORT!$F:$AF,12,FALSE)="true","X",""),"")</f>
        <v/>
      </c>
      <c r="T810" s="16" t="str">
        <f>IFERROR(IF(VLOOKUP(B810,IMPORT!$F:$AF,9,FALSE)="true","X",""),"")</f>
        <v/>
      </c>
      <c r="U810" s="16" t="str">
        <f>IFERROR(IF(VLOOKUP(B810,IMPORT!$F:$AF,10,FALSE)="true","X",""),"")</f>
        <v/>
      </c>
      <c r="V810" s="16" t="str">
        <f>IFERROR(IF(VLOOKUP(B810,IMPORT!$F:$AF,13,FALSE)="true","X",""),"")</f>
        <v/>
      </c>
      <c r="W810" s="16" t="str">
        <f>IFERROR(IF(VLOOKUP(B810,IMPORT!$F:$AF,14,FALSE)="true","X",""),"")</f>
        <v/>
      </c>
      <c r="X810" s="12" t="str">
        <f>IFERROR(INT(IF(MID(VLOOKUP(B810,IMPORT!$F:$AF,27,FALSE),1,10)&lt;&gt;"null",MID(VLOOKUP(B810,IMPORT!$F:$AF,27,FALSE),1,10),"-")),"")</f>
        <v/>
      </c>
      <c r="Y810" s="21" t="str">
        <f>IFERROR(IF(VLOOKUP(B810,IMPORT!$F:$AF,24,FALSE)&lt;&gt;"null",VLOOKUP(B810,IMPORT!$F:$AF,24,FALSE),""),"")</f>
        <v/>
      </c>
      <c r="Z810" s="18" t="str">
        <f>IFERROR(IF(VLOOKUP(B810,IMPORT!$F:$AF,25,FALSE)&lt;&gt;"null",VLOOKUP(B810,IMPORT!$F:$AF,25,FALSE),""),"")</f>
        <v/>
      </c>
    </row>
    <row r="811" spans="1:26">
      <c r="A811" s="1" t="str">
        <f>IFERROR(IF(IMPORT!C811&lt;&gt;"",IMPORT!C811,""),"")</f>
        <v/>
      </c>
      <c r="B811" s="1">
        <f>IFERROR(VLOOKUP(D811,IMPORT!$1:$1048576,6,FALSE),"")</f>
        <v>0</v>
      </c>
      <c r="C811" s="1" t="str">
        <f>IFERROR(VLOOKUP(B811,IMPORT!$F:$G,2,FALSE),"")</f>
        <v/>
      </c>
      <c r="D811" s="8" t="str">
        <f>IFERROR(IF(IMPORT!A811&lt;&gt;"",IMPORT!A811,""),"")</f>
        <v/>
      </c>
      <c r="E811" s="1">
        <f>IFERROR(VLOOKUP(D811,IMPORT!$1:$1048576,21,FALSE),"")</f>
        <v>0</v>
      </c>
      <c r="F811" s="25" t="str">
        <f>IFERROR(IF(VLOOKUP(B811,IMPORT!$F:$J,4,0)="true","","S"),"")</f>
        <v/>
      </c>
      <c r="G811" s="10" t="str">
        <f>IFERROR(IF(VLOOKUP(B811,IMPORT!$F:$J,5,0)="normal","","B"),"")</f>
        <v/>
      </c>
      <c r="H811" s="26" t="str">
        <f>IFERROR(IF(VLOOKUP(B811,IMPORT!$F:$L,7,0)="true","","P"),"")</f>
        <v/>
      </c>
      <c r="I811" s="18" t="str">
        <f>IF(AND(OR(IMPORT!K811="available",IMPORT!K811="reservation",IMPORT!K811="reservation-late"),OR(A811&lt;&gt;"Z - Garage - Livraison",A811&lt;&gt;"Z - Garage - Livraison")),B811,"")</f>
        <v/>
      </c>
      <c r="J811" s="18" t="str">
        <f>IFERROR(IF(VLOOKUP(B811,IMPORT!$F:$AF,21,FALSE)&lt;&gt;"null",IF(OR(A811="Z - Garage - Livraison",A811="Z - Garage - Restitution"),"",B811),""),"")</f>
        <v/>
      </c>
      <c r="K811" s="18" t="str">
        <f>IF(AND(J811="",OR(IMPORT!K811="intervention",IMPORT!K811="intervention-late")),IF(OR(A811="Z - Garage - Livraison",A811="Z - Garage - Restitution"),"",B811),"")</f>
        <v/>
      </c>
      <c r="L811" s="18" t="str">
        <f>IFERROR(IF(OR(A811="Z - Garage - Livraison",A811="Z - Garage - Restitution"),B811,""),"")</f>
        <v/>
      </c>
      <c r="M811" s="20" t="str">
        <f>IFERROR(INT(IF(OR(IMPORT!K811="intervention",IMPORT!K811="intervention-late",IMPORT!K811="unavailable"),IF(J811&lt;&gt;"",MID(VLOOKUP(B811,IMPORT!$F:$AF,21,0),1,10),MID(VLOOKUP(B811,IMPORT!$F:$AF,19,0),1,10)),"")),"")</f>
        <v/>
      </c>
      <c r="N811" s="20" t="str">
        <f>IFERROR(INT(IF(OR(IMPORT!K811="intervention",IMPORT!K811="intervention-late",IMPORT!K811="unavailable"),IF(J811&lt;&gt;"",MID(VLOOKUP(B811,IMPORT!$F:$AF,22,0),1,10),MID(VLOOKUP(B811,IMPORT!$F:$AF,20,0),1,10)),"")),"")</f>
        <v/>
      </c>
      <c r="O811" s="18" t="str">
        <f t="shared" ca="1" si="12"/>
        <v/>
      </c>
      <c r="P811" s="14" t="str">
        <f>IFERROR(INT(IF(MID(VLOOKUP(B811,IMPORT!$F:$AF,23,FALSE),1,10)&lt;&gt;"null",MID(VLOOKUP(B811,IMPORT!$F:$AF,23,FALSE),1,10),"")),"")</f>
        <v/>
      </c>
      <c r="Q811" s="16" t="str">
        <f>IFERROR(INT(IF(MID(VLOOKUP(B811,IMPORT!$F:$AF,26,FALSE),1,10)&lt;&gt;"null",MID(VLOOKUP(B811,IMPORT!$F:$AF,26,FALSE),1,10),"")),"")</f>
        <v/>
      </c>
      <c r="R811" s="16" t="str">
        <f>IFERROR(IF(VLOOKUP(B811,IMPORT!$F:$AF,11,FALSE)="true","X",""),"")</f>
        <v/>
      </c>
      <c r="S811" s="16" t="str">
        <f>IFERROR(IF(VLOOKUP(B811,IMPORT!$F:$AF,12,FALSE)="true","X",""),"")</f>
        <v/>
      </c>
      <c r="T811" s="16" t="str">
        <f>IFERROR(IF(VLOOKUP(B811,IMPORT!$F:$AF,9,FALSE)="true","X",""),"")</f>
        <v/>
      </c>
      <c r="U811" s="16" t="str">
        <f>IFERROR(IF(VLOOKUP(B811,IMPORT!$F:$AF,10,FALSE)="true","X",""),"")</f>
        <v/>
      </c>
      <c r="V811" s="16" t="str">
        <f>IFERROR(IF(VLOOKUP(B811,IMPORT!$F:$AF,13,FALSE)="true","X",""),"")</f>
        <v/>
      </c>
      <c r="W811" s="16" t="str">
        <f>IFERROR(IF(VLOOKUP(B811,IMPORT!$F:$AF,14,FALSE)="true","X",""),"")</f>
        <v/>
      </c>
      <c r="X811" s="12" t="str">
        <f>IFERROR(INT(IF(MID(VLOOKUP(B811,IMPORT!$F:$AF,27,FALSE),1,10)&lt;&gt;"null",MID(VLOOKUP(B811,IMPORT!$F:$AF,27,FALSE),1,10),"-")),"")</f>
        <v/>
      </c>
      <c r="Y811" s="21" t="str">
        <f>IFERROR(IF(VLOOKUP(B811,IMPORT!$F:$AF,24,FALSE)&lt;&gt;"null",VLOOKUP(B811,IMPORT!$F:$AF,24,FALSE),""),"")</f>
        <v/>
      </c>
      <c r="Z811" s="18" t="str">
        <f>IFERROR(IF(VLOOKUP(B811,IMPORT!$F:$AF,25,FALSE)&lt;&gt;"null",VLOOKUP(B811,IMPORT!$F:$AF,25,FALSE),""),"")</f>
        <v/>
      </c>
    </row>
    <row r="812" spans="1:26">
      <c r="A812" s="1" t="str">
        <f>IFERROR(IF(IMPORT!C812&lt;&gt;"",IMPORT!C812,""),"")</f>
        <v/>
      </c>
      <c r="B812" s="1">
        <f>IFERROR(VLOOKUP(D812,IMPORT!$1:$1048576,6,FALSE),"")</f>
        <v>0</v>
      </c>
      <c r="C812" s="1" t="str">
        <f>IFERROR(VLOOKUP(B812,IMPORT!$F:$G,2,FALSE),"")</f>
        <v/>
      </c>
      <c r="D812" s="8" t="str">
        <f>IFERROR(IF(IMPORT!A812&lt;&gt;"",IMPORT!A812,""),"")</f>
        <v/>
      </c>
      <c r="E812" s="1">
        <f>IFERROR(VLOOKUP(D812,IMPORT!$1:$1048576,21,FALSE),"")</f>
        <v>0</v>
      </c>
      <c r="F812" s="25" t="str">
        <f>IFERROR(IF(VLOOKUP(B812,IMPORT!$F:$J,4,0)="true","","S"),"")</f>
        <v/>
      </c>
      <c r="G812" s="10" t="str">
        <f>IFERROR(IF(VLOOKUP(B812,IMPORT!$F:$J,5,0)="normal","","B"),"")</f>
        <v/>
      </c>
      <c r="H812" s="26" t="str">
        <f>IFERROR(IF(VLOOKUP(B812,IMPORT!$F:$L,7,0)="true","","P"),"")</f>
        <v/>
      </c>
      <c r="I812" s="18" t="str">
        <f>IF(AND(OR(IMPORT!K812="available",IMPORT!K812="reservation",IMPORT!K812="reservation-late"),OR(A812&lt;&gt;"Z - Garage - Livraison",A812&lt;&gt;"Z - Garage - Livraison")),B812,"")</f>
        <v/>
      </c>
      <c r="J812" s="18" t="str">
        <f>IFERROR(IF(VLOOKUP(B812,IMPORT!$F:$AF,21,FALSE)&lt;&gt;"null",IF(OR(A812="Z - Garage - Livraison",A812="Z - Garage - Restitution"),"",B812),""),"")</f>
        <v/>
      </c>
      <c r="K812" s="18" t="str">
        <f>IF(AND(J812="",OR(IMPORT!K812="intervention",IMPORT!K812="intervention-late")),IF(OR(A812="Z - Garage - Livraison",A812="Z - Garage - Restitution"),"",B812),"")</f>
        <v/>
      </c>
      <c r="L812" s="18" t="str">
        <f>IFERROR(IF(OR(A812="Z - Garage - Livraison",A812="Z - Garage - Restitution"),B812,""),"")</f>
        <v/>
      </c>
      <c r="M812" s="20" t="str">
        <f>IFERROR(INT(IF(OR(IMPORT!K812="intervention",IMPORT!K812="intervention-late",IMPORT!K812="unavailable"),IF(J812&lt;&gt;"",MID(VLOOKUP(B812,IMPORT!$F:$AF,21,0),1,10),MID(VLOOKUP(B812,IMPORT!$F:$AF,19,0),1,10)),"")),"")</f>
        <v/>
      </c>
      <c r="N812" s="20" t="str">
        <f>IFERROR(INT(IF(OR(IMPORT!K812="intervention",IMPORT!K812="intervention-late",IMPORT!K812="unavailable"),IF(J812&lt;&gt;"",MID(VLOOKUP(B812,IMPORT!$F:$AF,22,0),1,10),MID(VLOOKUP(B812,IMPORT!$F:$AF,20,0),1,10)),"")),"")</f>
        <v/>
      </c>
      <c r="O812" s="18" t="str">
        <f t="shared" ca="1" si="12"/>
        <v/>
      </c>
      <c r="P812" s="14" t="str">
        <f>IFERROR(INT(IF(MID(VLOOKUP(B812,IMPORT!$F:$AF,23,FALSE),1,10)&lt;&gt;"null",MID(VLOOKUP(B812,IMPORT!$F:$AF,23,FALSE),1,10),"")),"")</f>
        <v/>
      </c>
      <c r="Q812" s="16" t="str">
        <f>IFERROR(INT(IF(MID(VLOOKUP(B812,IMPORT!$F:$AF,26,FALSE),1,10)&lt;&gt;"null",MID(VLOOKUP(B812,IMPORT!$F:$AF,26,FALSE),1,10),"")),"")</f>
        <v/>
      </c>
      <c r="R812" s="16" t="str">
        <f>IFERROR(IF(VLOOKUP(B812,IMPORT!$F:$AF,11,FALSE)="true","X",""),"")</f>
        <v/>
      </c>
      <c r="S812" s="16" t="str">
        <f>IFERROR(IF(VLOOKUP(B812,IMPORT!$F:$AF,12,FALSE)="true","X",""),"")</f>
        <v/>
      </c>
      <c r="T812" s="16" t="str">
        <f>IFERROR(IF(VLOOKUP(B812,IMPORT!$F:$AF,9,FALSE)="true","X",""),"")</f>
        <v/>
      </c>
      <c r="U812" s="16" t="str">
        <f>IFERROR(IF(VLOOKUP(B812,IMPORT!$F:$AF,10,FALSE)="true","X",""),"")</f>
        <v/>
      </c>
      <c r="V812" s="16" t="str">
        <f>IFERROR(IF(VLOOKUP(B812,IMPORT!$F:$AF,13,FALSE)="true","X",""),"")</f>
        <v/>
      </c>
      <c r="W812" s="16" t="str">
        <f>IFERROR(IF(VLOOKUP(B812,IMPORT!$F:$AF,14,FALSE)="true","X",""),"")</f>
        <v/>
      </c>
      <c r="X812" s="12" t="str">
        <f>IFERROR(INT(IF(MID(VLOOKUP(B812,IMPORT!$F:$AF,27,FALSE),1,10)&lt;&gt;"null",MID(VLOOKUP(B812,IMPORT!$F:$AF,27,FALSE),1,10),"-")),"")</f>
        <v/>
      </c>
      <c r="Y812" s="21" t="str">
        <f>IFERROR(IF(VLOOKUP(B812,IMPORT!$F:$AF,24,FALSE)&lt;&gt;"null",VLOOKUP(B812,IMPORT!$F:$AF,24,FALSE),""),"")</f>
        <v/>
      </c>
      <c r="Z812" s="18" t="str">
        <f>IFERROR(IF(VLOOKUP(B812,IMPORT!$F:$AF,25,FALSE)&lt;&gt;"null",VLOOKUP(B812,IMPORT!$F:$AF,25,FALSE),""),"")</f>
        <v/>
      </c>
    </row>
    <row r="813" spans="1:26">
      <c r="A813" s="1" t="str">
        <f>IFERROR(IF(IMPORT!C813&lt;&gt;"",IMPORT!C813,""),"")</f>
        <v/>
      </c>
      <c r="B813" s="1">
        <f>IFERROR(VLOOKUP(D813,IMPORT!$1:$1048576,6,FALSE),"")</f>
        <v>0</v>
      </c>
      <c r="C813" s="1" t="str">
        <f>IFERROR(VLOOKUP(B813,IMPORT!$F:$G,2,FALSE),"")</f>
        <v/>
      </c>
      <c r="D813" s="8" t="str">
        <f>IFERROR(IF(IMPORT!A813&lt;&gt;"",IMPORT!A813,""),"")</f>
        <v/>
      </c>
      <c r="E813" s="1">
        <f>IFERROR(VLOOKUP(D813,IMPORT!$1:$1048576,21,FALSE),"")</f>
        <v>0</v>
      </c>
      <c r="F813" s="25" t="str">
        <f>IFERROR(IF(VLOOKUP(B813,IMPORT!$F:$J,4,0)="true","","S"),"")</f>
        <v/>
      </c>
      <c r="G813" s="10" t="str">
        <f>IFERROR(IF(VLOOKUP(B813,IMPORT!$F:$J,5,0)="normal","","B"),"")</f>
        <v/>
      </c>
      <c r="H813" s="26" t="str">
        <f>IFERROR(IF(VLOOKUP(B813,IMPORT!$F:$L,7,0)="true","","P"),"")</f>
        <v/>
      </c>
      <c r="I813" s="18" t="str">
        <f>IF(AND(OR(IMPORT!K813="available",IMPORT!K813="reservation",IMPORT!K813="reservation-late"),OR(A813&lt;&gt;"Z - Garage - Livraison",A813&lt;&gt;"Z - Garage - Livraison")),B813,"")</f>
        <v/>
      </c>
      <c r="J813" s="18" t="str">
        <f>IFERROR(IF(VLOOKUP(B813,IMPORT!$F:$AF,21,FALSE)&lt;&gt;"null",IF(OR(A813="Z - Garage - Livraison",A813="Z - Garage - Restitution"),"",B813),""),"")</f>
        <v/>
      </c>
      <c r="K813" s="18" t="str">
        <f>IF(AND(J813="",OR(IMPORT!K813="intervention",IMPORT!K813="intervention-late")),IF(OR(A813="Z - Garage - Livraison",A813="Z - Garage - Restitution"),"",B813),"")</f>
        <v/>
      </c>
      <c r="L813" s="18" t="str">
        <f>IFERROR(IF(OR(A813="Z - Garage - Livraison",A813="Z - Garage - Restitution"),B813,""),"")</f>
        <v/>
      </c>
      <c r="M813" s="20" t="str">
        <f>IFERROR(INT(IF(OR(IMPORT!K813="intervention",IMPORT!K813="intervention-late",IMPORT!K813="unavailable"),IF(J813&lt;&gt;"",MID(VLOOKUP(B813,IMPORT!$F:$AF,21,0),1,10),MID(VLOOKUP(B813,IMPORT!$F:$AF,19,0),1,10)),"")),"")</f>
        <v/>
      </c>
      <c r="N813" s="20" t="str">
        <f>IFERROR(INT(IF(OR(IMPORT!K813="intervention",IMPORT!K813="intervention-late",IMPORT!K813="unavailable"),IF(J813&lt;&gt;"",MID(VLOOKUP(B813,IMPORT!$F:$AF,22,0),1,10),MID(VLOOKUP(B813,IMPORT!$F:$AF,20,0),1,10)),"")),"")</f>
        <v/>
      </c>
      <c r="O813" s="18" t="str">
        <f t="shared" ca="1" si="12"/>
        <v/>
      </c>
      <c r="P813" s="14" t="str">
        <f>IFERROR(INT(IF(MID(VLOOKUP(B813,IMPORT!$F:$AF,23,FALSE),1,10)&lt;&gt;"null",MID(VLOOKUP(B813,IMPORT!$F:$AF,23,FALSE),1,10),"")),"")</f>
        <v/>
      </c>
      <c r="Q813" s="16" t="str">
        <f>IFERROR(INT(IF(MID(VLOOKUP(B813,IMPORT!$F:$AF,26,FALSE),1,10)&lt;&gt;"null",MID(VLOOKUP(B813,IMPORT!$F:$AF,26,FALSE),1,10),"")),"")</f>
        <v/>
      </c>
      <c r="R813" s="16" t="str">
        <f>IFERROR(IF(VLOOKUP(B813,IMPORT!$F:$AF,11,FALSE)="true","X",""),"")</f>
        <v/>
      </c>
      <c r="S813" s="16" t="str">
        <f>IFERROR(IF(VLOOKUP(B813,IMPORT!$F:$AF,12,FALSE)="true","X",""),"")</f>
        <v/>
      </c>
      <c r="T813" s="16" t="str">
        <f>IFERROR(IF(VLOOKUP(B813,IMPORT!$F:$AF,9,FALSE)="true","X",""),"")</f>
        <v/>
      </c>
      <c r="U813" s="16" t="str">
        <f>IFERROR(IF(VLOOKUP(B813,IMPORT!$F:$AF,10,FALSE)="true","X",""),"")</f>
        <v/>
      </c>
      <c r="V813" s="16" t="str">
        <f>IFERROR(IF(VLOOKUP(B813,IMPORT!$F:$AF,13,FALSE)="true","X",""),"")</f>
        <v/>
      </c>
      <c r="W813" s="16" t="str">
        <f>IFERROR(IF(VLOOKUP(B813,IMPORT!$F:$AF,14,FALSE)="true","X",""),"")</f>
        <v/>
      </c>
      <c r="X813" s="12" t="str">
        <f>IFERROR(INT(IF(MID(VLOOKUP(B813,IMPORT!$F:$AF,27,FALSE),1,10)&lt;&gt;"null",MID(VLOOKUP(B813,IMPORT!$F:$AF,27,FALSE),1,10),"-")),"")</f>
        <v/>
      </c>
      <c r="Y813" s="21" t="str">
        <f>IFERROR(IF(VLOOKUP(B813,IMPORT!$F:$AF,24,FALSE)&lt;&gt;"null",VLOOKUP(B813,IMPORT!$F:$AF,24,FALSE),""),"")</f>
        <v/>
      </c>
      <c r="Z813" s="18" t="str">
        <f>IFERROR(IF(VLOOKUP(B813,IMPORT!$F:$AF,25,FALSE)&lt;&gt;"null",VLOOKUP(B813,IMPORT!$F:$AF,25,FALSE),""),"")</f>
        <v/>
      </c>
    </row>
    <row r="814" spans="1:26">
      <c r="A814" s="1" t="str">
        <f>IFERROR(IF(IMPORT!C814&lt;&gt;"",IMPORT!C814,""),"")</f>
        <v/>
      </c>
      <c r="B814" s="1">
        <f>IFERROR(VLOOKUP(D814,IMPORT!$1:$1048576,6,FALSE),"")</f>
        <v>0</v>
      </c>
      <c r="C814" s="1" t="str">
        <f>IFERROR(VLOOKUP(B814,IMPORT!$F:$G,2,FALSE),"")</f>
        <v/>
      </c>
      <c r="D814" s="8" t="str">
        <f>IFERROR(IF(IMPORT!A814&lt;&gt;"",IMPORT!A814,""),"")</f>
        <v/>
      </c>
      <c r="E814" s="1">
        <f>IFERROR(VLOOKUP(D814,IMPORT!$1:$1048576,21,FALSE),"")</f>
        <v>0</v>
      </c>
      <c r="F814" s="25" t="str">
        <f>IFERROR(IF(VLOOKUP(B814,IMPORT!$F:$J,4,0)="true","","S"),"")</f>
        <v/>
      </c>
      <c r="G814" s="10" t="str">
        <f>IFERROR(IF(VLOOKUP(B814,IMPORT!$F:$J,5,0)="normal","","B"),"")</f>
        <v/>
      </c>
      <c r="H814" s="26" t="str">
        <f>IFERROR(IF(VLOOKUP(B814,IMPORT!$F:$L,7,0)="true","","P"),"")</f>
        <v/>
      </c>
      <c r="I814" s="18" t="str">
        <f>IF(AND(OR(IMPORT!K814="available",IMPORT!K814="reservation",IMPORT!K814="reservation-late"),OR(A814&lt;&gt;"Z - Garage - Livraison",A814&lt;&gt;"Z - Garage - Livraison")),B814,"")</f>
        <v/>
      </c>
      <c r="J814" s="18" t="str">
        <f>IFERROR(IF(VLOOKUP(B814,IMPORT!$F:$AF,21,FALSE)&lt;&gt;"null",IF(OR(A814="Z - Garage - Livraison",A814="Z - Garage - Restitution"),"",B814),""),"")</f>
        <v/>
      </c>
      <c r="K814" s="18" t="str">
        <f>IF(AND(J814="",OR(IMPORT!K814="intervention",IMPORT!K814="intervention-late")),IF(OR(A814="Z - Garage - Livraison",A814="Z - Garage - Restitution"),"",B814),"")</f>
        <v/>
      </c>
      <c r="L814" s="18" t="str">
        <f>IFERROR(IF(OR(A814="Z - Garage - Livraison",A814="Z - Garage - Restitution"),B814,""),"")</f>
        <v/>
      </c>
      <c r="M814" s="20" t="str">
        <f>IFERROR(INT(IF(OR(IMPORT!K814="intervention",IMPORT!K814="intervention-late",IMPORT!K814="unavailable"),IF(J814&lt;&gt;"",MID(VLOOKUP(B814,IMPORT!$F:$AF,21,0),1,10),MID(VLOOKUP(B814,IMPORT!$F:$AF,19,0),1,10)),"")),"")</f>
        <v/>
      </c>
      <c r="N814" s="20" t="str">
        <f>IFERROR(INT(IF(OR(IMPORT!K814="intervention",IMPORT!K814="intervention-late",IMPORT!K814="unavailable"),IF(J814&lt;&gt;"",MID(VLOOKUP(B814,IMPORT!$F:$AF,22,0),1,10),MID(VLOOKUP(B814,IMPORT!$F:$AF,20,0),1,10)),"")),"")</f>
        <v/>
      </c>
      <c r="O814" s="18" t="str">
        <f t="shared" ca="1" si="12"/>
        <v/>
      </c>
      <c r="P814" s="14" t="str">
        <f>IFERROR(INT(IF(MID(VLOOKUP(B814,IMPORT!$F:$AF,23,FALSE),1,10)&lt;&gt;"null",MID(VLOOKUP(B814,IMPORT!$F:$AF,23,FALSE),1,10),"")),"")</f>
        <v/>
      </c>
      <c r="Q814" s="16" t="str">
        <f>IFERROR(INT(IF(MID(VLOOKUP(B814,IMPORT!$F:$AF,26,FALSE),1,10)&lt;&gt;"null",MID(VLOOKUP(B814,IMPORT!$F:$AF,26,FALSE),1,10),"")),"")</f>
        <v/>
      </c>
      <c r="R814" s="16" t="str">
        <f>IFERROR(IF(VLOOKUP(B814,IMPORT!$F:$AF,11,FALSE)="true","X",""),"")</f>
        <v/>
      </c>
      <c r="S814" s="16" t="str">
        <f>IFERROR(IF(VLOOKUP(B814,IMPORT!$F:$AF,12,FALSE)="true","X",""),"")</f>
        <v/>
      </c>
      <c r="T814" s="16" t="str">
        <f>IFERROR(IF(VLOOKUP(B814,IMPORT!$F:$AF,9,FALSE)="true","X",""),"")</f>
        <v/>
      </c>
      <c r="U814" s="16" t="str">
        <f>IFERROR(IF(VLOOKUP(B814,IMPORT!$F:$AF,10,FALSE)="true","X",""),"")</f>
        <v/>
      </c>
      <c r="V814" s="16" t="str">
        <f>IFERROR(IF(VLOOKUP(B814,IMPORT!$F:$AF,13,FALSE)="true","X",""),"")</f>
        <v/>
      </c>
      <c r="W814" s="16" t="str">
        <f>IFERROR(IF(VLOOKUP(B814,IMPORT!$F:$AF,14,FALSE)="true","X",""),"")</f>
        <v/>
      </c>
      <c r="X814" s="12" t="str">
        <f>IFERROR(INT(IF(MID(VLOOKUP(B814,IMPORT!$F:$AF,27,FALSE),1,10)&lt;&gt;"null",MID(VLOOKUP(B814,IMPORT!$F:$AF,27,FALSE),1,10),"-")),"")</f>
        <v/>
      </c>
      <c r="Y814" s="21" t="str">
        <f>IFERROR(IF(VLOOKUP(B814,IMPORT!$F:$AF,24,FALSE)&lt;&gt;"null",VLOOKUP(B814,IMPORT!$F:$AF,24,FALSE),""),"")</f>
        <v/>
      </c>
      <c r="Z814" s="18" t="str">
        <f>IFERROR(IF(VLOOKUP(B814,IMPORT!$F:$AF,25,FALSE)&lt;&gt;"null",VLOOKUP(B814,IMPORT!$F:$AF,25,FALSE),""),"")</f>
        <v/>
      </c>
    </row>
    <row r="815" spans="1:26">
      <c r="A815" s="1" t="str">
        <f>IFERROR(IF(IMPORT!C815&lt;&gt;"",IMPORT!C815,""),"")</f>
        <v/>
      </c>
      <c r="B815" s="1">
        <f>IFERROR(VLOOKUP(D815,IMPORT!$1:$1048576,6,FALSE),"")</f>
        <v>0</v>
      </c>
      <c r="C815" s="1" t="str">
        <f>IFERROR(VLOOKUP(B815,IMPORT!$F:$G,2,FALSE),"")</f>
        <v/>
      </c>
      <c r="D815" s="8" t="str">
        <f>IFERROR(IF(IMPORT!A815&lt;&gt;"",IMPORT!A815,""),"")</f>
        <v/>
      </c>
      <c r="E815" s="1">
        <f>IFERROR(VLOOKUP(D815,IMPORT!$1:$1048576,21,FALSE),"")</f>
        <v>0</v>
      </c>
      <c r="F815" s="25" t="str">
        <f>IFERROR(IF(VLOOKUP(B815,IMPORT!$F:$J,4,0)="true","","S"),"")</f>
        <v/>
      </c>
      <c r="G815" s="10" t="str">
        <f>IFERROR(IF(VLOOKUP(B815,IMPORT!$F:$J,5,0)="normal","","B"),"")</f>
        <v/>
      </c>
      <c r="H815" s="26" t="str">
        <f>IFERROR(IF(VLOOKUP(B815,IMPORT!$F:$L,7,0)="true","","P"),"")</f>
        <v/>
      </c>
      <c r="I815" s="18" t="str">
        <f>IF(AND(OR(IMPORT!K815="available",IMPORT!K815="reservation",IMPORT!K815="reservation-late"),OR(A815&lt;&gt;"Z - Garage - Livraison",A815&lt;&gt;"Z - Garage - Livraison")),B815,"")</f>
        <v/>
      </c>
      <c r="J815" s="18" t="str">
        <f>IFERROR(IF(VLOOKUP(B815,IMPORT!$F:$AF,21,FALSE)&lt;&gt;"null",IF(OR(A815="Z - Garage - Livraison",A815="Z - Garage - Restitution"),"",B815),""),"")</f>
        <v/>
      </c>
      <c r="K815" s="18" t="str">
        <f>IF(AND(J815="",OR(IMPORT!K815="intervention",IMPORT!K815="intervention-late")),IF(OR(A815="Z - Garage - Livraison",A815="Z - Garage - Restitution"),"",B815),"")</f>
        <v/>
      </c>
      <c r="L815" s="18" t="str">
        <f>IFERROR(IF(OR(A815="Z - Garage - Livraison",A815="Z - Garage - Restitution"),B815,""),"")</f>
        <v/>
      </c>
      <c r="M815" s="20" t="str">
        <f>IFERROR(INT(IF(OR(IMPORT!K815="intervention",IMPORT!K815="intervention-late",IMPORT!K815="unavailable"),IF(J815&lt;&gt;"",MID(VLOOKUP(B815,IMPORT!$F:$AF,21,0),1,10),MID(VLOOKUP(B815,IMPORT!$F:$AF,19,0),1,10)),"")),"")</f>
        <v/>
      </c>
      <c r="N815" s="20" t="str">
        <f>IFERROR(INT(IF(OR(IMPORT!K815="intervention",IMPORT!K815="intervention-late",IMPORT!K815="unavailable"),IF(J815&lt;&gt;"",MID(VLOOKUP(B815,IMPORT!$F:$AF,22,0),1,10),MID(VLOOKUP(B815,IMPORT!$F:$AF,20,0),1,10)),"")),"")</f>
        <v/>
      </c>
      <c r="O815" s="18" t="str">
        <f t="shared" ca="1" si="12"/>
        <v/>
      </c>
      <c r="P815" s="14" t="str">
        <f>IFERROR(INT(IF(MID(VLOOKUP(B815,IMPORT!$F:$AF,23,FALSE),1,10)&lt;&gt;"null",MID(VLOOKUP(B815,IMPORT!$F:$AF,23,FALSE),1,10),"")),"")</f>
        <v/>
      </c>
      <c r="Q815" s="16" t="str">
        <f>IFERROR(INT(IF(MID(VLOOKUP(B815,IMPORT!$F:$AF,26,FALSE),1,10)&lt;&gt;"null",MID(VLOOKUP(B815,IMPORT!$F:$AF,26,FALSE),1,10),"")),"")</f>
        <v/>
      </c>
      <c r="R815" s="16" t="str">
        <f>IFERROR(IF(VLOOKUP(B815,IMPORT!$F:$AF,11,FALSE)="true","X",""),"")</f>
        <v/>
      </c>
      <c r="S815" s="16" t="str">
        <f>IFERROR(IF(VLOOKUP(B815,IMPORT!$F:$AF,12,FALSE)="true","X",""),"")</f>
        <v/>
      </c>
      <c r="T815" s="16" t="str">
        <f>IFERROR(IF(VLOOKUP(B815,IMPORT!$F:$AF,9,FALSE)="true","X",""),"")</f>
        <v/>
      </c>
      <c r="U815" s="16" t="str">
        <f>IFERROR(IF(VLOOKUP(B815,IMPORT!$F:$AF,10,FALSE)="true","X",""),"")</f>
        <v/>
      </c>
      <c r="V815" s="16" t="str">
        <f>IFERROR(IF(VLOOKUP(B815,IMPORT!$F:$AF,13,FALSE)="true","X",""),"")</f>
        <v/>
      </c>
      <c r="W815" s="16" t="str">
        <f>IFERROR(IF(VLOOKUP(B815,IMPORT!$F:$AF,14,FALSE)="true","X",""),"")</f>
        <v/>
      </c>
      <c r="X815" s="12" t="str">
        <f>IFERROR(INT(IF(MID(VLOOKUP(B815,IMPORT!$F:$AF,27,FALSE),1,10)&lt;&gt;"null",MID(VLOOKUP(B815,IMPORT!$F:$AF,27,FALSE),1,10),"-")),"")</f>
        <v/>
      </c>
      <c r="Y815" s="21" t="str">
        <f>IFERROR(IF(VLOOKUP(B815,IMPORT!$F:$AF,24,FALSE)&lt;&gt;"null",VLOOKUP(B815,IMPORT!$F:$AF,24,FALSE),""),"")</f>
        <v/>
      </c>
      <c r="Z815" s="18" t="str">
        <f>IFERROR(IF(VLOOKUP(B815,IMPORT!$F:$AF,25,FALSE)&lt;&gt;"null",VLOOKUP(B815,IMPORT!$F:$AF,25,FALSE),""),"")</f>
        <v/>
      </c>
    </row>
    <row r="816" spans="1:26">
      <c r="A816" s="1" t="str">
        <f>IFERROR(IF(IMPORT!C816&lt;&gt;"",IMPORT!C816,""),"")</f>
        <v/>
      </c>
      <c r="B816" s="1">
        <f>IFERROR(VLOOKUP(D816,IMPORT!$1:$1048576,6,FALSE),"")</f>
        <v>0</v>
      </c>
      <c r="C816" s="1" t="str">
        <f>IFERROR(VLOOKUP(B816,IMPORT!$F:$G,2,FALSE),"")</f>
        <v/>
      </c>
      <c r="D816" s="8" t="str">
        <f>IFERROR(IF(IMPORT!A816&lt;&gt;"",IMPORT!A816,""),"")</f>
        <v/>
      </c>
      <c r="E816" s="1">
        <f>IFERROR(VLOOKUP(D816,IMPORT!$1:$1048576,21,FALSE),"")</f>
        <v>0</v>
      </c>
      <c r="F816" s="25" t="str">
        <f>IFERROR(IF(VLOOKUP(B816,IMPORT!$F:$J,4,0)="true","","S"),"")</f>
        <v/>
      </c>
      <c r="G816" s="10" t="str">
        <f>IFERROR(IF(VLOOKUP(B816,IMPORT!$F:$J,5,0)="normal","","B"),"")</f>
        <v/>
      </c>
      <c r="H816" s="26" t="str">
        <f>IFERROR(IF(VLOOKUP(B816,IMPORT!$F:$L,7,0)="true","","P"),"")</f>
        <v/>
      </c>
      <c r="I816" s="18" t="str">
        <f>IF(AND(OR(IMPORT!K816="available",IMPORT!K816="reservation",IMPORT!K816="reservation-late"),OR(A816&lt;&gt;"Z - Garage - Livraison",A816&lt;&gt;"Z - Garage - Livraison")),B816,"")</f>
        <v/>
      </c>
      <c r="J816" s="18" t="str">
        <f>IFERROR(IF(VLOOKUP(B816,IMPORT!$F:$AF,21,FALSE)&lt;&gt;"null",IF(OR(A816="Z - Garage - Livraison",A816="Z - Garage - Restitution"),"",B816),""),"")</f>
        <v/>
      </c>
      <c r="K816" s="18" t="str">
        <f>IF(AND(J816="",OR(IMPORT!K816="intervention",IMPORT!K816="intervention-late")),IF(OR(A816="Z - Garage - Livraison",A816="Z - Garage - Restitution"),"",B816),"")</f>
        <v/>
      </c>
      <c r="L816" s="18" t="str">
        <f>IFERROR(IF(OR(A816="Z - Garage - Livraison",A816="Z - Garage - Restitution"),B816,""),"")</f>
        <v/>
      </c>
      <c r="M816" s="20" t="str">
        <f>IFERROR(INT(IF(OR(IMPORT!K816="intervention",IMPORT!K816="intervention-late",IMPORT!K816="unavailable"),IF(J816&lt;&gt;"",MID(VLOOKUP(B816,IMPORT!$F:$AF,21,0),1,10),MID(VLOOKUP(B816,IMPORT!$F:$AF,19,0),1,10)),"")),"")</f>
        <v/>
      </c>
      <c r="N816" s="20" t="str">
        <f>IFERROR(INT(IF(OR(IMPORT!K816="intervention",IMPORT!K816="intervention-late",IMPORT!K816="unavailable"),IF(J816&lt;&gt;"",MID(VLOOKUP(B816,IMPORT!$F:$AF,22,0),1,10),MID(VLOOKUP(B816,IMPORT!$F:$AF,20,0),1,10)),"")),"")</f>
        <v/>
      </c>
      <c r="O816" s="18" t="str">
        <f t="shared" ca="1" si="12"/>
        <v/>
      </c>
      <c r="P816" s="14" t="str">
        <f>IFERROR(INT(IF(MID(VLOOKUP(B816,IMPORT!$F:$AF,23,FALSE),1,10)&lt;&gt;"null",MID(VLOOKUP(B816,IMPORT!$F:$AF,23,FALSE),1,10),"")),"")</f>
        <v/>
      </c>
      <c r="Q816" s="16" t="str">
        <f>IFERROR(INT(IF(MID(VLOOKUP(B816,IMPORT!$F:$AF,26,FALSE),1,10)&lt;&gt;"null",MID(VLOOKUP(B816,IMPORT!$F:$AF,26,FALSE),1,10),"")),"")</f>
        <v/>
      </c>
      <c r="R816" s="16" t="str">
        <f>IFERROR(IF(VLOOKUP(B816,IMPORT!$F:$AF,11,FALSE)="true","X",""),"")</f>
        <v/>
      </c>
      <c r="S816" s="16" t="str">
        <f>IFERROR(IF(VLOOKUP(B816,IMPORT!$F:$AF,12,FALSE)="true","X",""),"")</f>
        <v/>
      </c>
      <c r="T816" s="16" t="str">
        <f>IFERROR(IF(VLOOKUP(B816,IMPORT!$F:$AF,9,FALSE)="true","X",""),"")</f>
        <v/>
      </c>
      <c r="U816" s="16" t="str">
        <f>IFERROR(IF(VLOOKUP(B816,IMPORT!$F:$AF,10,FALSE)="true","X",""),"")</f>
        <v/>
      </c>
      <c r="V816" s="16" t="str">
        <f>IFERROR(IF(VLOOKUP(B816,IMPORT!$F:$AF,13,FALSE)="true","X",""),"")</f>
        <v/>
      </c>
      <c r="W816" s="16" t="str">
        <f>IFERROR(IF(VLOOKUP(B816,IMPORT!$F:$AF,14,FALSE)="true","X",""),"")</f>
        <v/>
      </c>
      <c r="X816" s="12" t="str">
        <f>IFERROR(INT(IF(MID(VLOOKUP(B816,IMPORT!$F:$AF,27,FALSE),1,10)&lt;&gt;"null",MID(VLOOKUP(B816,IMPORT!$F:$AF,27,FALSE),1,10),"-")),"")</f>
        <v/>
      </c>
      <c r="Y816" s="21" t="str">
        <f>IFERROR(IF(VLOOKUP(B816,IMPORT!$F:$AF,24,FALSE)&lt;&gt;"null",VLOOKUP(B816,IMPORT!$F:$AF,24,FALSE),""),"")</f>
        <v/>
      </c>
      <c r="Z816" s="18" t="str">
        <f>IFERROR(IF(VLOOKUP(B816,IMPORT!$F:$AF,25,FALSE)&lt;&gt;"null",VLOOKUP(B816,IMPORT!$F:$AF,25,FALSE),""),"")</f>
        <v/>
      </c>
    </row>
    <row r="817" spans="1:26">
      <c r="A817" s="1" t="str">
        <f>IFERROR(IF(IMPORT!C817&lt;&gt;"",IMPORT!C817,""),"")</f>
        <v/>
      </c>
      <c r="B817" s="1">
        <f>IFERROR(VLOOKUP(D817,IMPORT!$1:$1048576,6,FALSE),"")</f>
        <v>0</v>
      </c>
      <c r="C817" s="1" t="str">
        <f>IFERROR(VLOOKUP(B817,IMPORT!$F:$G,2,FALSE),"")</f>
        <v/>
      </c>
      <c r="D817" s="8" t="str">
        <f>IFERROR(IF(IMPORT!A817&lt;&gt;"",IMPORT!A817,""),"")</f>
        <v/>
      </c>
      <c r="E817" s="1">
        <f>IFERROR(VLOOKUP(D817,IMPORT!$1:$1048576,21,FALSE),"")</f>
        <v>0</v>
      </c>
      <c r="F817" s="25" t="str">
        <f>IFERROR(IF(VLOOKUP(B817,IMPORT!$F:$J,4,0)="true","","S"),"")</f>
        <v/>
      </c>
      <c r="G817" s="10" t="str">
        <f>IFERROR(IF(VLOOKUP(B817,IMPORT!$F:$J,5,0)="normal","","B"),"")</f>
        <v/>
      </c>
      <c r="H817" s="26" t="str">
        <f>IFERROR(IF(VLOOKUP(B817,IMPORT!$F:$L,7,0)="true","","P"),"")</f>
        <v/>
      </c>
      <c r="I817" s="18" t="str">
        <f>IF(AND(OR(IMPORT!K817="available",IMPORT!K817="reservation",IMPORT!K817="reservation-late"),OR(A817&lt;&gt;"Z - Garage - Livraison",A817&lt;&gt;"Z - Garage - Livraison")),B817,"")</f>
        <v/>
      </c>
      <c r="J817" s="18" t="str">
        <f>IFERROR(IF(VLOOKUP(B817,IMPORT!$F:$AF,21,FALSE)&lt;&gt;"null",IF(OR(A817="Z - Garage - Livraison",A817="Z - Garage - Restitution"),"",B817),""),"")</f>
        <v/>
      </c>
      <c r="K817" s="18" t="str">
        <f>IF(AND(J817="",OR(IMPORT!K817="intervention",IMPORT!K817="intervention-late")),IF(OR(A817="Z - Garage - Livraison",A817="Z - Garage - Restitution"),"",B817),"")</f>
        <v/>
      </c>
      <c r="L817" s="18" t="str">
        <f>IFERROR(IF(OR(A817="Z - Garage - Livraison",A817="Z - Garage - Restitution"),B817,""),"")</f>
        <v/>
      </c>
      <c r="M817" s="20" t="str">
        <f>IFERROR(INT(IF(OR(IMPORT!K817="intervention",IMPORT!K817="intervention-late",IMPORT!K817="unavailable"),IF(J817&lt;&gt;"",MID(VLOOKUP(B817,IMPORT!$F:$AF,21,0),1,10),MID(VLOOKUP(B817,IMPORT!$F:$AF,19,0),1,10)),"")),"")</f>
        <v/>
      </c>
      <c r="N817" s="20" t="str">
        <f>IFERROR(INT(IF(OR(IMPORT!K817="intervention",IMPORT!K817="intervention-late",IMPORT!K817="unavailable"),IF(J817&lt;&gt;"",MID(VLOOKUP(B817,IMPORT!$F:$AF,22,0),1,10),MID(VLOOKUP(B817,IMPORT!$F:$AF,20,0),1,10)),"")),"")</f>
        <v/>
      </c>
      <c r="O817" s="18" t="str">
        <f t="shared" ca="1" si="12"/>
        <v/>
      </c>
      <c r="P817" s="14" t="str">
        <f>IFERROR(INT(IF(MID(VLOOKUP(B817,IMPORT!$F:$AF,23,FALSE),1,10)&lt;&gt;"null",MID(VLOOKUP(B817,IMPORT!$F:$AF,23,FALSE),1,10),"")),"")</f>
        <v/>
      </c>
      <c r="Q817" s="16" t="str">
        <f>IFERROR(INT(IF(MID(VLOOKUP(B817,IMPORT!$F:$AF,26,FALSE),1,10)&lt;&gt;"null",MID(VLOOKUP(B817,IMPORT!$F:$AF,26,FALSE),1,10),"")),"")</f>
        <v/>
      </c>
      <c r="R817" s="16" t="str">
        <f>IFERROR(IF(VLOOKUP(B817,IMPORT!$F:$AF,11,FALSE)="true","X",""),"")</f>
        <v/>
      </c>
      <c r="S817" s="16" t="str">
        <f>IFERROR(IF(VLOOKUP(B817,IMPORT!$F:$AF,12,FALSE)="true","X",""),"")</f>
        <v/>
      </c>
      <c r="T817" s="16" t="str">
        <f>IFERROR(IF(VLOOKUP(B817,IMPORT!$F:$AF,9,FALSE)="true","X",""),"")</f>
        <v/>
      </c>
      <c r="U817" s="16" t="str">
        <f>IFERROR(IF(VLOOKUP(B817,IMPORT!$F:$AF,10,FALSE)="true","X",""),"")</f>
        <v/>
      </c>
      <c r="V817" s="16" t="str">
        <f>IFERROR(IF(VLOOKUP(B817,IMPORT!$F:$AF,13,FALSE)="true","X",""),"")</f>
        <v/>
      </c>
      <c r="W817" s="16" t="str">
        <f>IFERROR(IF(VLOOKUP(B817,IMPORT!$F:$AF,14,FALSE)="true","X",""),"")</f>
        <v/>
      </c>
      <c r="X817" s="12" t="str">
        <f>IFERROR(INT(IF(MID(VLOOKUP(B817,IMPORT!$F:$AF,27,FALSE),1,10)&lt;&gt;"null",MID(VLOOKUP(B817,IMPORT!$F:$AF,27,FALSE),1,10),"-")),"")</f>
        <v/>
      </c>
      <c r="Y817" s="21" t="str">
        <f>IFERROR(IF(VLOOKUP(B817,IMPORT!$F:$AF,24,FALSE)&lt;&gt;"null",VLOOKUP(B817,IMPORT!$F:$AF,24,FALSE),""),"")</f>
        <v/>
      </c>
      <c r="Z817" s="18" t="str">
        <f>IFERROR(IF(VLOOKUP(B817,IMPORT!$F:$AF,25,FALSE)&lt;&gt;"null",VLOOKUP(B817,IMPORT!$F:$AF,25,FALSE),""),"")</f>
        <v/>
      </c>
    </row>
    <row r="818" spans="1:26">
      <c r="A818" s="1" t="str">
        <f>IFERROR(IF(IMPORT!C818&lt;&gt;"",IMPORT!C818,""),"")</f>
        <v/>
      </c>
      <c r="B818" s="1">
        <f>IFERROR(VLOOKUP(D818,IMPORT!$1:$1048576,6,FALSE),"")</f>
        <v>0</v>
      </c>
      <c r="C818" s="1" t="str">
        <f>IFERROR(VLOOKUP(B818,IMPORT!$F:$G,2,FALSE),"")</f>
        <v/>
      </c>
      <c r="D818" s="8" t="str">
        <f>IFERROR(IF(IMPORT!A818&lt;&gt;"",IMPORT!A818,""),"")</f>
        <v/>
      </c>
      <c r="E818" s="1">
        <f>IFERROR(VLOOKUP(D818,IMPORT!$1:$1048576,21,FALSE),"")</f>
        <v>0</v>
      </c>
      <c r="F818" s="25" t="str">
        <f>IFERROR(IF(VLOOKUP(B818,IMPORT!$F:$J,4,0)="true","","S"),"")</f>
        <v/>
      </c>
      <c r="G818" s="10" t="str">
        <f>IFERROR(IF(VLOOKUP(B818,IMPORT!$F:$J,5,0)="normal","","B"),"")</f>
        <v/>
      </c>
      <c r="H818" s="26" t="str">
        <f>IFERROR(IF(VLOOKUP(B818,IMPORT!$F:$L,7,0)="true","","P"),"")</f>
        <v/>
      </c>
      <c r="I818" s="18" t="str">
        <f>IF(AND(OR(IMPORT!K818="available",IMPORT!K818="reservation",IMPORT!K818="reservation-late"),OR(A818&lt;&gt;"Z - Garage - Livraison",A818&lt;&gt;"Z - Garage - Livraison")),B818,"")</f>
        <v/>
      </c>
      <c r="J818" s="18" t="str">
        <f>IFERROR(IF(VLOOKUP(B818,IMPORT!$F:$AF,21,FALSE)&lt;&gt;"null",IF(OR(A818="Z - Garage - Livraison",A818="Z - Garage - Restitution"),"",B818),""),"")</f>
        <v/>
      </c>
      <c r="K818" s="18" t="str">
        <f>IF(AND(J818="",OR(IMPORT!K818="intervention",IMPORT!K818="intervention-late")),IF(OR(A818="Z - Garage - Livraison",A818="Z - Garage - Restitution"),"",B818),"")</f>
        <v/>
      </c>
      <c r="L818" s="18" t="str">
        <f>IFERROR(IF(OR(A818="Z - Garage - Livraison",A818="Z - Garage - Restitution"),B818,""),"")</f>
        <v/>
      </c>
      <c r="M818" s="20" t="str">
        <f>IFERROR(INT(IF(OR(IMPORT!K818="intervention",IMPORT!K818="intervention-late",IMPORT!K818="unavailable"),IF(J818&lt;&gt;"",MID(VLOOKUP(B818,IMPORT!$F:$AF,21,0),1,10),MID(VLOOKUP(B818,IMPORT!$F:$AF,19,0),1,10)),"")),"")</f>
        <v/>
      </c>
      <c r="N818" s="20" t="str">
        <f>IFERROR(INT(IF(OR(IMPORT!K818="intervention",IMPORT!K818="intervention-late",IMPORT!K818="unavailable"),IF(J818&lt;&gt;"",MID(VLOOKUP(B818,IMPORT!$F:$AF,22,0),1,10),MID(VLOOKUP(B818,IMPORT!$F:$AF,20,0),1,10)),"")),"")</f>
        <v/>
      </c>
      <c r="O818" s="18" t="str">
        <f t="shared" ca="1" si="12"/>
        <v/>
      </c>
      <c r="P818" s="14" t="str">
        <f>IFERROR(INT(IF(MID(VLOOKUP(B818,IMPORT!$F:$AF,23,FALSE),1,10)&lt;&gt;"null",MID(VLOOKUP(B818,IMPORT!$F:$AF,23,FALSE),1,10),"")),"")</f>
        <v/>
      </c>
      <c r="Q818" s="16" t="str">
        <f>IFERROR(INT(IF(MID(VLOOKUP(B818,IMPORT!$F:$AF,26,FALSE),1,10)&lt;&gt;"null",MID(VLOOKUP(B818,IMPORT!$F:$AF,26,FALSE),1,10),"")),"")</f>
        <v/>
      </c>
      <c r="R818" s="16" t="str">
        <f>IFERROR(IF(VLOOKUP(B818,IMPORT!$F:$AF,11,FALSE)="true","X",""),"")</f>
        <v/>
      </c>
      <c r="S818" s="16" t="str">
        <f>IFERROR(IF(VLOOKUP(B818,IMPORT!$F:$AF,12,FALSE)="true","X",""),"")</f>
        <v/>
      </c>
      <c r="T818" s="16" t="str">
        <f>IFERROR(IF(VLOOKUP(B818,IMPORT!$F:$AF,9,FALSE)="true","X",""),"")</f>
        <v/>
      </c>
      <c r="U818" s="16" t="str">
        <f>IFERROR(IF(VLOOKUP(B818,IMPORT!$F:$AF,10,FALSE)="true","X",""),"")</f>
        <v/>
      </c>
      <c r="V818" s="16" t="str">
        <f>IFERROR(IF(VLOOKUP(B818,IMPORT!$F:$AF,13,FALSE)="true","X",""),"")</f>
        <v/>
      </c>
      <c r="W818" s="16" t="str">
        <f>IFERROR(IF(VLOOKUP(B818,IMPORT!$F:$AF,14,FALSE)="true","X",""),"")</f>
        <v/>
      </c>
      <c r="X818" s="12" t="str">
        <f>IFERROR(INT(IF(MID(VLOOKUP(B818,IMPORT!$F:$AF,27,FALSE),1,10)&lt;&gt;"null",MID(VLOOKUP(B818,IMPORT!$F:$AF,27,FALSE),1,10),"-")),"")</f>
        <v/>
      </c>
      <c r="Y818" s="21" t="str">
        <f>IFERROR(IF(VLOOKUP(B818,IMPORT!$F:$AF,24,FALSE)&lt;&gt;"null",VLOOKUP(B818,IMPORT!$F:$AF,24,FALSE),""),"")</f>
        <v/>
      </c>
      <c r="Z818" s="18" t="str">
        <f>IFERROR(IF(VLOOKUP(B818,IMPORT!$F:$AF,25,FALSE)&lt;&gt;"null",VLOOKUP(B818,IMPORT!$F:$AF,25,FALSE),""),"")</f>
        <v/>
      </c>
    </row>
    <row r="819" spans="1:26">
      <c r="A819" s="1" t="str">
        <f>IFERROR(IF(IMPORT!C819&lt;&gt;"",IMPORT!C819,""),"")</f>
        <v/>
      </c>
      <c r="B819" s="1">
        <f>IFERROR(VLOOKUP(D819,IMPORT!$1:$1048576,6,FALSE),"")</f>
        <v>0</v>
      </c>
      <c r="C819" s="1" t="str">
        <f>IFERROR(VLOOKUP(B819,IMPORT!$F:$G,2,FALSE),"")</f>
        <v/>
      </c>
      <c r="D819" s="8" t="str">
        <f>IFERROR(IF(IMPORT!A819&lt;&gt;"",IMPORT!A819,""),"")</f>
        <v/>
      </c>
      <c r="E819" s="1">
        <f>IFERROR(VLOOKUP(D819,IMPORT!$1:$1048576,21,FALSE),"")</f>
        <v>0</v>
      </c>
      <c r="F819" s="25" t="str">
        <f>IFERROR(IF(VLOOKUP(B819,IMPORT!$F:$J,4,0)="true","","S"),"")</f>
        <v/>
      </c>
      <c r="G819" s="10" t="str">
        <f>IFERROR(IF(VLOOKUP(B819,IMPORT!$F:$J,5,0)="normal","","B"),"")</f>
        <v/>
      </c>
      <c r="H819" s="26" t="str">
        <f>IFERROR(IF(VLOOKUP(B819,IMPORT!$F:$L,7,0)="true","","P"),"")</f>
        <v/>
      </c>
      <c r="I819" s="18" t="str">
        <f>IF(AND(OR(IMPORT!K819="available",IMPORT!K819="reservation",IMPORT!K819="reservation-late"),OR(A819&lt;&gt;"Z - Garage - Livraison",A819&lt;&gt;"Z - Garage - Livraison")),B819,"")</f>
        <v/>
      </c>
      <c r="J819" s="18" t="str">
        <f>IFERROR(IF(VLOOKUP(B819,IMPORT!$F:$AF,21,FALSE)&lt;&gt;"null",IF(OR(A819="Z - Garage - Livraison",A819="Z - Garage - Restitution"),"",B819),""),"")</f>
        <v/>
      </c>
      <c r="K819" s="18" t="str">
        <f>IF(AND(J819="",OR(IMPORT!K819="intervention",IMPORT!K819="intervention-late")),IF(OR(A819="Z - Garage - Livraison",A819="Z - Garage - Restitution"),"",B819),"")</f>
        <v/>
      </c>
      <c r="L819" s="18" t="str">
        <f>IFERROR(IF(OR(A819="Z - Garage - Livraison",A819="Z - Garage - Restitution"),B819,""),"")</f>
        <v/>
      </c>
      <c r="M819" s="20" t="str">
        <f>IFERROR(INT(IF(OR(IMPORT!K819="intervention",IMPORT!K819="intervention-late",IMPORT!K819="unavailable"),IF(J819&lt;&gt;"",MID(VLOOKUP(B819,IMPORT!$F:$AF,21,0),1,10),MID(VLOOKUP(B819,IMPORT!$F:$AF,19,0),1,10)),"")),"")</f>
        <v/>
      </c>
      <c r="N819" s="20" t="str">
        <f>IFERROR(INT(IF(OR(IMPORT!K819="intervention",IMPORT!K819="intervention-late",IMPORT!K819="unavailable"),IF(J819&lt;&gt;"",MID(VLOOKUP(B819,IMPORT!$F:$AF,22,0),1,10),MID(VLOOKUP(B819,IMPORT!$F:$AF,20,0),1,10)),"")),"")</f>
        <v/>
      </c>
      <c r="O819" s="18" t="str">
        <f t="shared" ca="1" si="12"/>
        <v/>
      </c>
      <c r="P819" s="14" t="str">
        <f>IFERROR(INT(IF(MID(VLOOKUP(B819,IMPORT!$F:$AF,23,FALSE),1,10)&lt;&gt;"null",MID(VLOOKUP(B819,IMPORT!$F:$AF,23,FALSE),1,10),"")),"")</f>
        <v/>
      </c>
      <c r="Q819" s="16" t="str">
        <f>IFERROR(INT(IF(MID(VLOOKUP(B819,IMPORT!$F:$AF,26,FALSE),1,10)&lt;&gt;"null",MID(VLOOKUP(B819,IMPORT!$F:$AF,26,FALSE),1,10),"")),"")</f>
        <v/>
      </c>
      <c r="R819" s="16" t="str">
        <f>IFERROR(IF(VLOOKUP(B819,IMPORT!$F:$AF,11,FALSE)="true","X",""),"")</f>
        <v/>
      </c>
      <c r="S819" s="16" t="str">
        <f>IFERROR(IF(VLOOKUP(B819,IMPORT!$F:$AF,12,FALSE)="true","X",""),"")</f>
        <v/>
      </c>
      <c r="T819" s="16" t="str">
        <f>IFERROR(IF(VLOOKUP(B819,IMPORT!$F:$AF,9,FALSE)="true","X",""),"")</f>
        <v/>
      </c>
      <c r="U819" s="16" t="str">
        <f>IFERROR(IF(VLOOKUP(B819,IMPORT!$F:$AF,10,FALSE)="true","X",""),"")</f>
        <v/>
      </c>
      <c r="V819" s="16" t="str">
        <f>IFERROR(IF(VLOOKUP(B819,IMPORT!$F:$AF,13,FALSE)="true","X",""),"")</f>
        <v/>
      </c>
      <c r="W819" s="16" t="str">
        <f>IFERROR(IF(VLOOKUP(B819,IMPORT!$F:$AF,14,FALSE)="true","X",""),"")</f>
        <v/>
      </c>
      <c r="X819" s="12" t="str">
        <f>IFERROR(INT(IF(MID(VLOOKUP(B819,IMPORT!$F:$AF,27,FALSE),1,10)&lt;&gt;"null",MID(VLOOKUP(B819,IMPORT!$F:$AF,27,FALSE),1,10),"-")),"")</f>
        <v/>
      </c>
      <c r="Y819" s="21" t="str">
        <f>IFERROR(IF(VLOOKUP(B819,IMPORT!$F:$AF,24,FALSE)&lt;&gt;"null",VLOOKUP(B819,IMPORT!$F:$AF,24,FALSE),""),"")</f>
        <v/>
      </c>
      <c r="Z819" s="18" t="str">
        <f>IFERROR(IF(VLOOKUP(B819,IMPORT!$F:$AF,25,FALSE)&lt;&gt;"null",VLOOKUP(B819,IMPORT!$F:$AF,25,FALSE),""),"")</f>
        <v/>
      </c>
    </row>
    <row r="820" spans="1:26">
      <c r="A820" s="1" t="str">
        <f>IFERROR(IF(IMPORT!C820&lt;&gt;"",IMPORT!C820,""),"")</f>
        <v/>
      </c>
      <c r="B820" s="1">
        <f>IFERROR(VLOOKUP(D820,IMPORT!$1:$1048576,6,FALSE),"")</f>
        <v>0</v>
      </c>
      <c r="C820" s="1" t="str">
        <f>IFERROR(VLOOKUP(B820,IMPORT!$F:$G,2,FALSE),"")</f>
        <v/>
      </c>
      <c r="D820" s="8" t="str">
        <f>IFERROR(IF(IMPORT!A820&lt;&gt;"",IMPORT!A820,""),"")</f>
        <v/>
      </c>
      <c r="E820" s="1">
        <f>IFERROR(VLOOKUP(D820,IMPORT!$1:$1048576,21,FALSE),"")</f>
        <v>0</v>
      </c>
      <c r="F820" s="25" t="str">
        <f>IFERROR(IF(VLOOKUP(B820,IMPORT!$F:$J,4,0)="true","","S"),"")</f>
        <v/>
      </c>
      <c r="G820" s="10" t="str">
        <f>IFERROR(IF(VLOOKUP(B820,IMPORT!$F:$J,5,0)="normal","","B"),"")</f>
        <v/>
      </c>
      <c r="H820" s="26" t="str">
        <f>IFERROR(IF(VLOOKUP(B820,IMPORT!$F:$L,7,0)="true","","P"),"")</f>
        <v/>
      </c>
      <c r="I820" s="18" t="str">
        <f>IF(AND(OR(IMPORT!K820="available",IMPORT!K820="reservation",IMPORT!K820="reservation-late"),OR(A820&lt;&gt;"Z - Garage - Livraison",A820&lt;&gt;"Z - Garage - Livraison")),B820,"")</f>
        <v/>
      </c>
      <c r="J820" s="18" t="str">
        <f>IFERROR(IF(VLOOKUP(B820,IMPORT!$F:$AF,21,FALSE)&lt;&gt;"null",IF(OR(A820="Z - Garage - Livraison",A820="Z - Garage - Restitution"),"",B820),""),"")</f>
        <v/>
      </c>
      <c r="K820" s="18" t="str">
        <f>IF(AND(J820="",OR(IMPORT!K820="intervention",IMPORT!K820="intervention-late")),IF(OR(A820="Z - Garage - Livraison",A820="Z - Garage - Restitution"),"",B820),"")</f>
        <v/>
      </c>
      <c r="L820" s="18" t="str">
        <f>IFERROR(IF(OR(A820="Z - Garage - Livraison",A820="Z - Garage - Restitution"),B820,""),"")</f>
        <v/>
      </c>
      <c r="M820" s="20" t="str">
        <f>IFERROR(INT(IF(OR(IMPORT!K820="intervention",IMPORT!K820="intervention-late",IMPORT!K820="unavailable"),IF(J820&lt;&gt;"",MID(VLOOKUP(B820,IMPORT!$F:$AF,21,0),1,10),MID(VLOOKUP(B820,IMPORT!$F:$AF,19,0),1,10)),"")),"")</f>
        <v/>
      </c>
      <c r="N820" s="20" t="str">
        <f>IFERROR(INT(IF(OR(IMPORT!K820="intervention",IMPORT!K820="intervention-late",IMPORT!K820="unavailable"),IF(J820&lt;&gt;"",MID(VLOOKUP(B820,IMPORT!$F:$AF,22,0),1,10),MID(VLOOKUP(B820,IMPORT!$F:$AF,20,0),1,10)),"")),"")</f>
        <v/>
      </c>
      <c r="O820" s="18" t="str">
        <f t="shared" ca="1" si="12"/>
        <v/>
      </c>
      <c r="P820" s="14" t="str">
        <f>IFERROR(INT(IF(MID(VLOOKUP(B820,IMPORT!$F:$AF,23,FALSE),1,10)&lt;&gt;"null",MID(VLOOKUP(B820,IMPORT!$F:$AF,23,FALSE),1,10),"")),"")</f>
        <v/>
      </c>
      <c r="Q820" s="16" t="str">
        <f>IFERROR(INT(IF(MID(VLOOKUP(B820,IMPORT!$F:$AF,26,FALSE),1,10)&lt;&gt;"null",MID(VLOOKUP(B820,IMPORT!$F:$AF,26,FALSE),1,10),"")),"")</f>
        <v/>
      </c>
      <c r="R820" s="16" t="str">
        <f>IFERROR(IF(VLOOKUP(B820,IMPORT!$F:$AF,11,FALSE)="true","X",""),"")</f>
        <v/>
      </c>
      <c r="S820" s="16" t="str">
        <f>IFERROR(IF(VLOOKUP(B820,IMPORT!$F:$AF,12,FALSE)="true","X",""),"")</f>
        <v/>
      </c>
      <c r="T820" s="16" t="str">
        <f>IFERROR(IF(VLOOKUP(B820,IMPORT!$F:$AF,9,FALSE)="true","X",""),"")</f>
        <v/>
      </c>
      <c r="U820" s="16" t="str">
        <f>IFERROR(IF(VLOOKUP(B820,IMPORT!$F:$AF,10,FALSE)="true","X",""),"")</f>
        <v/>
      </c>
      <c r="V820" s="16" t="str">
        <f>IFERROR(IF(VLOOKUP(B820,IMPORT!$F:$AF,13,FALSE)="true","X",""),"")</f>
        <v/>
      </c>
      <c r="W820" s="16" t="str">
        <f>IFERROR(IF(VLOOKUP(B820,IMPORT!$F:$AF,14,FALSE)="true","X",""),"")</f>
        <v/>
      </c>
      <c r="X820" s="12" t="str">
        <f>IFERROR(INT(IF(MID(VLOOKUP(B820,IMPORT!$F:$AF,27,FALSE),1,10)&lt;&gt;"null",MID(VLOOKUP(B820,IMPORT!$F:$AF,27,FALSE),1,10),"-")),"")</f>
        <v/>
      </c>
      <c r="Y820" s="21" t="str">
        <f>IFERROR(IF(VLOOKUP(B820,IMPORT!$F:$AF,24,FALSE)&lt;&gt;"null",VLOOKUP(B820,IMPORT!$F:$AF,24,FALSE),""),"")</f>
        <v/>
      </c>
      <c r="Z820" s="18" t="str">
        <f>IFERROR(IF(VLOOKUP(B820,IMPORT!$F:$AF,25,FALSE)&lt;&gt;"null",VLOOKUP(B820,IMPORT!$F:$AF,25,FALSE),""),"")</f>
        <v/>
      </c>
    </row>
    <row r="821" spans="1:26">
      <c r="A821" s="1" t="str">
        <f>IFERROR(IF(IMPORT!C821&lt;&gt;"",IMPORT!C821,""),"")</f>
        <v/>
      </c>
      <c r="B821" s="1">
        <f>IFERROR(VLOOKUP(D821,IMPORT!$1:$1048576,6,FALSE),"")</f>
        <v>0</v>
      </c>
      <c r="C821" s="1" t="str">
        <f>IFERROR(VLOOKUP(B821,IMPORT!$F:$G,2,FALSE),"")</f>
        <v/>
      </c>
      <c r="D821" s="8" t="str">
        <f>IFERROR(IF(IMPORT!A821&lt;&gt;"",IMPORT!A821,""),"")</f>
        <v/>
      </c>
      <c r="E821" s="1">
        <f>IFERROR(VLOOKUP(D821,IMPORT!$1:$1048576,21,FALSE),"")</f>
        <v>0</v>
      </c>
      <c r="F821" s="25" t="str">
        <f>IFERROR(IF(VLOOKUP(B821,IMPORT!$F:$J,4,0)="true","","S"),"")</f>
        <v/>
      </c>
      <c r="G821" s="10" t="str">
        <f>IFERROR(IF(VLOOKUP(B821,IMPORT!$F:$J,5,0)="normal","","B"),"")</f>
        <v/>
      </c>
      <c r="H821" s="26" t="str">
        <f>IFERROR(IF(VLOOKUP(B821,IMPORT!$F:$L,7,0)="true","","P"),"")</f>
        <v/>
      </c>
      <c r="I821" s="18" t="str">
        <f>IF(AND(OR(IMPORT!K821="available",IMPORT!K821="reservation",IMPORT!K821="reservation-late"),OR(A821&lt;&gt;"Z - Garage - Livraison",A821&lt;&gt;"Z - Garage - Livraison")),B821,"")</f>
        <v/>
      </c>
      <c r="J821" s="18" t="str">
        <f>IFERROR(IF(VLOOKUP(B821,IMPORT!$F:$AF,21,FALSE)&lt;&gt;"null",IF(OR(A821="Z - Garage - Livraison",A821="Z - Garage - Restitution"),"",B821),""),"")</f>
        <v/>
      </c>
      <c r="K821" s="18" t="str">
        <f>IF(AND(J821="",OR(IMPORT!K821="intervention",IMPORT!K821="intervention-late")),IF(OR(A821="Z - Garage - Livraison",A821="Z - Garage - Restitution"),"",B821),"")</f>
        <v/>
      </c>
      <c r="L821" s="18" t="str">
        <f>IFERROR(IF(OR(A821="Z - Garage - Livraison",A821="Z - Garage - Restitution"),B821,""),"")</f>
        <v/>
      </c>
      <c r="M821" s="20" t="str">
        <f>IFERROR(INT(IF(OR(IMPORT!K821="intervention",IMPORT!K821="intervention-late",IMPORT!K821="unavailable"),IF(J821&lt;&gt;"",MID(VLOOKUP(B821,IMPORT!$F:$AF,21,0),1,10),MID(VLOOKUP(B821,IMPORT!$F:$AF,19,0),1,10)),"")),"")</f>
        <v/>
      </c>
      <c r="N821" s="20" t="str">
        <f>IFERROR(INT(IF(OR(IMPORT!K821="intervention",IMPORT!K821="intervention-late",IMPORT!K821="unavailable"),IF(J821&lt;&gt;"",MID(VLOOKUP(B821,IMPORT!$F:$AF,22,0),1,10),MID(VLOOKUP(B821,IMPORT!$F:$AF,20,0),1,10)),"")),"")</f>
        <v/>
      </c>
      <c r="O821" s="18" t="str">
        <f t="shared" ca="1" si="12"/>
        <v/>
      </c>
      <c r="P821" s="14" t="str">
        <f>IFERROR(INT(IF(MID(VLOOKUP(B821,IMPORT!$F:$AF,23,FALSE),1,10)&lt;&gt;"null",MID(VLOOKUP(B821,IMPORT!$F:$AF,23,FALSE),1,10),"")),"")</f>
        <v/>
      </c>
      <c r="Q821" s="16" t="str">
        <f>IFERROR(INT(IF(MID(VLOOKUP(B821,IMPORT!$F:$AF,26,FALSE),1,10)&lt;&gt;"null",MID(VLOOKUP(B821,IMPORT!$F:$AF,26,FALSE),1,10),"")),"")</f>
        <v/>
      </c>
      <c r="R821" s="16" t="str">
        <f>IFERROR(IF(VLOOKUP(B821,IMPORT!$F:$AF,11,FALSE)="true","X",""),"")</f>
        <v/>
      </c>
      <c r="S821" s="16" t="str">
        <f>IFERROR(IF(VLOOKUP(B821,IMPORT!$F:$AF,12,FALSE)="true","X",""),"")</f>
        <v/>
      </c>
      <c r="T821" s="16" t="str">
        <f>IFERROR(IF(VLOOKUP(B821,IMPORT!$F:$AF,9,FALSE)="true","X",""),"")</f>
        <v/>
      </c>
      <c r="U821" s="16" t="str">
        <f>IFERROR(IF(VLOOKUP(B821,IMPORT!$F:$AF,10,FALSE)="true","X",""),"")</f>
        <v/>
      </c>
      <c r="V821" s="16" t="str">
        <f>IFERROR(IF(VLOOKUP(B821,IMPORT!$F:$AF,13,FALSE)="true","X",""),"")</f>
        <v/>
      </c>
      <c r="W821" s="16" t="str">
        <f>IFERROR(IF(VLOOKUP(B821,IMPORT!$F:$AF,14,FALSE)="true","X",""),"")</f>
        <v/>
      </c>
      <c r="X821" s="12" t="str">
        <f>IFERROR(INT(IF(MID(VLOOKUP(B821,IMPORT!$F:$AF,27,FALSE),1,10)&lt;&gt;"null",MID(VLOOKUP(B821,IMPORT!$F:$AF,27,FALSE),1,10),"-")),"")</f>
        <v/>
      </c>
      <c r="Y821" s="21" t="str">
        <f>IFERROR(IF(VLOOKUP(B821,IMPORT!$F:$AF,24,FALSE)&lt;&gt;"null",VLOOKUP(B821,IMPORT!$F:$AF,24,FALSE),""),"")</f>
        <v/>
      </c>
      <c r="Z821" s="18" t="str">
        <f>IFERROR(IF(VLOOKUP(B821,IMPORT!$F:$AF,25,FALSE)&lt;&gt;"null",VLOOKUP(B821,IMPORT!$F:$AF,25,FALSE),""),"")</f>
        <v/>
      </c>
    </row>
    <row r="822" spans="1:26">
      <c r="A822" s="1" t="str">
        <f>IFERROR(IF(IMPORT!C822&lt;&gt;"",IMPORT!C822,""),"")</f>
        <v/>
      </c>
      <c r="B822" s="1">
        <f>IFERROR(VLOOKUP(D822,IMPORT!$1:$1048576,6,FALSE),"")</f>
        <v>0</v>
      </c>
      <c r="C822" s="1" t="str">
        <f>IFERROR(VLOOKUP(B822,IMPORT!$F:$G,2,FALSE),"")</f>
        <v/>
      </c>
      <c r="D822" s="8" t="str">
        <f>IFERROR(IF(IMPORT!A822&lt;&gt;"",IMPORT!A822,""),"")</f>
        <v/>
      </c>
      <c r="E822" s="1">
        <f>IFERROR(VLOOKUP(D822,IMPORT!$1:$1048576,21,FALSE),"")</f>
        <v>0</v>
      </c>
      <c r="F822" s="25" t="str">
        <f>IFERROR(IF(VLOOKUP(B822,IMPORT!$F:$J,4,0)="true","","S"),"")</f>
        <v/>
      </c>
      <c r="G822" s="10" t="str">
        <f>IFERROR(IF(VLOOKUP(B822,IMPORT!$F:$J,5,0)="normal","","B"),"")</f>
        <v/>
      </c>
      <c r="H822" s="26" t="str">
        <f>IFERROR(IF(VLOOKUP(B822,IMPORT!$F:$L,7,0)="true","","P"),"")</f>
        <v/>
      </c>
      <c r="I822" s="18" t="str">
        <f>IF(AND(OR(IMPORT!K822="available",IMPORT!K822="reservation",IMPORT!K822="reservation-late"),OR(A822&lt;&gt;"Z - Garage - Livraison",A822&lt;&gt;"Z - Garage - Livraison")),B822,"")</f>
        <v/>
      </c>
      <c r="J822" s="18" t="str">
        <f>IFERROR(IF(VLOOKUP(B822,IMPORT!$F:$AF,21,FALSE)&lt;&gt;"null",IF(OR(A822="Z - Garage - Livraison",A822="Z - Garage - Restitution"),"",B822),""),"")</f>
        <v/>
      </c>
      <c r="K822" s="18" t="str">
        <f>IF(AND(J822="",OR(IMPORT!K822="intervention",IMPORT!K822="intervention-late")),IF(OR(A822="Z - Garage - Livraison",A822="Z - Garage - Restitution"),"",B822),"")</f>
        <v/>
      </c>
      <c r="L822" s="18" t="str">
        <f>IFERROR(IF(OR(A822="Z - Garage - Livraison",A822="Z - Garage - Restitution"),B822,""),"")</f>
        <v/>
      </c>
      <c r="M822" s="20" t="str">
        <f>IFERROR(INT(IF(OR(IMPORT!K822="intervention",IMPORT!K822="intervention-late",IMPORT!K822="unavailable"),IF(J822&lt;&gt;"",MID(VLOOKUP(B822,IMPORT!$F:$AF,21,0),1,10),MID(VLOOKUP(B822,IMPORT!$F:$AF,19,0),1,10)),"")),"")</f>
        <v/>
      </c>
      <c r="N822" s="20" t="str">
        <f>IFERROR(INT(IF(OR(IMPORT!K822="intervention",IMPORT!K822="intervention-late",IMPORT!K822="unavailable"),IF(J822&lt;&gt;"",MID(VLOOKUP(B822,IMPORT!$F:$AF,22,0),1,10),MID(VLOOKUP(B822,IMPORT!$F:$AF,20,0),1,10)),"")),"")</f>
        <v/>
      </c>
      <c r="O822" s="18" t="str">
        <f t="shared" ca="1" si="12"/>
        <v/>
      </c>
      <c r="P822" s="14" t="str">
        <f>IFERROR(INT(IF(MID(VLOOKUP(B822,IMPORT!$F:$AF,23,FALSE),1,10)&lt;&gt;"null",MID(VLOOKUP(B822,IMPORT!$F:$AF,23,FALSE),1,10),"")),"")</f>
        <v/>
      </c>
      <c r="Q822" s="16" t="str">
        <f>IFERROR(INT(IF(MID(VLOOKUP(B822,IMPORT!$F:$AF,26,FALSE),1,10)&lt;&gt;"null",MID(VLOOKUP(B822,IMPORT!$F:$AF,26,FALSE),1,10),"")),"")</f>
        <v/>
      </c>
      <c r="R822" s="16" t="str">
        <f>IFERROR(IF(VLOOKUP(B822,IMPORT!$F:$AF,11,FALSE)="true","X",""),"")</f>
        <v/>
      </c>
      <c r="S822" s="16" t="str">
        <f>IFERROR(IF(VLOOKUP(B822,IMPORT!$F:$AF,12,FALSE)="true","X",""),"")</f>
        <v/>
      </c>
      <c r="T822" s="16" t="str">
        <f>IFERROR(IF(VLOOKUP(B822,IMPORT!$F:$AF,9,FALSE)="true","X",""),"")</f>
        <v/>
      </c>
      <c r="U822" s="16" t="str">
        <f>IFERROR(IF(VLOOKUP(B822,IMPORT!$F:$AF,10,FALSE)="true","X",""),"")</f>
        <v/>
      </c>
      <c r="V822" s="16" t="str">
        <f>IFERROR(IF(VLOOKUP(B822,IMPORT!$F:$AF,13,FALSE)="true","X",""),"")</f>
        <v/>
      </c>
      <c r="W822" s="16" t="str">
        <f>IFERROR(IF(VLOOKUP(B822,IMPORT!$F:$AF,14,FALSE)="true","X",""),"")</f>
        <v/>
      </c>
      <c r="X822" s="12" t="str">
        <f>IFERROR(INT(IF(MID(VLOOKUP(B822,IMPORT!$F:$AF,27,FALSE),1,10)&lt;&gt;"null",MID(VLOOKUP(B822,IMPORT!$F:$AF,27,FALSE),1,10),"-")),"")</f>
        <v/>
      </c>
      <c r="Y822" s="21" t="str">
        <f>IFERROR(IF(VLOOKUP(B822,IMPORT!$F:$AF,24,FALSE)&lt;&gt;"null",VLOOKUP(B822,IMPORT!$F:$AF,24,FALSE),""),"")</f>
        <v/>
      </c>
      <c r="Z822" s="18" t="str">
        <f>IFERROR(IF(VLOOKUP(B822,IMPORT!$F:$AF,25,FALSE)&lt;&gt;"null",VLOOKUP(B822,IMPORT!$F:$AF,25,FALSE),""),"")</f>
        <v/>
      </c>
    </row>
    <row r="823" spans="1:26">
      <c r="A823" s="1" t="str">
        <f>IFERROR(IF(IMPORT!C823&lt;&gt;"",IMPORT!C823,""),"")</f>
        <v/>
      </c>
      <c r="B823" s="1">
        <f>IFERROR(VLOOKUP(D823,IMPORT!$1:$1048576,6,FALSE),"")</f>
        <v>0</v>
      </c>
      <c r="C823" s="1" t="str">
        <f>IFERROR(VLOOKUP(B823,IMPORT!$F:$G,2,FALSE),"")</f>
        <v/>
      </c>
      <c r="D823" s="8" t="str">
        <f>IFERROR(IF(IMPORT!A823&lt;&gt;"",IMPORT!A823,""),"")</f>
        <v/>
      </c>
      <c r="E823" s="1">
        <f>IFERROR(VLOOKUP(D823,IMPORT!$1:$1048576,21,FALSE),"")</f>
        <v>0</v>
      </c>
      <c r="F823" s="25" t="str">
        <f>IFERROR(IF(VLOOKUP(B823,IMPORT!$F:$J,4,0)="true","","S"),"")</f>
        <v/>
      </c>
      <c r="G823" s="10" t="str">
        <f>IFERROR(IF(VLOOKUP(B823,IMPORT!$F:$J,5,0)="normal","","B"),"")</f>
        <v/>
      </c>
      <c r="H823" s="26" t="str">
        <f>IFERROR(IF(VLOOKUP(B823,IMPORT!$F:$L,7,0)="true","","P"),"")</f>
        <v/>
      </c>
      <c r="I823" s="18" t="str">
        <f>IF(AND(OR(IMPORT!K823="available",IMPORT!K823="reservation",IMPORT!K823="reservation-late"),OR(A823&lt;&gt;"Z - Garage - Livraison",A823&lt;&gt;"Z - Garage - Livraison")),B823,"")</f>
        <v/>
      </c>
      <c r="J823" s="18" t="str">
        <f>IFERROR(IF(VLOOKUP(B823,IMPORT!$F:$AF,21,FALSE)&lt;&gt;"null",IF(OR(A823="Z - Garage - Livraison",A823="Z - Garage - Restitution"),"",B823),""),"")</f>
        <v/>
      </c>
      <c r="K823" s="18" t="str">
        <f>IF(AND(J823="",OR(IMPORT!K823="intervention",IMPORT!K823="intervention-late")),IF(OR(A823="Z - Garage - Livraison",A823="Z - Garage - Restitution"),"",B823),"")</f>
        <v/>
      </c>
      <c r="L823" s="18" t="str">
        <f>IFERROR(IF(OR(A823="Z - Garage - Livraison",A823="Z - Garage - Restitution"),B823,""),"")</f>
        <v/>
      </c>
      <c r="M823" s="20" t="str">
        <f>IFERROR(INT(IF(OR(IMPORT!K823="intervention",IMPORT!K823="intervention-late",IMPORT!K823="unavailable"),IF(J823&lt;&gt;"",MID(VLOOKUP(B823,IMPORT!$F:$AF,21,0),1,10),MID(VLOOKUP(B823,IMPORT!$F:$AF,19,0),1,10)),"")),"")</f>
        <v/>
      </c>
      <c r="N823" s="20" t="str">
        <f>IFERROR(INT(IF(OR(IMPORT!K823="intervention",IMPORT!K823="intervention-late",IMPORT!K823="unavailable"),IF(J823&lt;&gt;"",MID(VLOOKUP(B823,IMPORT!$F:$AF,22,0),1,10),MID(VLOOKUP(B823,IMPORT!$F:$AF,20,0),1,10)),"")),"")</f>
        <v/>
      </c>
      <c r="O823" s="18" t="str">
        <f t="shared" ca="1" si="12"/>
        <v/>
      </c>
      <c r="P823" s="14" t="str">
        <f>IFERROR(INT(IF(MID(VLOOKUP(B823,IMPORT!$F:$AF,23,FALSE),1,10)&lt;&gt;"null",MID(VLOOKUP(B823,IMPORT!$F:$AF,23,FALSE),1,10),"")),"")</f>
        <v/>
      </c>
      <c r="Q823" s="16" t="str">
        <f>IFERROR(INT(IF(MID(VLOOKUP(B823,IMPORT!$F:$AF,26,FALSE),1,10)&lt;&gt;"null",MID(VLOOKUP(B823,IMPORT!$F:$AF,26,FALSE),1,10),"")),"")</f>
        <v/>
      </c>
      <c r="R823" s="16" t="str">
        <f>IFERROR(IF(VLOOKUP(B823,IMPORT!$F:$AF,11,FALSE)="true","X",""),"")</f>
        <v/>
      </c>
      <c r="S823" s="16" t="str">
        <f>IFERROR(IF(VLOOKUP(B823,IMPORT!$F:$AF,12,FALSE)="true","X",""),"")</f>
        <v/>
      </c>
      <c r="T823" s="16" t="str">
        <f>IFERROR(IF(VLOOKUP(B823,IMPORT!$F:$AF,9,FALSE)="true","X",""),"")</f>
        <v/>
      </c>
      <c r="U823" s="16" t="str">
        <f>IFERROR(IF(VLOOKUP(B823,IMPORT!$F:$AF,10,FALSE)="true","X",""),"")</f>
        <v/>
      </c>
      <c r="V823" s="16" t="str">
        <f>IFERROR(IF(VLOOKUP(B823,IMPORT!$F:$AF,13,FALSE)="true","X",""),"")</f>
        <v/>
      </c>
      <c r="W823" s="16" t="str">
        <f>IFERROR(IF(VLOOKUP(B823,IMPORT!$F:$AF,14,FALSE)="true","X",""),"")</f>
        <v/>
      </c>
      <c r="X823" s="12" t="str">
        <f>IFERROR(INT(IF(MID(VLOOKUP(B823,IMPORT!$F:$AF,27,FALSE),1,10)&lt;&gt;"null",MID(VLOOKUP(B823,IMPORT!$F:$AF,27,FALSE),1,10),"-")),"")</f>
        <v/>
      </c>
      <c r="Y823" s="21" t="str">
        <f>IFERROR(IF(VLOOKUP(B823,IMPORT!$F:$AF,24,FALSE)&lt;&gt;"null",VLOOKUP(B823,IMPORT!$F:$AF,24,FALSE),""),"")</f>
        <v/>
      </c>
      <c r="Z823" s="18" t="str">
        <f>IFERROR(IF(VLOOKUP(B823,IMPORT!$F:$AF,25,FALSE)&lt;&gt;"null",VLOOKUP(B823,IMPORT!$F:$AF,25,FALSE),""),"")</f>
        <v/>
      </c>
    </row>
    <row r="824" spans="1:26">
      <c r="A824" s="1" t="str">
        <f>IFERROR(IF(IMPORT!C824&lt;&gt;"",IMPORT!C824,""),"")</f>
        <v/>
      </c>
      <c r="B824" s="1">
        <f>IFERROR(VLOOKUP(D824,IMPORT!$1:$1048576,6,FALSE),"")</f>
        <v>0</v>
      </c>
      <c r="C824" s="1" t="str">
        <f>IFERROR(VLOOKUP(B824,IMPORT!$F:$G,2,FALSE),"")</f>
        <v/>
      </c>
      <c r="D824" s="8" t="str">
        <f>IFERROR(IF(IMPORT!A824&lt;&gt;"",IMPORT!A824,""),"")</f>
        <v/>
      </c>
      <c r="E824" s="1">
        <f>IFERROR(VLOOKUP(D824,IMPORT!$1:$1048576,21,FALSE),"")</f>
        <v>0</v>
      </c>
      <c r="F824" s="25" t="str">
        <f>IFERROR(IF(VLOOKUP(B824,IMPORT!$F:$J,4,0)="true","","S"),"")</f>
        <v/>
      </c>
      <c r="G824" s="10" t="str">
        <f>IFERROR(IF(VLOOKUP(B824,IMPORT!$F:$J,5,0)="normal","","B"),"")</f>
        <v/>
      </c>
      <c r="H824" s="26" t="str">
        <f>IFERROR(IF(VLOOKUP(B824,IMPORT!$F:$L,7,0)="true","","P"),"")</f>
        <v/>
      </c>
      <c r="I824" s="18" t="str">
        <f>IF(AND(OR(IMPORT!K824="available",IMPORT!K824="reservation",IMPORT!K824="reservation-late"),OR(A824&lt;&gt;"Z - Garage - Livraison",A824&lt;&gt;"Z - Garage - Livraison")),B824,"")</f>
        <v/>
      </c>
      <c r="J824" s="18" t="str">
        <f>IFERROR(IF(VLOOKUP(B824,IMPORT!$F:$AF,21,FALSE)&lt;&gt;"null",IF(OR(A824="Z - Garage - Livraison",A824="Z - Garage - Restitution"),"",B824),""),"")</f>
        <v/>
      </c>
      <c r="K824" s="18" t="str">
        <f>IF(AND(J824="",OR(IMPORT!K824="intervention",IMPORT!K824="intervention-late")),IF(OR(A824="Z - Garage - Livraison",A824="Z - Garage - Restitution"),"",B824),"")</f>
        <v/>
      </c>
      <c r="L824" s="18" t="str">
        <f>IFERROR(IF(OR(A824="Z - Garage - Livraison",A824="Z - Garage - Restitution"),B824,""),"")</f>
        <v/>
      </c>
      <c r="M824" s="20" t="str">
        <f>IFERROR(INT(IF(OR(IMPORT!K824="intervention",IMPORT!K824="intervention-late",IMPORT!K824="unavailable"),IF(J824&lt;&gt;"",MID(VLOOKUP(B824,IMPORT!$F:$AF,21,0),1,10),MID(VLOOKUP(B824,IMPORT!$F:$AF,19,0),1,10)),"")),"")</f>
        <v/>
      </c>
      <c r="N824" s="20" t="str">
        <f>IFERROR(INT(IF(OR(IMPORT!K824="intervention",IMPORT!K824="intervention-late",IMPORT!K824="unavailable"),IF(J824&lt;&gt;"",MID(VLOOKUP(B824,IMPORT!$F:$AF,22,0),1,10),MID(VLOOKUP(B824,IMPORT!$F:$AF,20,0),1,10)),"")),"")</f>
        <v/>
      </c>
      <c r="O824" s="18" t="str">
        <f t="shared" ca="1" si="12"/>
        <v/>
      </c>
      <c r="P824" s="14" t="str">
        <f>IFERROR(INT(IF(MID(VLOOKUP(B824,IMPORT!$F:$AF,23,FALSE),1,10)&lt;&gt;"null",MID(VLOOKUP(B824,IMPORT!$F:$AF,23,FALSE),1,10),"")),"")</f>
        <v/>
      </c>
      <c r="Q824" s="16" t="str">
        <f>IFERROR(INT(IF(MID(VLOOKUP(B824,IMPORT!$F:$AF,26,FALSE),1,10)&lt;&gt;"null",MID(VLOOKUP(B824,IMPORT!$F:$AF,26,FALSE),1,10),"")),"")</f>
        <v/>
      </c>
      <c r="R824" s="16" t="str">
        <f>IFERROR(IF(VLOOKUP(B824,IMPORT!$F:$AF,11,FALSE)="true","X",""),"")</f>
        <v/>
      </c>
      <c r="S824" s="16" t="str">
        <f>IFERROR(IF(VLOOKUP(B824,IMPORT!$F:$AF,12,FALSE)="true","X",""),"")</f>
        <v/>
      </c>
      <c r="T824" s="16" t="str">
        <f>IFERROR(IF(VLOOKUP(B824,IMPORT!$F:$AF,9,FALSE)="true","X",""),"")</f>
        <v/>
      </c>
      <c r="U824" s="16" t="str">
        <f>IFERROR(IF(VLOOKUP(B824,IMPORT!$F:$AF,10,FALSE)="true","X",""),"")</f>
        <v/>
      </c>
      <c r="V824" s="16" t="str">
        <f>IFERROR(IF(VLOOKUP(B824,IMPORT!$F:$AF,13,FALSE)="true","X",""),"")</f>
        <v/>
      </c>
      <c r="W824" s="16" t="str">
        <f>IFERROR(IF(VLOOKUP(B824,IMPORT!$F:$AF,14,FALSE)="true","X",""),"")</f>
        <v/>
      </c>
      <c r="X824" s="12" t="str">
        <f>IFERROR(INT(IF(MID(VLOOKUP(B824,IMPORT!$F:$AF,27,FALSE),1,10)&lt;&gt;"null",MID(VLOOKUP(B824,IMPORT!$F:$AF,27,FALSE),1,10),"-")),"")</f>
        <v/>
      </c>
      <c r="Y824" s="21" t="str">
        <f>IFERROR(IF(VLOOKUP(B824,IMPORT!$F:$AF,24,FALSE)&lt;&gt;"null",VLOOKUP(B824,IMPORT!$F:$AF,24,FALSE),""),"")</f>
        <v/>
      </c>
      <c r="Z824" s="18" t="str">
        <f>IFERROR(IF(VLOOKUP(B824,IMPORT!$F:$AF,25,FALSE)&lt;&gt;"null",VLOOKUP(B824,IMPORT!$F:$AF,25,FALSE),""),"")</f>
        <v/>
      </c>
    </row>
    <row r="825" spans="1:26">
      <c r="A825" s="1" t="str">
        <f>IFERROR(IF(IMPORT!C825&lt;&gt;"",IMPORT!C825,""),"")</f>
        <v/>
      </c>
      <c r="B825" s="1">
        <f>IFERROR(VLOOKUP(D825,IMPORT!$1:$1048576,6,FALSE),"")</f>
        <v>0</v>
      </c>
      <c r="C825" s="1" t="str">
        <f>IFERROR(VLOOKUP(B825,IMPORT!$F:$G,2,FALSE),"")</f>
        <v/>
      </c>
      <c r="D825" s="8" t="str">
        <f>IFERROR(IF(IMPORT!A825&lt;&gt;"",IMPORT!A825,""),"")</f>
        <v/>
      </c>
      <c r="E825" s="1">
        <f>IFERROR(VLOOKUP(D825,IMPORT!$1:$1048576,21,FALSE),"")</f>
        <v>0</v>
      </c>
      <c r="F825" s="25" t="str">
        <f>IFERROR(IF(VLOOKUP(B825,IMPORT!$F:$J,4,0)="true","","S"),"")</f>
        <v/>
      </c>
      <c r="G825" s="10" t="str">
        <f>IFERROR(IF(VLOOKUP(B825,IMPORT!$F:$J,5,0)="normal","","B"),"")</f>
        <v/>
      </c>
      <c r="H825" s="26" t="str">
        <f>IFERROR(IF(VLOOKUP(B825,IMPORT!$F:$L,7,0)="true","","P"),"")</f>
        <v/>
      </c>
      <c r="I825" s="18" t="str">
        <f>IF(AND(OR(IMPORT!K825="available",IMPORT!K825="reservation",IMPORT!K825="reservation-late"),OR(A825&lt;&gt;"Z - Garage - Livraison",A825&lt;&gt;"Z - Garage - Livraison")),B825,"")</f>
        <v/>
      </c>
      <c r="J825" s="18" t="str">
        <f>IFERROR(IF(VLOOKUP(B825,IMPORT!$F:$AF,21,FALSE)&lt;&gt;"null",IF(OR(A825="Z - Garage - Livraison",A825="Z - Garage - Restitution"),"",B825),""),"")</f>
        <v/>
      </c>
      <c r="K825" s="18" t="str">
        <f>IF(AND(J825="",OR(IMPORT!K825="intervention",IMPORT!K825="intervention-late")),IF(OR(A825="Z - Garage - Livraison",A825="Z - Garage - Restitution"),"",B825),"")</f>
        <v/>
      </c>
      <c r="L825" s="18" t="str">
        <f>IFERROR(IF(OR(A825="Z - Garage - Livraison",A825="Z - Garage - Restitution"),B825,""),"")</f>
        <v/>
      </c>
      <c r="M825" s="20" t="str">
        <f>IFERROR(INT(IF(OR(IMPORT!K825="intervention",IMPORT!K825="intervention-late",IMPORT!K825="unavailable"),IF(J825&lt;&gt;"",MID(VLOOKUP(B825,IMPORT!$F:$AF,21,0),1,10),MID(VLOOKUP(B825,IMPORT!$F:$AF,19,0),1,10)),"")),"")</f>
        <v/>
      </c>
      <c r="N825" s="20" t="str">
        <f>IFERROR(INT(IF(OR(IMPORT!K825="intervention",IMPORT!K825="intervention-late",IMPORT!K825="unavailable"),IF(J825&lt;&gt;"",MID(VLOOKUP(B825,IMPORT!$F:$AF,22,0),1,10),MID(VLOOKUP(B825,IMPORT!$F:$AF,20,0),1,10)),"")),"")</f>
        <v/>
      </c>
      <c r="O825" s="18" t="str">
        <f t="shared" ca="1" si="12"/>
        <v/>
      </c>
      <c r="P825" s="14" t="str">
        <f>IFERROR(INT(IF(MID(VLOOKUP(B825,IMPORT!$F:$AF,23,FALSE),1,10)&lt;&gt;"null",MID(VLOOKUP(B825,IMPORT!$F:$AF,23,FALSE),1,10),"")),"")</f>
        <v/>
      </c>
      <c r="Q825" s="16" t="str">
        <f>IFERROR(INT(IF(MID(VLOOKUP(B825,IMPORT!$F:$AF,26,FALSE),1,10)&lt;&gt;"null",MID(VLOOKUP(B825,IMPORT!$F:$AF,26,FALSE),1,10),"")),"")</f>
        <v/>
      </c>
      <c r="R825" s="16" t="str">
        <f>IFERROR(IF(VLOOKUP(B825,IMPORT!$F:$AF,11,FALSE)="true","X",""),"")</f>
        <v/>
      </c>
      <c r="S825" s="16" t="str">
        <f>IFERROR(IF(VLOOKUP(B825,IMPORT!$F:$AF,12,FALSE)="true","X",""),"")</f>
        <v/>
      </c>
      <c r="T825" s="16" t="str">
        <f>IFERROR(IF(VLOOKUP(B825,IMPORT!$F:$AF,9,FALSE)="true","X",""),"")</f>
        <v/>
      </c>
      <c r="U825" s="16" t="str">
        <f>IFERROR(IF(VLOOKUP(B825,IMPORT!$F:$AF,10,FALSE)="true","X",""),"")</f>
        <v/>
      </c>
      <c r="V825" s="16" t="str">
        <f>IFERROR(IF(VLOOKUP(B825,IMPORT!$F:$AF,13,FALSE)="true","X",""),"")</f>
        <v/>
      </c>
      <c r="W825" s="16" t="str">
        <f>IFERROR(IF(VLOOKUP(B825,IMPORT!$F:$AF,14,FALSE)="true","X",""),"")</f>
        <v/>
      </c>
      <c r="X825" s="12" t="str">
        <f>IFERROR(INT(IF(MID(VLOOKUP(B825,IMPORT!$F:$AF,27,FALSE),1,10)&lt;&gt;"null",MID(VLOOKUP(B825,IMPORT!$F:$AF,27,FALSE),1,10),"-")),"")</f>
        <v/>
      </c>
      <c r="Y825" s="21" t="str">
        <f>IFERROR(IF(VLOOKUP(B825,IMPORT!$F:$AF,24,FALSE)&lt;&gt;"null",VLOOKUP(B825,IMPORT!$F:$AF,24,FALSE),""),"")</f>
        <v/>
      </c>
      <c r="Z825" s="18" t="str">
        <f>IFERROR(IF(VLOOKUP(B825,IMPORT!$F:$AF,25,FALSE)&lt;&gt;"null",VLOOKUP(B825,IMPORT!$F:$AF,25,FALSE),""),"")</f>
        <v/>
      </c>
    </row>
    <row r="826" spans="1:26">
      <c r="A826" s="1" t="str">
        <f>IFERROR(IF(IMPORT!C826&lt;&gt;"",IMPORT!C826,""),"")</f>
        <v/>
      </c>
      <c r="B826" s="1">
        <f>IFERROR(VLOOKUP(D826,IMPORT!$1:$1048576,6,FALSE),"")</f>
        <v>0</v>
      </c>
      <c r="C826" s="1" t="str">
        <f>IFERROR(VLOOKUP(B826,IMPORT!$F:$G,2,FALSE),"")</f>
        <v/>
      </c>
      <c r="D826" s="8" t="str">
        <f>IFERROR(IF(IMPORT!A826&lt;&gt;"",IMPORT!A826,""),"")</f>
        <v/>
      </c>
      <c r="E826" s="1">
        <f>IFERROR(VLOOKUP(D826,IMPORT!$1:$1048576,21,FALSE),"")</f>
        <v>0</v>
      </c>
      <c r="F826" s="25" t="str">
        <f>IFERROR(IF(VLOOKUP(B826,IMPORT!$F:$J,4,0)="true","","S"),"")</f>
        <v/>
      </c>
      <c r="G826" s="10" t="str">
        <f>IFERROR(IF(VLOOKUP(B826,IMPORT!$F:$J,5,0)="normal","","B"),"")</f>
        <v/>
      </c>
      <c r="H826" s="26" t="str">
        <f>IFERROR(IF(VLOOKUP(B826,IMPORT!$F:$L,7,0)="true","","P"),"")</f>
        <v/>
      </c>
      <c r="I826" s="18" t="str">
        <f>IF(AND(OR(IMPORT!K826="available",IMPORT!K826="reservation",IMPORT!K826="reservation-late"),OR(A826&lt;&gt;"Z - Garage - Livraison",A826&lt;&gt;"Z - Garage - Livraison")),B826,"")</f>
        <v/>
      </c>
      <c r="J826" s="18" t="str">
        <f>IFERROR(IF(VLOOKUP(B826,IMPORT!$F:$AF,21,FALSE)&lt;&gt;"null",IF(OR(A826="Z - Garage - Livraison",A826="Z - Garage - Restitution"),"",B826),""),"")</f>
        <v/>
      </c>
      <c r="K826" s="18" t="str">
        <f>IF(AND(J826="",OR(IMPORT!K826="intervention",IMPORT!K826="intervention-late")),IF(OR(A826="Z - Garage - Livraison",A826="Z - Garage - Restitution"),"",B826),"")</f>
        <v/>
      </c>
      <c r="L826" s="18" t="str">
        <f>IFERROR(IF(OR(A826="Z - Garage - Livraison",A826="Z - Garage - Restitution"),B826,""),"")</f>
        <v/>
      </c>
      <c r="M826" s="20" t="str">
        <f>IFERROR(INT(IF(OR(IMPORT!K826="intervention",IMPORT!K826="intervention-late",IMPORT!K826="unavailable"),IF(J826&lt;&gt;"",MID(VLOOKUP(B826,IMPORT!$F:$AF,21,0),1,10),MID(VLOOKUP(B826,IMPORT!$F:$AF,19,0),1,10)),"")),"")</f>
        <v/>
      </c>
      <c r="N826" s="20" t="str">
        <f>IFERROR(INT(IF(OR(IMPORT!K826="intervention",IMPORT!K826="intervention-late",IMPORT!K826="unavailable"),IF(J826&lt;&gt;"",MID(VLOOKUP(B826,IMPORT!$F:$AF,22,0),1,10),MID(VLOOKUP(B826,IMPORT!$F:$AF,20,0),1,10)),"")),"")</f>
        <v/>
      </c>
      <c r="O826" s="18" t="str">
        <f t="shared" ca="1" si="12"/>
        <v/>
      </c>
      <c r="P826" s="14" t="str">
        <f>IFERROR(INT(IF(MID(VLOOKUP(B826,IMPORT!$F:$AF,23,FALSE),1,10)&lt;&gt;"null",MID(VLOOKUP(B826,IMPORT!$F:$AF,23,FALSE),1,10),"")),"")</f>
        <v/>
      </c>
      <c r="Q826" s="16" t="str">
        <f>IFERROR(INT(IF(MID(VLOOKUP(B826,IMPORT!$F:$AF,26,FALSE),1,10)&lt;&gt;"null",MID(VLOOKUP(B826,IMPORT!$F:$AF,26,FALSE),1,10),"")),"")</f>
        <v/>
      </c>
      <c r="R826" s="16" t="str">
        <f>IFERROR(IF(VLOOKUP(B826,IMPORT!$F:$AF,11,FALSE)="true","X",""),"")</f>
        <v/>
      </c>
      <c r="S826" s="16" t="str">
        <f>IFERROR(IF(VLOOKUP(B826,IMPORT!$F:$AF,12,FALSE)="true","X",""),"")</f>
        <v/>
      </c>
      <c r="T826" s="16" t="str">
        <f>IFERROR(IF(VLOOKUP(B826,IMPORT!$F:$AF,9,FALSE)="true","X",""),"")</f>
        <v/>
      </c>
      <c r="U826" s="16" t="str">
        <f>IFERROR(IF(VLOOKUP(B826,IMPORT!$F:$AF,10,FALSE)="true","X",""),"")</f>
        <v/>
      </c>
      <c r="V826" s="16" t="str">
        <f>IFERROR(IF(VLOOKUP(B826,IMPORT!$F:$AF,13,FALSE)="true","X",""),"")</f>
        <v/>
      </c>
      <c r="W826" s="16" t="str">
        <f>IFERROR(IF(VLOOKUP(B826,IMPORT!$F:$AF,14,FALSE)="true","X",""),"")</f>
        <v/>
      </c>
      <c r="X826" s="12" t="str">
        <f>IFERROR(INT(IF(MID(VLOOKUP(B826,IMPORT!$F:$AF,27,FALSE),1,10)&lt;&gt;"null",MID(VLOOKUP(B826,IMPORT!$F:$AF,27,FALSE),1,10),"-")),"")</f>
        <v/>
      </c>
      <c r="Y826" s="21" t="str">
        <f>IFERROR(IF(VLOOKUP(B826,IMPORT!$F:$AF,24,FALSE)&lt;&gt;"null",VLOOKUP(B826,IMPORT!$F:$AF,24,FALSE),""),"")</f>
        <v/>
      </c>
      <c r="Z826" s="18" t="str">
        <f>IFERROR(IF(VLOOKUP(B826,IMPORT!$F:$AF,25,FALSE)&lt;&gt;"null",VLOOKUP(B826,IMPORT!$F:$AF,25,FALSE),""),"")</f>
        <v/>
      </c>
    </row>
    <row r="827" spans="1:26">
      <c r="A827" s="1" t="str">
        <f>IFERROR(IF(IMPORT!C827&lt;&gt;"",IMPORT!C827,""),"")</f>
        <v/>
      </c>
      <c r="B827" s="1">
        <f>IFERROR(VLOOKUP(D827,IMPORT!$1:$1048576,6,FALSE),"")</f>
        <v>0</v>
      </c>
      <c r="C827" s="1" t="str">
        <f>IFERROR(VLOOKUP(B827,IMPORT!$F:$G,2,FALSE),"")</f>
        <v/>
      </c>
      <c r="D827" s="8" t="str">
        <f>IFERROR(IF(IMPORT!A827&lt;&gt;"",IMPORT!A827,""),"")</f>
        <v/>
      </c>
      <c r="E827" s="1">
        <f>IFERROR(VLOOKUP(D827,IMPORT!$1:$1048576,21,FALSE),"")</f>
        <v>0</v>
      </c>
      <c r="F827" s="25" t="str">
        <f>IFERROR(IF(VLOOKUP(B827,IMPORT!$F:$J,4,0)="true","","S"),"")</f>
        <v/>
      </c>
      <c r="G827" s="10" t="str">
        <f>IFERROR(IF(VLOOKUP(B827,IMPORT!$F:$J,5,0)="normal","","B"),"")</f>
        <v/>
      </c>
      <c r="H827" s="26" t="str">
        <f>IFERROR(IF(VLOOKUP(B827,IMPORT!$F:$L,7,0)="true","","P"),"")</f>
        <v/>
      </c>
      <c r="I827" s="18" t="str">
        <f>IF(AND(OR(IMPORT!K827="available",IMPORT!K827="reservation",IMPORT!K827="reservation-late"),OR(A827&lt;&gt;"Z - Garage - Livraison",A827&lt;&gt;"Z - Garage - Livraison")),B827,"")</f>
        <v/>
      </c>
      <c r="J827" s="18" t="str">
        <f>IFERROR(IF(VLOOKUP(B827,IMPORT!$F:$AF,21,FALSE)&lt;&gt;"null",IF(OR(A827="Z - Garage - Livraison",A827="Z - Garage - Restitution"),"",B827),""),"")</f>
        <v/>
      </c>
      <c r="K827" s="18" t="str">
        <f>IF(AND(J827="",OR(IMPORT!K827="intervention",IMPORT!K827="intervention-late")),IF(OR(A827="Z - Garage - Livraison",A827="Z - Garage - Restitution"),"",B827),"")</f>
        <v/>
      </c>
      <c r="L827" s="18" t="str">
        <f>IFERROR(IF(OR(A827="Z - Garage - Livraison",A827="Z - Garage - Restitution"),B827,""),"")</f>
        <v/>
      </c>
      <c r="M827" s="20" t="str">
        <f>IFERROR(INT(IF(OR(IMPORT!K827="intervention",IMPORT!K827="intervention-late",IMPORT!K827="unavailable"),IF(J827&lt;&gt;"",MID(VLOOKUP(B827,IMPORT!$F:$AF,21,0),1,10),MID(VLOOKUP(B827,IMPORT!$F:$AF,19,0),1,10)),"")),"")</f>
        <v/>
      </c>
      <c r="N827" s="20" t="str">
        <f>IFERROR(INT(IF(OR(IMPORT!K827="intervention",IMPORT!K827="intervention-late",IMPORT!K827="unavailable"),IF(J827&lt;&gt;"",MID(VLOOKUP(B827,IMPORT!$F:$AF,22,0),1,10),MID(VLOOKUP(B827,IMPORT!$F:$AF,20,0),1,10)),"")),"")</f>
        <v/>
      </c>
      <c r="O827" s="18" t="str">
        <f t="shared" ca="1" si="12"/>
        <v/>
      </c>
      <c r="P827" s="14" t="str">
        <f>IFERROR(INT(IF(MID(VLOOKUP(B827,IMPORT!$F:$AF,23,FALSE),1,10)&lt;&gt;"null",MID(VLOOKUP(B827,IMPORT!$F:$AF,23,FALSE),1,10),"")),"")</f>
        <v/>
      </c>
      <c r="Q827" s="16" t="str">
        <f>IFERROR(INT(IF(MID(VLOOKUP(B827,IMPORT!$F:$AF,26,FALSE),1,10)&lt;&gt;"null",MID(VLOOKUP(B827,IMPORT!$F:$AF,26,FALSE),1,10),"")),"")</f>
        <v/>
      </c>
      <c r="R827" s="16" t="str">
        <f>IFERROR(IF(VLOOKUP(B827,IMPORT!$F:$AF,11,FALSE)="true","X",""),"")</f>
        <v/>
      </c>
      <c r="S827" s="16" t="str">
        <f>IFERROR(IF(VLOOKUP(B827,IMPORT!$F:$AF,12,FALSE)="true","X",""),"")</f>
        <v/>
      </c>
      <c r="T827" s="16" t="str">
        <f>IFERROR(IF(VLOOKUP(B827,IMPORT!$F:$AF,9,FALSE)="true","X",""),"")</f>
        <v/>
      </c>
      <c r="U827" s="16" t="str">
        <f>IFERROR(IF(VLOOKUP(B827,IMPORT!$F:$AF,10,FALSE)="true","X",""),"")</f>
        <v/>
      </c>
      <c r="V827" s="16" t="str">
        <f>IFERROR(IF(VLOOKUP(B827,IMPORT!$F:$AF,13,FALSE)="true","X",""),"")</f>
        <v/>
      </c>
      <c r="W827" s="16" t="str">
        <f>IFERROR(IF(VLOOKUP(B827,IMPORT!$F:$AF,14,FALSE)="true","X",""),"")</f>
        <v/>
      </c>
      <c r="X827" s="12" t="str">
        <f>IFERROR(INT(IF(MID(VLOOKUP(B827,IMPORT!$F:$AF,27,FALSE),1,10)&lt;&gt;"null",MID(VLOOKUP(B827,IMPORT!$F:$AF,27,FALSE),1,10),"-")),"")</f>
        <v/>
      </c>
      <c r="Y827" s="21" t="str">
        <f>IFERROR(IF(VLOOKUP(B827,IMPORT!$F:$AF,24,FALSE)&lt;&gt;"null",VLOOKUP(B827,IMPORT!$F:$AF,24,FALSE),""),"")</f>
        <v/>
      </c>
      <c r="Z827" s="18" t="str">
        <f>IFERROR(IF(VLOOKUP(B827,IMPORT!$F:$AF,25,FALSE)&lt;&gt;"null",VLOOKUP(B827,IMPORT!$F:$AF,25,FALSE),""),"")</f>
        <v/>
      </c>
    </row>
    <row r="828" spans="1:26">
      <c r="A828" s="1" t="str">
        <f>IFERROR(IF(IMPORT!C828&lt;&gt;"",IMPORT!C828,""),"")</f>
        <v/>
      </c>
      <c r="B828" s="1">
        <f>IFERROR(VLOOKUP(D828,IMPORT!$1:$1048576,6,FALSE),"")</f>
        <v>0</v>
      </c>
      <c r="C828" s="1" t="str">
        <f>IFERROR(VLOOKUP(B828,IMPORT!$F:$G,2,FALSE),"")</f>
        <v/>
      </c>
      <c r="D828" s="8" t="str">
        <f>IFERROR(IF(IMPORT!A828&lt;&gt;"",IMPORT!A828,""),"")</f>
        <v/>
      </c>
      <c r="E828" s="1">
        <f>IFERROR(VLOOKUP(D828,IMPORT!$1:$1048576,21,FALSE),"")</f>
        <v>0</v>
      </c>
      <c r="F828" s="25" t="str">
        <f>IFERROR(IF(VLOOKUP(B828,IMPORT!$F:$J,4,0)="true","","S"),"")</f>
        <v/>
      </c>
      <c r="G828" s="10" t="str">
        <f>IFERROR(IF(VLOOKUP(B828,IMPORT!$F:$J,5,0)="normal","","B"),"")</f>
        <v/>
      </c>
      <c r="H828" s="26" t="str">
        <f>IFERROR(IF(VLOOKUP(B828,IMPORT!$F:$L,7,0)="true","","P"),"")</f>
        <v/>
      </c>
      <c r="I828" s="18" t="str">
        <f>IF(AND(OR(IMPORT!K828="available",IMPORT!K828="reservation",IMPORT!K828="reservation-late"),OR(A828&lt;&gt;"Z - Garage - Livraison",A828&lt;&gt;"Z - Garage - Livraison")),B828,"")</f>
        <v/>
      </c>
      <c r="J828" s="18" t="str">
        <f>IFERROR(IF(VLOOKUP(B828,IMPORT!$F:$AF,21,FALSE)&lt;&gt;"null",IF(OR(A828="Z - Garage - Livraison",A828="Z - Garage - Restitution"),"",B828),""),"")</f>
        <v/>
      </c>
      <c r="K828" s="18" t="str">
        <f>IF(AND(J828="",OR(IMPORT!K828="intervention",IMPORT!K828="intervention-late")),IF(OR(A828="Z - Garage - Livraison",A828="Z - Garage - Restitution"),"",B828),"")</f>
        <v/>
      </c>
      <c r="L828" s="18" t="str">
        <f>IFERROR(IF(OR(A828="Z - Garage - Livraison",A828="Z - Garage - Restitution"),B828,""),"")</f>
        <v/>
      </c>
      <c r="M828" s="20" t="str">
        <f>IFERROR(INT(IF(OR(IMPORT!K828="intervention",IMPORT!K828="intervention-late",IMPORT!K828="unavailable"),IF(J828&lt;&gt;"",MID(VLOOKUP(B828,IMPORT!$F:$AF,21,0),1,10),MID(VLOOKUP(B828,IMPORT!$F:$AF,19,0),1,10)),"")),"")</f>
        <v/>
      </c>
      <c r="N828" s="20" t="str">
        <f>IFERROR(INT(IF(OR(IMPORT!K828="intervention",IMPORT!K828="intervention-late",IMPORT!K828="unavailable"),IF(J828&lt;&gt;"",MID(VLOOKUP(B828,IMPORT!$F:$AF,22,0),1,10),MID(VLOOKUP(B828,IMPORT!$F:$AF,20,0),1,10)),"")),"")</f>
        <v/>
      </c>
      <c r="O828" s="18" t="str">
        <f t="shared" ca="1" si="12"/>
        <v/>
      </c>
      <c r="P828" s="14" t="str">
        <f>IFERROR(INT(IF(MID(VLOOKUP(B828,IMPORT!$F:$AF,23,FALSE),1,10)&lt;&gt;"null",MID(VLOOKUP(B828,IMPORT!$F:$AF,23,FALSE),1,10),"")),"")</f>
        <v/>
      </c>
      <c r="Q828" s="16" t="str">
        <f>IFERROR(INT(IF(MID(VLOOKUP(B828,IMPORT!$F:$AF,26,FALSE),1,10)&lt;&gt;"null",MID(VLOOKUP(B828,IMPORT!$F:$AF,26,FALSE),1,10),"")),"")</f>
        <v/>
      </c>
      <c r="R828" s="16" t="str">
        <f>IFERROR(IF(VLOOKUP(B828,IMPORT!$F:$AF,11,FALSE)="true","X",""),"")</f>
        <v/>
      </c>
      <c r="S828" s="16" t="str">
        <f>IFERROR(IF(VLOOKUP(B828,IMPORT!$F:$AF,12,FALSE)="true","X",""),"")</f>
        <v/>
      </c>
      <c r="T828" s="16" t="str">
        <f>IFERROR(IF(VLOOKUP(B828,IMPORT!$F:$AF,9,FALSE)="true","X",""),"")</f>
        <v/>
      </c>
      <c r="U828" s="16" t="str">
        <f>IFERROR(IF(VLOOKUP(B828,IMPORT!$F:$AF,10,FALSE)="true","X",""),"")</f>
        <v/>
      </c>
      <c r="V828" s="16" t="str">
        <f>IFERROR(IF(VLOOKUP(B828,IMPORT!$F:$AF,13,FALSE)="true","X",""),"")</f>
        <v/>
      </c>
      <c r="W828" s="16" t="str">
        <f>IFERROR(IF(VLOOKUP(B828,IMPORT!$F:$AF,14,FALSE)="true","X",""),"")</f>
        <v/>
      </c>
      <c r="X828" s="12" t="str">
        <f>IFERROR(INT(IF(MID(VLOOKUP(B828,IMPORT!$F:$AF,27,FALSE),1,10)&lt;&gt;"null",MID(VLOOKUP(B828,IMPORT!$F:$AF,27,FALSE),1,10),"-")),"")</f>
        <v/>
      </c>
      <c r="Y828" s="21" t="str">
        <f>IFERROR(IF(VLOOKUP(B828,IMPORT!$F:$AF,24,FALSE)&lt;&gt;"null",VLOOKUP(B828,IMPORT!$F:$AF,24,FALSE),""),"")</f>
        <v/>
      </c>
      <c r="Z828" s="18" t="str">
        <f>IFERROR(IF(VLOOKUP(B828,IMPORT!$F:$AF,25,FALSE)&lt;&gt;"null",VLOOKUP(B828,IMPORT!$F:$AF,25,FALSE),""),"")</f>
        <v/>
      </c>
    </row>
    <row r="829" spans="1:26">
      <c r="A829" s="1" t="str">
        <f>IFERROR(IF(IMPORT!C829&lt;&gt;"",IMPORT!C829,""),"")</f>
        <v/>
      </c>
      <c r="B829" s="1">
        <f>IFERROR(VLOOKUP(D829,IMPORT!$1:$1048576,6,FALSE),"")</f>
        <v>0</v>
      </c>
      <c r="C829" s="1" t="str">
        <f>IFERROR(VLOOKUP(B829,IMPORT!$F:$G,2,FALSE),"")</f>
        <v/>
      </c>
      <c r="D829" s="8" t="str">
        <f>IFERROR(IF(IMPORT!A829&lt;&gt;"",IMPORT!A829,""),"")</f>
        <v/>
      </c>
      <c r="E829" s="1">
        <f>IFERROR(VLOOKUP(D829,IMPORT!$1:$1048576,21,FALSE),"")</f>
        <v>0</v>
      </c>
      <c r="F829" s="25" t="str">
        <f>IFERROR(IF(VLOOKUP(B829,IMPORT!$F:$J,4,0)="true","","S"),"")</f>
        <v/>
      </c>
      <c r="G829" s="10" t="str">
        <f>IFERROR(IF(VLOOKUP(B829,IMPORT!$F:$J,5,0)="normal","","B"),"")</f>
        <v/>
      </c>
      <c r="H829" s="26" t="str">
        <f>IFERROR(IF(VLOOKUP(B829,IMPORT!$F:$L,7,0)="true","","P"),"")</f>
        <v/>
      </c>
      <c r="I829" s="18" t="str">
        <f>IF(AND(OR(IMPORT!K829="available",IMPORT!K829="reservation",IMPORT!K829="reservation-late"),OR(A829&lt;&gt;"Z - Garage - Livraison",A829&lt;&gt;"Z - Garage - Livraison")),B829,"")</f>
        <v/>
      </c>
      <c r="J829" s="18" t="str">
        <f>IFERROR(IF(VLOOKUP(B829,IMPORT!$F:$AF,21,FALSE)&lt;&gt;"null",IF(OR(A829="Z - Garage - Livraison",A829="Z - Garage - Restitution"),"",B829),""),"")</f>
        <v/>
      </c>
      <c r="K829" s="18" t="str">
        <f>IF(AND(J829="",OR(IMPORT!K829="intervention",IMPORT!K829="intervention-late")),IF(OR(A829="Z - Garage - Livraison",A829="Z - Garage - Restitution"),"",B829),"")</f>
        <v/>
      </c>
      <c r="L829" s="18" t="str">
        <f>IFERROR(IF(OR(A829="Z - Garage - Livraison",A829="Z - Garage - Restitution"),B829,""),"")</f>
        <v/>
      </c>
      <c r="M829" s="20" t="str">
        <f>IFERROR(INT(IF(OR(IMPORT!K829="intervention",IMPORT!K829="intervention-late",IMPORT!K829="unavailable"),IF(J829&lt;&gt;"",MID(VLOOKUP(B829,IMPORT!$F:$AF,21,0),1,10),MID(VLOOKUP(B829,IMPORT!$F:$AF,19,0),1,10)),"")),"")</f>
        <v/>
      </c>
      <c r="N829" s="20" t="str">
        <f>IFERROR(INT(IF(OR(IMPORT!K829="intervention",IMPORT!K829="intervention-late",IMPORT!K829="unavailable"),IF(J829&lt;&gt;"",MID(VLOOKUP(B829,IMPORT!$F:$AF,22,0),1,10),MID(VLOOKUP(B829,IMPORT!$F:$AF,20,0),1,10)),"")),"")</f>
        <v/>
      </c>
      <c r="O829" s="18" t="str">
        <f t="shared" ca="1" si="12"/>
        <v/>
      </c>
      <c r="P829" s="14" t="str">
        <f>IFERROR(INT(IF(MID(VLOOKUP(B829,IMPORT!$F:$AF,23,FALSE),1,10)&lt;&gt;"null",MID(VLOOKUP(B829,IMPORT!$F:$AF,23,FALSE),1,10),"")),"")</f>
        <v/>
      </c>
      <c r="Q829" s="16" t="str">
        <f>IFERROR(INT(IF(MID(VLOOKUP(B829,IMPORT!$F:$AF,26,FALSE),1,10)&lt;&gt;"null",MID(VLOOKUP(B829,IMPORT!$F:$AF,26,FALSE),1,10),"")),"")</f>
        <v/>
      </c>
      <c r="R829" s="16" t="str">
        <f>IFERROR(IF(VLOOKUP(B829,IMPORT!$F:$AF,11,FALSE)="true","X",""),"")</f>
        <v/>
      </c>
      <c r="S829" s="16" t="str">
        <f>IFERROR(IF(VLOOKUP(B829,IMPORT!$F:$AF,12,FALSE)="true","X",""),"")</f>
        <v/>
      </c>
      <c r="T829" s="16" t="str">
        <f>IFERROR(IF(VLOOKUP(B829,IMPORT!$F:$AF,9,FALSE)="true","X",""),"")</f>
        <v/>
      </c>
      <c r="U829" s="16" t="str">
        <f>IFERROR(IF(VLOOKUP(B829,IMPORT!$F:$AF,10,FALSE)="true","X",""),"")</f>
        <v/>
      </c>
      <c r="V829" s="16" t="str">
        <f>IFERROR(IF(VLOOKUP(B829,IMPORT!$F:$AF,13,FALSE)="true","X",""),"")</f>
        <v/>
      </c>
      <c r="W829" s="16" t="str">
        <f>IFERROR(IF(VLOOKUP(B829,IMPORT!$F:$AF,14,FALSE)="true","X",""),"")</f>
        <v/>
      </c>
      <c r="X829" s="12" t="str">
        <f>IFERROR(INT(IF(MID(VLOOKUP(B829,IMPORT!$F:$AF,27,FALSE),1,10)&lt;&gt;"null",MID(VLOOKUP(B829,IMPORT!$F:$AF,27,FALSE),1,10),"-")),"")</f>
        <v/>
      </c>
      <c r="Y829" s="21" t="str">
        <f>IFERROR(IF(VLOOKUP(B829,IMPORT!$F:$AF,24,FALSE)&lt;&gt;"null",VLOOKUP(B829,IMPORT!$F:$AF,24,FALSE),""),"")</f>
        <v/>
      </c>
      <c r="Z829" s="18" t="str">
        <f>IFERROR(IF(VLOOKUP(B829,IMPORT!$F:$AF,25,FALSE)&lt;&gt;"null",VLOOKUP(B829,IMPORT!$F:$AF,25,FALSE),""),"")</f>
        <v/>
      </c>
    </row>
    <row r="830" spans="1:26">
      <c r="A830" s="1" t="str">
        <f>IFERROR(IF(IMPORT!C830&lt;&gt;"",IMPORT!C830,""),"")</f>
        <v/>
      </c>
      <c r="B830" s="1">
        <f>IFERROR(VLOOKUP(D830,IMPORT!$1:$1048576,6,FALSE),"")</f>
        <v>0</v>
      </c>
      <c r="C830" s="1" t="str">
        <f>IFERROR(VLOOKUP(B830,IMPORT!$F:$G,2,FALSE),"")</f>
        <v/>
      </c>
      <c r="D830" s="8" t="str">
        <f>IFERROR(IF(IMPORT!A830&lt;&gt;"",IMPORT!A830,""),"")</f>
        <v/>
      </c>
      <c r="E830" s="1">
        <f>IFERROR(VLOOKUP(D830,IMPORT!$1:$1048576,21,FALSE),"")</f>
        <v>0</v>
      </c>
      <c r="F830" s="25" t="str">
        <f>IFERROR(IF(VLOOKUP(B830,IMPORT!$F:$J,4,0)="true","","S"),"")</f>
        <v/>
      </c>
      <c r="G830" s="10" t="str">
        <f>IFERROR(IF(VLOOKUP(B830,IMPORT!$F:$J,5,0)="normal","","B"),"")</f>
        <v/>
      </c>
      <c r="H830" s="26" t="str">
        <f>IFERROR(IF(VLOOKUP(B830,IMPORT!$F:$L,7,0)="true","","P"),"")</f>
        <v/>
      </c>
      <c r="I830" s="18" t="str">
        <f>IF(AND(OR(IMPORT!K830="available",IMPORT!K830="reservation",IMPORT!K830="reservation-late"),OR(A830&lt;&gt;"Z - Garage - Livraison",A830&lt;&gt;"Z - Garage - Livraison")),B830,"")</f>
        <v/>
      </c>
      <c r="J830" s="18" t="str">
        <f>IFERROR(IF(VLOOKUP(B830,IMPORT!$F:$AF,21,FALSE)&lt;&gt;"null",IF(OR(A830="Z - Garage - Livraison",A830="Z - Garage - Restitution"),"",B830),""),"")</f>
        <v/>
      </c>
      <c r="K830" s="18" t="str">
        <f>IF(AND(J830="",OR(IMPORT!K830="intervention",IMPORT!K830="intervention-late")),IF(OR(A830="Z - Garage - Livraison",A830="Z - Garage - Restitution"),"",B830),"")</f>
        <v/>
      </c>
      <c r="L830" s="18" t="str">
        <f>IFERROR(IF(OR(A830="Z - Garage - Livraison",A830="Z - Garage - Restitution"),B830,""),"")</f>
        <v/>
      </c>
      <c r="M830" s="20" t="str">
        <f>IFERROR(INT(IF(OR(IMPORT!K830="intervention",IMPORT!K830="intervention-late",IMPORT!K830="unavailable"),IF(J830&lt;&gt;"",MID(VLOOKUP(B830,IMPORT!$F:$AF,21,0),1,10),MID(VLOOKUP(B830,IMPORT!$F:$AF,19,0),1,10)),"")),"")</f>
        <v/>
      </c>
      <c r="N830" s="20" t="str">
        <f>IFERROR(INT(IF(OR(IMPORT!K830="intervention",IMPORT!K830="intervention-late",IMPORT!K830="unavailable"),IF(J830&lt;&gt;"",MID(VLOOKUP(B830,IMPORT!$F:$AF,22,0),1,10),MID(VLOOKUP(B830,IMPORT!$F:$AF,20,0),1,10)),"")),"")</f>
        <v/>
      </c>
      <c r="O830" s="18" t="str">
        <f t="shared" ca="1" si="12"/>
        <v/>
      </c>
      <c r="P830" s="14" t="str">
        <f>IFERROR(INT(IF(MID(VLOOKUP(B830,IMPORT!$F:$AF,23,FALSE),1,10)&lt;&gt;"null",MID(VLOOKUP(B830,IMPORT!$F:$AF,23,FALSE),1,10),"")),"")</f>
        <v/>
      </c>
      <c r="Q830" s="16" t="str">
        <f>IFERROR(INT(IF(MID(VLOOKUP(B830,IMPORT!$F:$AF,26,FALSE),1,10)&lt;&gt;"null",MID(VLOOKUP(B830,IMPORT!$F:$AF,26,FALSE),1,10),"")),"")</f>
        <v/>
      </c>
      <c r="R830" s="16" t="str">
        <f>IFERROR(IF(VLOOKUP(B830,IMPORT!$F:$AF,11,FALSE)="true","X",""),"")</f>
        <v/>
      </c>
      <c r="S830" s="16" t="str">
        <f>IFERROR(IF(VLOOKUP(B830,IMPORT!$F:$AF,12,FALSE)="true","X",""),"")</f>
        <v/>
      </c>
      <c r="T830" s="16" t="str">
        <f>IFERROR(IF(VLOOKUP(B830,IMPORT!$F:$AF,9,FALSE)="true","X",""),"")</f>
        <v/>
      </c>
      <c r="U830" s="16" t="str">
        <f>IFERROR(IF(VLOOKUP(B830,IMPORT!$F:$AF,10,FALSE)="true","X",""),"")</f>
        <v/>
      </c>
      <c r="V830" s="16" t="str">
        <f>IFERROR(IF(VLOOKUP(B830,IMPORT!$F:$AF,13,FALSE)="true","X",""),"")</f>
        <v/>
      </c>
      <c r="W830" s="16" t="str">
        <f>IFERROR(IF(VLOOKUP(B830,IMPORT!$F:$AF,14,FALSE)="true","X",""),"")</f>
        <v/>
      </c>
      <c r="X830" s="12" t="str">
        <f>IFERROR(INT(IF(MID(VLOOKUP(B830,IMPORT!$F:$AF,27,FALSE),1,10)&lt;&gt;"null",MID(VLOOKUP(B830,IMPORT!$F:$AF,27,FALSE),1,10),"-")),"")</f>
        <v/>
      </c>
      <c r="Y830" s="21" t="str">
        <f>IFERROR(IF(VLOOKUP(B830,IMPORT!$F:$AF,24,FALSE)&lt;&gt;"null",VLOOKUP(B830,IMPORT!$F:$AF,24,FALSE),""),"")</f>
        <v/>
      </c>
      <c r="Z830" s="18" t="str">
        <f>IFERROR(IF(VLOOKUP(B830,IMPORT!$F:$AF,25,FALSE)&lt;&gt;"null",VLOOKUP(B830,IMPORT!$F:$AF,25,FALSE),""),"")</f>
        <v/>
      </c>
    </row>
    <row r="831" spans="1:26">
      <c r="A831" s="1" t="str">
        <f>IFERROR(IF(IMPORT!C831&lt;&gt;"",IMPORT!C831,""),"")</f>
        <v/>
      </c>
      <c r="B831" s="1">
        <f>IFERROR(VLOOKUP(D831,IMPORT!$1:$1048576,6,FALSE),"")</f>
        <v>0</v>
      </c>
      <c r="C831" s="1" t="str">
        <f>IFERROR(VLOOKUP(B831,IMPORT!$F:$G,2,FALSE),"")</f>
        <v/>
      </c>
      <c r="D831" s="8" t="str">
        <f>IFERROR(IF(IMPORT!A831&lt;&gt;"",IMPORT!A831,""),"")</f>
        <v/>
      </c>
      <c r="E831" s="1">
        <f>IFERROR(VLOOKUP(D831,IMPORT!$1:$1048576,21,FALSE),"")</f>
        <v>0</v>
      </c>
      <c r="F831" s="25" t="str">
        <f>IFERROR(IF(VLOOKUP(B831,IMPORT!$F:$J,4,0)="true","","S"),"")</f>
        <v/>
      </c>
      <c r="G831" s="10" t="str">
        <f>IFERROR(IF(VLOOKUP(B831,IMPORT!$F:$J,5,0)="normal","","B"),"")</f>
        <v/>
      </c>
      <c r="H831" s="26" t="str">
        <f>IFERROR(IF(VLOOKUP(B831,IMPORT!$F:$L,7,0)="true","","P"),"")</f>
        <v/>
      </c>
      <c r="I831" s="18" t="str">
        <f>IF(AND(OR(IMPORT!K831="available",IMPORT!K831="reservation",IMPORT!K831="reservation-late"),OR(A831&lt;&gt;"Z - Garage - Livraison",A831&lt;&gt;"Z - Garage - Livraison")),B831,"")</f>
        <v/>
      </c>
      <c r="J831" s="18" t="str">
        <f>IFERROR(IF(VLOOKUP(B831,IMPORT!$F:$AF,21,FALSE)&lt;&gt;"null",IF(OR(A831="Z - Garage - Livraison",A831="Z - Garage - Restitution"),"",B831),""),"")</f>
        <v/>
      </c>
      <c r="K831" s="18" t="str">
        <f>IF(AND(J831="",OR(IMPORT!K831="intervention",IMPORT!K831="intervention-late")),IF(OR(A831="Z - Garage - Livraison",A831="Z - Garage - Restitution"),"",B831),"")</f>
        <v/>
      </c>
      <c r="L831" s="18" t="str">
        <f>IFERROR(IF(OR(A831="Z - Garage - Livraison",A831="Z - Garage - Restitution"),B831,""),"")</f>
        <v/>
      </c>
      <c r="M831" s="20" t="str">
        <f>IFERROR(INT(IF(OR(IMPORT!K831="intervention",IMPORT!K831="intervention-late",IMPORT!K831="unavailable"),IF(J831&lt;&gt;"",MID(VLOOKUP(B831,IMPORT!$F:$AF,21,0),1,10),MID(VLOOKUP(B831,IMPORT!$F:$AF,19,0),1,10)),"")),"")</f>
        <v/>
      </c>
      <c r="N831" s="20" t="str">
        <f>IFERROR(INT(IF(OR(IMPORT!K831="intervention",IMPORT!K831="intervention-late",IMPORT!K831="unavailable"),IF(J831&lt;&gt;"",MID(VLOOKUP(B831,IMPORT!$F:$AF,22,0),1,10),MID(VLOOKUP(B831,IMPORT!$F:$AF,20,0),1,10)),"")),"")</f>
        <v/>
      </c>
      <c r="O831" s="18" t="str">
        <f t="shared" ca="1" si="12"/>
        <v/>
      </c>
      <c r="P831" s="14" t="str">
        <f>IFERROR(INT(IF(MID(VLOOKUP(B831,IMPORT!$F:$AF,23,FALSE),1,10)&lt;&gt;"null",MID(VLOOKUP(B831,IMPORT!$F:$AF,23,FALSE),1,10),"")),"")</f>
        <v/>
      </c>
      <c r="Q831" s="16" t="str">
        <f>IFERROR(INT(IF(MID(VLOOKUP(B831,IMPORT!$F:$AF,26,FALSE),1,10)&lt;&gt;"null",MID(VLOOKUP(B831,IMPORT!$F:$AF,26,FALSE),1,10),"")),"")</f>
        <v/>
      </c>
      <c r="R831" s="16" t="str">
        <f>IFERROR(IF(VLOOKUP(B831,IMPORT!$F:$AF,11,FALSE)="true","X",""),"")</f>
        <v/>
      </c>
      <c r="S831" s="16" t="str">
        <f>IFERROR(IF(VLOOKUP(B831,IMPORT!$F:$AF,12,FALSE)="true","X",""),"")</f>
        <v/>
      </c>
      <c r="T831" s="16" t="str">
        <f>IFERROR(IF(VLOOKUP(B831,IMPORT!$F:$AF,9,FALSE)="true","X",""),"")</f>
        <v/>
      </c>
      <c r="U831" s="16" t="str">
        <f>IFERROR(IF(VLOOKUP(B831,IMPORT!$F:$AF,10,FALSE)="true","X",""),"")</f>
        <v/>
      </c>
      <c r="V831" s="16" t="str">
        <f>IFERROR(IF(VLOOKUP(B831,IMPORT!$F:$AF,13,FALSE)="true","X",""),"")</f>
        <v/>
      </c>
      <c r="W831" s="16" t="str">
        <f>IFERROR(IF(VLOOKUP(B831,IMPORT!$F:$AF,14,FALSE)="true","X",""),"")</f>
        <v/>
      </c>
      <c r="X831" s="12" t="str">
        <f>IFERROR(INT(IF(MID(VLOOKUP(B831,IMPORT!$F:$AF,27,FALSE),1,10)&lt;&gt;"null",MID(VLOOKUP(B831,IMPORT!$F:$AF,27,FALSE),1,10),"-")),"")</f>
        <v/>
      </c>
      <c r="Y831" s="21" t="str">
        <f>IFERROR(IF(VLOOKUP(B831,IMPORT!$F:$AF,24,FALSE)&lt;&gt;"null",VLOOKUP(B831,IMPORT!$F:$AF,24,FALSE),""),"")</f>
        <v/>
      </c>
      <c r="Z831" s="18" t="str">
        <f>IFERROR(IF(VLOOKUP(B831,IMPORT!$F:$AF,25,FALSE)&lt;&gt;"null",VLOOKUP(B831,IMPORT!$F:$AF,25,FALSE),""),"")</f>
        <v/>
      </c>
    </row>
    <row r="832" spans="1:26">
      <c r="A832" s="1" t="str">
        <f>IFERROR(IF(IMPORT!C832&lt;&gt;"",IMPORT!C832,""),"")</f>
        <v/>
      </c>
      <c r="B832" s="1">
        <f>IFERROR(VLOOKUP(D832,IMPORT!$1:$1048576,6,FALSE),"")</f>
        <v>0</v>
      </c>
      <c r="C832" s="1" t="str">
        <f>IFERROR(VLOOKUP(B832,IMPORT!$F:$G,2,FALSE),"")</f>
        <v/>
      </c>
      <c r="D832" s="8" t="str">
        <f>IFERROR(IF(IMPORT!A832&lt;&gt;"",IMPORT!A832,""),"")</f>
        <v/>
      </c>
      <c r="E832" s="1">
        <f>IFERROR(VLOOKUP(D832,IMPORT!$1:$1048576,21,FALSE),"")</f>
        <v>0</v>
      </c>
      <c r="F832" s="25" t="str">
        <f>IFERROR(IF(VLOOKUP(B832,IMPORT!$F:$J,4,0)="true","","S"),"")</f>
        <v/>
      </c>
      <c r="G832" s="10" t="str">
        <f>IFERROR(IF(VLOOKUP(B832,IMPORT!$F:$J,5,0)="normal","","B"),"")</f>
        <v/>
      </c>
      <c r="H832" s="26" t="str">
        <f>IFERROR(IF(VLOOKUP(B832,IMPORT!$F:$L,7,0)="true","","P"),"")</f>
        <v/>
      </c>
      <c r="I832" s="18" t="str">
        <f>IF(AND(OR(IMPORT!K832="available",IMPORT!K832="reservation",IMPORT!K832="reservation-late"),OR(A832&lt;&gt;"Z - Garage - Livraison",A832&lt;&gt;"Z - Garage - Livraison")),B832,"")</f>
        <v/>
      </c>
      <c r="J832" s="18" t="str">
        <f>IFERROR(IF(VLOOKUP(B832,IMPORT!$F:$AF,21,FALSE)&lt;&gt;"null",IF(OR(A832="Z - Garage - Livraison",A832="Z - Garage - Restitution"),"",B832),""),"")</f>
        <v/>
      </c>
      <c r="K832" s="18" t="str">
        <f>IF(AND(J832="",OR(IMPORT!K832="intervention",IMPORT!K832="intervention-late")),IF(OR(A832="Z - Garage - Livraison",A832="Z - Garage - Restitution"),"",B832),"")</f>
        <v/>
      </c>
      <c r="L832" s="18" t="str">
        <f>IFERROR(IF(OR(A832="Z - Garage - Livraison",A832="Z - Garage - Restitution"),B832,""),"")</f>
        <v/>
      </c>
      <c r="M832" s="20" t="str">
        <f>IFERROR(INT(IF(OR(IMPORT!K832="intervention",IMPORT!K832="intervention-late",IMPORT!K832="unavailable"),IF(J832&lt;&gt;"",MID(VLOOKUP(B832,IMPORT!$F:$AF,21,0),1,10),MID(VLOOKUP(B832,IMPORT!$F:$AF,19,0),1,10)),"")),"")</f>
        <v/>
      </c>
      <c r="N832" s="20" t="str">
        <f>IFERROR(INT(IF(OR(IMPORT!K832="intervention",IMPORT!K832="intervention-late",IMPORT!K832="unavailable"),IF(J832&lt;&gt;"",MID(VLOOKUP(B832,IMPORT!$F:$AF,22,0),1,10),MID(VLOOKUP(B832,IMPORT!$F:$AF,20,0),1,10)),"")),"")</f>
        <v/>
      </c>
      <c r="O832" s="18" t="str">
        <f t="shared" ca="1" si="12"/>
        <v/>
      </c>
      <c r="P832" s="14" t="str">
        <f>IFERROR(INT(IF(MID(VLOOKUP(B832,IMPORT!$F:$AF,23,FALSE),1,10)&lt;&gt;"null",MID(VLOOKUP(B832,IMPORT!$F:$AF,23,FALSE),1,10),"")),"")</f>
        <v/>
      </c>
      <c r="Q832" s="16" t="str">
        <f>IFERROR(INT(IF(MID(VLOOKUP(B832,IMPORT!$F:$AF,26,FALSE),1,10)&lt;&gt;"null",MID(VLOOKUP(B832,IMPORT!$F:$AF,26,FALSE),1,10),"")),"")</f>
        <v/>
      </c>
      <c r="R832" s="16" t="str">
        <f>IFERROR(IF(VLOOKUP(B832,IMPORT!$F:$AF,11,FALSE)="true","X",""),"")</f>
        <v/>
      </c>
      <c r="S832" s="16" t="str">
        <f>IFERROR(IF(VLOOKUP(B832,IMPORT!$F:$AF,12,FALSE)="true","X",""),"")</f>
        <v/>
      </c>
      <c r="T832" s="16" t="str">
        <f>IFERROR(IF(VLOOKUP(B832,IMPORT!$F:$AF,9,FALSE)="true","X",""),"")</f>
        <v/>
      </c>
      <c r="U832" s="16" t="str">
        <f>IFERROR(IF(VLOOKUP(B832,IMPORT!$F:$AF,10,FALSE)="true","X",""),"")</f>
        <v/>
      </c>
      <c r="V832" s="16" t="str">
        <f>IFERROR(IF(VLOOKUP(B832,IMPORT!$F:$AF,13,FALSE)="true","X",""),"")</f>
        <v/>
      </c>
      <c r="W832" s="16" t="str">
        <f>IFERROR(IF(VLOOKUP(B832,IMPORT!$F:$AF,14,FALSE)="true","X",""),"")</f>
        <v/>
      </c>
      <c r="X832" s="12" t="str">
        <f>IFERROR(INT(IF(MID(VLOOKUP(B832,IMPORT!$F:$AF,27,FALSE),1,10)&lt;&gt;"null",MID(VLOOKUP(B832,IMPORT!$F:$AF,27,FALSE),1,10),"-")),"")</f>
        <v/>
      </c>
      <c r="Y832" s="21" t="str">
        <f>IFERROR(IF(VLOOKUP(B832,IMPORT!$F:$AF,24,FALSE)&lt;&gt;"null",VLOOKUP(B832,IMPORT!$F:$AF,24,FALSE),""),"")</f>
        <v/>
      </c>
      <c r="Z832" s="18" t="str">
        <f>IFERROR(IF(VLOOKUP(B832,IMPORT!$F:$AF,25,FALSE)&lt;&gt;"null",VLOOKUP(B832,IMPORT!$F:$AF,25,FALSE),""),"")</f>
        <v/>
      </c>
    </row>
    <row r="833" spans="1:26">
      <c r="A833" s="1" t="str">
        <f>IFERROR(IF(IMPORT!C833&lt;&gt;"",IMPORT!C833,""),"")</f>
        <v/>
      </c>
      <c r="B833" s="1">
        <f>IFERROR(VLOOKUP(D833,IMPORT!$1:$1048576,6,FALSE),"")</f>
        <v>0</v>
      </c>
      <c r="C833" s="1" t="str">
        <f>IFERROR(VLOOKUP(B833,IMPORT!$F:$G,2,FALSE),"")</f>
        <v/>
      </c>
      <c r="D833" s="8" t="str">
        <f>IFERROR(IF(IMPORT!A833&lt;&gt;"",IMPORT!A833,""),"")</f>
        <v/>
      </c>
      <c r="E833" s="1">
        <f>IFERROR(VLOOKUP(D833,IMPORT!$1:$1048576,21,FALSE),"")</f>
        <v>0</v>
      </c>
      <c r="F833" s="25" t="str">
        <f>IFERROR(IF(VLOOKUP(B833,IMPORT!$F:$J,4,0)="true","","S"),"")</f>
        <v/>
      </c>
      <c r="G833" s="10" t="str">
        <f>IFERROR(IF(VLOOKUP(B833,IMPORT!$F:$J,5,0)="normal","","B"),"")</f>
        <v/>
      </c>
      <c r="H833" s="26" t="str">
        <f>IFERROR(IF(VLOOKUP(B833,IMPORT!$F:$L,7,0)="true","","P"),"")</f>
        <v/>
      </c>
      <c r="I833" s="18" t="str">
        <f>IF(AND(OR(IMPORT!K833="available",IMPORT!K833="reservation",IMPORT!K833="reservation-late"),OR(A833&lt;&gt;"Z - Garage - Livraison",A833&lt;&gt;"Z - Garage - Livraison")),B833,"")</f>
        <v/>
      </c>
      <c r="J833" s="18" t="str">
        <f>IFERROR(IF(VLOOKUP(B833,IMPORT!$F:$AF,21,FALSE)&lt;&gt;"null",IF(OR(A833="Z - Garage - Livraison",A833="Z - Garage - Restitution"),"",B833),""),"")</f>
        <v/>
      </c>
      <c r="K833" s="18" t="str">
        <f>IF(AND(J833="",OR(IMPORT!K833="intervention",IMPORT!K833="intervention-late")),IF(OR(A833="Z - Garage - Livraison",A833="Z - Garage - Restitution"),"",B833),"")</f>
        <v/>
      </c>
      <c r="L833" s="18" t="str">
        <f>IFERROR(IF(OR(A833="Z - Garage - Livraison",A833="Z - Garage - Restitution"),B833,""),"")</f>
        <v/>
      </c>
      <c r="M833" s="20" t="str">
        <f>IFERROR(INT(IF(OR(IMPORT!K833="intervention",IMPORT!K833="intervention-late",IMPORT!K833="unavailable"),IF(J833&lt;&gt;"",MID(VLOOKUP(B833,IMPORT!$F:$AF,21,0),1,10),MID(VLOOKUP(B833,IMPORT!$F:$AF,19,0),1,10)),"")),"")</f>
        <v/>
      </c>
      <c r="N833" s="20" t="str">
        <f>IFERROR(INT(IF(OR(IMPORT!K833="intervention",IMPORT!K833="intervention-late",IMPORT!K833="unavailable"),IF(J833&lt;&gt;"",MID(VLOOKUP(B833,IMPORT!$F:$AF,22,0),1,10),MID(VLOOKUP(B833,IMPORT!$F:$AF,20,0),1,10)),"")),"")</f>
        <v/>
      </c>
      <c r="O833" s="18" t="str">
        <f t="shared" ca="1" si="12"/>
        <v/>
      </c>
      <c r="P833" s="14" t="str">
        <f>IFERROR(INT(IF(MID(VLOOKUP(B833,IMPORT!$F:$AF,23,FALSE),1,10)&lt;&gt;"null",MID(VLOOKUP(B833,IMPORT!$F:$AF,23,FALSE),1,10),"")),"")</f>
        <v/>
      </c>
      <c r="Q833" s="16" t="str">
        <f>IFERROR(INT(IF(MID(VLOOKUP(B833,IMPORT!$F:$AF,26,FALSE),1,10)&lt;&gt;"null",MID(VLOOKUP(B833,IMPORT!$F:$AF,26,FALSE),1,10),"")),"")</f>
        <v/>
      </c>
      <c r="R833" s="16" t="str">
        <f>IFERROR(IF(VLOOKUP(B833,IMPORT!$F:$AF,11,FALSE)="true","X",""),"")</f>
        <v/>
      </c>
      <c r="S833" s="16" t="str">
        <f>IFERROR(IF(VLOOKUP(B833,IMPORT!$F:$AF,12,FALSE)="true","X",""),"")</f>
        <v/>
      </c>
      <c r="T833" s="16" t="str">
        <f>IFERROR(IF(VLOOKUP(B833,IMPORT!$F:$AF,9,FALSE)="true","X",""),"")</f>
        <v/>
      </c>
      <c r="U833" s="16" t="str">
        <f>IFERROR(IF(VLOOKUP(B833,IMPORT!$F:$AF,10,FALSE)="true","X",""),"")</f>
        <v/>
      </c>
      <c r="V833" s="16" t="str">
        <f>IFERROR(IF(VLOOKUP(B833,IMPORT!$F:$AF,13,FALSE)="true","X",""),"")</f>
        <v/>
      </c>
      <c r="W833" s="16" t="str">
        <f>IFERROR(IF(VLOOKUP(B833,IMPORT!$F:$AF,14,FALSE)="true","X",""),"")</f>
        <v/>
      </c>
      <c r="X833" s="12" t="str">
        <f>IFERROR(INT(IF(MID(VLOOKUP(B833,IMPORT!$F:$AF,27,FALSE),1,10)&lt;&gt;"null",MID(VLOOKUP(B833,IMPORT!$F:$AF,27,FALSE),1,10),"-")),"")</f>
        <v/>
      </c>
      <c r="Y833" s="21" t="str">
        <f>IFERROR(IF(VLOOKUP(B833,IMPORT!$F:$AF,24,FALSE)&lt;&gt;"null",VLOOKUP(B833,IMPORT!$F:$AF,24,FALSE),""),"")</f>
        <v/>
      </c>
      <c r="Z833" s="18" t="str">
        <f>IFERROR(IF(VLOOKUP(B833,IMPORT!$F:$AF,25,FALSE)&lt;&gt;"null",VLOOKUP(B833,IMPORT!$F:$AF,25,FALSE),""),"")</f>
        <v/>
      </c>
    </row>
    <row r="834" spans="1:26">
      <c r="A834" s="1" t="str">
        <f>IFERROR(IF(IMPORT!C834&lt;&gt;"",IMPORT!C834,""),"")</f>
        <v/>
      </c>
      <c r="B834" s="1">
        <f>IFERROR(VLOOKUP(D834,IMPORT!$1:$1048576,6,FALSE),"")</f>
        <v>0</v>
      </c>
      <c r="C834" s="1" t="str">
        <f>IFERROR(VLOOKUP(B834,IMPORT!$F:$G,2,FALSE),"")</f>
        <v/>
      </c>
      <c r="D834" s="8" t="str">
        <f>IFERROR(IF(IMPORT!A834&lt;&gt;"",IMPORT!A834,""),"")</f>
        <v/>
      </c>
      <c r="E834" s="1">
        <f>IFERROR(VLOOKUP(D834,IMPORT!$1:$1048576,21,FALSE),"")</f>
        <v>0</v>
      </c>
      <c r="F834" s="25" t="str">
        <f>IFERROR(IF(VLOOKUP(B834,IMPORT!$F:$J,4,0)="true","","S"),"")</f>
        <v/>
      </c>
      <c r="G834" s="10" t="str">
        <f>IFERROR(IF(VLOOKUP(B834,IMPORT!$F:$J,5,0)="normal","","B"),"")</f>
        <v/>
      </c>
      <c r="H834" s="26" t="str">
        <f>IFERROR(IF(VLOOKUP(B834,IMPORT!$F:$L,7,0)="true","","P"),"")</f>
        <v/>
      </c>
      <c r="I834" s="18" t="str">
        <f>IF(AND(OR(IMPORT!K834="available",IMPORT!K834="reservation",IMPORT!K834="reservation-late"),OR(A834&lt;&gt;"Z - Garage - Livraison",A834&lt;&gt;"Z - Garage - Livraison")),B834,"")</f>
        <v/>
      </c>
      <c r="J834" s="18" t="str">
        <f>IFERROR(IF(VLOOKUP(B834,IMPORT!$F:$AF,21,FALSE)&lt;&gt;"null",IF(OR(A834="Z - Garage - Livraison",A834="Z - Garage - Restitution"),"",B834),""),"")</f>
        <v/>
      </c>
      <c r="K834" s="18" t="str">
        <f>IF(AND(J834="",OR(IMPORT!K834="intervention",IMPORT!K834="intervention-late")),IF(OR(A834="Z - Garage - Livraison",A834="Z - Garage - Restitution"),"",B834),"")</f>
        <v/>
      </c>
      <c r="L834" s="18" t="str">
        <f>IFERROR(IF(OR(A834="Z - Garage - Livraison",A834="Z - Garage - Restitution"),B834,""),"")</f>
        <v/>
      </c>
      <c r="M834" s="20" t="str">
        <f>IFERROR(INT(IF(OR(IMPORT!K834="intervention",IMPORT!K834="intervention-late",IMPORT!K834="unavailable"),IF(J834&lt;&gt;"",MID(VLOOKUP(B834,IMPORT!$F:$AF,21,0),1,10),MID(VLOOKUP(B834,IMPORT!$F:$AF,19,0),1,10)),"")),"")</f>
        <v/>
      </c>
      <c r="N834" s="20" t="str">
        <f>IFERROR(INT(IF(OR(IMPORT!K834="intervention",IMPORT!K834="intervention-late",IMPORT!K834="unavailable"),IF(J834&lt;&gt;"",MID(VLOOKUP(B834,IMPORT!$F:$AF,22,0),1,10),MID(VLOOKUP(B834,IMPORT!$F:$AF,20,0),1,10)),"")),"")</f>
        <v/>
      </c>
      <c r="O834" s="18" t="str">
        <f t="shared" ca="1" si="12"/>
        <v/>
      </c>
      <c r="P834" s="14" t="str">
        <f>IFERROR(INT(IF(MID(VLOOKUP(B834,IMPORT!$F:$AF,23,FALSE),1,10)&lt;&gt;"null",MID(VLOOKUP(B834,IMPORT!$F:$AF,23,FALSE),1,10),"")),"")</f>
        <v/>
      </c>
      <c r="Q834" s="16" t="str">
        <f>IFERROR(INT(IF(MID(VLOOKUP(B834,IMPORT!$F:$AF,26,FALSE),1,10)&lt;&gt;"null",MID(VLOOKUP(B834,IMPORT!$F:$AF,26,FALSE),1,10),"")),"")</f>
        <v/>
      </c>
      <c r="R834" s="16" t="str">
        <f>IFERROR(IF(VLOOKUP(B834,IMPORT!$F:$AF,11,FALSE)="true","X",""),"")</f>
        <v/>
      </c>
      <c r="S834" s="16" t="str">
        <f>IFERROR(IF(VLOOKUP(B834,IMPORT!$F:$AF,12,FALSE)="true","X",""),"")</f>
        <v/>
      </c>
      <c r="T834" s="16" t="str">
        <f>IFERROR(IF(VLOOKUP(B834,IMPORT!$F:$AF,9,FALSE)="true","X",""),"")</f>
        <v/>
      </c>
      <c r="U834" s="16" t="str">
        <f>IFERROR(IF(VLOOKUP(B834,IMPORT!$F:$AF,10,FALSE)="true","X",""),"")</f>
        <v/>
      </c>
      <c r="V834" s="16" t="str">
        <f>IFERROR(IF(VLOOKUP(B834,IMPORT!$F:$AF,13,FALSE)="true","X",""),"")</f>
        <v/>
      </c>
      <c r="W834" s="16" t="str">
        <f>IFERROR(IF(VLOOKUP(B834,IMPORT!$F:$AF,14,FALSE)="true","X",""),"")</f>
        <v/>
      </c>
      <c r="X834" s="12" t="str">
        <f>IFERROR(INT(IF(MID(VLOOKUP(B834,IMPORT!$F:$AF,27,FALSE),1,10)&lt;&gt;"null",MID(VLOOKUP(B834,IMPORT!$F:$AF,27,FALSE),1,10),"-")),"")</f>
        <v/>
      </c>
      <c r="Y834" s="21" t="str">
        <f>IFERROR(IF(VLOOKUP(B834,IMPORT!$F:$AF,24,FALSE)&lt;&gt;"null",VLOOKUP(B834,IMPORT!$F:$AF,24,FALSE),""),"")</f>
        <v/>
      </c>
      <c r="Z834" s="18" t="str">
        <f>IFERROR(IF(VLOOKUP(B834,IMPORT!$F:$AF,25,FALSE)&lt;&gt;"null",VLOOKUP(B834,IMPORT!$F:$AF,25,FALSE),""),"")</f>
        <v/>
      </c>
    </row>
    <row r="835" spans="1:26">
      <c r="A835" s="1" t="str">
        <f>IFERROR(IF(IMPORT!C835&lt;&gt;"",IMPORT!C835,""),"")</f>
        <v/>
      </c>
      <c r="B835" s="1">
        <f>IFERROR(VLOOKUP(D835,IMPORT!$1:$1048576,6,FALSE),"")</f>
        <v>0</v>
      </c>
      <c r="C835" s="1" t="str">
        <f>IFERROR(VLOOKUP(B835,IMPORT!$F:$G,2,FALSE),"")</f>
        <v/>
      </c>
      <c r="D835" s="8" t="str">
        <f>IFERROR(IF(IMPORT!A835&lt;&gt;"",IMPORT!A835,""),"")</f>
        <v/>
      </c>
      <c r="E835" s="1">
        <f>IFERROR(VLOOKUP(D835,IMPORT!$1:$1048576,21,FALSE),"")</f>
        <v>0</v>
      </c>
      <c r="F835" s="25" t="str">
        <f>IFERROR(IF(VLOOKUP(B835,IMPORT!$F:$J,4,0)="true","","S"),"")</f>
        <v/>
      </c>
      <c r="G835" s="10" t="str">
        <f>IFERROR(IF(VLOOKUP(B835,IMPORT!$F:$J,5,0)="normal","","B"),"")</f>
        <v/>
      </c>
      <c r="H835" s="26" t="str">
        <f>IFERROR(IF(VLOOKUP(B835,IMPORT!$F:$L,7,0)="true","","P"),"")</f>
        <v/>
      </c>
      <c r="I835" s="18" t="str">
        <f>IF(AND(OR(IMPORT!K835="available",IMPORT!K835="reservation",IMPORT!K835="reservation-late"),OR(A835&lt;&gt;"Z - Garage - Livraison",A835&lt;&gt;"Z - Garage - Livraison")),B835,"")</f>
        <v/>
      </c>
      <c r="J835" s="18" t="str">
        <f>IFERROR(IF(VLOOKUP(B835,IMPORT!$F:$AF,21,FALSE)&lt;&gt;"null",IF(OR(A835="Z - Garage - Livraison",A835="Z - Garage - Restitution"),"",B835),""),"")</f>
        <v/>
      </c>
      <c r="K835" s="18" t="str">
        <f>IF(AND(J835="",OR(IMPORT!K835="intervention",IMPORT!K835="intervention-late")),IF(OR(A835="Z - Garage - Livraison",A835="Z - Garage - Restitution"),"",B835),"")</f>
        <v/>
      </c>
      <c r="L835" s="18" t="str">
        <f>IFERROR(IF(OR(A835="Z - Garage - Livraison",A835="Z - Garage - Restitution"),B835,""),"")</f>
        <v/>
      </c>
      <c r="M835" s="20" t="str">
        <f>IFERROR(INT(IF(OR(IMPORT!K835="intervention",IMPORT!K835="intervention-late",IMPORT!K835="unavailable"),IF(J835&lt;&gt;"",MID(VLOOKUP(B835,IMPORT!$F:$AF,21,0),1,10),MID(VLOOKUP(B835,IMPORT!$F:$AF,19,0),1,10)),"")),"")</f>
        <v/>
      </c>
      <c r="N835" s="20" t="str">
        <f>IFERROR(INT(IF(OR(IMPORT!K835="intervention",IMPORT!K835="intervention-late",IMPORT!K835="unavailable"),IF(J835&lt;&gt;"",MID(VLOOKUP(B835,IMPORT!$F:$AF,22,0),1,10),MID(VLOOKUP(B835,IMPORT!$F:$AF,20,0),1,10)),"")),"")</f>
        <v/>
      </c>
      <c r="O835" s="18" t="str">
        <f t="shared" ref="O835:O898" ca="1" si="13">IF(J835&lt;&gt;"",IF(N835&lt;&gt;"",N835-TODAY(),""),"")</f>
        <v/>
      </c>
      <c r="P835" s="14" t="str">
        <f>IFERROR(INT(IF(MID(VLOOKUP(B835,IMPORT!$F:$AF,23,FALSE),1,10)&lt;&gt;"null",MID(VLOOKUP(B835,IMPORT!$F:$AF,23,FALSE),1,10),"")),"")</f>
        <v/>
      </c>
      <c r="Q835" s="16" t="str">
        <f>IFERROR(INT(IF(MID(VLOOKUP(B835,IMPORT!$F:$AF,26,FALSE),1,10)&lt;&gt;"null",MID(VLOOKUP(B835,IMPORT!$F:$AF,26,FALSE),1,10),"")),"")</f>
        <v/>
      </c>
      <c r="R835" s="16" t="str">
        <f>IFERROR(IF(VLOOKUP(B835,IMPORT!$F:$AF,11,FALSE)="true","X",""),"")</f>
        <v/>
      </c>
      <c r="S835" s="16" t="str">
        <f>IFERROR(IF(VLOOKUP(B835,IMPORT!$F:$AF,12,FALSE)="true","X",""),"")</f>
        <v/>
      </c>
      <c r="T835" s="16" t="str">
        <f>IFERROR(IF(VLOOKUP(B835,IMPORT!$F:$AF,9,FALSE)="true","X",""),"")</f>
        <v/>
      </c>
      <c r="U835" s="16" t="str">
        <f>IFERROR(IF(VLOOKUP(B835,IMPORT!$F:$AF,10,FALSE)="true","X",""),"")</f>
        <v/>
      </c>
      <c r="V835" s="16" t="str">
        <f>IFERROR(IF(VLOOKUP(B835,IMPORT!$F:$AF,13,FALSE)="true","X",""),"")</f>
        <v/>
      </c>
      <c r="W835" s="16" t="str">
        <f>IFERROR(IF(VLOOKUP(B835,IMPORT!$F:$AF,14,FALSE)="true","X",""),"")</f>
        <v/>
      </c>
      <c r="X835" s="12" t="str">
        <f>IFERROR(INT(IF(MID(VLOOKUP(B835,IMPORT!$F:$AF,27,FALSE),1,10)&lt;&gt;"null",MID(VLOOKUP(B835,IMPORT!$F:$AF,27,FALSE),1,10),"-")),"")</f>
        <v/>
      </c>
      <c r="Y835" s="21" t="str">
        <f>IFERROR(IF(VLOOKUP(B835,IMPORT!$F:$AF,24,FALSE)&lt;&gt;"null",VLOOKUP(B835,IMPORT!$F:$AF,24,FALSE),""),"")</f>
        <v/>
      </c>
      <c r="Z835" s="18" t="str">
        <f>IFERROR(IF(VLOOKUP(B835,IMPORT!$F:$AF,25,FALSE)&lt;&gt;"null",VLOOKUP(B835,IMPORT!$F:$AF,25,FALSE),""),"")</f>
        <v/>
      </c>
    </row>
    <row r="836" spans="1:26">
      <c r="A836" s="1" t="str">
        <f>IFERROR(IF(IMPORT!C836&lt;&gt;"",IMPORT!C836,""),"")</f>
        <v/>
      </c>
      <c r="B836" s="1">
        <f>IFERROR(VLOOKUP(D836,IMPORT!$1:$1048576,6,FALSE),"")</f>
        <v>0</v>
      </c>
      <c r="C836" s="1" t="str">
        <f>IFERROR(VLOOKUP(B836,IMPORT!$F:$G,2,FALSE),"")</f>
        <v/>
      </c>
      <c r="D836" s="8" t="str">
        <f>IFERROR(IF(IMPORT!A836&lt;&gt;"",IMPORT!A836,""),"")</f>
        <v/>
      </c>
      <c r="E836" s="1">
        <f>IFERROR(VLOOKUP(D836,IMPORT!$1:$1048576,21,FALSE),"")</f>
        <v>0</v>
      </c>
      <c r="F836" s="25" t="str">
        <f>IFERROR(IF(VLOOKUP(B836,IMPORT!$F:$J,4,0)="true","","S"),"")</f>
        <v/>
      </c>
      <c r="G836" s="10" t="str">
        <f>IFERROR(IF(VLOOKUP(B836,IMPORT!$F:$J,5,0)="normal","","B"),"")</f>
        <v/>
      </c>
      <c r="H836" s="26" t="str">
        <f>IFERROR(IF(VLOOKUP(B836,IMPORT!$F:$L,7,0)="true","","P"),"")</f>
        <v/>
      </c>
      <c r="I836" s="18" t="str">
        <f>IF(AND(OR(IMPORT!K836="available",IMPORT!K836="reservation",IMPORT!K836="reservation-late"),OR(A836&lt;&gt;"Z - Garage - Livraison",A836&lt;&gt;"Z - Garage - Livraison")),B836,"")</f>
        <v/>
      </c>
      <c r="J836" s="18" t="str">
        <f>IFERROR(IF(VLOOKUP(B836,IMPORT!$F:$AF,21,FALSE)&lt;&gt;"null",IF(OR(A836="Z - Garage - Livraison",A836="Z - Garage - Restitution"),"",B836),""),"")</f>
        <v/>
      </c>
      <c r="K836" s="18" t="str">
        <f>IF(AND(J836="",OR(IMPORT!K836="intervention",IMPORT!K836="intervention-late")),IF(OR(A836="Z - Garage - Livraison",A836="Z - Garage - Restitution"),"",B836),"")</f>
        <v/>
      </c>
      <c r="L836" s="18" t="str">
        <f>IFERROR(IF(OR(A836="Z - Garage - Livraison",A836="Z - Garage - Restitution"),B836,""),"")</f>
        <v/>
      </c>
      <c r="M836" s="20" t="str">
        <f>IFERROR(INT(IF(OR(IMPORT!K836="intervention",IMPORT!K836="intervention-late",IMPORT!K836="unavailable"),IF(J836&lt;&gt;"",MID(VLOOKUP(B836,IMPORT!$F:$AF,21,0),1,10),MID(VLOOKUP(B836,IMPORT!$F:$AF,19,0),1,10)),"")),"")</f>
        <v/>
      </c>
      <c r="N836" s="20" t="str">
        <f>IFERROR(INT(IF(OR(IMPORT!K836="intervention",IMPORT!K836="intervention-late",IMPORT!K836="unavailable"),IF(J836&lt;&gt;"",MID(VLOOKUP(B836,IMPORT!$F:$AF,22,0),1,10),MID(VLOOKUP(B836,IMPORT!$F:$AF,20,0),1,10)),"")),"")</f>
        <v/>
      </c>
      <c r="O836" s="18" t="str">
        <f t="shared" ca="1" si="13"/>
        <v/>
      </c>
      <c r="P836" s="14" t="str">
        <f>IFERROR(INT(IF(MID(VLOOKUP(B836,IMPORT!$F:$AF,23,FALSE),1,10)&lt;&gt;"null",MID(VLOOKUP(B836,IMPORT!$F:$AF,23,FALSE),1,10),"")),"")</f>
        <v/>
      </c>
      <c r="Q836" s="16" t="str">
        <f>IFERROR(INT(IF(MID(VLOOKUP(B836,IMPORT!$F:$AF,26,FALSE),1,10)&lt;&gt;"null",MID(VLOOKUP(B836,IMPORT!$F:$AF,26,FALSE),1,10),"")),"")</f>
        <v/>
      </c>
      <c r="R836" s="16" t="str">
        <f>IFERROR(IF(VLOOKUP(B836,IMPORT!$F:$AF,11,FALSE)="true","X",""),"")</f>
        <v/>
      </c>
      <c r="S836" s="16" t="str">
        <f>IFERROR(IF(VLOOKUP(B836,IMPORT!$F:$AF,12,FALSE)="true","X",""),"")</f>
        <v/>
      </c>
      <c r="T836" s="16" t="str">
        <f>IFERROR(IF(VLOOKUP(B836,IMPORT!$F:$AF,9,FALSE)="true","X",""),"")</f>
        <v/>
      </c>
      <c r="U836" s="16" t="str">
        <f>IFERROR(IF(VLOOKUP(B836,IMPORT!$F:$AF,10,FALSE)="true","X",""),"")</f>
        <v/>
      </c>
      <c r="V836" s="16" t="str">
        <f>IFERROR(IF(VLOOKUP(B836,IMPORT!$F:$AF,13,FALSE)="true","X",""),"")</f>
        <v/>
      </c>
      <c r="W836" s="16" t="str">
        <f>IFERROR(IF(VLOOKUP(B836,IMPORT!$F:$AF,14,FALSE)="true","X",""),"")</f>
        <v/>
      </c>
      <c r="X836" s="12" t="str">
        <f>IFERROR(INT(IF(MID(VLOOKUP(B836,IMPORT!$F:$AF,27,FALSE),1,10)&lt;&gt;"null",MID(VLOOKUP(B836,IMPORT!$F:$AF,27,FALSE),1,10),"-")),"")</f>
        <v/>
      </c>
      <c r="Y836" s="21" t="str">
        <f>IFERROR(IF(VLOOKUP(B836,IMPORT!$F:$AF,24,FALSE)&lt;&gt;"null",VLOOKUP(B836,IMPORT!$F:$AF,24,FALSE),""),"")</f>
        <v/>
      </c>
      <c r="Z836" s="18" t="str">
        <f>IFERROR(IF(VLOOKUP(B836,IMPORT!$F:$AF,25,FALSE)&lt;&gt;"null",VLOOKUP(B836,IMPORT!$F:$AF,25,FALSE),""),"")</f>
        <v/>
      </c>
    </row>
    <row r="837" spans="1:26">
      <c r="A837" s="1" t="str">
        <f>IFERROR(IF(IMPORT!C837&lt;&gt;"",IMPORT!C837,""),"")</f>
        <v/>
      </c>
      <c r="B837" s="1">
        <f>IFERROR(VLOOKUP(D837,IMPORT!$1:$1048576,6,FALSE),"")</f>
        <v>0</v>
      </c>
      <c r="C837" s="1" t="str">
        <f>IFERROR(VLOOKUP(B837,IMPORT!$F:$G,2,FALSE),"")</f>
        <v/>
      </c>
      <c r="D837" s="8" t="str">
        <f>IFERROR(IF(IMPORT!A837&lt;&gt;"",IMPORT!A837,""),"")</f>
        <v/>
      </c>
      <c r="E837" s="1">
        <f>IFERROR(VLOOKUP(D837,IMPORT!$1:$1048576,21,FALSE),"")</f>
        <v>0</v>
      </c>
      <c r="F837" s="25" t="str">
        <f>IFERROR(IF(VLOOKUP(B837,IMPORT!$F:$J,4,0)="true","","S"),"")</f>
        <v/>
      </c>
      <c r="G837" s="10" t="str">
        <f>IFERROR(IF(VLOOKUP(B837,IMPORT!$F:$J,5,0)="normal","","B"),"")</f>
        <v/>
      </c>
      <c r="H837" s="26" t="str">
        <f>IFERROR(IF(VLOOKUP(B837,IMPORT!$F:$L,7,0)="true","","P"),"")</f>
        <v/>
      </c>
      <c r="I837" s="18" t="str">
        <f>IF(AND(OR(IMPORT!K837="available",IMPORT!K837="reservation",IMPORT!K837="reservation-late"),OR(A837&lt;&gt;"Z - Garage - Livraison",A837&lt;&gt;"Z - Garage - Livraison")),B837,"")</f>
        <v/>
      </c>
      <c r="J837" s="18" t="str">
        <f>IFERROR(IF(VLOOKUP(B837,IMPORT!$F:$AF,21,FALSE)&lt;&gt;"null",IF(OR(A837="Z - Garage - Livraison",A837="Z - Garage - Restitution"),"",B837),""),"")</f>
        <v/>
      </c>
      <c r="K837" s="18" t="str">
        <f>IF(AND(J837="",OR(IMPORT!K837="intervention",IMPORT!K837="intervention-late")),IF(OR(A837="Z - Garage - Livraison",A837="Z - Garage - Restitution"),"",B837),"")</f>
        <v/>
      </c>
      <c r="L837" s="18" t="str">
        <f>IFERROR(IF(OR(A837="Z - Garage - Livraison",A837="Z - Garage - Restitution"),B837,""),"")</f>
        <v/>
      </c>
      <c r="M837" s="20" t="str">
        <f>IFERROR(INT(IF(OR(IMPORT!K837="intervention",IMPORT!K837="intervention-late",IMPORT!K837="unavailable"),IF(J837&lt;&gt;"",MID(VLOOKUP(B837,IMPORT!$F:$AF,21,0),1,10),MID(VLOOKUP(B837,IMPORT!$F:$AF,19,0),1,10)),"")),"")</f>
        <v/>
      </c>
      <c r="N837" s="20" t="str">
        <f>IFERROR(INT(IF(OR(IMPORT!K837="intervention",IMPORT!K837="intervention-late",IMPORT!K837="unavailable"),IF(J837&lt;&gt;"",MID(VLOOKUP(B837,IMPORT!$F:$AF,22,0),1,10),MID(VLOOKUP(B837,IMPORT!$F:$AF,20,0),1,10)),"")),"")</f>
        <v/>
      </c>
      <c r="O837" s="18" t="str">
        <f t="shared" ca="1" si="13"/>
        <v/>
      </c>
      <c r="P837" s="14" t="str">
        <f>IFERROR(INT(IF(MID(VLOOKUP(B837,IMPORT!$F:$AF,23,FALSE),1,10)&lt;&gt;"null",MID(VLOOKUP(B837,IMPORT!$F:$AF,23,FALSE),1,10),"")),"")</f>
        <v/>
      </c>
      <c r="Q837" s="16" t="str">
        <f>IFERROR(INT(IF(MID(VLOOKUP(B837,IMPORT!$F:$AF,26,FALSE),1,10)&lt;&gt;"null",MID(VLOOKUP(B837,IMPORT!$F:$AF,26,FALSE),1,10),"")),"")</f>
        <v/>
      </c>
      <c r="R837" s="16" t="str">
        <f>IFERROR(IF(VLOOKUP(B837,IMPORT!$F:$AF,11,FALSE)="true","X",""),"")</f>
        <v/>
      </c>
      <c r="S837" s="16" t="str">
        <f>IFERROR(IF(VLOOKUP(B837,IMPORT!$F:$AF,12,FALSE)="true","X",""),"")</f>
        <v/>
      </c>
      <c r="T837" s="16" t="str">
        <f>IFERROR(IF(VLOOKUP(B837,IMPORT!$F:$AF,9,FALSE)="true","X",""),"")</f>
        <v/>
      </c>
      <c r="U837" s="16" t="str">
        <f>IFERROR(IF(VLOOKUP(B837,IMPORT!$F:$AF,10,FALSE)="true","X",""),"")</f>
        <v/>
      </c>
      <c r="V837" s="16" t="str">
        <f>IFERROR(IF(VLOOKUP(B837,IMPORT!$F:$AF,13,FALSE)="true","X",""),"")</f>
        <v/>
      </c>
      <c r="W837" s="16" t="str">
        <f>IFERROR(IF(VLOOKUP(B837,IMPORT!$F:$AF,14,FALSE)="true","X",""),"")</f>
        <v/>
      </c>
      <c r="X837" s="12" t="str">
        <f>IFERROR(INT(IF(MID(VLOOKUP(B837,IMPORT!$F:$AF,27,FALSE),1,10)&lt;&gt;"null",MID(VLOOKUP(B837,IMPORT!$F:$AF,27,FALSE),1,10),"-")),"")</f>
        <v/>
      </c>
      <c r="Y837" s="21" t="str">
        <f>IFERROR(IF(VLOOKUP(B837,IMPORT!$F:$AF,24,FALSE)&lt;&gt;"null",VLOOKUP(B837,IMPORT!$F:$AF,24,FALSE),""),"")</f>
        <v/>
      </c>
      <c r="Z837" s="18" t="str">
        <f>IFERROR(IF(VLOOKUP(B837,IMPORT!$F:$AF,25,FALSE)&lt;&gt;"null",VLOOKUP(B837,IMPORT!$F:$AF,25,FALSE),""),"")</f>
        <v/>
      </c>
    </row>
    <row r="838" spans="1:26">
      <c r="A838" s="1" t="str">
        <f>IFERROR(IF(IMPORT!C838&lt;&gt;"",IMPORT!C838,""),"")</f>
        <v/>
      </c>
      <c r="B838" s="1">
        <f>IFERROR(VLOOKUP(D838,IMPORT!$1:$1048576,6,FALSE),"")</f>
        <v>0</v>
      </c>
      <c r="C838" s="1" t="str">
        <f>IFERROR(VLOOKUP(B838,IMPORT!$F:$G,2,FALSE),"")</f>
        <v/>
      </c>
      <c r="D838" s="8" t="str">
        <f>IFERROR(IF(IMPORT!A838&lt;&gt;"",IMPORT!A838,""),"")</f>
        <v/>
      </c>
      <c r="E838" s="1">
        <f>IFERROR(VLOOKUP(D838,IMPORT!$1:$1048576,21,FALSE),"")</f>
        <v>0</v>
      </c>
      <c r="F838" s="25" t="str">
        <f>IFERROR(IF(VLOOKUP(B838,IMPORT!$F:$J,4,0)="true","","S"),"")</f>
        <v/>
      </c>
      <c r="G838" s="10" t="str">
        <f>IFERROR(IF(VLOOKUP(B838,IMPORT!$F:$J,5,0)="normal","","B"),"")</f>
        <v/>
      </c>
      <c r="H838" s="26" t="str">
        <f>IFERROR(IF(VLOOKUP(B838,IMPORT!$F:$L,7,0)="true","","P"),"")</f>
        <v/>
      </c>
      <c r="I838" s="18" t="str">
        <f>IF(AND(OR(IMPORT!K838="available",IMPORT!K838="reservation",IMPORT!K838="reservation-late"),OR(A838&lt;&gt;"Z - Garage - Livraison",A838&lt;&gt;"Z - Garage - Livraison")),B838,"")</f>
        <v/>
      </c>
      <c r="J838" s="18" t="str">
        <f>IFERROR(IF(VLOOKUP(B838,IMPORT!$F:$AF,21,FALSE)&lt;&gt;"null",IF(OR(A838="Z - Garage - Livraison",A838="Z - Garage - Restitution"),"",B838),""),"")</f>
        <v/>
      </c>
      <c r="K838" s="18" t="str">
        <f>IF(AND(J838="",OR(IMPORT!K838="intervention",IMPORT!K838="intervention-late")),IF(OR(A838="Z - Garage - Livraison",A838="Z - Garage - Restitution"),"",B838),"")</f>
        <v/>
      </c>
      <c r="L838" s="18" t="str">
        <f>IFERROR(IF(OR(A838="Z - Garage - Livraison",A838="Z - Garage - Restitution"),B838,""),"")</f>
        <v/>
      </c>
      <c r="M838" s="20" t="str">
        <f>IFERROR(INT(IF(OR(IMPORT!K838="intervention",IMPORT!K838="intervention-late",IMPORT!K838="unavailable"),IF(J838&lt;&gt;"",MID(VLOOKUP(B838,IMPORT!$F:$AF,21,0),1,10),MID(VLOOKUP(B838,IMPORT!$F:$AF,19,0),1,10)),"")),"")</f>
        <v/>
      </c>
      <c r="N838" s="20" t="str">
        <f>IFERROR(INT(IF(OR(IMPORT!K838="intervention",IMPORT!K838="intervention-late",IMPORT!K838="unavailable"),IF(J838&lt;&gt;"",MID(VLOOKUP(B838,IMPORT!$F:$AF,22,0),1,10),MID(VLOOKUP(B838,IMPORT!$F:$AF,20,0),1,10)),"")),"")</f>
        <v/>
      </c>
      <c r="O838" s="18" t="str">
        <f t="shared" ca="1" si="13"/>
        <v/>
      </c>
      <c r="P838" s="14" t="str">
        <f>IFERROR(INT(IF(MID(VLOOKUP(B838,IMPORT!$F:$AF,23,FALSE),1,10)&lt;&gt;"null",MID(VLOOKUP(B838,IMPORT!$F:$AF,23,FALSE),1,10),"")),"")</f>
        <v/>
      </c>
      <c r="Q838" s="16" t="str">
        <f>IFERROR(INT(IF(MID(VLOOKUP(B838,IMPORT!$F:$AF,26,FALSE),1,10)&lt;&gt;"null",MID(VLOOKUP(B838,IMPORT!$F:$AF,26,FALSE),1,10),"")),"")</f>
        <v/>
      </c>
      <c r="R838" s="16" t="str">
        <f>IFERROR(IF(VLOOKUP(B838,IMPORT!$F:$AF,11,FALSE)="true","X",""),"")</f>
        <v/>
      </c>
      <c r="S838" s="16" t="str">
        <f>IFERROR(IF(VLOOKUP(B838,IMPORT!$F:$AF,12,FALSE)="true","X",""),"")</f>
        <v/>
      </c>
      <c r="T838" s="16" t="str">
        <f>IFERROR(IF(VLOOKUP(B838,IMPORT!$F:$AF,9,FALSE)="true","X",""),"")</f>
        <v/>
      </c>
      <c r="U838" s="16" t="str">
        <f>IFERROR(IF(VLOOKUP(B838,IMPORT!$F:$AF,10,FALSE)="true","X",""),"")</f>
        <v/>
      </c>
      <c r="V838" s="16" t="str">
        <f>IFERROR(IF(VLOOKUP(B838,IMPORT!$F:$AF,13,FALSE)="true","X",""),"")</f>
        <v/>
      </c>
      <c r="W838" s="16" t="str">
        <f>IFERROR(IF(VLOOKUP(B838,IMPORT!$F:$AF,14,FALSE)="true","X",""),"")</f>
        <v/>
      </c>
      <c r="X838" s="12" t="str">
        <f>IFERROR(INT(IF(MID(VLOOKUP(B838,IMPORT!$F:$AF,27,FALSE),1,10)&lt;&gt;"null",MID(VLOOKUP(B838,IMPORT!$F:$AF,27,FALSE),1,10),"-")),"")</f>
        <v/>
      </c>
      <c r="Y838" s="21" t="str">
        <f>IFERROR(IF(VLOOKUP(B838,IMPORT!$F:$AF,24,FALSE)&lt;&gt;"null",VLOOKUP(B838,IMPORT!$F:$AF,24,FALSE),""),"")</f>
        <v/>
      </c>
      <c r="Z838" s="18" t="str">
        <f>IFERROR(IF(VLOOKUP(B838,IMPORT!$F:$AF,25,FALSE)&lt;&gt;"null",VLOOKUP(B838,IMPORT!$F:$AF,25,FALSE),""),"")</f>
        <v/>
      </c>
    </row>
    <row r="839" spans="1:26">
      <c r="A839" s="1" t="str">
        <f>IFERROR(IF(IMPORT!C839&lt;&gt;"",IMPORT!C839,""),"")</f>
        <v/>
      </c>
      <c r="B839" s="1">
        <f>IFERROR(VLOOKUP(D839,IMPORT!$1:$1048576,6,FALSE),"")</f>
        <v>0</v>
      </c>
      <c r="C839" s="1" t="str">
        <f>IFERROR(VLOOKUP(B839,IMPORT!$F:$G,2,FALSE),"")</f>
        <v/>
      </c>
      <c r="D839" s="8" t="str">
        <f>IFERROR(IF(IMPORT!A839&lt;&gt;"",IMPORT!A839,""),"")</f>
        <v/>
      </c>
      <c r="E839" s="1">
        <f>IFERROR(VLOOKUP(D839,IMPORT!$1:$1048576,21,FALSE),"")</f>
        <v>0</v>
      </c>
      <c r="F839" s="25" t="str">
        <f>IFERROR(IF(VLOOKUP(B839,IMPORT!$F:$J,4,0)="true","","S"),"")</f>
        <v/>
      </c>
      <c r="G839" s="10" t="str">
        <f>IFERROR(IF(VLOOKUP(B839,IMPORT!$F:$J,5,0)="normal","","B"),"")</f>
        <v/>
      </c>
      <c r="H839" s="26" t="str">
        <f>IFERROR(IF(VLOOKUP(B839,IMPORT!$F:$L,7,0)="true","","P"),"")</f>
        <v/>
      </c>
      <c r="I839" s="18" t="str">
        <f>IF(AND(OR(IMPORT!K839="available",IMPORT!K839="reservation",IMPORT!K839="reservation-late"),OR(A839&lt;&gt;"Z - Garage - Livraison",A839&lt;&gt;"Z - Garage - Livraison")),B839,"")</f>
        <v/>
      </c>
      <c r="J839" s="18" t="str">
        <f>IFERROR(IF(VLOOKUP(B839,IMPORT!$F:$AF,21,FALSE)&lt;&gt;"null",IF(OR(A839="Z - Garage - Livraison",A839="Z - Garage - Restitution"),"",B839),""),"")</f>
        <v/>
      </c>
      <c r="K839" s="18" t="str">
        <f>IF(AND(J839="",OR(IMPORT!K839="intervention",IMPORT!K839="intervention-late")),IF(OR(A839="Z - Garage - Livraison",A839="Z - Garage - Restitution"),"",B839),"")</f>
        <v/>
      </c>
      <c r="L839" s="18" t="str">
        <f>IFERROR(IF(OR(A839="Z - Garage - Livraison",A839="Z - Garage - Restitution"),B839,""),"")</f>
        <v/>
      </c>
      <c r="M839" s="20" t="str">
        <f>IFERROR(INT(IF(OR(IMPORT!K839="intervention",IMPORT!K839="intervention-late",IMPORT!K839="unavailable"),IF(J839&lt;&gt;"",MID(VLOOKUP(B839,IMPORT!$F:$AF,21,0),1,10),MID(VLOOKUP(B839,IMPORT!$F:$AF,19,0),1,10)),"")),"")</f>
        <v/>
      </c>
      <c r="N839" s="20" t="str">
        <f>IFERROR(INT(IF(OR(IMPORT!K839="intervention",IMPORT!K839="intervention-late",IMPORT!K839="unavailable"),IF(J839&lt;&gt;"",MID(VLOOKUP(B839,IMPORT!$F:$AF,22,0),1,10),MID(VLOOKUP(B839,IMPORT!$F:$AF,20,0),1,10)),"")),"")</f>
        <v/>
      </c>
      <c r="O839" s="18" t="str">
        <f t="shared" ca="1" si="13"/>
        <v/>
      </c>
      <c r="P839" s="14" t="str">
        <f>IFERROR(INT(IF(MID(VLOOKUP(B839,IMPORT!$F:$AF,23,FALSE),1,10)&lt;&gt;"null",MID(VLOOKUP(B839,IMPORT!$F:$AF,23,FALSE),1,10),"")),"")</f>
        <v/>
      </c>
      <c r="Q839" s="16" t="str">
        <f>IFERROR(INT(IF(MID(VLOOKUP(B839,IMPORT!$F:$AF,26,FALSE),1,10)&lt;&gt;"null",MID(VLOOKUP(B839,IMPORT!$F:$AF,26,FALSE),1,10),"")),"")</f>
        <v/>
      </c>
      <c r="R839" s="16" t="str">
        <f>IFERROR(IF(VLOOKUP(B839,IMPORT!$F:$AF,11,FALSE)="true","X",""),"")</f>
        <v/>
      </c>
      <c r="S839" s="16" t="str">
        <f>IFERROR(IF(VLOOKUP(B839,IMPORT!$F:$AF,12,FALSE)="true","X",""),"")</f>
        <v/>
      </c>
      <c r="T839" s="16" t="str">
        <f>IFERROR(IF(VLOOKUP(B839,IMPORT!$F:$AF,9,FALSE)="true","X",""),"")</f>
        <v/>
      </c>
      <c r="U839" s="16" t="str">
        <f>IFERROR(IF(VLOOKUP(B839,IMPORT!$F:$AF,10,FALSE)="true","X",""),"")</f>
        <v/>
      </c>
      <c r="V839" s="16" t="str">
        <f>IFERROR(IF(VLOOKUP(B839,IMPORT!$F:$AF,13,FALSE)="true","X",""),"")</f>
        <v/>
      </c>
      <c r="W839" s="16" t="str">
        <f>IFERROR(IF(VLOOKUP(B839,IMPORT!$F:$AF,14,FALSE)="true","X",""),"")</f>
        <v/>
      </c>
      <c r="X839" s="12" t="str">
        <f>IFERROR(INT(IF(MID(VLOOKUP(B839,IMPORT!$F:$AF,27,FALSE),1,10)&lt;&gt;"null",MID(VLOOKUP(B839,IMPORT!$F:$AF,27,FALSE),1,10),"-")),"")</f>
        <v/>
      </c>
      <c r="Y839" s="21" t="str">
        <f>IFERROR(IF(VLOOKUP(B839,IMPORT!$F:$AF,24,FALSE)&lt;&gt;"null",VLOOKUP(B839,IMPORT!$F:$AF,24,FALSE),""),"")</f>
        <v/>
      </c>
      <c r="Z839" s="18" t="str">
        <f>IFERROR(IF(VLOOKUP(B839,IMPORT!$F:$AF,25,FALSE)&lt;&gt;"null",VLOOKUP(B839,IMPORT!$F:$AF,25,FALSE),""),"")</f>
        <v/>
      </c>
    </row>
    <row r="840" spans="1:26">
      <c r="A840" s="1" t="str">
        <f>IFERROR(IF(IMPORT!C840&lt;&gt;"",IMPORT!C840,""),"")</f>
        <v/>
      </c>
      <c r="B840" s="1">
        <f>IFERROR(VLOOKUP(D840,IMPORT!$1:$1048576,6,FALSE),"")</f>
        <v>0</v>
      </c>
      <c r="C840" s="1" t="str">
        <f>IFERROR(VLOOKUP(B840,IMPORT!$F:$G,2,FALSE),"")</f>
        <v/>
      </c>
      <c r="D840" s="8" t="str">
        <f>IFERROR(IF(IMPORT!A840&lt;&gt;"",IMPORT!A840,""),"")</f>
        <v/>
      </c>
      <c r="E840" s="1">
        <f>IFERROR(VLOOKUP(D840,IMPORT!$1:$1048576,21,FALSE),"")</f>
        <v>0</v>
      </c>
      <c r="F840" s="25" t="str">
        <f>IFERROR(IF(VLOOKUP(B840,IMPORT!$F:$J,4,0)="true","","S"),"")</f>
        <v/>
      </c>
      <c r="G840" s="10" t="str">
        <f>IFERROR(IF(VLOOKUP(B840,IMPORT!$F:$J,5,0)="normal","","B"),"")</f>
        <v/>
      </c>
      <c r="H840" s="26" t="str">
        <f>IFERROR(IF(VLOOKUP(B840,IMPORT!$F:$L,7,0)="true","","P"),"")</f>
        <v/>
      </c>
      <c r="I840" s="18" t="str">
        <f>IF(AND(OR(IMPORT!K840="available",IMPORT!K840="reservation",IMPORT!K840="reservation-late"),OR(A840&lt;&gt;"Z - Garage - Livraison",A840&lt;&gt;"Z - Garage - Livraison")),B840,"")</f>
        <v/>
      </c>
      <c r="J840" s="18" t="str">
        <f>IFERROR(IF(VLOOKUP(B840,IMPORT!$F:$AF,21,FALSE)&lt;&gt;"null",IF(OR(A840="Z - Garage - Livraison",A840="Z - Garage - Restitution"),"",B840),""),"")</f>
        <v/>
      </c>
      <c r="K840" s="18" t="str">
        <f>IF(AND(J840="",OR(IMPORT!K840="intervention",IMPORT!K840="intervention-late")),IF(OR(A840="Z - Garage - Livraison",A840="Z - Garage - Restitution"),"",B840),"")</f>
        <v/>
      </c>
      <c r="L840" s="18" t="str">
        <f>IFERROR(IF(OR(A840="Z - Garage - Livraison",A840="Z - Garage - Restitution"),B840,""),"")</f>
        <v/>
      </c>
      <c r="M840" s="20" t="str">
        <f>IFERROR(INT(IF(OR(IMPORT!K840="intervention",IMPORT!K840="intervention-late",IMPORT!K840="unavailable"),IF(J840&lt;&gt;"",MID(VLOOKUP(B840,IMPORT!$F:$AF,21,0),1,10),MID(VLOOKUP(B840,IMPORT!$F:$AF,19,0),1,10)),"")),"")</f>
        <v/>
      </c>
      <c r="N840" s="20" t="str">
        <f>IFERROR(INT(IF(OR(IMPORT!K840="intervention",IMPORT!K840="intervention-late",IMPORT!K840="unavailable"),IF(J840&lt;&gt;"",MID(VLOOKUP(B840,IMPORT!$F:$AF,22,0),1,10),MID(VLOOKUP(B840,IMPORT!$F:$AF,20,0),1,10)),"")),"")</f>
        <v/>
      </c>
      <c r="O840" s="18" t="str">
        <f t="shared" ca="1" si="13"/>
        <v/>
      </c>
      <c r="P840" s="14" t="str">
        <f>IFERROR(INT(IF(MID(VLOOKUP(B840,IMPORT!$F:$AF,23,FALSE),1,10)&lt;&gt;"null",MID(VLOOKUP(B840,IMPORT!$F:$AF,23,FALSE),1,10),"")),"")</f>
        <v/>
      </c>
      <c r="Q840" s="16" t="str">
        <f>IFERROR(INT(IF(MID(VLOOKUP(B840,IMPORT!$F:$AF,26,FALSE),1,10)&lt;&gt;"null",MID(VLOOKUP(B840,IMPORT!$F:$AF,26,FALSE),1,10),"")),"")</f>
        <v/>
      </c>
      <c r="R840" s="16" t="str">
        <f>IFERROR(IF(VLOOKUP(B840,IMPORT!$F:$AF,11,FALSE)="true","X",""),"")</f>
        <v/>
      </c>
      <c r="S840" s="16" t="str">
        <f>IFERROR(IF(VLOOKUP(B840,IMPORT!$F:$AF,12,FALSE)="true","X",""),"")</f>
        <v/>
      </c>
      <c r="T840" s="16" t="str">
        <f>IFERROR(IF(VLOOKUP(B840,IMPORT!$F:$AF,9,FALSE)="true","X",""),"")</f>
        <v/>
      </c>
      <c r="U840" s="16" t="str">
        <f>IFERROR(IF(VLOOKUP(B840,IMPORT!$F:$AF,10,FALSE)="true","X",""),"")</f>
        <v/>
      </c>
      <c r="V840" s="16" t="str">
        <f>IFERROR(IF(VLOOKUP(B840,IMPORT!$F:$AF,13,FALSE)="true","X",""),"")</f>
        <v/>
      </c>
      <c r="W840" s="16" t="str">
        <f>IFERROR(IF(VLOOKUP(B840,IMPORT!$F:$AF,14,FALSE)="true","X",""),"")</f>
        <v/>
      </c>
      <c r="X840" s="12" t="str">
        <f>IFERROR(INT(IF(MID(VLOOKUP(B840,IMPORT!$F:$AF,27,FALSE),1,10)&lt;&gt;"null",MID(VLOOKUP(B840,IMPORT!$F:$AF,27,FALSE),1,10),"-")),"")</f>
        <v/>
      </c>
      <c r="Y840" s="21" t="str">
        <f>IFERROR(IF(VLOOKUP(B840,IMPORT!$F:$AF,24,FALSE)&lt;&gt;"null",VLOOKUP(B840,IMPORT!$F:$AF,24,FALSE),""),"")</f>
        <v/>
      </c>
      <c r="Z840" s="18" t="str">
        <f>IFERROR(IF(VLOOKUP(B840,IMPORT!$F:$AF,25,FALSE)&lt;&gt;"null",VLOOKUP(B840,IMPORT!$F:$AF,25,FALSE),""),"")</f>
        <v/>
      </c>
    </row>
    <row r="841" spans="1:26">
      <c r="A841" s="1" t="str">
        <f>IFERROR(IF(IMPORT!C841&lt;&gt;"",IMPORT!C841,""),"")</f>
        <v/>
      </c>
      <c r="B841" s="1">
        <f>IFERROR(VLOOKUP(D841,IMPORT!$1:$1048576,6,FALSE),"")</f>
        <v>0</v>
      </c>
      <c r="C841" s="1" t="str">
        <f>IFERROR(VLOOKUP(B841,IMPORT!$F:$G,2,FALSE),"")</f>
        <v/>
      </c>
      <c r="D841" s="8" t="str">
        <f>IFERROR(IF(IMPORT!A841&lt;&gt;"",IMPORT!A841,""),"")</f>
        <v/>
      </c>
      <c r="E841" s="1">
        <f>IFERROR(VLOOKUP(D841,IMPORT!$1:$1048576,21,FALSE),"")</f>
        <v>0</v>
      </c>
      <c r="F841" s="25" t="str">
        <f>IFERROR(IF(VLOOKUP(B841,IMPORT!$F:$J,4,0)="true","","S"),"")</f>
        <v/>
      </c>
      <c r="G841" s="10" t="str">
        <f>IFERROR(IF(VLOOKUP(B841,IMPORT!$F:$J,5,0)="normal","","B"),"")</f>
        <v/>
      </c>
      <c r="H841" s="26" t="str">
        <f>IFERROR(IF(VLOOKUP(B841,IMPORT!$F:$L,7,0)="true","","P"),"")</f>
        <v/>
      </c>
      <c r="I841" s="18" t="str">
        <f>IF(AND(OR(IMPORT!K841="available",IMPORT!K841="reservation",IMPORT!K841="reservation-late"),OR(A841&lt;&gt;"Z - Garage - Livraison",A841&lt;&gt;"Z - Garage - Livraison")),B841,"")</f>
        <v/>
      </c>
      <c r="J841" s="18" t="str">
        <f>IFERROR(IF(VLOOKUP(B841,IMPORT!$F:$AF,21,FALSE)&lt;&gt;"null",IF(OR(A841="Z - Garage - Livraison",A841="Z - Garage - Restitution"),"",B841),""),"")</f>
        <v/>
      </c>
      <c r="K841" s="18" t="str">
        <f>IF(AND(J841="",OR(IMPORT!K841="intervention",IMPORT!K841="intervention-late")),IF(OR(A841="Z - Garage - Livraison",A841="Z - Garage - Restitution"),"",B841),"")</f>
        <v/>
      </c>
      <c r="L841" s="18" t="str">
        <f>IFERROR(IF(OR(A841="Z - Garage - Livraison",A841="Z - Garage - Restitution"),B841,""),"")</f>
        <v/>
      </c>
      <c r="M841" s="20" t="str">
        <f>IFERROR(INT(IF(OR(IMPORT!K841="intervention",IMPORT!K841="intervention-late",IMPORT!K841="unavailable"),IF(J841&lt;&gt;"",MID(VLOOKUP(B841,IMPORT!$F:$AF,21,0),1,10),MID(VLOOKUP(B841,IMPORT!$F:$AF,19,0),1,10)),"")),"")</f>
        <v/>
      </c>
      <c r="N841" s="20" t="str">
        <f>IFERROR(INT(IF(OR(IMPORT!K841="intervention",IMPORT!K841="intervention-late",IMPORT!K841="unavailable"),IF(J841&lt;&gt;"",MID(VLOOKUP(B841,IMPORT!$F:$AF,22,0),1,10),MID(VLOOKUP(B841,IMPORT!$F:$AF,20,0),1,10)),"")),"")</f>
        <v/>
      </c>
      <c r="O841" s="18" t="str">
        <f t="shared" ca="1" si="13"/>
        <v/>
      </c>
      <c r="P841" s="14" t="str">
        <f>IFERROR(INT(IF(MID(VLOOKUP(B841,IMPORT!$F:$AF,23,FALSE),1,10)&lt;&gt;"null",MID(VLOOKUP(B841,IMPORT!$F:$AF,23,FALSE),1,10),"")),"")</f>
        <v/>
      </c>
      <c r="Q841" s="16" t="str">
        <f>IFERROR(INT(IF(MID(VLOOKUP(B841,IMPORT!$F:$AF,26,FALSE),1,10)&lt;&gt;"null",MID(VLOOKUP(B841,IMPORT!$F:$AF,26,FALSE),1,10),"")),"")</f>
        <v/>
      </c>
      <c r="R841" s="16" t="str">
        <f>IFERROR(IF(VLOOKUP(B841,IMPORT!$F:$AF,11,FALSE)="true","X",""),"")</f>
        <v/>
      </c>
      <c r="S841" s="16" t="str">
        <f>IFERROR(IF(VLOOKUP(B841,IMPORT!$F:$AF,12,FALSE)="true","X",""),"")</f>
        <v/>
      </c>
      <c r="T841" s="16" t="str">
        <f>IFERROR(IF(VLOOKUP(B841,IMPORT!$F:$AF,9,FALSE)="true","X",""),"")</f>
        <v/>
      </c>
      <c r="U841" s="16" t="str">
        <f>IFERROR(IF(VLOOKUP(B841,IMPORT!$F:$AF,10,FALSE)="true","X",""),"")</f>
        <v/>
      </c>
      <c r="V841" s="16" t="str">
        <f>IFERROR(IF(VLOOKUP(B841,IMPORT!$F:$AF,13,FALSE)="true","X",""),"")</f>
        <v/>
      </c>
      <c r="W841" s="16" t="str">
        <f>IFERROR(IF(VLOOKUP(B841,IMPORT!$F:$AF,14,FALSE)="true","X",""),"")</f>
        <v/>
      </c>
      <c r="X841" s="12" t="str">
        <f>IFERROR(INT(IF(MID(VLOOKUP(B841,IMPORT!$F:$AF,27,FALSE),1,10)&lt;&gt;"null",MID(VLOOKUP(B841,IMPORT!$F:$AF,27,FALSE),1,10),"-")),"")</f>
        <v/>
      </c>
      <c r="Y841" s="21" t="str">
        <f>IFERROR(IF(VLOOKUP(B841,IMPORT!$F:$AF,24,FALSE)&lt;&gt;"null",VLOOKUP(B841,IMPORT!$F:$AF,24,FALSE),""),"")</f>
        <v/>
      </c>
      <c r="Z841" s="18" t="str">
        <f>IFERROR(IF(VLOOKUP(B841,IMPORT!$F:$AF,25,FALSE)&lt;&gt;"null",VLOOKUP(B841,IMPORT!$F:$AF,25,FALSE),""),"")</f>
        <v/>
      </c>
    </row>
    <row r="842" spans="1:26">
      <c r="A842" s="1" t="str">
        <f>IFERROR(IF(IMPORT!C842&lt;&gt;"",IMPORT!C842,""),"")</f>
        <v/>
      </c>
      <c r="B842" s="1">
        <f>IFERROR(VLOOKUP(D842,IMPORT!$1:$1048576,6,FALSE),"")</f>
        <v>0</v>
      </c>
      <c r="C842" s="1" t="str">
        <f>IFERROR(VLOOKUP(B842,IMPORT!$F:$G,2,FALSE),"")</f>
        <v/>
      </c>
      <c r="D842" s="8" t="str">
        <f>IFERROR(IF(IMPORT!A842&lt;&gt;"",IMPORT!A842,""),"")</f>
        <v/>
      </c>
      <c r="E842" s="1">
        <f>IFERROR(VLOOKUP(D842,IMPORT!$1:$1048576,21,FALSE),"")</f>
        <v>0</v>
      </c>
      <c r="F842" s="25" t="str">
        <f>IFERROR(IF(VLOOKUP(B842,IMPORT!$F:$J,4,0)="true","","S"),"")</f>
        <v/>
      </c>
      <c r="G842" s="10" t="str">
        <f>IFERROR(IF(VLOOKUP(B842,IMPORT!$F:$J,5,0)="normal","","B"),"")</f>
        <v/>
      </c>
      <c r="H842" s="26" t="str">
        <f>IFERROR(IF(VLOOKUP(B842,IMPORT!$F:$L,7,0)="true","","P"),"")</f>
        <v/>
      </c>
      <c r="I842" s="18" t="str">
        <f>IF(AND(OR(IMPORT!K842="available",IMPORT!K842="reservation",IMPORT!K842="reservation-late"),OR(A842&lt;&gt;"Z - Garage - Livraison",A842&lt;&gt;"Z - Garage - Livraison")),B842,"")</f>
        <v/>
      </c>
      <c r="J842" s="18" t="str">
        <f>IFERROR(IF(VLOOKUP(B842,IMPORT!$F:$AF,21,FALSE)&lt;&gt;"null",IF(OR(A842="Z - Garage - Livraison",A842="Z - Garage - Restitution"),"",B842),""),"")</f>
        <v/>
      </c>
      <c r="K842" s="18" t="str">
        <f>IF(AND(J842="",OR(IMPORT!K842="intervention",IMPORT!K842="intervention-late")),IF(OR(A842="Z - Garage - Livraison",A842="Z - Garage - Restitution"),"",B842),"")</f>
        <v/>
      </c>
      <c r="L842" s="18" t="str">
        <f>IFERROR(IF(OR(A842="Z - Garage - Livraison",A842="Z - Garage - Restitution"),B842,""),"")</f>
        <v/>
      </c>
      <c r="M842" s="20" t="str">
        <f>IFERROR(INT(IF(OR(IMPORT!K842="intervention",IMPORT!K842="intervention-late",IMPORT!K842="unavailable"),IF(J842&lt;&gt;"",MID(VLOOKUP(B842,IMPORT!$F:$AF,21,0),1,10),MID(VLOOKUP(B842,IMPORT!$F:$AF,19,0),1,10)),"")),"")</f>
        <v/>
      </c>
      <c r="N842" s="20" t="str">
        <f>IFERROR(INT(IF(OR(IMPORT!K842="intervention",IMPORT!K842="intervention-late",IMPORT!K842="unavailable"),IF(J842&lt;&gt;"",MID(VLOOKUP(B842,IMPORT!$F:$AF,22,0),1,10),MID(VLOOKUP(B842,IMPORT!$F:$AF,20,0),1,10)),"")),"")</f>
        <v/>
      </c>
      <c r="O842" s="18" t="str">
        <f t="shared" ca="1" si="13"/>
        <v/>
      </c>
      <c r="P842" s="14" t="str">
        <f>IFERROR(INT(IF(MID(VLOOKUP(B842,IMPORT!$F:$AF,23,FALSE),1,10)&lt;&gt;"null",MID(VLOOKUP(B842,IMPORT!$F:$AF,23,FALSE),1,10),"")),"")</f>
        <v/>
      </c>
      <c r="Q842" s="16" t="str">
        <f>IFERROR(INT(IF(MID(VLOOKUP(B842,IMPORT!$F:$AF,26,FALSE),1,10)&lt;&gt;"null",MID(VLOOKUP(B842,IMPORT!$F:$AF,26,FALSE),1,10),"")),"")</f>
        <v/>
      </c>
      <c r="R842" s="16" t="str">
        <f>IFERROR(IF(VLOOKUP(B842,IMPORT!$F:$AF,11,FALSE)="true","X",""),"")</f>
        <v/>
      </c>
      <c r="S842" s="16" t="str">
        <f>IFERROR(IF(VLOOKUP(B842,IMPORT!$F:$AF,12,FALSE)="true","X",""),"")</f>
        <v/>
      </c>
      <c r="T842" s="16" t="str">
        <f>IFERROR(IF(VLOOKUP(B842,IMPORT!$F:$AF,9,FALSE)="true","X",""),"")</f>
        <v/>
      </c>
      <c r="U842" s="16" t="str">
        <f>IFERROR(IF(VLOOKUP(B842,IMPORT!$F:$AF,10,FALSE)="true","X",""),"")</f>
        <v/>
      </c>
      <c r="V842" s="16" t="str">
        <f>IFERROR(IF(VLOOKUP(B842,IMPORT!$F:$AF,13,FALSE)="true","X",""),"")</f>
        <v/>
      </c>
      <c r="W842" s="16" t="str">
        <f>IFERROR(IF(VLOOKUP(B842,IMPORT!$F:$AF,14,FALSE)="true","X",""),"")</f>
        <v/>
      </c>
      <c r="X842" s="12" t="str">
        <f>IFERROR(INT(IF(MID(VLOOKUP(B842,IMPORT!$F:$AF,27,FALSE),1,10)&lt;&gt;"null",MID(VLOOKUP(B842,IMPORT!$F:$AF,27,FALSE),1,10),"-")),"")</f>
        <v/>
      </c>
      <c r="Y842" s="21" t="str">
        <f>IFERROR(IF(VLOOKUP(B842,IMPORT!$F:$AF,24,FALSE)&lt;&gt;"null",VLOOKUP(B842,IMPORT!$F:$AF,24,FALSE),""),"")</f>
        <v/>
      </c>
      <c r="Z842" s="18" t="str">
        <f>IFERROR(IF(VLOOKUP(B842,IMPORT!$F:$AF,25,FALSE)&lt;&gt;"null",VLOOKUP(B842,IMPORT!$F:$AF,25,FALSE),""),"")</f>
        <v/>
      </c>
    </row>
    <row r="843" spans="1:26">
      <c r="A843" s="1" t="str">
        <f>IFERROR(IF(IMPORT!C843&lt;&gt;"",IMPORT!C843,""),"")</f>
        <v/>
      </c>
      <c r="B843" s="1">
        <f>IFERROR(VLOOKUP(D843,IMPORT!$1:$1048576,6,FALSE),"")</f>
        <v>0</v>
      </c>
      <c r="C843" s="1" t="str">
        <f>IFERROR(VLOOKUP(B843,IMPORT!$F:$G,2,FALSE),"")</f>
        <v/>
      </c>
      <c r="D843" s="8" t="str">
        <f>IFERROR(IF(IMPORT!A843&lt;&gt;"",IMPORT!A843,""),"")</f>
        <v/>
      </c>
      <c r="E843" s="1">
        <f>IFERROR(VLOOKUP(D843,IMPORT!$1:$1048576,21,FALSE),"")</f>
        <v>0</v>
      </c>
      <c r="F843" s="25" t="str">
        <f>IFERROR(IF(VLOOKUP(B843,IMPORT!$F:$J,4,0)="true","","S"),"")</f>
        <v/>
      </c>
      <c r="G843" s="10" t="str">
        <f>IFERROR(IF(VLOOKUP(B843,IMPORT!$F:$J,5,0)="normal","","B"),"")</f>
        <v/>
      </c>
      <c r="H843" s="26" t="str">
        <f>IFERROR(IF(VLOOKUP(B843,IMPORT!$F:$L,7,0)="true","","P"),"")</f>
        <v/>
      </c>
      <c r="I843" s="18" t="str">
        <f>IF(AND(OR(IMPORT!K843="available",IMPORT!K843="reservation",IMPORT!K843="reservation-late"),OR(A843&lt;&gt;"Z - Garage - Livraison",A843&lt;&gt;"Z - Garage - Livraison")),B843,"")</f>
        <v/>
      </c>
      <c r="J843" s="18" t="str">
        <f>IFERROR(IF(VLOOKUP(B843,IMPORT!$F:$AF,21,FALSE)&lt;&gt;"null",IF(OR(A843="Z - Garage - Livraison",A843="Z - Garage - Restitution"),"",B843),""),"")</f>
        <v/>
      </c>
      <c r="K843" s="18" t="str">
        <f>IF(AND(J843="",OR(IMPORT!K843="intervention",IMPORT!K843="intervention-late")),IF(OR(A843="Z - Garage - Livraison",A843="Z - Garage - Restitution"),"",B843),"")</f>
        <v/>
      </c>
      <c r="L843" s="18" t="str">
        <f>IFERROR(IF(OR(A843="Z - Garage - Livraison",A843="Z - Garage - Restitution"),B843,""),"")</f>
        <v/>
      </c>
      <c r="M843" s="20" t="str">
        <f>IFERROR(INT(IF(OR(IMPORT!K843="intervention",IMPORT!K843="intervention-late",IMPORT!K843="unavailable"),IF(J843&lt;&gt;"",MID(VLOOKUP(B843,IMPORT!$F:$AF,21,0),1,10),MID(VLOOKUP(B843,IMPORT!$F:$AF,19,0),1,10)),"")),"")</f>
        <v/>
      </c>
      <c r="N843" s="20" t="str">
        <f>IFERROR(INT(IF(OR(IMPORT!K843="intervention",IMPORT!K843="intervention-late",IMPORT!K843="unavailable"),IF(J843&lt;&gt;"",MID(VLOOKUP(B843,IMPORT!$F:$AF,22,0),1,10),MID(VLOOKUP(B843,IMPORT!$F:$AF,20,0),1,10)),"")),"")</f>
        <v/>
      </c>
      <c r="O843" s="18" t="str">
        <f t="shared" ca="1" si="13"/>
        <v/>
      </c>
      <c r="P843" s="14" t="str">
        <f>IFERROR(INT(IF(MID(VLOOKUP(B843,IMPORT!$F:$AF,23,FALSE),1,10)&lt;&gt;"null",MID(VLOOKUP(B843,IMPORT!$F:$AF,23,FALSE),1,10),"")),"")</f>
        <v/>
      </c>
      <c r="Q843" s="16" t="str">
        <f>IFERROR(INT(IF(MID(VLOOKUP(B843,IMPORT!$F:$AF,26,FALSE),1,10)&lt;&gt;"null",MID(VLOOKUP(B843,IMPORT!$F:$AF,26,FALSE),1,10),"")),"")</f>
        <v/>
      </c>
      <c r="R843" s="16" t="str">
        <f>IFERROR(IF(VLOOKUP(B843,IMPORT!$F:$AF,11,FALSE)="true","X",""),"")</f>
        <v/>
      </c>
      <c r="S843" s="16" t="str">
        <f>IFERROR(IF(VLOOKUP(B843,IMPORT!$F:$AF,12,FALSE)="true","X",""),"")</f>
        <v/>
      </c>
      <c r="T843" s="16" t="str">
        <f>IFERROR(IF(VLOOKUP(B843,IMPORT!$F:$AF,9,FALSE)="true","X",""),"")</f>
        <v/>
      </c>
      <c r="U843" s="16" t="str">
        <f>IFERROR(IF(VLOOKUP(B843,IMPORT!$F:$AF,10,FALSE)="true","X",""),"")</f>
        <v/>
      </c>
      <c r="V843" s="16" t="str">
        <f>IFERROR(IF(VLOOKUP(B843,IMPORT!$F:$AF,13,FALSE)="true","X",""),"")</f>
        <v/>
      </c>
      <c r="W843" s="16" t="str">
        <f>IFERROR(IF(VLOOKUP(B843,IMPORT!$F:$AF,14,FALSE)="true","X",""),"")</f>
        <v/>
      </c>
      <c r="X843" s="12" t="str">
        <f>IFERROR(INT(IF(MID(VLOOKUP(B843,IMPORT!$F:$AF,27,FALSE),1,10)&lt;&gt;"null",MID(VLOOKUP(B843,IMPORT!$F:$AF,27,FALSE),1,10),"-")),"")</f>
        <v/>
      </c>
      <c r="Y843" s="21" t="str">
        <f>IFERROR(IF(VLOOKUP(B843,IMPORT!$F:$AF,24,FALSE)&lt;&gt;"null",VLOOKUP(B843,IMPORT!$F:$AF,24,FALSE),""),"")</f>
        <v/>
      </c>
      <c r="Z843" s="18" t="str">
        <f>IFERROR(IF(VLOOKUP(B843,IMPORT!$F:$AF,25,FALSE)&lt;&gt;"null",VLOOKUP(B843,IMPORT!$F:$AF,25,FALSE),""),"")</f>
        <v/>
      </c>
    </row>
    <row r="844" spans="1:26">
      <c r="A844" s="1" t="str">
        <f>IFERROR(IF(IMPORT!C844&lt;&gt;"",IMPORT!C844,""),"")</f>
        <v/>
      </c>
      <c r="B844" s="1">
        <f>IFERROR(VLOOKUP(D844,IMPORT!$1:$1048576,6,FALSE),"")</f>
        <v>0</v>
      </c>
      <c r="C844" s="1" t="str">
        <f>IFERROR(VLOOKUP(B844,IMPORT!$F:$G,2,FALSE),"")</f>
        <v/>
      </c>
      <c r="D844" s="8" t="str">
        <f>IFERROR(IF(IMPORT!A844&lt;&gt;"",IMPORT!A844,""),"")</f>
        <v/>
      </c>
      <c r="E844" s="1">
        <f>IFERROR(VLOOKUP(D844,IMPORT!$1:$1048576,21,FALSE),"")</f>
        <v>0</v>
      </c>
      <c r="F844" s="25" t="str">
        <f>IFERROR(IF(VLOOKUP(B844,IMPORT!$F:$J,4,0)="true","","S"),"")</f>
        <v/>
      </c>
      <c r="G844" s="10" t="str">
        <f>IFERROR(IF(VLOOKUP(B844,IMPORT!$F:$J,5,0)="normal","","B"),"")</f>
        <v/>
      </c>
      <c r="H844" s="26" t="str">
        <f>IFERROR(IF(VLOOKUP(B844,IMPORT!$F:$L,7,0)="true","","P"),"")</f>
        <v/>
      </c>
      <c r="I844" s="18" t="str">
        <f>IF(AND(OR(IMPORT!K844="available",IMPORT!K844="reservation",IMPORT!K844="reservation-late"),OR(A844&lt;&gt;"Z - Garage - Livraison",A844&lt;&gt;"Z - Garage - Livraison")),B844,"")</f>
        <v/>
      </c>
      <c r="J844" s="18" t="str">
        <f>IFERROR(IF(VLOOKUP(B844,IMPORT!$F:$AF,21,FALSE)&lt;&gt;"null",IF(OR(A844="Z - Garage - Livraison",A844="Z - Garage - Restitution"),"",B844),""),"")</f>
        <v/>
      </c>
      <c r="K844" s="18" t="str">
        <f>IF(AND(J844="",OR(IMPORT!K844="intervention",IMPORT!K844="intervention-late")),IF(OR(A844="Z - Garage - Livraison",A844="Z - Garage - Restitution"),"",B844),"")</f>
        <v/>
      </c>
      <c r="L844" s="18" t="str">
        <f>IFERROR(IF(OR(A844="Z - Garage - Livraison",A844="Z - Garage - Restitution"),B844,""),"")</f>
        <v/>
      </c>
      <c r="M844" s="20" t="str">
        <f>IFERROR(INT(IF(OR(IMPORT!K844="intervention",IMPORT!K844="intervention-late",IMPORT!K844="unavailable"),IF(J844&lt;&gt;"",MID(VLOOKUP(B844,IMPORT!$F:$AF,21,0),1,10),MID(VLOOKUP(B844,IMPORT!$F:$AF,19,0),1,10)),"")),"")</f>
        <v/>
      </c>
      <c r="N844" s="20" t="str">
        <f>IFERROR(INT(IF(OR(IMPORT!K844="intervention",IMPORT!K844="intervention-late",IMPORT!K844="unavailable"),IF(J844&lt;&gt;"",MID(VLOOKUP(B844,IMPORT!$F:$AF,22,0),1,10),MID(VLOOKUP(B844,IMPORT!$F:$AF,20,0),1,10)),"")),"")</f>
        <v/>
      </c>
      <c r="O844" s="18" t="str">
        <f t="shared" ca="1" si="13"/>
        <v/>
      </c>
      <c r="P844" s="14" t="str">
        <f>IFERROR(INT(IF(MID(VLOOKUP(B844,IMPORT!$F:$AF,23,FALSE),1,10)&lt;&gt;"null",MID(VLOOKUP(B844,IMPORT!$F:$AF,23,FALSE),1,10),"")),"")</f>
        <v/>
      </c>
      <c r="Q844" s="16" t="str">
        <f>IFERROR(INT(IF(MID(VLOOKUP(B844,IMPORT!$F:$AF,26,FALSE),1,10)&lt;&gt;"null",MID(VLOOKUP(B844,IMPORT!$F:$AF,26,FALSE),1,10),"")),"")</f>
        <v/>
      </c>
      <c r="R844" s="16" t="str">
        <f>IFERROR(IF(VLOOKUP(B844,IMPORT!$F:$AF,11,FALSE)="true","X",""),"")</f>
        <v/>
      </c>
      <c r="S844" s="16" t="str">
        <f>IFERROR(IF(VLOOKUP(B844,IMPORT!$F:$AF,12,FALSE)="true","X",""),"")</f>
        <v/>
      </c>
      <c r="T844" s="16" t="str">
        <f>IFERROR(IF(VLOOKUP(B844,IMPORT!$F:$AF,9,FALSE)="true","X",""),"")</f>
        <v/>
      </c>
      <c r="U844" s="16" t="str">
        <f>IFERROR(IF(VLOOKUP(B844,IMPORT!$F:$AF,10,FALSE)="true","X",""),"")</f>
        <v/>
      </c>
      <c r="V844" s="16" t="str">
        <f>IFERROR(IF(VLOOKUP(B844,IMPORT!$F:$AF,13,FALSE)="true","X",""),"")</f>
        <v/>
      </c>
      <c r="W844" s="16" t="str">
        <f>IFERROR(IF(VLOOKUP(B844,IMPORT!$F:$AF,14,FALSE)="true","X",""),"")</f>
        <v/>
      </c>
      <c r="X844" s="12" t="str">
        <f>IFERROR(INT(IF(MID(VLOOKUP(B844,IMPORT!$F:$AF,27,FALSE),1,10)&lt;&gt;"null",MID(VLOOKUP(B844,IMPORT!$F:$AF,27,FALSE),1,10),"-")),"")</f>
        <v/>
      </c>
      <c r="Y844" s="21" t="str">
        <f>IFERROR(IF(VLOOKUP(B844,IMPORT!$F:$AF,24,FALSE)&lt;&gt;"null",VLOOKUP(B844,IMPORT!$F:$AF,24,FALSE),""),"")</f>
        <v/>
      </c>
      <c r="Z844" s="18" t="str">
        <f>IFERROR(IF(VLOOKUP(B844,IMPORT!$F:$AF,25,FALSE)&lt;&gt;"null",VLOOKUP(B844,IMPORT!$F:$AF,25,FALSE),""),"")</f>
        <v/>
      </c>
    </row>
    <row r="845" spans="1:26">
      <c r="A845" s="1" t="str">
        <f>IFERROR(IF(IMPORT!C845&lt;&gt;"",IMPORT!C845,""),"")</f>
        <v/>
      </c>
      <c r="B845" s="1">
        <f>IFERROR(VLOOKUP(D845,IMPORT!$1:$1048576,6,FALSE),"")</f>
        <v>0</v>
      </c>
      <c r="C845" s="1" t="str">
        <f>IFERROR(VLOOKUP(B845,IMPORT!$F:$G,2,FALSE),"")</f>
        <v/>
      </c>
      <c r="D845" s="8" t="str">
        <f>IFERROR(IF(IMPORT!A845&lt;&gt;"",IMPORT!A845,""),"")</f>
        <v/>
      </c>
      <c r="E845" s="1">
        <f>IFERROR(VLOOKUP(D845,IMPORT!$1:$1048576,21,FALSE),"")</f>
        <v>0</v>
      </c>
      <c r="F845" s="25" t="str">
        <f>IFERROR(IF(VLOOKUP(B845,IMPORT!$F:$J,4,0)="true","","S"),"")</f>
        <v/>
      </c>
      <c r="G845" s="10" t="str">
        <f>IFERROR(IF(VLOOKUP(B845,IMPORT!$F:$J,5,0)="normal","","B"),"")</f>
        <v/>
      </c>
      <c r="H845" s="26" t="str">
        <f>IFERROR(IF(VLOOKUP(B845,IMPORT!$F:$L,7,0)="true","","P"),"")</f>
        <v/>
      </c>
      <c r="I845" s="18" t="str">
        <f>IF(AND(OR(IMPORT!K845="available",IMPORT!K845="reservation",IMPORT!K845="reservation-late"),OR(A845&lt;&gt;"Z - Garage - Livraison",A845&lt;&gt;"Z - Garage - Livraison")),B845,"")</f>
        <v/>
      </c>
      <c r="J845" s="18" t="str">
        <f>IFERROR(IF(VLOOKUP(B845,IMPORT!$F:$AF,21,FALSE)&lt;&gt;"null",IF(OR(A845="Z - Garage - Livraison",A845="Z - Garage - Restitution"),"",B845),""),"")</f>
        <v/>
      </c>
      <c r="K845" s="18" t="str">
        <f>IF(AND(J845="",OR(IMPORT!K845="intervention",IMPORT!K845="intervention-late")),IF(OR(A845="Z - Garage - Livraison",A845="Z - Garage - Restitution"),"",B845),"")</f>
        <v/>
      </c>
      <c r="L845" s="18" t="str">
        <f>IFERROR(IF(OR(A845="Z - Garage - Livraison",A845="Z - Garage - Restitution"),B845,""),"")</f>
        <v/>
      </c>
      <c r="M845" s="20" t="str">
        <f>IFERROR(INT(IF(OR(IMPORT!K845="intervention",IMPORT!K845="intervention-late",IMPORT!K845="unavailable"),IF(J845&lt;&gt;"",MID(VLOOKUP(B845,IMPORT!$F:$AF,21,0),1,10),MID(VLOOKUP(B845,IMPORT!$F:$AF,19,0),1,10)),"")),"")</f>
        <v/>
      </c>
      <c r="N845" s="20" t="str">
        <f>IFERROR(INT(IF(OR(IMPORT!K845="intervention",IMPORT!K845="intervention-late",IMPORT!K845="unavailable"),IF(J845&lt;&gt;"",MID(VLOOKUP(B845,IMPORT!$F:$AF,22,0),1,10),MID(VLOOKUP(B845,IMPORT!$F:$AF,20,0),1,10)),"")),"")</f>
        <v/>
      </c>
      <c r="O845" s="18" t="str">
        <f t="shared" ca="1" si="13"/>
        <v/>
      </c>
      <c r="P845" s="14" t="str">
        <f>IFERROR(INT(IF(MID(VLOOKUP(B845,IMPORT!$F:$AF,23,FALSE),1,10)&lt;&gt;"null",MID(VLOOKUP(B845,IMPORT!$F:$AF,23,FALSE),1,10),"")),"")</f>
        <v/>
      </c>
      <c r="Q845" s="16" t="str">
        <f>IFERROR(INT(IF(MID(VLOOKUP(B845,IMPORT!$F:$AF,26,FALSE),1,10)&lt;&gt;"null",MID(VLOOKUP(B845,IMPORT!$F:$AF,26,FALSE),1,10),"")),"")</f>
        <v/>
      </c>
      <c r="R845" s="16" t="str">
        <f>IFERROR(IF(VLOOKUP(B845,IMPORT!$F:$AF,11,FALSE)="true","X",""),"")</f>
        <v/>
      </c>
      <c r="S845" s="16" t="str">
        <f>IFERROR(IF(VLOOKUP(B845,IMPORT!$F:$AF,12,FALSE)="true","X",""),"")</f>
        <v/>
      </c>
      <c r="T845" s="16" t="str">
        <f>IFERROR(IF(VLOOKUP(B845,IMPORT!$F:$AF,9,FALSE)="true","X",""),"")</f>
        <v/>
      </c>
      <c r="U845" s="16" t="str">
        <f>IFERROR(IF(VLOOKUP(B845,IMPORT!$F:$AF,10,FALSE)="true","X",""),"")</f>
        <v/>
      </c>
      <c r="V845" s="16" t="str">
        <f>IFERROR(IF(VLOOKUP(B845,IMPORT!$F:$AF,13,FALSE)="true","X",""),"")</f>
        <v/>
      </c>
      <c r="W845" s="16" t="str">
        <f>IFERROR(IF(VLOOKUP(B845,IMPORT!$F:$AF,14,FALSE)="true","X",""),"")</f>
        <v/>
      </c>
      <c r="X845" s="12" t="str">
        <f>IFERROR(INT(IF(MID(VLOOKUP(B845,IMPORT!$F:$AF,27,FALSE),1,10)&lt;&gt;"null",MID(VLOOKUP(B845,IMPORT!$F:$AF,27,FALSE),1,10),"-")),"")</f>
        <v/>
      </c>
      <c r="Y845" s="21" t="str">
        <f>IFERROR(IF(VLOOKUP(B845,IMPORT!$F:$AF,24,FALSE)&lt;&gt;"null",VLOOKUP(B845,IMPORT!$F:$AF,24,FALSE),""),"")</f>
        <v/>
      </c>
      <c r="Z845" s="18" t="str">
        <f>IFERROR(IF(VLOOKUP(B845,IMPORT!$F:$AF,25,FALSE)&lt;&gt;"null",VLOOKUP(B845,IMPORT!$F:$AF,25,FALSE),""),"")</f>
        <v/>
      </c>
    </row>
    <row r="846" spans="1:26">
      <c r="A846" s="1" t="str">
        <f>IFERROR(IF(IMPORT!C846&lt;&gt;"",IMPORT!C846,""),"")</f>
        <v/>
      </c>
      <c r="B846" s="1">
        <f>IFERROR(VLOOKUP(D846,IMPORT!$1:$1048576,6,FALSE),"")</f>
        <v>0</v>
      </c>
      <c r="C846" s="1" t="str">
        <f>IFERROR(VLOOKUP(B846,IMPORT!$F:$G,2,FALSE),"")</f>
        <v/>
      </c>
      <c r="D846" s="8" t="str">
        <f>IFERROR(IF(IMPORT!A846&lt;&gt;"",IMPORT!A846,""),"")</f>
        <v/>
      </c>
      <c r="E846" s="1">
        <f>IFERROR(VLOOKUP(D846,IMPORT!$1:$1048576,21,FALSE),"")</f>
        <v>0</v>
      </c>
      <c r="F846" s="25" t="str">
        <f>IFERROR(IF(VLOOKUP(B846,IMPORT!$F:$J,4,0)="true","","S"),"")</f>
        <v/>
      </c>
      <c r="G846" s="10" t="str">
        <f>IFERROR(IF(VLOOKUP(B846,IMPORT!$F:$J,5,0)="normal","","B"),"")</f>
        <v/>
      </c>
      <c r="H846" s="26" t="str">
        <f>IFERROR(IF(VLOOKUP(B846,IMPORT!$F:$L,7,0)="true","","P"),"")</f>
        <v/>
      </c>
      <c r="I846" s="18" t="str">
        <f>IF(AND(OR(IMPORT!K846="available",IMPORT!K846="reservation",IMPORT!K846="reservation-late"),OR(A846&lt;&gt;"Z - Garage - Livraison",A846&lt;&gt;"Z - Garage - Livraison")),B846,"")</f>
        <v/>
      </c>
      <c r="J846" s="18" t="str">
        <f>IFERROR(IF(VLOOKUP(B846,IMPORT!$F:$AF,21,FALSE)&lt;&gt;"null",IF(OR(A846="Z - Garage - Livraison",A846="Z - Garage - Restitution"),"",B846),""),"")</f>
        <v/>
      </c>
      <c r="K846" s="18" t="str">
        <f>IF(AND(J846="",OR(IMPORT!K846="intervention",IMPORT!K846="intervention-late")),IF(OR(A846="Z - Garage - Livraison",A846="Z - Garage - Restitution"),"",B846),"")</f>
        <v/>
      </c>
      <c r="L846" s="18" t="str">
        <f>IFERROR(IF(OR(A846="Z - Garage - Livraison",A846="Z - Garage - Restitution"),B846,""),"")</f>
        <v/>
      </c>
      <c r="M846" s="20" t="str">
        <f>IFERROR(INT(IF(OR(IMPORT!K846="intervention",IMPORT!K846="intervention-late",IMPORT!K846="unavailable"),IF(J846&lt;&gt;"",MID(VLOOKUP(B846,IMPORT!$F:$AF,21,0),1,10),MID(VLOOKUP(B846,IMPORT!$F:$AF,19,0),1,10)),"")),"")</f>
        <v/>
      </c>
      <c r="N846" s="20" t="str">
        <f>IFERROR(INT(IF(OR(IMPORT!K846="intervention",IMPORT!K846="intervention-late",IMPORT!K846="unavailable"),IF(J846&lt;&gt;"",MID(VLOOKUP(B846,IMPORT!$F:$AF,22,0),1,10),MID(VLOOKUP(B846,IMPORT!$F:$AF,20,0),1,10)),"")),"")</f>
        <v/>
      </c>
      <c r="O846" s="18" t="str">
        <f t="shared" ca="1" si="13"/>
        <v/>
      </c>
      <c r="P846" s="14" t="str">
        <f>IFERROR(INT(IF(MID(VLOOKUP(B846,IMPORT!$F:$AF,23,FALSE),1,10)&lt;&gt;"null",MID(VLOOKUP(B846,IMPORT!$F:$AF,23,FALSE),1,10),"")),"")</f>
        <v/>
      </c>
      <c r="Q846" s="16" t="str">
        <f>IFERROR(INT(IF(MID(VLOOKUP(B846,IMPORT!$F:$AF,26,FALSE),1,10)&lt;&gt;"null",MID(VLOOKUP(B846,IMPORT!$F:$AF,26,FALSE),1,10),"")),"")</f>
        <v/>
      </c>
      <c r="R846" s="16" t="str">
        <f>IFERROR(IF(VLOOKUP(B846,IMPORT!$F:$AF,11,FALSE)="true","X",""),"")</f>
        <v/>
      </c>
      <c r="S846" s="16" t="str">
        <f>IFERROR(IF(VLOOKUP(B846,IMPORT!$F:$AF,12,FALSE)="true","X",""),"")</f>
        <v/>
      </c>
      <c r="T846" s="16" t="str">
        <f>IFERROR(IF(VLOOKUP(B846,IMPORT!$F:$AF,9,FALSE)="true","X",""),"")</f>
        <v/>
      </c>
      <c r="U846" s="16" t="str">
        <f>IFERROR(IF(VLOOKUP(B846,IMPORT!$F:$AF,10,FALSE)="true","X",""),"")</f>
        <v/>
      </c>
      <c r="V846" s="16" t="str">
        <f>IFERROR(IF(VLOOKUP(B846,IMPORT!$F:$AF,13,FALSE)="true","X",""),"")</f>
        <v/>
      </c>
      <c r="W846" s="16" t="str">
        <f>IFERROR(IF(VLOOKUP(B846,IMPORT!$F:$AF,14,FALSE)="true","X",""),"")</f>
        <v/>
      </c>
      <c r="X846" s="12" t="str">
        <f>IFERROR(INT(IF(MID(VLOOKUP(B846,IMPORT!$F:$AF,27,FALSE),1,10)&lt;&gt;"null",MID(VLOOKUP(B846,IMPORT!$F:$AF,27,FALSE),1,10),"-")),"")</f>
        <v/>
      </c>
      <c r="Y846" s="21" t="str">
        <f>IFERROR(IF(VLOOKUP(B846,IMPORT!$F:$AF,24,FALSE)&lt;&gt;"null",VLOOKUP(B846,IMPORT!$F:$AF,24,FALSE),""),"")</f>
        <v/>
      </c>
      <c r="Z846" s="18" t="str">
        <f>IFERROR(IF(VLOOKUP(B846,IMPORT!$F:$AF,25,FALSE)&lt;&gt;"null",VLOOKUP(B846,IMPORT!$F:$AF,25,FALSE),""),"")</f>
        <v/>
      </c>
    </row>
    <row r="847" spans="1:26">
      <c r="A847" s="1" t="str">
        <f>IFERROR(IF(IMPORT!C847&lt;&gt;"",IMPORT!C847,""),"")</f>
        <v/>
      </c>
      <c r="B847" s="1">
        <f>IFERROR(VLOOKUP(D847,IMPORT!$1:$1048576,6,FALSE),"")</f>
        <v>0</v>
      </c>
      <c r="C847" s="1" t="str">
        <f>IFERROR(VLOOKUP(B847,IMPORT!$F:$G,2,FALSE),"")</f>
        <v/>
      </c>
      <c r="D847" s="8" t="str">
        <f>IFERROR(IF(IMPORT!A847&lt;&gt;"",IMPORT!A847,""),"")</f>
        <v/>
      </c>
      <c r="E847" s="1">
        <f>IFERROR(VLOOKUP(D847,IMPORT!$1:$1048576,21,FALSE),"")</f>
        <v>0</v>
      </c>
      <c r="F847" s="25" t="str">
        <f>IFERROR(IF(VLOOKUP(B847,IMPORT!$F:$J,4,0)="true","","S"),"")</f>
        <v/>
      </c>
      <c r="G847" s="10" t="str">
        <f>IFERROR(IF(VLOOKUP(B847,IMPORT!$F:$J,5,0)="normal","","B"),"")</f>
        <v/>
      </c>
      <c r="H847" s="26" t="str">
        <f>IFERROR(IF(VLOOKUP(B847,IMPORT!$F:$L,7,0)="true","","P"),"")</f>
        <v/>
      </c>
      <c r="I847" s="18" t="str">
        <f>IF(AND(OR(IMPORT!K847="available",IMPORT!K847="reservation",IMPORT!K847="reservation-late"),OR(A847&lt;&gt;"Z - Garage - Livraison",A847&lt;&gt;"Z - Garage - Livraison")),B847,"")</f>
        <v/>
      </c>
      <c r="J847" s="18" t="str">
        <f>IFERROR(IF(VLOOKUP(B847,IMPORT!$F:$AF,21,FALSE)&lt;&gt;"null",IF(OR(A847="Z - Garage - Livraison",A847="Z - Garage - Restitution"),"",B847),""),"")</f>
        <v/>
      </c>
      <c r="K847" s="18" t="str">
        <f>IF(AND(J847="",OR(IMPORT!K847="intervention",IMPORT!K847="intervention-late")),IF(OR(A847="Z - Garage - Livraison",A847="Z - Garage - Restitution"),"",B847),"")</f>
        <v/>
      </c>
      <c r="L847" s="18" t="str">
        <f>IFERROR(IF(OR(A847="Z - Garage - Livraison",A847="Z - Garage - Restitution"),B847,""),"")</f>
        <v/>
      </c>
      <c r="M847" s="20" t="str">
        <f>IFERROR(INT(IF(OR(IMPORT!K847="intervention",IMPORT!K847="intervention-late",IMPORT!K847="unavailable"),IF(J847&lt;&gt;"",MID(VLOOKUP(B847,IMPORT!$F:$AF,21,0),1,10),MID(VLOOKUP(B847,IMPORT!$F:$AF,19,0),1,10)),"")),"")</f>
        <v/>
      </c>
      <c r="N847" s="20" t="str">
        <f>IFERROR(INT(IF(OR(IMPORT!K847="intervention",IMPORT!K847="intervention-late",IMPORT!K847="unavailable"),IF(J847&lt;&gt;"",MID(VLOOKUP(B847,IMPORT!$F:$AF,22,0),1,10),MID(VLOOKUP(B847,IMPORT!$F:$AF,20,0),1,10)),"")),"")</f>
        <v/>
      </c>
      <c r="O847" s="18" t="str">
        <f t="shared" ca="1" si="13"/>
        <v/>
      </c>
      <c r="P847" s="14" t="str">
        <f>IFERROR(INT(IF(MID(VLOOKUP(B847,IMPORT!$F:$AF,23,FALSE),1,10)&lt;&gt;"null",MID(VLOOKUP(B847,IMPORT!$F:$AF,23,FALSE),1,10),"")),"")</f>
        <v/>
      </c>
      <c r="Q847" s="16" t="str">
        <f>IFERROR(INT(IF(MID(VLOOKUP(B847,IMPORT!$F:$AF,26,FALSE),1,10)&lt;&gt;"null",MID(VLOOKUP(B847,IMPORT!$F:$AF,26,FALSE),1,10),"")),"")</f>
        <v/>
      </c>
      <c r="R847" s="16" t="str">
        <f>IFERROR(IF(VLOOKUP(B847,IMPORT!$F:$AF,11,FALSE)="true","X",""),"")</f>
        <v/>
      </c>
      <c r="S847" s="16" t="str">
        <f>IFERROR(IF(VLOOKUP(B847,IMPORT!$F:$AF,12,FALSE)="true","X",""),"")</f>
        <v/>
      </c>
      <c r="T847" s="16" t="str">
        <f>IFERROR(IF(VLOOKUP(B847,IMPORT!$F:$AF,9,FALSE)="true","X",""),"")</f>
        <v/>
      </c>
      <c r="U847" s="16" t="str">
        <f>IFERROR(IF(VLOOKUP(B847,IMPORT!$F:$AF,10,FALSE)="true","X",""),"")</f>
        <v/>
      </c>
      <c r="V847" s="16" t="str">
        <f>IFERROR(IF(VLOOKUP(B847,IMPORT!$F:$AF,13,FALSE)="true","X",""),"")</f>
        <v/>
      </c>
      <c r="W847" s="16" t="str">
        <f>IFERROR(IF(VLOOKUP(B847,IMPORT!$F:$AF,14,FALSE)="true","X",""),"")</f>
        <v/>
      </c>
      <c r="X847" s="12" t="str">
        <f>IFERROR(INT(IF(MID(VLOOKUP(B847,IMPORT!$F:$AF,27,FALSE),1,10)&lt;&gt;"null",MID(VLOOKUP(B847,IMPORT!$F:$AF,27,FALSE),1,10),"-")),"")</f>
        <v/>
      </c>
      <c r="Y847" s="21" t="str">
        <f>IFERROR(IF(VLOOKUP(B847,IMPORT!$F:$AF,24,FALSE)&lt;&gt;"null",VLOOKUP(B847,IMPORT!$F:$AF,24,FALSE),""),"")</f>
        <v/>
      </c>
      <c r="Z847" s="18" t="str">
        <f>IFERROR(IF(VLOOKUP(B847,IMPORT!$F:$AF,25,FALSE)&lt;&gt;"null",VLOOKUP(B847,IMPORT!$F:$AF,25,FALSE),""),"")</f>
        <v/>
      </c>
    </row>
    <row r="848" spans="1:26">
      <c r="A848" s="1" t="str">
        <f>IFERROR(IF(IMPORT!C848&lt;&gt;"",IMPORT!C848,""),"")</f>
        <v/>
      </c>
      <c r="B848" s="1">
        <f>IFERROR(VLOOKUP(D848,IMPORT!$1:$1048576,6,FALSE),"")</f>
        <v>0</v>
      </c>
      <c r="C848" s="1" t="str">
        <f>IFERROR(VLOOKUP(B848,IMPORT!$F:$G,2,FALSE),"")</f>
        <v/>
      </c>
      <c r="D848" s="8" t="str">
        <f>IFERROR(IF(IMPORT!A848&lt;&gt;"",IMPORT!A848,""),"")</f>
        <v/>
      </c>
      <c r="E848" s="1">
        <f>IFERROR(VLOOKUP(D848,IMPORT!$1:$1048576,21,FALSE),"")</f>
        <v>0</v>
      </c>
      <c r="F848" s="25" t="str">
        <f>IFERROR(IF(VLOOKUP(B848,IMPORT!$F:$J,4,0)="true","","S"),"")</f>
        <v/>
      </c>
      <c r="G848" s="10" t="str">
        <f>IFERROR(IF(VLOOKUP(B848,IMPORT!$F:$J,5,0)="normal","","B"),"")</f>
        <v/>
      </c>
      <c r="H848" s="26" t="str">
        <f>IFERROR(IF(VLOOKUP(B848,IMPORT!$F:$L,7,0)="true","","P"),"")</f>
        <v/>
      </c>
      <c r="I848" s="18" t="str">
        <f>IF(AND(OR(IMPORT!K848="available",IMPORT!K848="reservation",IMPORT!K848="reservation-late"),OR(A848&lt;&gt;"Z - Garage - Livraison",A848&lt;&gt;"Z - Garage - Livraison")),B848,"")</f>
        <v/>
      </c>
      <c r="J848" s="18" t="str">
        <f>IFERROR(IF(VLOOKUP(B848,IMPORT!$F:$AF,21,FALSE)&lt;&gt;"null",IF(OR(A848="Z - Garage - Livraison",A848="Z - Garage - Restitution"),"",B848),""),"")</f>
        <v/>
      </c>
      <c r="K848" s="18" t="str">
        <f>IF(AND(J848="",OR(IMPORT!K848="intervention",IMPORT!K848="intervention-late")),IF(OR(A848="Z - Garage - Livraison",A848="Z - Garage - Restitution"),"",B848),"")</f>
        <v/>
      </c>
      <c r="L848" s="18" t="str">
        <f>IFERROR(IF(OR(A848="Z - Garage - Livraison",A848="Z - Garage - Restitution"),B848,""),"")</f>
        <v/>
      </c>
      <c r="M848" s="20" t="str">
        <f>IFERROR(INT(IF(OR(IMPORT!K848="intervention",IMPORT!K848="intervention-late",IMPORT!K848="unavailable"),IF(J848&lt;&gt;"",MID(VLOOKUP(B848,IMPORT!$F:$AF,21,0),1,10),MID(VLOOKUP(B848,IMPORT!$F:$AF,19,0),1,10)),"")),"")</f>
        <v/>
      </c>
      <c r="N848" s="20" t="str">
        <f>IFERROR(INT(IF(OR(IMPORT!K848="intervention",IMPORT!K848="intervention-late",IMPORT!K848="unavailable"),IF(J848&lt;&gt;"",MID(VLOOKUP(B848,IMPORT!$F:$AF,22,0),1,10),MID(VLOOKUP(B848,IMPORT!$F:$AF,20,0),1,10)),"")),"")</f>
        <v/>
      </c>
      <c r="O848" s="18" t="str">
        <f t="shared" ca="1" si="13"/>
        <v/>
      </c>
      <c r="P848" s="14" t="str">
        <f>IFERROR(INT(IF(MID(VLOOKUP(B848,IMPORT!$F:$AF,23,FALSE),1,10)&lt;&gt;"null",MID(VLOOKUP(B848,IMPORT!$F:$AF,23,FALSE),1,10),"")),"")</f>
        <v/>
      </c>
      <c r="Q848" s="16" t="str">
        <f>IFERROR(INT(IF(MID(VLOOKUP(B848,IMPORT!$F:$AF,26,FALSE),1,10)&lt;&gt;"null",MID(VLOOKUP(B848,IMPORT!$F:$AF,26,FALSE),1,10),"")),"")</f>
        <v/>
      </c>
      <c r="R848" s="16" t="str">
        <f>IFERROR(IF(VLOOKUP(B848,IMPORT!$F:$AF,11,FALSE)="true","X",""),"")</f>
        <v/>
      </c>
      <c r="S848" s="16" t="str">
        <f>IFERROR(IF(VLOOKUP(B848,IMPORT!$F:$AF,12,FALSE)="true","X",""),"")</f>
        <v/>
      </c>
      <c r="T848" s="16" t="str">
        <f>IFERROR(IF(VLOOKUP(B848,IMPORT!$F:$AF,9,FALSE)="true","X",""),"")</f>
        <v/>
      </c>
      <c r="U848" s="16" t="str">
        <f>IFERROR(IF(VLOOKUP(B848,IMPORT!$F:$AF,10,FALSE)="true","X",""),"")</f>
        <v/>
      </c>
      <c r="V848" s="16" t="str">
        <f>IFERROR(IF(VLOOKUP(B848,IMPORT!$F:$AF,13,FALSE)="true","X",""),"")</f>
        <v/>
      </c>
      <c r="W848" s="16" t="str">
        <f>IFERROR(IF(VLOOKUP(B848,IMPORT!$F:$AF,14,FALSE)="true","X",""),"")</f>
        <v/>
      </c>
      <c r="X848" s="12" t="str">
        <f>IFERROR(INT(IF(MID(VLOOKUP(B848,IMPORT!$F:$AF,27,FALSE),1,10)&lt;&gt;"null",MID(VLOOKUP(B848,IMPORT!$F:$AF,27,FALSE),1,10),"-")),"")</f>
        <v/>
      </c>
      <c r="Y848" s="21" t="str">
        <f>IFERROR(IF(VLOOKUP(B848,IMPORT!$F:$AF,24,FALSE)&lt;&gt;"null",VLOOKUP(B848,IMPORT!$F:$AF,24,FALSE),""),"")</f>
        <v/>
      </c>
      <c r="Z848" s="18" t="str">
        <f>IFERROR(IF(VLOOKUP(B848,IMPORT!$F:$AF,25,FALSE)&lt;&gt;"null",VLOOKUP(B848,IMPORT!$F:$AF,25,FALSE),""),"")</f>
        <v/>
      </c>
    </row>
    <row r="849" spans="1:26">
      <c r="A849" s="1" t="str">
        <f>IFERROR(IF(IMPORT!C849&lt;&gt;"",IMPORT!C849,""),"")</f>
        <v/>
      </c>
      <c r="B849" s="1">
        <f>IFERROR(VLOOKUP(D849,IMPORT!$1:$1048576,6,FALSE),"")</f>
        <v>0</v>
      </c>
      <c r="C849" s="1" t="str">
        <f>IFERROR(VLOOKUP(B849,IMPORT!$F:$G,2,FALSE),"")</f>
        <v/>
      </c>
      <c r="D849" s="8" t="str">
        <f>IFERROR(IF(IMPORT!A849&lt;&gt;"",IMPORT!A849,""),"")</f>
        <v/>
      </c>
      <c r="E849" s="1">
        <f>IFERROR(VLOOKUP(D849,IMPORT!$1:$1048576,21,FALSE),"")</f>
        <v>0</v>
      </c>
      <c r="F849" s="25" t="str">
        <f>IFERROR(IF(VLOOKUP(B849,IMPORT!$F:$J,4,0)="true","","S"),"")</f>
        <v/>
      </c>
      <c r="G849" s="10" t="str">
        <f>IFERROR(IF(VLOOKUP(B849,IMPORT!$F:$J,5,0)="normal","","B"),"")</f>
        <v/>
      </c>
      <c r="H849" s="26" t="str">
        <f>IFERROR(IF(VLOOKUP(B849,IMPORT!$F:$L,7,0)="true","","P"),"")</f>
        <v/>
      </c>
      <c r="I849" s="18" t="str">
        <f>IF(AND(OR(IMPORT!K849="available",IMPORT!K849="reservation",IMPORT!K849="reservation-late"),OR(A849&lt;&gt;"Z - Garage - Livraison",A849&lt;&gt;"Z - Garage - Livraison")),B849,"")</f>
        <v/>
      </c>
      <c r="J849" s="18" t="str">
        <f>IFERROR(IF(VLOOKUP(B849,IMPORT!$F:$AF,21,FALSE)&lt;&gt;"null",IF(OR(A849="Z - Garage - Livraison",A849="Z - Garage - Restitution"),"",B849),""),"")</f>
        <v/>
      </c>
      <c r="K849" s="18" t="str">
        <f>IF(AND(J849="",OR(IMPORT!K849="intervention",IMPORT!K849="intervention-late")),IF(OR(A849="Z - Garage - Livraison",A849="Z - Garage - Restitution"),"",B849),"")</f>
        <v/>
      </c>
      <c r="L849" s="18" t="str">
        <f>IFERROR(IF(OR(A849="Z - Garage - Livraison",A849="Z - Garage - Restitution"),B849,""),"")</f>
        <v/>
      </c>
      <c r="M849" s="20" t="str">
        <f>IFERROR(INT(IF(OR(IMPORT!K849="intervention",IMPORT!K849="intervention-late",IMPORT!K849="unavailable"),IF(J849&lt;&gt;"",MID(VLOOKUP(B849,IMPORT!$F:$AF,21,0),1,10),MID(VLOOKUP(B849,IMPORT!$F:$AF,19,0),1,10)),"")),"")</f>
        <v/>
      </c>
      <c r="N849" s="20" t="str">
        <f>IFERROR(INT(IF(OR(IMPORT!K849="intervention",IMPORT!K849="intervention-late",IMPORT!K849="unavailable"),IF(J849&lt;&gt;"",MID(VLOOKUP(B849,IMPORT!$F:$AF,22,0),1,10),MID(VLOOKUP(B849,IMPORT!$F:$AF,20,0),1,10)),"")),"")</f>
        <v/>
      </c>
      <c r="O849" s="18" t="str">
        <f t="shared" ca="1" si="13"/>
        <v/>
      </c>
      <c r="P849" s="14" t="str">
        <f>IFERROR(INT(IF(MID(VLOOKUP(B849,IMPORT!$F:$AF,23,FALSE),1,10)&lt;&gt;"null",MID(VLOOKUP(B849,IMPORT!$F:$AF,23,FALSE),1,10),"")),"")</f>
        <v/>
      </c>
      <c r="Q849" s="16" t="str">
        <f>IFERROR(INT(IF(MID(VLOOKUP(B849,IMPORT!$F:$AF,26,FALSE),1,10)&lt;&gt;"null",MID(VLOOKUP(B849,IMPORT!$F:$AF,26,FALSE),1,10),"")),"")</f>
        <v/>
      </c>
      <c r="R849" s="16" t="str">
        <f>IFERROR(IF(VLOOKUP(B849,IMPORT!$F:$AF,11,FALSE)="true","X",""),"")</f>
        <v/>
      </c>
      <c r="S849" s="16" t="str">
        <f>IFERROR(IF(VLOOKUP(B849,IMPORT!$F:$AF,12,FALSE)="true","X",""),"")</f>
        <v/>
      </c>
      <c r="T849" s="16" t="str">
        <f>IFERROR(IF(VLOOKUP(B849,IMPORT!$F:$AF,9,FALSE)="true","X",""),"")</f>
        <v/>
      </c>
      <c r="U849" s="16" t="str">
        <f>IFERROR(IF(VLOOKUP(B849,IMPORT!$F:$AF,10,FALSE)="true","X",""),"")</f>
        <v/>
      </c>
      <c r="V849" s="16" t="str">
        <f>IFERROR(IF(VLOOKUP(B849,IMPORT!$F:$AF,13,FALSE)="true","X",""),"")</f>
        <v/>
      </c>
      <c r="W849" s="16" t="str">
        <f>IFERROR(IF(VLOOKUP(B849,IMPORT!$F:$AF,14,FALSE)="true","X",""),"")</f>
        <v/>
      </c>
      <c r="X849" s="12" t="str">
        <f>IFERROR(INT(IF(MID(VLOOKUP(B849,IMPORT!$F:$AF,27,FALSE),1,10)&lt;&gt;"null",MID(VLOOKUP(B849,IMPORT!$F:$AF,27,FALSE),1,10),"-")),"")</f>
        <v/>
      </c>
      <c r="Y849" s="21" t="str">
        <f>IFERROR(IF(VLOOKUP(B849,IMPORT!$F:$AF,24,FALSE)&lt;&gt;"null",VLOOKUP(B849,IMPORT!$F:$AF,24,FALSE),""),"")</f>
        <v/>
      </c>
      <c r="Z849" s="18" t="str">
        <f>IFERROR(IF(VLOOKUP(B849,IMPORT!$F:$AF,25,FALSE)&lt;&gt;"null",VLOOKUP(B849,IMPORT!$F:$AF,25,FALSE),""),"")</f>
        <v/>
      </c>
    </row>
    <row r="850" spans="1:26">
      <c r="A850" s="1" t="str">
        <f>IFERROR(IF(IMPORT!C850&lt;&gt;"",IMPORT!C850,""),"")</f>
        <v/>
      </c>
      <c r="B850" s="1">
        <f>IFERROR(VLOOKUP(D850,IMPORT!$1:$1048576,6,FALSE),"")</f>
        <v>0</v>
      </c>
      <c r="C850" s="1" t="str">
        <f>IFERROR(VLOOKUP(B850,IMPORT!$F:$G,2,FALSE),"")</f>
        <v/>
      </c>
      <c r="D850" s="8" t="str">
        <f>IFERROR(IF(IMPORT!A850&lt;&gt;"",IMPORT!A850,""),"")</f>
        <v/>
      </c>
      <c r="E850" s="1">
        <f>IFERROR(VLOOKUP(D850,IMPORT!$1:$1048576,21,FALSE),"")</f>
        <v>0</v>
      </c>
      <c r="F850" s="25" t="str">
        <f>IFERROR(IF(VLOOKUP(B850,IMPORT!$F:$J,4,0)="true","","S"),"")</f>
        <v/>
      </c>
      <c r="G850" s="10" t="str">
        <f>IFERROR(IF(VLOOKUP(B850,IMPORT!$F:$J,5,0)="normal","","B"),"")</f>
        <v/>
      </c>
      <c r="H850" s="26" t="str">
        <f>IFERROR(IF(VLOOKUP(B850,IMPORT!$F:$L,7,0)="true","","P"),"")</f>
        <v/>
      </c>
      <c r="I850" s="18" t="str">
        <f>IF(AND(OR(IMPORT!K850="available",IMPORT!K850="reservation",IMPORT!K850="reservation-late"),OR(A850&lt;&gt;"Z - Garage - Livraison",A850&lt;&gt;"Z - Garage - Livraison")),B850,"")</f>
        <v/>
      </c>
      <c r="J850" s="18" t="str">
        <f>IFERROR(IF(VLOOKUP(B850,IMPORT!$F:$AF,21,FALSE)&lt;&gt;"null",IF(OR(A850="Z - Garage - Livraison",A850="Z - Garage - Restitution"),"",B850),""),"")</f>
        <v/>
      </c>
      <c r="K850" s="18" t="str">
        <f>IF(AND(J850="",OR(IMPORT!K850="intervention",IMPORT!K850="intervention-late")),IF(OR(A850="Z - Garage - Livraison",A850="Z - Garage - Restitution"),"",B850),"")</f>
        <v/>
      </c>
      <c r="L850" s="18" t="str">
        <f>IFERROR(IF(OR(A850="Z - Garage - Livraison",A850="Z - Garage - Restitution"),B850,""),"")</f>
        <v/>
      </c>
      <c r="M850" s="20" t="str">
        <f>IFERROR(INT(IF(OR(IMPORT!K850="intervention",IMPORT!K850="intervention-late",IMPORT!K850="unavailable"),IF(J850&lt;&gt;"",MID(VLOOKUP(B850,IMPORT!$F:$AF,21,0),1,10),MID(VLOOKUP(B850,IMPORT!$F:$AF,19,0),1,10)),"")),"")</f>
        <v/>
      </c>
      <c r="N850" s="20" t="str">
        <f>IFERROR(INT(IF(OR(IMPORT!K850="intervention",IMPORT!K850="intervention-late",IMPORT!K850="unavailable"),IF(J850&lt;&gt;"",MID(VLOOKUP(B850,IMPORT!$F:$AF,22,0),1,10),MID(VLOOKUP(B850,IMPORT!$F:$AF,20,0),1,10)),"")),"")</f>
        <v/>
      </c>
      <c r="O850" s="18" t="str">
        <f t="shared" ca="1" si="13"/>
        <v/>
      </c>
      <c r="P850" s="14" t="str">
        <f>IFERROR(INT(IF(MID(VLOOKUP(B850,IMPORT!$F:$AF,23,FALSE),1,10)&lt;&gt;"null",MID(VLOOKUP(B850,IMPORT!$F:$AF,23,FALSE),1,10),"")),"")</f>
        <v/>
      </c>
      <c r="Q850" s="16" t="str">
        <f>IFERROR(INT(IF(MID(VLOOKUP(B850,IMPORT!$F:$AF,26,FALSE),1,10)&lt;&gt;"null",MID(VLOOKUP(B850,IMPORT!$F:$AF,26,FALSE),1,10),"")),"")</f>
        <v/>
      </c>
      <c r="R850" s="16" t="str">
        <f>IFERROR(IF(VLOOKUP(B850,IMPORT!$F:$AF,11,FALSE)="true","X",""),"")</f>
        <v/>
      </c>
      <c r="S850" s="16" t="str">
        <f>IFERROR(IF(VLOOKUP(B850,IMPORT!$F:$AF,12,FALSE)="true","X",""),"")</f>
        <v/>
      </c>
      <c r="T850" s="16" t="str">
        <f>IFERROR(IF(VLOOKUP(B850,IMPORT!$F:$AF,9,FALSE)="true","X",""),"")</f>
        <v/>
      </c>
      <c r="U850" s="16" t="str">
        <f>IFERROR(IF(VLOOKUP(B850,IMPORT!$F:$AF,10,FALSE)="true","X",""),"")</f>
        <v/>
      </c>
      <c r="V850" s="16" t="str">
        <f>IFERROR(IF(VLOOKUP(B850,IMPORT!$F:$AF,13,FALSE)="true","X",""),"")</f>
        <v/>
      </c>
      <c r="W850" s="16" t="str">
        <f>IFERROR(IF(VLOOKUP(B850,IMPORT!$F:$AF,14,FALSE)="true","X",""),"")</f>
        <v/>
      </c>
      <c r="X850" s="12" t="str">
        <f>IFERROR(INT(IF(MID(VLOOKUP(B850,IMPORT!$F:$AF,27,FALSE),1,10)&lt;&gt;"null",MID(VLOOKUP(B850,IMPORT!$F:$AF,27,FALSE),1,10),"-")),"")</f>
        <v/>
      </c>
      <c r="Y850" s="21" t="str">
        <f>IFERROR(IF(VLOOKUP(B850,IMPORT!$F:$AF,24,FALSE)&lt;&gt;"null",VLOOKUP(B850,IMPORT!$F:$AF,24,FALSE),""),"")</f>
        <v/>
      </c>
      <c r="Z850" s="18" t="str">
        <f>IFERROR(IF(VLOOKUP(B850,IMPORT!$F:$AF,25,FALSE)&lt;&gt;"null",VLOOKUP(B850,IMPORT!$F:$AF,25,FALSE),""),"")</f>
        <v/>
      </c>
    </row>
    <row r="851" spans="1:26">
      <c r="A851" s="1" t="str">
        <f>IFERROR(IF(IMPORT!C851&lt;&gt;"",IMPORT!C851,""),"")</f>
        <v/>
      </c>
      <c r="B851" s="1">
        <f>IFERROR(VLOOKUP(D851,IMPORT!$1:$1048576,6,FALSE),"")</f>
        <v>0</v>
      </c>
      <c r="C851" s="1" t="str">
        <f>IFERROR(VLOOKUP(B851,IMPORT!$F:$G,2,FALSE),"")</f>
        <v/>
      </c>
      <c r="D851" s="8" t="str">
        <f>IFERROR(IF(IMPORT!A851&lt;&gt;"",IMPORT!A851,""),"")</f>
        <v/>
      </c>
      <c r="E851" s="1">
        <f>IFERROR(VLOOKUP(D851,IMPORT!$1:$1048576,21,FALSE),"")</f>
        <v>0</v>
      </c>
      <c r="F851" s="25" t="str">
        <f>IFERROR(IF(VLOOKUP(B851,IMPORT!$F:$J,4,0)="true","","S"),"")</f>
        <v/>
      </c>
      <c r="G851" s="10" t="str">
        <f>IFERROR(IF(VLOOKUP(B851,IMPORT!$F:$J,5,0)="normal","","B"),"")</f>
        <v/>
      </c>
      <c r="H851" s="26" t="str">
        <f>IFERROR(IF(VLOOKUP(B851,IMPORT!$F:$L,7,0)="true","","P"),"")</f>
        <v/>
      </c>
      <c r="I851" s="18" t="str">
        <f>IF(AND(OR(IMPORT!K851="available",IMPORT!K851="reservation",IMPORT!K851="reservation-late"),OR(A851&lt;&gt;"Z - Garage - Livraison",A851&lt;&gt;"Z - Garage - Livraison")),B851,"")</f>
        <v/>
      </c>
      <c r="J851" s="18" t="str">
        <f>IFERROR(IF(VLOOKUP(B851,IMPORT!$F:$AF,21,FALSE)&lt;&gt;"null",IF(OR(A851="Z - Garage - Livraison",A851="Z - Garage - Restitution"),"",B851),""),"")</f>
        <v/>
      </c>
      <c r="K851" s="18" t="str">
        <f>IF(AND(J851="",OR(IMPORT!K851="intervention",IMPORT!K851="intervention-late")),IF(OR(A851="Z - Garage - Livraison",A851="Z - Garage - Restitution"),"",B851),"")</f>
        <v/>
      </c>
      <c r="L851" s="18" t="str">
        <f>IFERROR(IF(OR(A851="Z - Garage - Livraison",A851="Z - Garage - Restitution"),B851,""),"")</f>
        <v/>
      </c>
      <c r="M851" s="20" t="str">
        <f>IFERROR(INT(IF(OR(IMPORT!K851="intervention",IMPORT!K851="intervention-late",IMPORT!K851="unavailable"),IF(J851&lt;&gt;"",MID(VLOOKUP(B851,IMPORT!$F:$AF,21,0),1,10),MID(VLOOKUP(B851,IMPORT!$F:$AF,19,0),1,10)),"")),"")</f>
        <v/>
      </c>
      <c r="N851" s="20" t="str">
        <f>IFERROR(INT(IF(OR(IMPORT!K851="intervention",IMPORT!K851="intervention-late",IMPORT!K851="unavailable"),IF(J851&lt;&gt;"",MID(VLOOKUP(B851,IMPORT!$F:$AF,22,0),1,10),MID(VLOOKUP(B851,IMPORT!$F:$AF,20,0),1,10)),"")),"")</f>
        <v/>
      </c>
      <c r="O851" s="18" t="str">
        <f t="shared" ca="1" si="13"/>
        <v/>
      </c>
      <c r="P851" s="14" t="str">
        <f>IFERROR(INT(IF(MID(VLOOKUP(B851,IMPORT!$F:$AF,23,FALSE),1,10)&lt;&gt;"null",MID(VLOOKUP(B851,IMPORT!$F:$AF,23,FALSE),1,10),"")),"")</f>
        <v/>
      </c>
      <c r="Q851" s="16" t="str">
        <f>IFERROR(INT(IF(MID(VLOOKUP(B851,IMPORT!$F:$AF,26,FALSE),1,10)&lt;&gt;"null",MID(VLOOKUP(B851,IMPORT!$F:$AF,26,FALSE),1,10),"")),"")</f>
        <v/>
      </c>
      <c r="R851" s="16" t="str">
        <f>IFERROR(IF(VLOOKUP(B851,IMPORT!$F:$AF,11,FALSE)="true","X",""),"")</f>
        <v/>
      </c>
      <c r="S851" s="16" t="str">
        <f>IFERROR(IF(VLOOKUP(B851,IMPORT!$F:$AF,12,FALSE)="true","X",""),"")</f>
        <v/>
      </c>
      <c r="T851" s="16" t="str">
        <f>IFERROR(IF(VLOOKUP(B851,IMPORT!$F:$AF,9,FALSE)="true","X",""),"")</f>
        <v/>
      </c>
      <c r="U851" s="16" t="str">
        <f>IFERROR(IF(VLOOKUP(B851,IMPORT!$F:$AF,10,FALSE)="true","X",""),"")</f>
        <v/>
      </c>
      <c r="V851" s="16" t="str">
        <f>IFERROR(IF(VLOOKUP(B851,IMPORT!$F:$AF,13,FALSE)="true","X",""),"")</f>
        <v/>
      </c>
      <c r="W851" s="16" t="str">
        <f>IFERROR(IF(VLOOKUP(B851,IMPORT!$F:$AF,14,FALSE)="true","X",""),"")</f>
        <v/>
      </c>
      <c r="X851" s="12" t="str">
        <f>IFERROR(INT(IF(MID(VLOOKUP(B851,IMPORT!$F:$AF,27,FALSE),1,10)&lt;&gt;"null",MID(VLOOKUP(B851,IMPORT!$F:$AF,27,FALSE),1,10),"-")),"")</f>
        <v/>
      </c>
      <c r="Y851" s="21" t="str">
        <f>IFERROR(IF(VLOOKUP(B851,IMPORT!$F:$AF,24,FALSE)&lt;&gt;"null",VLOOKUP(B851,IMPORT!$F:$AF,24,FALSE),""),"")</f>
        <v/>
      </c>
      <c r="Z851" s="18" t="str">
        <f>IFERROR(IF(VLOOKUP(B851,IMPORT!$F:$AF,25,FALSE)&lt;&gt;"null",VLOOKUP(B851,IMPORT!$F:$AF,25,FALSE),""),"")</f>
        <v/>
      </c>
    </row>
    <row r="852" spans="1:26">
      <c r="A852" s="1" t="str">
        <f>IFERROR(IF(IMPORT!C852&lt;&gt;"",IMPORT!C852,""),"")</f>
        <v/>
      </c>
      <c r="B852" s="1">
        <f>IFERROR(VLOOKUP(D852,IMPORT!$1:$1048576,6,FALSE),"")</f>
        <v>0</v>
      </c>
      <c r="C852" s="1" t="str">
        <f>IFERROR(VLOOKUP(B852,IMPORT!$F:$G,2,FALSE),"")</f>
        <v/>
      </c>
      <c r="D852" s="8" t="str">
        <f>IFERROR(IF(IMPORT!A852&lt;&gt;"",IMPORT!A852,""),"")</f>
        <v/>
      </c>
      <c r="E852" s="1">
        <f>IFERROR(VLOOKUP(D852,IMPORT!$1:$1048576,21,FALSE),"")</f>
        <v>0</v>
      </c>
      <c r="F852" s="25" t="str">
        <f>IFERROR(IF(VLOOKUP(B852,IMPORT!$F:$J,4,0)="true","","S"),"")</f>
        <v/>
      </c>
      <c r="G852" s="10" t="str">
        <f>IFERROR(IF(VLOOKUP(B852,IMPORT!$F:$J,5,0)="normal","","B"),"")</f>
        <v/>
      </c>
      <c r="H852" s="26" t="str">
        <f>IFERROR(IF(VLOOKUP(B852,IMPORT!$F:$L,7,0)="true","","P"),"")</f>
        <v/>
      </c>
      <c r="I852" s="18" t="str">
        <f>IF(AND(OR(IMPORT!K852="available",IMPORT!K852="reservation",IMPORT!K852="reservation-late"),OR(A852&lt;&gt;"Z - Garage - Livraison",A852&lt;&gt;"Z - Garage - Livraison")),B852,"")</f>
        <v/>
      </c>
      <c r="J852" s="18" t="str">
        <f>IFERROR(IF(VLOOKUP(B852,IMPORT!$F:$AF,21,FALSE)&lt;&gt;"null",IF(OR(A852="Z - Garage - Livraison",A852="Z - Garage - Restitution"),"",B852),""),"")</f>
        <v/>
      </c>
      <c r="K852" s="18" t="str">
        <f>IF(AND(J852="",OR(IMPORT!K852="intervention",IMPORT!K852="intervention-late")),IF(OR(A852="Z - Garage - Livraison",A852="Z - Garage - Restitution"),"",B852),"")</f>
        <v/>
      </c>
      <c r="L852" s="18" t="str">
        <f>IFERROR(IF(OR(A852="Z - Garage - Livraison",A852="Z - Garage - Restitution"),B852,""),"")</f>
        <v/>
      </c>
      <c r="M852" s="20" t="str">
        <f>IFERROR(INT(IF(OR(IMPORT!K852="intervention",IMPORT!K852="intervention-late",IMPORT!K852="unavailable"),IF(J852&lt;&gt;"",MID(VLOOKUP(B852,IMPORT!$F:$AF,21,0),1,10),MID(VLOOKUP(B852,IMPORT!$F:$AF,19,0),1,10)),"")),"")</f>
        <v/>
      </c>
      <c r="N852" s="20" t="str">
        <f>IFERROR(INT(IF(OR(IMPORT!K852="intervention",IMPORT!K852="intervention-late",IMPORT!K852="unavailable"),IF(J852&lt;&gt;"",MID(VLOOKUP(B852,IMPORT!$F:$AF,22,0),1,10),MID(VLOOKUP(B852,IMPORT!$F:$AF,20,0),1,10)),"")),"")</f>
        <v/>
      </c>
      <c r="O852" s="18" t="str">
        <f t="shared" ca="1" si="13"/>
        <v/>
      </c>
      <c r="P852" s="14" t="str">
        <f>IFERROR(INT(IF(MID(VLOOKUP(B852,IMPORT!$F:$AF,23,FALSE),1,10)&lt;&gt;"null",MID(VLOOKUP(B852,IMPORT!$F:$AF,23,FALSE),1,10),"")),"")</f>
        <v/>
      </c>
      <c r="Q852" s="16" t="str">
        <f>IFERROR(INT(IF(MID(VLOOKUP(B852,IMPORT!$F:$AF,26,FALSE),1,10)&lt;&gt;"null",MID(VLOOKUP(B852,IMPORT!$F:$AF,26,FALSE),1,10),"")),"")</f>
        <v/>
      </c>
      <c r="R852" s="16" t="str">
        <f>IFERROR(IF(VLOOKUP(B852,IMPORT!$F:$AF,11,FALSE)="true","X",""),"")</f>
        <v/>
      </c>
      <c r="S852" s="16" t="str">
        <f>IFERROR(IF(VLOOKUP(B852,IMPORT!$F:$AF,12,FALSE)="true","X",""),"")</f>
        <v/>
      </c>
      <c r="T852" s="16" t="str">
        <f>IFERROR(IF(VLOOKUP(B852,IMPORT!$F:$AF,9,FALSE)="true","X",""),"")</f>
        <v/>
      </c>
      <c r="U852" s="16" t="str">
        <f>IFERROR(IF(VLOOKUP(B852,IMPORT!$F:$AF,10,FALSE)="true","X",""),"")</f>
        <v/>
      </c>
      <c r="V852" s="16" t="str">
        <f>IFERROR(IF(VLOOKUP(B852,IMPORT!$F:$AF,13,FALSE)="true","X",""),"")</f>
        <v/>
      </c>
      <c r="W852" s="16" t="str">
        <f>IFERROR(IF(VLOOKUP(B852,IMPORT!$F:$AF,14,FALSE)="true","X",""),"")</f>
        <v/>
      </c>
      <c r="X852" s="12" t="str">
        <f>IFERROR(INT(IF(MID(VLOOKUP(B852,IMPORT!$F:$AF,27,FALSE),1,10)&lt;&gt;"null",MID(VLOOKUP(B852,IMPORT!$F:$AF,27,FALSE),1,10),"-")),"")</f>
        <v/>
      </c>
      <c r="Y852" s="21" t="str">
        <f>IFERROR(IF(VLOOKUP(B852,IMPORT!$F:$AF,24,FALSE)&lt;&gt;"null",VLOOKUP(B852,IMPORT!$F:$AF,24,FALSE),""),"")</f>
        <v/>
      </c>
      <c r="Z852" s="18" t="str">
        <f>IFERROR(IF(VLOOKUP(B852,IMPORT!$F:$AF,25,FALSE)&lt;&gt;"null",VLOOKUP(B852,IMPORT!$F:$AF,25,FALSE),""),"")</f>
        <v/>
      </c>
    </row>
    <row r="853" spans="1:26">
      <c r="A853" s="1" t="str">
        <f>IFERROR(IF(IMPORT!C853&lt;&gt;"",IMPORT!C853,""),"")</f>
        <v/>
      </c>
      <c r="B853" s="1">
        <f>IFERROR(VLOOKUP(D853,IMPORT!$1:$1048576,6,FALSE),"")</f>
        <v>0</v>
      </c>
      <c r="C853" s="1" t="str">
        <f>IFERROR(VLOOKUP(B853,IMPORT!$F:$G,2,FALSE),"")</f>
        <v/>
      </c>
      <c r="D853" s="8" t="str">
        <f>IFERROR(IF(IMPORT!A853&lt;&gt;"",IMPORT!A853,""),"")</f>
        <v/>
      </c>
      <c r="E853" s="1">
        <f>IFERROR(VLOOKUP(D853,IMPORT!$1:$1048576,21,FALSE),"")</f>
        <v>0</v>
      </c>
      <c r="F853" s="25" t="str">
        <f>IFERROR(IF(VLOOKUP(B853,IMPORT!$F:$J,4,0)="true","","S"),"")</f>
        <v/>
      </c>
      <c r="G853" s="10" t="str">
        <f>IFERROR(IF(VLOOKUP(B853,IMPORT!$F:$J,5,0)="normal","","B"),"")</f>
        <v/>
      </c>
      <c r="H853" s="26" t="str">
        <f>IFERROR(IF(VLOOKUP(B853,IMPORT!$F:$L,7,0)="true","","P"),"")</f>
        <v/>
      </c>
      <c r="I853" s="18" t="str">
        <f>IF(AND(OR(IMPORT!K853="available",IMPORT!K853="reservation",IMPORT!K853="reservation-late"),OR(A853&lt;&gt;"Z - Garage - Livraison",A853&lt;&gt;"Z - Garage - Livraison")),B853,"")</f>
        <v/>
      </c>
      <c r="J853" s="18" t="str">
        <f>IFERROR(IF(VLOOKUP(B853,IMPORT!$F:$AF,21,FALSE)&lt;&gt;"null",IF(OR(A853="Z - Garage - Livraison",A853="Z - Garage - Restitution"),"",B853),""),"")</f>
        <v/>
      </c>
      <c r="K853" s="18" t="str">
        <f>IF(AND(J853="",OR(IMPORT!K853="intervention",IMPORT!K853="intervention-late")),IF(OR(A853="Z - Garage - Livraison",A853="Z - Garage - Restitution"),"",B853),"")</f>
        <v/>
      </c>
      <c r="L853" s="18" t="str">
        <f>IFERROR(IF(OR(A853="Z - Garage - Livraison",A853="Z - Garage - Restitution"),B853,""),"")</f>
        <v/>
      </c>
      <c r="M853" s="20" t="str">
        <f>IFERROR(INT(IF(OR(IMPORT!K853="intervention",IMPORT!K853="intervention-late",IMPORT!K853="unavailable"),IF(J853&lt;&gt;"",MID(VLOOKUP(B853,IMPORT!$F:$AF,21,0),1,10),MID(VLOOKUP(B853,IMPORT!$F:$AF,19,0),1,10)),"")),"")</f>
        <v/>
      </c>
      <c r="N853" s="20" t="str">
        <f>IFERROR(INT(IF(OR(IMPORT!K853="intervention",IMPORT!K853="intervention-late",IMPORT!K853="unavailable"),IF(J853&lt;&gt;"",MID(VLOOKUP(B853,IMPORT!$F:$AF,22,0),1,10),MID(VLOOKUP(B853,IMPORT!$F:$AF,20,0),1,10)),"")),"")</f>
        <v/>
      </c>
      <c r="O853" s="18" t="str">
        <f t="shared" ca="1" si="13"/>
        <v/>
      </c>
      <c r="P853" s="14" t="str">
        <f>IFERROR(INT(IF(MID(VLOOKUP(B853,IMPORT!$F:$AF,23,FALSE),1,10)&lt;&gt;"null",MID(VLOOKUP(B853,IMPORT!$F:$AF,23,FALSE),1,10),"")),"")</f>
        <v/>
      </c>
      <c r="Q853" s="16" t="str">
        <f>IFERROR(INT(IF(MID(VLOOKUP(B853,IMPORT!$F:$AF,26,FALSE),1,10)&lt;&gt;"null",MID(VLOOKUP(B853,IMPORT!$F:$AF,26,FALSE),1,10),"")),"")</f>
        <v/>
      </c>
      <c r="R853" s="16" t="str">
        <f>IFERROR(IF(VLOOKUP(B853,IMPORT!$F:$AF,11,FALSE)="true","X",""),"")</f>
        <v/>
      </c>
      <c r="S853" s="16" t="str">
        <f>IFERROR(IF(VLOOKUP(B853,IMPORT!$F:$AF,12,FALSE)="true","X",""),"")</f>
        <v/>
      </c>
      <c r="T853" s="16" t="str">
        <f>IFERROR(IF(VLOOKUP(B853,IMPORT!$F:$AF,9,FALSE)="true","X",""),"")</f>
        <v/>
      </c>
      <c r="U853" s="16" t="str">
        <f>IFERROR(IF(VLOOKUP(B853,IMPORT!$F:$AF,10,FALSE)="true","X",""),"")</f>
        <v/>
      </c>
      <c r="V853" s="16" t="str">
        <f>IFERROR(IF(VLOOKUP(B853,IMPORT!$F:$AF,13,FALSE)="true","X",""),"")</f>
        <v/>
      </c>
      <c r="W853" s="16" t="str">
        <f>IFERROR(IF(VLOOKUP(B853,IMPORT!$F:$AF,14,FALSE)="true","X",""),"")</f>
        <v/>
      </c>
      <c r="X853" s="12" t="str">
        <f>IFERROR(INT(IF(MID(VLOOKUP(B853,IMPORT!$F:$AF,27,FALSE),1,10)&lt;&gt;"null",MID(VLOOKUP(B853,IMPORT!$F:$AF,27,FALSE),1,10),"-")),"")</f>
        <v/>
      </c>
      <c r="Y853" s="21" t="str">
        <f>IFERROR(IF(VLOOKUP(B853,IMPORT!$F:$AF,24,FALSE)&lt;&gt;"null",VLOOKUP(B853,IMPORT!$F:$AF,24,FALSE),""),"")</f>
        <v/>
      </c>
      <c r="Z853" s="18" t="str">
        <f>IFERROR(IF(VLOOKUP(B853,IMPORT!$F:$AF,25,FALSE)&lt;&gt;"null",VLOOKUP(B853,IMPORT!$F:$AF,25,FALSE),""),"")</f>
        <v/>
      </c>
    </row>
    <row r="854" spans="1:26">
      <c r="A854" s="1" t="str">
        <f>IFERROR(IF(IMPORT!C854&lt;&gt;"",IMPORT!C854,""),"")</f>
        <v/>
      </c>
      <c r="B854" s="1">
        <f>IFERROR(VLOOKUP(D854,IMPORT!$1:$1048576,6,FALSE),"")</f>
        <v>0</v>
      </c>
      <c r="C854" s="1" t="str">
        <f>IFERROR(VLOOKUP(B854,IMPORT!$F:$G,2,FALSE),"")</f>
        <v/>
      </c>
      <c r="D854" s="8" t="str">
        <f>IFERROR(IF(IMPORT!A854&lt;&gt;"",IMPORT!A854,""),"")</f>
        <v/>
      </c>
      <c r="E854" s="1">
        <f>IFERROR(VLOOKUP(D854,IMPORT!$1:$1048576,21,FALSE),"")</f>
        <v>0</v>
      </c>
      <c r="F854" s="25" t="str">
        <f>IFERROR(IF(VLOOKUP(B854,IMPORT!$F:$J,4,0)="true","","S"),"")</f>
        <v/>
      </c>
      <c r="G854" s="10" t="str">
        <f>IFERROR(IF(VLOOKUP(B854,IMPORT!$F:$J,5,0)="normal","","B"),"")</f>
        <v/>
      </c>
      <c r="H854" s="26" t="str">
        <f>IFERROR(IF(VLOOKUP(B854,IMPORT!$F:$L,7,0)="true","","P"),"")</f>
        <v/>
      </c>
      <c r="I854" s="18" t="str">
        <f>IF(AND(OR(IMPORT!K854="available",IMPORT!K854="reservation",IMPORT!K854="reservation-late"),OR(A854&lt;&gt;"Z - Garage - Livraison",A854&lt;&gt;"Z - Garage - Livraison")),B854,"")</f>
        <v/>
      </c>
      <c r="J854" s="18" t="str">
        <f>IFERROR(IF(VLOOKUP(B854,IMPORT!$F:$AF,21,FALSE)&lt;&gt;"null",IF(OR(A854="Z - Garage - Livraison",A854="Z - Garage - Restitution"),"",B854),""),"")</f>
        <v/>
      </c>
      <c r="K854" s="18" t="str">
        <f>IF(AND(J854="",OR(IMPORT!K854="intervention",IMPORT!K854="intervention-late")),IF(OR(A854="Z - Garage - Livraison",A854="Z - Garage - Restitution"),"",B854),"")</f>
        <v/>
      </c>
      <c r="L854" s="18" t="str">
        <f>IFERROR(IF(OR(A854="Z - Garage - Livraison",A854="Z - Garage - Restitution"),B854,""),"")</f>
        <v/>
      </c>
      <c r="M854" s="20" t="str">
        <f>IFERROR(INT(IF(OR(IMPORT!K854="intervention",IMPORT!K854="intervention-late",IMPORT!K854="unavailable"),IF(J854&lt;&gt;"",MID(VLOOKUP(B854,IMPORT!$F:$AF,21,0),1,10),MID(VLOOKUP(B854,IMPORT!$F:$AF,19,0),1,10)),"")),"")</f>
        <v/>
      </c>
      <c r="N854" s="20" t="str">
        <f>IFERROR(INT(IF(OR(IMPORT!K854="intervention",IMPORT!K854="intervention-late",IMPORT!K854="unavailable"),IF(J854&lt;&gt;"",MID(VLOOKUP(B854,IMPORT!$F:$AF,22,0),1,10),MID(VLOOKUP(B854,IMPORT!$F:$AF,20,0),1,10)),"")),"")</f>
        <v/>
      </c>
      <c r="O854" s="18" t="str">
        <f t="shared" ca="1" si="13"/>
        <v/>
      </c>
      <c r="P854" s="14" t="str">
        <f>IFERROR(INT(IF(MID(VLOOKUP(B854,IMPORT!$F:$AF,23,FALSE),1,10)&lt;&gt;"null",MID(VLOOKUP(B854,IMPORT!$F:$AF,23,FALSE),1,10),"")),"")</f>
        <v/>
      </c>
      <c r="Q854" s="16" t="str">
        <f>IFERROR(INT(IF(MID(VLOOKUP(B854,IMPORT!$F:$AF,26,FALSE),1,10)&lt;&gt;"null",MID(VLOOKUP(B854,IMPORT!$F:$AF,26,FALSE),1,10),"")),"")</f>
        <v/>
      </c>
      <c r="R854" s="16" t="str">
        <f>IFERROR(IF(VLOOKUP(B854,IMPORT!$F:$AF,11,FALSE)="true","X",""),"")</f>
        <v/>
      </c>
      <c r="S854" s="16" t="str">
        <f>IFERROR(IF(VLOOKUP(B854,IMPORT!$F:$AF,12,FALSE)="true","X",""),"")</f>
        <v/>
      </c>
      <c r="T854" s="16" t="str">
        <f>IFERROR(IF(VLOOKUP(B854,IMPORT!$F:$AF,9,FALSE)="true","X",""),"")</f>
        <v/>
      </c>
      <c r="U854" s="16" t="str">
        <f>IFERROR(IF(VLOOKUP(B854,IMPORT!$F:$AF,10,FALSE)="true","X",""),"")</f>
        <v/>
      </c>
      <c r="V854" s="16" t="str">
        <f>IFERROR(IF(VLOOKUP(B854,IMPORT!$F:$AF,13,FALSE)="true","X",""),"")</f>
        <v/>
      </c>
      <c r="W854" s="16" t="str">
        <f>IFERROR(IF(VLOOKUP(B854,IMPORT!$F:$AF,14,FALSE)="true","X",""),"")</f>
        <v/>
      </c>
      <c r="X854" s="12" t="str">
        <f>IFERROR(INT(IF(MID(VLOOKUP(B854,IMPORT!$F:$AF,27,FALSE),1,10)&lt;&gt;"null",MID(VLOOKUP(B854,IMPORT!$F:$AF,27,FALSE),1,10),"-")),"")</f>
        <v/>
      </c>
      <c r="Y854" s="21" t="str">
        <f>IFERROR(IF(VLOOKUP(B854,IMPORT!$F:$AF,24,FALSE)&lt;&gt;"null",VLOOKUP(B854,IMPORT!$F:$AF,24,FALSE),""),"")</f>
        <v/>
      </c>
      <c r="Z854" s="18" t="str">
        <f>IFERROR(IF(VLOOKUP(B854,IMPORT!$F:$AF,25,FALSE)&lt;&gt;"null",VLOOKUP(B854,IMPORT!$F:$AF,25,FALSE),""),"")</f>
        <v/>
      </c>
    </row>
    <row r="855" spans="1:26">
      <c r="A855" s="1" t="str">
        <f>IFERROR(IF(IMPORT!C855&lt;&gt;"",IMPORT!C855,""),"")</f>
        <v/>
      </c>
      <c r="B855" s="1">
        <f>IFERROR(VLOOKUP(D855,IMPORT!$1:$1048576,6,FALSE),"")</f>
        <v>0</v>
      </c>
      <c r="C855" s="1" t="str">
        <f>IFERROR(VLOOKUP(B855,IMPORT!$F:$G,2,FALSE),"")</f>
        <v/>
      </c>
      <c r="D855" s="8" t="str">
        <f>IFERROR(IF(IMPORT!A855&lt;&gt;"",IMPORT!A855,""),"")</f>
        <v/>
      </c>
      <c r="E855" s="1">
        <f>IFERROR(VLOOKUP(D855,IMPORT!$1:$1048576,21,FALSE),"")</f>
        <v>0</v>
      </c>
      <c r="F855" s="25" t="str">
        <f>IFERROR(IF(VLOOKUP(B855,IMPORT!$F:$J,4,0)="true","","S"),"")</f>
        <v/>
      </c>
      <c r="G855" s="10" t="str">
        <f>IFERROR(IF(VLOOKUP(B855,IMPORT!$F:$J,5,0)="normal","","B"),"")</f>
        <v/>
      </c>
      <c r="H855" s="26" t="str">
        <f>IFERROR(IF(VLOOKUP(B855,IMPORT!$F:$L,7,0)="true","","P"),"")</f>
        <v/>
      </c>
      <c r="I855" s="18" t="str">
        <f>IF(AND(OR(IMPORT!K855="available",IMPORT!K855="reservation",IMPORT!K855="reservation-late"),OR(A855&lt;&gt;"Z - Garage - Livraison",A855&lt;&gt;"Z - Garage - Livraison")),B855,"")</f>
        <v/>
      </c>
      <c r="J855" s="18" t="str">
        <f>IFERROR(IF(VLOOKUP(B855,IMPORT!$F:$AF,21,FALSE)&lt;&gt;"null",IF(OR(A855="Z - Garage - Livraison",A855="Z - Garage - Restitution"),"",B855),""),"")</f>
        <v/>
      </c>
      <c r="K855" s="18" t="str">
        <f>IF(AND(J855="",OR(IMPORT!K855="intervention",IMPORT!K855="intervention-late")),IF(OR(A855="Z - Garage - Livraison",A855="Z - Garage - Restitution"),"",B855),"")</f>
        <v/>
      </c>
      <c r="L855" s="18" t="str">
        <f>IFERROR(IF(OR(A855="Z - Garage - Livraison",A855="Z - Garage - Restitution"),B855,""),"")</f>
        <v/>
      </c>
      <c r="M855" s="20" t="str">
        <f>IFERROR(INT(IF(OR(IMPORT!K855="intervention",IMPORT!K855="intervention-late",IMPORT!K855="unavailable"),IF(J855&lt;&gt;"",MID(VLOOKUP(B855,IMPORT!$F:$AF,21,0),1,10),MID(VLOOKUP(B855,IMPORT!$F:$AF,19,0),1,10)),"")),"")</f>
        <v/>
      </c>
      <c r="N855" s="20" t="str">
        <f>IFERROR(INT(IF(OR(IMPORT!K855="intervention",IMPORT!K855="intervention-late",IMPORT!K855="unavailable"),IF(J855&lt;&gt;"",MID(VLOOKUP(B855,IMPORT!$F:$AF,22,0),1,10),MID(VLOOKUP(B855,IMPORT!$F:$AF,20,0),1,10)),"")),"")</f>
        <v/>
      </c>
      <c r="O855" s="18" t="str">
        <f t="shared" ca="1" si="13"/>
        <v/>
      </c>
      <c r="P855" s="14" t="str">
        <f>IFERROR(INT(IF(MID(VLOOKUP(B855,IMPORT!$F:$AF,23,FALSE),1,10)&lt;&gt;"null",MID(VLOOKUP(B855,IMPORT!$F:$AF,23,FALSE),1,10),"")),"")</f>
        <v/>
      </c>
      <c r="Q855" s="16" t="str">
        <f>IFERROR(INT(IF(MID(VLOOKUP(B855,IMPORT!$F:$AF,26,FALSE),1,10)&lt;&gt;"null",MID(VLOOKUP(B855,IMPORT!$F:$AF,26,FALSE),1,10),"")),"")</f>
        <v/>
      </c>
      <c r="R855" s="16" t="str">
        <f>IFERROR(IF(VLOOKUP(B855,IMPORT!$F:$AF,11,FALSE)="true","X",""),"")</f>
        <v/>
      </c>
      <c r="S855" s="16" t="str">
        <f>IFERROR(IF(VLOOKUP(B855,IMPORT!$F:$AF,12,FALSE)="true","X",""),"")</f>
        <v/>
      </c>
      <c r="T855" s="16" t="str">
        <f>IFERROR(IF(VLOOKUP(B855,IMPORT!$F:$AF,9,FALSE)="true","X",""),"")</f>
        <v/>
      </c>
      <c r="U855" s="16" t="str">
        <f>IFERROR(IF(VLOOKUP(B855,IMPORT!$F:$AF,10,FALSE)="true","X",""),"")</f>
        <v/>
      </c>
      <c r="V855" s="16" t="str">
        <f>IFERROR(IF(VLOOKUP(B855,IMPORT!$F:$AF,13,FALSE)="true","X",""),"")</f>
        <v/>
      </c>
      <c r="W855" s="16" t="str">
        <f>IFERROR(IF(VLOOKUP(B855,IMPORT!$F:$AF,14,FALSE)="true","X",""),"")</f>
        <v/>
      </c>
      <c r="X855" s="12" t="str">
        <f>IFERROR(INT(IF(MID(VLOOKUP(B855,IMPORT!$F:$AF,27,FALSE),1,10)&lt;&gt;"null",MID(VLOOKUP(B855,IMPORT!$F:$AF,27,FALSE),1,10),"-")),"")</f>
        <v/>
      </c>
      <c r="Y855" s="21" t="str">
        <f>IFERROR(IF(VLOOKUP(B855,IMPORT!$F:$AF,24,FALSE)&lt;&gt;"null",VLOOKUP(B855,IMPORT!$F:$AF,24,FALSE),""),"")</f>
        <v/>
      </c>
      <c r="Z855" s="18" t="str">
        <f>IFERROR(IF(VLOOKUP(B855,IMPORT!$F:$AF,25,FALSE)&lt;&gt;"null",VLOOKUP(B855,IMPORT!$F:$AF,25,FALSE),""),"")</f>
        <v/>
      </c>
    </row>
    <row r="856" spans="1:26">
      <c r="A856" s="1" t="str">
        <f>IFERROR(IF(IMPORT!C856&lt;&gt;"",IMPORT!C856,""),"")</f>
        <v/>
      </c>
      <c r="B856" s="1">
        <f>IFERROR(VLOOKUP(D856,IMPORT!$1:$1048576,6,FALSE),"")</f>
        <v>0</v>
      </c>
      <c r="C856" s="1" t="str">
        <f>IFERROR(VLOOKUP(B856,IMPORT!$F:$G,2,FALSE),"")</f>
        <v/>
      </c>
      <c r="D856" s="8" t="str">
        <f>IFERROR(IF(IMPORT!A856&lt;&gt;"",IMPORT!A856,""),"")</f>
        <v/>
      </c>
      <c r="E856" s="1">
        <f>IFERROR(VLOOKUP(D856,IMPORT!$1:$1048576,21,FALSE),"")</f>
        <v>0</v>
      </c>
      <c r="F856" s="25" t="str">
        <f>IFERROR(IF(VLOOKUP(B856,IMPORT!$F:$J,4,0)="true","","S"),"")</f>
        <v/>
      </c>
      <c r="G856" s="10" t="str">
        <f>IFERROR(IF(VLOOKUP(B856,IMPORT!$F:$J,5,0)="normal","","B"),"")</f>
        <v/>
      </c>
      <c r="H856" s="26" t="str">
        <f>IFERROR(IF(VLOOKUP(B856,IMPORT!$F:$L,7,0)="true","","P"),"")</f>
        <v/>
      </c>
      <c r="I856" s="18" t="str">
        <f>IF(AND(OR(IMPORT!K856="available",IMPORT!K856="reservation",IMPORT!K856="reservation-late"),OR(A856&lt;&gt;"Z - Garage - Livraison",A856&lt;&gt;"Z - Garage - Livraison")),B856,"")</f>
        <v/>
      </c>
      <c r="J856" s="18" t="str">
        <f>IFERROR(IF(VLOOKUP(B856,IMPORT!$F:$AF,21,FALSE)&lt;&gt;"null",IF(OR(A856="Z - Garage - Livraison",A856="Z - Garage - Restitution"),"",B856),""),"")</f>
        <v/>
      </c>
      <c r="K856" s="18" t="str">
        <f>IF(AND(J856="",OR(IMPORT!K856="intervention",IMPORT!K856="intervention-late")),IF(OR(A856="Z - Garage - Livraison",A856="Z - Garage - Restitution"),"",B856),"")</f>
        <v/>
      </c>
      <c r="L856" s="18" t="str">
        <f>IFERROR(IF(OR(A856="Z - Garage - Livraison",A856="Z - Garage - Restitution"),B856,""),"")</f>
        <v/>
      </c>
      <c r="M856" s="20" t="str">
        <f>IFERROR(INT(IF(OR(IMPORT!K856="intervention",IMPORT!K856="intervention-late",IMPORT!K856="unavailable"),IF(J856&lt;&gt;"",MID(VLOOKUP(B856,IMPORT!$F:$AF,21,0),1,10),MID(VLOOKUP(B856,IMPORT!$F:$AF,19,0),1,10)),"")),"")</f>
        <v/>
      </c>
      <c r="N856" s="20" t="str">
        <f>IFERROR(INT(IF(OR(IMPORT!K856="intervention",IMPORT!K856="intervention-late",IMPORT!K856="unavailable"),IF(J856&lt;&gt;"",MID(VLOOKUP(B856,IMPORT!$F:$AF,22,0),1,10),MID(VLOOKUP(B856,IMPORT!$F:$AF,20,0),1,10)),"")),"")</f>
        <v/>
      </c>
      <c r="O856" s="18" t="str">
        <f t="shared" ca="1" si="13"/>
        <v/>
      </c>
      <c r="P856" s="14" t="str">
        <f>IFERROR(INT(IF(MID(VLOOKUP(B856,IMPORT!$F:$AF,23,FALSE),1,10)&lt;&gt;"null",MID(VLOOKUP(B856,IMPORT!$F:$AF,23,FALSE),1,10),"")),"")</f>
        <v/>
      </c>
      <c r="Q856" s="16" t="str">
        <f>IFERROR(INT(IF(MID(VLOOKUP(B856,IMPORT!$F:$AF,26,FALSE),1,10)&lt;&gt;"null",MID(VLOOKUP(B856,IMPORT!$F:$AF,26,FALSE),1,10),"")),"")</f>
        <v/>
      </c>
      <c r="R856" s="16" t="str">
        <f>IFERROR(IF(VLOOKUP(B856,IMPORT!$F:$AF,11,FALSE)="true","X",""),"")</f>
        <v/>
      </c>
      <c r="S856" s="16" t="str">
        <f>IFERROR(IF(VLOOKUP(B856,IMPORT!$F:$AF,12,FALSE)="true","X",""),"")</f>
        <v/>
      </c>
      <c r="T856" s="16" t="str">
        <f>IFERROR(IF(VLOOKUP(B856,IMPORT!$F:$AF,9,FALSE)="true","X",""),"")</f>
        <v/>
      </c>
      <c r="U856" s="16" t="str">
        <f>IFERROR(IF(VLOOKUP(B856,IMPORT!$F:$AF,10,FALSE)="true","X",""),"")</f>
        <v/>
      </c>
      <c r="V856" s="16" t="str">
        <f>IFERROR(IF(VLOOKUP(B856,IMPORT!$F:$AF,13,FALSE)="true","X",""),"")</f>
        <v/>
      </c>
      <c r="W856" s="16" t="str">
        <f>IFERROR(IF(VLOOKUP(B856,IMPORT!$F:$AF,14,FALSE)="true","X",""),"")</f>
        <v/>
      </c>
      <c r="X856" s="12" t="str">
        <f>IFERROR(INT(IF(MID(VLOOKUP(B856,IMPORT!$F:$AF,27,FALSE),1,10)&lt;&gt;"null",MID(VLOOKUP(B856,IMPORT!$F:$AF,27,FALSE),1,10),"-")),"")</f>
        <v/>
      </c>
      <c r="Y856" s="21" t="str">
        <f>IFERROR(IF(VLOOKUP(B856,IMPORT!$F:$AF,24,FALSE)&lt;&gt;"null",VLOOKUP(B856,IMPORT!$F:$AF,24,FALSE),""),"")</f>
        <v/>
      </c>
      <c r="Z856" s="18" t="str">
        <f>IFERROR(IF(VLOOKUP(B856,IMPORT!$F:$AF,25,FALSE)&lt;&gt;"null",VLOOKUP(B856,IMPORT!$F:$AF,25,FALSE),""),"")</f>
        <v/>
      </c>
    </row>
    <row r="857" spans="1:26">
      <c r="A857" s="1" t="str">
        <f>IFERROR(IF(IMPORT!C857&lt;&gt;"",IMPORT!C857,""),"")</f>
        <v/>
      </c>
      <c r="B857" s="1">
        <f>IFERROR(VLOOKUP(D857,IMPORT!$1:$1048576,6,FALSE),"")</f>
        <v>0</v>
      </c>
      <c r="C857" s="1" t="str">
        <f>IFERROR(VLOOKUP(B857,IMPORT!$F:$G,2,FALSE),"")</f>
        <v/>
      </c>
      <c r="D857" s="8" t="str">
        <f>IFERROR(IF(IMPORT!A857&lt;&gt;"",IMPORT!A857,""),"")</f>
        <v/>
      </c>
      <c r="E857" s="1">
        <f>IFERROR(VLOOKUP(D857,IMPORT!$1:$1048576,21,FALSE),"")</f>
        <v>0</v>
      </c>
      <c r="F857" s="25" t="str">
        <f>IFERROR(IF(VLOOKUP(B857,IMPORT!$F:$J,4,0)="true","","S"),"")</f>
        <v/>
      </c>
      <c r="G857" s="10" t="str">
        <f>IFERROR(IF(VLOOKUP(B857,IMPORT!$F:$J,5,0)="normal","","B"),"")</f>
        <v/>
      </c>
      <c r="H857" s="26" t="str">
        <f>IFERROR(IF(VLOOKUP(B857,IMPORT!$F:$L,7,0)="true","","P"),"")</f>
        <v/>
      </c>
      <c r="I857" s="18" t="str">
        <f>IF(AND(OR(IMPORT!K857="available",IMPORT!K857="reservation",IMPORT!K857="reservation-late"),OR(A857&lt;&gt;"Z - Garage - Livraison",A857&lt;&gt;"Z - Garage - Livraison")),B857,"")</f>
        <v/>
      </c>
      <c r="J857" s="18" t="str">
        <f>IFERROR(IF(VLOOKUP(B857,IMPORT!$F:$AF,21,FALSE)&lt;&gt;"null",IF(OR(A857="Z - Garage - Livraison",A857="Z - Garage - Restitution"),"",B857),""),"")</f>
        <v/>
      </c>
      <c r="K857" s="18" t="str">
        <f>IF(AND(J857="",OR(IMPORT!K857="intervention",IMPORT!K857="intervention-late")),IF(OR(A857="Z - Garage - Livraison",A857="Z - Garage - Restitution"),"",B857),"")</f>
        <v/>
      </c>
      <c r="L857" s="18" t="str">
        <f>IFERROR(IF(OR(A857="Z - Garage - Livraison",A857="Z - Garage - Restitution"),B857,""),"")</f>
        <v/>
      </c>
      <c r="M857" s="20" t="str">
        <f>IFERROR(INT(IF(OR(IMPORT!K857="intervention",IMPORT!K857="intervention-late",IMPORT!K857="unavailable"),IF(J857&lt;&gt;"",MID(VLOOKUP(B857,IMPORT!$F:$AF,21,0),1,10),MID(VLOOKUP(B857,IMPORT!$F:$AF,19,0),1,10)),"")),"")</f>
        <v/>
      </c>
      <c r="N857" s="20" t="str">
        <f>IFERROR(INT(IF(OR(IMPORT!K857="intervention",IMPORT!K857="intervention-late",IMPORT!K857="unavailable"),IF(J857&lt;&gt;"",MID(VLOOKUP(B857,IMPORT!$F:$AF,22,0),1,10),MID(VLOOKUP(B857,IMPORT!$F:$AF,20,0),1,10)),"")),"")</f>
        <v/>
      </c>
      <c r="O857" s="18" t="str">
        <f t="shared" ca="1" si="13"/>
        <v/>
      </c>
      <c r="P857" s="14" t="str">
        <f>IFERROR(INT(IF(MID(VLOOKUP(B857,IMPORT!$F:$AF,23,FALSE),1,10)&lt;&gt;"null",MID(VLOOKUP(B857,IMPORT!$F:$AF,23,FALSE),1,10),"")),"")</f>
        <v/>
      </c>
      <c r="Q857" s="16" t="str">
        <f>IFERROR(INT(IF(MID(VLOOKUP(B857,IMPORT!$F:$AF,26,FALSE),1,10)&lt;&gt;"null",MID(VLOOKUP(B857,IMPORT!$F:$AF,26,FALSE),1,10),"")),"")</f>
        <v/>
      </c>
      <c r="R857" s="16" t="str">
        <f>IFERROR(IF(VLOOKUP(B857,IMPORT!$F:$AF,11,FALSE)="true","X",""),"")</f>
        <v/>
      </c>
      <c r="S857" s="16" t="str">
        <f>IFERROR(IF(VLOOKUP(B857,IMPORT!$F:$AF,12,FALSE)="true","X",""),"")</f>
        <v/>
      </c>
      <c r="T857" s="16" t="str">
        <f>IFERROR(IF(VLOOKUP(B857,IMPORT!$F:$AF,9,FALSE)="true","X",""),"")</f>
        <v/>
      </c>
      <c r="U857" s="16" t="str">
        <f>IFERROR(IF(VLOOKUP(B857,IMPORT!$F:$AF,10,FALSE)="true","X",""),"")</f>
        <v/>
      </c>
      <c r="V857" s="16" t="str">
        <f>IFERROR(IF(VLOOKUP(B857,IMPORT!$F:$AF,13,FALSE)="true","X",""),"")</f>
        <v/>
      </c>
      <c r="W857" s="16" t="str">
        <f>IFERROR(IF(VLOOKUP(B857,IMPORT!$F:$AF,14,FALSE)="true","X",""),"")</f>
        <v/>
      </c>
      <c r="X857" s="12" t="str">
        <f>IFERROR(INT(IF(MID(VLOOKUP(B857,IMPORT!$F:$AF,27,FALSE),1,10)&lt;&gt;"null",MID(VLOOKUP(B857,IMPORT!$F:$AF,27,FALSE),1,10),"-")),"")</f>
        <v/>
      </c>
      <c r="Y857" s="21" t="str">
        <f>IFERROR(IF(VLOOKUP(B857,IMPORT!$F:$AF,24,FALSE)&lt;&gt;"null",VLOOKUP(B857,IMPORT!$F:$AF,24,FALSE),""),"")</f>
        <v/>
      </c>
      <c r="Z857" s="18" t="str">
        <f>IFERROR(IF(VLOOKUP(B857,IMPORT!$F:$AF,25,FALSE)&lt;&gt;"null",VLOOKUP(B857,IMPORT!$F:$AF,25,FALSE),""),"")</f>
        <v/>
      </c>
    </row>
    <row r="858" spans="1:26">
      <c r="A858" s="1" t="str">
        <f>IFERROR(IF(IMPORT!C858&lt;&gt;"",IMPORT!C858,""),"")</f>
        <v/>
      </c>
      <c r="B858" s="1">
        <f>IFERROR(VLOOKUP(D858,IMPORT!$1:$1048576,6,FALSE),"")</f>
        <v>0</v>
      </c>
      <c r="C858" s="1" t="str">
        <f>IFERROR(VLOOKUP(B858,IMPORT!$F:$G,2,FALSE),"")</f>
        <v/>
      </c>
      <c r="D858" s="8" t="str">
        <f>IFERROR(IF(IMPORT!A858&lt;&gt;"",IMPORT!A858,""),"")</f>
        <v/>
      </c>
      <c r="E858" s="1">
        <f>IFERROR(VLOOKUP(D858,IMPORT!$1:$1048576,21,FALSE),"")</f>
        <v>0</v>
      </c>
      <c r="F858" s="25" t="str">
        <f>IFERROR(IF(VLOOKUP(B858,IMPORT!$F:$J,4,0)="true","","S"),"")</f>
        <v/>
      </c>
      <c r="G858" s="10" t="str">
        <f>IFERROR(IF(VLOOKUP(B858,IMPORT!$F:$J,5,0)="normal","","B"),"")</f>
        <v/>
      </c>
      <c r="H858" s="26" t="str">
        <f>IFERROR(IF(VLOOKUP(B858,IMPORT!$F:$L,7,0)="true","","P"),"")</f>
        <v/>
      </c>
      <c r="I858" s="18" t="str">
        <f>IF(AND(OR(IMPORT!K858="available",IMPORT!K858="reservation",IMPORT!K858="reservation-late"),OR(A858&lt;&gt;"Z - Garage - Livraison",A858&lt;&gt;"Z - Garage - Livraison")),B858,"")</f>
        <v/>
      </c>
      <c r="J858" s="18" t="str">
        <f>IFERROR(IF(VLOOKUP(B858,IMPORT!$F:$AF,21,FALSE)&lt;&gt;"null",IF(OR(A858="Z - Garage - Livraison",A858="Z - Garage - Restitution"),"",B858),""),"")</f>
        <v/>
      </c>
      <c r="K858" s="18" t="str">
        <f>IF(AND(J858="",OR(IMPORT!K858="intervention",IMPORT!K858="intervention-late")),IF(OR(A858="Z - Garage - Livraison",A858="Z - Garage - Restitution"),"",B858),"")</f>
        <v/>
      </c>
      <c r="L858" s="18" t="str">
        <f>IFERROR(IF(OR(A858="Z - Garage - Livraison",A858="Z - Garage - Restitution"),B858,""),"")</f>
        <v/>
      </c>
      <c r="M858" s="20" t="str">
        <f>IFERROR(INT(IF(OR(IMPORT!K858="intervention",IMPORT!K858="intervention-late",IMPORT!K858="unavailable"),IF(J858&lt;&gt;"",MID(VLOOKUP(B858,IMPORT!$F:$AF,21,0),1,10),MID(VLOOKUP(B858,IMPORT!$F:$AF,19,0),1,10)),"")),"")</f>
        <v/>
      </c>
      <c r="N858" s="20" t="str">
        <f>IFERROR(INT(IF(OR(IMPORT!K858="intervention",IMPORT!K858="intervention-late",IMPORT!K858="unavailable"),IF(J858&lt;&gt;"",MID(VLOOKUP(B858,IMPORT!$F:$AF,22,0),1,10),MID(VLOOKUP(B858,IMPORT!$F:$AF,20,0),1,10)),"")),"")</f>
        <v/>
      </c>
      <c r="O858" s="18" t="str">
        <f t="shared" ca="1" si="13"/>
        <v/>
      </c>
      <c r="P858" s="14" t="str">
        <f>IFERROR(INT(IF(MID(VLOOKUP(B858,IMPORT!$F:$AF,23,FALSE),1,10)&lt;&gt;"null",MID(VLOOKUP(B858,IMPORT!$F:$AF,23,FALSE),1,10),"")),"")</f>
        <v/>
      </c>
      <c r="Q858" s="16" t="str">
        <f>IFERROR(INT(IF(MID(VLOOKUP(B858,IMPORT!$F:$AF,26,FALSE),1,10)&lt;&gt;"null",MID(VLOOKUP(B858,IMPORT!$F:$AF,26,FALSE),1,10),"")),"")</f>
        <v/>
      </c>
      <c r="R858" s="16" t="str">
        <f>IFERROR(IF(VLOOKUP(B858,IMPORT!$F:$AF,11,FALSE)="true","X",""),"")</f>
        <v/>
      </c>
      <c r="S858" s="16" t="str">
        <f>IFERROR(IF(VLOOKUP(B858,IMPORT!$F:$AF,12,FALSE)="true","X",""),"")</f>
        <v/>
      </c>
      <c r="T858" s="16" t="str">
        <f>IFERROR(IF(VLOOKUP(B858,IMPORT!$F:$AF,9,FALSE)="true","X",""),"")</f>
        <v/>
      </c>
      <c r="U858" s="16" t="str">
        <f>IFERROR(IF(VLOOKUP(B858,IMPORT!$F:$AF,10,FALSE)="true","X",""),"")</f>
        <v/>
      </c>
      <c r="V858" s="16" t="str">
        <f>IFERROR(IF(VLOOKUP(B858,IMPORT!$F:$AF,13,FALSE)="true","X",""),"")</f>
        <v/>
      </c>
      <c r="W858" s="16" t="str">
        <f>IFERROR(IF(VLOOKUP(B858,IMPORT!$F:$AF,14,FALSE)="true","X",""),"")</f>
        <v/>
      </c>
      <c r="X858" s="12" t="str">
        <f>IFERROR(INT(IF(MID(VLOOKUP(B858,IMPORT!$F:$AF,27,FALSE),1,10)&lt;&gt;"null",MID(VLOOKUP(B858,IMPORT!$F:$AF,27,FALSE),1,10),"-")),"")</f>
        <v/>
      </c>
      <c r="Y858" s="21" t="str">
        <f>IFERROR(IF(VLOOKUP(B858,IMPORT!$F:$AF,24,FALSE)&lt;&gt;"null",VLOOKUP(B858,IMPORT!$F:$AF,24,FALSE),""),"")</f>
        <v/>
      </c>
      <c r="Z858" s="18" t="str">
        <f>IFERROR(IF(VLOOKUP(B858,IMPORT!$F:$AF,25,FALSE)&lt;&gt;"null",VLOOKUP(B858,IMPORT!$F:$AF,25,FALSE),""),"")</f>
        <v/>
      </c>
    </row>
    <row r="859" spans="1:26">
      <c r="A859" s="1" t="str">
        <f>IFERROR(IF(IMPORT!C859&lt;&gt;"",IMPORT!C859,""),"")</f>
        <v/>
      </c>
      <c r="B859" s="1">
        <f>IFERROR(VLOOKUP(D859,IMPORT!$1:$1048576,6,FALSE),"")</f>
        <v>0</v>
      </c>
      <c r="C859" s="1" t="str">
        <f>IFERROR(VLOOKUP(B859,IMPORT!$F:$G,2,FALSE),"")</f>
        <v/>
      </c>
      <c r="D859" s="8" t="str">
        <f>IFERROR(IF(IMPORT!A859&lt;&gt;"",IMPORT!A859,""),"")</f>
        <v/>
      </c>
      <c r="E859" s="1">
        <f>IFERROR(VLOOKUP(D859,IMPORT!$1:$1048576,21,FALSE),"")</f>
        <v>0</v>
      </c>
      <c r="F859" s="25" t="str">
        <f>IFERROR(IF(VLOOKUP(B859,IMPORT!$F:$J,4,0)="true","","S"),"")</f>
        <v/>
      </c>
      <c r="G859" s="10" t="str">
        <f>IFERROR(IF(VLOOKUP(B859,IMPORT!$F:$J,5,0)="normal","","B"),"")</f>
        <v/>
      </c>
      <c r="H859" s="26" t="str">
        <f>IFERROR(IF(VLOOKUP(B859,IMPORT!$F:$L,7,0)="true","","P"),"")</f>
        <v/>
      </c>
      <c r="I859" s="18" t="str">
        <f>IF(AND(OR(IMPORT!K859="available",IMPORT!K859="reservation",IMPORT!K859="reservation-late"),OR(A859&lt;&gt;"Z - Garage - Livraison",A859&lt;&gt;"Z - Garage - Livraison")),B859,"")</f>
        <v/>
      </c>
      <c r="J859" s="18" t="str">
        <f>IFERROR(IF(VLOOKUP(B859,IMPORT!$F:$AF,21,FALSE)&lt;&gt;"null",IF(OR(A859="Z - Garage - Livraison",A859="Z - Garage - Restitution"),"",B859),""),"")</f>
        <v/>
      </c>
      <c r="K859" s="18" t="str">
        <f>IF(AND(J859="",OR(IMPORT!K859="intervention",IMPORT!K859="intervention-late")),IF(OR(A859="Z - Garage - Livraison",A859="Z - Garage - Restitution"),"",B859),"")</f>
        <v/>
      </c>
      <c r="L859" s="18" t="str">
        <f>IFERROR(IF(OR(A859="Z - Garage - Livraison",A859="Z - Garage - Restitution"),B859,""),"")</f>
        <v/>
      </c>
      <c r="M859" s="20" t="str">
        <f>IFERROR(INT(IF(OR(IMPORT!K859="intervention",IMPORT!K859="intervention-late",IMPORT!K859="unavailable"),IF(J859&lt;&gt;"",MID(VLOOKUP(B859,IMPORT!$F:$AF,21,0),1,10),MID(VLOOKUP(B859,IMPORT!$F:$AF,19,0),1,10)),"")),"")</f>
        <v/>
      </c>
      <c r="N859" s="20" t="str">
        <f>IFERROR(INT(IF(OR(IMPORT!K859="intervention",IMPORT!K859="intervention-late",IMPORT!K859="unavailable"),IF(J859&lt;&gt;"",MID(VLOOKUP(B859,IMPORT!$F:$AF,22,0),1,10),MID(VLOOKUP(B859,IMPORT!$F:$AF,20,0),1,10)),"")),"")</f>
        <v/>
      </c>
      <c r="O859" s="18" t="str">
        <f t="shared" ca="1" si="13"/>
        <v/>
      </c>
      <c r="P859" s="14" t="str">
        <f>IFERROR(INT(IF(MID(VLOOKUP(B859,IMPORT!$F:$AF,23,FALSE),1,10)&lt;&gt;"null",MID(VLOOKUP(B859,IMPORT!$F:$AF,23,FALSE),1,10),"")),"")</f>
        <v/>
      </c>
      <c r="Q859" s="16" t="str">
        <f>IFERROR(INT(IF(MID(VLOOKUP(B859,IMPORT!$F:$AF,26,FALSE),1,10)&lt;&gt;"null",MID(VLOOKUP(B859,IMPORT!$F:$AF,26,FALSE),1,10),"")),"")</f>
        <v/>
      </c>
      <c r="R859" s="16" t="str">
        <f>IFERROR(IF(VLOOKUP(B859,IMPORT!$F:$AF,11,FALSE)="true","X",""),"")</f>
        <v/>
      </c>
      <c r="S859" s="16" t="str">
        <f>IFERROR(IF(VLOOKUP(B859,IMPORT!$F:$AF,12,FALSE)="true","X",""),"")</f>
        <v/>
      </c>
      <c r="T859" s="16" t="str">
        <f>IFERROR(IF(VLOOKUP(B859,IMPORT!$F:$AF,9,FALSE)="true","X",""),"")</f>
        <v/>
      </c>
      <c r="U859" s="16" t="str">
        <f>IFERROR(IF(VLOOKUP(B859,IMPORT!$F:$AF,10,FALSE)="true","X",""),"")</f>
        <v/>
      </c>
      <c r="V859" s="16" t="str">
        <f>IFERROR(IF(VLOOKUP(B859,IMPORT!$F:$AF,13,FALSE)="true","X",""),"")</f>
        <v/>
      </c>
      <c r="W859" s="16" t="str">
        <f>IFERROR(IF(VLOOKUP(B859,IMPORT!$F:$AF,14,FALSE)="true","X",""),"")</f>
        <v/>
      </c>
      <c r="X859" s="12" t="str">
        <f>IFERROR(INT(IF(MID(VLOOKUP(B859,IMPORT!$F:$AF,27,FALSE),1,10)&lt;&gt;"null",MID(VLOOKUP(B859,IMPORT!$F:$AF,27,FALSE),1,10),"-")),"")</f>
        <v/>
      </c>
      <c r="Y859" s="21" t="str">
        <f>IFERROR(IF(VLOOKUP(B859,IMPORT!$F:$AF,24,FALSE)&lt;&gt;"null",VLOOKUP(B859,IMPORT!$F:$AF,24,FALSE),""),"")</f>
        <v/>
      </c>
      <c r="Z859" s="18" t="str">
        <f>IFERROR(IF(VLOOKUP(B859,IMPORT!$F:$AF,25,FALSE)&lt;&gt;"null",VLOOKUP(B859,IMPORT!$F:$AF,25,FALSE),""),"")</f>
        <v/>
      </c>
    </row>
    <row r="860" spans="1:26">
      <c r="A860" s="1" t="str">
        <f>IFERROR(IF(IMPORT!C860&lt;&gt;"",IMPORT!C860,""),"")</f>
        <v/>
      </c>
      <c r="B860" s="1">
        <f>IFERROR(VLOOKUP(D860,IMPORT!$1:$1048576,6,FALSE),"")</f>
        <v>0</v>
      </c>
      <c r="C860" s="1" t="str">
        <f>IFERROR(VLOOKUP(B860,IMPORT!$F:$G,2,FALSE),"")</f>
        <v/>
      </c>
      <c r="D860" s="8" t="str">
        <f>IFERROR(IF(IMPORT!A860&lt;&gt;"",IMPORT!A860,""),"")</f>
        <v/>
      </c>
      <c r="E860" s="1">
        <f>IFERROR(VLOOKUP(D860,IMPORT!$1:$1048576,21,FALSE),"")</f>
        <v>0</v>
      </c>
      <c r="F860" s="25" t="str">
        <f>IFERROR(IF(VLOOKUP(B860,IMPORT!$F:$J,4,0)="true","","S"),"")</f>
        <v/>
      </c>
      <c r="G860" s="10" t="str">
        <f>IFERROR(IF(VLOOKUP(B860,IMPORT!$F:$J,5,0)="normal","","B"),"")</f>
        <v/>
      </c>
      <c r="H860" s="26" t="str">
        <f>IFERROR(IF(VLOOKUP(B860,IMPORT!$F:$L,7,0)="true","","P"),"")</f>
        <v/>
      </c>
      <c r="I860" s="18" t="str">
        <f>IF(AND(OR(IMPORT!K860="available",IMPORT!K860="reservation",IMPORT!K860="reservation-late"),OR(A860&lt;&gt;"Z - Garage - Livraison",A860&lt;&gt;"Z - Garage - Livraison")),B860,"")</f>
        <v/>
      </c>
      <c r="J860" s="18" t="str">
        <f>IFERROR(IF(VLOOKUP(B860,IMPORT!$F:$AF,21,FALSE)&lt;&gt;"null",IF(OR(A860="Z - Garage - Livraison",A860="Z - Garage - Restitution"),"",B860),""),"")</f>
        <v/>
      </c>
      <c r="K860" s="18" t="str">
        <f>IF(AND(J860="",OR(IMPORT!K860="intervention",IMPORT!K860="intervention-late")),IF(OR(A860="Z - Garage - Livraison",A860="Z - Garage - Restitution"),"",B860),"")</f>
        <v/>
      </c>
      <c r="L860" s="18" t="str">
        <f>IFERROR(IF(OR(A860="Z - Garage - Livraison",A860="Z - Garage - Restitution"),B860,""),"")</f>
        <v/>
      </c>
      <c r="M860" s="20" t="str">
        <f>IFERROR(INT(IF(OR(IMPORT!K860="intervention",IMPORT!K860="intervention-late",IMPORT!K860="unavailable"),IF(J860&lt;&gt;"",MID(VLOOKUP(B860,IMPORT!$F:$AF,21,0),1,10),MID(VLOOKUP(B860,IMPORT!$F:$AF,19,0),1,10)),"")),"")</f>
        <v/>
      </c>
      <c r="N860" s="20" t="str">
        <f>IFERROR(INT(IF(OR(IMPORT!K860="intervention",IMPORT!K860="intervention-late",IMPORT!K860="unavailable"),IF(J860&lt;&gt;"",MID(VLOOKUP(B860,IMPORT!$F:$AF,22,0),1,10),MID(VLOOKUP(B860,IMPORT!$F:$AF,20,0),1,10)),"")),"")</f>
        <v/>
      </c>
      <c r="O860" s="18" t="str">
        <f t="shared" ca="1" si="13"/>
        <v/>
      </c>
      <c r="P860" s="14" t="str">
        <f>IFERROR(INT(IF(MID(VLOOKUP(B860,IMPORT!$F:$AF,23,FALSE),1,10)&lt;&gt;"null",MID(VLOOKUP(B860,IMPORT!$F:$AF,23,FALSE),1,10),"")),"")</f>
        <v/>
      </c>
      <c r="Q860" s="16" t="str">
        <f>IFERROR(INT(IF(MID(VLOOKUP(B860,IMPORT!$F:$AF,26,FALSE),1,10)&lt;&gt;"null",MID(VLOOKUP(B860,IMPORT!$F:$AF,26,FALSE),1,10),"")),"")</f>
        <v/>
      </c>
      <c r="R860" s="16" t="str">
        <f>IFERROR(IF(VLOOKUP(B860,IMPORT!$F:$AF,11,FALSE)="true","X",""),"")</f>
        <v/>
      </c>
      <c r="S860" s="16" t="str">
        <f>IFERROR(IF(VLOOKUP(B860,IMPORT!$F:$AF,12,FALSE)="true","X",""),"")</f>
        <v/>
      </c>
      <c r="T860" s="16" t="str">
        <f>IFERROR(IF(VLOOKUP(B860,IMPORT!$F:$AF,9,FALSE)="true","X",""),"")</f>
        <v/>
      </c>
      <c r="U860" s="16" t="str">
        <f>IFERROR(IF(VLOOKUP(B860,IMPORT!$F:$AF,10,FALSE)="true","X",""),"")</f>
        <v/>
      </c>
      <c r="V860" s="16" t="str">
        <f>IFERROR(IF(VLOOKUP(B860,IMPORT!$F:$AF,13,FALSE)="true","X",""),"")</f>
        <v/>
      </c>
      <c r="W860" s="16" t="str">
        <f>IFERROR(IF(VLOOKUP(B860,IMPORT!$F:$AF,14,FALSE)="true","X",""),"")</f>
        <v/>
      </c>
      <c r="X860" s="12" t="str">
        <f>IFERROR(INT(IF(MID(VLOOKUP(B860,IMPORT!$F:$AF,27,FALSE),1,10)&lt;&gt;"null",MID(VLOOKUP(B860,IMPORT!$F:$AF,27,FALSE),1,10),"-")),"")</f>
        <v/>
      </c>
      <c r="Y860" s="21" t="str">
        <f>IFERROR(IF(VLOOKUP(B860,IMPORT!$F:$AF,24,FALSE)&lt;&gt;"null",VLOOKUP(B860,IMPORT!$F:$AF,24,FALSE),""),"")</f>
        <v/>
      </c>
      <c r="Z860" s="18" t="str">
        <f>IFERROR(IF(VLOOKUP(B860,IMPORT!$F:$AF,25,FALSE)&lt;&gt;"null",VLOOKUP(B860,IMPORT!$F:$AF,25,FALSE),""),"")</f>
        <v/>
      </c>
    </row>
    <row r="861" spans="1:26">
      <c r="A861" s="1" t="str">
        <f>IFERROR(IF(IMPORT!C861&lt;&gt;"",IMPORT!C861,""),"")</f>
        <v/>
      </c>
      <c r="B861" s="1">
        <f>IFERROR(VLOOKUP(D861,IMPORT!$1:$1048576,6,FALSE),"")</f>
        <v>0</v>
      </c>
      <c r="C861" s="1" t="str">
        <f>IFERROR(VLOOKUP(B861,IMPORT!$F:$G,2,FALSE),"")</f>
        <v/>
      </c>
      <c r="D861" s="8" t="str">
        <f>IFERROR(IF(IMPORT!A861&lt;&gt;"",IMPORT!A861,""),"")</f>
        <v/>
      </c>
      <c r="E861" s="1">
        <f>IFERROR(VLOOKUP(D861,IMPORT!$1:$1048576,21,FALSE),"")</f>
        <v>0</v>
      </c>
      <c r="F861" s="25" t="str">
        <f>IFERROR(IF(VLOOKUP(B861,IMPORT!$F:$J,4,0)="true","","S"),"")</f>
        <v/>
      </c>
      <c r="G861" s="10" t="str">
        <f>IFERROR(IF(VLOOKUP(B861,IMPORT!$F:$J,5,0)="normal","","B"),"")</f>
        <v/>
      </c>
      <c r="H861" s="26" t="str">
        <f>IFERROR(IF(VLOOKUP(B861,IMPORT!$F:$L,7,0)="true","","P"),"")</f>
        <v/>
      </c>
      <c r="I861" s="18" t="str">
        <f>IF(AND(OR(IMPORT!K861="available",IMPORT!K861="reservation",IMPORT!K861="reservation-late"),OR(A861&lt;&gt;"Z - Garage - Livraison",A861&lt;&gt;"Z - Garage - Livraison")),B861,"")</f>
        <v/>
      </c>
      <c r="J861" s="18" t="str">
        <f>IFERROR(IF(VLOOKUP(B861,IMPORT!$F:$AF,21,FALSE)&lt;&gt;"null",IF(OR(A861="Z - Garage - Livraison",A861="Z - Garage - Restitution"),"",B861),""),"")</f>
        <v/>
      </c>
      <c r="K861" s="18" t="str">
        <f>IF(AND(J861="",OR(IMPORT!K861="intervention",IMPORT!K861="intervention-late")),IF(OR(A861="Z - Garage - Livraison",A861="Z - Garage - Restitution"),"",B861),"")</f>
        <v/>
      </c>
      <c r="L861" s="18" t="str">
        <f>IFERROR(IF(OR(A861="Z - Garage - Livraison",A861="Z - Garage - Restitution"),B861,""),"")</f>
        <v/>
      </c>
      <c r="M861" s="20" t="str">
        <f>IFERROR(INT(IF(OR(IMPORT!K861="intervention",IMPORT!K861="intervention-late",IMPORT!K861="unavailable"),IF(J861&lt;&gt;"",MID(VLOOKUP(B861,IMPORT!$F:$AF,21,0),1,10),MID(VLOOKUP(B861,IMPORT!$F:$AF,19,0),1,10)),"")),"")</f>
        <v/>
      </c>
      <c r="N861" s="20" t="str">
        <f>IFERROR(INT(IF(OR(IMPORT!K861="intervention",IMPORT!K861="intervention-late",IMPORT!K861="unavailable"),IF(J861&lt;&gt;"",MID(VLOOKUP(B861,IMPORT!$F:$AF,22,0),1,10),MID(VLOOKUP(B861,IMPORT!$F:$AF,20,0),1,10)),"")),"")</f>
        <v/>
      </c>
      <c r="O861" s="18" t="str">
        <f t="shared" ca="1" si="13"/>
        <v/>
      </c>
      <c r="P861" s="14" t="str">
        <f>IFERROR(INT(IF(MID(VLOOKUP(B861,IMPORT!$F:$AF,23,FALSE),1,10)&lt;&gt;"null",MID(VLOOKUP(B861,IMPORT!$F:$AF,23,FALSE),1,10),"")),"")</f>
        <v/>
      </c>
      <c r="Q861" s="16" t="str">
        <f>IFERROR(INT(IF(MID(VLOOKUP(B861,IMPORT!$F:$AF,26,FALSE),1,10)&lt;&gt;"null",MID(VLOOKUP(B861,IMPORT!$F:$AF,26,FALSE),1,10),"")),"")</f>
        <v/>
      </c>
      <c r="R861" s="16" t="str">
        <f>IFERROR(IF(VLOOKUP(B861,IMPORT!$F:$AF,11,FALSE)="true","X",""),"")</f>
        <v/>
      </c>
      <c r="S861" s="16" t="str">
        <f>IFERROR(IF(VLOOKUP(B861,IMPORT!$F:$AF,12,FALSE)="true","X",""),"")</f>
        <v/>
      </c>
      <c r="T861" s="16" t="str">
        <f>IFERROR(IF(VLOOKUP(B861,IMPORT!$F:$AF,9,FALSE)="true","X",""),"")</f>
        <v/>
      </c>
      <c r="U861" s="16" t="str">
        <f>IFERROR(IF(VLOOKUP(B861,IMPORT!$F:$AF,10,FALSE)="true","X",""),"")</f>
        <v/>
      </c>
      <c r="V861" s="16" t="str">
        <f>IFERROR(IF(VLOOKUP(B861,IMPORT!$F:$AF,13,FALSE)="true","X",""),"")</f>
        <v/>
      </c>
      <c r="W861" s="16" t="str">
        <f>IFERROR(IF(VLOOKUP(B861,IMPORT!$F:$AF,14,FALSE)="true","X",""),"")</f>
        <v/>
      </c>
      <c r="X861" s="12" t="str">
        <f>IFERROR(INT(IF(MID(VLOOKUP(B861,IMPORT!$F:$AF,27,FALSE),1,10)&lt;&gt;"null",MID(VLOOKUP(B861,IMPORT!$F:$AF,27,FALSE),1,10),"-")),"")</f>
        <v/>
      </c>
      <c r="Y861" s="21" t="str">
        <f>IFERROR(IF(VLOOKUP(B861,IMPORT!$F:$AF,24,FALSE)&lt;&gt;"null",VLOOKUP(B861,IMPORT!$F:$AF,24,FALSE),""),"")</f>
        <v/>
      </c>
      <c r="Z861" s="18" t="str">
        <f>IFERROR(IF(VLOOKUP(B861,IMPORT!$F:$AF,25,FALSE)&lt;&gt;"null",VLOOKUP(B861,IMPORT!$F:$AF,25,FALSE),""),"")</f>
        <v/>
      </c>
    </row>
    <row r="862" spans="1:26">
      <c r="A862" s="1" t="str">
        <f>IFERROR(IF(IMPORT!C862&lt;&gt;"",IMPORT!C862,""),"")</f>
        <v/>
      </c>
      <c r="B862" s="1">
        <f>IFERROR(VLOOKUP(D862,IMPORT!$1:$1048576,6,FALSE),"")</f>
        <v>0</v>
      </c>
      <c r="C862" s="1" t="str">
        <f>IFERROR(VLOOKUP(B862,IMPORT!$F:$G,2,FALSE),"")</f>
        <v/>
      </c>
      <c r="D862" s="8" t="str">
        <f>IFERROR(IF(IMPORT!A862&lt;&gt;"",IMPORT!A862,""),"")</f>
        <v/>
      </c>
      <c r="E862" s="1">
        <f>IFERROR(VLOOKUP(D862,IMPORT!$1:$1048576,21,FALSE),"")</f>
        <v>0</v>
      </c>
      <c r="F862" s="25" t="str">
        <f>IFERROR(IF(VLOOKUP(B862,IMPORT!$F:$J,4,0)="true","","S"),"")</f>
        <v/>
      </c>
      <c r="G862" s="10" t="str">
        <f>IFERROR(IF(VLOOKUP(B862,IMPORT!$F:$J,5,0)="normal","","B"),"")</f>
        <v/>
      </c>
      <c r="H862" s="26" t="str">
        <f>IFERROR(IF(VLOOKUP(B862,IMPORT!$F:$L,7,0)="true","","P"),"")</f>
        <v/>
      </c>
      <c r="I862" s="18" t="str">
        <f>IF(AND(OR(IMPORT!K862="available",IMPORT!K862="reservation",IMPORT!K862="reservation-late"),OR(A862&lt;&gt;"Z - Garage - Livraison",A862&lt;&gt;"Z - Garage - Livraison")),B862,"")</f>
        <v/>
      </c>
      <c r="J862" s="18" t="str">
        <f>IFERROR(IF(VLOOKUP(B862,IMPORT!$F:$AF,21,FALSE)&lt;&gt;"null",IF(OR(A862="Z - Garage - Livraison",A862="Z - Garage - Restitution"),"",B862),""),"")</f>
        <v/>
      </c>
      <c r="K862" s="18" t="str">
        <f>IF(AND(J862="",OR(IMPORT!K862="intervention",IMPORT!K862="intervention-late")),IF(OR(A862="Z - Garage - Livraison",A862="Z - Garage - Restitution"),"",B862),"")</f>
        <v/>
      </c>
      <c r="L862" s="18" t="str">
        <f>IFERROR(IF(OR(A862="Z - Garage - Livraison",A862="Z - Garage - Restitution"),B862,""),"")</f>
        <v/>
      </c>
      <c r="M862" s="20" t="str">
        <f>IFERROR(INT(IF(OR(IMPORT!K862="intervention",IMPORT!K862="intervention-late",IMPORT!K862="unavailable"),IF(J862&lt;&gt;"",MID(VLOOKUP(B862,IMPORT!$F:$AF,21,0),1,10),MID(VLOOKUP(B862,IMPORT!$F:$AF,19,0),1,10)),"")),"")</f>
        <v/>
      </c>
      <c r="N862" s="20" t="str">
        <f>IFERROR(INT(IF(OR(IMPORT!K862="intervention",IMPORT!K862="intervention-late",IMPORT!K862="unavailable"),IF(J862&lt;&gt;"",MID(VLOOKUP(B862,IMPORT!$F:$AF,22,0),1,10),MID(VLOOKUP(B862,IMPORT!$F:$AF,20,0),1,10)),"")),"")</f>
        <v/>
      </c>
      <c r="O862" s="18" t="str">
        <f t="shared" ca="1" si="13"/>
        <v/>
      </c>
      <c r="P862" s="14" t="str">
        <f>IFERROR(INT(IF(MID(VLOOKUP(B862,IMPORT!$F:$AF,23,FALSE),1,10)&lt;&gt;"null",MID(VLOOKUP(B862,IMPORT!$F:$AF,23,FALSE),1,10),"")),"")</f>
        <v/>
      </c>
      <c r="Q862" s="16" t="str">
        <f>IFERROR(INT(IF(MID(VLOOKUP(B862,IMPORT!$F:$AF,26,FALSE),1,10)&lt;&gt;"null",MID(VLOOKUP(B862,IMPORT!$F:$AF,26,FALSE),1,10),"")),"")</f>
        <v/>
      </c>
      <c r="R862" s="16" t="str">
        <f>IFERROR(IF(VLOOKUP(B862,IMPORT!$F:$AF,11,FALSE)="true","X",""),"")</f>
        <v/>
      </c>
      <c r="S862" s="16" t="str">
        <f>IFERROR(IF(VLOOKUP(B862,IMPORT!$F:$AF,12,FALSE)="true","X",""),"")</f>
        <v/>
      </c>
      <c r="T862" s="16" t="str">
        <f>IFERROR(IF(VLOOKUP(B862,IMPORT!$F:$AF,9,FALSE)="true","X",""),"")</f>
        <v/>
      </c>
      <c r="U862" s="16" t="str">
        <f>IFERROR(IF(VLOOKUP(B862,IMPORT!$F:$AF,10,FALSE)="true","X",""),"")</f>
        <v/>
      </c>
      <c r="V862" s="16" t="str">
        <f>IFERROR(IF(VLOOKUP(B862,IMPORT!$F:$AF,13,FALSE)="true","X",""),"")</f>
        <v/>
      </c>
      <c r="W862" s="16" t="str">
        <f>IFERROR(IF(VLOOKUP(B862,IMPORT!$F:$AF,14,FALSE)="true","X",""),"")</f>
        <v/>
      </c>
      <c r="X862" s="12" t="str">
        <f>IFERROR(INT(IF(MID(VLOOKUP(B862,IMPORT!$F:$AF,27,FALSE),1,10)&lt;&gt;"null",MID(VLOOKUP(B862,IMPORT!$F:$AF,27,FALSE),1,10),"-")),"")</f>
        <v/>
      </c>
      <c r="Y862" s="21" t="str">
        <f>IFERROR(IF(VLOOKUP(B862,IMPORT!$F:$AF,24,FALSE)&lt;&gt;"null",VLOOKUP(B862,IMPORT!$F:$AF,24,FALSE),""),"")</f>
        <v/>
      </c>
      <c r="Z862" s="18" t="str">
        <f>IFERROR(IF(VLOOKUP(B862,IMPORT!$F:$AF,25,FALSE)&lt;&gt;"null",VLOOKUP(B862,IMPORT!$F:$AF,25,FALSE),""),"")</f>
        <v/>
      </c>
    </row>
    <row r="863" spans="1:26">
      <c r="A863" s="1" t="str">
        <f>IFERROR(IF(IMPORT!C863&lt;&gt;"",IMPORT!C863,""),"")</f>
        <v/>
      </c>
      <c r="B863" s="1">
        <f>IFERROR(VLOOKUP(D863,IMPORT!$1:$1048576,6,FALSE),"")</f>
        <v>0</v>
      </c>
      <c r="C863" s="1" t="str">
        <f>IFERROR(VLOOKUP(B863,IMPORT!$F:$G,2,FALSE),"")</f>
        <v/>
      </c>
      <c r="D863" s="8" t="str">
        <f>IFERROR(IF(IMPORT!A863&lt;&gt;"",IMPORT!A863,""),"")</f>
        <v/>
      </c>
      <c r="E863" s="1">
        <f>IFERROR(VLOOKUP(D863,IMPORT!$1:$1048576,21,FALSE),"")</f>
        <v>0</v>
      </c>
      <c r="F863" s="25" t="str">
        <f>IFERROR(IF(VLOOKUP(B863,IMPORT!$F:$J,4,0)="true","","S"),"")</f>
        <v/>
      </c>
      <c r="G863" s="10" t="str">
        <f>IFERROR(IF(VLOOKUP(B863,IMPORT!$F:$J,5,0)="normal","","B"),"")</f>
        <v/>
      </c>
      <c r="H863" s="26" t="str">
        <f>IFERROR(IF(VLOOKUP(B863,IMPORT!$F:$L,7,0)="true","","P"),"")</f>
        <v/>
      </c>
      <c r="I863" s="18" t="str">
        <f>IF(AND(OR(IMPORT!K863="available",IMPORT!K863="reservation",IMPORT!K863="reservation-late"),OR(A863&lt;&gt;"Z - Garage - Livraison",A863&lt;&gt;"Z - Garage - Livraison")),B863,"")</f>
        <v/>
      </c>
      <c r="J863" s="18" t="str">
        <f>IFERROR(IF(VLOOKUP(B863,IMPORT!$F:$AF,21,FALSE)&lt;&gt;"null",IF(OR(A863="Z - Garage - Livraison",A863="Z - Garage - Restitution"),"",B863),""),"")</f>
        <v/>
      </c>
      <c r="K863" s="18" t="str">
        <f>IF(AND(J863="",OR(IMPORT!K863="intervention",IMPORT!K863="intervention-late")),IF(OR(A863="Z - Garage - Livraison",A863="Z - Garage - Restitution"),"",B863),"")</f>
        <v/>
      </c>
      <c r="L863" s="18" t="str">
        <f>IFERROR(IF(OR(A863="Z - Garage - Livraison",A863="Z - Garage - Restitution"),B863,""),"")</f>
        <v/>
      </c>
      <c r="M863" s="20" t="str">
        <f>IFERROR(INT(IF(OR(IMPORT!K863="intervention",IMPORT!K863="intervention-late",IMPORT!K863="unavailable"),IF(J863&lt;&gt;"",MID(VLOOKUP(B863,IMPORT!$F:$AF,21,0),1,10),MID(VLOOKUP(B863,IMPORT!$F:$AF,19,0),1,10)),"")),"")</f>
        <v/>
      </c>
      <c r="N863" s="20" t="str">
        <f>IFERROR(INT(IF(OR(IMPORT!K863="intervention",IMPORT!K863="intervention-late",IMPORT!K863="unavailable"),IF(J863&lt;&gt;"",MID(VLOOKUP(B863,IMPORT!$F:$AF,22,0),1,10),MID(VLOOKUP(B863,IMPORT!$F:$AF,20,0),1,10)),"")),"")</f>
        <v/>
      </c>
      <c r="O863" s="18" t="str">
        <f t="shared" ca="1" si="13"/>
        <v/>
      </c>
      <c r="P863" s="14" t="str">
        <f>IFERROR(INT(IF(MID(VLOOKUP(B863,IMPORT!$F:$AF,23,FALSE),1,10)&lt;&gt;"null",MID(VLOOKUP(B863,IMPORT!$F:$AF,23,FALSE),1,10),"")),"")</f>
        <v/>
      </c>
      <c r="Q863" s="16" t="str">
        <f>IFERROR(INT(IF(MID(VLOOKUP(B863,IMPORT!$F:$AF,26,FALSE),1,10)&lt;&gt;"null",MID(VLOOKUP(B863,IMPORT!$F:$AF,26,FALSE),1,10),"")),"")</f>
        <v/>
      </c>
      <c r="R863" s="16" t="str">
        <f>IFERROR(IF(VLOOKUP(B863,IMPORT!$F:$AF,11,FALSE)="true","X",""),"")</f>
        <v/>
      </c>
      <c r="S863" s="16" t="str">
        <f>IFERROR(IF(VLOOKUP(B863,IMPORT!$F:$AF,12,FALSE)="true","X",""),"")</f>
        <v/>
      </c>
      <c r="T863" s="16" t="str">
        <f>IFERROR(IF(VLOOKUP(B863,IMPORT!$F:$AF,9,FALSE)="true","X",""),"")</f>
        <v/>
      </c>
      <c r="U863" s="16" t="str">
        <f>IFERROR(IF(VLOOKUP(B863,IMPORT!$F:$AF,10,FALSE)="true","X",""),"")</f>
        <v/>
      </c>
      <c r="V863" s="16" t="str">
        <f>IFERROR(IF(VLOOKUP(B863,IMPORT!$F:$AF,13,FALSE)="true","X",""),"")</f>
        <v/>
      </c>
      <c r="W863" s="16" t="str">
        <f>IFERROR(IF(VLOOKUP(B863,IMPORT!$F:$AF,14,FALSE)="true","X",""),"")</f>
        <v/>
      </c>
      <c r="X863" s="12" t="str">
        <f>IFERROR(INT(IF(MID(VLOOKUP(B863,IMPORT!$F:$AF,27,FALSE),1,10)&lt;&gt;"null",MID(VLOOKUP(B863,IMPORT!$F:$AF,27,FALSE),1,10),"-")),"")</f>
        <v/>
      </c>
      <c r="Y863" s="21" t="str">
        <f>IFERROR(IF(VLOOKUP(B863,IMPORT!$F:$AF,24,FALSE)&lt;&gt;"null",VLOOKUP(B863,IMPORT!$F:$AF,24,FALSE),""),"")</f>
        <v/>
      </c>
      <c r="Z863" s="18" t="str">
        <f>IFERROR(IF(VLOOKUP(B863,IMPORT!$F:$AF,25,FALSE)&lt;&gt;"null",VLOOKUP(B863,IMPORT!$F:$AF,25,FALSE),""),"")</f>
        <v/>
      </c>
    </row>
    <row r="864" spans="1:26">
      <c r="A864" s="1" t="str">
        <f>IFERROR(IF(IMPORT!C864&lt;&gt;"",IMPORT!C864,""),"")</f>
        <v/>
      </c>
      <c r="B864" s="1">
        <f>IFERROR(VLOOKUP(D864,IMPORT!$1:$1048576,6,FALSE),"")</f>
        <v>0</v>
      </c>
      <c r="C864" s="1" t="str">
        <f>IFERROR(VLOOKUP(B864,IMPORT!$F:$G,2,FALSE),"")</f>
        <v/>
      </c>
      <c r="D864" s="8" t="str">
        <f>IFERROR(IF(IMPORT!A864&lt;&gt;"",IMPORT!A864,""),"")</f>
        <v/>
      </c>
      <c r="E864" s="1">
        <f>IFERROR(VLOOKUP(D864,IMPORT!$1:$1048576,21,FALSE),"")</f>
        <v>0</v>
      </c>
      <c r="F864" s="25" t="str">
        <f>IFERROR(IF(VLOOKUP(B864,IMPORT!$F:$J,4,0)="true","","S"),"")</f>
        <v/>
      </c>
      <c r="G864" s="10" t="str">
        <f>IFERROR(IF(VLOOKUP(B864,IMPORT!$F:$J,5,0)="normal","","B"),"")</f>
        <v/>
      </c>
      <c r="H864" s="26" t="str">
        <f>IFERROR(IF(VLOOKUP(B864,IMPORT!$F:$L,7,0)="true","","P"),"")</f>
        <v/>
      </c>
      <c r="I864" s="18" t="str">
        <f>IF(AND(OR(IMPORT!K864="available",IMPORT!K864="reservation",IMPORT!K864="reservation-late"),OR(A864&lt;&gt;"Z - Garage - Livraison",A864&lt;&gt;"Z - Garage - Livraison")),B864,"")</f>
        <v/>
      </c>
      <c r="J864" s="18" t="str">
        <f>IFERROR(IF(VLOOKUP(B864,IMPORT!$F:$AF,21,FALSE)&lt;&gt;"null",IF(OR(A864="Z - Garage - Livraison",A864="Z - Garage - Restitution"),"",B864),""),"")</f>
        <v/>
      </c>
      <c r="K864" s="18" t="str">
        <f>IF(AND(J864="",OR(IMPORT!K864="intervention",IMPORT!K864="intervention-late")),IF(OR(A864="Z - Garage - Livraison",A864="Z - Garage - Restitution"),"",B864),"")</f>
        <v/>
      </c>
      <c r="L864" s="18" t="str">
        <f>IFERROR(IF(OR(A864="Z - Garage - Livraison",A864="Z - Garage - Restitution"),B864,""),"")</f>
        <v/>
      </c>
      <c r="M864" s="20" t="str">
        <f>IFERROR(INT(IF(OR(IMPORT!K864="intervention",IMPORT!K864="intervention-late",IMPORT!K864="unavailable"),IF(J864&lt;&gt;"",MID(VLOOKUP(B864,IMPORT!$F:$AF,21,0),1,10),MID(VLOOKUP(B864,IMPORT!$F:$AF,19,0),1,10)),"")),"")</f>
        <v/>
      </c>
      <c r="N864" s="20" t="str">
        <f>IFERROR(INT(IF(OR(IMPORT!K864="intervention",IMPORT!K864="intervention-late",IMPORT!K864="unavailable"),IF(J864&lt;&gt;"",MID(VLOOKUP(B864,IMPORT!$F:$AF,22,0),1,10),MID(VLOOKUP(B864,IMPORT!$F:$AF,20,0),1,10)),"")),"")</f>
        <v/>
      </c>
      <c r="O864" s="18" t="str">
        <f t="shared" ca="1" si="13"/>
        <v/>
      </c>
      <c r="P864" s="14" t="str">
        <f>IFERROR(INT(IF(MID(VLOOKUP(B864,IMPORT!$F:$AF,23,FALSE),1,10)&lt;&gt;"null",MID(VLOOKUP(B864,IMPORT!$F:$AF,23,FALSE),1,10),"")),"")</f>
        <v/>
      </c>
      <c r="Q864" s="16" t="str">
        <f>IFERROR(INT(IF(MID(VLOOKUP(B864,IMPORT!$F:$AF,26,FALSE),1,10)&lt;&gt;"null",MID(VLOOKUP(B864,IMPORT!$F:$AF,26,FALSE),1,10),"")),"")</f>
        <v/>
      </c>
      <c r="R864" s="16" t="str">
        <f>IFERROR(IF(VLOOKUP(B864,IMPORT!$F:$AF,11,FALSE)="true","X",""),"")</f>
        <v/>
      </c>
      <c r="S864" s="16" t="str">
        <f>IFERROR(IF(VLOOKUP(B864,IMPORT!$F:$AF,12,FALSE)="true","X",""),"")</f>
        <v/>
      </c>
      <c r="T864" s="16" t="str">
        <f>IFERROR(IF(VLOOKUP(B864,IMPORT!$F:$AF,9,FALSE)="true","X",""),"")</f>
        <v/>
      </c>
      <c r="U864" s="16" t="str">
        <f>IFERROR(IF(VLOOKUP(B864,IMPORT!$F:$AF,10,FALSE)="true","X",""),"")</f>
        <v/>
      </c>
      <c r="V864" s="16" t="str">
        <f>IFERROR(IF(VLOOKUP(B864,IMPORT!$F:$AF,13,FALSE)="true","X",""),"")</f>
        <v/>
      </c>
      <c r="W864" s="16" t="str">
        <f>IFERROR(IF(VLOOKUP(B864,IMPORT!$F:$AF,14,FALSE)="true","X",""),"")</f>
        <v/>
      </c>
      <c r="X864" s="12" t="str">
        <f>IFERROR(INT(IF(MID(VLOOKUP(B864,IMPORT!$F:$AF,27,FALSE),1,10)&lt;&gt;"null",MID(VLOOKUP(B864,IMPORT!$F:$AF,27,FALSE),1,10),"-")),"")</f>
        <v/>
      </c>
      <c r="Y864" s="21" t="str">
        <f>IFERROR(IF(VLOOKUP(B864,IMPORT!$F:$AF,24,FALSE)&lt;&gt;"null",VLOOKUP(B864,IMPORT!$F:$AF,24,FALSE),""),"")</f>
        <v/>
      </c>
      <c r="Z864" s="18" t="str">
        <f>IFERROR(IF(VLOOKUP(B864,IMPORT!$F:$AF,25,FALSE)&lt;&gt;"null",VLOOKUP(B864,IMPORT!$F:$AF,25,FALSE),""),"")</f>
        <v/>
      </c>
    </row>
    <row r="865" spans="1:26">
      <c r="A865" s="1" t="str">
        <f>IFERROR(IF(IMPORT!C865&lt;&gt;"",IMPORT!C865,""),"")</f>
        <v/>
      </c>
      <c r="B865" s="1">
        <f>IFERROR(VLOOKUP(D865,IMPORT!$1:$1048576,6,FALSE),"")</f>
        <v>0</v>
      </c>
      <c r="C865" s="1" t="str">
        <f>IFERROR(VLOOKUP(B865,IMPORT!$F:$G,2,FALSE),"")</f>
        <v/>
      </c>
      <c r="D865" s="8" t="str">
        <f>IFERROR(IF(IMPORT!A865&lt;&gt;"",IMPORT!A865,""),"")</f>
        <v/>
      </c>
      <c r="E865" s="1">
        <f>IFERROR(VLOOKUP(D865,IMPORT!$1:$1048576,21,FALSE),"")</f>
        <v>0</v>
      </c>
      <c r="F865" s="25" t="str">
        <f>IFERROR(IF(VLOOKUP(B865,IMPORT!$F:$J,4,0)="true","","S"),"")</f>
        <v/>
      </c>
      <c r="G865" s="10" t="str">
        <f>IFERROR(IF(VLOOKUP(B865,IMPORT!$F:$J,5,0)="normal","","B"),"")</f>
        <v/>
      </c>
      <c r="H865" s="26" t="str">
        <f>IFERROR(IF(VLOOKUP(B865,IMPORT!$F:$L,7,0)="true","","P"),"")</f>
        <v/>
      </c>
      <c r="I865" s="18" t="str">
        <f>IF(AND(OR(IMPORT!K865="available",IMPORT!K865="reservation",IMPORT!K865="reservation-late"),OR(A865&lt;&gt;"Z - Garage - Livraison",A865&lt;&gt;"Z - Garage - Livraison")),B865,"")</f>
        <v/>
      </c>
      <c r="J865" s="18" t="str">
        <f>IFERROR(IF(VLOOKUP(B865,IMPORT!$F:$AF,21,FALSE)&lt;&gt;"null",IF(OR(A865="Z - Garage - Livraison",A865="Z - Garage - Restitution"),"",B865),""),"")</f>
        <v/>
      </c>
      <c r="K865" s="18" t="str">
        <f>IF(AND(J865="",OR(IMPORT!K865="intervention",IMPORT!K865="intervention-late")),IF(OR(A865="Z - Garage - Livraison",A865="Z - Garage - Restitution"),"",B865),"")</f>
        <v/>
      </c>
      <c r="L865" s="18" t="str">
        <f>IFERROR(IF(OR(A865="Z - Garage - Livraison",A865="Z - Garage - Restitution"),B865,""),"")</f>
        <v/>
      </c>
      <c r="M865" s="20" t="str">
        <f>IFERROR(INT(IF(OR(IMPORT!K865="intervention",IMPORT!K865="intervention-late",IMPORT!K865="unavailable"),IF(J865&lt;&gt;"",MID(VLOOKUP(B865,IMPORT!$F:$AF,21,0),1,10),MID(VLOOKUP(B865,IMPORT!$F:$AF,19,0),1,10)),"")),"")</f>
        <v/>
      </c>
      <c r="N865" s="20" t="str">
        <f>IFERROR(INT(IF(OR(IMPORT!K865="intervention",IMPORT!K865="intervention-late",IMPORT!K865="unavailable"),IF(J865&lt;&gt;"",MID(VLOOKUP(B865,IMPORT!$F:$AF,22,0),1,10),MID(VLOOKUP(B865,IMPORT!$F:$AF,20,0),1,10)),"")),"")</f>
        <v/>
      </c>
      <c r="O865" s="18" t="str">
        <f t="shared" ca="1" si="13"/>
        <v/>
      </c>
      <c r="P865" s="14" t="str">
        <f>IFERROR(INT(IF(MID(VLOOKUP(B865,IMPORT!$F:$AF,23,FALSE),1,10)&lt;&gt;"null",MID(VLOOKUP(B865,IMPORT!$F:$AF,23,FALSE),1,10),"")),"")</f>
        <v/>
      </c>
      <c r="Q865" s="16" t="str">
        <f>IFERROR(INT(IF(MID(VLOOKUP(B865,IMPORT!$F:$AF,26,FALSE),1,10)&lt;&gt;"null",MID(VLOOKUP(B865,IMPORT!$F:$AF,26,FALSE),1,10),"")),"")</f>
        <v/>
      </c>
      <c r="R865" s="16" t="str">
        <f>IFERROR(IF(VLOOKUP(B865,IMPORT!$F:$AF,11,FALSE)="true","X",""),"")</f>
        <v/>
      </c>
      <c r="S865" s="16" t="str">
        <f>IFERROR(IF(VLOOKUP(B865,IMPORT!$F:$AF,12,FALSE)="true","X",""),"")</f>
        <v/>
      </c>
      <c r="T865" s="16" t="str">
        <f>IFERROR(IF(VLOOKUP(B865,IMPORT!$F:$AF,9,FALSE)="true","X",""),"")</f>
        <v/>
      </c>
      <c r="U865" s="16" t="str">
        <f>IFERROR(IF(VLOOKUP(B865,IMPORT!$F:$AF,10,FALSE)="true","X",""),"")</f>
        <v/>
      </c>
      <c r="V865" s="16" t="str">
        <f>IFERROR(IF(VLOOKUP(B865,IMPORT!$F:$AF,13,FALSE)="true","X",""),"")</f>
        <v/>
      </c>
      <c r="W865" s="16" t="str">
        <f>IFERROR(IF(VLOOKUP(B865,IMPORT!$F:$AF,14,FALSE)="true","X",""),"")</f>
        <v/>
      </c>
      <c r="X865" s="12" t="str">
        <f>IFERROR(INT(IF(MID(VLOOKUP(B865,IMPORT!$F:$AF,27,FALSE),1,10)&lt;&gt;"null",MID(VLOOKUP(B865,IMPORT!$F:$AF,27,FALSE),1,10),"-")),"")</f>
        <v/>
      </c>
      <c r="Y865" s="21" t="str">
        <f>IFERROR(IF(VLOOKUP(B865,IMPORT!$F:$AF,24,FALSE)&lt;&gt;"null",VLOOKUP(B865,IMPORT!$F:$AF,24,FALSE),""),"")</f>
        <v/>
      </c>
      <c r="Z865" s="18" t="str">
        <f>IFERROR(IF(VLOOKUP(B865,IMPORT!$F:$AF,25,FALSE)&lt;&gt;"null",VLOOKUP(B865,IMPORT!$F:$AF,25,FALSE),""),"")</f>
        <v/>
      </c>
    </row>
    <row r="866" spans="1:26">
      <c r="A866" s="1" t="str">
        <f>IFERROR(IF(IMPORT!C866&lt;&gt;"",IMPORT!C866,""),"")</f>
        <v/>
      </c>
      <c r="B866" s="1">
        <f>IFERROR(VLOOKUP(D866,IMPORT!$1:$1048576,6,FALSE),"")</f>
        <v>0</v>
      </c>
      <c r="C866" s="1" t="str">
        <f>IFERROR(VLOOKUP(B866,IMPORT!$F:$G,2,FALSE),"")</f>
        <v/>
      </c>
      <c r="D866" s="8" t="str">
        <f>IFERROR(IF(IMPORT!A866&lt;&gt;"",IMPORT!A866,""),"")</f>
        <v/>
      </c>
      <c r="E866" s="1">
        <f>IFERROR(VLOOKUP(D866,IMPORT!$1:$1048576,21,FALSE),"")</f>
        <v>0</v>
      </c>
      <c r="F866" s="25" t="str">
        <f>IFERROR(IF(VLOOKUP(B866,IMPORT!$F:$J,4,0)="true","","S"),"")</f>
        <v/>
      </c>
      <c r="G866" s="10" t="str">
        <f>IFERROR(IF(VLOOKUP(B866,IMPORT!$F:$J,5,0)="normal","","B"),"")</f>
        <v/>
      </c>
      <c r="H866" s="26" t="str">
        <f>IFERROR(IF(VLOOKUP(B866,IMPORT!$F:$L,7,0)="true","","P"),"")</f>
        <v/>
      </c>
      <c r="I866" s="18" t="str">
        <f>IF(AND(OR(IMPORT!K866="available",IMPORT!K866="reservation",IMPORT!K866="reservation-late"),OR(A866&lt;&gt;"Z - Garage - Livraison",A866&lt;&gt;"Z - Garage - Livraison")),B866,"")</f>
        <v/>
      </c>
      <c r="J866" s="18" t="str">
        <f>IFERROR(IF(VLOOKUP(B866,IMPORT!$F:$AF,21,FALSE)&lt;&gt;"null",IF(OR(A866="Z - Garage - Livraison",A866="Z - Garage - Restitution"),"",B866),""),"")</f>
        <v/>
      </c>
      <c r="K866" s="18" t="str">
        <f>IF(AND(J866="",OR(IMPORT!K866="intervention",IMPORT!K866="intervention-late")),IF(OR(A866="Z - Garage - Livraison",A866="Z - Garage - Restitution"),"",B866),"")</f>
        <v/>
      </c>
      <c r="L866" s="18" t="str">
        <f>IFERROR(IF(OR(A866="Z - Garage - Livraison",A866="Z - Garage - Restitution"),B866,""),"")</f>
        <v/>
      </c>
      <c r="M866" s="20" t="str">
        <f>IFERROR(INT(IF(OR(IMPORT!K866="intervention",IMPORT!K866="intervention-late",IMPORT!K866="unavailable"),IF(J866&lt;&gt;"",MID(VLOOKUP(B866,IMPORT!$F:$AF,21,0),1,10),MID(VLOOKUP(B866,IMPORT!$F:$AF,19,0),1,10)),"")),"")</f>
        <v/>
      </c>
      <c r="N866" s="20" t="str">
        <f>IFERROR(INT(IF(OR(IMPORT!K866="intervention",IMPORT!K866="intervention-late",IMPORT!K866="unavailable"),IF(J866&lt;&gt;"",MID(VLOOKUP(B866,IMPORT!$F:$AF,22,0),1,10),MID(VLOOKUP(B866,IMPORT!$F:$AF,20,0),1,10)),"")),"")</f>
        <v/>
      </c>
      <c r="O866" s="18" t="str">
        <f t="shared" ca="1" si="13"/>
        <v/>
      </c>
      <c r="P866" s="14" t="str">
        <f>IFERROR(INT(IF(MID(VLOOKUP(B866,IMPORT!$F:$AF,23,FALSE),1,10)&lt;&gt;"null",MID(VLOOKUP(B866,IMPORT!$F:$AF,23,FALSE),1,10),"")),"")</f>
        <v/>
      </c>
      <c r="Q866" s="16" t="str">
        <f>IFERROR(INT(IF(MID(VLOOKUP(B866,IMPORT!$F:$AF,26,FALSE),1,10)&lt;&gt;"null",MID(VLOOKUP(B866,IMPORT!$F:$AF,26,FALSE),1,10),"")),"")</f>
        <v/>
      </c>
      <c r="R866" s="16" t="str">
        <f>IFERROR(IF(VLOOKUP(B866,IMPORT!$F:$AF,11,FALSE)="true","X",""),"")</f>
        <v/>
      </c>
      <c r="S866" s="16" t="str">
        <f>IFERROR(IF(VLOOKUP(B866,IMPORT!$F:$AF,12,FALSE)="true","X",""),"")</f>
        <v/>
      </c>
      <c r="T866" s="16" t="str">
        <f>IFERROR(IF(VLOOKUP(B866,IMPORT!$F:$AF,9,FALSE)="true","X",""),"")</f>
        <v/>
      </c>
      <c r="U866" s="16" t="str">
        <f>IFERROR(IF(VLOOKUP(B866,IMPORT!$F:$AF,10,FALSE)="true","X",""),"")</f>
        <v/>
      </c>
      <c r="V866" s="16" t="str">
        <f>IFERROR(IF(VLOOKUP(B866,IMPORT!$F:$AF,13,FALSE)="true","X",""),"")</f>
        <v/>
      </c>
      <c r="W866" s="16" t="str">
        <f>IFERROR(IF(VLOOKUP(B866,IMPORT!$F:$AF,14,FALSE)="true","X",""),"")</f>
        <v/>
      </c>
      <c r="X866" s="12" t="str">
        <f>IFERROR(INT(IF(MID(VLOOKUP(B866,IMPORT!$F:$AF,27,FALSE),1,10)&lt;&gt;"null",MID(VLOOKUP(B866,IMPORT!$F:$AF,27,FALSE),1,10),"-")),"")</f>
        <v/>
      </c>
      <c r="Y866" s="21" t="str">
        <f>IFERROR(IF(VLOOKUP(B866,IMPORT!$F:$AF,24,FALSE)&lt;&gt;"null",VLOOKUP(B866,IMPORT!$F:$AF,24,FALSE),""),"")</f>
        <v/>
      </c>
      <c r="Z866" s="18" t="str">
        <f>IFERROR(IF(VLOOKUP(B866,IMPORT!$F:$AF,25,FALSE)&lt;&gt;"null",VLOOKUP(B866,IMPORT!$F:$AF,25,FALSE),""),"")</f>
        <v/>
      </c>
    </row>
    <row r="867" spans="1:26">
      <c r="A867" s="1" t="str">
        <f>IFERROR(IF(IMPORT!C867&lt;&gt;"",IMPORT!C867,""),"")</f>
        <v/>
      </c>
      <c r="B867" s="1">
        <f>IFERROR(VLOOKUP(D867,IMPORT!$1:$1048576,6,FALSE),"")</f>
        <v>0</v>
      </c>
      <c r="C867" s="1" t="str">
        <f>IFERROR(VLOOKUP(B867,IMPORT!$F:$G,2,FALSE),"")</f>
        <v/>
      </c>
      <c r="D867" s="8" t="str">
        <f>IFERROR(IF(IMPORT!A867&lt;&gt;"",IMPORT!A867,""),"")</f>
        <v/>
      </c>
      <c r="E867" s="1">
        <f>IFERROR(VLOOKUP(D867,IMPORT!$1:$1048576,21,FALSE),"")</f>
        <v>0</v>
      </c>
      <c r="F867" s="25" t="str">
        <f>IFERROR(IF(VLOOKUP(B867,IMPORT!$F:$J,4,0)="true","","S"),"")</f>
        <v/>
      </c>
      <c r="G867" s="10" t="str">
        <f>IFERROR(IF(VLOOKUP(B867,IMPORT!$F:$J,5,0)="normal","","B"),"")</f>
        <v/>
      </c>
      <c r="H867" s="26" t="str">
        <f>IFERROR(IF(VLOOKUP(B867,IMPORT!$F:$L,7,0)="true","","P"),"")</f>
        <v/>
      </c>
      <c r="I867" s="18" t="str">
        <f>IF(AND(OR(IMPORT!K867="available",IMPORT!K867="reservation",IMPORT!K867="reservation-late"),OR(A867&lt;&gt;"Z - Garage - Livraison",A867&lt;&gt;"Z - Garage - Livraison")),B867,"")</f>
        <v/>
      </c>
      <c r="J867" s="18" t="str">
        <f>IFERROR(IF(VLOOKUP(B867,IMPORT!$F:$AF,21,FALSE)&lt;&gt;"null",IF(OR(A867="Z - Garage - Livraison",A867="Z - Garage - Restitution"),"",B867),""),"")</f>
        <v/>
      </c>
      <c r="K867" s="18" t="str">
        <f>IF(AND(J867="",OR(IMPORT!K867="intervention",IMPORT!K867="intervention-late")),IF(OR(A867="Z - Garage - Livraison",A867="Z - Garage - Restitution"),"",B867),"")</f>
        <v/>
      </c>
      <c r="L867" s="18" t="str">
        <f>IFERROR(IF(OR(A867="Z - Garage - Livraison",A867="Z - Garage - Restitution"),B867,""),"")</f>
        <v/>
      </c>
      <c r="M867" s="20" t="str">
        <f>IFERROR(INT(IF(OR(IMPORT!K867="intervention",IMPORT!K867="intervention-late",IMPORT!K867="unavailable"),IF(J867&lt;&gt;"",MID(VLOOKUP(B867,IMPORT!$F:$AF,21,0),1,10),MID(VLOOKUP(B867,IMPORT!$F:$AF,19,0),1,10)),"")),"")</f>
        <v/>
      </c>
      <c r="N867" s="20" t="str">
        <f>IFERROR(INT(IF(OR(IMPORT!K867="intervention",IMPORT!K867="intervention-late",IMPORT!K867="unavailable"),IF(J867&lt;&gt;"",MID(VLOOKUP(B867,IMPORT!$F:$AF,22,0),1,10),MID(VLOOKUP(B867,IMPORT!$F:$AF,20,0),1,10)),"")),"")</f>
        <v/>
      </c>
      <c r="O867" s="18" t="str">
        <f t="shared" ca="1" si="13"/>
        <v/>
      </c>
      <c r="P867" s="14" t="str">
        <f>IFERROR(INT(IF(MID(VLOOKUP(B867,IMPORT!$F:$AF,23,FALSE),1,10)&lt;&gt;"null",MID(VLOOKUP(B867,IMPORT!$F:$AF,23,FALSE),1,10),"")),"")</f>
        <v/>
      </c>
      <c r="Q867" s="16" t="str">
        <f>IFERROR(INT(IF(MID(VLOOKUP(B867,IMPORT!$F:$AF,26,FALSE),1,10)&lt;&gt;"null",MID(VLOOKUP(B867,IMPORT!$F:$AF,26,FALSE),1,10),"")),"")</f>
        <v/>
      </c>
      <c r="R867" s="16" t="str">
        <f>IFERROR(IF(VLOOKUP(B867,IMPORT!$F:$AF,11,FALSE)="true","X",""),"")</f>
        <v/>
      </c>
      <c r="S867" s="16" t="str">
        <f>IFERROR(IF(VLOOKUP(B867,IMPORT!$F:$AF,12,FALSE)="true","X",""),"")</f>
        <v/>
      </c>
      <c r="T867" s="16" t="str">
        <f>IFERROR(IF(VLOOKUP(B867,IMPORT!$F:$AF,9,FALSE)="true","X",""),"")</f>
        <v/>
      </c>
      <c r="U867" s="16" t="str">
        <f>IFERROR(IF(VLOOKUP(B867,IMPORT!$F:$AF,10,FALSE)="true","X",""),"")</f>
        <v/>
      </c>
      <c r="V867" s="16" t="str">
        <f>IFERROR(IF(VLOOKUP(B867,IMPORT!$F:$AF,13,FALSE)="true","X",""),"")</f>
        <v/>
      </c>
      <c r="W867" s="16" t="str">
        <f>IFERROR(IF(VLOOKUP(B867,IMPORT!$F:$AF,14,FALSE)="true","X",""),"")</f>
        <v/>
      </c>
      <c r="X867" s="12" t="str">
        <f>IFERROR(INT(IF(MID(VLOOKUP(B867,IMPORT!$F:$AF,27,FALSE),1,10)&lt;&gt;"null",MID(VLOOKUP(B867,IMPORT!$F:$AF,27,FALSE),1,10),"-")),"")</f>
        <v/>
      </c>
      <c r="Y867" s="21" t="str">
        <f>IFERROR(IF(VLOOKUP(B867,IMPORT!$F:$AF,24,FALSE)&lt;&gt;"null",VLOOKUP(B867,IMPORT!$F:$AF,24,FALSE),""),"")</f>
        <v/>
      </c>
      <c r="Z867" s="18" t="str">
        <f>IFERROR(IF(VLOOKUP(B867,IMPORT!$F:$AF,25,FALSE)&lt;&gt;"null",VLOOKUP(B867,IMPORT!$F:$AF,25,FALSE),""),"")</f>
        <v/>
      </c>
    </row>
    <row r="868" spans="1:26">
      <c r="A868" s="1" t="str">
        <f>IFERROR(IF(IMPORT!C868&lt;&gt;"",IMPORT!C868,""),"")</f>
        <v/>
      </c>
      <c r="B868" s="1">
        <f>IFERROR(VLOOKUP(D868,IMPORT!$1:$1048576,6,FALSE),"")</f>
        <v>0</v>
      </c>
      <c r="C868" s="1" t="str">
        <f>IFERROR(VLOOKUP(B868,IMPORT!$F:$G,2,FALSE),"")</f>
        <v/>
      </c>
      <c r="D868" s="8" t="str">
        <f>IFERROR(IF(IMPORT!A868&lt;&gt;"",IMPORT!A868,""),"")</f>
        <v/>
      </c>
      <c r="E868" s="1">
        <f>IFERROR(VLOOKUP(D868,IMPORT!$1:$1048576,21,FALSE),"")</f>
        <v>0</v>
      </c>
      <c r="F868" s="25" t="str">
        <f>IFERROR(IF(VLOOKUP(B868,IMPORT!$F:$J,4,0)="true","","S"),"")</f>
        <v/>
      </c>
      <c r="G868" s="10" t="str">
        <f>IFERROR(IF(VLOOKUP(B868,IMPORT!$F:$J,5,0)="normal","","B"),"")</f>
        <v/>
      </c>
      <c r="H868" s="26" t="str">
        <f>IFERROR(IF(VLOOKUP(B868,IMPORT!$F:$L,7,0)="true","","P"),"")</f>
        <v/>
      </c>
      <c r="I868" s="18" t="str">
        <f>IF(AND(OR(IMPORT!K868="available",IMPORT!K868="reservation",IMPORT!K868="reservation-late"),OR(A868&lt;&gt;"Z - Garage - Livraison",A868&lt;&gt;"Z - Garage - Livraison")),B868,"")</f>
        <v/>
      </c>
      <c r="J868" s="18" t="str">
        <f>IFERROR(IF(VLOOKUP(B868,IMPORT!$F:$AF,21,FALSE)&lt;&gt;"null",IF(OR(A868="Z - Garage - Livraison",A868="Z - Garage - Restitution"),"",B868),""),"")</f>
        <v/>
      </c>
      <c r="K868" s="18" t="str">
        <f>IF(AND(J868="",OR(IMPORT!K868="intervention",IMPORT!K868="intervention-late")),IF(OR(A868="Z - Garage - Livraison",A868="Z - Garage - Restitution"),"",B868),"")</f>
        <v/>
      </c>
      <c r="L868" s="18" t="str">
        <f>IFERROR(IF(OR(A868="Z - Garage - Livraison",A868="Z - Garage - Restitution"),B868,""),"")</f>
        <v/>
      </c>
      <c r="M868" s="20" t="str">
        <f>IFERROR(INT(IF(OR(IMPORT!K868="intervention",IMPORT!K868="intervention-late",IMPORT!K868="unavailable"),IF(J868&lt;&gt;"",MID(VLOOKUP(B868,IMPORT!$F:$AF,21,0),1,10),MID(VLOOKUP(B868,IMPORT!$F:$AF,19,0),1,10)),"")),"")</f>
        <v/>
      </c>
      <c r="N868" s="20" t="str">
        <f>IFERROR(INT(IF(OR(IMPORT!K868="intervention",IMPORT!K868="intervention-late",IMPORT!K868="unavailable"),IF(J868&lt;&gt;"",MID(VLOOKUP(B868,IMPORT!$F:$AF,22,0),1,10),MID(VLOOKUP(B868,IMPORT!$F:$AF,20,0),1,10)),"")),"")</f>
        <v/>
      </c>
      <c r="O868" s="18" t="str">
        <f t="shared" ca="1" si="13"/>
        <v/>
      </c>
      <c r="P868" s="14" t="str">
        <f>IFERROR(INT(IF(MID(VLOOKUP(B868,IMPORT!$F:$AF,23,FALSE),1,10)&lt;&gt;"null",MID(VLOOKUP(B868,IMPORT!$F:$AF,23,FALSE),1,10),"")),"")</f>
        <v/>
      </c>
      <c r="Q868" s="16" t="str">
        <f>IFERROR(INT(IF(MID(VLOOKUP(B868,IMPORT!$F:$AF,26,FALSE),1,10)&lt;&gt;"null",MID(VLOOKUP(B868,IMPORT!$F:$AF,26,FALSE),1,10),"")),"")</f>
        <v/>
      </c>
      <c r="R868" s="16" t="str">
        <f>IFERROR(IF(VLOOKUP(B868,IMPORT!$F:$AF,11,FALSE)="true","X",""),"")</f>
        <v/>
      </c>
      <c r="S868" s="16" t="str">
        <f>IFERROR(IF(VLOOKUP(B868,IMPORT!$F:$AF,12,FALSE)="true","X",""),"")</f>
        <v/>
      </c>
      <c r="T868" s="16" t="str">
        <f>IFERROR(IF(VLOOKUP(B868,IMPORT!$F:$AF,9,FALSE)="true","X",""),"")</f>
        <v/>
      </c>
      <c r="U868" s="16" t="str">
        <f>IFERROR(IF(VLOOKUP(B868,IMPORT!$F:$AF,10,FALSE)="true","X",""),"")</f>
        <v/>
      </c>
      <c r="V868" s="16" t="str">
        <f>IFERROR(IF(VLOOKUP(B868,IMPORT!$F:$AF,13,FALSE)="true","X",""),"")</f>
        <v/>
      </c>
      <c r="W868" s="16" t="str">
        <f>IFERROR(IF(VLOOKUP(B868,IMPORT!$F:$AF,14,FALSE)="true","X",""),"")</f>
        <v/>
      </c>
      <c r="X868" s="12" t="str">
        <f>IFERROR(INT(IF(MID(VLOOKUP(B868,IMPORT!$F:$AF,27,FALSE),1,10)&lt;&gt;"null",MID(VLOOKUP(B868,IMPORT!$F:$AF,27,FALSE),1,10),"-")),"")</f>
        <v/>
      </c>
      <c r="Y868" s="21" t="str">
        <f>IFERROR(IF(VLOOKUP(B868,IMPORT!$F:$AF,24,FALSE)&lt;&gt;"null",VLOOKUP(B868,IMPORT!$F:$AF,24,FALSE),""),"")</f>
        <v/>
      </c>
      <c r="Z868" s="18" t="str">
        <f>IFERROR(IF(VLOOKUP(B868,IMPORT!$F:$AF,25,FALSE)&lt;&gt;"null",VLOOKUP(B868,IMPORT!$F:$AF,25,FALSE),""),"")</f>
        <v/>
      </c>
    </row>
    <row r="869" spans="1:26">
      <c r="A869" s="1" t="str">
        <f>IFERROR(IF(IMPORT!C869&lt;&gt;"",IMPORT!C869,""),"")</f>
        <v/>
      </c>
      <c r="B869" s="1">
        <f>IFERROR(VLOOKUP(D869,IMPORT!$1:$1048576,6,FALSE),"")</f>
        <v>0</v>
      </c>
      <c r="C869" s="1" t="str">
        <f>IFERROR(VLOOKUP(B869,IMPORT!$F:$G,2,FALSE),"")</f>
        <v/>
      </c>
      <c r="D869" s="8" t="str">
        <f>IFERROR(IF(IMPORT!A869&lt;&gt;"",IMPORT!A869,""),"")</f>
        <v/>
      </c>
      <c r="E869" s="1">
        <f>IFERROR(VLOOKUP(D869,IMPORT!$1:$1048576,21,FALSE),"")</f>
        <v>0</v>
      </c>
      <c r="F869" s="25" t="str">
        <f>IFERROR(IF(VLOOKUP(B869,IMPORT!$F:$J,4,0)="true","","S"),"")</f>
        <v/>
      </c>
      <c r="G869" s="10" t="str">
        <f>IFERROR(IF(VLOOKUP(B869,IMPORT!$F:$J,5,0)="normal","","B"),"")</f>
        <v/>
      </c>
      <c r="H869" s="26" t="str">
        <f>IFERROR(IF(VLOOKUP(B869,IMPORT!$F:$L,7,0)="true","","P"),"")</f>
        <v/>
      </c>
      <c r="I869" s="18" t="str">
        <f>IF(AND(OR(IMPORT!K869="available",IMPORT!K869="reservation",IMPORT!K869="reservation-late"),OR(A869&lt;&gt;"Z - Garage - Livraison",A869&lt;&gt;"Z - Garage - Livraison")),B869,"")</f>
        <v/>
      </c>
      <c r="J869" s="18" t="str">
        <f>IFERROR(IF(VLOOKUP(B869,IMPORT!$F:$AF,21,FALSE)&lt;&gt;"null",IF(OR(A869="Z - Garage - Livraison",A869="Z - Garage - Restitution"),"",B869),""),"")</f>
        <v/>
      </c>
      <c r="K869" s="18" t="str">
        <f>IF(AND(J869="",OR(IMPORT!K869="intervention",IMPORT!K869="intervention-late")),IF(OR(A869="Z - Garage - Livraison",A869="Z - Garage - Restitution"),"",B869),"")</f>
        <v/>
      </c>
      <c r="L869" s="18" t="str">
        <f>IFERROR(IF(OR(A869="Z - Garage - Livraison",A869="Z - Garage - Restitution"),B869,""),"")</f>
        <v/>
      </c>
      <c r="M869" s="20" t="str">
        <f>IFERROR(INT(IF(OR(IMPORT!K869="intervention",IMPORT!K869="intervention-late",IMPORT!K869="unavailable"),IF(J869&lt;&gt;"",MID(VLOOKUP(B869,IMPORT!$F:$AF,21,0),1,10),MID(VLOOKUP(B869,IMPORT!$F:$AF,19,0),1,10)),"")),"")</f>
        <v/>
      </c>
      <c r="N869" s="20" t="str">
        <f>IFERROR(INT(IF(OR(IMPORT!K869="intervention",IMPORT!K869="intervention-late",IMPORT!K869="unavailable"),IF(J869&lt;&gt;"",MID(VLOOKUP(B869,IMPORT!$F:$AF,22,0),1,10),MID(VLOOKUP(B869,IMPORT!$F:$AF,20,0),1,10)),"")),"")</f>
        <v/>
      </c>
      <c r="O869" s="18" t="str">
        <f t="shared" ca="1" si="13"/>
        <v/>
      </c>
      <c r="P869" s="14" t="str">
        <f>IFERROR(INT(IF(MID(VLOOKUP(B869,IMPORT!$F:$AF,23,FALSE),1,10)&lt;&gt;"null",MID(VLOOKUP(B869,IMPORT!$F:$AF,23,FALSE),1,10),"")),"")</f>
        <v/>
      </c>
      <c r="Q869" s="16" t="str">
        <f>IFERROR(INT(IF(MID(VLOOKUP(B869,IMPORT!$F:$AF,26,FALSE),1,10)&lt;&gt;"null",MID(VLOOKUP(B869,IMPORT!$F:$AF,26,FALSE),1,10),"")),"")</f>
        <v/>
      </c>
      <c r="R869" s="16" t="str">
        <f>IFERROR(IF(VLOOKUP(B869,IMPORT!$F:$AF,11,FALSE)="true","X",""),"")</f>
        <v/>
      </c>
      <c r="S869" s="16" t="str">
        <f>IFERROR(IF(VLOOKUP(B869,IMPORT!$F:$AF,12,FALSE)="true","X",""),"")</f>
        <v/>
      </c>
      <c r="T869" s="16" t="str">
        <f>IFERROR(IF(VLOOKUP(B869,IMPORT!$F:$AF,9,FALSE)="true","X",""),"")</f>
        <v/>
      </c>
      <c r="U869" s="16" t="str">
        <f>IFERROR(IF(VLOOKUP(B869,IMPORT!$F:$AF,10,FALSE)="true","X",""),"")</f>
        <v/>
      </c>
      <c r="V869" s="16" t="str">
        <f>IFERROR(IF(VLOOKUP(B869,IMPORT!$F:$AF,13,FALSE)="true","X",""),"")</f>
        <v/>
      </c>
      <c r="W869" s="16" t="str">
        <f>IFERROR(IF(VLOOKUP(B869,IMPORT!$F:$AF,14,FALSE)="true","X",""),"")</f>
        <v/>
      </c>
      <c r="X869" s="12" t="str">
        <f>IFERROR(INT(IF(MID(VLOOKUP(B869,IMPORT!$F:$AF,27,FALSE),1,10)&lt;&gt;"null",MID(VLOOKUP(B869,IMPORT!$F:$AF,27,FALSE),1,10),"-")),"")</f>
        <v/>
      </c>
      <c r="Y869" s="21" t="str">
        <f>IFERROR(IF(VLOOKUP(B869,IMPORT!$F:$AF,24,FALSE)&lt;&gt;"null",VLOOKUP(B869,IMPORT!$F:$AF,24,FALSE),""),"")</f>
        <v/>
      </c>
      <c r="Z869" s="18" t="str">
        <f>IFERROR(IF(VLOOKUP(B869,IMPORT!$F:$AF,25,FALSE)&lt;&gt;"null",VLOOKUP(B869,IMPORT!$F:$AF,25,FALSE),""),"")</f>
        <v/>
      </c>
    </row>
    <row r="870" spans="1:26">
      <c r="A870" s="1" t="str">
        <f>IFERROR(IF(IMPORT!C870&lt;&gt;"",IMPORT!C870,""),"")</f>
        <v/>
      </c>
      <c r="B870" s="1">
        <f>IFERROR(VLOOKUP(D870,IMPORT!$1:$1048576,6,FALSE),"")</f>
        <v>0</v>
      </c>
      <c r="C870" s="1" t="str">
        <f>IFERROR(VLOOKUP(B870,IMPORT!$F:$G,2,FALSE),"")</f>
        <v/>
      </c>
      <c r="D870" s="8" t="str">
        <f>IFERROR(IF(IMPORT!A870&lt;&gt;"",IMPORT!A870,""),"")</f>
        <v/>
      </c>
      <c r="E870" s="1">
        <f>IFERROR(VLOOKUP(D870,IMPORT!$1:$1048576,21,FALSE),"")</f>
        <v>0</v>
      </c>
      <c r="F870" s="25" t="str">
        <f>IFERROR(IF(VLOOKUP(B870,IMPORT!$F:$J,4,0)="true","","S"),"")</f>
        <v/>
      </c>
      <c r="G870" s="10" t="str">
        <f>IFERROR(IF(VLOOKUP(B870,IMPORT!$F:$J,5,0)="normal","","B"),"")</f>
        <v/>
      </c>
      <c r="H870" s="26" t="str">
        <f>IFERROR(IF(VLOOKUP(B870,IMPORT!$F:$L,7,0)="true","","P"),"")</f>
        <v/>
      </c>
      <c r="I870" s="18" t="str">
        <f>IF(AND(OR(IMPORT!K870="available",IMPORT!K870="reservation",IMPORT!K870="reservation-late"),OR(A870&lt;&gt;"Z - Garage - Livraison",A870&lt;&gt;"Z - Garage - Livraison")),B870,"")</f>
        <v/>
      </c>
      <c r="J870" s="18" t="str">
        <f>IFERROR(IF(VLOOKUP(B870,IMPORT!$F:$AF,21,FALSE)&lt;&gt;"null",IF(OR(A870="Z - Garage - Livraison",A870="Z - Garage - Restitution"),"",B870),""),"")</f>
        <v/>
      </c>
      <c r="K870" s="18" t="str">
        <f>IF(AND(J870="",OR(IMPORT!K870="intervention",IMPORT!K870="intervention-late")),IF(OR(A870="Z - Garage - Livraison",A870="Z - Garage - Restitution"),"",B870),"")</f>
        <v/>
      </c>
      <c r="L870" s="18" t="str">
        <f>IFERROR(IF(OR(A870="Z - Garage - Livraison",A870="Z - Garage - Restitution"),B870,""),"")</f>
        <v/>
      </c>
      <c r="M870" s="20" t="str">
        <f>IFERROR(INT(IF(OR(IMPORT!K870="intervention",IMPORT!K870="intervention-late",IMPORT!K870="unavailable"),IF(J870&lt;&gt;"",MID(VLOOKUP(B870,IMPORT!$F:$AF,21,0),1,10),MID(VLOOKUP(B870,IMPORT!$F:$AF,19,0),1,10)),"")),"")</f>
        <v/>
      </c>
      <c r="N870" s="20" t="str">
        <f>IFERROR(INT(IF(OR(IMPORT!K870="intervention",IMPORT!K870="intervention-late",IMPORT!K870="unavailable"),IF(J870&lt;&gt;"",MID(VLOOKUP(B870,IMPORT!$F:$AF,22,0),1,10),MID(VLOOKUP(B870,IMPORT!$F:$AF,20,0),1,10)),"")),"")</f>
        <v/>
      </c>
      <c r="O870" s="18" t="str">
        <f t="shared" ca="1" si="13"/>
        <v/>
      </c>
      <c r="P870" s="14" t="str">
        <f>IFERROR(INT(IF(MID(VLOOKUP(B870,IMPORT!$F:$AF,23,FALSE),1,10)&lt;&gt;"null",MID(VLOOKUP(B870,IMPORT!$F:$AF,23,FALSE),1,10),"")),"")</f>
        <v/>
      </c>
      <c r="Q870" s="16" t="str">
        <f>IFERROR(INT(IF(MID(VLOOKUP(B870,IMPORT!$F:$AF,26,FALSE),1,10)&lt;&gt;"null",MID(VLOOKUP(B870,IMPORT!$F:$AF,26,FALSE),1,10),"")),"")</f>
        <v/>
      </c>
      <c r="R870" s="16" t="str">
        <f>IFERROR(IF(VLOOKUP(B870,IMPORT!$F:$AF,11,FALSE)="true","X",""),"")</f>
        <v/>
      </c>
      <c r="S870" s="16" t="str">
        <f>IFERROR(IF(VLOOKUP(B870,IMPORT!$F:$AF,12,FALSE)="true","X",""),"")</f>
        <v/>
      </c>
      <c r="T870" s="16" t="str">
        <f>IFERROR(IF(VLOOKUP(B870,IMPORT!$F:$AF,9,FALSE)="true","X",""),"")</f>
        <v/>
      </c>
      <c r="U870" s="16" t="str">
        <f>IFERROR(IF(VLOOKUP(B870,IMPORT!$F:$AF,10,FALSE)="true","X",""),"")</f>
        <v/>
      </c>
      <c r="V870" s="16" t="str">
        <f>IFERROR(IF(VLOOKUP(B870,IMPORT!$F:$AF,13,FALSE)="true","X",""),"")</f>
        <v/>
      </c>
      <c r="W870" s="16" t="str">
        <f>IFERROR(IF(VLOOKUP(B870,IMPORT!$F:$AF,14,FALSE)="true","X",""),"")</f>
        <v/>
      </c>
      <c r="X870" s="12" t="str">
        <f>IFERROR(INT(IF(MID(VLOOKUP(B870,IMPORT!$F:$AF,27,FALSE),1,10)&lt;&gt;"null",MID(VLOOKUP(B870,IMPORT!$F:$AF,27,FALSE),1,10),"-")),"")</f>
        <v/>
      </c>
      <c r="Y870" s="21" t="str">
        <f>IFERROR(IF(VLOOKUP(B870,IMPORT!$F:$AF,24,FALSE)&lt;&gt;"null",VLOOKUP(B870,IMPORT!$F:$AF,24,FALSE),""),"")</f>
        <v/>
      </c>
      <c r="Z870" s="18" t="str">
        <f>IFERROR(IF(VLOOKUP(B870,IMPORT!$F:$AF,25,FALSE)&lt;&gt;"null",VLOOKUP(B870,IMPORT!$F:$AF,25,FALSE),""),"")</f>
        <v/>
      </c>
    </row>
    <row r="871" spans="1:26">
      <c r="A871" s="1" t="str">
        <f>IFERROR(IF(IMPORT!C871&lt;&gt;"",IMPORT!C871,""),"")</f>
        <v/>
      </c>
      <c r="B871" s="1">
        <f>IFERROR(VLOOKUP(D871,IMPORT!$1:$1048576,6,FALSE),"")</f>
        <v>0</v>
      </c>
      <c r="C871" s="1" t="str">
        <f>IFERROR(VLOOKUP(B871,IMPORT!$F:$G,2,FALSE),"")</f>
        <v/>
      </c>
      <c r="D871" s="8" t="str">
        <f>IFERROR(IF(IMPORT!A871&lt;&gt;"",IMPORT!A871,""),"")</f>
        <v/>
      </c>
      <c r="E871" s="1">
        <f>IFERROR(VLOOKUP(D871,IMPORT!$1:$1048576,21,FALSE),"")</f>
        <v>0</v>
      </c>
      <c r="F871" s="25" t="str">
        <f>IFERROR(IF(VLOOKUP(B871,IMPORT!$F:$J,4,0)="true","","S"),"")</f>
        <v/>
      </c>
      <c r="G871" s="10" t="str">
        <f>IFERROR(IF(VLOOKUP(B871,IMPORT!$F:$J,5,0)="normal","","B"),"")</f>
        <v/>
      </c>
      <c r="H871" s="26" t="str">
        <f>IFERROR(IF(VLOOKUP(B871,IMPORT!$F:$L,7,0)="true","","P"),"")</f>
        <v/>
      </c>
      <c r="I871" s="18" t="str">
        <f>IF(AND(OR(IMPORT!K871="available",IMPORT!K871="reservation",IMPORT!K871="reservation-late"),OR(A871&lt;&gt;"Z - Garage - Livraison",A871&lt;&gt;"Z - Garage - Livraison")),B871,"")</f>
        <v/>
      </c>
      <c r="J871" s="18" t="str">
        <f>IFERROR(IF(VLOOKUP(B871,IMPORT!$F:$AF,21,FALSE)&lt;&gt;"null",IF(OR(A871="Z - Garage - Livraison",A871="Z - Garage - Restitution"),"",B871),""),"")</f>
        <v/>
      </c>
      <c r="K871" s="18" t="str">
        <f>IF(AND(J871="",OR(IMPORT!K871="intervention",IMPORT!K871="intervention-late")),IF(OR(A871="Z - Garage - Livraison",A871="Z - Garage - Restitution"),"",B871),"")</f>
        <v/>
      </c>
      <c r="L871" s="18" t="str">
        <f>IFERROR(IF(OR(A871="Z - Garage - Livraison",A871="Z - Garage - Restitution"),B871,""),"")</f>
        <v/>
      </c>
      <c r="M871" s="20" t="str">
        <f>IFERROR(INT(IF(OR(IMPORT!K871="intervention",IMPORT!K871="intervention-late",IMPORT!K871="unavailable"),IF(J871&lt;&gt;"",MID(VLOOKUP(B871,IMPORT!$F:$AF,21,0),1,10),MID(VLOOKUP(B871,IMPORT!$F:$AF,19,0),1,10)),"")),"")</f>
        <v/>
      </c>
      <c r="N871" s="20" t="str">
        <f>IFERROR(INT(IF(OR(IMPORT!K871="intervention",IMPORT!K871="intervention-late",IMPORT!K871="unavailable"),IF(J871&lt;&gt;"",MID(VLOOKUP(B871,IMPORT!$F:$AF,22,0),1,10),MID(VLOOKUP(B871,IMPORT!$F:$AF,20,0),1,10)),"")),"")</f>
        <v/>
      </c>
      <c r="O871" s="18" t="str">
        <f t="shared" ca="1" si="13"/>
        <v/>
      </c>
      <c r="P871" s="14" t="str">
        <f>IFERROR(INT(IF(MID(VLOOKUP(B871,IMPORT!$F:$AF,23,FALSE),1,10)&lt;&gt;"null",MID(VLOOKUP(B871,IMPORT!$F:$AF,23,FALSE),1,10),"")),"")</f>
        <v/>
      </c>
      <c r="Q871" s="16" t="str">
        <f>IFERROR(INT(IF(MID(VLOOKUP(B871,IMPORT!$F:$AF,26,FALSE),1,10)&lt;&gt;"null",MID(VLOOKUP(B871,IMPORT!$F:$AF,26,FALSE),1,10),"")),"")</f>
        <v/>
      </c>
      <c r="R871" s="16" t="str">
        <f>IFERROR(IF(VLOOKUP(B871,IMPORT!$F:$AF,11,FALSE)="true","X",""),"")</f>
        <v/>
      </c>
      <c r="S871" s="16" t="str">
        <f>IFERROR(IF(VLOOKUP(B871,IMPORT!$F:$AF,12,FALSE)="true","X",""),"")</f>
        <v/>
      </c>
      <c r="T871" s="16" t="str">
        <f>IFERROR(IF(VLOOKUP(B871,IMPORT!$F:$AF,9,FALSE)="true","X",""),"")</f>
        <v/>
      </c>
      <c r="U871" s="16" t="str">
        <f>IFERROR(IF(VLOOKUP(B871,IMPORT!$F:$AF,10,FALSE)="true","X",""),"")</f>
        <v/>
      </c>
      <c r="V871" s="16" t="str">
        <f>IFERROR(IF(VLOOKUP(B871,IMPORT!$F:$AF,13,FALSE)="true","X",""),"")</f>
        <v/>
      </c>
      <c r="W871" s="16" t="str">
        <f>IFERROR(IF(VLOOKUP(B871,IMPORT!$F:$AF,14,FALSE)="true","X",""),"")</f>
        <v/>
      </c>
      <c r="X871" s="12" t="str">
        <f>IFERROR(INT(IF(MID(VLOOKUP(B871,IMPORT!$F:$AF,27,FALSE),1,10)&lt;&gt;"null",MID(VLOOKUP(B871,IMPORT!$F:$AF,27,FALSE),1,10),"-")),"")</f>
        <v/>
      </c>
      <c r="Y871" s="21" t="str">
        <f>IFERROR(IF(VLOOKUP(B871,IMPORT!$F:$AF,24,FALSE)&lt;&gt;"null",VLOOKUP(B871,IMPORT!$F:$AF,24,FALSE),""),"")</f>
        <v/>
      </c>
      <c r="Z871" s="18" t="str">
        <f>IFERROR(IF(VLOOKUP(B871,IMPORT!$F:$AF,25,FALSE)&lt;&gt;"null",VLOOKUP(B871,IMPORT!$F:$AF,25,FALSE),""),"")</f>
        <v/>
      </c>
    </row>
    <row r="872" spans="1:26">
      <c r="A872" s="1" t="str">
        <f>IFERROR(IF(IMPORT!C872&lt;&gt;"",IMPORT!C872,""),"")</f>
        <v/>
      </c>
      <c r="B872" s="1">
        <f>IFERROR(VLOOKUP(D872,IMPORT!$1:$1048576,6,FALSE),"")</f>
        <v>0</v>
      </c>
      <c r="C872" s="1" t="str">
        <f>IFERROR(VLOOKUP(B872,IMPORT!$F:$G,2,FALSE),"")</f>
        <v/>
      </c>
      <c r="D872" s="8" t="str">
        <f>IFERROR(IF(IMPORT!A872&lt;&gt;"",IMPORT!A872,""),"")</f>
        <v/>
      </c>
      <c r="E872" s="1">
        <f>IFERROR(VLOOKUP(D872,IMPORT!$1:$1048576,21,FALSE),"")</f>
        <v>0</v>
      </c>
      <c r="F872" s="25" t="str">
        <f>IFERROR(IF(VLOOKUP(B872,IMPORT!$F:$J,4,0)="true","","S"),"")</f>
        <v/>
      </c>
      <c r="G872" s="10" t="str">
        <f>IFERROR(IF(VLOOKUP(B872,IMPORT!$F:$J,5,0)="normal","","B"),"")</f>
        <v/>
      </c>
      <c r="H872" s="26" t="str">
        <f>IFERROR(IF(VLOOKUP(B872,IMPORT!$F:$L,7,0)="true","","P"),"")</f>
        <v/>
      </c>
      <c r="I872" s="18" t="str">
        <f>IF(AND(OR(IMPORT!K872="available",IMPORT!K872="reservation",IMPORT!K872="reservation-late"),OR(A872&lt;&gt;"Z - Garage - Livraison",A872&lt;&gt;"Z - Garage - Livraison")),B872,"")</f>
        <v/>
      </c>
      <c r="J872" s="18" t="str">
        <f>IFERROR(IF(VLOOKUP(B872,IMPORT!$F:$AF,21,FALSE)&lt;&gt;"null",IF(OR(A872="Z - Garage - Livraison",A872="Z - Garage - Restitution"),"",B872),""),"")</f>
        <v/>
      </c>
      <c r="K872" s="18" t="str">
        <f>IF(AND(J872="",OR(IMPORT!K872="intervention",IMPORT!K872="intervention-late")),IF(OR(A872="Z - Garage - Livraison",A872="Z - Garage - Restitution"),"",B872),"")</f>
        <v/>
      </c>
      <c r="L872" s="18" t="str">
        <f>IFERROR(IF(OR(A872="Z - Garage - Livraison",A872="Z - Garage - Restitution"),B872,""),"")</f>
        <v/>
      </c>
      <c r="M872" s="20" t="str">
        <f>IFERROR(INT(IF(OR(IMPORT!K872="intervention",IMPORT!K872="intervention-late",IMPORT!K872="unavailable"),IF(J872&lt;&gt;"",MID(VLOOKUP(B872,IMPORT!$F:$AF,21,0),1,10),MID(VLOOKUP(B872,IMPORT!$F:$AF,19,0),1,10)),"")),"")</f>
        <v/>
      </c>
      <c r="N872" s="20" t="str">
        <f>IFERROR(INT(IF(OR(IMPORT!K872="intervention",IMPORT!K872="intervention-late",IMPORT!K872="unavailable"),IF(J872&lt;&gt;"",MID(VLOOKUP(B872,IMPORT!$F:$AF,22,0),1,10),MID(VLOOKUP(B872,IMPORT!$F:$AF,20,0),1,10)),"")),"")</f>
        <v/>
      </c>
      <c r="O872" s="18" t="str">
        <f t="shared" ca="1" si="13"/>
        <v/>
      </c>
      <c r="P872" s="14" t="str">
        <f>IFERROR(INT(IF(MID(VLOOKUP(B872,IMPORT!$F:$AF,23,FALSE),1,10)&lt;&gt;"null",MID(VLOOKUP(B872,IMPORT!$F:$AF,23,FALSE),1,10),"")),"")</f>
        <v/>
      </c>
      <c r="Q872" s="16" t="str">
        <f>IFERROR(INT(IF(MID(VLOOKUP(B872,IMPORT!$F:$AF,26,FALSE),1,10)&lt;&gt;"null",MID(VLOOKUP(B872,IMPORT!$F:$AF,26,FALSE),1,10),"")),"")</f>
        <v/>
      </c>
      <c r="R872" s="16" t="str">
        <f>IFERROR(IF(VLOOKUP(B872,IMPORT!$F:$AF,11,FALSE)="true","X",""),"")</f>
        <v/>
      </c>
      <c r="S872" s="16" t="str">
        <f>IFERROR(IF(VLOOKUP(B872,IMPORT!$F:$AF,12,FALSE)="true","X",""),"")</f>
        <v/>
      </c>
      <c r="T872" s="16" t="str">
        <f>IFERROR(IF(VLOOKUP(B872,IMPORT!$F:$AF,9,FALSE)="true","X",""),"")</f>
        <v/>
      </c>
      <c r="U872" s="16" t="str">
        <f>IFERROR(IF(VLOOKUP(B872,IMPORT!$F:$AF,10,FALSE)="true","X",""),"")</f>
        <v/>
      </c>
      <c r="V872" s="16" t="str">
        <f>IFERROR(IF(VLOOKUP(B872,IMPORT!$F:$AF,13,FALSE)="true","X",""),"")</f>
        <v/>
      </c>
      <c r="W872" s="16" t="str">
        <f>IFERROR(IF(VLOOKUP(B872,IMPORT!$F:$AF,14,FALSE)="true","X",""),"")</f>
        <v/>
      </c>
      <c r="X872" s="12" t="str">
        <f>IFERROR(INT(IF(MID(VLOOKUP(B872,IMPORT!$F:$AF,27,FALSE),1,10)&lt;&gt;"null",MID(VLOOKUP(B872,IMPORT!$F:$AF,27,FALSE),1,10),"-")),"")</f>
        <v/>
      </c>
      <c r="Y872" s="21" t="str">
        <f>IFERROR(IF(VLOOKUP(B872,IMPORT!$F:$AF,24,FALSE)&lt;&gt;"null",VLOOKUP(B872,IMPORT!$F:$AF,24,FALSE),""),"")</f>
        <v/>
      </c>
      <c r="Z872" s="18" t="str">
        <f>IFERROR(IF(VLOOKUP(B872,IMPORT!$F:$AF,25,FALSE)&lt;&gt;"null",VLOOKUP(B872,IMPORT!$F:$AF,25,FALSE),""),"")</f>
        <v/>
      </c>
    </row>
    <row r="873" spans="1:26">
      <c r="A873" s="1" t="str">
        <f>IFERROR(IF(IMPORT!C873&lt;&gt;"",IMPORT!C873,""),"")</f>
        <v/>
      </c>
      <c r="B873" s="1">
        <f>IFERROR(VLOOKUP(D873,IMPORT!$1:$1048576,6,FALSE),"")</f>
        <v>0</v>
      </c>
      <c r="C873" s="1" t="str">
        <f>IFERROR(VLOOKUP(B873,IMPORT!$F:$G,2,FALSE),"")</f>
        <v/>
      </c>
      <c r="D873" s="8" t="str">
        <f>IFERROR(IF(IMPORT!A873&lt;&gt;"",IMPORT!A873,""),"")</f>
        <v/>
      </c>
      <c r="E873" s="1">
        <f>IFERROR(VLOOKUP(D873,IMPORT!$1:$1048576,21,FALSE),"")</f>
        <v>0</v>
      </c>
      <c r="F873" s="25" t="str">
        <f>IFERROR(IF(VLOOKUP(B873,IMPORT!$F:$J,4,0)="true","","S"),"")</f>
        <v/>
      </c>
      <c r="G873" s="10" t="str">
        <f>IFERROR(IF(VLOOKUP(B873,IMPORT!$F:$J,5,0)="normal","","B"),"")</f>
        <v/>
      </c>
      <c r="H873" s="26" t="str">
        <f>IFERROR(IF(VLOOKUP(B873,IMPORT!$F:$L,7,0)="true","","P"),"")</f>
        <v/>
      </c>
      <c r="I873" s="18" t="str">
        <f>IF(AND(OR(IMPORT!K873="available",IMPORT!K873="reservation",IMPORT!K873="reservation-late"),OR(A873&lt;&gt;"Z - Garage - Livraison",A873&lt;&gt;"Z - Garage - Livraison")),B873,"")</f>
        <v/>
      </c>
      <c r="J873" s="18" t="str">
        <f>IFERROR(IF(VLOOKUP(B873,IMPORT!$F:$AF,21,FALSE)&lt;&gt;"null",IF(OR(A873="Z - Garage - Livraison",A873="Z - Garage - Restitution"),"",B873),""),"")</f>
        <v/>
      </c>
      <c r="K873" s="18" t="str">
        <f>IF(AND(J873="",OR(IMPORT!K873="intervention",IMPORT!K873="intervention-late")),IF(OR(A873="Z - Garage - Livraison",A873="Z - Garage - Restitution"),"",B873),"")</f>
        <v/>
      </c>
      <c r="L873" s="18" t="str">
        <f>IFERROR(IF(OR(A873="Z - Garage - Livraison",A873="Z - Garage - Restitution"),B873,""),"")</f>
        <v/>
      </c>
      <c r="M873" s="20" t="str">
        <f>IFERROR(INT(IF(OR(IMPORT!K873="intervention",IMPORT!K873="intervention-late",IMPORT!K873="unavailable"),IF(J873&lt;&gt;"",MID(VLOOKUP(B873,IMPORT!$F:$AF,21,0),1,10),MID(VLOOKUP(B873,IMPORT!$F:$AF,19,0),1,10)),"")),"")</f>
        <v/>
      </c>
      <c r="N873" s="20" t="str">
        <f>IFERROR(INT(IF(OR(IMPORT!K873="intervention",IMPORT!K873="intervention-late",IMPORT!K873="unavailable"),IF(J873&lt;&gt;"",MID(VLOOKUP(B873,IMPORT!$F:$AF,22,0),1,10),MID(VLOOKUP(B873,IMPORT!$F:$AF,20,0),1,10)),"")),"")</f>
        <v/>
      </c>
      <c r="O873" s="18" t="str">
        <f t="shared" ca="1" si="13"/>
        <v/>
      </c>
      <c r="P873" s="14" t="str">
        <f>IFERROR(INT(IF(MID(VLOOKUP(B873,IMPORT!$F:$AF,23,FALSE),1,10)&lt;&gt;"null",MID(VLOOKUP(B873,IMPORT!$F:$AF,23,FALSE),1,10),"")),"")</f>
        <v/>
      </c>
      <c r="Q873" s="16" t="str">
        <f>IFERROR(INT(IF(MID(VLOOKUP(B873,IMPORT!$F:$AF,26,FALSE),1,10)&lt;&gt;"null",MID(VLOOKUP(B873,IMPORT!$F:$AF,26,FALSE),1,10),"")),"")</f>
        <v/>
      </c>
      <c r="R873" s="16" t="str">
        <f>IFERROR(IF(VLOOKUP(B873,IMPORT!$F:$AF,11,FALSE)="true","X",""),"")</f>
        <v/>
      </c>
      <c r="S873" s="16" t="str">
        <f>IFERROR(IF(VLOOKUP(B873,IMPORT!$F:$AF,12,FALSE)="true","X",""),"")</f>
        <v/>
      </c>
      <c r="T873" s="16" t="str">
        <f>IFERROR(IF(VLOOKUP(B873,IMPORT!$F:$AF,9,FALSE)="true","X",""),"")</f>
        <v/>
      </c>
      <c r="U873" s="16" t="str">
        <f>IFERROR(IF(VLOOKUP(B873,IMPORT!$F:$AF,10,FALSE)="true","X",""),"")</f>
        <v/>
      </c>
      <c r="V873" s="16" t="str">
        <f>IFERROR(IF(VLOOKUP(B873,IMPORT!$F:$AF,13,FALSE)="true","X",""),"")</f>
        <v/>
      </c>
      <c r="W873" s="16" t="str">
        <f>IFERROR(IF(VLOOKUP(B873,IMPORT!$F:$AF,14,FALSE)="true","X",""),"")</f>
        <v/>
      </c>
      <c r="X873" s="12" t="str">
        <f>IFERROR(INT(IF(MID(VLOOKUP(B873,IMPORT!$F:$AF,27,FALSE),1,10)&lt;&gt;"null",MID(VLOOKUP(B873,IMPORT!$F:$AF,27,FALSE),1,10),"-")),"")</f>
        <v/>
      </c>
      <c r="Y873" s="21" t="str">
        <f>IFERROR(IF(VLOOKUP(B873,IMPORT!$F:$AF,24,FALSE)&lt;&gt;"null",VLOOKUP(B873,IMPORT!$F:$AF,24,FALSE),""),"")</f>
        <v/>
      </c>
      <c r="Z873" s="18" t="str">
        <f>IFERROR(IF(VLOOKUP(B873,IMPORT!$F:$AF,25,FALSE)&lt;&gt;"null",VLOOKUP(B873,IMPORT!$F:$AF,25,FALSE),""),"")</f>
        <v/>
      </c>
    </row>
    <row r="874" spans="1:26">
      <c r="A874" s="1" t="str">
        <f>IFERROR(IF(IMPORT!C874&lt;&gt;"",IMPORT!C874,""),"")</f>
        <v/>
      </c>
      <c r="B874" s="1">
        <f>IFERROR(VLOOKUP(D874,IMPORT!$1:$1048576,6,FALSE),"")</f>
        <v>0</v>
      </c>
      <c r="C874" s="1" t="str">
        <f>IFERROR(VLOOKUP(B874,IMPORT!$F:$G,2,FALSE),"")</f>
        <v/>
      </c>
      <c r="D874" s="8" t="str">
        <f>IFERROR(IF(IMPORT!A874&lt;&gt;"",IMPORT!A874,""),"")</f>
        <v/>
      </c>
      <c r="E874" s="1">
        <f>IFERROR(VLOOKUP(D874,IMPORT!$1:$1048576,21,FALSE),"")</f>
        <v>0</v>
      </c>
      <c r="F874" s="25" t="str">
        <f>IFERROR(IF(VLOOKUP(B874,IMPORT!$F:$J,4,0)="true","","S"),"")</f>
        <v/>
      </c>
      <c r="G874" s="10" t="str">
        <f>IFERROR(IF(VLOOKUP(B874,IMPORT!$F:$J,5,0)="normal","","B"),"")</f>
        <v/>
      </c>
      <c r="H874" s="26" t="str">
        <f>IFERROR(IF(VLOOKUP(B874,IMPORT!$F:$L,7,0)="true","","P"),"")</f>
        <v/>
      </c>
      <c r="I874" s="18" t="str">
        <f>IF(AND(OR(IMPORT!K874="available",IMPORT!K874="reservation",IMPORT!K874="reservation-late"),OR(A874&lt;&gt;"Z - Garage - Livraison",A874&lt;&gt;"Z - Garage - Livraison")),B874,"")</f>
        <v/>
      </c>
      <c r="J874" s="18" t="str">
        <f>IFERROR(IF(VLOOKUP(B874,IMPORT!$F:$AF,21,FALSE)&lt;&gt;"null",IF(OR(A874="Z - Garage - Livraison",A874="Z - Garage - Restitution"),"",B874),""),"")</f>
        <v/>
      </c>
      <c r="K874" s="18" t="str">
        <f>IF(AND(J874="",OR(IMPORT!K874="intervention",IMPORT!K874="intervention-late")),IF(OR(A874="Z - Garage - Livraison",A874="Z - Garage - Restitution"),"",B874),"")</f>
        <v/>
      </c>
      <c r="L874" s="18" t="str">
        <f>IFERROR(IF(OR(A874="Z - Garage - Livraison",A874="Z - Garage - Restitution"),B874,""),"")</f>
        <v/>
      </c>
      <c r="M874" s="20" t="str">
        <f>IFERROR(INT(IF(OR(IMPORT!K874="intervention",IMPORT!K874="intervention-late",IMPORT!K874="unavailable"),IF(J874&lt;&gt;"",MID(VLOOKUP(B874,IMPORT!$F:$AF,21,0),1,10),MID(VLOOKUP(B874,IMPORT!$F:$AF,19,0),1,10)),"")),"")</f>
        <v/>
      </c>
      <c r="N874" s="20" t="str">
        <f>IFERROR(INT(IF(OR(IMPORT!K874="intervention",IMPORT!K874="intervention-late",IMPORT!K874="unavailable"),IF(J874&lt;&gt;"",MID(VLOOKUP(B874,IMPORT!$F:$AF,22,0),1,10),MID(VLOOKUP(B874,IMPORT!$F:$AF,20,0),1,10)),"")),"")</f>
        <v/>
      </c>
      <c r="O874" s="18" t="str">
        <f t="shared" ca="1" si="13"/>
        <v/>
      </c>
      <c r="P874" s="14" t="str">
        <f>IFERROR(INT(IF(MID(VLOOKUP(B874,IMPORT!$F:$AF,23,FALSE),1,10)&lt;&gt;"null",MID(VLOOKUP(B874,IMPORT!$F:$AF,23,FALSE),1,10),"")),"")</f>
        <v/>
      </c>
      <c r="Q874" s="16" t="str">
        <f>IFERROR(INT(IF(MID(VLOOKUP(B874,IMPORT!$F:$AF,26,FALSE),1,10)&lt;&gt;"null",MID(VLOOKUP(B874,IMPORT!$F:$AF,26,FALSE),1,10),"")),"")</f>
        <v/>
      </c>
      <c r="R874" s="16" t="str">
        <f>IFERROR(IF(VLOOKUP(B874,IMPORT!$F:$AF,11,FALSE)="true","X",""),"")</f>
        <v/>
      </c>
      <c r="S874" s="16" t="str">
        <f>IFERROR(IF(VLOOKUP(B874,IMPORT!$F:$AF,12,FALSE)="true","X",""),"")</f>
        <v/>
      </c>
      <c r="T874" s="16" t="str">
        <f>IFERROR(IF(VLOOKUP(B874,IMPORT!$F:$AF,9,FALSE)="true","X",""),"")</f>
        <v/>
      </c>
      <c r="U874" s="16" t="str">
        <f>IFERROR(IF(VLOOKUP(B874,IMPORT!$F:$AF,10,FALSE)="true","X",""),"")</f>
        <v/>
      </c>
      <c r="V874" s="16" t="str">
        <f>IFERROR(IF(VLOOKUP(B874,IMPORT!$F:$AF,13,FALSE)="true","X",""),"")</f>
        <v/>
      </c>
      <c r="W874" s="16" t="str">
        <f>IFERROR(IF(VLOOKUP(B874,IMPORT!$F:$AF,14,FALSE)="true","X",""),"")</f>
        <v/>
      </c>
      <c r="X874" s="12" t="str">
        <f>IFERROR(INT(IF(MID(VLOOKUP(B874,IMPORT!$F:$AF,27,FALSE),1,10)&lt;&gt;"null",MID(VLOOKUP(B874,IMPORT!$F:$AF,27,FALSE),1,10),"-")),"")</f>
        <v/>
      </c>
      <c r="Y874" s="21" t="str">
        <f>IFERROR(IF(VLOOKUP(B874,IMPORT!$F:$AF,24,FALSE)&lt;&gt;"null",VLOOKUP(B874,IMPORT!$F:$AF,24,FALSE),""),"")</f>
        <v/>
      </c>
      <c r="Z874" s="18" t="str">
        <f>IFERROR(IF(VLOOKUP(B874,IMPORT!$F:$AF,25,FALSE)&lt;&gt;"null",VLOOKUP(B874,IMPORT!$F:$AF,25,FALSE),""),"")</f>
        <v/>
      </c>
    </row>
    <row r="875" spans="1:26">
      <c r="A875" s="1" t="str">
        <f>IFERROR(IF(IMPORT!C875&lt;&gt;"",IMPORT!C875,""),"")</f>
        <v/>
      </c>
      <c r="B875" s="1">
        <f>IFERROR(VLOOKUP(D875,IMPORT!$1:$1048576,6,FALSE),"")</f>
        <v>0</v>
      </c>
      <c r="C875" s="1" t="str">
        <f>IFERROR(VLOOKUP(B875,IMPORT!$F:$G,2,FALSE),"")</f>
        <v/>
      </c>
      <c r="D875" s="8" t="str">
        <f>IFERROR(IF(IMPORT!A875&lt;&gt;"",IMPORT!A875,""),"")</f>
        <v/>
      </c>
      <c r="E875" s="1">
        <f>IFERROR(VLOOKUP(D875,IMPORT!$1:$1048576,21,FALSE),"")</f>
        <v>0</v>
      </c>
      <c r="F875" s="25" t="str">
        <f>IFERROR(IF(VLOOKUP(B875,IMPORT!$F:$J,4,0)="true","","S"),"")</f>
        <v/>
      </c>
      <c r="G875" s="10" t="str">
        <f>IFERROR(IF(VLOOKUP(B875,IMPORT!$F:$J,5,0)="normal","","B"),"")</f>
        <v/>
      </c>
      <c r="H875" s="26" t="str">
        <f>IFERROR(IF(VLOOKUP(B875,IMPORT!$F:$L,7,0)="true","","P"),"")</f>
        <v/>
      </c>
      <c r="I875" s="18" t="str">
        <f>IF(AND(OR(IMPORT!K875="available",IMPORT!K875="reservation",IMPORT!K875="reservation-late"),OR(A875&lt;&gt;"Z - Garage - Livraison",A875&lt;&gt;"Z - Garage - Livraison")),B875,"")</f>
        <v/>
      </c>
      <c r="J875" s="18" t="str">
        <f>IFERROR(IF(VLOOKUP(B875,IMPORT!$F:$AF,21,FALSE)&lt;&gt;"null",IF(OR(A875="Z - Garage - Livraison",A875="Z - Garage - Restitution"),"",B875),""),"")</f>
        <v/>
      </c>
      <c r="K875" s="18" t="str">
        <f>IF(AND(J875="",OR(IMPORT!K875="intervention",IMPORT!K875="intervention-late")),IF(OR(A875="Z - Garage - Livraison",A875="Z - Garage - Restitution"),"",B875),"")</f>
        <v/>
      </c>
      <c r="L875" s="18" t="str">
        <f>IFERROR(IF(OR(A875="Z - Garage - Livraison",A875="Z - Garage - Restitution"),B875,""),"")</f>
        <v/>
      </c>
      <c r="M875" s="20" t="str">
        <f>IFERROR(INT(IF(OR(IMPORT!K875="intervention",IMPORT!K875="intervention-late",IMPORT!K875="unavailable"),IF(J875&lt;&gt;"",MID(VLOOKUP(B875,IMPORT!$F:$AF,21,0),1,10),MID(VLOOKUP(B875,IMPORT!$F:$AF,19,0),1,10)),"")),"")</f>
        <v/>
      </c>
      <c r="N875" s="20" t="str">
        <f>IFERROR(INT(IF(OR(IMPORT!K875="intervention",IMPORT!K875="intervention-late",IMPORT!K875="unavailable"),IF(J875&lt;&gt;"",MID(VLOOKUP(B875,IMPORT!$F:$AF,22,0),1,10),MID(VLOOKUP(B875,IMPORT!$F:$AF,20,0),1,10)),"")),"")</f>
        <v/>
      </c>
      <c r="O875" s="18" t="str">
        <f t="shared" ca="1" si="13"/>
        <v/>
      </c>
      <c r="P875" s="14" t="str">
        <f>IFERROR(INT(IF(MID(VLOOKUP(B875,IMPORT!$F:$AF,23,FALSE),1,10)&lt;&gt;"null",MID(VLOOKUP(B875,IMPORT!$F:$AF,23,FALSE),1,10),"")),"")</f>
        <v/>
      </c>
      <c r="Q875" s="16" t="str">
        <f>IFERROR(INT(IF(MID(VLOOKUP(B875,IMPORT!$F:$AF,26,FALSE),1,10)&lt;&gt;"null",MID(VLOOKUP(B875,IMPORT!$F:$AF,26,FALSE),1,10),"")),"")</f>
        <v/>
      </c>
      <c r="R875" s="16" t="str">
        <f>IFERROR(IF(VLOOKUP(B875,IMPORT!$F:$AF,11,FALSE)="true","X",""),"")</f>
        <v/>
      </c>
      <c r="S875" s="16" t="str">
        <f>IFERROR(IF(VLOOKUP(B875,IMPORT!$F:$AF,12,FALSE)="true","X",""),"")</f>
        <v/>
      </c>
      <c r="T875" s="16" t="str">
        <f>IFERROR(IF(VLOOKUP(B875,IMPORT!$F:$AF,9,FALSE)="true","X",""),"")</f>
        <v/>
      </c>
      <c r="U875" s="16" t="str">
        <f>IFERROR(IF(VLOOKUP(B875,IMPORT!$F:$AF,10,FALSE)="true","X",""),"")</f>
        <v/>
      </c>
      <c r="V875" s="16" t="str">
        <f>IFERROR(IF(VLOOKUP(B875,IMPORT!$F:$AF,13,FALSE)="true","X",""),"")</f>
        <v/>
      </c>
      <c r="W875" s="16" t="str">
        <f>IFERROR(IF(VLOOKUP(B875,IMPORT!$F:$AF,14,FALSE)="true","X",""),"")</f>
        <v/>
      </c>
      <c r="X875" s="12" t="str">
        <f>IFERROR(INT(IF(MID(VLOOKUP(B875,IMPORT!$F:$AF,27,FALSE),1,10)&lt;&gt;"null",MID(VLOOKUP(B875,IMPORT!$F:$AF,27,FALSE),1,10),"-")),"")</f>
        <v/>
      </c>
      <c r="Y875" s="21" t="str">
        <f>IFERROR(IF(VLOOKUP(B875,IMPORT!$F:$AF,24,FALSE)&lt;&gt;"null",VLOOKUP(B875,IMPORT!$F:$AF,24,FALSE),""),"")</f>
        <v/>
      </c>
      <c r="Z875" s="18" t="str">
        <f>IFERROR(IF(VLOOKUP(B875,IMPORT!$F:$AF,25,FALSE)&lt;&gt;"null",VLOOKUP(B875,IMPORT!$F:$AF,25,FALSE),""),"")</f>
        <v/>
      </c>
    </row>
    <row r="876" spans="1:26">
      <c r="A876" s="1" t="str">
        <f>IFERROR(IF(IMPORT!C876&lt;&gt;"",IMPORT!C876,""),"")</f>
        <v/>
      </c>
      <c r="B876" s="1">
        <f>IFERROR(VLOOKUP(D876,IMPORT!$1:$1048576,6,FALSE),"")</f>
        <v>0</v>
      </c>
      <c r="C876" s="1" t="str">
        <f>IFERROR(VLOOKUP(B876,IMPORT!$F:$G,2,FALSE),"")</f>
        <v/>
      </c>
      <c r="D876" s="8" t="str">
        <f>IFERROR(IF(IMPORT!A876&lt;&gt;"",IMPORT!A876,""),"")</f>
        <v/>
      </c>
      <c r="E876" s="1">
        <f>IFERROR(VLOOKUP(D876,IMPORT!$1:$1048576,21,FALSE),"")</f>
        <v>0</v>
      </c>
      <c r="F876" s="25" t="str">
        <f>IFERROR(IF(VLOOKUP(B876,IMPORT!$F:$J,4,0)="true","","S"),"")</f>
        <v/>
      </c>
      <c r="G876" s="10" t="str">
        <f>IFERROR(IF(VLOOKUP(B876,IMPORT!$F:$J,5,0)="normal","","B"),"")</f>
        <v/>
      </c>
      <c r="H876" s="26" t="str">
        <f>IFERROR(IF(VLOOKUP(B876,IMPORT!$F:$L,7,0)="true","","P"),"")</f>
        <v/>
      </c>
      <c r="I876" s="18" t="str">
        <f>IF(AND(OR(IMPORT!K876="available",IMPORT!K876="reservation",IMPORT!K876="reservation-late"),OR(A876&lt;&gt;"Z - Garage - Livraison",A876&lt;&gt;"Z - Garage - Livraison")),B876,"")</f>
        <v/>
      </c>
      <c r="J876" s="18" t="str">
        <f>IFERROR(IF(VLOOKUP(B876,IMPORT!$F:$AF,21,FALSE)&lt;&gt;"null",IF(OR(A876="Z - Garage - Livraison",A876="Z - Garage - Restitution"),"",B876),""),"")</f>
        <v/>
      </c>
      <c r="K876" s="18" t="str">
        <f>IF(AND(J876="",OR(IMPORT!K876="intervention",IMPORT!K876="intervention-late")),IF(OR(A876="Z - Garage - Livraison",A876="Z - Garage - Restitution"),"",B876),"")</f>
        <v/>
      </c>
      <c r="L876" s="18" t="str">
        <f>IFERROR(IF(OR(A876="Z - Garage - Livraison",A876="Z - Garage - Restitution"),B876,""),"")</f>
        <v/>
      </c>
      <c r="M876" s="20" t="str">
        <f>IFERROR(INT(IF(OR(IMPORT!K876="intervention",IMPORT!K876="intervention-late",IMPORT!K876="unavailable"),IF(J876&lt;&gt;"",MID(VLOOKUP(B876,IMPORT!$F:$AF,21,0),1,10),MID(VLOOKUP(B876,IMPORT!$F:$AF,19,0),1,10)),"")),"")</f>
        <v/>
      </c>
      <c r="N876" s="20" t="str">
        <f>IFERROR(INT(IF(OR(IMPORT!K876="intervention",IMPORT!K876="intervention-late",IMPORT!K876="unavailable"),IF(J876&lt;&gt;"",MID(VLOOKUP(B876,IMPORT!$F:$AF,22,0),1,10),MID(VLOOKUP(B876,IMPORT!$F:$AF,20,0),1,10)),"")),"")</f>
        <v/>
      </c>
      <c r="O876" s="18" t="str">
        <f t="shared" ca="1" si="13"/>
        <v/>
      </c>
      <c r="P876" s="14" t="str">
        <f>IFERROR(INT(IF(MID(VLOOKUP(B876,IMPORT!$F:$AF,23,FALSE),1,10)&lt;&gt;"null",MID(VLOOKUP(B876,IMPORT!$F:$AF,23,FALSE),1,10),"")),"")</f>
        <v/>
      </c>
      <c r="Q876" s="16" t="str">
        <f>IFERROR(INT(IF(MID(VLOOKUP(B876,IMPORT!$F:$AF,26,FALSE),1,10)&lt;&gt;"null",MID(VLOOKUP(B876,IMPORT!$F:$AF,26,FALSE),1,10),"")),"")</f>
        <v/>
      </c>
      <c r="R876" s="16" t="str">
        <f>IFERROR(IF(VLOOKUP(B876,IMPORT!$F:$AF,11,FALSE)="true","X",""),"")</f>
        <v/>
      </c>
      <c r="S876" s="16" t="str">
        <f>IFERROR(IF(VLOOKUP(B876,IMPORT!$F:$AF,12,FALSE)="true","X",""),"")</f>
        <v/>
      </c>
      <c r="T876" s="16" t="str">
        <f>IFERROR(IF(VLOOKUP(B876,IMPORT!$F:$AF,9,FALSE)="true","X",""),"")</f>
        <v/>
      </c>
      <c r="U876" s="16" t="str">
        <f>IFERROR(IF(VLOOKUP(B876,IMPORT!$F:$AF,10,FALSE)="true","X",""),"")</f>
        <v/>
      </c>
      <c r="V876" s="16" t="str">
        <f>IFERROR(IF(VLOOKUP(B876,IMPORT!$F:$AF,13,FALSE)="true","X",""),"")</f>
        <v/>
      </c>
      <c r="W876" s="16" t="str">
        <f>IFERROR(IF(VLOOKUP(B876,IMPORT!$F:$AF,14,FALSE)="true","X",""),"")</f>
        <v/>
      </c>
      <c r="X876" s="12" t="str">
        <f>IFERROR(INT(IF(MID(VLOOKUP(B876,IMPORT!$F:$AF,27,FALSE),1,10)&lt;&gt;"null",MID(VLOOKUP(B876,IMPORT!$F:$AF,27,FALSE),1,10),"-")),"")</f>
        <v/>
      </c>
      <c r="Y876" s="21" t="str">
        <f>IFERROR(IF(VLOOKUP(B876,IMPORT!$F:$AF,24,FALSE)&lt;&gt;"null",VLOOKUP(B876,IMPORT!$F:$AF,24,FALSE),""),"")</f>
        <v/>
      </c>
      <c r="Z876" s="18" t="str">
        <f>IFERROR(IF(VLOOKUP(B876,IMPORT!$F:$AF,25,FALSE)&lt;&gt;"null",VLOOKUP(B876,IMPORT!$F:$AF,25,FALSE),""),"")</f>
        <v/>
      </c>
    </row>
    <row r="877" spans="1:26">
      <c r="A877" s="1" t="str">
        <f>IFERROR(IF(IMPORT!C877&lt;&gt;"",IMPORT!C877,""),"")</f>
        <v/>
      </c>
      <c r="B877" s="1">
        <f>IFERROR(VLOOKUP(D877,IMPORT!$1:$1048576,6,FALSE),"")</f>
        <v>0</v>
      </c>
      <c r="C877" s="1" t="str">
        <f>IFERROR(VLOOKUP(B877,IMPORT!$F:$G,2,FALSE),"")</f>
        <v/>
      </c>
      <c r="D877" s="8" t="str">
        <f>IFERROR(IF(IMPORT!A877&lt;&gt;"",IMPORT!A877,""),"")</f>
        <v/>
      </c>
      <c r="E877" s="1">
        <f>IFERROR(VLOOKUP(D877,IMPORT!$1:$1048576,21,FALSE),"")</f>
        <v>0</v>
      </c>
      <c r="F877" s="25" t="str">
        <f>IFERROR(IF(VLOOKUP(B877,IMPORT!$F:$J,4,0)="true","","S"),"")</f>
        <v/>
      </c>
      <c r="G877" s="10" t="str">
        <f>IFERROR(IF(VLOOKUP(B877,IMPORT!$F:$J,5,0)="normal","","B"),"")</f>
        <v/>
      </c>
      <c r="H877" s="26" t="str">
        <f>IFERROR(IF(VLOOKUP(B877,IMPORT!$F:$L,7,0)="true","","P"),"")</f>
        <v/>
      </c>
      <c r="I877" s="18" t="str">
        <f>IF(AND(OR(IMPORT!K877="available",IMPORT!K877="reservation",IMPORT!K877="reservation-late"),OR(A877&lt;&gt;"Z - Garage - Livraison",A877&lt;&gt;"Z - Garage - Livraison")),B877,"")</f>
        <v/>
      </c>
      <c r="J877" s="18" t="str">
        <f>IFERROR(IF(VLOOKUP(B877,IMPORT!$F:$AF,21,FALSE)&lt;&gt;"null",IF(OR(A877="Z - Garage - Livraison",A877="Z - Garage - Restitution"),"",B877),""),"")</f>
        <v/>
      </c>
      <c r="K877" s="18" t="str">
        <f>IF(AND(J877="",OR(IMPORT!K877="intervention",IMPORT!K877="intervention-late")),IF(OR(A877="Z - Garage - Livraison",A877="Z - Garage - Restitution"),"",B877),"")</f>
        <v/>
      </c>
      <c r="L877" s="18" t="str">
        <f>IFERROR(IF(OR(A877="Z - Garage - Livraison",A877="Z - Garage - Restitution"),B877,""),"")</f>
        <v/>
      </c>
      <c r="M877" s="20" t="str">
        <f>IFERROR(INT(IF(OR(IMPORT!K877="intervention",IMPORT!K877="intervention-late",IMPORT!K877="unavailable"),IF(J877&lt;&gt;"",MID(VLOOKUP(B877,IMPORT!$F:$AF,21,0),1,10),MID(VLOOKUP(B877,IMPORT!$F:$AF,19,0),1,10)),"")),"")</f>
        <v/>
      </c>
      <c r="N877" s="20" t="str">
        <f>IFERROR(INT(IF(OR(IMPORT!K877="intervention",IMPORT!K877="intervention-late",IMPORT!K877="unavailable"),IF(J877&lt;&gt;"",MID(VLOOKUP(B877,IMPORT!$F:$AF,22,0),1,10),MID(VLOOKUP(B877,IMPORT!$F:$AF,20,0),1,10)),"")),"")</f>
        <v/>
      </c>
      <c r="O877" s="18" t="str">
        <f t="shared" ca="1" si="13"/>
        <v/>
      </c>
      <c r="P877" s="14" t="str">
        <f>IFERROR(INT(IF(MID(VLOOKUP(B877,IMPORT!$F:$AF,23,FALSE),1,10)&lt;&gt;"null",MID(VLOOKUP(B877,IMPORT!$F:$AF,23,FALSE),1,10),"")),"")</f>
        <v/>
      </c>
      <c r="Q877" s="16" t="str">
        <f>IFERROR(INT(IF(MID(VLOOKUP(B877,IMPORT!$F:$AF,26,FALSE),1,10)&lt;&gt;"null",MID(VLOOKUP(B877,IMPORT!$F:$AF,26,FALSE),1,10),"")),"")</f>
        <v/>
      </c>
      <c r="R877" s="16" t="str">
        <f>IFERROR(IF(VLOOKUP(B877,IMPORT!$F:$AF,11,FALSE)="true","X",""),"")</f>
        <v/>
      </c>
      <c r="S877" s="16" t="str">
        <f>IFERROR(IF(VLOOKUP(B877,IMPORT!$F:$AF,12,FALSE)="true","X",""),"")</f>
        <v/>
      </c>
      <c r="T877" s="16" t="str">
        <f>IFERROR(IF(VLOOKUP(B877,IMPORT!$F:$AF,9,FALSE)="true","X",""),"")</f>
        <v/>
      </c>
      <c r="U877" s="16" t="str">
        <f>IFERROR(IF(VLOOKUP(B877,IMPORT!$F:$AF,10,FALSE)="true","X",""),"")</f>
        <v/>
      </c>
      <c r="V877" s="16" t="str">
        <f>IFERROR(IF(VLOOKUP(B877,IMPORT!$F:$AF,13,FALSE)="true","X",""),"")</f>
        <v/>
      </c>
      <c r="W877" s="16" t="str">
        <f>IFERROR(IF(VLOOKUP(B877,IMPORT!$F:$AF,14,FALSE)="true","X",""),"")</f>
        <v/>
      </c>
      <c r="X877" s="12" t="str">
        <f>IFERROR(INT(IF(MID(VLOOKUP(B877,IMPORT!$F:$AF,27,FALSE),1,10)&lt;&gt;"null",MID(VLOOKUP(B877,IMPORT!$F:$AF,27,FALSE),1,10),"-")),"")</f>
        <v/>
      </c>
      <c r="Y877" s="21" t="str">
        <f>IFERROR(IF(VLOOKUP(B877,IMPORT!$F:$AF,24,FALSE)&lt;&gt;"null",VLOOKUP(B877,IMPORT!$F:$AF,24,FALSE),""),"")</f>
        <v/>
      </c>
      <c r="Z877" s="18" t="str">
        <f>IFERROR(IF(VLOOKUP(B877,IMPORT!$F:$AF,25,FALSE)&lt;&gt;"null",VLOOKUP(B877,IMPORT!$F:$AF,25,FALSE),""),"")</f>
        <v/>
      </c>
    </row>
    <row r="878" spans="1:26">
      <c r="A878" s="1" t="str">
        <f>IFERROR(IF(IMPORT!C878&lt;&gt;"",IMPORT!C878,""),"")</f>
        <v/>
      </c>
      <c r="B878" s="1">
        <f>IFERROR(VLOOKUP(D878,IMPORT!$1:$1048576,6,FALSE),"")</f>
        <v>0</v>
      </c>
      <c r="C878" s="1" t="str">
        <f>IFERROR(VLOOKUP(B878,IMPORT!$F:$G,2,FALSE),"")</f>
        <v/>
      </c>
      <c r="D878" s="8" t="str">
        <f>IFERROR(IF(IMPORT!A878&lt;&gt;"",IMPORT!A878,""),"")</f>
        <v/>
      </c>
      <c r="E878" s="1">
        <f>IFERROR(VLOOKUP(D878,IMPORT!$1:$1048576,21,FALSE),"")</f>
        <v>0</v>
      </c>
      <c r="F878" s="25" t="str">
        <f>IFERROR(IF(VLOOKUP(B878,IMPORT!$F:$J,4,0)="true","","S"),"")</f>
        <v/>
      </c>
      <c r="G878" s="10" t="str">
        <f>IFERROR(IF(VLOOKUP(B878,IMPORT!$F:$J,5,0)="normal","","B"),"")</f>
        <v/>
      </c>
      <c r="H878" s="26" t="str">
        <f>IFERROR(IF(VLOOKUP(B878,IMPORT!$F:$L,7,0)="true","","P"),"")</f>
        <v/>
      </c>
      <c r="I878" s="18" t="str">
        <f>IF(AND(OR(IMPORT!K878="available",IMPORT!K878="reservation",IMPORT!K878="reservation-late"),OR(A878&lt;&gt;"Z - Garage - Livraison",A878&lt;&gt;"Z - Garage - Livraison")),B878,"")</f>
        <v/>
      </c>
      <c r="J878" s="18" t="str">
        <f>IFERROR(IF(VLOOKUP(B878,IMPORT!$F:$AF,21,FALSE)&lt;&gt;"null",IF(OR(A878="Z - Garage - Livraison",A878="Z - Garage - Restitution"),"",B878),""),"")</f>
        <v/>
      </c>
      <c r="K878" s="18" t="str">
        <f>IF(AND(J878="",OR(IMPORT!K878="intervention",IMPORT!K878="intervention-late")),IF(OR(A878="Z - Garage - Livraison",A878="Z - Garage - Restitution"),"",B878),"")</f>
        <v/>
      </c>
      <c r="L878" s="18" t="str">
        <f>IFERROR(IF(OR(A878="Z - Garage - Livraison",A878="Z - Garage - Restitution"),B878,""),"")</f>
        <v/>
      </c>
      <c r="M878" s="20" t="str">
        <f>IFERROR(INT(IF(OR(IMPORT!K878="intervention",IMPORT!K878="intervention-late",IMPORT!K878="unavailable"),IF(J878&lt;&gt;"",MID(VLOOKUP(B878,IMPORT!$F:$AF,21,0),1,10),MID(VLOOKUP(B878,IMPORT!$F:$AF,19,0),1,10)),"")),"")</f>
        <v/>
      </c>
      <c r="N878" s="20" t="str">
        <f>IFERROR(INT(IF(OR(IMPORT!K878="intervention",IMPORT!K878="intervention-late",IMPORT!K878="unavailable"),IF(J878&lt;&gt;"",MID(VLOOKUP(B878,IMPORT!$F:$AF,22,0),1,10),MID(VLOOKUP(B878,IMPORT!$F:$AF,20,0),1,10)),"")),"")</f>
        <v/>
      </c>
      <c r="O878" s="18" t="str">
        <f t="shared" ca="1" si="13"/>
        <v/>
      </c>
      <c r="P878" s="14" t="str">
        <f>IFERROR(INT(IF(MID(VLOOKUP(B878,IMPORT!$F:$AF,23,FALSE),1,10)&lt;&gt;"null",MID(VLOOKUP(B878,IMPORT!$F:$AF,23,FALSE),1,10),"")),"")</f>
        <v/>
      </c>
      <c r="Q878" s="16" t="str">
        <f>IFERROR(INT(IF(MID(VLOOKUP(B878,IMPORT!$F:$AF,26,FALSE),1,10)&lt;&gt;"null",MID(VLOOKUP(B878,IMPORT!$F:$AF,26,FALSE),1,10),"")),"")</f>
        <v/>
      </c>
      <c r="R878" s="16" t="str">
        <f>IFERROR(IF(VLOOKUP(B878,IMPORT!$F:$AF,11,FALSE)="true","X",""),"")</f>
        <v/>
      </c>
      <c r="S878" s="16" t="str">
        <f>IFERROR(IF(VLOOKUP(B878,IMPORT!$F:$AF,12,FALSE)="true","X",""),"")</f>
        <v/>
      </c>
      <c r="T878" s="16" t="str">
        <f>IFERROR(IF(VLOOKUP(B878,IMPORT!$F:$AF,9,FALSE)="true","X",""),"")</f>
        <v/>
      </c>
      <c r="U878" s="16" t="str">
        <f>IFERROR(IF(VLOOKUP(B878,IMPORT!$F:$AF,10,FALSE)="true","X",""),"")</f>
        <v/>
      </c>
      <c r="V878" s="16" t="str">
        <f>IFERROR(IF(VLOOKUP(B878,IMPORT!$F:$AF,13,FALSE)="true","X",""),"")</f>
        <v/>
      </c>
      <c r="W878" s="16" t="str">
        <f>IFERROR(IF(VLOOKUP(B878,IMPORT!$F:$AF,14,FALSE)="true","X",""),"")</f>
        <v/>
      </c>
      <c r="X878" s="12" t="str">
        <f>IFERROR(INT(IF(MID(VLOOKUP(B878,IMPORT!$F:$AF,27,FALSE),1,10)&lt;&gt;"null",MID(VLOOKUP(B878,IMPORT!$F:$AF,27,FALSE),1,10),"-")),"")</f>
        <v/>
      </c>
      <c r="Y878" s="21" t="str">
        <f>IFERROR(IF(VLOOKUP(B878,IMPORT!$F:$AF,24,FALSE)&lt;&gt;"null",VLOOKUP(B878,IMPORT!$F:$AF,24,FALSE),""),"")</f>
        <v/>
      </c>
      <c r="Z878" s="18" t="str">
        <f>IFERROR(IF(VLOOKUP(B878,IMPORT!$F:$AF,25,FALSE)&lt;&gt;"null",VLOOKUP(B878,IMPORT!$F:$AF,25,FALSE),""),"")</f>
        <v/>
      </c>
    </row>
    <row r="879" spans="1:26">
      <c r="A879" s="1" t="str">
        <f>IFERROR(IF(IMPORT!C879&lt;&gt;"",IMPORT!C879,""),"")</f>
        <v/>
      </c>
      <c r="B879" s="1">
        <f>IFERROR(VLOOKUP(D879,IMPORT!$1:$1048576,6,FALSE),"")</f>
        <v>0</v>
      </c>
      <c r="C879" s="1" t="str">
        <f>IFERROR(VLOOKUP(B879,IMPORT!$F:$G,2,FALSE),"")</f>
        <v/>
      </c>
      <c r="D879" s="8" t="str">
        <f>IFERROR(IF(IMPORT!A879&lt;&gt;"",IMPORT!A879,""),"")</f>
        <v/>
      </c>
      <c r="E879" s="1">
        <f>IFERROR(VLOOKUP(D879,IMPORT!$1:$1048576,21,FALSE),"")</f>
        <v>0</v>
      </c>
      <c r="F879" s="25" t="str">
        <f>IFERROR(IF(VLOOKUP(B879,IMPORT!$F:$J,4,0)="true","","S"),"")</f>
        <v/>
      </c>
      <c r="G879" s="10" t="str">
        <f>IFERROR(IF(VLOOKUP(B879,IMPORT!$F:$J,5,0)="normal","","B"),"")</f>
        <v/>
      </c>
      <c r="H879" s="26" t="str">
        <f>IFERROR(IF(VLOOKUP(B879,IMPORT!$F:$L,7,0)="true","","P"),"")</f>
        <v/>
      </c>
      <c r="I879" s="18" t="str">
        <f>IF(AND(OR(IMPORT!K879="available",IMPORT!K879="reservation",IMPORT!K879="reservation-late"),OR(A879&lt;&gt;"Z - Garage - Livraison",A879&lt;&gt;"Z - Garage - Livraison")),B879,"")</f>
        <v/>
      </c>
      <c r="J879" s="18" t="str">
        <f>IFERROR(IF(VLOOKUP(B879,IMPORT!$F:$AF,21,FALSE)&lt;&gt;"null",IF(OR(A879="Z - Garage - Livraison",A879="Z - Garage - Restitution"),"",B879),""),"")</f>
        <v/>
      </c>
      <c r="K879" s="18" t="str">
        <f>IF(AND(J879="",OR(IMPORT!K879="intervention",IMPORT!K879="intervention-late")),IF(OR(A879="Z - Garage - Livraison",A879="Z - Garage - Restitution"),"",B879),"")</f>
        <v/>
      </c>
      <c r="L879" s="18" t="str">
        <f>IFERROR(IF(OR(A879="Z - Garage - Livraison",A879="Z - Garage - Restitution"),B879,""),"")</f>
        <v/>
      </c>
      <c r="M879" s="20" t="str">
        <f>IFERROR(INT(IF(OR(IMPORT!K879="intervention",IMPORT!K879="intervention-late",IMPORT!K879="unavailable"),IF(J879&lt;&gt;"",MID(VLOOKUP(B879,IMPORT!$F:$AF,21,0),1,10),MID(VLOOKUP(B879,IMPORT!$F:$AF,19,0),1,10)),"")),"")</f>
        <v/>
      </c>
      <c r="N879" s="20" t="str">
        <f>IFERROR(INT(IF(OR(IMPORT!K879="intervention",IMPORT!K879="intervention-late",IMPORT!K879="unavailable"),IF(J879&lt;&gt;"",MID(VLOOKUP(B879,IMPORT!$F:$AF,22,0),1,10),MID(VLOOKUP(B879,IMPORT!$F:$AF,20,0),1,10)),"")),"")</f>
        <v/>
      </c>
      <c r="O879" s="18" t="str">
        <f t="shared" ca="1" si="13"/>
        <v/>
      </c>
      <c r="P879" s="14" t="str">
        <f>IFERROR(INT(IF(MID(VLOOKUP(B879,IMPORT!$F:$AF,23,FALSE),1,10)&lt;&gt;"null",MID(VLOOKUP(B879,IMPORT!$F:$AF,23,FALSE),1,10),"")),"")</f>
        <v/>
      </c>
      <c r="Q879" s="16" t="str">
        <f>IFERROR(INT(IF(MID(VLOOKUP(B879,IMPORT!$F:$AF,26,FALSE),1,10)&lt;&gt;"null",MID(VLOOKUP(B879,IMPORT!$F:$AF,26,FALSE),1,10),"")),"")</f>
        <v/>
      </c>
      <c r="R879" s="16" t="str">
        <f>IFERROR(IF(VLOOKUP(B879,IMPORT!$F:$AF,11,FALSE)="true","X",""),"")</f>
        <v/>
      </c>
      <c r="S879" s="16" t="str">
        <f>IFERROR(IF(VLOOKUP(B879,IMPORT!$F:$AF,12,FALSE)="true","X",""),"")</f>
        <v/>
      </c>
      <c r="T879" s="16" t="str">
        <f>IFERROR(IF(VLOOKUP(B879,IMPORT!$F:$AF,9,FALSE)="true","X",""),"")</f>
        <v/>
      </c>
      <c r="U879" s="16" t="str">
        <f>IFERROR(IF(VLOOKUP(B879,IMPORT!$F:$AF,10,FALSE)="true","X",""),"")</f>
        <v/>
      </c>
      <c r="V879" s="16" t="str">
        <f>IFERROR(IF(VLOOKUP(B879,IMPORT!$F:$AF,13,FALSE)="true","X",""),"")</f>
        <v/>
      </c>
      <c r="W879" s="16" t="str">
        <f>IFERROR(IF(VLOOKUP(B879,IMPORT!$F:$AF,14,FALSE)="true","X",""),"")</f>
        <v/>
      </c>
      <c r="X879" s="12" t="str">
        <f>IFERROR(INT(IF(MID(VLOOKUP(B879,IMPORT!$F:$AF,27,FALSE),1,10)&lt;&gt;"null",MID(VLOOKUP(B879,IMPORT!$F:$AF,27,FALSE),1,10),"-")),"")</f>
        <v/>
      </c>
      <c r="Y879" s="21" t="str">
        <f>IFERROR(IF(VLOOKUP(B879,IMPORT!$F:$AF,24,FALSE)&lt;&gt;"null",VLOOKUP(B879,IMPORT!$F:$AF,24,FALSE),""),"")</f>
        <v/>
      </c>
      <c r="Z879" s="18" t="str">
        <f>IFERROR(IF(VLOOKUP(B879,IMPORT!$F:$AF,25,FALSE)&lt;&gt;"null",VLOOKUP(B879,IMPORT!$F:$AF,25,FALSE),""),"")</f>
        <v/>
      </c>
    </row>
    <row r="880" spans="1:26">
      <c r="A880" s="1" t="str">
        <f>IFERROR(IF(IMPORT!C880&lt;&gt;"",IMPORT!C880,""),"")</f>
        <v/>
      </c>
      <c r="B880" s="1">
        <f>IFERROR(VLOOKUP(D880,IMPORT!$1:$1048576,6,FALSE),"")</f>
        <v>0</v>
      </c>
      <c r="C880" s="1" t="str">
        <f>IFERROR(VLOOKUP(B880,IMPORT!$F:$G,2,FALSE),"")</f>
        <v/>
      </c>
      <c r="D880" s="8" t="str">
        <f>IFERROR(IF(IMPORT!A880&lt;&gt;"",IMPORT!A880,""),"")</f>
        <v/>
      </c>
      <c r="E880" s="1">
        <f>IFERROR(VLOOKUP(D880,IMPORT!$1:$1048576,21,FALSE),"")</f>
        <v>0</v>
      </c>
      <c r="F880" s="25" t="str">
        <f>IFERROR(IF(VLOOKUP(B880,IMPORT!$F:$J,4,0)="true","","S"),"")</f>
        <v/>
      </c>
      <c r="G880" s="10" t="str">
        <f>IFERROR(IF(VLOOKUP(B880,IMPORT!$F:$J,5,0)="normal","","B"),"")</f>
        <v/>
      </c>
      <c r="H880" s="26" t="str">
        <f>IFERROR(IF(VLOOKUP(B880,IMPORT!$F:$L,7,0)="true","","P"),"")</f>
        <v/>
      </c>
      <c r="I880" s="18" t="str">
        <f>IF(AND(OR(IMPORT!K880="available",IMPORT!K880="reservation",IMPORT!K880="reservation-late"),OR(A880&lt;&gt;"Z - Garage - Livraison",A880&lt;&gt;"Z - Garage - Livraison")),B880,"")</f>
        <v/>
      </c>
      <c r="J880" s="18" t="str">
        <f>IFERROR(IF(VLOOKUP(B880,IMPORT!$F:$AF,21,FALSE)&lt;&gt;"null",IF(OR(A880="Z - Garage - Livraison",A880="Z - Garage - Restitution"),"",B880),""),"")</f>
        <v/>
      </c>
      <c r="K880" s="18" t="str">
        <f>IF(AND(J880="",OR(IMPORT!K880="intervention",IMPORT!K880="intervention-late")),IF(OR(A880="Z - Garage - Livraison",A880="Z - Garage - Restitution"),"",B880),"")</f>
        <v/>
      </c>
      <c r="L880" s="18" t="str">
        <f>IFERROR(IF(OR(A880="Z - Garage - Livraison",A880="Z - Garage - Restitution"),B880,""),"")</f>
        <v/>
      </c>
      <c r="M880" s="20" t="str">
        <f>IFERROR(INT(IF(OR(IMPORT!K880="intervention",IMPORT!K880="intervention-late",IMPORT!K880="unavailable"),IF(J880&lt;&gt;"",MID(VLOOKUP(B880,IMPORT!$F:$AF,21,0),1,10),MID(VLOOKUP(B880,IMPORT!$F:$AF,19,0),1,10)),"")),"")</f>
        <v/>
      </c>
      <c r="N880" s="20" t="str">
        <f>IFERROR(INT(IF(OR(IMPORT!K880="intervention",IMPORT!K880="intervention-late",IMPORT!K880="unavailable"),IF(J880&lt;&gt;"",MID(VLOOKUP(B880,IMPORT!$F:$AF,22,0),1,10),MID(VLOOKUP(B880,IMPORT!$F:$AF,20,0),1,10)),"")),"")</f>
        <v/>
      </c>
      <c r="O880" s="18" t="str">
        <f t="shared" ca="1" si="13"/>
        <v/>
      </c>
      <c r="P880" s="14" t="str">
        <f>IFERROR(INT(IF(MID(VLOOKUP(B880,IMPORT!$F:$AF,23,FALSE),1,10)&lt;&gt;"null",MID(VLOOKUP(B880,IMPORT!$F:$AF,23,FALSE),1,10),"")),"")</f>
        <v/>
      </c>
      <c r="Q880" s="16" t="str">
        <f>IFERROR(INT(IF(MID(VLOOKUP(B880,IMPORT!$F:$AF,26,FALSE),1,10)&lt;&gt;"null",MID(VLOOKUP(B880,IMPORT!$F:$AF,26,FALSE),1,10),"")),"")</f>
        <v/>
      </c>
      <c r="R880" s="16" t="str">
        <f>IFERROR(IF(VLOOKUP(B880,IMPORT!$F:$AF,11,FALSE)="true","X",""),"")</f>
        <v/>
      </c>
      <c r="S880" s="16" t="str">
        <f>IFERROR(IF(VLOOKUP(B880,IMPORT!$F:$AF,12,FALSE)="true","X",""),"")</f>
        <v/>
      </c>
      <c r="T880" s="16" t="str">
        <f>IFERROR(IF(VLOOKUP(B880,IMPORT!$F:$AF,9,FALSE)="true","X",""),"")</f>
        <v/>
      </c>
      <c r="U880" s="16" t="str">
        <f>IFERROR(IF(VLOOKUP(B880,IMPORT!$F:$AF,10,FALSE)="true","X",""),"")</f>
        <v/>
      </c>
      <c r="V880" s="16" t="str">
        <f>IFERROR(IF(VLOOKUP(B880,IMPORT!$F:$AF,13,FALSE)="true","X",""),"")</f>
        <v/>
      </c>
      <c r="W880" s="16" t="str">
        <f>IFERROR(IF(VLOOKUP(B880,IMPORT!$F:$AF,14,FALSE)="true","X",""),"")</f>
        <v/>
      </c>
      <c r="X880" s="12" t="str">
        <f>IFERROR(INT(IF(MID(VLOOKUP(B880,IMPORT!$F:$AF,27,FALSE),1,10)&lt;&gt;"null",MID(VLOOKUP(B880,IMPORT!$F:$AF,27,FALSE),1,10),"-")),"")</f>
        <v/>
      </c>
      <c r="Y880" s="21" t="str">
        <f>IFERROR(IF(VLOOKUP(B880,IMPORT!$F:$AF,24,FALSE)&lt;&gt;"null",VLOOKUP(B880,IMPORT!$F:$AF,24,FALSE),""),"")</f>
        <v/>
      </c>
      <c r="Z880" s="18" t="str">
        <f>IFERROR(IF(VLOOKUP(B880,IMPORT!$F:$AF,25,FALSE)&lt;&gt;"null",VLOOKUP(B880,IMPORT!$F:$AF,25,FALSE),""),"")</f>
        <v/>
      </c>
    </row>
    <row r="881" spans="1:26">
      <c r="A881" s="1" t="str">
        <f>IFERROR(IF(IMPORT!C881&lt;&gt;"",IMPORT!C881,""),"")</f>
        <v/>
      </c>
      <c r="B881" s="1">
        <f>IFERROR(VLOOKUP(D881,IMPORT!$1:$1048576,6,FALSE),"")</f>
        <v>0</v>
      </c>
      <c r="C881" s="1" t="str">
        <f>IFERROR(VLOOKUP(B881,IMPORT!$F:$G,2,FALSE),"")</f>
        <v/>
      </c>
      <c r="D881" s="8" t="str">
        <f>IFERROR(IF(IMPORT!A881&lt;&gt;"",IMPORT!A881,""),"")</f>
        <v/>
      </c>
      <c r="E881" s="1">
        <f>IFERROR(VLOOKUP(D881,IMPORT!$1:$1048576,21,FALSE),"")</f>
        <v>0</v>
      </c>
      <c r="F881" s="25" t="str">
        <f>IFERROR(IF(VLOOKUP(B881,IMPORT!$F:$J,4,0)="true","","S"),"")</f>
        <v/>
      </c>
      <c r="G881" s="10" t="str">
        <f>IFERROR(IF(VLOOKUP(B881,IMPORT!$F:$J,5,0)="normal","","B"),"")</f>
        <v/>
      </c>
      <c r="H881" s="26" t="str">
        <f>IFERROR(IF(VLOOKUP(B881,IMPORT!$F:$L,7,0)="true","","P"),"")</f>
        <v/>
      </c>
      <c r="I881" s="18" t="str">
        <f>IF(AND(OR(IMPORT!K881="available",IMPORT!K881="reservation",IMPORT!K881="reservation-late"),OR(A881&lt;&gt;"Z - Garage - Livraison",A881&lt;&gt;"Z - Garage - Livraison")),B881,"")</f>
        <v/>
      </c>
      <c r="J881" s="18" t="str">
        <f>IFERROR(IF(VLOOKUP(B881,IMPORT!$F:$AF,21,FALSE)&lt;&gt;"null",IF(OR(A881="Z - Garage - Livraison",A881="Z - Garage - Restitution"),"",B881),""),"")</f>
        <v/>
      </c>
      <c r="K881" s="18" t="str">
        <f>IF(AND(J881="",OR(IMPORT!K881="intervention",IMPORT!K881="intervention-late")),IF(OR(A881="Z - Garage - Livraison",A881="Z - Garage - Restitution"),"",B881),"")</f>
        <v/>
      </c>
      <c r="L881" s="18" t="str">
        <f>IFERROR(IF(OR(A881="Z - Garage - Livraison",A881="Z - Garage - Restitution"),B881,""),"")</f>
        <v/>
      </c>
      <c r="M881" s="20" t="str">
        <f>IFERROR(INT(IF(OR(IMPORT!K881="intervention",IMPORT!K881="intervention-late",IMPORT!K881="unavailable"),IF(J881&lt;&gt;"",MID(VLOOKUP(B881,IMPORT!$F:$AF,21,0),1,10),MID(VLOOKUP(B881,IMPORT!$F:$AF,19,0),1,10)),"")),"")</f>
        <v/>
      </c>
      <c r="N881" s="20" t="str">
        <f>IFERROR(INT(IF(OR(IMPORT!K881="intervention",IMPORT!K881="intervention-late",IMPORT!K881="unavailable"),IF(J881&lt;&gt;"",MID(VLOOKUP(B881,IMPORT!$F:$AF,22,0),1,10),MID(VLOOKUP(B881,IMPORT!$F:$AF,20,0),1,10)),"")),"")</f>
        <v/>
      </c>
      <c r="O881" s="18" t="str">
        <f t="shared" ca="1" si="13"/>
        <v/>
      </c>
      <c r="P881" s="14" t="str">
        <f>IFERROR(INT(IF(MID(VLOOKUP(B881,IMPORT!$F:$AF,23,FALSE),1,10)&lt;&gt;"null",MID(VLOOKUP(B881,IMPORT!$F:$AF,23,FALSE),1,10),"")),"")</f>
        <v/>
      </c>
      <c r="Q881" s="16" t="str">
        <f>IFERROR(INT(IF(MID(VLOOKUP(B881,IMPORT!$F:$AF,26,FALSE),1,10)&lt;&gt;"null",MID(VLOOKUP(B881,IMPORT!$F:$AF,26,FALSE),1,10),"")),"")</f>
        <v/>
      </c>
      <c r="R881" s="16" t="str">
        <f>IFERROR(IF(VLOOKUP(B881,IMPORT!$F:$AF,11,FALSE)="true","X",""),"")</f>
        <v/>
      </c>
      <c r="S881" s="16" t="str">
        <f>IFERROR(IF(VLOOKUP(B881,IMPORT!$F:$AF,12,FALSE)="true","X",""),"")</f>
        <v/>
      </c>
      <c r="T881" s="16" t="str">
        <f>IFERROR(IF(VLOOKUP(B881,IMPORT!$F:$AF,9,FALSE)="true","X",""),"")</f>
        <v/>
      </c>
      <c r="U881" s="16" t="str">
        <f>IFERROR(IF(VLOOKUP(B881,IMPORT!$F:$AF,10,FALSE)="true","X",""),"")</f>
        <v/>
      </c>
      <c r="V881" s="16" t="str">
        <f>IFERROR(IF(VLOOKUP(B881,IMPORT!$F:$AF,13,FALSE)="true","X",""),"")</f>
        <v/>
      </c>
      <c r="W881" s="16" t="str">
        <f>IFERROR(IF(VLOOKUP(B881,IMPORT!$F:$AF,14,FALSE)="true","X",""),"")</f>
        <v/>
      </c>
      <c r="X881" s="12" t="str">
        <f>IFERROR(INT(IF(MID(VLOOKUP(B881,IMPORT!$F:$AF,27,FALSE),1,10)&lt;&gt;"null",MID(VLOOKUP(B881,IMPORT!$F:$AF,27,FALSE),1,10),"-")),"")</f>
        <v/>
      </c>
      <c r="Y881" s="21" t="str">
        <f>IFERROR(IF(VLOOKUP(B881,IMPORT!$F:$AF,24,FALSE)&lt;&gt;"null",VLOOKUP(B881,IMPORT!$F:$AF,24,FALSE),""),"")</f>
        <v/>
      </c>
      <c r="Z881" s="18" t="str">
        <f>IFERROR(IF(VLOOKUP(B881,IMPORT!$F:$AF,25,FALSE)&lt;&gt;"null",VLOOKUP(B881,IMPORT!$F:$AF,25,FALSE),""),"")</f>
        <v/>
      </c>
    </row>
    <row r="882" spans="1:26">
      <c r="A882" s="1" t="str">
        <f>IFERROR(IF(IMPORT!C882&lt;&gt;"",IMPORT!C882,""),"")</f>
        <v/>
      </c>
      <c r="B882" s="1">
        <f>IFERROR(VLOOKUP(D882,IMPORT!$1:$1048576,6,FALSE),"")</f>
        <v>0</v>
      </c>
      <c r="C882" s="1" t="str">
        <f>IFERROR(VLOOKUP(B882,IMPORT!$F:$G,2,FALSE),"")</f>
        <v/>
      </c>
      <c r="D882" s="8" t="str">
        <f>IFERROR(IF(IMPORT!A882&lt;&gt;"",IMPORT!A882,""),"")</f>
        <v/>
      </c>
      <c r="E882" s="1">
        <f>IFERROR(VLOOKUP(D882,IMPORT!$1:$1048576,21,FALSE),"")</f>
        <v>0</v>
      </c>
      <c r="F882" s="25" t="str">
        <f>IFERROR(IF(VLOOKUP(B882,IMPORT!$F:$J,4,0)="true","","S"),"")</f>
        <v/>
      </c>
      <c r="G882" s="10" t="str">
        <f>IFERROR(IF(VLOOKUP(B882,IMPORT!$F:$J,5,0)="normal","","B"),"")</f>
        <v/>
      </c>
      <c r="H882" s="26" t="str">
        <f>IFERROR(IF(VLOOKUP(B882,IMPORT!$F:$L,7,0)="true","","P"),"")</f>
        <v/>
      </c>
      <c r="I882" s="18" t="str">
        <f>IF(AND(OR(IMPORT!K882="available",IMPORT!K882="reservation",IMPORT!K882="reservation-late"),OR(A882&lt;&gt;"Z - Garage - Livraison",A882&lt;&gt;"Z - Garage - Livraison")),B882,"")</f>
        <v/>
      </c>
      <c r="J882" s="18" t="str">
        <f>IFERROR(IF(VLOOKUP(B882,IMPORT!$F:$AF,21,FALSE)&lt;&gt;"null",IF(OR(A882="Z - Garage - Livraison",A882="Z - Garage - Restitution"),"",B882),""),"")</f>
        <v/>
      </c>
      <c r="K882" s="18" t="str">
        <f>IF(AND(J882="",OR(IMPORT!K882="intervention",IMPORT!K882="intervention-late")),IF(OR(A882="Z - Garage - Livraison",A882="Z - Garage - Restitution"),"",B882),"")</f>
        <v/>
      </c>
      <c r="L882" s="18" t="str">
        <f>IFERROR(IF(OR(A882="Z - Garage - Livraison",A882="Z - Garage - Restitution"),B882,""),"")</f>
        <v/>
      </c>
      <c r="M882" s="20" t="str">
        <f>IFERROR(INT(IF(OR(IMPORT!K882="intervention",IMPORT!K882="intervention-late",IMPORT!K882="unavailable"),IF(J882&lt;&gt;"",MID(VLOOKUP(B882,IMPORT!$F:$AF,21,0),1,10),MID(VLOOKUP(B882,IMPORT!$F:$AF,19,0),1,10)),"")),"")</f>
        <v/>
      </c>
      <c r="N882" s="20" t="str">
        <f>IFERROR(INT(IF(OR(IMPORT!K882="intervention",IMPORT!K882="intervention-late",IMPORT!K882="unavailable"),IF(J882&lt;&gt;"",MID(VLOOKUP(B882,IMPORT!$F:$AF,22,0),1,10),MID(VLOOKUP(B882,IMPORT!$F:$AF,20,0),1,10)),"")),"")</f>
        <v/>
      </c>
      <c r="O882" s="18" t="str">
        <f t="shared" ca="1" si="13"/>
        <v/>
      </c>
      <c r="P882" s="14" t="str">
        <f>IFERROR(INT(IF(MID(VLOOKUP(B882,IMPORT!$F:$AF,23,FALSE),1,10)&lt;&gt;"null",MID(VLOOKUP(B882,IMPORT!$F:$AF,23,FALSE),1,10),"")),"")</f>
        <v/>
      </c>
      <c r="Q882" s="16" t="str">
        <f>IFERROR(INT(IF(MID(VLOOKUP(B882,IMPORT!$F:$AF,26,FALSE),1,10)&lt;&gt;"null",MID(VLOOKUP(B882,IMPORT!$F:$AF,26,FALSE),1,10),"")),"")</f>
        <v/>
      </c>
      <c r="R882" s="16" t="str">
        <f>IFERROR(IF(VLOOKUP(B882,IMPORT!$F:$AF,11,FALSE)="true","X",""),"")</f>
        <v/>
      </c>
      <c r="S882" s="16" t="str">
        <f>IFERROR(IF(VLOOKUP(B882,IMPORT!$F:$AF,12,FALSE)="true","X",""),"")</f>
        <v/>
      </c>
      <c r="T882" s="16" t="str">
        <f>IFERROR(IF(VLOOKUP(B882,IMPORT!$F:$AF,9,FALSE)="true","X",""),"")</f>
        <v/>
      </c>
      <c r="U882" s="16" t="str">
        <f>IFERROR(IF(VLOOKUP(B882,IMPORT!$F:$AF,10,FALSE)="true","X",""),"")</f>
        <v/>
      </c>
      <c r="V882" s="16" t="str">
        <f>IFERROR(IF(VLOOKUP(B882,IMPORT!$F:$AF,13,FALSE)="true","X",""),"")</f>
        <v/>
      </c>
      <c r="W882" s="16" t="str">
        <f>IFERROR(IF(VLOOKUP(B882,IMPORT!$F:$AF,14,FALSE)="true","X",""),"")</f>
        <v/>
      </c>
      <c r="X882" s="12" t="str">
        <f>IFERROR(INT(IF(MID(VLOOKUP(B882,IMPORT!$F:$AF,27,FALSE),1,10)&lt;&gt;"null",MID(VLOOKUP(B882,IMPORT!$F:$AF,27,FALSE),1,10),"-")),"")</f>
        <v/>
      </c>
      <c r="Y882" s="21" t="str">
        <f>IFERROR(IF(VLOOKUP(B882,IMPORT!$F:$AF,24,FALSE)&lt;&gt;"null",VLOOKUP(B882,IMPORT!$F:$AF,24,FALSE),""),"")</f>
        <v/>
      </c>
      <c r="Z882" s="18" t="str">
        <f>IFERROR(IF(VLOOKUP(B882,IMPORT!$F:$AF,25,FALSE)&lt;&gt;"null",VLOOKUP(B882,IMPORT!$F:$AF,25,FALSE),""),"")</f>
        <v/>
      </c>
    </row>
    <row r="883" spans="1:26">
      <c r="A883" s="1" t="str">
        <f>IFERROR(IF(IMPORT!C883&lt;&gt;"",IMPORT!C883,""),"")</f>
        <v/>
      </c>
      <c r="B883" s="1">
        <f>IFERROR(VLOOKUP(D883,IMPORT!$1:$1048576,6,FALSE),"")</f>
        <v>0</v>
      </c>
      <c r="C883" s="1" t="str">
        <f>IFERROR(VLOOKUP(B883,IMPORT!$F:$G,2,FALSE),"")</f>
        <v/>
      </c>
      <c r="D883" s="8" t="str">
        <f>IFERROR(IF(IMPORT!A883&lt;&gt;"",IMPORT!A883,""),"")</f>
        <v/>
      </c>
      <c r="E883" s="1">
        <f>IFERROR(VLOOKUP(D883,IMPORT!$1:$1048576,21,FALSE),"")</f>
        <v>0</v>
      </c>
      <c r="F883" s="25" t="str">
        <f>IFERROR(IF(VLOOKUP(B883,IMPORT!$F:$J,4,0)="true","","S"),"")</f>
        <v/>
      </c>
      <c r="G883" s="10" t="str">
        <f>IFERROR(IF(VLOOKUP(B883,IMPORT!$F:$J,5,0)="normal","","B"),"")</f>
        <v/>
      </c>
      <c r="H883" s="26" t="str">
        <f>IFERROR(IF(VLOOKUP(B883,IMPORT!$F:$L,7,0)="true","","P"),"")</f>
        <v/>
      </c>
      <c r="I883" s="18" t="str">
        <f>IF(AND(OR(IMPORT!K883="available",IMPORT!K883="reservation",IMPORT!K883="reservation-late"),OR(A883&lt;&gt;"Z - Garage - Livraison",A883&lt;&gt;"Z - Garage - Livraison")),B883,"")</f>
        <v/>
      </c>
      <c r="J883" s="18" t="str">
        <f>IFERROR(IF(VLOOKUP(B883,IMPORT!$F:$AF,21,FALSE)&lt;&gt;"null",IF(OR(A883="Z - Garage - Livraison",A883="Z - Garage - Restitution"),"",B883),""),"")</f>
        <v/>
      </c>
      <c r="K883" s="18" t="str">
        <f>IF(AND(J883="",OR(IMPORT!K883="intervention",IMPORT!K883="intervention-late")),IF(OR(A883="Z - Garage - Livraison",A883="Z - Garage - Restitution"),"",B883),"")</f>
        <v/>
      </c>
      <c r="L883" s="18" t="str">
        <f>IFERROR(IF(OR(A883="Z - Garage - Livraison",A883="Z - Garage - Restitution"),B883,""),"")</f>
        <v/>
      </c>
      <c r="M883" s="20" t="str">
        <f>IFERROR(INT(IF(OR(IMPORT!K883="intervention",IMPORT!K883="intervention-late",IMPORT!K883="unavailable"),IF(J883&lt;&gt;"",MID(VLOOKUP(B883,IMPORT!$F:$AF,21,0),1,10),MID(VLOOKUP(B883,IMPORT!$F:$AF,19,0),1,10)),"")),"")</f>
        <v/>
      </c>
      <c r="N883" s="20" t="str">
        <f>IFERROR(INT(IF(OR(IMPORT!K883="intervention",IMPORT!K883="intervention-late",IMPORT!K883="unavailable"),IF(J883&lt;&gt;"",MID(VLOOKUP(B883,IMPORT!$F:$AF,22,0),1,10),MID(VLOOKUP(B883,IMPORT!$F:$AF,20,0),1,10)),"")),"")</f>
        <v/>
      </c>
      <c r="O883" s="18" t="str">
        <f t="shared" ca="1" si="13"/>
        <v/>
      </c>
      <c r="P883" s="14" t="str">
        <f>IFERROR(INT(IF(MID(VLOOKUP(B883,IMPORT!$F:$AF,23,FALSE),1,10)&lt;&gt;"null",MID(VLOOKUP(B883,IMPORT!$F:$AF,23,FALSE),1,10),"")),"")</f>
        <v/>
      </c>
      <c r="Q883" s="16" t="str">
        <f>IFERROR(INT(IF(MID(VLOOKUP(B883,IMPORT!$F:$AF,26,FALSE),1,10)&lt;&gt;"null",MID(VLOOKUP(B883,IMPORT!$F:$AF,26,FALSE),1,10),"")),"")</f>
        <v/>
      </c>
      <c r="R883" s="16" t="str">
        <f>IFERROR(IF(VLOOKUP(B883,IMPORT!$F:$AF,11,FALSE)="true","X",""),"")</f>
        <v/>
      </c>
      <c r="S883" s="16" t="str">
        <f>IFERROR(IF(VLOOKUP(B883,IMPORT!$F:$AF,12,FALSE)="true","X",""),"")</f>
        <v/>
      </c>
      <c r="T883" s="16" t="str">
        <f>IFERROR(IF(VLOOKUP(B883,IMPORT!$F:$AF,9,FALSE)="true","X",""),"")</f>
        <v/>
      </c>
      <c r="U883" s="16" t="str">
        <f>IFERROR(IF(VLOOKUP(B883,IMPORT!$F:$AF,10,FALSE)="true","X",""),"")</f>
        <v/>
      </c>
      <c r="V883" s="16" t="str">
        <f>IFERROR(IF(VLOOKUP(B883,IMPORT!$F:$AF,13,FALSE)="true","X",""),"")</f>
        <v/>
      </c>
      <c r="W883" s="16" t="str">
        <f>IFERROR(IF(VLOOKUP(B883,IMPORT!$F:$AF,14,FALSE)="true","X",""),"")</f>
        <v/>
      </c>
      <c r="X883" s="12" t="str">
        <f>IFERROR(INT(IF(MID(VLOOKUP(B883,IMPORT!$F:$AF,27,FALSE),1,10)&lt;&gt;"null",MID(VLOOKUP(B883,IMPORT!$F:$AF,27,FALSE),1,10),"-")),"")</f>
        <v/>
      </c>
      <c r="Y883" s="21" t="str">
        <f>IFERROR(IF(VLOOKUP(B883,IMPORT!$F:$AF,24,FALSE)&lt;&gt;"null",VLOOKUP(B883,IMPORT!$F:$AF,24,FALSE),""),"")</f>
        <v/>
      </c>
      <c r="Z883" s="18" t="str">
        <f>IFERROR(IF(VLOOKUP(B883,IMPORT!$F:$AF,25,FALSE)&lt;&gt;"null",VLOOKUP(B883,IMPORT!$F:$AF,25,FALSE),""),"")</f>
        <v/>
      </c>
    </row>
    <row r="884" spans="1:26">
      <c r="A884" s="1" t="str">
        <f>IFERROR(IF(IMPORT!C884&lt;&gt;"",IMPORT!C884,""),"")</f>
        <v/>
      </c>
      <c r="B884" s="1">
        <f>IFERROR(VLOOKUP(D884,IMPORT!$1:$1048576,6,FALSE),"")</f>
        <v>0</v>
      </c>
      <c r="C884" s="1" t="str">
        <f>IFERROR(VLOOKUP(B884,IMPORT!$F:$G,2,FALSE),"")</f>
        <v/>
      </c>
      <c r="D884" s="8" t="str">
        <f>IFERROR(IF(IMPORT!A884&lt;&gt;"",IMPORT!A884,""),"")</f>
        <v/>
      </c>
      <c r="E884" s="1">
        <f>IFERROR(VLOOKUP(D884,IMPORT!$1:$1048576,21,FALSE),"")</f>
        <v>0</v>
      </c>
      <c r="F884" s="25" t="str">
        <f>IFERROR(IF(VLOOKUP(B884,IMPORT!$F:$J,4,0)="true","","S"),"")</f>
        <v/>
      </c>
      <c r="G884" s="10" t="str">
        <f>IFERROR(IF(VLOOKUP(B884,IMPORT!$F:$J,5,0)="normal","","B"),"")</f>
        <v/>
      </c>
      <c r="H884" s="26" t="str">
        <f>IFERROR(IF(VLOOKUP(B884,IMPORT!$F:$L,7,0)="true","","P"),"")</f>
        <v/>
      </c>
      <c r="I884" s="18" t="str">
        <f>IF(AND(OR(IMPORT!K884="available",IMPORT!K884="reservation",IMPORT!K884="reservation-late"),OR(A884&lt;&gt;"Z - Garage - Livraison",A884&lt;&gt;"Z - Garage - Livraison")),B884,"")</f>
        <v/>
      </c>
      <c r="J884" s="18" t="str">
        <f>IFERROR(IF(VLOOKUP(B884,IMPORT!$F:$AF,21,FALSE)&lt;&gt;"null",IF(OR(A884="Z - Garage - Livraison",A884="Z - Garage - Restitution"),"",B884),""),"")</f>
        <v/>
      </c>
      <c r="K884" s="18" t="str">
        <f>IF(AND(J884="",OR(IMPORT!K884="intervention",IMPORT!K884="intervention-late")),IF(OR(A884="Z - Garage - Livraison",A884="Z - Garage - Restitution"),"",B884),"")</f>
        <v/>
      </c>
      <c r="L884" s="18" t="str">
        <f>IFERROR(IF(OR(A884="Z - Garage - Livraison",A884="Z - Garage - Restitution"),B884,""),"")</f>
        <v/>
      </c>
      <c r="M884" s="20" t="str">
        <f>IFERROR(INT(IF(OR(IMPORT!K884="intervention",IMPORT!K884="intervention-late",IMPORT!K884="unavailable"),IF(J884&lt;&gt;"",MID(VLOOKUP(B884,IMPORT!$F:$AF,21,0),1,10),MID(VLOOKUP(B884,IMPORT!$F:$AF,19,0),1,10)),"")),"")</f>
        <v/>
      </c>
      <c r="N884" s="20" t="str">
        <f>IFERROR(INT(IF(OR(IMPORT!K884="intervention",IMPORT!K884="intervention-late",IMPORT!K884="unavailable"),IF(J884&lt;&gt;"",MID(VLOOKUP(B884,IMPORT!$F:$AF,22,0),1,10),MID(VLOOKUP(B884,IMPORT!$F:$AF,20,0),1,10)),"")),"")</f>
        <v/>
      </c>
      <c r="O884" s="18" t="str">
        <f t="shared" ca="1" si="13"/>
        <v/>
      </c>
      <c r="P884" s="14" t="str">
        <f>IFERROR(INT(IF(MID(VLOOKUP(B884,IMPORT!$F:$AF,23,FALSE),1,10)&lt;&gt;"null",MID(VLOOKUP(B884,IMPORT!$F:$AF,23,FALSE),1,10),"")),"")</f>
        <v/>
      </c>
      <c r="Q884" s="16" t="str">
        <f>IFERROR(INT(IF(MID(VLOOKUP(B884,IMPORT!$F:$AF,26,FALSE),1,10)&lt;&gt;"null",MID(VLOOKUP(B884,IMPORT!$F:$AF,26,FALSE),1,10),"")),"")</f>
        <v/>
      </c>
      <c r="R884" s="16" t="str">
        <f>IFERROR(IF(VLOOKUP(B884,IMPORT!$F:$AF,11,FALSE)="true","X",""),"")</f>
        <v/>
      </c>
      <c r="S884" s="16" t="str">
        <f>IFERROR(IF(VLOOKUP(B884,IMPORT!$F:$AF,12,FALSE)="true","X",""),"")</f>
        <v/>
      </c>
      <c r="T884" s="16" t="str">
        <f>IFERROR(IF(VLOOKUP(B884,IMPORT!$F:$AF,9,FALSE)="true","X",""),"")</f>
        <v/>
      </c>
      <c r="U884" s="16" t="str">
        <f>IFERROR(IF(VLOOKUP(B884,IMPORT!$F:$AF,10,FALSE)="true","X",""),"")</f>
        <v/>
      </c>
      <c r="V884" s="16" t="str">
        <f>IFERROR(IF(VLOOKUP(B884,IMPORT!$F:$AF,13,FALSE)="true","X",""),"")</f>
        <v/>
      </c>
      <c r="W884" s="16" t="str">
        <f>IFERROR(IF(VLOOKUP(B884,IMPORT!$F:$AF,14,FALSE)="true","X",""),"")</f>
        <v/>
      </c>
      <c r="X884" s="12" t="str">
        <f>IFERROR(INT(IF(MID(VLOOKUP(B884,IMPORT!$F:$AF,27,FALSE),1,10)&lt;&gt;"null",MID(VLOOKUP(B884,IMPORT!$F:$AF,27,FALSE),1,10),"-")),"")</f>
        <v/>
      </c>
      <c r="Y884" s="21" t="str">
        <f>IFERROR(IF(VLOOKUP(B884,IMPORT!$F:$AF,24,FALSE)&lt;&gt;"null",VLOOKUP(B884,IMPORT!$F:$AF,24,FALSE),""),"")</f>
        <v/>
      </c>
      <c r="Z884" s="18" t="str">
        <f>IFERROR(IF(VLOOKUP(B884,IMPORT!$F:$AF,25,FALSE)&lt;&gt;"null",VLOOKUP(B884,IMPORT!$F:$AF,25,FALSE),""),"")</f>
        <v/>
      </c>
    </row>
    <row r="885" spans="1:26">
      <c r="A885" s="1" t="str">
        <f>IFERROR(IF(IMPORT!C885&lt;&gt;"",IMPORT!C885,""),"")</f>
        <v/>
      </c>
      <c r="B885" s="1">
        <f>IFERROR(VLOOKUP(D885,IMPORT!$1:$1048576,6,FALSE),"")</f>
        <v>0</v>
      </c>
      <c r="C885" s="1" t="str">
        <f>IFERROR(VLOOKUP(B885,IMPORT!$F:$G,2,FALSE),"")</f>
        <v/>
      </c>
      <c r="D885" s="8" t="str">
        <f>IFERROR(IF(IMPORT!A885&lt;&gt;"",IMPORT!A885,""),"")</f>
        <v/>
      </c>
      <c r="E885" s="1">
        <f>IFERROR(VLOOKUP(D885,IMPORT!$1:$1048576,21,FALSE),"")</f>
        <v>0</v>
      </c>
      <c r="F885" s="25" t="str">
        <f>IFERROR(IF(VLOOKUP(B885,IMPORT!$F:$J,4,0)="true","","S"),"")</f>
        <v/>
      </c>
      <c r="G885" s="10" t="str">
        <f>IFERROR(IF(VLOOKUP(B885,IMPORT!$F:$J,5,0)="normal","","B"),"")</f>
        <v/>
      </c>
      <c r="H885" s="26" t="str">
        <f>IFERROR(IF(VLOOKUP(B885,IMPORT!$F:$L,7,0)="true","","P"),"")</f>
        <v/>
      </c>
      <c r="I885" s="18" t="str">
        <f>IF(AND(OR(IMPORT!K885="available",IMPORT!K885="reservation",IMPORT!K885="reservation-late"),OR(A885&lt;&gt;"Z - Garage - Livraison",A885&lt;&gt;"Z - Garage - Livraison")),B885,"")</f>
        <v/>
      </c>
      <c r="J885" s="18" t="str">
        <f>IFERROR(IF(VLOOKUP(B885,IMPORT!$F:$AF,21,FALSE)&lt;&gt;"null",IF(OR(A885="Z - Garage - Livraison",A885="Z - Garage - Restitution"),"",B885),""),"")</f>
        <v/>
      </c>
      <c r="K885" s="18" t="str">
        <f>IF(AND(J885="",OR(IMPORT!K885="intervention",IMPORT!K885="intervention-late")),IF(OR(A885="Z - Garage - Livraison",A885="Z - Garage - Restitution"),"",B885),"")</f>
        <v/>
      </c>
      <c r="L885" s="18" t="str">
        <f>IFERROR(IF(OR(A885="Z - Garage - Livraison",A885="Z - Garage - Restitution"),B885,""),"")</f>
        <v/>
      </c>
      <c r="M885" s="20" t="str">
        <f>IFERROR(INT(IF(OR(IMPORT!K885="intervention",IMPORT!K885="intervention-late",IMPORT!K885="unavailable"),IF(J885&lt;&gt;"",MID(VLOOKUP(B885,IMPORT!$F:$AF,21,0),1,10),MID(VLOOKUP(B885,IMPORT!$F:$AF,19,0),1,10)),"")),"")</f>
        <v/>
      </c>
      <c r="N885" s="20" t="str">
        <f>IFERROR(INT(IF(OR(IMPORT!K885="intervention",IMPORT!K885="intervention-late",IMPORT!K885="unavailable"),IF(J885&lt;&gt;"",MID(VLOOKUP(B885,IMPORT!$F:$AF,22,0),1,10),MID(VLOOKUP(B885,IMPORT!$F:$AF,20,0),1,10)),"")),"")</f>
        <v/>
      </c>
      <c r="O885" s="18" t="str">
        <f t="shared" ca="1" si="13"/>
        <v/>
      </c>
      <c r="P885" s="14" t="str">
        <f>IFERROR(INT(IF(MID(VLOOKUP(B885,IMPORT!$F:$AF,23,FALSE),1,10)&lt;&gt;"null",MID(VLOOKUP(B885,IMPORT!$F:$AF,23,FALSE),1,10),"")),"")</f>
        <v/>
      </c>
      <c r="Q885" s="16" t="str">
        <f>IFERROR(INT(IF(MID(VLOOKUP(B885,IMPORT!$F:$AF,26,FALSE),1,10)&lt;&gt;"null",MID(VLOOKUP(B885,IMPORT!$F:$AF,26,FALSE),1,10),"")),"")</f>
        <v/>
      </c>
      <c r="R885" s="16" t="str">
        <f>IFERROR(IF(VLOOKUP(B885,IMPORT!$F:$AF,11,FALSE)="true","X",""),"")</f>
        <v/>
      </c>
      <c r="S885" s="16" t="str">
        <f>IFERROR(IF(VLOOKUP(B885,IMPORT!$F:$AF,12,FALSE)="true","X",""),"")</f>
        <v/>
      </c>
      <c r="T885" s="16" t="str">
        <f>IFERROR(IF(VLOOKUP(B885,IMPORT!$F:$AF,9,FALSE)="true","X",""),"")</f>
        <v/>
      </c>
      <c r="U885" s="16" t="str">
        <f>IFERROR(IF(VLOOKUP(B885,IMPORT!$F:$AF,10,FALSE)="true","X",""),"")</f>
        <v/>
      </c>
      <c r="V885" s="16" t="str">
        <f>IFERROR(IF(VLOOKUP(B885,IMPORT!$F:$AF,13,FALSE)="true","X",""),"")</f>
        <v/>
      </c>
      <c r="W885" s="16" t="str">
        <f>IFERROR(IF(VLOOKUP(B885,IMPORT!$F:$AF,14,FALSE)="true","X",""),"")</f>
        <v/>
      </c>
      <c r="X885" s="12" t="str">
        <f>IFERROR(INT(IF(MID(VLOOKUP(B885,IMPORT!$F:$AF,27,FALSE),1,10)&lt;&gt;"null",MID(VLOOKUP(B885,IMPORT!$F:$AF,27,FALSE),1,10),"-")),"")</f>
        <v/>
      </c>
      <c r="Y885" s="21" t="str">
        <f>IFERROR(IF(VLOOKUP(B885,IMPORT!$F:$AF,24,FALSE)&lt;&gt;"null",VLOOKUP(B885,IMPORT!$F:$AF,24,FALSE),""),"")</f>
        <v/>
      </c>
      <c r="Z885" s="18" t="str">
        <f>IFERROR(IF(VLOOKUP(B885,IMPORT!$F:$AF,25,FALSE)&lt;&gt;"null",VLOOKUP(B885,IMPORT!$F:$AF,25,FALSE),""),"")</f>
        <v/>
      </c>
    </row>
    <row r="886" spans="1:26">
      <c r="A886" s="1" t="str">
        <f>IFERROR(IF(IMPORT!C886&lt;&gt;"",IMPORT!C886,""),"")</f>
        <v/>
      </c>
      <c r="B886" s="1">
        <f>IFERROR(VLOOKUP(D886,IMPORT!$1:$1048576,6,FALSE),"")</f>
        <v>0</v>
      </c>
      <c r="C886" s="1" t="str">
        <f>IFERROR(VLOOKUP(B886,IMPORT!$F:$G,2,FALSE),"")</f>
        <v/>
      </c>
      <c r="D886" s="8" t="str">
        <f>IFERROR(IF(IMPORT!A886&lt;&gt;"",IMPORT!A886,""),"")</f>
        <v/>
      </c>
      <c r="E886" s="1">
        <f>IFERROR(VLOOKUP(D886,IMPORT!$1:$1048576,21,FALSE),"")</f>
        <v>0</v>
      </c>
      <c r="F886" s="25" t="str">
        <f>IFERROR(IF(VLOOKUP(B886,IMPORT!$F:$J,4,0)="true","","S"),"")</f>
        <v/>
      </c>
      <c r="G886" s="10" t="str">
        <f>IFERROR(IF(VLOOKUP(B886,IMPORT!$F:$J,5,0)="normal","","B"),"")</f>
        <v/>
      </c>
      <c r="H886" s="26" t="str">
        <f>IFERROR(IF(VLOOKUP(B886,IMPORT!$F:$L,7,0)="true","","P"),"")</f>
        <v/>
      </c>
      <c r="I886" s="18" t="str">
        <f>IF(AND(OR(IMPORT!K886="available",IMPORT!K886="reservation",IMPORT!K886="reservation-late"),OR(A886&lt;&gt;"Z - Garage - Livraison",A886&lt;&gt;"Z - Garage - Livraison")),B886,"")</f>
        <v/>
      </c>
      <c r="J886" s="18" t="str">
        <f>IFERROR(IF(VLOOKUP(B886,IMPORT!$F:$AF,21,FALSE)&lt;&gt;"null",IF(OR(A886="Z - Garage - Livraison",A886="Z - Garage - Restitution"),"",B886),""),"")</f>
        <v/>
      </c>
      <c r="K886" s="18" t="str">
        <f>IF(AND(J886="",OR(IMPORT!K886="intervention",IMPORT!K886="intervention-late")),IF(OR(A886="Z - Garage - Livraison",A886="Z - Garage - Restitution"),"",B886),"")</f>
        <v/>
      </c>
      <c r="L886" s="18" t="str">
        <f>IFERROR(IF(OR(A886="Z - Garage - Livraison",A886="Z - Garage - Restitution"),B886,""),"")</f>
        <v/>
      </c>
      <c r="M886" s="20" t="str">
        <f>IFERROR(INT(IF(OR(IMPORT!K886="intervention",IMPORT!K886="intervention-late",IMPORT!K886="unavailable"),IF(J886&lt;&gt;"",MID(VLOOKUP(B886,IMPORT!$F:$AF,21,0),1,10),MID(VLOOKUP(B886,IMPORT!$F:$AF,19,0),1,10)),"")),"")</f>
        <v/>
      </c>
      <c r="N886" s="20" t="str">
        <f>IFERROR(INT(IF(OR(IMPORT!K886="intervention",IMPORT!K886="intervention-late",IMPORT!K886="unavailable"),IF(J886&lt;&gt;"",MID(VLOOKUP(B886,IMPORT!$F:$AF,22,0),1,10),MID(VLOOKUP(B886,IMPORT!$F:$AF,20,0),1,10)),"")),"")</f>
        <v/>
      </c>
      <c r="O886" s="18" t="str">
        <f t="shared" ca="1" si="13"/>
        <v/>
      </c>
      <c r="P886" s="14" t="str">
        <f>IFERROR(INT(IF(MID(VLOOKUP(B886,IMPORT!$F:$AF,23,FALSE),1,10)&lt;&gt;"null",MID(VLOOKUP(B886,IMPORT!$F:$AF,23,FALSE),1,10),"")),"")</f>
        <v/>
      </c>
      <c r="Q886" s="16" t="str">
        <f>IFERROR(INT(IF(MID(VLOOKUP(B886,IMPORT!$F:$AF,26,FALSE),1,10)&lt;&gt;"null",MID(VLOOKUP(B886,IMPORT!$F:$AF,26,FALSE),1,10),"")),"")</f>
        <v/>
      </c>
      <c r="R886" s="16" t="str">
        <f>IFERROR(IF(VLOOKUP(B886,IMPORT!$F:$AF,11,FALSE)="true","X",""),"")</f>
        <v/>
      </c>
      <c r="S886" s="16" t="str">
        <f>IFERROR(IF(VLOOKUP(B886,IMPORT!$F:$AF,12,FALSE)="true","X",""),"")</f>
        <v/>
      </c>
      <c r="T886" s="16" t="str">
        <f>IFERROR(IF(VLOOKUP(B886,IMPORT!$F:$AF,9,FALSE)="true","X",""),"")</f>
        <v/>
      </c>
      <c r="U886" s="16" t="str">
        <f>IFERROR(IF(VLOOKUP(B886,IMPORT!$F:$AF,10,FALSE)="true","X",""),"")</f>
        <v/>
      </c>
      <c r="V886" s="16" t="str">
        <f>IFERROR(IF(VLOOKUP(B886,IMPORT!$F:$AF,13,FALSE)="true","X",""),"")</f>
        <v/>
      </c>
      <c r="W886" s="16" t="str">
        <f>IFERROR(IF(VLOOKUP(B886,IMPORT!$F:$AF,14,FALSE)="true","X",""),"")</f>
        <v/>
      </c>
      <c r="X886" s="12" t="str">
        <f>IFERROR(INT(IF(MID(VLOOKUP(B886,IMPORT!$F:$AF,27,FALSE),1,10)&lt;&gt;"null",MID(VLOOKUP(B886,IMPORT!$F:$AF,27,FALSE),1,10),"-")),"")</f>
        <v/>
      </c>
      <c r="Y886" s="21" t="str">
        <f>IFERROR(IF(VLOOKUP(B886,IMPORT!$F:$AF,24,FALSE)&lt;&gt;"null",VLOOKUP(B886,IMPORT!$F:$AF,24,FALSE),""),"")</f>
        <v/>
      </c>
      <c r="Z886" s="18" t="str">
        <f>IFERROR(IF(VLOOKUP(B886,IMPORT!$F:$AF,25,FALSE)&lt;&gt;"null",VLOOKUP(B886,IMPORT!$F:$AF,25,FALSE),""),"")</f>
        <v/>
      </c>
    </row>
    <row r="887" spans="1:26">
      <c r="A887" s="1" t="str">
        <f>IFERROR(IF(IMPORT!C887&lt;&gt;"",IMPORT!C887,""),"")</f>
        <v/>
      </c>
      <c r="B887" s="1">
        <f>IFERROR(VLOOKUP(D887,IMPORT!$1:$1048576,6,FALSE),"")</f>
        <v>0</v>
      </c>
      <c r="C887" s="1" t="str">
        <f>IFERROR(VLOOKUP(B887,IMPORT!$F:$G,2,FALSE),"")</f>
        <v/>
      </c>
      <c r="D887" s="8" t="str">
        <f>IFERROR(IF(IMPORT!A887&lt;&gt;"",IMPORT!A887,""),"")</f>
        <v/>
      </c>
      <c r="E887" s="1">
        <f>IFERROR(VLOOKUP(D887,IMPORT!$1:$1048576,21,FALSE),"")</f>
        <v>0</v>
      </c>
      <c r="F887" s="25" t="str">
        <f>IFERROR(IF(VLOOKUP(B887,IMPORT!$F:$J,4,0)="true","","S"),"")</f>
        <v/>
      </c>
      <c r="G887" s="10" t="str">
        <f>IFERROR(IF(VLOOKUP(B887,IMPORT!$F:$J,5,0)="normal","","B"),"")</f>
        <v/>
      </c>
      <c r="H887" s="26" t="str">
        <f>IFERROR(IF(VLOOKUP(B887,IMPORT!$F:$L,7,0)="true","","P"),"")</f>
        <v/>
      </c>
      <c r="I887" s="18" t="str">
        <f>IF(AND(OR(IMPORT!K887="available",IMPORT!K887="reservation",IMPORT!K887="reservation-late"),OR(A887&lt;&gt;"Z - Garage - Livraison",A887&lt;&gt;"Z - Garage - Livraison")),B887,"")</f>
        <v/>
      </c>
      <c r="J887" s="18" t="str">
        <f>IFERROR(IF(VLOOKUP(B887,IMPORT!$F:$AF,21,FALSE)&lt;&gt;"null",IF(OR(A887="Z - Garage - Livraison",A887="Z - Garage - Restitution"),"",B887),""),"")</f>
        <v/>
      </c>
      <c r="K887" s="18" t="str">
        <f>IF(AND(J887="",OR(IMPORT!K887="intervention",IMPORT!K887="intervention-late")),IF(OR(A887="Z - Garage - Livraison",A887="Z - Garage - Restitution"),"",B887),"")</f>
        <v/>
      </c>
      <c r="L887" s="18" t="str">
        <f>IFERROR(IF(OR(A887="Z - Garage - Livraison",A887="Z - Garage - Restitution"),B887,""),"")</f>
        <v/>
      </c>
      <c r="M887" s="20" t="str">
        <f>IFERROR(INT(IF(OR(IMPORT!K887="intervention",IMPORT!K887="intervention-late",IMPORT!K887="unavailable"),IF(J887&lt;&gt;"",MID(VLOOKUP(B887,IMPORT!$F:$AF,21,0),1,10),MID(VLOOKUP(B887,IMPORT!$F:$AF,19,0),1,10)),"")),"")</f>
        <v/>
      </c>
      <c r="N887" s="20" t="str">
        <f>IFERROR(INT(IF(OR(IMPORT!K887="intervention",IMPORT!K887="intervention-late",IMPORT!K887="unavailable"),IF(J887&lt;&gt;"",MID(VLOOKUP(B887,IMPORT!$F:$AF,22,0),1,10),MID(VLOOKUP(B887,IMPORT!$F:$AF,20,0),1,10)),"")),"")</f>
        <v/>
      </c>
      <c r="O887" s="18" t="str">
        <f t="shared" ca="1" si="13"/>
        <v/>
      </c>
      <c r="P887" s="14" t="str">
        <f>IFERROR(INT(IF(MID(VLOOKUP(B887,IMPORT!$F:$AF,23,FALSE),1,10)&lt;&gt;"null",MID(VLOOKUP(B887,IMPORT!$F:$AF,23,FALSE),1,10),"")),"")</f>
        <v/>
      </c>
      <c r="Q887" s="16" t="str">
        <f>IFERROR(INT(IF(MID(VLOOKUP(B887,IMPORT!$F:$AF,26,FALSE),1,10)&lt;&gt;"null",MID(VLOOKUP(B887,IMPORT!$F:$AF,26,FALSE),1,10),"")),"")</f>
        <v/>
      </c>
      <c r="R887" s="16" t="str">
        <f>IFERROR(IF(VLOOKUP(B887,IMPORT!$F:$AF,11,FALSE)="true","X",""),"")</f>
        <v/>
      </c>
      <c r="S887" s="16" t="str">
        <f>IFERROR(IF(VLOOKUP(B887,IMPORT!$F:$AF,12,FALSE)="true","X",""),"")</f>
        <v/>
      </c>
      <c r="T887" s="16" t="str">
        <f>IFERROR(IF(VLOOKUP(B887,IMPORT!$F:$AF,9,FALSE)="true","X",""),"")</f>
        <v/>
      </c>
      <c r="U887" s="16" t="str">
        <f>IFERROR(IF(VLOOKUP(B887,IMPORT!$F:$AF,10,FALSE)="true","X",""),"")</f>
        <v/>
      </c>
      <c r="V887" s="16" t="str">
        <f>IFERROR(IF(VLOOKUP(B887,IMPORT!$F:$AF,13,FALSE)="true","X",""),"")</f>
        <v/>
      </c>
      <c r="W887" s="16" t="str">
        <f>IFERROR(IF(VLOOKUP(B887,IMPORT!$F:$AF,14,FALSE)="true","X",""),"")</f>
        <v/>
      </c>
      <c r="X887" s="12" t="str">
        <f>IFERROR(INT(IF(MID(VLOOKUP(B887,IMPORT!$F:$AF,27,FALSE),1,10)&lt;&gt;"null",MID(VLOOKUP(B887,IMPORT!$F:$AF,27,FALSE),1,10),"-")),"")</f>
        <v/>
      </c>
      <c r="Y887" s="21" t="str">
        <f>IFERROR(IF(VLOOKUP(B887,IMPORT!$F:$AF,24,FALSE)&lt;&gt;"null",VLOOKUP(B887,IMPORT!$F:$AF,24,FALSE),""),"")</f>
        <v/>
      </c>
      <c r="Z887" s="18" t="str">
        <f>IFERROR(IF(VLOOKUP(B887,IMPORT!$F:$AF,25,FALSE)&lt;&gt;"null",VLOOKUP(B887,IMPORT!$F:$AF,25,FALSE),""),"")</f>
        <v/>
      </c>
    </row>
    <row r="888" spans="1:26">
      <c r="A888" s="1" t="str">
        <f>IFERROR(IF(IMPORT!C888&lt;&gt;"",IMPORT!C888,""),"")</f>
        <v/>
      </c>
      <c r="B888" s="1">
        <f>IFERROR(VLOOKUP(D888,IMPORT!$1:$1048576,6,FALSE),"")</f>
        <v>0</v>
      </c>
      <c r="C888" s="1" t="str">
        <f>IFERROR(VLOOKUP(B888,IMPORT!$F:$G,2,FALSE),"")</f>
        <v/>
      </c>
      <c r="D888" s="8" t="str">
        <f>IFERROR(IF(IMPORT!A888&lt;&gt;"",IMPORT!A888,""),"")</f>
        <v/>
      </c>
      <c r="E888" s="1">
        <f>IFERROR(VLOOKUP(D888,IMPORT!$1:$1048576,21,FALSE),"")</f>
        <v>0</v>
      </c>
      <c r="F888" s="25" t="str">
        <f>IFERROR(IF(VLOOKUP(B888,IMPORT!$F:$J,4,0)="true","","S"),"")</f>
        <v/>
      </c>
      <c r="G888" s="10" t="str">
        <f>IFERROR(IF(VLOOKUP(B888,IMPORT!$F:$J,5,0)="normal","","B"),"")</f>
        <v/>
      </c>
      <c r="H888" s="26" t="str">
        <f>IFERROR(IF(VLOOKUP(B888,IMPORT!$F:$L,7,0)="true","","P"),"")</f>
        <v/>
      </c>
      <c r="I888" s="18" t="str">
        <f>IF(AND(OR(IMPORT!K888="available",IMPORT!K888="reservation",IMPORT!K888="reservation-late"),OR(A888&lt;&gt;"Z - Garage - Livraison",A888&lt;&gt;"Z - Garage - Livraison")),B888,"")</f>
        <v/>
      </c>
      <c r="J888" s="18" t="str">
        <f>IFERROR(IF(VLOOKUP(B888,IMPORT!$F:$AF,21,FALSE)&lt;&gt;"null",IF(OR(A888="Z - Garage - Livraison",A888="Z - Garage - Restitution"),"",B888),""),"")</f>
        <v/>
      </c>
      <c r="K888" s="18" t="str">
        <f>IF(AND(J888="",OR(IMPORT!K888="intervention",IMPORT!K888="intervention-late")),IF(OR(A888="Z - Garage - Livraison",A888="Z - Garage - Restitution"),"",B888),"")</f>
        <v/>
      </c>
      <c r="L888" s="18" t="str">
        <f>IFERROR(IF(OR(A888="Z - Garage - Livraison",A888="Z - Garage - Restitution"),B888,""),"")</f>
        <v/>
      </c>
      <c r="M888" s="20" t="str">
        <f>IFERROR(INT(IF(OR(IMPORT!K888="intervention",IMPORT!K888="intervention-late",IMPORT!K888="unavailable"),IF(J888&lt;&gt;"",MID(VLOOKUP(B888,IMPORT!$F:$AF,21,0),1,10),MID(VLOOKUP(B888,IMPORT!$F:$AF,19,0),1,10)),"")),"")</f>
        <v/>
      </c>
      <c r="N888" s="20" t="str">
        <f>IFERROR(INT(IF(OR(IMPORT!K888="intervention",IMPORT!K888="intervention-late",IMPORT!K888="unavailable"),IF(J888&lt;&gt;"",MID(VLOOKUP(B888,IMPORT!$F:$AF,22,0),1,10),MID(VLOOKUP(B888,IMPORT!$F:$AF,20,0),1,10)),"")),"")</f>
        <v/>
      </c>
      <c r="O888" s="18" t="str">
        <f t="shared" ca="1" si="13"/>
        <v/>
      </c>
      <c r="P888" s="14" t="str">
        <f>IFERROR(INT(IF(MID(VLOOKUP(B888,IMPORT!$F:$AF,23,FALSE),1,10)&lt;&gt;"null",MID(VLOOKUP(B888,IMPORT!$F:$AF,23,FALSE),1,10),"")),"")</f>
        <v/>
      </c>
      <c r="Q888" s="16" t="str">
        <f>IFERROR(INT(IF(MID(VLOOKUP(B888,IMPORT!$F:$AF,26,FALSE),1,10)&lt;&gt;"null",MID(VLOOKUP(B888,IMPORT!$F:$AF,26,FALSE),1,10),"")),"")</f>
        <v/>
      </c>
      <c r="R888" s="16" t="str">
        <f>IFERROR(IF(VLOOKUP(B888,IMPORT!$F:$AF,11,FALSE)="true","X",""),"")</f>
        <v/>
      </c>
      <c r="S888" s="16" t="str">
        <f>IFERROR(IF(VLOOKUP(B888,IMPORT!$F:$AF,12,FALSE)="true","X",""),"")</f>
        <v/>
      </c>
      <c r="T888" s="16" t="str">
        <f>IFERROR(IF(VLOOKUP(B888,IMPORT!$F:$AF,9,FALSE)="true","X",""),"")</f>
        <v/>
      </c>
      <c r="U888" s="16" t="str">
        <f>IFERROR(IF(VLOOKUP(B888,IMPORT!$F:$AF,10,FALSE)="true","X",""),"")</f>
        <v/>
      </c>
      <c r="V888" s="16" t="str">
        <f>IFERROR(IF(VLOOKUP(B888,IMPORT!$F:$AF,13,FALSE)="true","X",""),"")</f>
        <v/>
      </c>
      <c r="W888" s="16" t="str">
        <f>IFERROR(IF(VLOOKUP(B888,IMPORT!$F:$AF,14,FALSE)="true","X",""),"")</f>
        <v/>
      </c>
      <c r="X888" s="12" t="str">
        <f>IFERROR(INT(IF(MID(VLOOKUP(B888,IMPORT!$F:$AF,27,FALSE),1,10)&lt;&gt;"null",MID(VLOOKUP(B888,IMPORT!$F:$AF,27,FALSE),1,10),"-")),"")</f>
        <v/>
      </c>
      <c r="Y888" s="21" t="str">
        <f>IFERROR(IF(VLOOKUP(B888,IMPORT!$F:$AF,24,FALSE)&lt;&gt;"null",VLOOKUP(B888,IMPORT!$F:$AF,24,FALSE),""),"")</f>
        <v/>
      </c>
      <c r="Z888" s="18" t="str">
        <f>IFERROR(IF(VLOOKUP(B888,IMPORT!$F:$AF,25,FALSE)&lt;&gt;"null",VLOOKUP(B888,IMPORT!$F:$AF,25,FALSE),""),"")</f>
        <v/>
      </c>
    </row>
    <row r="889" spans="1:26">
      <c r="A889" s="1" t="str">
        <f>IFERROR(IF(IMPORT!C889&lt;&gt;"",IMPORT!C889,""),"")</f>
        <v/>
      </c>
      <c r="B889" s="1">
        <f>IFERROR(VLOOKUP(D889,IMPORT!$1:$1048576,6,FALSE),"")</f>
        <v>0</v>
      </c>
      <c r="C889" s="1" t="str">
        <f>IFERROR(VLOOKUP(B889,IMPORT!$F:$G,2,FALSE),"")</f>
        <v/>
      </c>
      <c r="D889" s="8" t="str">
        <f>IFERROR(IF(IMPORT!A889&lt;&gt;"",IMPORT!A889,""),"")</f>
        <v/>
      </c>
      <c r="E889" s="1">
        <f>IFERROR(VLOOKUP(D889,IMPORT!$1:$1048576,21,FALSE),"")</f>
        <v>0</v>
      </c>
      <c r="F889" s="25" t="str">
        <f>IFERROR(IF(VLOOKUP(B889,IMPORT!$F:$J,4,0)="true","","S"),"")</f>
        <v/>
      </c>
      <c r="G889" s="10" t="str">
        <f>IFERROR(IF(VLOOKUP(B889,IMPORT!$F:$J,5,0)="normal","","B"),"")</f>
        <v/>
      </c>
      <c r="H889" s="26" t="str">
        <f>IFERROR(IF(VLOOKUP(B889,IMPORT!$F:$L,7,0)="true","","P"),"")</f>
        <v/>
      </c>
      <c r="I889" s="18" t="str">
        <f>IF(AND(OR(IMPORT!K889="available",IMPORT!K889="reservation",IMPORT!K889="reservation-late"),OR(A889&lt;&gt;"Z - Garage - Livraison",A889&lt;&gt;"Z - Garage - Livraison")),B889,"")</f>
        <v/>
      </c>
      <c r="J889" s="18" t="str">
        <f>IFERROR(IF(VLOOKUP(B889,IMPORT!$F:$AF,21,FALSE)&lt;&gt;"null",IF(OR(A889="Z - Garage - Livraison",A889="Z - Garage - Restitution"),"",B889),""),"")</f>
        <v/>
      </c>
      <c r="K889" s="18" t="str">
        <f>IF(AND(J889="",OR(IMPORT!K889="intervention",IMPORT!K889="intervention-late")),IF(OR(A889="Z - Garage - Livraison",A889="Z - Garage - Restitution"),"",B889),"")</f>
        <v/>
      </c>
      <c r="L889" s="18" t="str">
        <f>IFERROR(IF(OR(A889="Z - Garage - Livraison",A889="Z - Garage - Restitution"),B889,""),"")</f>
        <v/>
      </c>
      <c r="M889" s="20" t="str">
        <f>IFERROR(INT(IF(OR(IMPORT!K889="intervention",IMPORT!K889="intervention-late",IMPORT!K889="unavailable"),IF(J889&lt;&gt;"",MID(VLOOKUP(B889,IMPORT!$F:$AF,21,0),1,10),MID(VLOOKUP(B889,IMPORT!$F:$AF,19,0),1,10)),"")),"")</f>
        <v/>
      </c>
      <c r="N889" s="20" t="str">
        <f>IFERROR(INT(IF(OR(IMPORT!K889="intervention",IMPORT!K889="intervention-late",IMPORT!K889="unavailable"),IF(J889&lt;&gt;"",MID(VLOOKUP(B889,IMPORT!$F:$AF,22,0),1,10),MID(VLOOKUP(B889,IMPORT!$F:$AF,20,0),1,10)),"")),"")</f>
        <v/>
      </c>
      <c r="O889" s="18" t="str">
        <f t="shared" ca="1" si="13"/>
        <v/>
      </c>
      <c r="P889" s="14" t="str">
        <f>IFERROR(INT(IF(MID(VLOOKUP(B889,IMPORT!$F:$AF,23,FALSE),1,10)&lt;&gt;"null",MID(VLOOKUP(B889,IMPORT!$F:$AF,23,FALSE),1,10),"")),"")</f>
        <v/>
      </c>
      <c r="Q889" s="16" t="str">
        <f>IFERROR(INT(IF(MID(VLOOKUP(B889,IMPORT!$F:$AF,26,FALSE),1,10)&lt;&gt;"null",MID(VLOOKUP(B889,IMPORT!$F:$AF,26,FALSE),1,10),"")),"")</f>
        <v/>
      </c>
      <c r="R889" s="16" t="str">
        <f>IFERROR(IF(VLOOKUP(B889,IMPORT!$F:$AF,11,FALSE)="true","X",""),"")</f>
        <v/>
      </c>
      <c r="S889" s="16" t="str">
        <f>IFERROR(IF(VLOOKUP(B889,IMPORT!$F:$AF,12,FALSE)="true","X",""),"")</f>
        <v/>
      </c>
      <c r="T889" s="16" t="str">
        <f>IFERROR(IF(VLOOKUP(B889,IMPORT!$F:$AF,9,FALSE)="true","X",""),"")</f>
        <v/>
      </c>
      <c r="U889" s="16" t="str">
        <f>IFERROR(IF(VLOOKUP(B889,IMPORT!$F:$AF,10,FALSE)="true","X",""),"")</f>
        <v/>
      </c>
      <c r="V889" s="16" t="str">
        <f>IFERROR(IF(VLOOKUP(B889,IMPORT!$F:$AF,13,FALSE)="true","X",""),"")</f>
        <v/>
      </c>
      <c r="W889" s="16" t="str">
        <f>IFERROR(IF(VLOOKUP(B889,IMPORT!$F:$AF,14,FALSE)="true","X",""),"")</f>
        <v/>
      </c>
      <c r="X889" s="12" t="str">
        <f>IFERROR(INT(IF(MID(VLOOKUP(B889,IMPORT!$F:$AF,27,FALSE),1,10)&lt;&gt;"null",MID(VLOOKUP(B889,IMPORT!$F:$AF,27,FALSE),1,10),"-")),"")</f>
        <v/>
      </c>
      <c r="Y889" s="21" t="str">
        <f>IFERROR(IF(VLOOKUP(B889,IMPORT!$F:$AF,24,FALSE)&lt;&gt;"null",VLOOKUP(B889,IMPORT!$F:$AF,24,FALSE),""),"")</f>
        <v/>
      </c>
      <c r="Z889" s="18" t="str">
        <f>IFERROR(IF(VLOOKUP(B889,IMPORT!$F:$AF,25,FALSE)&lt;&gt;"null",VLOOKUP(B889,IMPORT!$F:$AF,25,FALSE),""),"")</f>
        <v/>
      </c>
    </row>
    <row r="890" spans="1:26">
      <c r="A890" s="1" t="str">
        <f>IFERROR(IF(IMPORT!C890&lt;&gt;"",IMPORT!C890,""),"")</f>
        <v/>
      </c>
      <c r="B890" s="1">
        <f>IFERROR(VLOOKUP(D890,IMPORT!$1:$1048576,6,FALSE),"")</f>
        <v>0</v>
      </c>
      <c r="C890" s="1" t="str">
        <f>IFERROR(VLOOKUP(B890,IMPORT!$F:$G,2,FALSE),"")</f>
        <v/>
      </c>
      <c r="D890" s="8" t="str">
        <f>IFERROR(IF(IMPORT!A890&lt;&gt;"",IMPORT!A890,""),"")</f>
        <v/>
      </c>
      <c r="E890" s="1">
        <f>IFERROR(VLOOKUP(D890,IMPORT!$1:$1048576,21,FALSE),"")</f>
        <v>0</v>
      </c>
      <c r="F890" s="25" t="str">
        <f>IFERROR(IF(VLOOKUP(B890,IMPORT!$F:$J,4,0)="true","","S"),"")</f>
        <v/>
      </c>
      <c r="G890" s="10" t="str">
        <f>IFERROR(IF(VLOOKUP(B890,IMPORT!$F:$J,5,0)="normal","","B"),"")</f>
        <v/>
      </c>
      <c r="H890" s="26" t="str">
        <f>IFERROR(IF(VLOOKUP(B890,IMPORT!$F:$L,7,0)="true","","P"),"")</f>
        <v/>
      </c>
      <c r="I890" s="18" t="str">
        <f>IF(AND(OR(IMPORT!K890="available",IMPORT!K890="reservation",IMPORT!K890="reservation-late"),OR(A890&lt;&gt;"Z - Garage - Livraison",A890&lt;&gt;"Z - Garage - Livraison")),B890,"")</f>
        <v/>
      </c>
      <c r="J890" s="18" t="str">
        <f>IFERROR(IF(VLOOKUP(B890,IMPORT!$F:$AF,21,FALSE)&lt;&gt;"null",IF(OR(A890="Z - Garage - Livraison",A890="Z - Garage - Restitution"),"",B890),""),"")</f>
        <v/>
      </c>
      <c r="K890" s="18" t="str">
        <f>IF(AND(J890="",OR(IMPORT!K890="intervention",IMPORT!K890="intervention-late")),IF(OR(A890="Z - Garage - Livraison",A890="Z - Garage - Restitution"),"",B890),"")</f>
        <v/>
      </c>
      <c r="L890" s="18" t="str">
        <f>IFERROR(IF(OR(A890="Z - Garage - Livraison",A890="Z - Garage - Restitution"),B890,""),"")</f>
        <v/>
      </c>
      <c r="M890" s="20" t="str">
        <f>IFERROR(INT(IF(OR(IMPORT!K890="intervention",IMPORT!K890="intervention-late",IMPORT!K890="unavailable"),IF(J890&lt;&gt;"",MID(VLOOKUP(B890,IMPORT!$F:$AF,21,0),1,10),MID(VLOOKUP(B890,IMPORT!$F:$AF,19,0),1,10)),"")),"")</f>
        <v/>
      </c>
      <c r="N890" s="20" t="str">
        <f>IFERROR(INT(IF(OR(IMPORT!K890="intervention",IMPORT!K890="intervention-late",IMPORT!K890="unavailable"),IF(J890&lt;&gt;"",MID(VLOOKUP(B890,IMPORT!$F:$AF,22,0),1,10),MID(VLOOKUP(B890,IMPORT!$F:$AF,20,0),1,10)),"")),"")</f>
        <v/>
      </c>
      <c r="O890" s="18" t="str">
        <f t="shared" ca="1" si="13"/>
        <v/>
      </c>
      <c r="P890" s="14" t="str">
        <f>IFERROR(INT(IF(MID(VLOOKUP(B890,IMPORT!$F:$AF,23,FALSE),1,10)&lt;&gt;"null",MID(VLOOKUP(B890,IMPORT!$F:$AF,23,FALSE),1,10),"")),"")</f>
        <v/>
      </c>
      <c r="Q890" s="16" t="str">
        <f>IFERROR(INT(IF(MID(VLOOKUP(B890,IMPORT!$F:$AF,26,FALSE),1,10)&lt;&gt;"null",MID(VLOOKUP(B890,IMPORT!$F:$AF,26,FALSE),1,10),"")),"")</f>
        <v/>
      </c>
      <c r="R890" s="16" t="str">
        <f>IFERROR(IF(VLOOKUP(B890,IMPORT!$F:$AF,11,FALSE)="true","X",""),"")</f>
        <v/>
      </c>
      <c r="S890" s="16" t="str">
        <f>IFERROR(IF(VLOOKUP(B890,IMPORT!$F:$AF,12,FALSE)="true","X",""),"")</f>
        <v/>
      </c>
      <c r="T890" s="16" t="str">
        <f>IFERROR(IF(VLOOKUP(B890,IMPORT!$F:$AF,9,FALSE)="true","X",""),"")</f>
        <v/>
      </c>
      <c r="U890" s="16" t="str">
        <f>IFERROR(IF(VLOOKUP(B890,IMPORT!$F:$AF,10,FALSE)="true","X",""),"")</f>
        <v/>
      </c>
      <c r="V890" s="16" t="str">
        <f>IFERROR(IF(VLOOKUP(B890,IMPORT!$F:$AF,13,FALSE)="true","X",""),"")</f>
        <v/>
      </c>
      <c r="W890" s="16" t="str">
        <f>IFERROR(IF(VLOOKUP(B890,IMPORT!$F:$AF,14,FALSE)="true","X",""),"")</f>
        <v/>
      </c>
      <c r="X890" s="12" t="str">
        <f>IFERROR(INT(IF(MID(VLOOKUP(B890,IMPORT!$F:$AF,27,FALSE),1,10)&lt;&gt;"null",MID(VLOOKUP(B890,IMPORT!$F:$AF,27,FALSE),1,10),"-")),"")</f>
        <v/>
      </c>
      <c r="Y890" s="21" t="str">
        <f>IFERROR(IF(VLOOKUP(B890,IMPORT!$F:$AF,24,FALSE)&lt;&gt;"null",VLOOKUP(B890,IMPORT!$F:$AF,24,FALSE),""),"")</f>
        <v/>
      </c>
      <c r="Z890" s="18" t="str">
        <f>IFERROR(IF(VLOOKUP(B890,IMPORT!$F:$AF,25,FALSE)&lt;&gt;"null",VLOOKUP(B890,IMPORT!$F:$AF,25,FALSE),""),"")</f>
        <v/>
      </c>
    </row>
    <row r="891" spans="1:26">
      <c r="A891" s="1" t="str">
        <f>IFERROR(IF(IMPORT!C891&lt;&gt;"",IMPORT!C891,""),"")</f>
        <v/>
      </c>
      <c r="B891" s="1">
        <f>IFERROR(VLOOKUP(D891,IMPORT!$1:$1048576,6,FALSE),"")</f>
        <v>0</v>
      </c>
      <c r="C891" s="1" t="str">
        <f>IFERROR(VLOOKUP(B891,IMPORT!$F:$G,2,FALSE),"")</f>
        <v/>
      </c>
      <c r="D891" s="8" t="str">
        <f>IFERROR(IF(IMPORT!A891&lt;&gt;"",IMPORT!A891,""),"")</f>
        <v/>
      </c>
      <c r="E891" s="1">
        <f>IFERROR(VLOOKUP(D891,IMPORT!$1:$1048576,21,FALSE),"")</f>
        <v>0</v>
      </c>
      <c r="F891" s="25" t="str">
        <f>IFERROR(IF(VLOOKUP(B891,IMPORT!$F:$J,4,0)="true","","S"),"")</f>
        <v/>
      </c>
      <c r="G891" s="10" t="str">
        <f>IFERROR(IF(VLOOKUP(B891,IMPORT!$F:$J,5,0)="normal","","B"),"")</f>
        <v/>
      </c>
      <c r="H891" s="26" t="str">
        <f>IFERROR(IF(VLOOKUP(B891,IMPORT!$F:$L,7,0)="true","","P"),"")</f>
        <v/>
      </c>
      <c r="I891" s="18" t="str">
        <f>IF(AND(OR(IMPORT!K891="available",IMPORT!K891="reservation",IMPORT!K891="reservation-late"),OR(A891&lt;&gt;"Z - Garage - Livraison",A891&lt;&gt;"Z - Garage - Livraison")),B891,"")</f>
        <v/>
      </c>
      <c r="J891" s="18" t="str">
        <f>IFERROR(IF(VLOOKUP(B891,IMPORT!$F:$AF,21,FALSE)&lt;&gt;"null",IF(OR(A891="Z - Garage - Livraison",A891="Z - Garage - Restitution"),"",B891),""),"")</f>
        <v/>
      </c>
      <c r="K891" s="18" t="str">
        <f>IF(AND(J891="",OR(IMPORT!K891="intervention",IMPORT!K891="intervention-late")),IF(OR(A891="Z - Garage - Livraison",A891="Z - Garage - Restitution"),"",B891),"")</f>
        <v/>
      </c>
      <c r="L891" s="18" t="str">
        <f>IFERROR(IF(OR(A891="Z - Garage - Livraison",A891="Z - Garage - Restitution"),B891,""),"")</f>
        <v/>
      </c>
      <c r="M891" s="20" t="str">
        <f>IFERROR(INT(IF(OR(IMPORT!K891="intervention",IMPORT!K891="intervention-late",IMPORT!K891="unavailable"),IF(J891&lt;&gt;"",MID(VLOOKUP(B891,IMPORT!$F:$AF,21,0),1,10),MID(VLOOKUP(B891,IMPORT!$F:$AF,19,0),1,10)),"")),"")</f>
        <v/>
      </c>
      <c r="N891" s="20" t="str">
        <f>IFERROR(INT(IF(OR(IMPORT!K891="intervention",IMPORT!K891="intervention-late",IMPORT!K891="unavailable"),IF(J891&lt;&gt;"",MID(VLOOKUP(B891,IMPORT!$F:$AF,22,0),1,10),MID(VLOOKUP(B891,IMPORT!$F:$AF,20,0),1,10)),"")),"")</f>
        <v/>
      </c>
      <c r="O891" s="18" t="str">
        <f t="shared" ca="1" si="13"/>
        <v/>
      </c>
      <c r="P891" s="14" t="str">
        <f>IFERROR(INT(IF(MID(VLOOKUP(B891,IMPORT!$F:$AF,23,FALSE),1,10)&lt;&gt;"null",MID(VLOOKUP(B891,IMPORT!$F:$AF,23,FALSE),1,10),"")),"")</f>
        <v/>
      </c>
      <c r="Q891" s="16" t="str">
        <f>IFERROR(INT(IF(MID(VLOOKUP(B891,IMPORT!$F:$AF,26,FALSE),1,10)&lt;&gt;"null",MID(VLOOKUP(B891,IMPORT!$F:$AF,26,FALSE),1,10),"")),"")</f>
        <v/>
      </c>
      <c r="R891" s="16" t="str">
        <f>IFERROR(IF(VLOOKUP(B891,IMPORT!$F:$AF,11,FALSE)="true","X",""),"")</f>
        <v/>
      </c>
      <c r="S891" s="16" t="str">
        <f>IFERROR(IF(VLOOKUP(B891,IMPORT!$F:$AF,12,FALSE)="true","X",""),"")</f>
        <v/>
      </c>
      <c r="T891" s="16" t="str">
        <f>IFERROR(IF(VLOOKUP(B891,IMPORT!$F:$AF,9,FALSE)="true","X",""),"")</f>
        <v/>
      </c>
      <c r="U891" s="16" t="str">
        <f>IFERROR(IF(VLOOKUP(B891,IMPORT!$F:$AF,10,FALSE)="true","X",""),"")</f>
        <v/>
      </c>
      <c r="V891" s="16" t="str">
        <f>IFERROR(IF(VLOOKUP(B891,IMPORT!$F:$AF,13,FALSE)="true","X",""),"")</f>
        <v/>
      </c>
      <c r="W891" s="16" t="str">
        <f>IFERROR(IF(VLOOKUP(B891,IMPORT!$F:$AF,14,FALSE)="true","X",""),"")</f>
        <v/>
      </c>
      <c r="X891" s="12" t="str">
        <f>IFERROR(INT(IF(MID(VLOOKUP(B891,IMPORT!$F:$AF,27,FALSE),1,10)&lt;&gt;"null",MID(VLOOKUP(B891,IMPORT!$F:$AF,27,FALSE),1,10),"-")),"")</f>
        <v/>
      </c>
      <c r="Y891" s="21" t="str">
        <f>IFERROR(IF(VLOOKUP(B891,IMPORT!$F:$AF,24,FALSE)&lt;&gt;"null",VLOOKUP(B891,IMPORT!$F:$AF,24,FALSE),""),"")</f>
        <v/>
      </c>
      <c r="Z891" s="18" t="str">
        <f>IFERROR(IF(VLOOKUP(B891,IMPORT!$F:$AF,25,FALSE)&lt;&gt;"null",VLOOKUP(B891,IMPORT!$F:$AF,25,FALSE),""),"")</f>
        <v/>
      </c>
    </row>
    <row r="892" spans="1:26">
      <c r="A892" s="1" t="str">
        <f>IFERROR(IF(IMPORT!C892&lt;&gt;"",IMPORT!C892,""),"")</f>
        <v/>
      </c>
      <c r="B892" s="1">
        <f>IFERROR(VLOOKUP(D892,IMPORT!$1:$1048576,6,FALSE),"")</f>
        <v>0</v>
      </c>
      <c r="C892" s="1" t="str">
        <f>IFERROR(VLOOKUP(B892,IMPORT!$F:$G,2,FALSE),"")</f>
        <v/>
      </c>
      <c r="D892" s="8" t="str">
        <f>IFERROR(IF(IMPORT!A892&lt;&gt;"",IMPORT!A892,""),"")</f>
        <v/>
      </c>
      <c r="E892" s="1">
        <f>IFERROR(VLOOKUP(D892,IMPORT!$1:$1048576,21,FALSE),"")</f>
        <v>0</v>
      </c>
      <c r="F892" s="25" t="str">
        <f>IFERROR(IF(VLOOKUP(B892,IMPORT!$F:$J,4,0)="true","","S"),"")</f>
        <v/>
      </c>
      <c r="G892" s="10" t="str">
        <f>IFERROR(IF(VLOOKUP(B892,IMPORT!$F:$J,5,0)="normal","","B"),"")</f>
        <v/>
      </c>
      <c r="H892" s="26" t="str">
        <f>IFERROR(IF(VLOOKUP(B892,IMPORT!$F:$L,7,0)="true","","P"),"")</f>
        <v/>
      </c>
      <c r="I892" s="18" t="str">
        <f>IF(AND(OR(IMPORT!K892="available",IMPORT!K892="reservation",IMPORT!K892="reservation-late"),OR(A892&lt;&gt;"Z - Garage - Livraison",A892&lt;&gt;"Z - Garage - Livraison")),B892,"")</f>
        <v/>
      </c>
      <c r="J892" s="18" t="str">
        <f>IFERROR(IF(VLOOKUP(B892,IMPORT!$F:$AF,21,FALSE)&lt;&gt;"null",IF(OR(A892="Z - Garage - Livraison",A892="Z - Garage - Restitution"),"",B892),""),"")</f>
        <v/>
      </c>
      <c r="K892" s="18" t="str">
        <f>IF(AND(J892="",OR(IMPORT!K892="intervention",IMPORT!K892="intervention-late")),IF(OR(A892="Z - Garage - Livraison",A892="Z - Garage - Restitution"),"",B892),"")</f>
        <v/>
      </c>
      <c r="L892" s="18" t="str">
        <f>IFERROR(IF(OR(A892="Z - Garage - Livraison",A892="Z - Garage - Restitution"),B892,""),"")</f>
        <v/>
      </c>
      <c r="M892" s="20" t="str">
        <f>IFERROR(INT(IF(OR(IMPORT!K892="intervention",IMPORT!K892="intervention-late",IMPORT!K892="unavailable"),IF(J892&lt;&gt;"",MID(VLOOKUP(B892,IMPORT!$F:$AF,21,0),1,10),MID(VLOOKUP(B892,IMPORT!$F:$AF,19,0),1,10)),"")),"")</f>
        <v/>
      </c>
      <c r="N892" s="20" t="str">
        <f>IFERROR(INT(IF(OR(IMPORT!K892="intervention",IMPORT!K892="intervention-late",IMPORT!K892="unavailable"),IF(J892&lt;&gt;"",MID(VLOOKUP(B892,IMPORT!$F:$AF,22,0),1,10),MID(VLOOKUP(B892,IMPORT!$F:$AF,20,0),1,10)),"")),"")</f>
        <v/>
      </c>
      <c r="O892" s="18" t="str">
        <f t="shared" ca="1" si="13"/>
        <v/>
      </c>
      <c r="P892" s="14" t="str">
        <f>IFERROR(INT(IF(MID(VLOOKUP(B892,IMPORT!$F:$AF,23,FALSE),1,10)&lt;&gt;"null",MID(VLOOKUP(B892,IMPORT!$F:$AF,23,FALSE),1,10),"")),"")</f>
        <v/>
      </c>
      <c r="Q892" s="16" t="str">
        <f>IFERROR(INT(IF(MID(VLOOKUP(B892,IMPORT!$F:$AF,26,FALSE),1,10)&lt;&gt;"null",MID(VLOOKUP(B892,IMPORT!$F:$AF,26,FALSE),1,10),"")),"")</f>
        <v/>
      </c>
      <c r="R892" s="16" t="str">
        <f>IFERROR(IF(VLOOKUP(B892,IMPORT!$F:$AF,11,FALSE)="true","X",""),"")</f>
        <v/>
      </c>
      <c r="S892" s="16" t="str">
        <f>IFERROR(IF(VLOOKUP(B892,IMPORT!$F:$AF,12,FALSE)="true","X",""),"")</f>
        <v/>
      </c>
      <c r="T892" s="16" t="str">
        <f>IFERROR(IF(VLOOKUP(B892,IMPORT!$F:$AF,9,FALSE)="true","X",""),"")</f>
        <v/>
      </c>
      <c r="U892" s="16" t="str">
        <f>IFERROR(IF(VLOOKUP(B892,IMPORT!$F:$AF,10,FALSE)="true","X",""),"")</f>
        <v/>
      </c>
      <c r="V892" s="16" t="str">
        <f>IFERROR(IF(VLOOKUP(B892,IMPORT!$F:$AF,13,FALSE)="true","X",""),"")</f>
        <v/>
      </c>
      <c r="W892" s="16" t="str">
        <f>IFERROR(IF(VLOOKUP(B892,IMPORT!$F:$AF,14,FALSE)="true","X",""),"")</f>
        <v/>
      </c>
      <c r="X892" s="12" t="str">
        <f>IFERROR(INT(IF(MID(VLOOKUP(B892,IMPORT!$F:$AF,27,FALSE),1,10)&lt;&gt;"null",MID(VLOOKUP(B892,IMPORT!$F:$AF,27,FALSE),1,10),"-")),"")</f>
        <v/>
      </c>
      <c r="Y892" s="21" t="str">
        <f>IFERROR(IF(VLOOKUP(B892,IMPORT!$F:$AF,24,FALSE)&lt;&gt;"null",VLOOKUP(B892,IMPORT!$F:$AF,24,FALSE),""),"")</f>
        <v/>
      </c>
      <c r="Z892" s="18" t="str">
        <f>IFERROR(IF(VLOOKUP(B892,IMPORT!$F:$AF,25,FALSE)&lt;&gt;"null",VLOOKUP(B892,IMPORT!$F:$AF,25,FALSE),""),"")</f>
        <v/>
      </c>
    </row>
    <row r="893" spans="1:26">
      <c r="A893" s="1" t="str">
        <f>IFERROR(IF(IMPORT!C893&lt;&gt;"",IMPORT!C893,""),"")</f>
        <v/>
      </c>
      <c r="B893" s="1">
        <f>IFERROR(VLOOKUP(D893,IMPORT!$1:$1048576,6,FALSE),"")</f>
        <v>0</v>
      </c>
      <c r="C893" s="1" t="str">
        <f>IFERROR(VLOOKUP(B893,IMPORT!$F:$G,2,FALSE),"")</f>
        <v/>
      </c>
      <c r="D893" s="8" t="str">
        <f>IFERROR(IF(IMPORT!A893&lt;&gt;"",IMPORT!A893,""),"")</f>
        <v/>
      </c>
      <c r="E893" s="1">
        <f>IFERROR(VLOOKUP(D893,IMPORT!$1:$1048576,21,FALSE),"")</f>
        <v>0</v>
      </c>
      <c r="F893" s="25" t="str">
        <f>IFERROR(IF(VLOOKUP(B893,IMPORT!$F:$J,4,0)="true","","S"),"")</f>
        <v/>
      </c>
      <c r="G893" s="10" t="str">
        <f>IFERROR(IF(VLOOKUP(B893,IMPORT!$F:$J,5,0)="normal","","B"),"")</f>
        <v/>
      </c>
      <c r="H893" s="26" t="str">
        <f>IFERROR(IF(VLOOKUP(B893,IMPORT!$F:$L,7,0)="true","","P"),"")</f>
        <v/>
      </c>
      <c r="I893" s="18" t="str">
        <f>IF(AND(OR(IMPORT!K893="available",IMPORT!K893="reservation",IMPORT!K893="reservation-late"),OR(A893&lt;&gt;"Z - Garage - Livraison",A893&lt;&gt;"Z - Garage - Livraison")),B893,"")</f>
        <v/>
      </c>
      <c r="J893" s="18" t="str">
        <f>IFERROR(IF(VLOOKUP(B893,IMPORT!$F:$AF,21,FALSE)&lt;&gt;"null",IF(OR(A893="Z - Garage - Livraison",A893="Z - Garage - Restitution"),"",B893),""),"")</f>
        <v/>
      </c>
      <c r="K893" s="18" t="str">
        <f>IF(AND(J893="",OR(IMPORT!K893="intervention",IMPORT!K893="intervention-late")),IF(OR(A893="Z - Garage - Livraison",A893="Z - Garage - Restitution"),"",B893),"")</f>
        <v/>
      </c>
      <c r="L893" s="18" t="str">
        <f>IFERROR(IF(OR(A893="Z - Garage - Livraison",A893="Z - Garage - Restitution"),B893,""),"")</f>
        <v/>
      </c>
      <c r="M893" s="20" t="str">
        <f>IFERROR(INT(IF(OR(IMPORT!K893="intervention",IMPORT!K893="intervention-late",IMPORT!K893="unavailable"),IF(J893&lt;&gt;"",MID(VLOOKUP(B893,IMPORT!$F:$AF,21,0),1,10),MID(VLOOKUP(B893,IMPORT!$F:$AF,19,0),1,10)),"")),"")</f>
        <v/>
      </c>
      <c r="N893" s="20" t="str">
        <f>IFERROR(INT(IF(OR(IMPORT!K893="intervention",IMPORT!K893="intervention-late",IMPORT!K893="unavailable"),IF(J893&lt;&gt;"",MID(VLOOKUP(B893,IMPORT!$F:$AF,22,0),1,10),MID(VLOOKUP(B893,IMPORT!$F:$AF,20,0),1,10)),"")),"")</f>
        <v/>
      </c>
      <c r="O893" s="18" t="str">
        <f t="shared" ca="1" si="13"/>
        <v/>
      </c>
      <c r="P893" s="14" t="str">
        <f>IFERROR(INT(IF(MID(VLOOKUP(B893,IMPORT!$F:$AF,23,FALSE),1,10)&lt;&gt;"null",MID(VLOOKUP(B893,IMPORT!$F:$AF,23,FALSE),1,10),"")),"")</f>
        <v/>
      </c>
      <c r="Q893" s="16" t="str">
        <f>IFERROR(INT(IF(MID(VLOOKUP(B893,IMPORT!$F:$AF,26,FALSE),1,10)&lt;&gt;"null",MID(VLOOKUP(B893,IMPORT!$F:$AF,26,FALSE),1,10),"")),"")</f>
        <v/>
      </c>
      <c r="R893" s="16" t="str">
        <f>IFERROR(IF(VLOOKUP(B893,IMPORT!$F:$AF,11,FALSE)="true","X",""),"")</f>
        <v/>
      </c>
      <c r="S893" s="16" t="str">
        <f>IFERROR(IF(VLOOKUP(B893,IMPORT!$F:$AF,12,FALSE)="true","X",""),"")</f>
        <v/>
      </c>
      <c r="T893" s="16" t="str">
        <f>IFERROR(IF(VLOOKUP(B893,IMPORT!$F:$AF,9,FALSE)="true","X",""),"")</f>
        <v/>
      </c>
      <c r="U893" s="16" t="str">
        <f>IFERROR(IF(VLOOKUP(B893,IMPORT!$F:$AF,10,FALSE)="true","X",""),"")</f>
        <v/>
      </c>
      <c r="V893" s="16" t="str">
        <f>IFERROR(IF(VLOOKUP(B893,IMPORT!$F:$AF,13,FALSE)="true","X",""),"")</f>
        <v/>
      </c>
      <c r="W893" s="16" t="str">
        <f>IFERROR(IF(VLOOKUP(B893,IMPORT!$F:$AF,14,FALSE)="true","X",""),"")</f>
        <v/>
      </c>
      <c r="X893" s="12" t="str">
        <f>IFERROR(INT(IF(MID(VLOOKUP(B893,IMPORT!$F:$AF,27,FALSE),1,10)&lt;&gt;"null",MID(VLOOKUP(B893,IMPORT!$F:$AF,27,FALSE),1,10),"-")),"")</f>
        <v/>
      </c>
      <c r="Y893" s="21" t="str">
        <f>IFERROR(IF(VLOOKUP(B893,IMPORT!$F:$AF,24,FALSE)&lt;&gt;"null",VLOOKUP(B893,IMPORT!$F:$AF,24,FALSE),""),"")</f>
        <v/>
      </c>
      <c r="Z893" s="18" t="str">
        <f>IFERROR(IF(VLOOKUP(B893,IMPORT!$F:$AF,25,FALSE)&lt;&gt;"null",VLOOKUP(B893,IMPORT!$F:$AF,25,FALSE),""),"")</f>
        <v/>
      </c>
    </row>
    <row r="894" spans="1:26">
      <c r="A894" s="1" t="str">
        <f>IFERROR(IF(IMPORT!C894&lt;&gt;"",IMPORT!C894,""),"")</f>
        <v/>
      </c>
      <c r="B894" s="1">
        <f>IFERROR(VLOOKUP(D894,IMPORT!$1:$1048576,6,FALSE),"")</f>
        <v>0</v>
      </c>
      <c r="C894" s="1" t="str">
        <f>IFERROR(VLOOKUP(B894,IMPORT!$F:$G,2,FALSE),"")</f>
        <v/>
      </c>
      <c r="D894" s="8" t="str">
        <f>IFERROR(IF(IMPORT!A894&lt;&gt;"",IMPORT!A894,""),"")</f>
        <v/>
      </c>
      <c r="E894" s="1">
        <f>IFERROR(VLOOKUP(D894,IMPORT!$1:$1048576,21,FALSE),"")</f>
        <v>0</v>
      </c>
      <c r="F894" s="25" t="str">
        <f>IFERROR(IF(VLOOKUP(B894,IMPORT!$F:$J,4,0)="true","","S"),"")</f>
        <v/>
      </c>
      <c r="G894" s="10" t="str">
        <f>IFERROR(IF(VLOOKUP(B894,IMPORT!$F:$J,5,0)="normal","","B"),"")</f>
        <v/>
      </c>
      <c r="H894" s="26" t="str">
        <f>IFERROR(IF(VLOOKUP(B894,IMPORT!$F:$L,7,0)="true","","P"),"")</f>
        <v/>
      </c>
      <c r="I894" s="18" t="str">
        <f>IF(AND(OR(IMPORT!K894="available",IMPORT!K894="reservation",IMPORT!K894="reservation-late"),OR(A894&lt;&gt;"Z - Garage - Livraison",A894&lt;&gt;"Z - Garage - Livraison")),B894,"")</f>
        <v/>
      </c>
      <c r="J894" s="18" t="str">
        <f>IFERROR(IF(VLOOKUP(B894,IMPORT!$F:$AF,21,FALSE)&lt;&gt;"null",IF(OR(A894="Z - Garage - Livraison",A894="Z - Garage - Restitution"),"",B894),""),"")</f>
        <v/>
      </c>
      <c r="K894" s="18" t="str">
        <f>IF(AND(J894="",OR(IMPORT!K894="intervention",IMPORT!K894="intervention-late")),IF(OR(A894="Z - Garage - Livraison",A894="Z - Garage - Restitution"),"",B894),"")</f>
        <v/>
      </c>
      <c r="L894" s="18" t="str">
        <f>IFERROR(IF(OR(A894="Z - Garage - Livraison",A894="Z - Garage - Restitution"),B894,""),"")</f>
        <v/>
      </c>
      <c r="M894" s="20" t="str">
        <f>IFERROR(INT(IF(OR(IMPORT!K894="intervention",IMPORT!K894="intervention-late",IMPORT!K894="unavailable"),IF(J894&lt;&gt;"",MID(VLOOKUP(B894,IMPORT!$F:$AF,21,0),1,10),MID(VLOOKUP(B894,IMPORT!$F:$AF,19,0),1,10)),"")),"")</f>
        <v/>
      </c>
      <c r="N894" s="20" t="str">
        <f>IFERROR(INT(IF(OR(IMPORT!K894="intervention",IMPORT!K894="intervention-late",IMPORT!K894="unavailable"),IF(J894&lt;&gt;"",MID(VLOOKUP(B894,IMPORT!$F:$AF,22,0),1,10),MID(VLOOKUP(B894,IMPORT!$F:$AF,20,0),1,10)),"")),"")</f>
        <v/>
      </c>
      <c r="O894" s="18" t="str">
        <f t="shared" ca="1" si="13"/>
        <v/>
      </c>
      <c r="P894" s="14" t="str">
        <f>IFERROR(INT(IF(MID(VLOOKUP(B894,IMPORT!$F:$AF,23,FALSE),1,10)&lt;&gt;"null",MID(VLOOKUP(B894,IMPORT!$F:$AF,23,FALSE),1,10),"")),"")</f>
        <v/>
      </c>
      <c r="Q894" s="16" t="str">
        <f>IFERROR(INT(IF(MID(VLOOKUP(B894,IMPORT!$F:$AF,26,FALSE),1,10)&lt;&gt;"null",MID(VLOOKUP(B894,IMPORT!$F:$AF,26,FALSE),1,10),"")),"")</f>
        <v/>
      </c>
      <c r="R894" s="16" t="str">
        <f>IFERROR(IF(VLOOKUP(B894,IMPORT!$F:$AF,11,FALSE)="true","X",""),"")</f>
        <v/>
      </c>
      <c r="S894" s="16" t="str">
        <f>IFERROR(IF(VLOOKUP(B894,IMPORT!$F:$AF,12,FALSE)="true","X",""),"")</f>
        <v/>
      </c>
      <c r="T894" s="16" t="str">
        <f>IFERROR(IF(VLOOKUP(B894,IMPORT!$F:$AF,9,FALSE)="true","X",""),"")</f>
        <v/>
      </c>
      <c r="U894" s="16" t="str">
        <f>IFERROR(IF(VLOOKUP(B894,IMPORT!$F:$AF,10,FALSE)="true","X",""),"")</f>
        <v/>
      </c>
      <c r="V894" s="16" t="str">
        <f>IFERROR(IF(VLOOKUP(B894,IMPORT!$F:$AF,13,FALSE)="true","X",""),"")</f>
        <v/>
      </c>
      <c r="W894" s="16" t="str">
        <f>IFERROR(IF(VLOOKUP(B894,IMPORT!$F:$AF,14,FALSE)="true","X",""),"")</f>
        <v/>
      </c>
      <c r="X894" s="12" t="str">
        <f>IFERROR(INT(IF(MID(VLOOKUP(B894,IMPORT!$F:$AF,27,FALSE),1,10)&lt;&gt;"null",MID(VLOOKUP(B894,IMPORT!$F:$AF,27,FALSE),1,10),"-")),"")</f>
        <v/>
      </c>
      <c r="Y894" s="21" t="str">
        <f>IFERROR(IF(VLOOKUP(B894,IMPORT!$F:$AF,24,FALSE)&lt;&gt;"null",VLOOKUP(B894,IMPORT!$F:$AF,24,FALSE),""),"")</f>
        <v/>
      </c>
      <c r="Z894" s="18" t="str">
        <f>IFERROR(IF(VLOOKUP(B894,IMPORT!$F:$AF,25,FALSE)&lt;&gt;"null",VLOOKUP(B894,IMPORT!$F:$AF,25,FALSE),""),"")</f>
        <v/>
      </c>
    </row>
    <row r="895" spans="1:26">
      <c r="A895" s="1" t="str">
        <f>IFERROR(IF(IMPORT!C895&lt;&gt;"",IMPORT!C895,""),"")</f>
        <v/>
      </c>
      <c r="B895" s="1">
        <f>IFERROR(VLOOKUP(D895,IMPORT!$1:$1048576,6,FALSE),"")</f>
        <v>0</v>
      </c>
      <c r="C895" s="1" t="str">
        <f>IFERROR(VLOOKUP(B895,IMPORT!$F:$G,2,FALSE),"")</f>
        <v/>
      </c>
      <c r="D895" s="8" t="str">
        <f>IFERROR(IF(IMPORT!A895&lt;&gt;"",IMPORT!A895,""),"")</f>
        <v/>
      </c>
      <c r="E895" s="1">
        <f>IFERROR(VLOOKUP(D895,IMPORT!$1:$1048576,21,FALSE),"")</f>
        <v>0</v>
      </c>
      <c r="F895" s="25" t="str">
        <f>IFERROR(IF(VLOOKUP(B895,IMPORT!$F:$J,4,0)="true","","S"),"")</f>
        <v/>
      </c>
      <c r="G895" s="10" t="str">
        <f>IFERROR(IF(VLOOKUP(B895,IMPORT!$F:$J,5,0)="normal","","B"),"")</f>
        <v/>
      </c>
      <c r="H895" s="26" t="str">
        <f>IFERROR(IF(VLOOKUP(B895,IMPORT!$F:$L,7,0)="true","","P"),"")</f>
        <v/>
      </c>
      <c r="I895" s="18" t="str">
        <f>IF(AND(OR(IMPORT!K895="available",IMPORT!K895="reservation",IMPORT!K895="reservation-late"),OR(A895&lt;&gt;"Z - Garage - Livraison",A895&lt;&gt;"Z - Garage - Livraison")),B895,"")</f>
        <v/>
      </c>
      <c r="J895" s="18" t="str">
        <f>IFERROR(IF(VLOOKUP(B895,IMPORT!$F:$AF,21,FALSE)&lt;&gt;"null",IF(OR(A895="Z - Garage - Livraison",A895="Z - Garage - Restitution"),"",B895),""),"")</f>
        <v/>
      </c>
      <c r="K895" s="18" t="str">
        <f>IF(AND(J895="",OR(IMPORT!K895="intervention",IMPORT!K895="intervention-late")),IF(OR(A895="Z - Garage - Livraison",A895="Z - Garage - Restitution"),"",B895),"")</f>
        <v/>
      </c>
      <c r="L895" s="18" t="str">
        <f>IFERROR(IF(OR(A895="Z - Garage - Livraison",A895="Z - Garage - Restitution"),B895,""),"")</f>
        <v/>
      </c>
      <c r="M895" s="20" t="str">
        <f>IFERROR(INT(IF(OR(IMPORT!K895="intervention",IMPORT!K895="intervention-late",IMPORT!K895="unavailable"),IF(J895&lt;&gt;"",MID(VLOOKUP(B895,IMPORT!$F:$AF,21,0),1,10),MID(VLOOKUP(B895,IMPORT!$F:$AF,19,0),1,10)),"")),"")</f>
        <v/>
      </c>
      <c r="N895" s="20" t="str">
        <f>IFERROR(INT(IF(OR(IMPORT!K895="intervention",IMPORT!K895="intervention-late",IMPORT!K895="unavailable"),IF(J895&lt;&gt;"",MID(VLOOKUP(B895,IMPORT!$F:$AF,22,0),1,10),MID(VLOOKUP(B895,IMPORT!$F:$AF,20,0),1,10)),"")),"")</f>
        <v/>
      </c>
      <c r="O895" s="18" t="str">
        <f t="shared" ca="1" si="13"/>
        <v/>
      </c>
      <c r="P895" s="14" t="str">
        <f>IFERROR(INT(IF(MID(VLOOKUP(B895,IMPORT!$F:$AF,23,FALSE),1,10)&lt;&gt;"null",MID(VLOOKUP(B895,IMPORT!$F:$AF,23,FALSE),1,10),"")),"")</f>
        <v/>
      </c>
      <c r="Q895" s="16" t="str">
        <f>IFERROR(INT(IF(MID(VLOOKUP(B895,IMPORT!$F:$AF,26,FALSE),1,10)&lt;&gt;"null",MID(VLOOKUP(B895,IMPORT!$F:$AF,26,FALSE),1,10),"")),"")</f>
        <v/>
      </c>
      <c r="R895" s="16" t="str">
        <f>IFERROR(IF(VLOOKUP(B895,IMPORT!$F:$AF,11,FALSE)="true","X",""),"")</f>
        <v/>
      </c>
      <c r="S895" s="16" t="str">
        <f>IFERROR(IF(VLOOKUP(B895,IMPORT!$F:$AF,12,FALSE)="true","X",""),"")</f>
        <v/>
      </c>
      <c r="T895" s="16" t="str">
        <f>IFERROR(IF(VLOOKUP(B895,IMPORT!$F:$AF,9,FALSE)="true","X",""),"")</f>
        <v/>
      </c>
      <c r="U895" s="16" t="str">
        <f>IFERROR(IF(VLOOKUP(B895,IMPORT!$F:$AF,10,FALSE)="true","X",""),"")</f>
        <v/>
      </c>
      <c r="V895" s="16" t="str">
        <f>IFERROR(IF(VLOOKUP(B895,IMPORT!$F:$AF,13,FALSE)="true","X",""),"")</f>
        <v/>
      </c>
      <c r="W895" s="16" t="str">
        <f>IFERROR(IF(VLOOKUP(B895,IMPORT!$F:$AF,14,FALSE)="true","X",""),"")</f>
        <v/>
      </c>
      <c r="X895" s="12" t="str">
        <f>IFERROR(INT(IF(MID(VLOOKUP(B895,IMPORT!$F:$AF,27,FALSE),1,10)&lt;&gt;"null",MID(VLOOKUP(B895,IMPORT!$F:$AF,27,FALSE),1,10),"-")),"")</f>
        <v/>
      </c>
      <c r="Y895" s="21" t="str">
        <f>IFERROR(IF(VLOOKUP(B895,IMPORT!$F:$AF,24,FALSE)&lt;&gt;"null",VLOOKUP(B895,IMPORT!$F:$AF,24,FALSE),""),"")</f>
        <v/>
      </c>
      <c r="Z895" s="18" t="str">
        <f>IFERROR(IF(VLOOKUP(B895,IMPORT!$F:$AF,25,FALSE)&lt;&gt;"null",VLOOKUP(B895,IMPORT!$F:$AF,25,FALSE),""),"")</f>
        <v/>
      </c>
    </row>
    <row r="896" spans="1:26">
      <c r="A896" s="1" t="str">
        <f>IFERROR(IF(IMPORT!C896&lt;&gt;"",IMPORT!C896,""),"")</f>
        <v/>
      </c>
      <c r="B896" s="1">
        <f>IFERROR(VLOOKUP(D896,IMPORT!$1:$1048576,6,FALSE),"")</f>
        <v>0</v>
      </c>
      <c r="C896" s="1" t="str">
        <f>IFERROR(VLOOKUP(B896,IMPORT!$F:$G,2,FALSE),"")</f>
        <v/>
      </c>
      <c r="D896" s="8" t="str">
        <f>IFERROR(IF(IMPORT!A896&lt;&gt;"",IMPORT!A896,""),"")</f>
        <v/>
      </c>
      <c r="E896" s="1">
        <f>IFERROR(VLOOKUP(D896,IMPORT!$1:$1048576,21,FALSE),"")</f>
        <v>0</v>
      </c>
      <c r="F896" s="25" t="str">
        <f>IFERROR(IF(VLOOKUP(B896,IMPORT!$F:$J,4,0)="true","","S"),"")</f>
        <v/>
      </c>
      <c r="G896" s="10" t="str">
        <f>IFERROR(IF(VLOOKUP(B896,IMPORT!$F:$J,5,0)="normal","","B"),"")</f>
        <v/>
      </c>
      <c r="H896" s="26" t="str">
        <f>IFERROR(IF(VLOOKUP(B896,IMPORT!$F:$L,7,0)="true","","P"),"")</f>
        <v/>
      </c>
      <c r="I896" s="18" t="str">
        <f>IF(AND(OR(IMPORT!K896="available",IMPORT!K896="reservation",IMPORT!K896="reservation-late"),OR(A896&lt;&gt;"Z - Garage - Livraison",A896&lt;&gt;"Z - Garage - Livraison")),B896,"")</f>
        <v/>
      </c>
      <c r="J896" s="18" t="str">
        <f>IFERROR(IF(VLOOKUP(B896,IMPORT!$F:$AF,21,FALSE)&lt;&gt;"null",IF(OR(A896="Z - Garage - Livraison",A896="Z - Garage - Restitution"),"",B896),""),"")</f>
        <v/>
      </c>
      <c r="K896" s="18" t="str">
        <f>IF(AND(J896="",OR(IMPORT!K896="intervention",IMPORT!K896="intervention-late")),IF(OR(A896="Z - Garage - Livraison",A896="Z - Garage - Restitution"),"",B896),"")</f>
        <v/>
      </c>
      <c r="L896" s="18" t="str">
        <f>IFERROR(IF(OR(A896="Z - Garage - Livraison",A896="Z - Garage - Restitution"),B896,""),"")</f>
        <v/>
      </c>
      <c r="M896" s="20" t="str">
        <f>IFERROR(INT(IF(OR(IMPORT!K896="intervention",IMPORT!K896="intervention-late",IMPORT!K896="unavailable"),IF(J896&lt;&gt;"",MID(VLOOKUP(B896,IMPORT!$F:$AF,21,0),1,10),MID(VLOOKUP(B896,IMPORT!$F:$AF,19,0),1,10)),"")),"")</f>
        <v/>
      </c>
      <c r="N896" s="20" t="str">
        <f>IFERROR(INT(IF(OR(IMPORT!K896="intervention",IMPORT!K896="intervention-late",IMPORT!K896="unavailable"),IF(J896&lt;&gt;"",MID(VLOOKUP(B896,IMPORT!$F:$AF,22,0),1,10),MID(VLOOKUP(B896,IMPORT!$F:$AF,20,0),1,10)),"")),"")</f>
        <v/>
      </c>
      <c r="O896" s="18" t="str">
        <f t="shared" ca="1" si="13"/>
        <v/>
      </c>
      <c r="P896" s="14" t="str">
        <f>IFERROR(INT(IF(MID(VLOOKUP(B896,IMPORT!$F:$AF,23,FALSE),1,10)&lt;&gt;"null",MID(VLOOKUP(B896,IMPORT!$F:$AF,23,FALSE),1,10),"")),"")</f>
        <v/>
      </c>
      <c r="Q896" s="16" t="str">
        <f>IFERROR(INT(IF(MID(VLOOKUP(B896,IMPORT!$F:$AF,26,FALSE),1,10)&lt;&gt;"null",MID(VLOOKUP(B896,IMPORT!$F:$AF,26,FALSE),1,10),"")),"")</f>
        <v/>
      </c>
      <c r="R896" s="16" t="str">
        <f>IFERROR(IF(VLOOKUP(B896,IMPORT!$F:$AF,11,FALSE)="true","X",""),"")</f>
        <v/>
      </c>
      <c r="S896" s="16" t="str">
        <f>IFERROR(IF(VLOOKUP(B896,IMPORT!$F:$AF,12,FALSE)="true","X",""),"")</f>
        <v/>
      </c>
      <c r="T896" s="16" t="str">
        <f>IFERROR(IF(VLOOKUP(B896,IMPORT!$F:$AF,9,FALSE)="true","X",""),"")</f>
        <v/>
      </c>
      <c r="U896" s="16" t="str">
        <f>IFERROR(IF(VLOOKUP(B896,IMPORT!$F:$AF,10,FALSE)="true","X",""),"")</f>
        <v/>
      </c>
      <c r="V896" s="16" t="str">
        <f>IFERROR(IF(VLOOKUP(B896,IMPORT!$F:$AF,13,FALSE)="true","X",""),"")</f>
        <v/>
      </c>
      <c r="W896" s="16" t="str">
        <f>IFERROR(IF(VLOOKUP(B896,IMPORT!$F:$AF,14,FALSE)="true","X",""),"")</f>
        <v/>
      </c>
      <c r="X896" s="12" t="str">
        <f>IFERROR(INT(IF(MID(VLOOKUP(B896,IMPORT!$F:$AF,27,FALSE),1,10)&lt;&gt;"null",MID(VLOOKUP(B896,IMPORT!$F:$AF,27,FALSE),1,10),"-")),"")</f>
        <v/>
      </c>
      <c r="Y896" s="21" t="str">
        <f>IFERROR(IF(VLOOKUP(B896,IMPORT!$F:$AF,24,FALSE)&lt;&gt;"null",VLOOKUP(B896,IMPORT!$F:$AF,24,FALSE),""),"")</f>
        <v/>
      </c>
      <c r="Z896" s="18" t="str">
        <f>IFERROR(IF(VLOOKUP(B896,IMPORT!$F:$AF,25,FALSE)&lt;&gt;"null",VLOOKUP(B896,IMPORT!$F:$AF,25,FALSE),""),"")</f>
        <v/>
      </c>
    </row>
    <row r="897" spans="1:26">
      <c r="A897" s="1" t="str">
        <f>IFERROR(IF(IMPORT!C897&lt;&gt;"",IMPORT!C897,""),"")</f>
        <v/>
      </c>
      <c r="B897" s="1">
        <f>IFERROR(VLOOKUP(D897,IMPORT!$1:$1048576,6,FALSE),"")</f>
        <v>0</v>
      </c>
      <c r="C897" s="1" t="str">
        <f>IFERROR(VLOOKUP(B897,IMPORT!$F:$G,2,FALSE),"")</f>
        <v/>
      </c>
      <c r="D897" s="8" t="str">
        <f>IFERROR(IF(IMPORT!A897&lt;&gt;"",IMPORT!A897,""),"")</f>
        <v/>
      </c>
      <c r="E897" s="1">
        <f>IFERROR(VLOOKUP(D897,IMPORT!$1:$1048576,21,FALSE),"")</f>
        <v>0</v>
      </c>
      <c r="F897" s="25" t="str">
        <f>IFERROR(IF(VLOOKUP(B897,IMPORT!$F:$J,4,0)="true","","S"),"")</f>
        <v/>
      </c>
      <c r="G897" s="10" t="str">
        <f>IFERROR(IF(VLOOKUP(B897,IMPORT!$F:$J,5,0)="normal","","B"),"")</f>
        <v/>
      </c>
      <c r="H897" s="26" t="str">
        <f>IFERROR(IF(VLOOKUP(B897,IMPORT!$F:$L,7,0)="true","","P"),"")</f>
        <v/>
      </c>
      <c r="I897" s="18" t="str">
        <f>IF(AND(OR(IMPORT!K897="available",IMPORT!K897="reservation",IMPORT!K897="reservation-late"),OR(A897&lt;&gt;"Z - Garage - Livraison",A897&lt;&gt;"Z - Garage - Livraison")),B897,"")</f>
        <v/>
      </c>
      <c r="J897" s="18" t="str">
        <f>IFERROR(IF(VLOOKUP(B897,IMPORT!$F:$AF,21,FALSE)&lt;&gt;"null",IF(OR(A897="Z - Garage - Livraison",A897="Z - Garage - Restitution"),"",B897),""),"")</f>
        <v/>
      </c>
      <c r="K897" s="18" t="str">
        <f>IF(AND(J897="",OR(IMPORT!K897="intervention",IMPORT!K897="intervention-late")),IF(OR(A897="Z - Garage - Livraison",A897="Z - Garage - Restitution"),"",B897),"")</f>
        <v/>
      </c>
      <c r="L897" s="18" t="str">
        <f>IFERROR(IF(OR(A897="Z - Garage - Livraison",A897="Z - Garage - Restitution"),B897,""),"")</f>
        <v/>
      </c>
      <c r="M897" s="20" t="str">
        <f>IFERROR(INT(IF(OR(IMPORT!K897="intervention",IMPORT!K897="intervention-late",IMPORT!K897="unavailable"),IF(J897&lt;&gt;"",MID(VLOOKUP(B897,IMPORT!$F:$AF,21,0),1,10),MID(VLOOKUP(B897,IMPORT!$F:$AF,19,0),1,10)),"")),"")</f>
        <v/>
      </c>
      <c r="N897" s="20" t="str">
        <f>IFERROR(INT(IF(OR(IMPORT!K897="intervention",IMPORT!K897="intervention-late",IMPORT!K897="unavailable"),IF(J897&lt;&gt;"",MID(VLOOKUP(B897,IMPORT!$F:$AF,22,0),1,10),MID(VLOOKUP(B897,IMPORT!$F:$AF,20,0),1,10)),"")),"")</f>
        <v/>
      </c>
      <c r="O897" s="18" t="str">
        <f t="shared" ca="1" si="13"/>
        <v/>
      </c>
      <c r="P897" s="14" t="str">
        <f>IFERROR(INT(IF(MID(VLOOKUP(B897,IMPORT!$F:$AF,23,FALSE),1,10)&lt;&gt;"null",MID(VLOOKUP(B897,IMPORT!$F:$AF,23,FALSE),1,10),"")),"")</f>
        <v/>
      </c>
      <c r="Q897" s="16" t="str">
        <f>IFERROR(INT(IF(MID(VLOOKUP(B897,IMPORT!$F:$AF,26,FALSE),1,10)&lt;&gt;"null",MID(VLOOKUP(B897,IMPORT!$F:$AF,26,FALSE),1,10),"")),"")</f>
        <v/>
      </c>
      <c r="R897" s="16" t="str">
        <f>IFERROR(IF(VLOOKUP(B897,IMPORT!$F:$AF,11,FALSE)="true","X",""),"")</f>
        <v/>
      </c>
      <c r="S897" s="16" t="str">
        <f>IFERROR(IF(VLOOKUP(B897,IMPORT!$F:$AF,12,FALSE)="true","X",""),"")</f>
        <v/>
      </c>
      <c r="T897" s="16" t="str">
        <f>IFERROR(IF(VLOOKUP(B897,IMPORT!$F:$AF,9,FALSE)="true","X",""),"")</f>
        <v/>
      </c>
      <c r="U897" s="16" t="str">
        <f>IFERROR(IF(VLOOKUP(B897,IMPORT!$F:$AF,10,FALSE)="true","X",""),"")</f>
        <v/>
      </c>
      <c r="V897" s="16" t="str">
        <f>IFERROR(IF(VLOOKUP(B897,IMPORT!$F:$AF,13,FALSE)="true","X",""),"")</f>
        <v/>
      </c>
      <c r="W897" s="16" t="str">
        <f>IFERROR(IF(VLOOKUP(B897,IMPORT!$F:$AF,14,FALSE)="true","X",""),"")</f>
        <v/>
      </c>
      <c r="X897" s="12" t="str">
        <f>IFERROR(INT(IF(MID(VLOOKUP(B897,IMPORT!$F:$AF,27,FALSE),1,10)&lt;&gt;"null",MID(VLOOKUP(B897,IMPORT!$F:$AF,27,FALSE),1,10),"-")),"")</f>
        <v/>
      </c>
      <c r="Y897" s="21" t="str">
        <f>IFERROR(IF(VLOOKUP(B897,IMPORT!$F:$AF,24,FALSE)&lt;&gt;"null",VLOOKUP(B897,IMPORT!$F:$AF,24,FALSE),""),"")</f>
        <v/>
      </c>
      <c r="Z897" s="18" t="str">
        <f>IFERROR(IF(VLOOKUP(B897,IMPORT!$F:$AF,25,FALSE)&lt;&gt;"null",VLOOKUP(B897,IMPORT!$F:$AF,25,FALSE),""),"")</f>
        <v/>
      </c>
    </row>
    <row r="898" spans="1:26">
      <c r="A898" s="1" t="str">
        <f>IFERROR(IF(IMPORT!C898&lt;&gt;"",IMPORT!C898,""),"")</f>
        <v/>
      </c>
      <c r="B898" s="1">
        <f>IFERROR(VLOOKUP(D898,IMPORT!$1:$1048576,6,FALSE),"")</f>
        <v>0</v>
      </c>
      <c r="C898" s="1" t="str">
        <f>IFERROR(VLOOKUP(B898,IMPORT!$F:$G,2,FALSE),"")</f>
        <v/>
      </c>
      <c r="D898" s="8" t="str">
        <f>IFERROR(IF(IMPORT!A898&lt;&gt;"",IMPORT!A898,""),"")</f>
        <v/>
      </c>
      <c r="E898" s="1">
        <f>IFERROR(VLOOKUP(D898,IMPORT!$1:$1048576,21,FALSE),"")</f>
        <v>0</v>
      </c>
      <c r="F898" s="25" t="str">
        <f>IFERROR(IF(VLOOKUP(B898,IMPORT!$F:$J,4,0)="true","","S"),"")</f>
        <v/>
      </c>
      <c r="G898" s="10" t="str">
        <f>IFERROR(IF(VLOOKUP(B898,IMPORT!$F:$J,5,0)="normal","","B"),"")</f>
        <v/>
      </c>
      <c r="H898" s="26" t="str">
        <f>IFERROR(IF(VLOOKUP(B898,IMPORT!$F:$L,7,0)="true","","P"),"")</f>
        <v/>
      </c>
      <c r="I898" s="18" t="str">
        <f>IF(AND(OR(IMPORT!K898="available",IMPORT!K898="reservation",IMPORT!K898="reservation-late"),OR(A898&lt;&gt;"Z - Garage - Livraison",A898&lt;&gt;"Z - Garage - Livraison")),B898,"")</f>
        <v/>
      </c>
      <c r="J898" s="18" t="str">
        <f>IFERROR(IF(VLOOKUP(B898,IMPORT!$F:$AF,21,FALSE)&lt;&gt;"null",IF(OR(A898="Z - Garage - Livraison",A898="Z - Garage - Restitution"),"",B898),""),"")</f>
        <v/>
      </c>
      <c r="K898" s="18" t="str">
        <f>IF(AND(J898="",OR(IMPORT!K898="intervention",IMPORT!K898="intervention-late")),IF(OR(A898="Z - Garage - Livraison",A898="Z - Garage - Restitution"),"",B898),"")</f>
        <v/>
      </c>
      <c r="L898" s="18" t="str">
        <f>IFERROR(IF(OR(A898="Z - Garage - Livraison",A898="Z - Garage - Restitution"),B898,""),"")</f>
        <v/>
      </c>
      <c r="M898" s="20" t="str">
        <f>IFERROR(INT(IF(OR(IMPORT!K898="intervention",IMPORT!K898="intervention-late",IMPORT!K898="unavailable"),IF(J898&lt;&gt;"",MID(VLOOKUP(B898,IMPORT!$F:$AF,21,0),1,10),MID(VLOOKUP(B898,IMPORT!$F:$AF,19,0),1,10)),"")),"")</f>
        <v/>
      </c>
      <c r="N898" s="20" t="str">
        <f>IFERROR(INT(IF(OR(IMPORT!K898="intervention",IMPORT!K898="intervention-late",IMPORT!K898="unavailable"),IF(J898&lt;&gt;"",MID(VLOOKUP(B898,IMPORT!$F:$AF,22,0),1,10),MID(VLOOKUP(B898,IMPORT!$F:$AF,20,0),1,10)),"")),"")</f>
        <v/>
      </c>
      <c r="O898" s="18" t="str">
        <f t="shared" ca="1" si="13"/>
        <v/>
      </c>
      <c r="P898" s="14" t="str">
        <f>IFERROR(INT(IF(MID(VLOOKUP(B898,IMPORT!$F:$AF,23,FALSE),1,10)&lt;&gt;"null",MID(VLOOKUP(B898,IMPORT!$F:$AF,23,FALSE),1,10),"")),"")</f>
        <v/>
      </c>
      <c r="Q898" s="16" t="str">
        <f>IFERROR(INT(IF(MID(VLOOKUP(B898,IMPORT!$F:$AF,26,FALSE),1,10)&lt;&gt;"null",MID(VLOOKUP(B898,IMPORT!$F:$AF,26,FALSE),1,10),"")),"")</f>
        <v/>
      </c>
      <c r="R898" s="16" t="str">
        <f>IFERROR(IF(VLOOKUP(B898,IMPORT!$F:$AF,11,FALSE)="true","X",""),"")</f>
        <v/>
      </c>
      <c r="S898" s="16" t="str">
        <f>IFERROR(IF(VLOOKUP(B898,IMPORT!$F:$AF,12,FALSE)="true","X",""),"")</f>
        <v/>
      </c>
      <c r="T898" s="16" t="str">
        <f>IFERROR(IF(VLOOKUP(B898,IMPORT!$F:$AF,9,FALSE)="true","X",""),"")</f>
        <v/>
      </c>
      <c r="U898" s="16" t="str">
        <f>IFERROR(IF(VLOOKUP(B898,IMPORT!$F:$AF,10,FALSE)="true","X",""),"")</f>
        <v/>
      </c>
      <c r="V898" s="16" t="str">
        <f>IFERROR(IF(VLOOKUP(B898,IMPORT!$F:$AF,13,FALSE)="true","X",""),"")</f>
        <v/>
      </c>
      <c r="W898" s="16" t="str">
        <f>IFERROR(IF(VLOOKUP(B898,IMPORT!$F:$AF,14,FALSE)="true","X",""),"")</f>
        <v/>
      </c>
      <c r="X898" s="12" t="str">
        <f>IFERROR(INT(IF(MID(VLOOKUP(B898,IMPORT!$F:$AF,27,FALSE),1,10)&lt;&gt;"null",MID(VLOOKUP(B898,IMPORT!$F:$AF,27,FALSE),1,10),"-")),"")</f>
        <v/>
      </c>
      <c r="Y898" s="21" t="str">
        <f>IFERROR(IF(VLOOKUP(B898,IMPORT!$F:$AF,24,FALSE)&lt;&gt;"null",VLOOKUP(B898,IMPORT!$F:$AF,24,FALSE),""),"")</f>
        <v/>
      </c>
      <c r="Z898" s="18" t="str">
        <f>IFERROR(IF(VLOOKUP(B898,IMPORT!$F:$AF,25,FALSE)&lt;&gt;"null",VLOOKUP(B898,IMPORT!$F:$AF,25,FALSE),""),"")</f>
        <v/>
      </c>
    </row>
    <row r="899" spans="1:26">
      <c r="A899" s="1" t="str">
        <f>IFERROR(IF(IMPORT!C899&lt;&gt;"",IMPORT!C899,""),"")</f>
        <v/>
      </c>
      <c r="B899" s="1">
        <f>IFERROR(VLOOKUP(D899,IMPORT!$1:$1048576,6,FALSE),"")</f>
        <v>0</v>
      </c>
      <c r="C899" s="1" t="str">
        <f>IFERROR(VLOOKUP(B899,IMPORT!$F:$G,2,FALSE),"")</f>
        <v/>
      </c>
      <c r="D899" s="8" t="str">
        <f>IFERROR(IF(IMPORT!A899&lt;&gt;"",IMPORT!A899,""),"")</f>
        <v/>
      </c>
      <c r="E899" s="1">
        <f>IFERROR(VLOOKUP(D899,IMPORT!$1:$1048576,21,FALSE),"")</f>
        <v>0</v>
      </c>
      <c r="F899" s="25" t="str">
        <f>IFERROR(IF(VLOOKUP(B899,IMPORT!$F:$J,4,0)="true","","S"),"")</f>
        <v/>
      </c>
      <c r="G899" s="10" t="str">
        <f>IFERROR(IF(VLOOKUP(B899,IMPORT!$F:$J,5,0)="normal","","B"),"")</f>
        <v/>
      </c>
      <c r="H899" s="26" t="str">
        <f>IFERROR(IF(VLOOKUP(B899,IMPORT!$F:$L,7,0)="true","","P"),"")</f>
        <v/>
      </c>
      <c r="I899" s="18" t="str">
        <f>IF(AND(OR(IMPORT!K899="available",IMPORT!K899="reservation",IMPORT!K899="reservation-late"),OR(A899&lt;&gt;"Z - Garage - Livraison",A899&lt;&gt;"Z - Garage - Livraison")),B899,"")</f>
        <v/>
      </c>
      <c r="J899" s="18" t="str">
        <f>IFERROR(IF(VLOOKUP(B899,IMPORT!$F:$AF,21,FALSE)&lt;&gt;"null",IF(OR(A899="Z - Garage - Livraison",A899="Z - Garage - Restitution"),"",B899),""),"")</f>
        <v/>
      </c>
      <c r="K899" s="18" t="str">
        <f>IF(AND(J899="",OR(IMPORT!K899="intervention",IMPORT!K899="intervention-late")),IF(OR(A899="Z - Garage - Livraison",A899="Z - Garage - Restitution"),"",B899),"")</f>
        <v/>
      </c>
      <c r="L899" s="18" t="str">
        <f>IFERROR(IF(OR(A899="Z - Garage - Livraison",A899="Z - Garage - Restitution"),B899,""),"")</f>
        <v/>
      </c>
      <c r="M899" s="20" t="str">
        <f>IFERROR(INT(IF(OR(IMPORT!K899="intervention",IMPORT!K899="intervention-late",IMPORT!K899="unavailable"),IF(J899&lt;&gt;"",MID(VLOOKUP(B899,IMPORT!$F:$AF,21,0),1,10),MID(VLOOKUP(B899,IMPORT!$F:$AF,19,0),1,10)),"")),"")</f>
        <v/>
      </c>
      <c r="N899" s="20" t="str">
        <f>IFERROR(INT(IF(OR(IMPORT!K899="intervention",IMPORT!K899="intervention-late",IMPORT!K899="unavailable"),IF(J899&lt;&gt;"",MID(VLOOKUP(B899,IMPORT!$F:$AF,22,0),1,10),MID(VLOOKUP(B899,IMPORT!$F:$AF,20,0),1,10)),"")),"")</f>
        <v/>
      </c>
      <c r="O899" s="18" t="str">
        <f t="shared" ref="O899:O962" ca="1" si="14">IF(J899&lt;&gt;"",IF(N899&lt;&gt;"",N899-TODAY(),""),"")</f>
        <v/>
      </c>
      <c r="P899" s="14" t="str">
        <f>IFERROR(INT(IF(MID(VLOOKUP(B899,IMPORT!$F:$AF,23,FALSE),1,10)&lt;&gt;"null",MID(VLOOKUP(B899,IMPORT!$F:$AF,23,FALSE),1,10),"")),"")</f>
        <v/>
      </c>
      <c r="Q899" s="16" t="str">
        <f>IFERROR(INT(IF(MID(VLOOKUP(B899,IMPORT!$F:$AF,26,FALSE),1,10)&lt;&gt;"null",MID(VLOOKUP(B899,IMPORT!$F:$AF,26,FALSE),1,10),"")),"")</f>
        <v/>
      </c>
      <c r="R899" s="16" t="str">
        <f>IFERROR(IF(VLOOKUP(B899,IMPORT!$F:$AF,11,FALSE)="true","X",""),"")</f>
        <v/>
      </c>
      <c r="S899" s="16" t="str">
        <f>IFERROR(IF(VLOOKUP(B899,IMPORT!$F:$AF,12,FALSE)="true","X",""),"")</f>
        <v/>
      </c>
      <c r="T899" s="16" t="str">
        <f>IFERROR(IF(VLOOKUP(B899,IMPORT!$F:$AF,9,FALSE)="true","X",""),"")</f>
        <v/>
      </c>
      <c r="U899" s="16" t="str">
        <f>IFERROR(IF(VLOOKUP(B899,IMPORT!$F:$AF,10,FALSE)="true","X",""),"")</f>
        <v/>
      </c>
      <c r="V899" s="16" t="str">
        <f>IFERROR(IF(VLOOKUP(B899,IMPORT!$F:$AF,13,FALSE)="true","X",""),"")</f>
        <v/>
      </c>
      <c r="W899" s="16" t="str">
        <f>IFERROR(IF(VLOOKUP(B899,IMPORT!$F:$AF,14,FALSE)="true","X",""),"")</f>
        <v/>
      </c>
      <c r="X899" s="12" t="str">
        <f>IFERROR(INT(IF(MID(VLOOKUP(B899,IMPORT!$F:$AF,27,FALSE),1,10)&lt;&gt;"null",MID(VLOOKUP(B899,IMPORT!$F:$AF,27,FALSE),1,10),"-")),"")</f>
        <v/>
      </c>
      <c r="Y899" s="21" t="str">
        <f>IFERROR(IF(VLOOKUP(B899,IMPORT!$F:$AF,24,FALSE)&lt;&gt;"null",VLOOKUP(B899,IMPORT!$F:$AF,24,FALSE),""),"")</f>
        <v/>
      </c>
      <c r="Z899" s="18" t="str">
        <f>IFERROR(IF(VLOOKUP(B899,IMPORT!$F:$AF,25,FALSE)&lt;&gt;"null",VLOOKUP(B899,IMPORT!$F:$AF,25,FALSE),""),"")</f>
        <v/>
      </c>
    </row>
    <row r="900" spans="1:26">
      <c r="A900" s="1" t="str">
        <f>IFERROR(IF(IMPORT!C900&lt;&gt;"",IMPORT!C900,""),"")</f>
        <v/>
      </c>
      <c r="B900" s="1">
        <f>IFERROR(VLOOKUP(D900,IMPORT!$1:$1048576,6,FALSE),"")</f>
        <v>0</v>
      </c>
      <c r="C900" s="1" t="str">
        <f>IFERROR(VLOOKUP(B900,IMPORT!$F:$G,2,FALSE),"")</f>
        <v/>
      </c>
      <c r="D900" s="8" t="str">
        <f>IFERROR(IF(IMPORT!A900&lt;&gt;"",IMPORT!A900,""),"")</f>
        <v/>
      </c>
      <c r="E900" s="1">
        <f>IFERROR(VLOOKUP(D900,IMPORT!$1:$1048576,21,FALSE),"")</f>
        <v>0</v>
      </c>
      <c r="F900" s="25" t="str">
        <f>IFERROR(IF(VLOOKUP(B900,IMPORT!$F:$J,4,0)="true","","S"),"")</f>
        <v/>
      </c>
      <c r="G900" s="10" t="str">
        <f>IFERROR(IF(VLOOKUP(B900,IMPORT!$F:$J,5,0)="normal","","B"),"")</f>
        <v/>
      </c>
      <c r="H900" s="26" t="str">
        <f>IFERROR(IF(VLOOKUP(B900,IMPORT!$F:$L,7,0)="true","","P"),"")</f>
        <v/>
      </c>
      <c r="I900" s="18" t="str">
        <f>IF(AND(OR(IMPORT!K900="available",IMPORT!K900="reservation",IMPORT!K900="reservation-late"),OR(A900&lt;&gt;"Z - Garage - Livraison",A900&lt;&gt;"Z - Garage - Livraison")),B900,"")</f>
        <v/>
      </c>
      <c r="J900" s="18" t="str">
        <f>IFERROR(IF(VLOOKUP(B900,IMPORT!$F:$AF,21,FALSE)&lt;&gt;"null",IF(OR(A900="Z - Garage - Livraison",A900="Z - Garage - Restitution"),"",B900),""),"")</f>
        <v/>
      </c>
      <c r="K900" s="18" t="str">
        <f>IF(AND(J900="",OR(IMPORT!K900="intervention",IMPORT!K900="intervention-late")),IF(OR(A900="Z - Garage - Livraison",A900="Z - Garage - Restitution"),"",B900),"")</f>
        <v/>
      </c>
      <c r="L900" s="18" t="str">
        <f>IFERROR(IF(OR(A900="Z - Garage - Livraison",A900="Z - Garage - Restitution"),B900,""),"")</f>
        <v/>
      </c>
      <c r="M900" s="20" t="str">
        <f>IFERROR(INT(IF(OR(IMPORT!K900="intervention",IMPORT!K900="intervention-late",IMPORT!K900="unavailable"),IF(J900&lt;&gt;"",MID(VLOOKUP(B900,IMPORT!$F:$AF,21,0),1,10),MID(VLOOKUP(B900,IMPORT!$F:$AF,19,0),1,10)),"")),"")</f>
        <v/>
      </c>
      <c r="N900" s="20" t="str">
        <f>IFERROR(INT(IF(OR(IMPORT!K900="intervention",IMPORT!K900="intervention-late",IMPORT!K900="unavailable"),IF(J900&lt;&gt;"",MID(VLOOKUP(B900,IMPORT!$F:$AF,22,0),1,10),MID(VLOOKUP(B900,IMPORT!$F:$AF,20,0),1,10)),"")),"")</f>
        <v/>
      </c>
      <c r="O900" s="18" t="str">
        <f t="shared" ca="1" si="14"/>
        <v/>
      </c>
      <c r="P900" s="14" t="str">
        <f>IFERROR(INT(IF(MID(VLOOKUP(B900,IMPORT!$F:$AF,23,FALSE),1,10)&lt;&gt;"null",MID(VLOOKUP(B900,IMPORT!$F:$AF,23,FALSE),1,10),"")),"")</f>
        <v/>
      </c>
      <c r="Q900" s="16" t="str">
        <f>IFERROR(INT(IF(MID(VLOOKUP(B900,IMPORT!$F:$AF,26,FALSE),1,10)&lt;&gt;"null",MID(VLOOKUP(B900,IMPORT!$F:$AF,26,FALSE),1,10),"")),"")</f>
        <v/>
      </c>
      <c r="R900" s="16" t="str">
        <f>IFERROR(IF(VLOOKUP(B900,IMPORT!$F:$AF,11,FALSE)="true","X",""),"")</f>
        <v/>
      </c>
      <c r="S900" s="16" t="str">
        <f>IFERROR(IF(VLOOKUP(B900,IMPORT!$F:$AF,12,FALSE)="true","X",""),"")</f>
        <v/>
      </c>
      <c r="T900" s="16" t="str">
        <f>IFERROR(IF(VLOOKUP(B900,IMPORT!$F:$AF,9,FALSE)="true","X",""),"")</f>
        <v/>
      </c>
      <c r="U900" s="16" t="str">
        <f>IFERROR(IF(VLOOKUP(B900,IMPORT!$F:$AF,10,FALSE)="true","X",""),"")</f>
        <v/>
      </c>
      <c r="V900" s="16" t="str">
        <f>IFERROR(IF(VLOOKUP(B900,IMPORT!$F:$AF,13,FALSE)="true","X",""),"")</f>
        <v/>
      </c>
      <c r="W900" s="16" t="str">
        <f>IFERROR(IF(VLOOKUP(B900,IMPORT!$F:$AF,14,FALSE)="true","X",""),"")</f>
        <v/>
      </c>
      <c r="X900" s="12" t="str">
        <f>IFERROR(INT(IF(MID(VLOOKUP(B900,IMPORT!$F:$AF,27,FALSE),1,10)&lt;&gt;"null",MID(VLOOKUP(B900,IMPORT!$F:$AF,27,FALSE),1,10),"-")),"")</f>
        <v/>
      </c>
      <c r="Y900" s="21" t="str">
        <f>IFERROR(IF(VLOOKUP(B900,IMPORT!$F:$AF,24,FALSE)&lt;&gt;"null",VLOOKUP(B900,IMPORT!$F:$AF,24,FALSE),""),"")</f>
        <v/>
      </c>
      <c r="Z900" s="18" t="str">
        <f>IFERROR(IF(VLOOKUP(B900,IMPORT!$F:$AF,25,FALSE)&lt;&gt;"null",VLOOKUP(B900,IMPORT!$F:$AF,25,FALSE),""),"")</f>
        <v/>
      </c>
    </row>
    <row r="901" spans="1:26">
      <c r="A901" s="1" t="str">
        <f>IFERROR(IF(IMPORT!C901&lt;&gt;"",IMPORT!C901,""),"")</f>
        <v/>
      </c>
      <c r="B901" s="1">
        <f>IFERROR(VLOOKUP(D901,IMPORT!$1:$1048576,6,FALSE),"")</f>
        <v>0</v>
      </c>
      <c r="C901" s="1" t="str">
        <f>IFERROR(VLOOKUP(B901,IMPORT!$F:$G,2,FALSE),"")</f>
        <v/>
      </c>
      <c r="D901" s="8" t="str">
        <f>IFERROR(IF(IMPORT!A901&lt;&gt;"",IMPORT!A901,""),"")</f>
        <v/>
      </c>
      <c r="E901" s="1">
        <f>IFERROR(VLOOKUP(D901,IMPORT!$1:$1048576,21,FALSE),"")</f>
        <v>0</v>
      </c>
      <c r="F901" s="25" t="str">
        <f>IFERROR(IF(VLOOKUP(B901,IMPORT!$F:$J,4,0)="true","","S"),"")</f>
        <v/>
      </c>
      <c r="G901" s="10" t="str">
        <f>IFERROR(IF(VLOOKUP(B901,IMPORT!$F:$J,5,0)="normal","","B"),"")</f>
        <v/>
      </c>
      <c r="H901" s="26" t="str">
        <f>IFERROR(IF(VLOOKUP(B901,IMPORT!$F:$L,7,0)="true","","P"),"")</f>
        <v/>
      </c>
      <c r="I901" s="18" t="str">
        <f>IF(AND(OR(IMPORT!K901="available",IMPORT!K901="reservation",IMPORT!K901="reservation-late"),OR(A901&lt;&gt;"Z - Garage - Livraison",A901&lt;&gt;"Z - Garage - Livraison")),B901,"")</f>
        <v/>
      </c>
      <c r="J901" s="18" t="str">
        <f>IFERROR(IF(VLOOKUP(B901,IMPORT!$F:$AF,21,FALSE)&lt;&gt;"null",IF(OR(A901="Z - Garage - Livraison",A901="Z - Garage - Restitution"),"",B901),""),"")</f>
        <v/>
      </c>
      <c r="K901" s="18" t="str">
        <f>IF(AND(J901="",OR(IMPORT!K901="intervention",IMPORT!K901="intervention-late")),IF(OR(A901="Z - Garage - Livraison",A901="Z - Garage - Restitution"),"",B901),"")</f>
        <v/>
      </c>
      <c r="L901" s="18" t="str">
        <f>IFERROR(IF(OR(A901="Z - Garage - Livraison",A901="Z - Garage - Restitution"),B901,""),"")</f>
        <v/>
      </c>
      <c r="M901" s="20" t="str">
        <f>IFERROR(INT(IF(OR(IMPORT!K901="intervention",IMPORT!K901="intervention-late",IMPORT!K901="unavailable"),IF(J901&lt;&gt;"",MID(VLOOKUP(B901,IMPORT!$F:$AF,21,0),1,10),MID(VLOOKUP(B901,IMPORT!$F:$AF,19,0),1,10)),"")),"")</f>
        <v/>
      </c>
      <c r="N901" s="20" t="str">
        <f>IFERROR(INT(IF(OR(IMPORT!K901="intervention",IMPORT!K901="intervention-late",IMPORT!K901="unavailable"),IF(J901&lt;&gt;"",MID(VLOOKUP(B901,IMPORT!$F:$AF,22,0),1,10),MID(VLOOKUP(B901,IMPORT!$F:$AF,20,0),1,10)),"")),"")</f>
        <v/>
      </c>
      <c r="O901" s="18" t="str">
        <f t="shared" ca="1" si="14"/>
        <v/>
      </c>
      <c r="P901" s="14" t="str">
        <f>IFERROR(INT(IF(MID(VLOOKUP(B901,IMPORT!$F:$AF,23,FALSE),1,10)&lt;&gt;"null",MID(VLOOKUP(B901,IMPORT!$F:$AF,23,FALSE),1,10),"")),"")</f>
        <v/>
      </c>
      <c r="Q901" s="16" t="str">
        <f>IFERROR(INT(IF(MID(VLOOKUP(B901,IMPORT!$F:$AF,26,FALSE),1,10)&lt;&gt;"null",MID(VLOOKUP(B901,IMPORT!$F:$AF,26,FALSE),1,10),"")),"")</f>
        <v/>
      </c>
      <c r="R901" s="16" t="str">
        <f>IFERROR(IF(VLOOKUP(B901,IMPORT!$F:$AF,11,FALSE)="true","X",""),"")</f>
        <v/>
      </c>
      <c r="S901" s="16" t="str">
        <f>IFERROR(IF(VLOOKUP(B901,IMPORT!$F:$AF,12,FALSE)="true","X",""),"")</f>
        <v/>
      </c>
      <c r="T901" s="16" t="str">
        <f>IFERROR(IF(VLOOKUP(B901,IMPORT!$F:$AF,9,FALSE)="true","X",""),"")</f>
        <v/>
      </c>
      <c r="U901" s="16" t="str">
        <f>IFERROR(IF(VLOOKUP(B901,IMPORT!$F:$AF,10,FALSE)="true","X",""),"")</f>
        <v/>
      </c>
      <c r="V901" s="16" t="str">
        <f>IFERROR(IF(VLOOKUP(B901,IMPORT!$F:$AF,13,FALSE)="true","X",""),"")</f>
        <v/>
      </c>
      <c r="W901" s="16" t="str">
        <f>IFERROR(IF(VLOOKUP(B901,IMPORT!$F:$AF,14,FALSE)="true","X",""),"")</f>
        <v/>
      </c>
      <c r="X901" s="12" t="str">
        <f>IFERROR(INT(IF(MID(VLOOKUP(B901,IMPORT!$F:$AF,27,FALSE),1,10)&lt;&gt;"null",MID(VLOOKUP(B901,IMPORT!$F:$AF,27,FALSE),1,10),"-")),"")</f>
        <v/>
      </c>
      <c r="Y901" s="21" t="str">
        <f>IFERROR(IF(VLOOKUP(B901,IMPORT!$F:$AF,24,FALSE)&lt;&gt;"null",VLOOKUP(B901,IMPORT!$F:$AF,24,FALSE),""),"")</f>
        <v/>
      </c>
      <c r="Z901" s="18" t="str">
        <f>IFERROR(IF(VLOOKUP(B901,IMPORT!$F:$AF,25,FALSE)&lt;&gt;"null",VLOOKUP(B901,IMPORT!$F:$AF,25,FALSE),""),"")</f>
        <v/>
      </c>
    </row>
    <row r="902" spans="1:26">
      <c r="A902" s="1" t="str">
        <f>IFERROR(IF(IMPORT!C902&lt;&gt;"",IMPORT!C902,""),"")</f>
        <v/>
      </c>
      <c r="B902" s="1">
        <f>IFERROR(VLOOKUP(D902,IMPORT!$1:$1048576,6,FALSE),"")</f>
        <v>0</v>
      </c>
      <c r="C902" s="1" t="str">
        <f>IFERROR(VLOOKUP(B902,IMPORT!$F:$G,2,FALSE),"")</f>
        <v/>
      </c>
      <c r="D902" s="8" t="str">
        <f>IFERROR(IF(IMPORT!A902&lt;&gt;"",IMPORT!A902,""),"")</f>
        <v/>
      </c>
      <c r="E902" s="1">
        <f>IFERROR(VLOOKUP(D902,IMPORT!$1:$1048576,21,FALSE),"")</f>
        <v>0</v>
      </c>
      <c r="F902" s="25" t="str">
        <f>IFERROR(IF(VLOOKUP(B902,IMPORT!$F:$J,4,0)="true","","S"),"")</f>
        <v/>
      </c>
      <c r="G902" s="10" t="str">
        <f>IFERROR(IF(VLOOKUP(B902,IMPORT!$F:$J,5,0)="normal","","B"),"")</f>
        <v/>
      </c>
      <c r="H902" s="26" t="str">
        <f>IFERROR(IF(VLOOKUP(B902,IMPORT!$F:$L,7,0)="true","","P"),"")</f>
        <v/>
      </c>
      <c r="I902" s="18" t="str">
        <f>IF(AND(OR(IMPORT!K902="available",IMPORT!K902="reservation",IMPORT!K902="reservation-late"),OR(A902&lt;&gt;"Z - Garage - Livraison",A902&lt;&gt;"Z - Garage - Livraison")),B902,"")</f>
        <v/>
      </c>
      <c r="J902" s="18" t="str">
        <f>IFERROR(IF(VLOOKUP(B902,IMPORT!$F:$AF,21,FALSE)&lt;&gt;"null",IF(OR(A902="Z - Garage - Livraison",A902="Z - Garage - Restitution"),"",B902),""),"")</f>
        <v/>
      </c>
      <c r="K902" s="18" t="str">
        <f>IF(AND(J902="",OR(IMPORT!K902="intervention",IMPORT!K902="intervention-late")),IF(OR(A902="Z - Garage - Livraison",A902="Z - Garage - Restitution"),"",B902),"")</f>
        <v/>
      </c>
      <c r="L902" s="18" t="str">
        <f>IFERROR(IF(OR(A902="Z - Garage - Livraison",A902="Z - Garage - Restitution"),B902,""),"")</f>
        <v/>
      </c>
      <c r="M902" s="20" t="str">
        <f>IFERROR(INT(IF(OR(IMPORT!K902="intervention",IMPORT!K902="intervention-late",IMPORT!K902="unavailable"),IF(J902&lt;&gt;"",MID(VLOOKUP(B902,IMPORT!$F:$AF,21,0),1,10),MID(VLOOKUP(B902,IMPORT!$F:$AF,19,0),1,10)),"")),"")</f>
        <v/>
      </c>
      <c r="N902" s="20" t="str">
        <f>IFERROR(INT(IF(OR(IMPORT!K902="intervention",IMPORT!K902="intervention-late",IMPORT!K902="unavailable"),IF(J902&lt;&gt;"",MID(VLOOKUP(B902,IMPORT!$F:$AF,22,0),1,10),MID(VLOOKUP(B902,IMPORT!$F:$AF,20,0),1,10)),"")),"")</f>
        <v/>
      </c>
      <c r="O902" s="18" t="str">
        <f t="shared" ca="1" si="14"/>
        <v/>
      </c>
      <c r="P902" s="14" t="str">
        <f>IFERROR(INT(IF(MID(VLOOKUP(B902,IMPORT!$F:$AF,23,FALSE),1,10)&lt;&gt;"null",MID(VLOOKUP(B902,IMPORT!$F:$AF,23,FALSE),1,10),"")),"")</f>
        <v/>
      </c>
      <c r="Q902" s="16" t="str">
        <f>IFERROR(INT(IF(MID(VLOOKUP(B902,IMPORT!$F:$AF,26,FALSE),1,10)&lt;&gt;"null",MID(VLOOKUP(B902,IMPORT!$F:$AF,26,FALSE),1,10),"")),"")</f>
        <v/>
      </c>
      <c r="R902" s="16" t="str">
        <f>IFERROR(IF(VLOOKUP(B902,IMPORT!$F:$AF,11,FALSE)="true","X",""),"")</f>
        <v/>
      </c>
      <c r="S902" s="16" t="str">
        <f>IFERROR(IF(VLOOKUP(B902,IMPORT!$F:$AF,12,FALSE)="true","X",""),"")</f>
        <v/>
      </c>
      <c r="T902" s="16" t="str">
        <f>IFERROR(IF(VLOOKUP(B902,IMPORT!$F:$AF,9,FALSE)="true","X",""),"")</f>
        <v/>
      </c>
      <c r="U902" s="16" t="str">
        <f>IFERROR(IF(VLOOKUP(B902,IMPORT!$F:$AF,10,FALSE)="true","X",""),"")</f>
        <v/>
      </c>
      <c r="V902" s="16" t="str">
        <f>IFERROR(IF(VLOOKUP(B902,IMPORT!$F:$AF,13,FALSE)="true","X",""),"")</f>
        <v/>
      </c>
      <c r="W902" s="16" t="str">
        <f>IFERROR(IF(VLOOKUP(B902,IMPORT!$F:$AF,14,FALSE)="true","X",""),"")</f>
        <v/>
      </c>
      <c r="X902" s="12" t="str">
        <f>IFERROR(INT(IF(MID(VLOOKUP(B902,IMPORT!$F:$AF,27,FALSE),1,10)&lt;&gt;"null",MID(VLOOKUP(B902,IMPORT!$F:$AF,27,FALSE),1,10),"-")),"")</f>
        <v/>
      </c>
      <c r="Y902" s="21" t="str">
        <f>IFERROR(IF(VLOOKUP(B902,IMPORT!$F:$AF,24,FALSE)&lt;&gt;"null",VLOOKUP(B902,IMPORT!$F:$AF,24,FALSE),""),"")</f>
        <v/>
      </c>
      <c r="Z902" s="18" t="str">
        <f>IFERROR(IF(VLOOKUP(B902,IMPORT!$F:$AF,25,FALSE)&lt;&gt;"null",VLOOKUP(B902,IMPORT!$F:$AF,25,FALSE),""),"")</f>
        <v/>
      </c>
    </row>
    <row r="903" spans="1:26">
      <c r="A903" s="1" t="str">
        <f>IFERROR(IF(IMPORT!C903&lt;&gt;"",IMPORT!C903,""),"")</f>
        <v/>
      </c>
      <c r="B903" s="1">
        <f>IFERROR(VLOOKUP(D903,IMPORT!$1:$1048576,6,FALSE),"")</f>
        <v>0</v>
      </c>
      <c r="C903" s="1" t="str">
        <f>IFERROR(VLOOKUP(B903,IMPORT!$F:$G,2,FALSE),"")</f>
        <v/>
      </c>
      <c r="D903" s="8" t="str">
        <f>IFERROR(IF(IMPORT!A903&lt;&gt;"",IMPORT!A903,""),"")</f>
        <v/>
      </c>
      <c r="E903" s="1">
        <f>IFERROR(VLOOKUP(D903,IMPORT!$1:$1048576,21,FALSE),"")</f>
        <v>0</v>
      </c>
      <c r="F903" s="25" t="str">
        <f>IFERROR(IF(VLOOKUP(B903,IMPORT!$F:$J,4,0)="true","","S"),"")</f>
        <v/>
      </c>
      <c r="G903" s="10" t="str">
        <f>IFERROR(IF(VLOOKUP(B903,IMPORT!$F:$J,5,0)="normal","","B"),"")</f>
        <v/>
      </c>
      <c r="H903" s="26" t="str">
        <f>IFERROR(IF(VLOOKUP(B903,IMPORT!$F:$L,7,0)="true","","P"),"")</f>
        <v/>
      </c>
      <c r="I903" s="18" t="str">
        <f>IF(AND(OR(IMPORT!K903="available",IMPORT!K903="reservation",IMPORT!K903="reservation-late"),OR(A903&lt;&gt;"Z - Garage - Livraison",A903&lt;&gt;"Z - Garage - Livraison")),B903,"")</f>
        <v/>
      </c>
      <c r="J903" s="18" t="str">
        <f>IFERROR(IF(VLOOKUP(B903,IMPORT!$F:$AF,21,FALSE)&lt;&gt;"null",IF(OR(A903="Z - Garage - Livraison",A903="Z - Garage - Restitution"),"",B903),""),"")</f>
        <v/>
      </c>
      <c r="K903" s="18" t="str">
        <f>IF(AND(J903="",OR(IMPORT!K903="intervention",IMPORT!K903="intervention-late")),IF(OR(A903="Z - Garage - Livraison",A903="Z - Garage - Restitution"),"",B903),"")</f>
        <v/>
      </c>
      <c r="L903" s="18" t="str">
        <f>IFERROR(IF(OR(A903="Z - Garage - Livraison",A903="Z - Garage - Restitution"),B903,""),"")</f>
        <v/>
      </c>
      <c r="M903" s="20" t="str">
        <f>IFERROR(INT(IF(OR(IMPORT!K903="intervention",IMPORT!K903="intervention-late",IMPORT!K903="unavailable"),IF(J903&lt;&gt;"",MID(VLOOKUP(B903,IMPORT!$F:$AF,21,0),1,10),MID(VLOOKUP(B903,IMPORT!$F:$AF,19,0),1,10)),"")),"")</f>
        <v/>
      </c>
      <c r="N903" s="20" t="str">
        <f>IFERROR(INT(IF(OR(IMPORT!K903="intervention",IMPORT!K903="intervention-late",IMPORT!K903="unavailable"),IF(J903&lt;&gt;"",MID(VLOOKUP(B903,IMPORT!$F:$AF,22,0),1,10),MID(VLOOKUP(B903,IMPORT!$F:$AF,20,0),1,10)),"")),"")</f>
        <v/>
      </c>
      <c r="O903" s="18" t="str">
        <f t="shared" ca="1" si="14"/>
        <v/>
      </c>
      <c r="P903" s="14" t="str">
        <f>IFERROR(INT(IF(MID(VLOOKUP(B903,IMPORT!$F:$AF,23,FALSE),1,10)&lt;&gt;"null",MID(VLOOKUP(B903,IMPORT!$F:$AF,23,FALSE),1,10),"")),"")</f>
        <v/>
      </c>
      <c r="Q903" s="16" t="str">
        <f>IFERROR(INT(IF(MID(VLOOKUP(B903,IMPORT!$F:$AF,26,FALSE),1,10)&lt;&gt;"null",MID(VLOOKUP(B903,IMPORT!$F:$AF,26,FALSE),1,10),"")),"")</f>
        <v/>
      </c>
      <c r="R903" s="16" t="str">
        <f>IFERROR(IF(VLOOKUP(B903,IMPORT!$F:$AF,11,FALSE)="true","X",""),"")</f>
        <v/>
      </c>
      <c r="S903" s="16" t="str">
        <f>IFERROR(IF(VLOOKUP(B903,IMPORT!$F:$AF,12,FALSE)="true","X",""),"")</f>
        <v/>
      </c>
      <c r="T903" s="16" t="str">
        <f>IFERROR(IF(VLOOKUP(B903,IMPORT!$F:$AF,9,FALSE)="true","X",""),"")</f>
        <v/>
      </c>
      <c r="U903" s="16" t="str">
        <f>IFERROR(IF(VLOOKUP(B903,IMPORT!$F:$AF,10,FALSE)="true","X",""),"")</f>
        <v/>
      </c>
      <c r="V903" s="16" t="str">
        <f>IFERROR(IF(VLOOKUP(B903,IMPORT!$F:$AF,13,FALSE)="true","X",""),"")</f>
        <v/>
      </c>
      <c r="W903" s="16" t="str">
        <f>IFERROR(IF(VLOOKUP(B903,IMPORT!$F:$AF,14,FALSE)="true","X",""),"")</f>
        <v/>
      </c>
      <c r="X903" s="12" t="str">
        <f>IFERROR(INT(IF(MID(VLOOKUP(B903,IMPORT!$F:$AF,27,FALSE),1,10)&lt;&gt;"null",MID(VLOOKUP(B903,IMPORT!$F:$AF,27,FALSE),1,10),"-")),"")</f>
        <v/>
      </c>
      <c r="Y903" s="21" t="str">
        <f>IFERROR(IF(VLOOKUP(B903,IMPORT!$F:$AF,24,FALSE)&lt;&gt;"null",VLOOKUP(B903,IMPORT!$F:$AF,24,FALSE),""),"")</f>
        <v/>
      </c>
      <c r="Z903" s="18" t="str">
        <f>IFERROR(IF(VLOOKUP(B903,IMPORT!$F:$AF,25,FALSE)&lt;&gt;"null",VLOOKUP(B903,IMPORT!$F:$AF,25,FALSE),""),"")</f>
        <v/>
      </c>
    </row>
    <row r="904" spans="1:26">
      <c r="A904" s="1" t="str">
        <f>IFERROR(IF(IMPORT!C904&lt;&gt;"",IMPORT!C904,""),"")</f>
        <v/>
      </c>
      <c r="B904" s="1">
        <f>IFERROR(VLOOKUP(D904,IMPORT!$1:$1048576,6,FALSE),"")</f>
        <v>0</v>
      </c>
      <c r="C904" s="1" t="str">
        <f>IFERROR(VLOOKUP(B904,IMPORT!$F:$G,2,FALSE),"")</f>
        <v/>
      </c>
      <c r="D904" s="8" t="str">
        <f>IFERROR(IF(IMPORT!A904&lt;&gt;"",IMPORT!A904,""),"")</f>
        <v/>
      </c>
      <c r="E904" s="1">
        <f>IFERROR(VLOOKUP(D904,IMPORT!$1:$1048576,21,FALSE),"")</f>
        <v>0</v>
      </c>
      <c r="F904" s="25" t="str">
        <f>IFERROR(IF(VLOOKUP(B904,IMPORT!$F:$J,4,0)="true","","S"),"")</f>
        <v/>
      </c>
      <c r="G904" s="10" t="str">
        <f>IFERROR(IF(VLOOKUP(B904,IMPORT!$F:$J,5,0)="normal","","B"),"")</f>
        <v/>
      </c>
      <c r="H904" s="26" t="str">
        <f>IFERROR(IF(VLOOKUP(B904,IMPORT!$F:$L,7,0)="true","","P"),"")</f>
        <v/>
      </c>
      <c r="I904" s="18" t="str">
        <f>IF(AND(OR(IMPORT!K904="available",IMPORT!K904="reservation",IMPORT!K904="reservation-late"),OR(A904&lt;&gt;"Z - Garage - Livraison",A904&lt;&gt;"Z - Garage - Livraison")),B904,"")</f>
        <v/>
      </c>
      <c r="J904" s="18" t="str">
        <f>IFERROR(IF(VLOOKUP(B904,IMPORT!$F:$AF,21,FALSE)&lt;&gt;"null",IF(OR(A904="Z - Garage - Livraison",A904="Z - Garage - Restitution"),"",B904),""),"")</f>
        <v/>
      </c>
      <c r="K904" s="18" t="str">
        <f>IF(AND(J904="",OR(IMPORT!K904="intervention",IMPORT!K904="intervention-late")),IF(OR(A904="Z - Garage - Livraison",A904="Z - Garage - Restitution"),"",B904),"")</f>
        <v/>
      </c>
      <c r="L904" s="18" t="str">
        <f>IFERROR(IF(OR(A904="Z - Garage - Livraison",A904="Z - Garage - Restitution"),B904,""),"")</f>
        <v/>
      </c>
      <c r="M904" s="20" t="str">
        <f>IFERROR(INT(IF(OR(IMPORT!K904="intervention",IMPORT!K904="intervention-late",IMPORT!K904="unavailable"),IF(J904&lt;&gt;"",MID(VLOOKUP(B904,IMPORT!$F:$AF,21,0),1,10),MID(VLOOKUP(B904,IMPORT!$F:$AF,19,0),1,10)),"")),"")</f>
        <v/>
      </c>
      <c r="N904" s="20" t="str">
        <f>IFERROR(INT(IF(OR(IMPORT!K904="intervention",IMPORT!K904="intervention-late",IMPORT!K904="unavailable"),IF(J904&lt;&gt;"",MID(VLOOKUP(B904,IMPORT!$F:$AF,22,0),1,10),MID(VLOOKUP(B904,IMPORT!$F:$AF,20,0),1,10)),"")),"")</f>
        <v/>
      </c>
      <c r="O904" s="18" t="str">
        <f t="shared" ca="1" si="14"/>
        <v/>
      </c>
      <c r="P904" s="14" t="str">
        <f>IFERROR(INT(IF(MID(VLOOKUP(B904,IMPORT!$F:$AF,23,FALSE),1,10)&lt;&gt;"null",MID(VLOOKUP(B904,IMPORT!$F:$AF,23,FALSE),1,10),"")),"")</f>
        <v/>
      </c>
      <c r="Q904" s="16" t="str">
        <f>IFERROR(INT(IF(MID(VLOOKUP(B904,IMPORT!$F:$AF,26,FALSE),1,10)&lt;&gt;"null",MID(VLOOKUP(B904,IMPORT!$F:$AF,26,FALSE),1,10),"")),"")</f>
        <v/>
      </c>
      <c r="R904" s="16" t="str">
        <f>IFERROR(IF(VLOOKUP(B904,IMPORT!$F:$AF,11,FALSE)="true","X",""),"")</f>
        <v/>
      </c>
      <c r="S904" s="16" t="str">
        <f>IFERROR(IF(VLOOKUP(B904,IMPORT!$F:$AF,12,FALSE)="true","X",""),"")</f>
        <v/>
      </c>
      <c r="T904" s="16" t="str">
        <f>IFERROR(IF(VLOOKUP(B904,IMPORT!$F:$AF,9,FALSE)="true","X",""),"")</f>
        <v/>
      </c>
      <c r="U904" s="16" t="str">
        <f>IFERROR(IF(VLOOKUP(B904,IMPORT!$F:$AF,10,FALSE)="true","X",""),"")</f>
        <v/>
      </c>
      <c r="V904" s="16" t="str">
        <f>IFERROR(IF(VLOOKUP(B904,IMPORT!$F:$AF,13,FALSE)="true","X",""),"")</f>
        <v/>
      </c>
      <c r="W904" s="16" t="str">
        <f>IFERROR(IF(VLOOKUP(B904,IMPORT!$F:$AF,14,FALSE)="true","X",""),"")</f>
        <v/>
      </c>
      <c r="X904" s="12" t="str">
        <f>IFERROR(INT(IF(MID(VLOOKUP(B904,IMPORT!$F:$AF,27,FALSE),1,10)&lt;&gt;"null",MID(VLOOKUP(B904,IMPORT!$F:$AF,27,FALSE),1,10),"-")),"")</f>
        <v/>
      </c>
      <c r="Y904" s="21" t="str">
        <f>IFERROR(IF(VLOOKUP(B904,IMPORT!$F:$AF,24,FALSE)&lt;&gt;"null",VLOOKUP(B904,IMPORT!$F:$AF,24,FALSE),""),"")</f>
        <v/>
      </c>
      <c r="Z904" s="18" t="str">
        <f>IFERROR(IF(VLOOKUP(B904,IMPORT!$F:$AF,25,FALSE)&lt;&gt;"null",VLOOKUP(B904,IMPORT!$F:$AF,25,FALSE),""),"")</f>
        <v/>
      </c>
    </row>
    <row r="905" spans="1:26">
      <c r="A905" s="1" t="str">
        <f>IFERROR(IF(IMPORT!C905&lt;&gt;"",IMPORT!C905,""),"")</f>
        <v/>
      </c>
      <c r="B905" s="1">
        <f>IFERROR(VLOOKUP(D905,IMPORT!$1:$1048576,6,FALSE),"")</f>
        <v>0</v>
      </c>
      <c r="C905" s="1" t="str">
        <f>IFERROR(VLOOKUP(B905,IMPORT!$F:$G,2,FALSE),"")</f>
        <v/>
      </c>
      <c r="D905" s="8" t="str">
        <f>IFERROR(IF(IMPORT!A905&lt;&gt;"",IMPORT!A905,""),"")</f>
        <v/>
      </c>
      <c r="E905" s="1">
        <f>IFERROR(VLOOKUP(D905,IMPORT!$1:$1048576,21,FALSE),"")</f>
        <v>0</v>
      </c>
      <c r="F905" s="25" t="str">
        <f>IFERROR(IF(VLOOKUP(B905,IMPORT!$F:$J,4,0)="true","","S"),"")</f>
        <v/>
      </c>
      <c r="G905" s="10" t="str">
        <f>IFERROR(IF(VLOOKUP(B905,IMPORT!$F:$J,5,0)="normal","","B"),"")</f>
        <v/>
      </c>
      <c r="H905" s="26" t="str">
        <f>IFERROR(IF(VLOOKUP(B905,IMPORT!$F:$L,7,0)="true","","P"),"")</f>
        <v/>
      </c>
      <c r="I905" s="18" t="str">
        <f>IF(AND(OR(IMPORT!K905="available",IMPORT!K905="reservation",IMPORT!K905="reservation-late"),OR(A905&lt;&gt;"Z - Garage - Livraison",A905&lt;&gt;"Z - Garage - Livraison")),B905,"")</f>
        <v/>
      </c>
      <c r="J905" s="18" t="str">
        <f>IFERROR(IF(VLOOKUP(B905,IMPORT!$F:$AF,21,FALSE)&lt;&gt;"null",IF(OR(A905="Z - Garage - Livraison",A905="Z - Garage - Restitution"),"",B905),""),"")</f>
        <v/>
      </c>
      <c r="K905" s="18" t="str">
        <f>IF(AND(J905="",OR(IMPORT!K905="intervention",IMPORT!K905="intervention-late")),IF(OR(A905="Z - Garage - Livraison",A905="Z - Garage - Restitution"),"",B905),"")</f>
        <v/>
      </c>
      <c r="L905" s="18" t="str">
        <f>IFERROR(IF(OR(A905="Z - Garage - Livraison",A905="Z - Garage - Restitution"),B905,""),"")</f>
        <v/>
      </c>
      <c r="M905" s="20" t="str">
        <f>IFERROR(INT(IF(OR(IMPORT!K905="intervention",IMPORT!K905="intervention-late",IMPORT!K905="unavailable"),IF(J905&lt;&gt;"",MID(VLOOKUP(B905,IMPORT!$F:$AF,21,0),1,10),MID(VLOOKUP(B905,IMPORT!$F:$AF,19,0),1,10)),"")),"")</f>
        <v/>
      </c>
      <c r="N905" s="20" t="str">
        <f>IFERROR(INT(IF(OR(IMPORT!K905="intervention",IMPORT!K905="intervention-late",IMPORT!K905="unavailable"),IF(J905&lt;&gt;"",MID(VLOOKUP(B905,IMPORT!$F:$AF,22,0),1,10),MID(VLOOKUP(B905,IMPORT!$F:$AF,20,0),1,10)),"")),"")</f>
        <v/>
      </c>
      <c r="O905" s="18" t="str">
        <f t="shared" ca="1" si="14"/>
        <v/>
      </c>
      <c r="P905" s="14" t="str">
        <f>IFERROR(INT(IF(MID(VLOOKUP(B905,IMPORT!$F:$AF,23,FALSE),1,10)&lt;&gt;"null",MID(VLOOKUP(B905,IMPORT!$F:$AF,23,FALSE),1,10),"")),"")</f>
        <v/>
      </c>
      <c r="Q905" s="16" t="str">
        <f>IFERROR(INT(IF(MID(VLOOKUP(B905,IMPORT!$F:$AF,26,FALSE),1,10)&lt;&gt;"null",MID(VLOOKUP(B905,IMPORT!$F:$AF,26,FALSE),1,10),"")),"")</f>
        <v/>
      </c>
      <c r="R905" s="16" t="str">
        <f>IFERROR(IF(VLOOKUP(B905,IMPORT!$F:$AF,11,FALSE)="true","X",""),"")</f>
        <v/>
      </c>
      <c r="S905" s="16" t="str">
        <f>IFERROR(IF(VLOOKUP(B905,IMPORT!$F:$AF,12,FALSE)="true","X",""),"")</f>
        <v/>
      </c>
      <c r="T905" s="16" t="str">
        <f>IFERROR(IF(VLOOKUP(B905,IMPORT!$F:$AF,9,FALSE)="true","X",""),"")</f>
        <v/>
      </c>
      <c r="U905" s="16" t="str">
        <f>IFERROR(IF(VLOOKUP(B905,IMPORT!$F:$AF,10,FALSE)="true","X",""),"")</f>
        <v/>
      </c>
      <c r="V905" s="16" t="str">
        <f>IFERROR(IF(VLOOKUP(B905,IMPORT!$F:$AF,13,FALSE)="true","X",""),"")</f>
        <v/>
      </c>
      <c r="W905" s="16" t="str">
        <f>IFERROR(IF(VLOOKUP(B905,IMPORT!$F:$AF,14,FALSE)="true","X",""),"")</f>
        <v/>
      </c>
      <c r="X905" s="12" t="str">
        <f>IFERROR(INT(IF(MID(VLOOKUP(B905,IMPORT!$F:$AF,27,FALSE),1,10)&lt;&gt;"null",MID(VLOOKUP(B905,IMPORT!$F:$AF,27,FALSE),1,10),"-")),"")</f>
        <v/>
      </c>
      <c r="Y905" s="21" t="str">
        <f>IFERROR(IF(VLOOKUP(B905,IMPORT!$F:$AF,24,FALSE)&lt;&gt;"null",VLOOKUP(B905,IMPORT!$F:$AF,24,FALSE),""),"")</f>
        <v/>
      </c>
      <c r="Z905" s="18" t="str">
        <f>IFERROR(IF(VLOOKUP(B905,IMPORT!$F:$AF,25,FALSE)&lt;&gt;"null",VLOOKUP(B905,IMPORT!$F:$AF,25,FALSE),""),"")</f>
        <v/>
      </c>
    </row>
    <row r="906" spans="1:26">
      <c r="A906" s="1" t="str">
        <f>IFERROR(IF(IMPORT!C906&lt;&gt;"",IMPORT!C906,""),"")</f>
        <v/>
      </c>
      <c r="B906" s="1">
        <f>IFERROR(VLOOKUP(D906,IMPORT!$1:$1048576,6,FALSE),"")</f>
        <v>0</v>
      </c>
      <c r="C906" s="1" t="str">
        <f>IFERROR(VLOOKUP(B906,IMPORT!$F:$G,2,FALSE),"")</f>
        <v/>
      </c>
      <c r="D906" s="8" t="str">
        <f>IFERROR(IF(IMPORT!A906&lt;&gt;"",IMPORT!A906,""),"")</f>
        <v/>
      </c>
      <c r="E906" s="1">
        <f>IFERROR(VLOOKUP(D906,IMPORT!$1:$1048576,21,FALSE),"")</f>
        <v>0</v>
      </c>
      <c r="F906" s="25" t="str">
        <f>IFERROR(IF(VLOOKUP(B906,IMPORT!$F:$J,4,0)="true","","S"),"")</f>
        <v/>
      </c>
      <c r="G906" s="10" t="str">
        <f>IFERROR(IF(VLOOKUP(B906,IMPORT!$F:$J,5,0)="normal","","B"),"")</f>
        <v/>
      </c>
      <c r="H906" s="26" t="str">
        <f>IFERROR(IF(VLOOKUP(B906,IMPORT!$F:$L,7,0)="true","","P"),"")</f>
        <v/>
      </c>
      <c r="I906" s="18" t="str">
        <f>IF(AND(OR(IMPORT!K906="available",IMPORT!K906="reservation",IMPORT!K906="reservation-late"),OR(A906&lt;&gt;"Z - Garage - Livraison",A906&lt;&gt;"Z - Garage - Livraison")),B906,"")</f>
        <v/>
      </c>
      <c r="J906" s="18" t="str">
        <f>IFERROR(IF(VLOOKUP(B906,IMPORT!$F:$AF,21,FALSE)&lt;&gt;"null",IF(OR(A906="Z - Garage - Livraison",A906="Z - Garage - Restitution"),"",B906),""),"")</f>
        <v/>
      </c>
      <c r="K906" s="18" t="str">
        <f>IF(AND(J906="",OR(IMPORT!K906="intervention",IMPORT!K906="intervention-late")),IF(OR(A906="Z - Garage - Livraison",A906="Z - Garage - Restitution"),"",B906),"")</f>
        <v/>
      </c>
      <c r="L906" s="18" t="str">
        <f>IFERROR(IF(OR(A906="Z - Garage - Livraison",A906="Z - Garage - Restitution"),B906,""),"")</f>
        <v/>
      </c>
      <c r="M906" s="20" t="str">
        <f>IFERROR(INT(IF(OR(IMPORT!K906="intervention",IMPORT!K906="intervention-late",IMPORT!K906="unavailable"),IF(J906&lt;&gt;"",MID(VLOOKUP(B906,IMPORT!$F:$AF,21,0),1,10),MID(VLOOKUP(B906,IMPORT!$F:$AF,19,0),1,10)),"")),"")</f>
        <v/>
      </c>
      <c r="N906" s="20" t="str">
        <f>IFERROR(INT(IF(OR(IMPORT!K906="intervention",IMPORT!K906="intervention-late",IMPORT!K906="unavailable"),IF(J906&lt;&gt;"",MID(VLOOKUP(B906,IMPORT!$F:$AF,22,0),1,10),MID(VLOOKUP(B906,IMPORT!$F:$AF,20,0),1,10)),"")),"")</f>
        <v/>
      </c>
      <c r="O906" s="18" t="str">
        <f t="shared" ca="1" si="14"/>
        <v/>
      </c>
      <c r="P906" s="14" t="str">
        <f>IFERROR(INT(IF(MID(VLOOKUP(B906,IMPORT!$F:$AF,23,FALSE),1,10)&lt;&gt;"null",MID(VLOOKUP(B906,IMPORT!$F:$AF,23,FALSE),1,10),"")),"")</f>
        <v/>
      </c>
      <c r="Q906" s="16" t="str">
        <f>IFERROR(INT(IF(MID(VLOOKUP(B906,IMPORT!$F:$AF,26,FALSE),1,10)&lt;&gt;"null",MID(VLOOKUP(B906,IMPORT!$F:$AF,26,FALSE),1,10),"")),"")</f>
        <v/>
      </c>
      <c r="R906" s="16" t="str">
        <f>IFERROR(IF(VLOOKUP(B906,IMPORT!$F:$AF,11,FALSE)="true","X",""),"")</f>
        <v/>
      </c>
      <c r="S906" s="16" t="str">
        <f>IFERROR(IF(VLOOKUP(B906,IMPORT!$F:$AF,12,FALSE)="true","X",""),"")</f>
        <v/>
      </c>
      <c r="T906" s="16" t="str">
        <f>IFERROR(IF(VLOOKUP(B906,IMPORT!$F:$AF,9,FALSE)="true","X",""),"")</f>
        <v/>
      </c>
      <c r="U906" s="16" t="str">
        <f>IFERROR(IF(VLOOKUP(B906,IMPORT!$F:$AF,10,FALSE)="true","X",""),"")</f>
        <v/>
      </c>
      <c r="V906" s="16" t="str">
        <f>IFERROR(IF(VLOOKUP(B906,IMPORT!$F:$AF,13,FALSE)="true","X",""),"")</f>
        <v/>
      </c>
      <c r="W906" s="16" t="str">
        <f>IFERROR(IF(VLOOKUP(B906,IMPORT!$F:$AF,14,FALSE)="true","X",""),"")</f>
        <v/>
      </c>
      <c r="X906" s="12" t="str">
        <f>IFERROR(INT(IF(MID(VLOOKUP(B906,IMPORT!$F:$AF,27,FALSE),1,10)&lt;&gt;"null",MID(VLOOKUP(B906,IMPORT!$F:$AF,27,FALSE),1,10),"-")),"")</f>
        <v/>
      </c>
      <c r="Y906" s="21" t="str">
        <f>IFERROR(IF(VLOOKUP(B906,IMPORT!$F:$AF,24,FALSE)&lt;&gt;"null",VLOOKUP(B906,IMPORT!$F:$AF,24,FALSE),""),"")</f>
        <v/>
      </c>
      <c r="Z906" s="18" t="str">
        <f>IFERROR(IF(VLOOKUP(B906,IMPORT!$F:$AF,25,FALSE)&lt;&gt;"null",VLOOKUP(B906,IMPORT!$F:$AF,25,FALSE),""),"")</f>
        <v/>
      </c>
    </row>
    <row r="907" spans="1:26">
      <c r="A907" s="1" t="str">
        <f>IFERROR(IF(IMPORT!C907&lt;&gt;"",IMPORT!C907,""),"")</f>
        <v/>
      </c>
      <c r="B907" s="1">
        <f>IFERROR(VLOOKUP(D907,IMPORT!$1:$1048576,6,FALSE),"")</f>
        <v>0</v>
      </c>
      <c r="C907" s="1" t="str">
        <f>IFERROR(VLOOKUP(B907,IMPORT!$F:$G,2,FALSE),"")</f>
        <v/>
      </c>
      <c r="D907" s="8" t="str">
        <f>IFERROR(IF(IMPORT!A907&lt;&gt;"",IMPORT!A907,""),"")</f>
        <v/>
      </c>
      <c r="E907" s="1">
        <f>IFERROR(VLOOKUP(D907,IMPORT!$1:$1048576,21,FALSE),"")</f>
        <v>0</v>
      </c>
      <c r="F907" s="25" t="str">
        <f>IFERROR(IF(VLOOKUP(B907,IMPORT!$F:$J,4,0)="true","","S"),"")</f>
        <v/>
      </c>
      <c r="G907" s="10" t="str">
        <f>IFERROR(IF(VLOOKUP(B907,IMPORT!$F:$J,5,0)="normal","","B"),"")</f>
        <v/>
      </c>
      <c r="H907" s="26" t="str">
        <f>IFERROR(IF(VLOOKUP(B907,IMPORT!$F:$L,7,0)="true","","P"),"")</f>
        <v/>
      </c>
      <c r="I907" s="18" t="str">
        <f>IF(AND(OR(IMPORT!K907="available",IMPORT!K907="reservation",IMPORT!K907="reservation-late"),OR(A907&lt;&gt;"Z - Garage - Livraison",A907&lt;&gt;"Z - Garage - Livraison")),B907,"")</f>
        <v/>
      </c>
      <c r="J907" s="18" t="str">
        <f>IFERROR(IF(VLOOKUP(B907,IMPORT!$F:$AF,21,FALSE)&lt;&gt;"null",IF(OR(A907="Z - Garage - Livraison",A907="Z - Garage - Restitution"),"",B907),""),"")</f>
        <v/>
      </c>
      <c r="K907" s="18" t="str">
        <f>IF(AND(J907="",OR(IMPORT!K907="intervention",IMPORT!K907="intervention-late")),IF(OR(A907="Z - Garage - Livraison",A907="Z - Garage - Restitution"),"",B907),"")</f>
        <v/>
      </c>
      <c r="L907" s="18" t="str">
        <f>IFERROR(IF(OR(A907="Z - Garage - Livraison",A907="Z - Garage - Restitution"),B907,""),"")</f>
        <v/>
      </c>
      <c r="M907" s="20" t="str">
        <f>IFERROR(INT(IF(OR(IMPORT!K907="intervention",IMPORT!K907="intervention-late",IMPORT!K907="unavailable"),IF(J907&lt;&gt;"",MID(VLOOKUP(B907,IMPORT!$F:$AF,21,0),1,10),MID(VLOOKUP(B907,IMPORT!$F:$AF,19,0),1,10)),"")),"")</f>
        <v/>
      </c>
      <c r="N907" s="20" t="str">
        <f>IFERROR(INT(IF(OR(IMPORT!K907="intervention",IMPORT!K907="intervention-late",IMPORT!K907="unavailable"),IF(J907&lt;&gt;"",MID(VLOOKUP(B907,IMPORT!$F:$AF,22,0),1,10),MID(VLOOKUP(B907,IMPORT!$F:$AF,20,0),1,10)),"")),"")</f>
        <v/>
      </c>
      <c r="O907" s="18" t="str">
        <f t="shared" ca="1" si="14"/>
        <v/>
      </c>
      <c r="P907" s="14" t="str">
        <f>IFERROR(INT(IF(MID(VLOOKUP(B907,IMPORT!$F:$AF,23,FALSE),1,10)&lt;&gt;"null",MID(VLOOKUP(B907,IMPORT!$F:$AF,23,FALSE),1,10),"")),"")</f>
        <v/>
      </c>
      <c r="Q907" s="16" t="str">
        <f>IFERROR(INT(IF(MID(VLOOKUP(B907,IMPORT!$F:$AF,26,FALSE),1,10)&lt;&gt;"null",MID(VLOOKUP(B907,IMPORT!$F:$AF,26,FALSE),1,10),"")),"")</f>
        <v/>
      </c>
      <c r="R907" s="16" t="str">
        <f>IFERROR(IF(VLOOKUP(B907,IMPORT!$F:$AF,11,FALSE)="true","X",""),"")</f>
        <v/>
      </c>
      <c r="S907" s="16" t="str">
        <f>IFERROR(IF(VLOOKUP(B907,IMPORT!$F:$AF,12,FALSE)="true","X",""),"")</f>
        <v/>
      </c>
      <c r="T907" s="16" t="str">
        <f>IFERROR(IF(VLOOKUP(B907,IMPORT!$F:$AF,9,FALSE)="true","X",""),"")</f>
        <v/>
      </c>
      <c r="U907" s="16" t="str">
        <f>IFERROR(IF(VLOOKUP(B907,IMPORT!$F:$AF,10,FALSE)="true","X",""),"")</f>
        <v/>
      </c>
      <c r="V907" s="16" t="str">
        <f>IFERROR(IF(VLOOKUP(B907,IMPORT!$F:$AF,13,FALSE)="true","X",""),"")</f>
        <v/>
      </c>
      <c r="W907" s="16" t="str">
        <f>IFERROR(IF(VLOOKUP(B907,IMPORT!$F:$AF,14,FALSE)="true","X",""),"")</f>
        <v/>
      </c>
      <c r="X907" s="12" t="str">
        <f>IFERROR(INT(IF(MID(VLOOKUP(B907,IMPORT!$F:$AF,27,FALSE),1,10)&lt;&gt;"null",MID(VLOOKUP(B907,IMPORT!$F:$AF,27,FALSE),1,10),"-")),"")</f>
        <v/>
      </c>
      <c r="Y907" s="21" t="str">
        <f>IFERROR(IF(VLOOKUP(B907,IMPORT!$F:$AF,24,FALSE)&lt;&gt;"null",VLOOKUP(B907,IMPORT!$F:$AF,24,FALSE),""),"")</f>
        <v/>
      </c>
      <c r="Z907" s="18" t="str">
        <f>IFERROR(IF(VLOOKUP(B907,IMPORT!$F:$AF,25,FALSE)&lt;&gt;"null",VLOOKUP(B907,IMPORT!$F:$AF,25,FALSE),""),"")</f>
        <v/>
      </c>
    </row>
    <row r="908" spans="1:26">
      <c r="A908" s="1" t="str">
        <f>IFERROR(IF(IMPORT!C908&lt;&gt;"",IMPORT!C908,""),"")</f>
        <v/>
      </c>
      <c r="B908" s="1">
        <f>IFERROR(VLOOKUP(D908,IMPORT!$1:$1048576,6,FALSE),"")</f>
        <v>0</v>
      </c>
      <c r="C908" s="1" t="str">
        <f>IFERROR(VLOOKUP(B908,IMPORT!$F:$G,2,FALSE),"")</f>
        <v/>
      </c>
      <c r="D908" s="8" t="str">
        <f>IFERROR(IF(IMPORT!A908&lt;&gt;"",IMPORT!A908,""),"")</f>
        <v/>
      </c>
      <c r="E908" s="1">
        <f>IFERROR(VLOOKUP(D908,IMPORT!$1:$1048576,21,FALSE),"")</f>
        <v>0</v>
      </c>
      <c r="F908" s="25" t="str">
        <f>IFERROR(IF(VLOOKUP(B908,IMPORT!$F:$J,4,0)="true","","S"),"")</f>
        <v/>
      </c>
      <c r="G908" s="10" t="str">
        <f>IFERROR(IF(VLOOKUP(B908,IMPORT!$F:$J,5,0)="normal","","B"),"")</f>
        <v/>
      </c>
      <c r="H908" s="26" t="str">
        <f>IFERROR(IF(VLOOKUP(B908,IMPORT!$F:$L,7,0)="true","","P"),"")</f>
        <v/>
      </c>
      <c r="I908" s="18" t="str">
        <f>IF(AND(OR(IMPORT!K908="available",IMPORT!K908="reservation",IMPORT!K908="reservation-late"),OR(A908&lt;&gt;"Z - Garage - Livraison",A908&lt;&gt;"Z - Garage - Livraison")),B908,"")</f>
        <v/>
      </c>
      <c r="J908" s="18" t="str">
        <f>IFERROR(IF(VLOOKUP(B908,IMPORT!$F:$AF,21,FALSE)&lt;&gt;"null",IF(OR(A908="Z - Garage - Livraison",A908="Z - Garage - Restitution"),"",B908),""),"")</f>
        <v/>
      </c>
      <c r="K908" s="18" t="str">
        <f>IF(AND(J908="",OR(IMPORT!K908="intervention",IMPORT!K908="intervention-late")),IF(OR(A908="Z - Garage - Livraison",A908="Z - Garage - Restitution"),"",B908),"")</f>
        <v/>
      </c>
      <c r="L908" s="18" t="str">
        <f>IFERROR(IF(OR(A908="Z - Garage - Livraison",A908="Z - Garage - Restitution"),B908,""),"")</f>
        <v/>
      </c>
      <c r="M908" s="20" t="str">
        <f>IFERROR(INT(IF(OR(IMPORT!K908="intervention",IMPORT!K908="intervention-late",IMPORT!K908="unavailable"),IF(J908&lt;&gt;"",MID(VLOOKUP(B908,IMPORT!$F:$AF,21,0),1,10),MID(VLOOKUP(B908,IMPORT!$F:$AF,19,0),1,10)),"")),"")</f>
        <v/>
      </c>
      <c r="N908" s="20" t="str">
        <f>IFERROR(INT(IF(OR(IMPORT!K908="intervention",IMPORT!K908="intervention-late",IMPORT!K908="unavailable"),IF(J908&lt;&gt;"",MID(VLOOKUP(B908,IMPORT!$F:$AF,22,0),1,10),MID(VLOOKUP(B908,IMPORT!$F:$AF,20,0),1,10)),"")),"")</f>
        <v/>
      </c>
      <c r="O908" s="18" t="str">
        <f t="shared" ca="1" si="14"/>
        <v/>
      </c>
      <c r="P908" s="14" t="str">
        <f>IFERROR(INT(IF(MID(VLOOKUP(B908,IMPORT!$F:$AF,23,FALSE),1,10)&lt;&gt;"null",MID(VLOOKUP(B908,IMPORT!$F:$AF,23,FALSE),1,10),"")),"")</f>
        <v/>
      </c>
      <c r="Q908" s="16" t="str">
        <f>IFERROR(INT(IF(MID(VLOOKUP(B908,IMPORT!$F:$AF,26,FALSE),1,10)&lt;&gt;"null",MID(VLOOKUP(B908,IMPORT!$F:$AF,26,FALSE),1,10),"")),"")</f>
        <v/>
      </c>
      <c r="R908" s="16" t="str">
        <f>IFERROR(IF(VLOOKUP(B908,IMPORT!$F:$AF,11,FALSE)="true","X",""),"")</f>
        <v/>
      </c>
      <c r="S908" s="16" t="str">
        <f>IFERROR(IF(VLOOKUP(B908,IMPORT!$F:$AF,12,FALSE)="true","X",""),"")</f>
        <v/>
      </c>
      <c r="T908" s="16" t="str">
        <f>IFERROR(IF(VLOOKUP(B908,IMPORT!$F:$AF,9,FALSE)="true","X",""),"")</f>
        <v/>
      </c>
      <c r="U908" s="16" t="str">
        <f>IFERROR(IF(VLOOKUP(B908,IMPORT!$F:$AF,10,FALSE)="true","X",""),"")</f>
        <v/>
      </c>
      <c r="V908" s="16" t="str">
        <f>IFERROR(IF(VLOOKUP(B908,IMPORT!$F:$AF,13,FALSE)="true","X",""),"")</f>
        <v/>
      </c>
      <c r="W908" s="16" t="str">
        <f>IFERROR(IF(VLOOKUP(B908,IMPORT!$F:$AF,14,FALSE)="true","X",""),"")</f>
        <v/>
      </c>
      <c r="X908" s="12" t="str">
        <f>IFERROR(INT(IF(MID(VLOOKUP(B908,IMPORT!$F:$AF,27,FALSE),1,10)&lt;&gt;"null",MID(VLOOKUP(B908,IMPORT!$F:$AF,27,FALSE),1,10),"-")),"")</f>
        <v/>
      </c>
      <c r="Y908" s="21" t="str">
        <f>IFERROR(IF(VLOOKUP(B908,IMPORT!$F:$AF,24,FALSE)&lt;&gt;"null",VLOOKUP(B908,IMPORT!$F:$AF,24,FALSE),""),"")</f>
        <v/>
      </c>
      <c r="Z908" s="18" t="str">
        <f>IFERROR(IF(VLOOKUP(B908,IMPORT!$F:$AF,25,FALSE)&lt;&gt;"null",VLOOKUP(B908,IMPORT!$F:$AF,25,FALSE),""),"")</f>
        <v/>
      </c>
    </row>
    <row r="909" spans="1:26">
      <c r="A909" s="1" t="str">
        <f>IFERROR(IF(IMPORT!C909&lt;&gt;"",IMPORT!C909,""),"")</f>
        <v/>
      </c>
      <c r="B909" s="1">
        <f>IFERROR(VLOOKUP(D909,IMPORT!$1:$1048576,6,FALSE),"")</f>
        <v>0</v>
      </c>
      <c r="C909" s="1" t="str">
        <f>IFERROR(VLOOKUP(B909,IMPORT!$F:$G,2,FALSE),"")</f>
        <v/>
      </c>
      <c r="D909" s="8" t="str">
        <f>IFERROR(IF(IMPORT!A909&lt;&gt;"",IMPORT!A909,""),"")</f>
        <v/>
      </c>
      <c r="E909" s="1">
        <f>IFERROR(VLOOKUP(D909,IMPORT!$1:$1048576,21,FALSE),"")</f>
        <v>0</v>
      </c>
      <c r="F909" s="25" t="str">
        <f>IFERROR(IF(VLOOKUP(B909,IMPORT!$F:$J,4,0)="true","","S"),"")</f>
        <v/>
      </c>
      <c r="G909" s="10" t="str">
        <f>IFERROR(IF(VLOOKUP(B909,IMPORT!$F:$J,5,0)="normal","","B"),"")</f>
        <v/>
      </c>
      <c r="H909" s="26" t="str">
        <f>IFERROR(IF(VLOOKUP(B909,IMPORT!$F:$L,7,0)="true","","P"),"")</f>
        <v/>
      </c>
      <c r="I909" s="18" t="str">
        <f>IF(AND(OR(IMPORT!K909="available",IMPORT!K909="reservation",IMPORT!K909="reservation-late"),OR(A909&lt;&gt;"Z - Garage - Livraison",A909&lt;&gt;"Z - Garage - Livraison")),B909,"")</f>
        <v/>
      </c>
      <c r="J909" s="18" t="str">
        <f>IFERROR(IF(VLOOKUP(B909,IMPORT!$F:$AF,21,FALSE)&lt;&gt;"null",IF(OR(A909="Z - Garage - Livraison",A909="Z - Garage - Restitution"),"",B909),""),"")</f>
        <v/>
      </c>
      <c r="K909" s="18" t="str">
        <f>IF(AND(J909="",OR(IMPORT!K909="intervention",IMPORT!K909="intervention-late")),IF(OR(A909="Z - Garage - Livraison",A909="Z - Garage - Restitution"),"",B909),"")</f>
        <v/>
      </c>
      <c r="L909" s="18" t="str">
        <f>IFERROR(IF(OR(A909="Z - Garage - Livraison",A909="Z - Garage - Restitution"),B909,""),"")</f>
        <v/>
      </c>
      <c r="M909" s="20" t="str">
        <f>IFERROR(INT(IF(OR(IMPORT!K909="intervention",IMPORT!K909="intervention-late",IMPORT!K909="unavailable"),IF(J909&lt;&gt;"",MID(VLOOKUP(B909,IMPORT!$F:$AF,21,0),1,10),MID(VLOOKUP(B909,IMPORT!$F:$AF,19,0),1,10)),"")),"")</f>
        <v/>
      </c>
      <c r="N909" s="20" t="str">
        <f>IFERROR(INT(IF(OR(IMPORT!K909="intervention",IMPORT!K909="intervention-late",IMPORT!K909="unavailable"),IF(J909&lt;&gt;"",MID(VLOOKUP(B909,IMPORT!$F:$AF,22,0),1,10),MID(VLOOKUP(B909,IMPORT!$F:$AF,20,0),1,10)),"")),"")</f>
        <v/>
      </c>
      <c r="O909" s="18" t="str">
        <f t="shared" ca="1" si="14"/>
        <v/>
      </c>
      <c r="P909" s="14" t="str">
        <f>IFERROR(INT(IF(MID(VLOOKUP(B909,IMPORT!$F:$AF,23,FALSE),1,10)&lt;&gt;"null",MID(VLOOKUP(B909,IMPORT!$F:$AF,23,FALSE),1,10),"")),"")</f>
        <v/>
      </c>
      <c r="Q909" s="16" t="str">
        <f>IFERROR(INT(IF(MID(VLOOKUP(B909,IMPORT!$F:$AF,26,FALSE),1,10)&lt;&gt;"null",MID(VLOOKUP(B909,IMPORT!$F:$AF,26,FALSE),1,10),"")),"")</f>
        <v/>
      </c>
      <c r="R909" s="16" t="str">
        <f>IFERROR(IF(VLOOKUP(B909,IMPORT!$F:$AF,11,FALSE)="true","X",""),"")</f>
        <v/>
      </c>
      <c r="S909" s="16" t="str">
        <f>IFERROR(IF(VLOOKUP(B909,IMPORT!$F:$AF,12,FALSE)="true","X",""),"")</f>
        <v/>
      </c>
      <c r="T909" s="16" t="str">
        <f>IFERROR(IF(VLOOKUP(B909,IMPORT!$F:$AF,9,FALSE)="true","X",""),"")</f>
        <v/>
      </c>
      <c r="U909" s="16" t="str">
        <f>IFERROR(IF(VLOOKUP(B909,IMPORT!$F:$AF,10,FALSE)="true","X",""),"")</f>
        <v/>
      </c>
      <c r="V909" s="16" t="str">
        <f>IFERROR(IF(VLOOKUP(B909,IMPORT!$F:$AF,13,FALSE)="true","X",""),"")</f>
        <v/>
      </c>
      <c r="W909" s="16" t="str">
        <f>IFERROR(IF(VLOOKUP(B909,IMPORT!$F:$AF,14,FALSE)="true","X",""),"")</f>
        <v/>
      </c>
      <c r="X909" s="12" t="str">
        <f>IFERROR(INT(IF(MID(VLOOKUP(B909,IMPORT!$F:$AF,27,FALSE),1,10)&lt;&gt;"null",MID(VLOOKUP(B909,IMPORT!$F:$AF,27,FALSE),1,10),"-")),"")</f>
        <v/>
      </c>
      <c r="Y909" s="21" t="str">
        <f>IFERROR(IF(VLOOKUP(B909,IMPORT!$F:$AF,24,FALSE)&lt;&gt;"null",VLOOKUP(B909,IMPORT!$F:$AF,24,FALSE),""),"")</f>
        <v/>
      </c>
      <c r="Z909" s="18" t="str">
        <f>IFERROR(IF(VLOOKUP(B909,IMPORT!$F:$AF,25,FALSE)&lt;&gt;"null",VLOOKUP(B909,IMPORT!$F:$AF,25,FALSE),""),"")</f>
        <v/>
      </c>
    </row>
    <row r="910" spans="1:26">
      <c r="A910" s="1" t="str">
        <f>IFERROR(IF(IMPORT!C910&lt;&gt;"",IMPORT!C910,""),"")</f>
        <v/>
      </c>
      <c r="B910" s="1">
        <f>IFERROR(VLOOKUP(D910,IMPORT!$1:$1048576,6,FALSE),"")</f>
        <v>0</v>
      </c>
      <c r="C910" s="1" t="str">
        <f>IFERROR(VLOOKUP(B910,IMPORT!$F:$G,2,FALSE),"")</f>
        <v/>
      </c>
      <c r="D910" s="8" t="str">
        <f>IFERROR(IF(IMPORT!A910&lt;&gt;"",IMPORT!A910,""),"")</f>
        <v/>
      </c>
      <c r="E910" s="1">
        <f>IFERROR(VLOOKUP(D910,IMPORT!$1:$1048576,21,FALSE),"")</f>
        <v>0</v>
      </c>
      <c r="F910" s="25" t="str">
        <f>IFERROR(IF(VLOOKUP(B910,IMPORT!$F:$J,4,0)="true","","S"),"")</f>
        <v/>
      </c>
      <c r="G910" s="10" t="str">
        <f>IFERROR(IF(VLOOKUP(B910,IMPORT!$F:$J,5,0)="normal","","B"),"")</f>
        <v/>
      </c>
      <c r="H910" s="26" t="str">
        <f>IFERROR(IF(VLOOKUP(B910,IMPORT!$F:$L,7,0)="true","","P"),"")</f>
        <v/>
      </c>
      <c r="I910" s="18" t="str">
        <f>IF(AND(OR(IMPORT!K910="available",IMPORT!K910="reservation",IMPORT!K910="reservation-late"),OR(A910&lt;&gt;"Z - Garage - Livraison",A910&lt;&gt;"Z - Garage - Livraison")),B910,"")</f>
        <v/>
      </c>
      <c r="J910" s="18" t="str">
        <f>IFERROR(IF(VLOOKUP(B910,IMPORT!$F:$AF,21,FALSE)&lt;&gt;"null",IF(OR(A910="Z - Garage - Livraison",A910="Z - Garage - Restitution"),"",B910),""),"")</f>
        <v/>
      </c>
      <c r="K910" s="18" t="str">
        <f>IF(AND(J910="",OR(IMPORT!K910="intervention",IMPORT!K910="intervention-late")),IF(OR(A910="Z - Garage - Livraison",A910="Z - Garage - Restitution"),"",B910),"")</f>
        <v/>
      </c>
      <c r="L910" s="18" t="str">
        <f>IFERROR(IF(OR(A910="Z - Garage - Livraison",A910="Z - Garage - Restitution"),B910,""),"")</f>
        <v/>
      </c>
      <c r="M910" s="20" t="str">
        <f>IFERROR(INT(IF(OR(IMPORT!K910="intervention",IMPORT!K910="intervention-late",IMPORT!K910="unavailable"),IF(J910&lt;&gt;"",MID(VLOOKUP(B910,IMPORT!$F:$AF,21,0),1,10),MID(VLOOKUP(B910,IMPORT!$F:$AF,19,0),1,10)),"")),"")</f>
        <v/>
      </c>
      <c r="N910" s="20" t="str">
        <f>IFERROR(INT(IF(OR(IMPORT!K910="intervention",IMPORT!K910="intervention-late",IMPORT!K910="unavailable"),IF(J910&lt;&gt;"",MID(VLOOKUP(B910,IMPORT!$F:$AF,22,0),1,10),MID(VLOOKUP(B910,IMPORT!$F:$AF,20,0),1,10)),"")),"")</f>
        <v/>
      </c>
      <c r="O910" s="18" t="str">
        <f t="shared" ca="1" si="14"/>
        <v/>
      </c>
      <c r="P910" s="14" t="str">
        <f>IFERROR(INT(IF(MID(VLOOKUP(B910,IMPORT!$F:$AF,23,FALSE),1,10)&lt;&gt;"null",MID(VLOOKUP(B910,IMPORT!$F:$AF,23,FALSE),1,10),"")),"")</f>
        <v/>
      </c>
      <c r="Q910" s="16" t="str">
        <f>IFERROR(INT(IF(MID(VLOOKUP(B910,IMPORT!$F:$AF,26,FALSE),1,10)&lt;&gt;"null",MID(VLOOKUP(B910,IMPORT!$F:$AF,26,FALSE),1,10),"")),"")</f>
        <v/>
      </c>
      <c r="R910" s="16" t="str">
        <f>IFERROR(IF(VLOOKUP(B910,IMPORT!$F:$AF,11,FALSE)="true","X",""),"")</f>
        <v/>
      </c>
      <c r="S910" s="16" t="str">
        <f>IFERROR(IF(VLOOKUP(B910,IMPORT!$F:$AF,12,FALSE)="true","X",""),"")</f>
        <v/>
      </c>
      <c r="T910" s="16" t="str">
        <f>IFERROR(IF(VLOOKUP(B910,IMPORT!$F:$AF,9,FALSE)="true","X",""),"")</f>
        <v/>
      </c>
      <c r="U910" s="16" t="str">
        <f>IFERROR(IF(VLOOKUP(B910,IMPORT!$F:$AF,10,FALSE)="true","X",""),"")</f>
        <v/>
      </c>
      <c r="V910" s="16" t="str">
        <f>IFERROR(IF(VLOOKUP(B910,IMPORT!$F:$AF,13,FALSE)="true","X",""),"")</f>
        <v/>
      </c>
      <c r="W910" s="16" t="str">
        <f>IFERROR(IF(VLOOKUP(B910,IMPORT!$F:$AF,14,FALSE)="true","X",""),"")</f>
        <v/>
      </c>
      <c r="X910" s="12" t="str">
        <f>IFERROR(INT(IF(MID(VLOOKUP(B910,IMPORT!$F:$AF,27,FALSE),1,10)&lt;&gt;"null",MID(VLOOKUP(B910,IMPORT!$F:$AF,27,FALSE),1,10),"-")),"")</f>
        <v/>
      </c>
      <c r="Y910" s="21" t="str">
        <f>IFERROR(IF(VLOOKUP(B910,IMPORT!$F:$AF,24,FALSE)&lt;&gt;"null",VLOOKUP(B910,IMPORT!$F:$AF,24,FALSE),""),"")</f>
        <v/>
      </c>
      <c r="Z910" s="18" t="str">
        <f>IFERROR(IF(VLOOKUP(B910,IMPORT!$F:$AF,25,FALSE)&lt;&gt;"null",VLOOKUP(B910,IMPORT!$F:$AF,25,FALSE),""),"")</f>
        <v/>
      </c>
    </row>
    <row r="911" spans="1:26">
      <c r="A911" s="1" t="str">
        <f>IFERROR(IF(IMPORT!C911&lt;&gt;"",IMPORT!C911,""),"")</f>
        <v/>
      </c>
      <c r="B911" s="1">
        <f>IFERROR(VLOOKUP(D911,IMPORT!$1:$1048576,6,FALSE),"")</f>
        <v>0</v>
      </c>
      <c r="C911" s="1" t="str">
        <f>IFERROR(VLOOKUP(B911,IMPORT!$F:$G,2,FALSE),"")</f>
        <v/>
      </c>
      <c r="D911" s="8" t="str">
        <f>IFERROR(IF(IMPORT!A911&lt;&gt;"",IMPORT!A911,""),"")</f>
        <v/>
      </c>
      <c r="E911" s="1">
        <f>IFERROR(VLOOKUP(D911,IMPORT!$1:$1048576,21,FALSE),"")</f>
        <v>0</v>
      </c>
      <c r="F911" s="25" t="str">
        <f>IFERROR(IF(VLOOKUP(B911,IMPORT!$F:$J,4,0)="true","","S"),"")</f>
        <v/>
      </c>
      <c r="G911" s="10" t="str">
        <f>IFERROR(IF(VLOOKUP(B911,IMPORT!$F:$J,5,0)="normal","","B"),"")</f>
        <v/>
      </c>
      <c r="H911" s="26" t="str">
        <f>IFERROR(IF(VLOOKUP(B911,IMPORT!$F:$L,7,0)="true","","P"),"")</f>
        <v/>
      </c>
      <c r="I911" s="18" t="str">
        <f>IF(AND(OR(IMPORT!K911="available",IMPORT!K911="reservation",IMPORT!K911="reservation-late"),OR(A911&lt;&gt;"Z - Garage - Livraison",A911&lt;&gt;"Z - Garage - Livraison")),B911,"")</f>
        <v/>
      </c>
      <c r="J911" s="18" t="str">
        <f>IFERROR(IF(VLOOKUP(B911,IMPORT!$F:$AF,21,FALSE)&lt;&gt;"null",IF(OR(A911="Z - Garage - Livraison",A911="Z - Garage - Restitution"),"",B911),""),"")</f>
        <v/>
      </c>
      <c r="K911" s="18" t="str">
        <f>IF(AND(J911="",OR(IMPORT!K911="intervention",IMPORT!K911="intervention-late")),IF(OR(A911="Z - Garage - Livraison",A911="Z - Garage - Restitution"),"",B911),"")</f>
        <v/>
      </c>
      <c r="L911" s="18" t="str">
        <f>IFERROR(IF(OR(A911="Z - Garage - Livraison",A911="Z - Garage - Restitution"),B911,""),"")</f>
        <v/>
      </c>
      <c r="M911" s="20" t="str">
        <f>IFERROR(INT(IF(OR(IMPORT!K911="intervention",IMPORT!K911="intervention-late",IMPORT!K911="unavailable"),IF(J911&lt;&gt;"",MID(VLOOKUP(B911,IMPORT!$F:$AF,21,0),1,10),MID(VLOOKUP(B911,IMPORT!$F:$AF,19,0),1,10)),"")),"")</f>
        <v/>
      </c>
      <c r="N911" s="20" t="str">
        <f>IFERROR(INT(IF(OR(IMPORT!K911="intervention",IMPORT!K911="intervention-late",IMPORT!K911="unavailable"),IF(J911&lt;&gt;"",MID(VLOOKUP(B911,IMPORT!$F:$AF,22,0),1,10),MID(VLOOKUP(B911,IMPORT!$F:$AF,20,0),1,10)),"")),"")</f>
        <v/>
      </c>
      <c r="O911" s="18" t="str">
        <f t="shared" ca="1" si="14"/>
        <v/>
      </c>
      <c r="P911" s="14" t="str">
        <f>IFERROR(INT(IF(MID(VLOOKUP(B911,IMPORT!$F:$AF,23,FALSE),1,10)&lt;&gt;"null",MID(VLOOKUP(B911,IMPORT!$F:$AF,23,FALSE),1,10),"")),"")</f>
        <v/>
      </c>
      <c r="Q911" s="16" t="str">
        <f>IFERROR(INT(IF(MID(VLOOKUP(B911,IMPORT!$F:$AF,26,FALSE),1,10)&lt;&gt;"null",MID(VLOOKUP(B911,IMPORT!$F:$AF,26,FALSE),1,10),"")),"")</f>
        <v/>
      </c>
      <c r="R911" s="16" t="str">
        <f>IFERROR(IF(VLOOKUP(B911,IMPORT!$F:$AF,11,FALSE)="true","X",""),"")</f>
        <v/>
      </c>
      <c r="S911" s="16" t="str">
        <f>IFERROR(IF(VLOOKUP(B911,IMPORT!$F:$AF,12,FALSE)="true","X",""),"")</f>
        <v/>
      </c>
      <c r="T911" s="16" t="str">
        <f>IFERROR(IF(VLOOKUP(B911,IMPORT!$F:$AF,9,FALSE)="true","X",""),"")</f>
        <v/>
      </c>
      <c r="U911" s="16" t="str">
        <f>IFERROR(IF(VLOOKUP(B911,IMPORT!$F:$AF,10,FALSE)="true","X",""),"")</f>
        <v/>
      </c>
      <c r="V911" s="16" t="str">
        <f>IFERROR(IF(VLOOKUP(B911,IMPORT!$F:$AF,13,FALSE)="true","X",""),"")</f>
        <v/>
      </c>
      <c r="W911" s="16" t="str">
        <f>IFERROR(IF(VLOOKUP(B911,IMPORT!$F:$AF,14,FALSE)="true","X",""),"")</f>
        <v/>
      </c>
      <c r="X911" s="12" t="str">
        <f>IFERROR(INT(IF(MID(VLOOKUP(B911,IMPORT!$F:$AF,27,FALSE),1,10)&lt;&gt;"null",MID(VLOOKUP(B911,IMPORT!$F:$AF,27,FALSE),1,10),"-")),"")</f>
        <v/>
      </c>
      <c r="Y911" s="21" t="str">
        <f>IFERROR(IF(VLOOKUP(B911,IMPORT!$F:$AF,24,FALSE)&lt;&gt;"null",VLOOKUP(B911,IMPORT!$F:$AF,24,FALSE),""),"")</f>
        <v/>
      </c>
      <c r="Z911" s="18" t="str">
        <f>IFERROR(IF(VLOOKUP(B911,IMPORT!$F:$AF,25,FALSE)&lt;&gt;"null",VLOOKUP(B911,IMPORT!$F:$AF,25,FALSE),""),"")</f>
        <v/>
      </c>
    </row>
    <row r="912" spans="1:26">
      <c r="A912" s="1" t="str">
        <f>IFERROR(IF(IMPORT!C912&lt;&gt;"",IMPORT!C912,""),"")</f>
        <v/>
      </c>
      <c r="B912" s="1">
        <f>IFERROR(VLOOKUP(D912,IMPORT!$1:$1048576,6,FALSE),"")</f>
        <v>0</v>
      </c>
      <c r="C912" s="1" t="str">
        <f>IFERROR(VLOOKUP(B912,IMPORT!$F:$G,2,FALSE),"")</f>
        <v/>
      </c>
      <c r="D912" s="8" t="str">
        <f>IFERROR(IF(IMPORT!A912&lt;&gt;"",IMPORT!A912,""),"")</f>
        <v/>
      </c>
      <c r="E912" s="1">
        <f>IFERROR(VLOOKUP(D912,IMPORT!$1:$1048576,21,FALSE),"")</f>
        <v>0</v>
      </c>
      <c r="F912" s="25" t="str">
        <f>IFERROR(IF(VLOOKUP(B912,IMPORT!$F:$J,4,0)="true","","S"),"")</f>
        <v/>
      </c>
      <c r="G912" s="10" t="str">
        <f>IFERROR(IF(VLOOKUP(B912,IMPORT!$F:$J,5,0)="normal","","B"),"")</f>
        <v/>
      </c>
      <c r="H912" s="26" t="str">
        <f>IFERROR(IF(VLOOKUP(B912,IMPORT!$F:$L,7,0)="true","","P"),"")</f>
        <v/>
      </c>
      <c r="I912" s="18" t="str">
        <f>IF(AND(OR(IMPORT!K912="available",IMPORT!K912="reservation",IMPORT!K912="reservation-late"),OR(A912&lt;&gt;"Z - Garage - Livraison",A912&lt;&gt;"Z - Garage - Livraison")),B912,"")</f>
        <v/>
      </c>
      <c r="J912" s="18" t="str">
        <f>IFERROR(IF(VLOOKUP(B912,IMPORT!$F:$AF,21,FALSE)&lt;&gt;"null",IF(OR(A912="Z - Garage - Livraison",A912="Z - Garage - Restitution"),"",B912),""),"")</f>
        <v/>
      </c>
      <c r="K912" s="18" t="str">
        <f>IF(AND(J912="",OR(IMPORT!K912="intervention",IMPORT!K912="intervention-late")),IF(OR(A912="Z - Garage - Livraison",A912="Z - Garage - Restitution"),"",B912),"")</f>
        <v/>
      </c>
      <c r="L912" s="18" t="str">
        <f>IFERROR(IF(OR(A912="Z - Garage - Livraison",A912="Z - Garage - Restitution"),B912,""),"")</f>
        <v/>
      </c>
      <c r="M912" s="20" t="str">
        <f>IFERROR(INT(IF(OR(IMPORT!K912="intervention",IMPORT!K912="intervention-late",IMPORT!K912="unavailable"),IF(J912&lt;&gt;"",MID(VLOOKUP(B912,IMPORT!$F:$AF,21,0),1,10),MID(VLOOKUP(B912,IMPORT!$F:$AF,19,0),1,10)),"")),"")</f>
        <v/>
      </c>
      <c r="N912" s="20" t="str">
        <f>IFERROR(INT(IF(OR(IMPORT!K912="intervention",IMPORT!K912="intervention-late",IMPORT!K912="unavailable"),IF(J912&lt;&gt;"",MID(VLOOKUP(B912,IMPORT!$F:$AF,22,0),1,10),MID(VLOOKUP(B912,IMPORT!$F:$AF,20,0),1,10)),"")),"")</f>
        <v/>
      </c>
      <c r="O912" s="18" t="str">
        <f t="shared" ca="1" si="14"/>
        <v/>
      </c>
      <c r="P912" s="14" t="str">
        <f>IFERROR(INT(IF(MID(VLOOKUP(B912,IMPORT!$F:$AF,23,FALSE),1,10)&lt;&gt;"null",MID(VLOOKUP(B912,IMPORT!$F:$AF,23,FALSE),1,10),"")),"")</f>
        <v/>
      </c>
      <c r="Q912" s="16" t="str">
        <f>IFERROR(INT(IF(MID(VLOOKUP(B912,IMPORT!$F:$AF,26,FALSE),1,10)&lt;&gt;"null",MID(VLOOKUP(B912,IMPORT!$F:$AF,26,FALSE),1,10),"")),"")</f>
        <v/>
      </c>
      <c r="R912" s="16" t="str">
        <f>IFERROR(IF(VLOOKUP(B912,IMPORT!$F:$AF,11,FALSE)="true","X",""),"")</f>
        <v/>
      </c>
      <c r="S912" s="16" t="str">
        <f>IFERROR(IF(VLOOKUP(B912,IMPORT!$F:$AF,12,FALSE)="true","X",""),"")</f>
        <v/>
      </c>
      <c r="T912" s="16" t="str">
        <f>IFERROR(IF(VLOOKUP(B912,IMPORT!$F:$AF,9,FALSE)="true","X",""),"")</f>
        <v/>
      </c>
      <c r="U912" s="16" t="str">
        <f>IFERROR(IF(VLOOKUP(B912,IMPORT!$F:$AF,10,FALSE)="true","X",""),"")</f>
        <v/>
      </c>
      <c r="V912" s="16" t="str">
        <f>IFERROR(IF(VLOOKUP(B912,IMPORT!$F:$AF,13,FALSE)="true","X",""),"")</f>
        <v/>
      </c>
      <c r="W912" s="16" t="str">
        <f>IFERROR(IF(VLOOKUP(B912,IMPORT!$F:$AF,14,FALSE)="true","X",""),"")</f>
        <v/>
      </c>
      <c r="X912" s="12" t="str">
        <f>IFERROR(INT(IF(MID(VLOOKUP(B912,IMPORT!$F:$AF,27,FALSE),1,10)&lt;&gt;"null",MID(VLOOKUP(B912,IMPORT!$F:$AF,27,FALSE),1,10),"-")),"")</f>
        <v/>
      </c>
      <c r="Y912" s="21" t="str">
        <f>IFERROR(IF(VLOOKUP(B912,IMPORT!$F:$AF,24,FALSE)&lt;&gt;"null",VLOOKUP(B912,IMPORT!$F:$AF,24,FALSE),""),"")</f>
        <v/>
      </c>
      <c r="Z912" s="18" t="str">
        <f>IFERROR(IF(VLOOKUP(B912,IMPORT!$F:$AF,25,FALSE)&lt;&gt;"null",VLOOKUP(B912,IMPORT!$F:$AF,25,FALSE),""),"")</f>
        <v/>
      </c>
    </row>
    <row r="913" spans="1:26">
      <c r="A913" s="1" t="str">
        <f>IFERROR(IF(IMPORT!C913&lt;&gt;"",IMPORT!C913,""),"")</f>
        <v/>
      </c>
      <c r="B913" s="1">
        <f>IFERROR(VLOOKUP(D913,IMPORT!$1:$1048576,6,FALSE),"")</f>
        <v>0</v>
      </c>
      <c r="C913" s="1" t="str">
        <f>IFERROR(VLOOKUP(B913,IMPORT!$F:$G,2,FALSE),"")</f>
        <v/>
      </c>
      <c r="D913" s="8" t="str">
        <f>IFERROR(IF(IMPORT!A913&lt;&gt;"",IMPORT!A913,""),"")</f>
        <v/>
      </c>
      <c r="E913" s="1">
        <f>IFERROR(VLOOKUP(D913,IMPORT!$1:$1048576,21,FALSE),"")</f>
        <v>0</v>
      </c>
      <c r="F913" s="25" t="str">
        <f>IFERROR(IF(VLOOKUP(B913,IMPORT!$F:$J,4,0)="true","","S"),"")</f>
        <v/>
      </c>
      <c r="G913" s="10" t="str">
        <f>IFERROR(IF(VLOOKUP(B913,IMPORT!$F:$J,5,0)="normal","","B"),"")</f>
        <v/>
      </c>
      <c r="H913" s="26" t="str">
        <f>IFERROR(IF(VLOOKUP(B913,IMPORT!$F:$L,7,0)="true","","P"),"")</f>
        <v/>
      </c>
      <c r="I913" s="18" t="str">
        <f>IF(AND(OR(IMPORT!K913="available",IMPORT!K913="reservation",IMPORT!K913="reservation-late"),OR(A913&lt;&gt;"Z - Garage - Livraison",A913&lt;&gt;"Z - Garage - Livraison")),B913,"")</f>
        <v/>
      </c>
      <c r="J913" s="18" t="str">
        <f>IFERROR(IF(VLOOKUP(B913,IMPORT!$F:$AF,21,FALSE)&lt;&gt;"null",IF(OR(A913="Z - Garage - Livraison",A913="Z - Garage - Restitution"),"",B913),""),"")</f>
        <v/>
      </c>
      <c r="K913" s="18" t="str">
        <f>IF(AND(J913="",OR(IMPORT!K913="intervention",IMPORT!K913="intervention-late")),IF(OR(A913="Z - Garage - Livraison",A913="Z - Garage - Restitution"),"",B913),"")</f>
        <v/>
      </c>
      <c r="L913" s="18" t="str">
        <f>IFERROR(IF(OR(A913="Z - Garage - Livraison",A913="Z - Garage - Restitution"),B913,""),"")</f>
        <v/>
      </c>
      <c r="M913" s="20" t="str">
        <f>IFERROR(INT(IF(OR(IMPORT!K913="intervention",IMPORT!K913="intervention-late",IMPORT!K913="unavailable"),IF(J913&lt;&gt;"",MID(VLOOKUP(B913,IMPORT!$F:$AF,21,0),1,10),MID(VLOOKUP(B913,IMPORT!$F:$AF,19,0),1,10)),"")),"")</f>
        <v/>
      </c>
      <c r="N913" s="20" t="str">
        <f>IFERROR(INT(IF(OR(IMPORT!K913="intervention",IMPORT!K913="intervention-late",IMPORT!K913="unavailable"),IF(J913&lt;&gt;"",MID(VLOOKUP(B913,IMPORT!$F:$AF,22,0),1,10),MID(VLOOKUP(B913,IMPORT!$F:$AF,20,0),1,10)),"")),"")</f>
        <v/>
      </c>
      <c r="O913" s="18" t="str">
        <f t="shared" ca="1" si="14"/>
        <v/>
      </c>
      <c r="P913" s="14" t="str">
        <f>IFERROR(INT(IF(MID(VLOOKUP(B913,IMPORT!$F:$AF,23,FALSE),1,10)&lt;&gt;"null",MID(VLOOKUP(B913,IMPORT!$F:$AF,23,FALSE),1,10),"")),"")</f>
        <v/>
      </c>
      <c r="Q913" s="16" t="str">
        <f>IFERROR(INT(IF(MID(VLOOKUP(B913,IMPORT!$F:$AF,26,FALSE),1,10)&lt;&gt;"null",MID(VLOOKUP(B913,IMPORT!$F:$AF,26,FALSE),1,10),"")),"")</f>
        <v/>
      </c>
      <c r="R913" s="16" t="str">
        <f>IFERROR(IF(VLOOKUP(B913,IMPORT!$F:$AF,11,FALSE)="true","X",""),"")</f>
        <v/>
      </c>
      <c r="S913" s="16" t="str">
        <f>IFERROR(IF(VLOOKUP(B913,IMPORT!$F:$AF,12,FALSE)="true","X",""),"")</f>
        <v/>
      </c>
      <c r="T913" s="16" t="str">
        <f>IFERROR(IF(VLOOKUP(B913,IMPORT!$F:$AF,9,FALSE)="true","X",""),"")</f>
        <v/>
      </c>
      <c r="U913" s="16" t="str">
        <f>IFERROR(IF(VLOOKUP(B913,IMPORT!$F:$AF,10,FALSE)="true","X",""),"")</f>
        <v/>
      </c>
      <c r="V913" s="16" t="str">
        <f>IFERROR(IF(VLOOKUP(B913,IMPORT!$F:$AF,13,FALSE)="true","X",""),"")</f>
        <v/>
      </c>
      <c r="W913" s="16" t="str">
        <f>IFERROR(IF(VLOOKUP(B913,IMPORT!$F:$AF,14,FALSE)="true","X",""),"")</f>
        <v/>
      </c>
      <c r="X913" s="12" t="str">
        <f>IFERROR(INT(IF(MID(VLOOKUP(B913,IMPORT!$F:$AF,27,FALSE),1,10)&lt;&gt;"null",MID(VLOOKUP(B913,IMPORT!$F:$AF,27,FALSE),1,10),"-")),"")</f>
        <v/>
      </c>
      <c r="Y913" s="21" t="str">
        <f>IFERROR(IF(VLOOKUP(B913,IMPORT!$F:$AF,24,FALSE)&lt;&gt;"null",VLOOKUP(B913,IMPORT!$F:$AF,24,FALSE),""),"")</f>
        <v/>
      </c>
      <c r="Z913" s="18" t="str">
        <f>IFERROR(IF(VLOOKUP(B913,IMPORT!$F:$AF,25,FALSE)&lt;&gt;"null",VLOOKUP(B913,IMPORT!$F:$AF,25,FALSE),""),"")</f>
        <v/>
      </c>
    </row>
    <row r="914" spans="1:26">
      <c r="A914" s="1" t="str">
        <f>IFERROR(IF(IMPORT!C914&lt;&gt;"",IMPORT!C914,""),"")</f>
        <v/>
      </c>
      <c r="B914" s="1">
        <f>IFERROR(VLOOKUP(D914,IMPORT!$1:$1048576,6,FALSE),"")</f>
        <v>0</v>
      </c>
      <c r="C914" s="1" t="str">
        <f>IFERROR(VLOOKUP(B914,IMPORT!$F:$G,2,FALSE),"")</f>
        <v/>
      </c>
      <c r="D914" s="8" t="str">
        <f>IFERROR(IF(IMPORT!A914&lt;&gt;"",IMPORT!A914,""),"")</f>
        <v/>
      </c>
      <c r="E914" s="1">
        <f>IFERROR(VLOOKUP(D914,IMPORT!$1:$1048576,21,FALSE),"")</f>
        <v>0</v>
      </c>
      <c r="F914" s="25" t="str">
        <f>IFERROR(IF(VLOOKUP(B914,IMPORT!$F:$J,4,0)="true","","S"),"")</f>
        <v/>
      </c>
      <c r="G914" s="10" t="str">
        <f>IFERROR(IF(VLOOKUP(B914,IMPORT!$F:$J,5,0)="normal","","B"),"")</f>
        <v/>
      </c>
      <c r="H914" s="26" t="str">
        <f>IFERROR(IF(VLOOKUP(B914,IMPORT!$F:$L,7,0)="true","","P"),"")</f>
        <v/>
      </c>
      <c r="I914" s="18" t="str">
        <f>IF(AND(OR(IMPORT!K914="available",IMPORT!K914="reservation",IMPORT!K914="reservation-late"),OR(A914&lt;&gt;"Z - Garage - Livraison",A914&lt;&gt;"Z - Garage - Livraison")),B914,"")</f>
        <v/>
      </c>
      <c r="J914" s="18" t="str">
        <f>IFERROR(IF(VLOOKUP(B914,IMPORT!$F:$AF,21,FALSE)&lt;&gt;"null",IF(OR(A914="Z - Garage - Livraison",A914="Z - Garage - Restitution"),"",B914),""),"")</f>
        <v/>
      </c>
      <c r="K914" s="18" t="str">
        <f>IF(AND(J914="",OR(IMPORT!K914="intervention",IMPORT!K914="intervention-late")),IF(OR(A914="Z - Garage - Livraison",A914="Z - Garage - Restitution"),"",B914),"")</f>
        <v/>
      </c>
      <c r="L914" s="18" t="str">
        <f>IFERROR(IF(OR(A914="Z - Garage - Livraison",A914="Z - Garage - Restitution"),B914,""),"")</f>
        <v/>
      </c>
      <c r="M914" s="20" t="str">
        <f>IFERROR(INT(IF(OR(IMPORT!K914="intervention",IMPORT!K914="intervention-late",IMPORT!K914="unavailable"),IF(J914&lt;&gt;"",MID(VLOOKUP(B914,IMPORT!$F:$AF,21,0),1,10),MID(VLOOKUP(B914,IMPORT!$F:$AF,19,0),1,10)),"")),"")</f>
        <v/>
      </c>
      <c r="N914" s="20" t="str">
        <f>IFERROR(INT(IF(OR(IMPORT!K914="intervention",IMPORT!K914="intervention-late",IMPORT!K914="unavailable"),IF(J914&lt;&gt;"",MID(VLOOKUP(B914,IMPORT!$F:$AF,22,0),1,10),MID(VLOOKUP(B914,IMPORT!$F:$AF,20,0),1,10)),"")),"")</f>
        <v/>
      </c>
      <c r="O914" s="18" t="str">
        <f t="shared" ca="1" si="14"/>
        <v/>
      </c>
      <c r="P914" s="14" t="str">
        <f>IFERROR(INT(IF(MID(VLOOKUP(B914,IMPORT!$F:$AF,23,FALSE),1,10)&lt;&gt;"null",MID(VLOOKUP(B914,IMPORT!$F:$AF,23,FALSE),1,10),"")),"")</f>
        <v/>
      </c>
      <c r="Q914" s="16" t="str">
        <f>IFERROR(INT(IF(MID(VLOOKUP(B914,IMPORT!$F:$AF,26,FALSE),1,10)&lt;&gt;"null",MID(VLOOKUP(B914,IMPORT!$F:$AF,26,FALSE),1,10),"")),"")</f>
        <v/>
      </c>
      <c r="R914" s="16" t="str">
        <f>IFERROR(IF(VLOOKUP(B914,IMPORT!$F:$AF,11,FALSE)="true","X",""),"")</f>
        <v/>
      </c>
      <c r="S914" s="16" t="str">
        <f>IFERROR(IF(VLOOKUP(B914,IMPORT!$F:$AF,12,FALSE)="true","X",""),"")</f>
        <v/>
      </c>
      <c r="T914" s="16" t="str">
        <f>IFERROR(IF(VLOOKUP(B914,IMPORT!$F:$AF,9,FALSE)="true","X",""),"")</f>
        <v/>
      </c>
      <c r="U914" s="16" t="str">
        <f>IFERROR(IF(VLOOKUP(B914,IMPORT!$F:$AF,10,FALSE)="true","X",""),"")</f>
        <v/>
      </c>
      <c r="V914" s="16" t="str">
        <f>IFERROR(IF(VLOOKUP(B914,IMPORT!$F:$AF,13,FALSE)="true","X",""),"")</f>
        <v/>
      </c>
      <c r="W914" s="16" t="str">
        <f>IFERROR(IF(VLOOKUP(B914,IMPORT!$F:$AF,14,FALSE)="true","X",""),"")</f>
        <v/>
      </c>
      <c r="X914" s="12" t="str">
        <f>IFERROR(INT(IF(MID(VLOOKUP(B914,IMPORT!$F:$AF,27,FALSE),1,10)&lt;&gt;"null",MID(VLOOKUP(B914,IMPORT!$F:$AF,27,FALSE),1,10),"-")),"")</f>
        <v/>
      </c>
      <c r="Y914" s="21" t="str">
        <f>IFERROR(IF(VLOOKUP(B914,IMPORT!$F:$AF,24,FALSE)&lt;&gt;"null",VLOOKUP(B914,IMPORT!$F:$AF,24,FALSE),""),"")</f>
        <v/>
      </c>
      <c r="Z914" s="18" t="str">
        <f>IFERROR(IF(VLOOKUP(B914,IMPORT!$F:$AF,25,FALSE)&lt;&gt;"null",VLOOKUP(B914,IMPORT!$F:$AF,25,FALSE),""),"")</f>
        <v/>
      </c>
    </row>
    <row r="915" spans="1:26">
      <c r="A915" s="1" t="str">
        <f>IFERROR(IF(IMPORT!C915&lt;&gt;"",IMPORT!C915,""),"")</f>
        <v/>
      </c>
      <c r="B915" s="1">
        <f>IFERROR(VLOOKUP(D915,IMPORT!$1:$1048576,6,FALSE),"")</f>
        <v>0</v>
      </c>
      <c r="C915" s="1" t="str">
        <f>IFERROR(VLOOKUP(B915,IMPORT!$F:$G,2,FALSE),"")</f>
        <v/>
      </c>
      <c r="D915" s="8" t="str">
        <f>IFERROR(IF(IMPORT!A915&lt;&gt;"",IMPORT!A915,""),"")</f>
        <v/>
      </c>
      <c r="E915" s="1">
        <f>IFERROR(VLOOKUP(D915,IMPORT!$1:$1048576,21,FALSE),"")</f>
        <v>0</v>
      </c>
      <c r="F915" s="25" t="str">
        <f>IFERROR(IF(VLOOKUP(B915,IMPORT!$F:$J,4,0)="true","","S"),"")</f>
        <v/>
      </c>
      <c r="G915" s="10" t="str">
        <f>IFERROR(IF(VLOOKUP(B915,IMPORT!$F:$J,5,0)="normal","","B"),"")</f>
        <v/>
      </c>
      <c r="H915" s="26" t="str">
        <f>IFERROR(IF(VLOOKUP(B915,IMPORT!$F:$L,7,0)="true","","P"),"")</f>
        <v/>
      </c>
      <c r="I915" s="18" t="str">
        <f>IF(AND(OR(IMPORT!K915="available",IMPORT!K915="reservation",IMPORT!K915="reservation-late"),OR(A915&lt;&gt;"Z - Garage - Livraison",A915&lt;&gt;"Z - Garage - Livraison")),B915,"")</f>
        <v/>
      </c>
      <c r="J915" s="18" t="str">
        <f>IFERROR(IF(VLOOKUP(B915,IMPORT!$F:$AF,21,FALSE)&lt;&gt;"null",IF(OR(A915="Z - Garage - Livraison",A915="Z - Garage - Restitution"),"",B915),""),"")</f>
        <v/>
      </c>
      <c r="K915" s="18" t="str">
        <f>IF(AND(J915="",OR(IMPORT!K915="intervention",IMPORT!K915="intervention-late")),IF(OR(A915="Z - Garage - Livraison",A915="Z - Garage - Restitution"),"",B915),"")</f>
        <v/>
      </c>
      <c r="L915" s="18" t="str">
        <f>IFERROR(IF(OR(A915="Z - Garage - Livraison",A915="Z - Garage - Restitution"),B915,""),"")</f>
        <v/>
      </c>
      <c r="M915" s="20" t="str">
        <f>IFERROR(INT(IF(OR(IMPORT!K915="intervention",IMPORT!K915="intervention-late",IMPORT!K915="unavailable"),IF(J915&lt;&gt;"",MID(VLOOKUP(B915,IMPORT!$F:$AF,21,0),1,10),MID(VLOOKUP(B915,IMPORT!$F:$AF,19,0),1,10)),"")),"")</f>
        <v/>
      </c>
      <c r="N915" s="20" t="str">
        <f>IFERROR(INT(IF(OR(IMPORT!K915="intervention",IMPORT!K915="intervention-late",IMPORT!K915="unavailable"),IF(J915&lt;&gt;"",MID(VLOOKUP(B915,IMPORT!$F:$AF,22,0),1,10),MID(VLOOKUP(B915,IMPORT!$F:$AF,20,0),1,10)),"")),"")</f>
        <v/>
      </c>
      <c r="O915" s="18" t="str">
        <f t="shared" ca="1" si="14"/>
        <v/>
      </c>
      <c r="P915" s="14" t="str">
        <f>IFERROR(INT(IF(MID(VLOOKUP(B915,IMPORT!$F:$AF,23,FALSE),1,10)&lt;&gt;"null",MID(VLOOKUP(B915,IMPORT!$F:$AF,23,FALSE),1,10),"")),"")</f>
        <v/>
      </c>
      <c r="Q915" s="16" t="str">
        <f>IFERROR(INT(IF(MID(VLOOKUP(B915,IMPORT!$F:$AF,26,FALSE),1,10)&lt;&gt;"null",MID(VLOOKUP(B915,IMPORT!$F:$AF,26,FALSE),1,10),"")),"")</f>
        <v/>
      </c>
      <c r="R915" s="16" t="str">
        <f>IFERROR(IF(VLOOKUP(B915,IMPORT!$F:$AF,11,FALSE)="true","X",""),"")</f>
        <v/>
      </c>
      <c r="S915" s="16" t="str">
        <f>IFERROR(IF(VLOOKUP(B915,IMPORT!$F:$AF,12,FALSE)="true","X",""),"")</f>
        <v/>
      </c>
      <c r="T915" s="16" t="str">
        <f>IFERROR(IF(VLOOKUP(B915,IMPORT!$F:$AF,9,FALSE)="true","X",""),"")</f>
        <v/>
      </c>
      <c r="U915" s="16" t="str">
        <f>IFERROR(IF(VLOOKUP(B915,IMPORT!$F:$AF,10,FALSE)="true","X",""),"")</f>
        <v/>
      </c>
      <c r="V915" s="16" t="str">
        <f>IFERROR(IF(VLOOKUP(B915,IMPORT!$F:$AF,13,FALSE)="true","X",""),"")</f>
        <v/>
      </c>
      <c r="W915" s="16" t="str">
        <f>IFERROR(IF(VLOOKUP(B915,IMPORT!$F:$AF,14,FALSE)="true","X",""),"")</f>
        <v/>
      </c>
      <c r="X915" s="12" t="str">
        <f>IFERROR(INT(IF(MID(VLOOKUP(B915,IMPORT!$F:$AF,27,FALSE),1,10)&lt;&gt;"null",MID(VLOOKUP(B915,IMPORT!$F:$AF,27,FALSE),1,10),"-")),"")</f>
        <v/>
      </c>
      <c r="Y915" s="21" t="str">
        <f>IFERROR(IF(VLOOKUP(B915,IMPORT!$F:$AF,24,FALSE)&lt;&gt;"null",VLOOKUP(B915,IMPORT!$F:$AF,24,FALSE),""),"")</f>
        <v/>
      </c>
      <c r="Z915" s="18" t="str">
        <f>IFERROR(IF(VLOOKUP(B915,IMPORT!$F:$AF,25,FALSE)&lt;&gt;"null",VLOOKUP(B915,IMPORT!$F:$AF,25,FALSE),""),"")</f>
        <v/>
      </c>
    </row>
    <row r="916" spans="1:26">
      <c r="A916" s="1" t="str">
        <f>IFERROR(IF(IMPORT!C916&lt;&gt;"",IMPORT!C916,""),"")</f>
        <v/>
      </c>
      <c r="B916" s="1">
        <f>IFERROR(VLOOKUP(D916,IMPORT!$1:$1048576,6,FALSE),"")</f>
        <v>0</v>
      </c>
      <c r="C916" s="1" t="str">
        <f>IFERROR(VLOOKUP(B916,IMPORT!$F:$G,2,FALSE),"")</f>
        <v/>
      </c>
      <c r="D916" s="8" t="str">
        <f>IFERROR(IF(IMPORT!A916&lt;&gt;"",IMPORT!A916,""),"")</f>
        <v/>
      </c>
      <c r="E916" s="1">
        <f>IFERROR(VLOOKUP(D916,IMPORT!$1:$1048576,21,FALSE),"")</f>
        <v>0</v>
      </c>
      <c r="F916" s="25" t="str">
        <f>IFERROR(IF(VLOOKUP(B916,IMPORT!$F:$J,4,0)="true","","S"),"")</f>
        <v/>
      </c>
      <c r="G916" s="10" t="str">
        <f>IFERROR(IF(VLOOKUP(B916,IMPORT!$F:$J,5,0)="normal","","B"),"")</f>
        <v/>
      </c>
      <c r="H916" s="26" t="str">
        <f>IFERROR(IF(VLOOKUP(B916,IMPORT!$F:$L,7,0)="true","","P"),"")</f>
        <v/>
      </c>
      <c r="I916" s="18" t="str">
        <f>IF(AND(OR(IMPORT!K916="available",IMPORT!K916="reservation",IMPORT!K916="reservation-late"),OR(A916&lt;&gt;"Z - Garage - Livraison",A916&lt;&gt;"Z - Garage - Livraison")),B916,"")</f>
        <v/>
      </c>
      <c r="J916" s="18" t="str">
        <f>IFERROR(IF(VLOOKUP(B916,IMPORT!$F:$AF,21,FALSE)&lt;&gt;"null",IF(OR(A916="Z - Garage - Livraison",A916="Z - Garage - Restitution"),"",B916),""),"")</f>
        <v/>
      </c>
      <c r="K916" s="18" t="str">
        <f>IF(AND(J916="",OR(IMPORT!K916="intervention",IMPORT!K916="intervention-late")),IF(OR(A916="Z - Garage - Livraison",A916="Z - Garage - Restitution"),"",B916),"")</f>
        <v/>
      </c>
      <c r="L916" s="18" t="str">
        <f>IFERROR(IF(OR(A916="Z - Garage - Livraison",A916="Z - Garage - Restitution"),B916,""),"")</f>
        <v/>
      </c>
      <c r="M916" s="20" t="str">
        <f>IFERROR(INT(IF(OR(IMPORT!K916="intervention",IMPORT!K916="intervention-late",IMPORT!K916="unavailable"),IF(J916&lt;&gt;"",MID(VLOOKUP(B916,IMPORT!$F:$AF,21,0),1,10),MID(VLOOKUP(B916,IMPORT!$F:$AF,19,0),1,10)),"")),"")</f>
        <v/>
      </c>
      <c r="N916" s="20" t="str">
        <f>IFERROR(INT(IF(OR(IMPORT!K916="intervention",IMPORT!K916="intervention-late",IMPORT!K916="unavailable"),IF(J916&lt;&gt;"",MID(VLOOKUP(B916,IMPORT!$F:$AF,22,0),1,10),MID(VLOOKUP(B916,IMPORT!$F:$AF,20,0),1,10)),"")),"")</f>
        <v/>
      </c>
      <c r="O916" s="18" t="str">
        <f t="shared" ca="1" si="14"/>
        <v/>
      </c>
      <c r="P916" s="14" t="str">
        <f>IFERROR(INT(IF(MID(VLOOKUP(B916,IMPORT!$F:$AF,23,FALSE),1,10)&lt;&gt;"null",MID(VLOOKUP(B916,IMPORT!$F:$AF,23,FALSE),1,10),"")),"")</f>
        <v/>
      </c>
      <c r="Q916" s="16" t="str">
        <f>IFERROR(INT(IF(MID(VLOOKUP(B916,IMPORT!$F:$AF,26,FALSE),1,10)&lt;&gt;"null",MID(VLOOKUP(B916,IMPORT!$F:$AF,26,FALSE),1,10),"")),"")</f>
        <v/>
      </c>
      <c r="R916" s="16" t="str">
        <f>IFERROR(IF(VLOOKUP(B916,IMPORT!$F:$AF,11,FALSE)="true","X",""),"")</f>
        <v/>
      </c>
      <c r="S916" s="16" t="str">
        <f>IFERROR(IF(VLOOKUP(B916,IMPORT!$F:$AF,12,FALSE)="true","X",""),"")</f>
        <v/>
      </c>
      <c r="T916" s="16" t="str">
        <f>IFERROR(IF(VLOOKUP(B916,IMPORT!$F:$AF,9,FALSE)="true","X",""),"")</f>
        <v/>
      </c>
      <c r="U916" s="16" t="str">
        <f>IFERROR(IF(VLOOKUP(B916,IMPORT!$F:$AF,10,FALSE)="true","X",""),"")</f>
        <v/>
      </c>
      <c r="V916" s="16" t="str">
        <f>IFERROR(IF(VLOOKUP(B916,IMPORT!$F:$AF,13,FALSE)="true","X",""),"")</f>
        <v/>
      </c>
      <c r="W916" s="16" t="str">
        <f>IFERROR(IF(VLOOKUP(B916,IMPORT!$F:$AF,14,FALSE)="true","X",""),"")</f>
        <v/>
      </c>
      <c r="X916" s="12" t="str">
        <f>IFERROR(INT(IF(MID(VLOOKUP(B916,IMPORT!$F:$AF,27,FALSE),1,10)&lt;&gt;"null",MID(VLOOKUP(B916,IMPORT!$F:$AF,27,FALSE),1,10),"-")),"")</f>
        <v/>
      </c>
      <c r="Y916" s="21" t="str">
        <f>IFERROR(IF(VLOOKUP(B916,IMPORT!$F:$AF,24,FALSE)&lt;&gt;"null",VLOOKUP(B916,IMPORT!$F:$AF,24,FALSE),""),"")</f>
        <v/>
      </c>
      <c r="Z916" s="18" t="str">
        <f>IFERROR(IF(VLOOKUP(B916,IMPORT!$F:$AF,25,FALSE)&lt;&gt;"null",VLOOKUP(B916,IMPORT!$F:$AF,25,FALSE),""),"")</f>
        <v/>
      </c>
    </row>
    <row r="917" spans="1:26">
      <c r="A917" s="1" t="str">
        <f>IFERROR(IF(IMPORT!C917&lt;&gt;"",IMPORT!C917,""),"")</f>
        <v/>
      </c>
      <c r="B917" s="1">
        <f>IFERROR(VLOOKUP(D917,IMPORT!$1:$1048576,6,FALSE),"")</f>
        <v>0</v>
      </c>
      <c r="C917" s="1" t="str">
        <f>IFERROR(VLOOKUP(B917,IMPORT!$F:$G,2,FALSE),"")</f>
        <v/>
      </c>
      <c r="D917" s="8" t="str">
        <f>IFERROR(IF(IMPORT!A917&lt;&gt;"",IMPORT!A917,""),"")</f>
        <v/>
      </c>
      <c r="E917" s="1">
        <f>IFERROR(VLOOKUP(D917,IMPORT!$1:$1048576,21,FALSE),"")</f>
        <v>0</v>
      </c>
      <c r="F917" s="25" t="str">
        <f>IFERROR(IF(VLOOKUP(B917,IMPORT!$F:$J,4,0)="true","","S"),"")</f>
        <v/>
      </c>
      <c r="G917" s="10" t="str">
        <f>IFERROR(IF(VLOOKUP(B917,IMPORT!$F:$J,5,0)="normal","","B"),"")</f>
        <v/>
      </c>
      <c r="H917" s="26" t="str">
        <f>IFERROR(IF(VLOOKUP(B917,IMPORT!$F:$L,7,0)="true","","P"),"")</f>
        <v/>
      </c>
      <c r="I917" s="18" t="str">
        <f>IF(AND(OR(IMPORT!K917="available",IMPORT!K917="reservation",IMPORT!K917="reservation-late"),OR(A917&lt;&gt;"Z - Garage - Livraison",A917&lt;&gt;"Z - Garage - Livraison")),B917,"")</f>
        <v/>
      </c>
      <c r="J917" s="18" t="str">
        <f>IFERROR(IF(VLOOKUP(B917,IMPORT!$F:$AF,21,FALSE)&lt;&gt;"null",IF(OR(A917="Z - Garage - Livraison",A917="Z - Garage - Restitution"),"",B917),""),"")</f>
        <v/>
      </c>
      <c r="K917" s="18" t="str">
        <f>IF(AND(J917="",OR(IMPORT!K917="intervention",IMPORT!K917="intervention-late")),IF(OR(A917="Z - Garage - Livraison",A917="Z - Garage - Restitution"),"",B917),"")</f>
        <v/>
      </c>
      <c r="L917" s="18" t="str">
        <f>IFERROR(IF(OR(A917="Z - Garage - Livraison",A917="Z - Garage - Restitution"),B917,""),"")</f>
        <v/>
      </c>
      <c r="M917" s="20" t="str">
        <f>IFERROR(INT(IF(OR(IMPORT!K917="intervention",IMPORT!K917="intervention-late",IMPORT!K917="unavailable"),IF(J917&lt;&gt;"",MID(VLOOKUP(B917,IMPORT!$F:$AF,21,0),1,10),MID(VLOOKUP(B917,IMPORT!$F:$AF,19,0),1,10)),"")),"")</f>
        <v/>
      </c>
      <c r="N917" s="20" t="str">
        <f>IFERROR(INT(IF(OR(IMPORT!K917="intervention",IMPORT!K917="intervention-late",IMPORT!K917="unavailable"),IF(J917&lt;&gt;"",MID(VLOOKUP(B917,IMPORT!$F:$AF,22,0),1,10),MID(VLOOKUP(B917,IMPORT!$F:$AF,20,0),1,10)),"")),"")</f>
        <v/>
      </c>
      <c r="O917" s="18" t="str">
        <f t="shared" ca="1" si="14"/>
        <v/>
      </c>
      <c r="P917" s="14" t="str">
        <f>IFERROR(INT(IF(MID(VLOOKUP(B917,IMPORT!$F:$AF,23,FALSE),1,10)&lt;&gt;"null",MID(VLOOKUP(B917,IMPORT!$F:$AF,23,FALSE),1,10),"")),"")</f>
        <v/>
      </c>
      <c r="Q917" s="16" t="str">
        <f>IFERROR(INT(IF(MID(VLOOKUP(B917,IMPORT!$F:$AF,26,FALSE),1,10)&lt;&gt;"null",MID(VLOOKUP(B917,IMPORT!$F:$AF,26,FALSE),1,10),"")),"")</f>
        <v/>
      </c>
      <c r="R917" s="16" t="str">
        <f>IFERROR(IF(VLOOKUP(B917,IMPORT!$F:$AF,11,FALSE)="true","X",""),"")</f>
        <v/>
      </c>
      <c r="S917" s="16" t="str">
        <f>IFERROR(IF(VLOOKUP(B917,IMPORT!$F:$AF,12,FALSE)="true","X",""),"")</f>
        <v/>
      </c>
      <c r="T917" s="16" t="str">
        <f>IFERROR(IF(VLOOKUP(B917,IMPORT!$F:$AF,9,FALSE)="true","X",""),"")</f>
        <v/>
      </c>
      <c r="U917" s="16" t="str">
        <f>IFERROR(IF(VLOOKUP(B917,IMPORT!$F:$AF,10,FALSE)="true","X",""),"")</f>
        <v/>
      </c>
      <c r="V917" s="16" t="str">
        <f>IFERROR(IF(VLOOKUP(B917,IMPORT!$F:$AF,13,FALSE)="true","X",""),"")</f>
        <v/>
      </c>
      <c r="W917" s="16" t="str">
        <f>IFERROR(IF(VLOOKUP(B917,IMPORT!$F:$AF,14,FALSE)="true","X",""),"")</f>
        <v/>
      </c>
      <c r="X917" s="12" t="str">
        <f>IFERROR(INT(IF(MID(VLOOKUP(B917,IMPORT!$F:$AF,27,FALSE),1,10)&lt;&gt;"null",MID(VLOOKUP(B917,IMPORT!$F:$AF,27,FALSE),1,10),"-")),"")</f>
        <v/>
      </c>
      <c r="Y917" s="21" t="str">
        <f>IFERROR(IF(VLOOKUP(B917,IMPORT!$F:$AF,24,FALSE)&lt;&gt;"null",VLOOKUP(B917,IMPORT!$F:$AF,24,FALSE),""),"")</f>
        <v/>
      </c>
      <c r="Z917" s="18" t="str">
        <f>IFERROR(IF(VLOOKUP(B917,IMPORT!$F:$AF,25,FALSE)&lt;&gt;"null",VLOOKUP(B917,IMPORT!$F:$AF,25,FALSE),""),"")</f>
        <v/>
      </c>
    </row>
    <row r="918" spans="1:26">
      <c r="A918" s="1" t="str">
        <f>IFERROR(IF(IMPORT!C918&lt;&gt;"",IMPORT!C918,""),"")</f>
        <v/>
      </c>
      <c r="B918" s="1">
        <f>IFERROR(VLOOKUP(D918,IMPORT!$1:$1048576,6,FALSE),"")</f>
        <v>0</v>
      </c>
      <c r="C918" s="1" t="str">
        <f>IFERROR(VLOOKUP(B918,IMPORT!$F:$G,2,FALSE),"")</f>
        <v/>
      </c>
      <c r="D918" s="8" t="str">
        <f>IFERROR(IF(IMPORT!A918&lt;&gt;"",IMPORT!A918,""),"")</f>
        <v/>
      </c>
      <c r="E918" s="1">
        <f>IFERROR(VLOOKUP(D918,IMPORT!$1:$1048576,21,FALSE),"")</f>
        <v>0</v>
      </c>
      <c r="F918" s="25" t="str">
        <f>IFERROR(IF(VLOOKUP(B918,IMPORT!$F:$J,4,0)="true","","S"),"")</f>
        <v/>
      </c>
      <c r="G918" s="10" t="str">
        <f>IFERROR(IF(VLOOKUP(B918,IMPORT!$F:$J,5,0)="normal","","B"),"")</f>
        <v/>
      </c>
      <c r="H918" s="26" t="str">
        <f>IFERROR(IF(VLOOKUP(B918,IMPORT!$F:$L,7,0)="true","","P"),"")</f>
        <v/>
      </c>
      <c r="I918" s="18" t="str">
        <f>IF(AND(OR(IMPORT!K918="available",IMPORT!K918="reservation",IMPORT!K918="reservation-late"),OR(A918&lt;&gt;"Z - Garage - Livraison",A918&lt;&gt;"Z - Garage - Livraison")),B918,"")</f>
        <v/>
      </c>
      <c r="J918" s="18" t="str">
        <f>IFERROR(IF(VLOOKUP(B918,IMPORT!$F:$AF,21,FALSE)&lt;&gt;"null",IF(OR(A918="Z - Garage - Livraison",A918="Z - Garage - Restitution"),"",B918),""),"")</f>
        <v/>
      </c>
      <c r="K918" s="18" t="str">
        <f>IF(AND(J918="",OR(IMPORT!K918="intervention",IMPORT!K918="intervention-late")),IF(OR(A918="Z - Garage - Livraison",A918="Z - Garage - Restitution"),"",B918),"")</f>
        <v/>
      </c>
      <c r="L918" s="18" t="str">
        <f>IFERROR(IF(OR(A918="Z - Garage - Livraison",A918="Z - Garage - Restitution"),B918,""),"")</f>
        <v/>
      </c>
      <c r="M918" s="20" t="str">
        <f>IFERROR(INT(IF(OR(IMPORT!K918="intervention",IMPORT!K918="intervention-late",IMPORT!K918="unavailable"),IF(J918&lt;&gt;"",MID(VLOOKUP(B918,IMPORT!$F:$AF,21,0),1,10),MID(VLOOKUP(B918,IMPORT!$F:$AF,19,0),1,10)),"")),"")</f>
        <v/>
      </c>
      <c r="N918" s="20" t="str">
        <f>IFERROR(INT(IF(OR(IMPORT!K918="intervention",IMPORT!K918="intervention-late",IMPORT!K918="unavailable"),IF(J918&lt;&gt;"",MID(VLOOKUP(B918,IMPORT!$F:$AF,22,0),1,10),MID(VLOOKUP(B918,IMPORT!$F:$AF,20,0),1,10)),"")),"")</f>
        <v/>
      </c>
      <c r="O918" s="18" t="str">
        <f t="shared" ca="1" si="14"/>
        <v/>
      </c>
      <c r="P918" s="14" t="str">
        <f>IFERROR(INT(IF(MID(VLOOKUP(B918,IMPORT!$F:$AF,23,FALSE),1,10)&lt;&gt;"null",MID(VLOOKUP(B918,IMPORT!$F:$AF,23,FALSE),1,10),"")),"")</f>
        <v/>
      </c>
      <c r="Q918" s="16" t="str">
        <f>IFERROR(INT(IF(MID(VLOOKUP(B918,IMPORT!$F:$AF,26,FALSE),1,10)&lt;&gt;"null",MID(VLOOKUP(B918,IMPORT!$F:$AF,26,FALSE),1,10),"")),"")</f>
        <v/>
      </c>
      <c r="R918" s="16" t="str">
        <f>IFERROR(IF(VLOOKUP(B918,IMPORT!$F:$AF,11,FALSE)="true","X",""),"")</f>
        <v/>
      </c>
      <c r="S918" s="16" t="str">
        <f>IFERROR(IF(VLOOKUP(B918,IMPORT!$F:$AF,12,FALSE)="true","X",""),"")</f>
        <v/>
      </c>
      <c r="T918" s="16" t="str">
        <f>IFERROR(IF(VLOOKUP(B918,IMPORT!$F:$AF,9,FALSE)="true","X",""),"")</f>
        <v/>
      </c>
      <c r="U918" s="16" t="str">
        <f>IFERROR(IF(VLOOKUP(B918,IMPORT!$F:$AF,10,FALSE)="true","X",""),"")</f>
        <v/>
      </c>
      <c r="V918" s="16" t="str">
        <f>IFERROR(IF(VLOOKUP(B918,IMPORT!$F:$AF,13,FALSE)="true","X",""),"")</f>
        <v/>
      </c>
      <c r="W918" s="16" t="str">
        <f>IFERROR(IF(VLOOKUP(B918,IMPORT!$F:$AF,14,FALSE)="true","X",""),"")</f>
        <v/>
      </c>
      <c r="X918" s="12" t="str">
        <f>IFERROR(INT(IF(MID(VLOOKUP(B918,IMPORT!$F:$AF,27,FALSE),1,10)&lt;&gt;"null",MID(VLOOKUP(B918,IMPORT!$F:$AF,27,FALSE),1,10),"-")),"")</f>
        <v/>
      </c>
      <c r="Y918" s="21" t="str">
        <f>IFERROR(IF(VLOOKUP(B918,IMPORT!$F:$AF,24,FALSE)&lt;&gt;"null",VLOOKUP(B918,IMPORT!$F:$AF,24,FALSE),""),"")</f>
        <v/>
      </c>
      <c r="Z918" s="18" t="str">
        <f>IFERROR(IF(VLOOKUP(B918,IMPORT!$F:$AF,25,FALSE)&lt;&gt;"null",VLOOKUP(B918,IMPORT!$F:$AF,25,FALSE),""),"")</f>
        <v/>
      </c>
    </row>
    <row r="919" spans="1:26">
      <c r="A919" s="1" t="str">
        <f>IFERROR(IF(IMPORT!C919&lt;&gt;"",IMPORT!C919,""),"")</f>
        <v/>
      </c>
      <c r="B919" s="1">
        <f>IFERROR(VLOOKUP(D919,IMPORT!$1:$1048576,6,FALSE),"")</f>
        <v>0</v>
      </c>
      <c r="C919" s="1" t="str">
        <f>IFERROR(VLOOKUP(B919,IMPORT!$F:$G,2,FALSE),"")</f>
        <v/>
      </c>
      <c r="D919" s="8" t="str">
        <f>IFERROR(IF(IMPORT!A919&lt;&gt;"",IMPORT!A919,""),"")</f>
        <v/>
      </c>
      <c r="E919" s="1">
        <f>IFERROR(VLOOKUP(D919,IMPORT!$1:$1048576,21,FALSE),"")</f>
        <v>0</v>
      </c>
      <c r="F919" s="25" t="str">
        <f>IFERROR(IF(VLOOKUP(B919,IMPORT!$F:$J,4,0)="true","","S"),"")</f>
        <v/>
      </c>
      <c r="G919" s="10" t="str">
        <f>IFERROR(IF(VLOOKUP(B919,IMPORT!$F:$J,5,0)="normal","","B"),"")</f>
        <v/>
      </c>
      <c r="H919" s="26" t="str">
        <f>IFERROR(IF(VLOOKUP(B919,IMPORT!$F:$L,7,0)="true","","P"),"")</f>
        <v/>
      </c>
      <c r="I919" s="18" t="str">
        <f>IF(AND(OR(IMPORT!K919="available",IMPORT!K919="reservation",IMPORT!K919="reservation-late"),OR(A919&lt;&gt;"Z - Garage - Livraison",A919&lt;&gt;"Z - Garage - Livraison")),B919,"")</f>
        <v/>
      </c>
      <c r="J919" s="18" t="str">
        <f>IFERROR(IF(VLOOKUP(B919,IMPORT!$F:$AF,21,FALSE)&lt;&gt;"null",IF(OR(A919="Z - Garage - Livraison",A919="Z - Garage - Restitution"),"",B919),""),"")</f>
        <v/>
      </c>
      <c r="K919" s="18" t="str">
        <f>IF(AND(J919="",OR(IMPORT!K919="intervention",IMPORT!K919="intervention-late")),IF(OR(A919="Z - Garage - Livraison",A919="Z - Garage - Restitution"),"",B919),"")</f>
        <v/>
      </c>
      <c r="L919" s="18" t="str">
        <f>IFERROR(IF(OR(A919="Z - Garage - Livraison",A919="Z - Garage - Restitution"),B919,""),"")</f>
        <v/>
      </c>
      <c r="M919" s="20" t="str">
        <f>IFERROR(INT(IF(OR(IMPORT!K919="intervention",IMPORT!K919="intervention-late",IMPORT!K919="unavailable"),IF(J919&lt;&gt;"",MID(VLOOKUP(B919,IMPORT!$F:$AF,21,0),1,10),MID(VLOOKUP(B919,IMPORT!$F:$AF,19,0),1,10)),"")),"")</f>
        <v/>
      </c>
      <c r="N919" s="20" t="str">
        <f>IFERROR(INT(IF(OR(IMPORT!K919="intervention",IMPORT!K919="intervention-late",IMPORT!K919="unavailable"),IF(J919&lt;&gt;"",MID(VLOOKUP(B919,IMPORT!$F:$AF,22,0),1,10),MID(VLOOKUP(B919,IMPORT!$F:$AF,20,0),1,10)),"")),"")</f>
        <v/>
      </c>
      <c r="O919" s="18" t="str">
        <f t="shared" ca="1" si="14"/>
        <v/>
      </c>
      <c r="P919" s="14" t="str">
        <f>IFERROR(INT(IF(MID(VLOOKUP(B919,IMPORT!$F:$AF,23,FALSE),1,10)&lt;&gt;"null",MID(VLOOKUP(B919,IMPORT!$F:$AF,23,FALSE),1,10),"")),"")</f>
        <v/>
      </c>
      <c r="Q919" s="16" t="str">
        <f>IFERROR(INT(IF(MID(VLOOKUP(B919,IMPORT!$F:$AF,26,FALSE),1,10)&lt;&gt;"null",MID(VLOOKUP(B919,IMPORT!$F:$AF,26,FALSE),1,10),"")),"")</f>
        <v/>
      </c>
      <c r="R919" s="16" t="str">
        <f>IFERROR(IF(VLOOKUP(B919,IMPORT!$F:$AF,11,FALSE)="true","X",""),"")</f>
        <v/>
      </c>
      <c r="S919" s="16" t="str">
        <f>IFERROR(IF(VLOOKUP(B919,IMPORT!$F:$AF,12,FALSE)="true","X",""),"")</f>
        <v/>
      </c>
      <c r="T919" s="16" t="str">
        <f>IFERROR(IF(VLOOKUP(B919,IMPORT!$F:$AF,9,FALSE)="true","X",""),"")</f>
        <v/>
      </c>
      <c r="U919" s="16" t="str">
        <f>IFERROR(IF(VLOOKUP(B919,IMPORT!$F:$AF,10,FALSE)="true","X",""),"")</f>
        <v/>
      </c>
      <c r="V919" s="16" t="str">
        <f>IFERROR(IF(VLOOKUP(B919,IMPORT!$F:$AF,13,FALSE)="true","X",""),"")</f>
        <v/>
      </c>
      <c r="W919" s="16" t="str">
        <f>IFERROR(IF(VLOOKUP(B919,IMPORT!$F:$AF,14,FALSE)="true","X",""),"")</f>
        <v/>
      </c>
      <c r="X919" s="12" t="str">
        <f>IFERROR(INT(IF(MID(VLOOKUP(B919,IMPORT!$F:$AF,27,FALSE),1,10)&lt;&gt;"null",MID(VLOOKUP(B919,IMPORT!$F:$AF,27,FALSE),1,10),"-")),"")</f>
        <v/>
      </c>
      <c r="Y919" s="21" t="str">
        <f>IFERROR(IF(VLOOKUP(B919,IMPORT!$F:$AF,24,FALSE)&lt;&gt;"null",VLOOKUP(B919,IMPORT!$F:$AF,24,FALSE),""),"")</f>
        <v/>
      </c>
      <c r="Z919" s="18" t="str">
        <f>IFERROR(IF(VLOOKUP(B919,IMPORT!$F:$AF,25,FALSE)&lt;&gt;"null",VLOOKUP(B919,IMPORT!$F:$AF,25,FALSE),""),"")</f>
        <v/>
      </c>
    </row>
    <row r="920" spans="1:26">
      <c r="A920" s="1" t="str">
        <f>IFERROR(IF(IMPORT!C920&lt;&gt;"",IMPORT!C920,""),"")</f>
        <v/>
      </c>
      <c r="B920" s="1">
        <f>IFERROR(VLOOKUP(D920,IMPORT!$1:$1048576,6,FALSE),"")</f>
        <v>0</v>
      </c>
      <c r="C920" s="1" t="str">
        <f>IFERROR(VLOOKUP(B920,IMPORT!$F:$G,2,FALSE),"")</f>
        <v/>
      </c>
      <c r="D920" s="8" t="str">
        <f>IFERROR(IF(IMPORT!A920&lt;&gt;"",IMPORT!A920,""),"")</f>
        <v/>
      </c>
      <c r="E920" s="1">
        <f>IFERROR(VLOOKUP(D920,IMPORT!$1:$1048576,21,FALSE),"")</f>
        <v>0</v>
      </c>
      <c r="F920" s="25" t="str">
        <f>IFERROR(IF(VLOOKUP(B920,IMPORT!$F:$J,4,0)="true","","S"),"")</f>
        <v/>
      </c>
      <c r="G920" s="10" t="str">
        <f>IFERROR(IF(VLOOKUP(B920,IMPORT!$F:$J,5,0)="normal","","B"),"")</f>
        <v/>
      </c>
      <c r="H920" s="26" t="str">
        <f>IFERROR(IF(VLOOKUP(B920,IMPORT!$F:$L,7,0)="true","","P"),"")</f>
        <v/>
      </c>
      <c r="I920" s="18" t="str">
        <f>IF(AND(OR(IMPORT!K920="available",IMPORT!K920="reservation",IMPORT!K920="reservation-late"),OR(A920&lt;&gt;"Z - Garage - Livraison",A920&lt;&gt;"Z - Garage - Livraison")),B920,"")</f>
        <v/>
      </c>
      <c r="J920" s="18" t="str">
        <f>IFERROR(IF(VLOOKUP(B920,IMPORT!$F:$AF,21,FALSE)&lt;&gt;"null",IF(OR(A920="Z - Garage - Livraison",A920="Z - Garage - Restitution"),"",B920),""),"")</f>
        <v/>
      </c>
      <c r="K920" s="18" t="str">
        <f>IF(AND(J920="",OR(IMPORT!K920="intervention",IMPORT!K920="intervention-late")),IF(OR(A920="Z - Garage - Livraison",A920="Z - Garage - Restitution"),"",B920),"")</f>
        <v/>
      </c>
      <c r="L920" s="18" t="str">
        <f>IFERROR(IF(OR(A920="Z - Garage - Livraison",A920="Z - Garage - Restitution"),B920,""),"")</f>
        <v/>
      </c>
      <c r="M920" s="20" t="str">
        <f>IFERROR(INT(IF(OR(IMPORT!K920="intervention",IMPORT!K920="intervention-late",IMPORT!K920="unavailable"),IF(J920&lt;&gt;"",MID(VLOOKUP(B920,IMPORT!$F:$AF,21,0),1,10),MID(VLOOKUP(B920,IMPORT!$F:$AF,19,0),1,10)),"")),"")</f>
        <v/>
      </c>
      <c r="N920" s="20" t="str">
        <f>IFERROR(INT(IF(OR(IMPORT!K920="intervention",IMPORT!K920="intervention-late",IMPORT!K920="unavailable"),IF(J920&lt;&gt;"",MID(VLOOKUP(B920,IMPORT!$F:$AF,22,0),1,10),MID(VLOOKUP(B920,IMPORT!$F:$AF,20,0),1,10)),"")),"")</f>
        <v/>
      </c>
      <c r="O920" s="18" t="str">
        <f t="shared" ca="1" si="14"/>
        <v/>
      </c>
      <c r="P920" s="14" t="str">
        <f>IFERROR(INT(IF(MID(VLOOKUP(B920,IMPORT!$F:$AF,23,FALSE),1,10)&lt;&gt;"null",MID(VLOOKUP(B920,IMPORT!$F:$AF,23,FALSE),1,10),"")),"")</f>
        <v/>
      </c>
      <c r="Q920" s="16" t="str">
        <f>IFERROR(INT(IF(MID(VLOOKUP(B920,IMPORT!$F:$AF,26,FALSE),1,10)&lt;&gt;"null",MID(VLOOKUP(B920,IMPORT!$F:$AF,26,FALSE),1,10),"")),"")</f>
        <v/>
      </c>
      <c r="R920" s="16" t="str">
        <f>IFERROR(IF(VLOOKUP(B920,IMPORT!$F:$AF,11,FALSE)="true","X",""),"")</f>
        <v/>
      </c>
      <c r="S920" s="16" t="str">
        <f>IFERROR(IF(VLOOKUP(B920,IMPORT!$F:$AF,12,FALSE)="true","X",""),"")</f>
        <v/>
      </c>
      <c r="T920" s="16" t="str">
        <f>IFERROR(IF(VLOOKUP(B920,IMPORT!$F:$AF,9,FALSE)="true","X",""),"")</f>
        <v/>
      </c>
      <c r="U920" s="16" t="str">
        <f>IFERROR(IF(VLOOKUP(B920,IMPORT!$F:$AF,10,FALSE)="true","X",""),"")</f>
        <v/>
      </c>
      <c r="V920" s="16" t="str">
        <f>IFERROR(IF(VLOOKUP(B920,IMPORT!$F:$AF,13,FALSE)="true","X",""),"")</f>
        <v/>
      </c>
      <c r="W920" s="16" t="str">
        <f>IFERROR(IF(VLOOKUP(B920,IMPORT!$F:$AF,14,FALSE)="true","X",""),"")</f>
        <v/>
      </c>
      <c r="X920" s="12" t="str">
        <f>IFERROR(INT(IF(MID(VLOOKUP(B920,IMPORT!$F:$AF,27,FALSE),1,10)&lt;&gt;"null",MID(VLOOKUP(B920,IMPORT!$F:$AF,27,FALSE),1,10),"-")),"")</f>
        <v/>
      </c>
      <c r="Y920" s="21" t="str">
        <f>IFERROR(IF(VLOOKUP(B920,IMPORT!$F:$AF,24,FALSE)&lt;&gt;"null",VLOOKUP(B920,IMPORT!$F:$AF,24,FALSE),""),"")</f>
        <v/>
      </c>
      <c r="Z920" s="18" t="str">
        <f>IFERROR(IF(VLOOKUP(B920,IMPORT!$F:$AF,25,FALSE)&lt;&gt;"null",VLOOKUP(B920,IMPORT!$F:$AF,25,FALSE),""),"")</f>
        <v/>
      </c>
    </row>
    <row r="921" spans="1:26">
      <c r="A921" s="1" t="str">
        <f>IFERROR(IF(IMPORT!C921&lt;&gt;"",IMPORT!C921,""),"")</f>
        <v/>
      </c>
      <c r="B921" s="1">
        <f>IFERROR(VLOOKUP(D921,IMPORT!$1:$1048576,6,FALSE),"")</f>
        <v>0</v>
      </c>
      <c r="C921" s="1" t="str">
        <f>IFERROR(VLOOKUP(B921,IMPORT!$F:$G,2,FALSE),"")</f>
        <v/>
      </c>
      <c r="D921" s="8" t="str">
        <f>IFERROR(IF(IMPORT!A921&lt;&gt;"",IMPORT!A921,""),"")</f>
        <v/>
      </c>
      <c r="E921" s="1">
        <f>IFERROR(VLOOKUP(D921,IMPORT!$1:$1048576,21,FALSE),"")</f>
        <v>0</v>
      </c>
      <c r="F921" s="25" t="str">
        <f>IFERROR(IF(VLOOKUP(B921,IMPORT!$F:$J,4,0)="true","","S"),"")</f>
        <v/>
      </c>
      <c r="G921" s="10" t="str">
        <f>IFERROR(IF(VLOOKUP(B921,IMPORT!$F:$J,5,0)="normal","","B"),"")</f>
        <v/>
      </c>
      <c r="H921" s="26" t="str">
        <f>IFERROR(IF(VLOOKUP(B921,IMPORT!$F:$L,7,0)="true","","P"),"")</f>
        <v/>
      </c>
      <c r="I921" s="18" t="str">
        <f>IF(AND(OR(IMPORT!K921="available",IMPORT!K921="reservation",IMPORT!K921="reservation-late"),OR(A921&lt;&gt;"Z - Garage - Livraison",A921&lt;&gt;"Z - Garage - Livraison")),B921,"")</f>
        <v/>
      </c>
      <c r="J921" s="18" t="str">
        <f>IFERROR(IF(VLOOKUP(B921,IMPORT!$F:$AF,21,FALSE)&lt;&gt;"null",IF(OR(A921="Z - Garage - Livraison",A921="Z - Garage - Restitution"),"",B921),""),"")</f>
        <v/>
      </c>
      <c r="K921" s="18" t="str">
        <f>IF(AND(J921="",OR(IMPORT!K921="intervention",IMPORT!K921="intervention-late")),IF(OR(A921="Z - Garage - Livraison",A921="Z - Garage - Restitution"),"",B921),"")</f>
        <v/>
      </c>
      <c r="L921" s="18" t="str">
        <f>IFERROR(IF(OR(A921="Z - Garage - Livraison",A921="Z - Garage - Restitution"),B921,""),"")</f>
        <v/>
      </c>
      <c r="M921" s="20" t="str">
        <f>IFERROR(INT(IF(OR(IMPORT!K921="intervention",IMPORT!K921="intervention-late",IMPORT!K921="unavailable"),IF(J921&lt;&gt;"",MID(VLOOKUP(B921,IMPORT!$F:$AF,21,0),1,10),MID(VLOOKUP(B921,IMPORT!$F:$AF,19,0),1,10)),"")),"")</f>
        <v/>
      </c>
      <c r="N921" s="20" t="str">
        <f>IFERROR(INT(IF(OR(IMPORT!K921="intervention",IMPORT!K921="intervention-late",IMPORT!K921="unavailable"),IF(J921&lt;&gt;"",MID(VLOOKUP(B921,IMPORT!$F:$AF,22,0),1,10),MID(VLOOKUP(B921,IMPORT!$F:$AF,20,0),1,10)),"")),"")</f>
        <v/>
      </c>
      <c r="O921" s="18" t="str">
        <f t="shared" ca="1" si="14"/>
        <v/>
      </c>
      <c r="P921" s="14" t="str">
        <f>IFERROR(INT(IF(MID(VLOOKUP(B921,IMPORT!$F:$AF,23,FALSE),1,10)&lt;&gt;"null",MID(VLOOKUP(B921,IMPORT!$F:$AF,23,FALSE),1,10),"")),"")</f>
        <v/>
      </c>
      <c r="Q921" s="16" t="str">
        <f>IFERROR(INT(IF(MID(VLOOKUP(B921,IMPORT!$F:$AF,26,FALSE),1,10)&lt;&gt;"null",MID(VLOOKUP(B921,IMPORT!$F:$AF,26,FALSE),1,10),"")),"")</f>
        <v/>
      </c>
      <c r="R921" s="16" t="str">
        <f>IFERROR(IF(VLOOKUP(B921,IMPORT!$F:$AF,11,FALSE)="true","X",""),"")</f>
        <v/>
      </c>
      <c r="S921" s="16" t="str">
        <f>IFERROR(IF(VLOOKUP(B921,IMPORT!$F:$AF,12,FALSE)="true","X",""),"")</f>
        <v/>
      </c>
      <c r="T921" s="16" t="str">
        <f>IFERROR(IF(VLOOKUP(B921,IMPORT!$F:$AF,9,FALSE)="true","X",""),"")</f>
        <v/>
      </c>
      <c r="U921" s="16" t="str">
        <f>IFERROR(IF(VLOOKUP(B921,IMPORT!$F:$AF,10,FALSE)="true","X",""),"")</f>
        <v/>
      </c>
      <c r="V921" s="16" t="str">
        <f>IFERROR(IF(VLOOKUP(B921,IMPORT!$F:$AF,13,FALSE)="true","X",""),"")</f>
        <v/>
      </c>
      <c r="W921" s="16" t="str">
        <f>IFERROR(IF(VLOOKUP(B921,IMPORT!$F:$AF,14,FALSE)="true","X",""),"")</f>
        <v/>
      </c>
      <c r="X921" s="12" t="str">
        <f>IFERROR(INT(IF(MID(VLOOKUP(B921,IMPORT!$F:$AF,27,FALSE),1,10)&lt;&gt;"null",MID(VLOOKUP(B921,IMPORT!$F:$AF,27,FALSE),1,10),"-")),"")</f>
        <v/>
      </c>
      <c r="Y921" s="21" t="str">
        <f>IFERROR(IF(VLOOKUP(B921,IMPORT!$F:$AF,24,FALSE)&lt;&gt;"null",VLOOKUP(B921,IMPORT!$F:$AF,24,FALSE),""),"")</f>
        <v/>
      </c>
      <c r="Z921" s="18" t="str">
        <f>IFERROR(IF(VLOOKUP(B921,IMPORT!$F:$AF,25,FALSE)&lt;&gt;"null",VLOOKUP(B921,IMPORT!$F:$AF,25,FALSE),""),"")</f>
        <v/>
      </c>
    </row>
    <row r="922" spans="1:26">
      <c r="A922" s="1" t="str">
        <f>IFERROR(IF(IMPORT!C922&lt;&gt;"",IMPORT!C922,""),"")</f>
        <v/>
      </c>
      <c r="B922" s="1">
        <f>IFERROR(VLOOKUP(D922,IMPORT!$1:$1048576,6,FALSE),"")</f>
        <v>0</v>
      </c>
      <c r="C922" s="1" t="str">
        <f>IFERROR(VLOOKUP(B922,IMPORT!$F:$G,2,FALSE),"")</f>
        <v/>
      </c>
      <c r="D922" s="8" t="str">
        <f>IFERROR(IF(IMPORT!A922&lt;&gt;"",IMPORT!A922,""),"")</f>
        <v/>
      </c>
      <c r="E922" s="1">
        <f>IFERROR(VLOOKUP(D922,IMPORT!$1:$1048576,21,FALSE),"")</f>
        <v>0</v>
      </c>
      <c r="F922" s="25" t="str">
        <f>IFERROR(IF(VLOOKUP(B922,IMPORT!$F:$J,4,0)="true","","S"),"")</f>
        <v/>
      </c>
      <c r="G922" s="10" t="str">
        <f>IFERROR(IF(VLOOKUP(B922,IMPORT!$F:$J,5,0)="normal","","B"),"")</f>
        <v/>
      </c>
      <c r="H922" s="26" t="str">
        <f>IFERROR(IF(VLOOKUP(B922,IMPORT!$F:$L,7,0)="true","","P"),"")</f>
        <v/>
      </c>
      <c r="I922" s="18" t="str">
        <f>IF(AND(OR(IMPORT!K922="available",IMPORT!K922="reservation",IMPORT!K922="reservation-late"),OR(A922&lt;&gt;"Z - Garage - Livraison",A922&lt;&gt;"Z - Garage - Livraison")),B922,"")</f>
        <v/>
      </c>
      <c r="J922" s="18" t="str">
        <f>IFERROR(IF(VLOOKUP(B922,IMPORT!$F:$AF,21,FALSE)&lt;&gt;"null",IF(OR(A922="Z - Garage - Livraison",A922="Z - Garage - Restitution"),"",B922),""),"")</f>
        <v/>
      </c>
      <c r="K922" s="18" t="str">
        <f>IF(AND(J922="",OR(IMPORT!K922="intervention",IMPORT!K922="intervention-late")),IF(OR(A922="Z - Garage - Livraison",A922="Z - Garage - Restitution"),"",B922),"")</f>
        <v/>
      </c>
      <c r="L922" s="18" t="str">
        <f>IFERROR(IF(OR(A922="Z - Garage - Livraison",A922="Z - Garage - Restitution"),B922,""),"")</f>
        <v/>
      </c>
      <c r="M922" s="20" t="str">
        <f>IFERROR(INT(IF(OR(IMPORT!K922="intervention",IMPORT!K922="intervention-late",IMPORT!K922="unavailable"),IF(J922&lt;&gt;"",MID(VLOOKUP(B922,IMPORT!$F:$AF,21,0),1,10),MID(VLOOKUP(B922,IMPORT!$F:$AF,19,0),1,10)),"")),"")</f>
        <v/>
      </c>
      <c r="N922" s="20" t="str">
        <f>IFERROR(INT(IF(OR(IMPORT!K922="intervention",IMPORT!K922="intervention-late",IMPORT!K922="unavailable"),IF(J922&lt;&gt;"",MID(VLOOKUP(B922,IMPORT!$F:$AF,22,0),1,10),MID(VLOOKUP(B922,IMPORT!$F:$AF,20,0),1,10)),"")),"")</f>
        <v/>
      </c>
      <c r="O922" s="18" t="str">
        <f t="shared" ca="1" si="14"/>
        <v/>
      </c>
      <c r="P922" s="14" t="str">
        <f>IFERROR(INT(IF(MID(VLOOKUP(B922,IMPORT!$F:$AF,23,FALSE),1,10)&lt;&gt;"null",MID(VLOOKUP(B922,IMPORT!$F:$AF,23,FALSE),1,10),"")),"")</f>
        <v/>
      </c>
      <c r="Q922" s="16" t="str">
        <f>IFERROR(INT(IF(MID(VLOOKUP(B922,IMPORT!$F:$AF,26,FALSE),1,10)&lt;&gt;"null",MID(VLOOKUP(B922,IMPORT!$F:$AF,26,FALSE),1,10),"")),"")</f>
        <v/>
      </c>
      <c r="R922" s="16" t="str">
        <f>IFERROR(IF(VLOOKUP(B922,IMPORT!$F:$AF,11,FALSE)="true","X",""),"")</f>
        <v/>
      </c>
      <c r="S922" s="16" t="str">
        <f>IFERROR(IF(VLOOKUP(B922,IMPORT!$F:$AF,12,FALSE)="true","X",""),"")</f>
        <v/>
      </c>
      <c r="T922" s="16" t="str">
        <f>IFERROR(IF(VLOOKUP(B922,IMPORT!$F:$AF,9,FALSE)="true","X",""),"")</f>
        <v/>
      </c>
      <c r="U922" s="16" t="str">
        <f>IFERROR(IF(VLOOKUP(B922,IMPORT!$F:$AF,10,FALSE)="true","X",""),"")</f>
        <v/>
      </c>
      <c r="V922" s="16" t="str">
        <f>IFERROR(IF(VLOOKUP(B922,IMPORT!$F:$AF,13,FALSE)="true","X",""),"")</f>
        <v/>
      </c>
      <c r="W922" s="16" t="str">
        <f>IFERROR(IF(VLOOKUP(B922,IMPORT!$F:$AF,14,FALSE)="true","X",""),"")</f>
        <v/>
      </c>
      <c r="X922" s="12" t="str">
        <f>IFERROR(INT(IF(MID(VLOOKUP(B922,IMPORT!$F:$AF,27,FALSE),1,10)&lt;&gt;"null",MID(VLOOKUP(B922,IMPORT!$F:$AF,27,FALSE),1,10),"-")),"")</f>
        <v/>
      </c>
      <c r="Y922" s="21" t="str">
        <f>IFERROR(IF(VLOOKUP(B922,IMPORT!$F:$AF,24,FALSE)&lt;&gt;"null",VLOOKUP(B922,IMPORT!$F:$AF,24,FALSE),""),"")</f>
        <v/>
      </c>
      <c r="Z922" s="18" t="str">
        <f>IFERROR(IF(VLOOKUP(B922,IMPORT!$F:$AF,25,FALSE)&lt;&gt;"null",VLOOKUP(B922,IMPORT!$F:$AF,25,FALSE),""),"")</f>
        <v/>
      </c>
    </row>
    <row r="923" spans="1:26">
      <c r="A923" s="1" t="str">
        <f>IFERROR(IF(IMPORT!C923&lt;&gt;"",IMPORT!C923,""),"")</f>
        <v/>
      </c>
      <c r="B923" s="1">
        <f>IFERROR(VLOOKUP(D923,IMPORT!$1:$1048576,6,FALSE),"")</f>
        <v>0</v>
      </c>
      <c r="C923" s="1" t="str">
        <f>IFERROR(VLOOKUP(B923,IMPORT!$F:$G,2,FALSE),"")</f>
        <v/>
      </c>
      <c r="D923" s="8" t="str">
        <f>IFERROR(IF(IMPORT!A923&lt;&gt;"",IMPORT!A923,""),"")</f>
        <v/>
      </c>
      <c r="E923" s="1">
        <f>IFERROR(VLOOKUP(D923,IMPORT!$1:$1048576,21,FALSE),"")</f>
        <v>0</v>
      </c>
      <c r="F923" s="25" t="str">
        <f>IFERROR(IF(VLOOKUP(B923,IMPORT!$F:$J,4,0)="true","","S"),"")</f>
        <v/>
      </c>
      <c r="G923" s="10" t="str">
        <f>IFERROR(IF(VLOOKUP(B923,IMPORT!$F:$J,5,0)="normal","","B"),"")</f>
        <v/>
      </c>
      <c r="H923" s="26" t="str">
        <f>IFERROR(IF(VLOOKUP(B923,IMPORT!$F:$L,7,0)="true","","P"),"")</f>
        <v/>
      </c>
      <c r="I923" s="18" t="str">
        <f>IF(AND(OR(IMPORT!K923="available",IMPORT!K923="reservation",IMPORT!K923="reservation-late"),OR(A923&lt;&gt;"Z - Garage - Livraison",A923&lt;&gt;"Z - Garage - Livraison")),B923,"")</f>
        <v/>
      </c>
      <c r="J923" s="18" t="str">
        <f>IFERROR(IF(VLOOKUP(B923,IMPORT!$F:$AF,21,FALSE)&lt;&gt;"null",IF(OR(A923="Z - Garage - Livraison",A923="Z - Garage - Restitution"),"",B923),""),"")</f>
        <v/>
      </c>
      <c r="K923" s="18" t="str">
        <f>IF(AND(J923="",OR(IMPORT!K923="intervention",IMPORT!K923="intervention-late")),IF(OR(A923="Z - Garage - Livraison",A923="Z - Garage - Restitution"),"",B923),"")</f>
        <v/>
      </c>
      <c r="L923" s="18" t="str">
        <f>IFERROR(IF(OR(A923="Z - Garage - Livraison",A923="Z - Garage - Restitution"),B923,""),"")</f>
        <v/>
      </c>
      <c r="M923" s="20" t="str">
        <f>IFERROR(INT(IF(OR(IMPORT!K923="intervention",IMPORT!K923="intervention-late",IMPORT!K923="unavailable"),IF(J923&lt;&gt;"",MID(VLOOKUP(B923,IMPORT!$F:$AF,21,0),1,10),MID(VLOOKUP(B923,IMPORT!$F:$AF,19,0),1,10)),"")),"")</f>
        <v/>
      </c>
      <c r="N923" s="20" t="str">
        <f>IFERROR(INT(IF(OR(IMPORT!K923="intervention",IMPORT!K923="intervention-late",IMPORT!K923="unavailable"),IF(J923&lt;&gt;"",MID(VLOOKUP(B923,IMPORT!$F:$AF,22,0),1,10),MID(VLOOKUP(B923,IMPORT!$F:$AF,20,0),1,10)),"")),"")</f>
        <v/>
      </c>
      <c r="O923" s="18" t="str">
        <f t="shared" ca="1" si="14"/>
        <v/>
      </c>
      <c r="P923" s="14" t="str">
        <f>IFERROR(INT(IF(MID(VLOOKUP(B923,IMPORT!$F:$AF,23,FALSE),1,10)&lt;&gt;"null",MID(VLOOKUP(B923,IMPORT!$F:$AF,23,FALSE),1,10),"")),"")</f>
        <v/>
      </c>
      <c r="Q923" s="16" t="str">
        <f>IFERROR(INT(IF(MID(VLOOKUP(B923,IMPORT!$F:$AF,26,FALSE),1,10)&lt;&gt;"null",MID(VLOOKUP(B923,IMPORT!$F:$AF,26,FALSE),1,10),"")),"")</f>
        <v/>
      </c>
      <c r="R923" s="16" t="str">
        <f>IFERROR(IF(VLOOKUP(B923,IMPORT!$F:$AF,11,FALSE)="true","X",""),"")</f>
        <v/>
      </c>
      <c r="S923" s="16" t="str">
        <f>IFERROR(IF(VLOOKUP(B923,IMPORT!$F:$AF,12,FALSE)="true","X",""),"")</f>
        <v/>
      </c>
      <c r="T923" s="16" t="str">
        <f>IFERROR(IF(VLOOKUP(B923,IMPORT!$F:$AF,9,FALSE)="true","X",""),"")</f>
        <v/>
      </c>
      <c r="U923" s="16" t="str">
        <f>IFERROR(IF(VLOOKUP(B923,IMPORT!$F:$AF,10,FALSE)="true","X",""),"")</f>
        <v/>
      </c>
      <c r="V923" s="16" t="str">
        <f>IFERROR(IF(VLOOKUP(B923,IMPORT!$F:$AF,13,FALSE)="true","X",""),"")</f>
        <v/>
      </c>
      <c r="W923" s="16" t="str">
        <f>IFERROR(IF(VLOOKUP(B923,IMPORT!$F:$AF,14,FALSE)="true","X",""),"")</f>
        <v/>
      </c>
      <c r="X923" s="12" t="str">
        <f>IFERROR(INT(IF(MID(VLOOKUP(B923,IMPORT!$F:$AF,27,FALSE),1,10)&lt;&gt;"null",MID(VLOOKUP(B923,IMPORT!$F:$AF,27,FALSE),1,10),"-")),"")</f>
        <v/>
      </c>
      <c r="Y923" s="21" t="str">
        <f>IFERROR(IF(VLOOKUP(B923,IMPORT!$F:$AF,24,FALSE)&lt;&gt;"null",VLOOKUP(B923,IMPORT!$F:$AF,24,FALSE),""),"")</f>
        <v/>
      </c>
      <c r="Z923" s="18" t="str">
        <f>IFERROR(IF(VLOOKUP(B923,IMPORT!$F:$AF,25,FALSE)&lt;&gt;"null",VLOOKUP(B923,IMPORT!$F:$AF,25,FALSE),""),"")</f>
        <v/>
      </c>
    </row>
    <row r="924" spans="1:26">
      <c r="A924" s="1" t="str">
        <f>IFERROR(IF(IMPORT!C924&lt;&gt;"",IMPORT!C924,""),"")</f>
        <v/>
      </c>
      <c r="B924" s="1">
        <f>IFERROR(VLOOKUP(D924,IMPORT!$1:$1048576,6,FALSE),"")</f>
        <v>0</v>
      </c>
      <c r="C924" s="1" t="str">
        <f>IFERROR(VLOOKUP(B924,IMPORT!$F:$G,2,FALSE),"")</f>
        <v/>
      </c>
      <c r="D924" s="8" t="str">
        <f>IFERROR(IF(IMPORT!A924&lt;&gt;"",IMPORT!A924,""),"")</f>
        <v/>
      </c>
      <c r="E924" s="1">
        <f>IFERROR(VLOOKUP(D924,IMPORT!$1:$1048576,21,FALSE),"")</f>
        <v>0</v>
      </c>
      <c r="F924" s="25" t="str">
        <f>IFERROR(IF(VLOOKUP(B924,IMPORT!$F:$J,4,0)="true","","S"),"")</f>
        <v/>
      </c>
      <c r="G924" s="10" t="str">
        <f>IFERROR(IF(VLOOKUP(B924,IMPORT!$F:$J,5,0)="normal","","B"),"")</f>
        <v/>
      </c>
      <c r="H924" s="26" t="str">
        <f>IFERROR(IF(VLOOKUP(B924,IMPORT!$F:$L,7,0)="true","","P"),"")</f>
        <v/>
      </c>
      <c r="I924" s="18" t="str">
        <f>IF(AND(OR(IMPORT!K924="available",IMPORT!K924="reservation",IMPORT!K924="reservation-late"),OR(A924&lt;&gt;"Z - Garage - Livraison",A924&lt;&gt;"Z - Garage - Livraison")),B924,"")</f>
        <v/>
      </c>
      <c r="J924" s="18" t="str">
        <f>IFERROR(IF(VLOOKUP(B924,IMPORT!$F:$AF,21,FALSE)&lt;&gt;"null",IF(OR(A924="Z - Garage - Livraison",A924="Z - Garage - Restitution"),"",B924),""),"")</f>
        <v/>
      </c>
      <c r="K924" s="18" t="str">
        <f>IF(AND(J924="",OR(IMPORT!K924="intervention",IMPORT!K924="intervention-late")),IF(OR(A924="Z - Garage - Livraison",A924="Z - Garage - Restitution"),"",B924),"")</f>
        <v/>
      </c>
      <c r="L924" s="18" t="str">
        <f>IFERROR(IF(OR(A924="Z - Garage - Livraison",A924="Z - Garage - Restitution"),B924,""),"")</f>
        <v/>
      </c>
      <c r="M924" s="20" t="str">
        <f>IFERROR(INT(IF(OR(IMPORT!K924="intervention",IMPORT!K924="intervention-late",IMPORT!K924="unavailable"),IF(J924&lt;&gt;"",MID(VLOOKUP(B924,IMPORT!$F:$AF,21,0),1,10),MID(VLOOKUP(B924,IMPORT!$F:$AF,19,0),1,10)),"")),"")</f>
        <v/>
      </c>
      <c r="N924" s="20" t="str">
        <f>IFERROR(INT(IF(OR(IMPORT!K924="intervention",IMPORT!K924="intervention-late",IMPORT!K924="unavailable"),IF(J924&lt;&gt;"",MID(VLOOKUP(B924,IMPORT!$F:$AF,22,0),1,10),MID(VLOOKUP(B924,IMPORT!$F:$AF,20,0),1,10)),"")),"")</f>
        <v/>
      </c>
      <c r="O924" s="18" t="str">
        <f t="shared" ca="1" si="14"/>
        <v/>
      </c>
      <c r="P924" s="14" t="str">
        <f>IFERROR(INT(IF(MID(VLOOKUP(B924,IMPORT!$F:$AF,23,FALSE),1,10)&lt;&gt;"null",MID(VLOOKUP(B924,IMPORT!$F:$AF,23,FALSE),1,10),"")),"")</f>
        <v/>
      </c>
      <c r="Q924" s="16" t="str">
        <f>IFERROR(INT(IF(MID(VLOOKUP(B924,IMPORT!$F:$AF,26,FALSE),1,10)&lt;&gt;"null",MID(VLOOKUP(B924,IMPORT!$F:$AF,26,FALSE),1,10),"")),"")</f>
        <v/>
      </c>
      <c r="R924" s="16" t="str">
        <f>IFERROR(IF(VLOOKUP(B924,IMPORT!$F:$AF,11,FALSE)="true","X",""),"")</f>
        <v/>
      </c>
      <c r="S924" s="16" t="str">
        <f>IFERROR(IF(VLOOKUP(B924,IMPORT!$F:$AF,12,FALSE)="true","X",""),"")</f>
        <v/>
      </c>
      <c r="T924" s="16" t="str">
        <f>IFERROR(IF(VLOOKUP(B924,IMPORT!$F:$AF,9,FALSE)="true","X",""),"")</f>
        <v/>
      </c>
      <c r="U924" s="16" t="str">
        <f>IFERROR(IF(VLOOKUP(B924,IMPORT!$F:$AF,10,FALSE)="true","X",""),"")</f>
        <v/>
      </c>
      <c r="V924" s="16" t="str">
        <f>IFERROR(IF(VLOOKUP(B924,IMPORT!$F:$AF,13,FALSE)="true","X",""),"")</f>
        <v/>
      </c>
      <c r="W924" s="16" t="str">
        <f>IFERROR(IF(VLOOKUP(B924,IMPORT!$F:$AF,14,FALSE)="true","X",""),"")</f>
        <v/>
      </c>
      <c r="X924" s="12" t="str">
        <f>IFERROR(INT(IF(MID(VLOOKUP(B924,IMPORT!$F:$AF,27,FALSE),1,10)&lt;&gt;"null",MID(VLOOKUP(B924,IMPORT!$F:$AF,27,FALSE),1,10),"-")),"")</f>
        <v/>
      </c>
      <c r="Y924" s="21" t="str">
        <f>IFERROR(IF(VLOOKUP(B924,IMPORT!$F:$AF,24,FALSE)&lt;&gt;"null",VLOOKUP(B924,IMPORT!$F:$AF,24,FALSE),""),"")</f>
        <v/>
      </c>
      <c r="Z924" s="18" t="str">
        <f>IFERROR(IF(VLOOKUP(B924,IMPORT!$F:$AF,25,FALSE)&lt;&gt;"null",VLOOKUP(B924,IMPORT!$F:$AF,25,FALSE),""),"")</f>
        <v/>
      </c>
    </row>
    <row r="925" spans="1:26">
      <c r="A925" s="1" t="str">
        <f>IFERROR(IF(IMPORT!C925&lt;&gt;"",IMPORT!C925,""),"")</f>
        <v/>
      </c>
      <c r="B925" s="1">
        <f>IFERROR(VLOOKUP(D925,IMPORT!$1:$1048576,6,FALSE),"")</f>
        <v>0</v>
      </c>
      <c r="C925" s="1" t="str">
        <f>IFERROR(VLOOKUP(B925,IMPORT!$F:$G,2,FALSE),"")</f>
        <v/>
      </c>
      <c r="D925" s="8" t="str">
        <f>IFERROR(IF(IMPORT!A925&lt;&gt;"",IMPORT!A925,""),"")</f>
        <v/>
      </c>
      <c r="E925" s="1">
        <f>IFERROR(VLOOKUP(D925,IMPORT!$1:$1048576,21,FALSE),"")</f>
        <v>0</v>
      </c>
      <c r="F925" s="25" t="str">
        <f>IFERROR(IF(VLOOKUP(B925,IMPORT!$F:$J,4,0)="true","","S"),"")</f>
        <v/>
      </c>
      <c r="G925" s="10" t="str">
        <f>IFERROR(IF(VLOOKUP(B925,IMPORT!$F:$J,5,0)="normal","","B"),"")</f>
        <v/>
      </c>
      <c r="H925" s="26" t="str">
        <f>IFERROR(IF(VLOOKUP(B925,IMPORT!$F:$L,7,0)="true","","P"),"")</f>
        <v/>
      </c>
      <c r="I925" s="18" t="str">
        <f>IF(AND(OR(IMPORT!K925="available",IMPORT!K925="reservation",IMPORT!K925="reservation-late"),OR(A925&lt;&gt;"Z - Garage - Livraison",A925&lt;&gt;"Z - Garage - Livraison")),B925,"")</f>
        <v/>
      </c>
      <c r="J925" s="18" t="str">
        <f>IFERROR(IF(VLOOKUP(B925,IMPORT!$F:$AF,21,FALSE)&lt;&gt;"null",IF(OR(A925="Z - Garage - Livraison",A925="Z - Garage - Restitution"),"",B925),""),"")</f>
        <v/>
      </c>
      <c r="K925" s="18" t="str">
        <f>IF(AND(J925="",OR(IMPORT!K925="intervention",IMPORT!K925="intervention-late")),IF(OR(A925="Z - Garage - Livraison",A925="Z - Garage - Restitution"),"",B925),"")</f>
        <v/>
      </c>
      <c r="L925" s="18" t="str">
        <f>IFERROR(IF(OR(A925="Z - Garage - Livraison",A925="Z - Garage - Restitution"),B925,""),"")</f>
        <v/>
      </c>
      <c r="M925" s="20" t="str">
        <f>IFERROR(INT(IF(OR(IMPORT!K925="intervention",IMPORT!K925="intervention-late",IMPORT!K925="unavailable"),IF(J925&lt;&gt;"",MID(VLOOKUP(B925,IMPORT!$F:$AF,21,0),1,10),MID(VLOOKUP(B925,IMPORT!$F:$AF,19,0),1,10)),"")),"")</f>
        <v/>
      </c>
      <c r="N925" s="20" t="str">
        <f>IFERROR(INT(IF(OR(IMPORT!K925="intervention",IMPORT!K925="intervention-late",IMPORT!K925="unavailable"),IF(J925&lt;&gt;"",MID(VLOOKUP(B925,IMPORT!$F:$AF,22,0),1,10),MID(VLOOKUP(B925,IMPORT!$F:$AF,20,0),1,10)),"")),"")</f>
        <v/>
      </c>
      <c r="O925" s="18" t="str">
        <f t="shared" ca="1" si="14"/>
        <v/>
      </c>
      <c r="P925" s="14" t="str">
        <f>IFERROR(INT(IF(MID(VLOOKUP(B925,IMPORT!$F:$AF,23,FALSE),1,10)&lt;&gt;"null",MID(VLOOKUP(B925,IMPORT!$F:$AF,23,FALSE),1,10),"")),"")</f>
        <v/>
      </c>
      <c r="Q925" s="16" t="str">
        <f>IFERROR(INT(IF(MID(VLOOKUP(B925,IMPORT!$F:$AF,26,FALSE),1,10)&lt;&gt;"null",MID(VLOOKUP(B925,IMPORT!$F:$AF,26,FALSE),1,10),"")),"")</f>
        <v/>
      </c>
      <c r="R925" s="16" t="str">
        <f>IFERROR(IF(VLOOKUP(B925,IMPORT!$F:$AF,11,FALSE)="true","X",""),"")</f>
        <v/>
      </c>
      <c r="S925" s="16" t="str">
        <f>IFERROR(IF(VLOOKUP(B925,IMPORT!$F:$AF,12,FALSE)="true","X",""),"")</f>
        <v/>
      </c>
      <c r="T925" s="16" t="str">
        <f>IFERROR(IF(VLOOKUP(B925,IMPORT!$F:$AF,9,FALSE)="true","X",""),"")</f>
        <v/>
      </c>
      <c r="U925" s="16" t="str">
        <f>IFERROR(IF(VLOOKUP(B925,IMPORT!$F:$AF,10,FALSE)="true","X",""),"")</f>
        <v/>
      </c>
      <c r="V925" s="16" t="str">
        <f>IFERROR(IF(VLOOKUP(B925,IMPORT!$F:$AF,13,FALSE)="true","X",""),"")</f>
        <v/>
      </c>
      <c r="W925" s="16" t="str">
        <f>IFERROR(IF(VLOOKUP(B925,IMPORT!$F:$AF,14,FALSE)="true","X",""),"")</f>
        <v/>
      </c>
      <c r="X925" s="12" t="str">
        <f>IFERROR(INT(IF(MID(VLOOKUP(B925,IMPORT!$F:$AF,27,FALSE),1,10)&lt;&gt;"null",MID(VLOOKUP(B925,IMPORT!$F:$AF,27,FALSE),1,10),"-")),"")</f>
        <v/>
      </c>
      <c r="Y925" s="21" t="str">
        <f>IFERROR(IF(VLOOKUP(B925,IMPORT!$F:$AF,24,FALSE)&lt;&gt;"null",VLOOKUP(B925,IMPORT!$F:$AF,24,FALSE),""),"")</f>
        <v/>
      </c>
      <c r="Z925" s="18" t="str">
        <f>IFERROR(IF(VLOOKUP(B925,IMPORT!$F:$AF,25,FALSE)&lt;&gt;"null",VLOOKUP(B925,IMPORT!$F:$AF,25,FALSE),""),"")</f>
        <v/>
      </c>
    </row>
    <row r="926" spans="1:26">
      <c r="A926" s="1" t="str">
        <f>IFERROR(IF(IMPORT!C926&lt;&gt;"",IMPORT!C926,""),"")</f>
        <v/>
      </c>
      <c r="B926" s="1">
        <f>IFERROR(VLOOKUP(D926,IMPORT!$1:$1048576,6,FALSE),"")</f>
        <v>0</v>
      </c>
      <c r="C926" s="1" t="str">
        <f>IFERROR(VLOOKUP(B926,IMPORT!$F:$G,2,FALSE),"")</f>
        <v/>
      </c>
      <c r="D926" s="8" t="str">
        <f>IFERROR(IF(IMPORT!A926&lt;&gt;"",IMPORT!A926,""),"")</f>
        <v/>
      </c>
      <c r="E926" s="1">
        <f>IFERROR(VLOOKUP(D926,IMPORT!$1:$1048576,21,FALSE),"")</f>
        <v>0</v>
      </c>
      <c r="F926" s="25" t="str">
        <f>IFERROR(IF(VLOOKUP(B926,IMPORT!$F:$J,4,0)="true","","S"),"")</f>
        <v/>
      </c>
      <c r="G926" s="10" t="str">
        <f>IFERROR(IF(VLOOKUP(B926,IMPORT!$F:$J,5,0)="normal","","B"),"")</f>
        <v/>
      </c>
      <c r="H926" s="26" t="str">
        <f>IFERROR(IF(VLOOKUP(B926,IMPORT!$F:$L,7,0)="true","","P"),"")</f>
        <v/>
      </c>
      <c r="I926" s="18" t="str">
        <f>IF(AND(OR(IMPORT!K926="available",IMPORT!K926="reservation",IMPORT!K926="reservation-late"),OR(A926&lt;&gt;"Z - Garage - Livraison",A926&lt;&gt;"Z - Garage - Livraison")),B926,"")</f>
        <v/>
      </c>
      <c r="J926" s="18" t="str">
        <f>IFERROR(IF(VLOOKUP(B926,IMPORT!$F:$AF,21,FALSE)&lt;&gt;"null",IF(OR(A926="Z - Garage - Livraison",A926="Z - Garage - Restitution"),"",B926),""),"")</f>
        <v/>
      </c>
      <c r="K926" s="18" t="str">
        <f>IF(AND(J926="",OR(IMPORT!K926="intervention",IMPORT!K926="intervention-late")),IF(OR(A926="Z - Garage - Livraison",A926="Z - Garage - Restitution"),"",B926),"")</f>
        <v/>
      </c>
      <c r="L926" s="18" t="str">
        <f>IFERROR(IF(OR(A926="Z - Garage - Livraison",A926="Z - Garage - Restitution"),B926,""),"")</f>
        <v/>
      </c>
      <c r="M926" s="20" t="str">
        <f>IFERROR(INT(IF(OR(IMPORT!K926="intervention",IMPORT!K926="intervention-late",IMPORT!K926="unavailable"),IF(J926&lt;&gt;"",MID(VLOOKUP(B926,IMPORT!$F:$AF,21,0),1,10),MID(VLOOKUP(B926,IMPORT!$F:$AF,19,0),1,10)),"")),"")</f>
        <v/>
      </c>
      <c r="N926" s="20" t="str">
        <f>IFERROR(INT(IF(OR(IMPORT!K926="intervention",IMPORT!K926="intervention-late",IMPORT!K926="unavailable"),IF(J926&lt;&gt;"",MID(VLOOKUP(B926,IMPORT!$F:$AF,22,0),1,10),MID(VLOOKUP(B926,IMPORT!$F:$AF,20,0),1,10)),"")),"")</f>
        <v/>
      </c>
      <c r="O926" s="18" t="str">
        <f t="shared" ca="1" si="14"/>
        <v/>
      </c>
      <c r="P926" s="14" t="str">
        <f>IFERROR(INT(IF(MID(VLOOKUP(B926,IMPORT!$F:$AF,23,FALSE),1,10)&lt;&gt;"null",MID(VLOOKUP(B926,IMPORT!$F:$AF,23,FALSE),1,10),"")),"")</f>
        <v/>
      </c>
      <c r="Q926" s="16" t="str">
        <f>IFERROR(INT(IF(MID(VLOOKUP(B926,IMPORT!$F:$AF,26,FALSE),1,10)&lt;&gt;"null",MID(VLOOKUP(B926,IMPORT!$F:$AF,26,FALSE),1,10),"")),"")</f>
        <v/>
      </c>
      <c r="R926" s="16" t="str">
        <f>IFERROR(IF(VLOOKUP(B926,IMPORT!$F:$AF,11,FALSE)="true","X",""),"")</f>
        <v/>
      </c>
      <c r="S926" s="16" t="str">
        <f>IFERROR(IF(VLOOKUP(B926,IMPORT!$F:$AF,12,FALSE)="true","X",""),"")</f>
        <v/>
      </c>
      <c r="T926" s="16" t="str">
        <f>IFERROR(IF(VLOOKUP(B926,IMPORT!$F:$AF,9,FALSE)="true","X",""),"")</f>
        <v/>
      </c>
      <c r="U926" s="16" t="str">
        <f>IFERROR(IF(VLOOKUP(B926,IMPORT!$F:$AF,10,FALSE)="true","X",""),"")</f>
        <v/>
      </c>
      <c r="V926" s="16" t="str">
        <f>IFERROR(IF(VLOOKUP(B926,IMPORT!$F:$AF,13,FALSE)="true","X",""),"")</f>
        <v/>
      </c>
      <c r="W926" s="16" t="str">
        <f>IFERROR(IF(VLOOKUP(B926,IMPORT!$F:$AF,14,FALSE)="true","X",""),"")</f>
        <v/>
      </c>
      <c r="X926" s="12" t="str">
        <f>IFERROR(INT(IF(MID(VLOOKUP(B926,IMPORT!$F:$AF,27,FALSE),1,10)&lt;&gt;"null",MID(VLOOKUP(B926,IMPORT!$F:$AF,27,FALSE),1,10),"-")),"")</f>
        <v/>
      </c>
      <c r="Y926" s="21" t="str">
        <f>IFERROR(IF(VLOOKUP(B926,IMPORT!$F:$AF,24,FALSE)&lt;&gt;"null",VLOOKUP(B926,IMPORT!$F:$AF,24,FALSE),""),"")</f>
        <v/>
      </c>
      <c r="Z926" s="18" t="str">
        <f>IFERROR(IF(VLOOKUP(B926,IMPORT!$F:$AF,25,FALSE)&lt;&gt;"null",VLOOKUP(B926,IMPORT!$F:$AF,25,FALSE),""),"")</f>
        <v/>
      </c>
    </row>
    <row r="927" spans="1:26">
      <c r="A927" s="1" t="str">
        <f>IFERROR(IF(IMPORT!C927&lt;&gt;"",IMPORT!C927,""),"")</f>
        <v/>
      </c>
      <c r="B927" s="1">
        <f>IFERROR(VLOOKUP(D927,IMPORT!$1:$1048576,6,FALSE),"")</f>
        <v>0</v>
      </c>
      <c r="C927" s="1" t="str">
        <f>IFERROR(VLOOKUP(B927,IMPORT!$F:$G,2,FALSE),"")</f>
        <v/>
      </c>
      <c r="D927" s="8" t="str">
        <f>IFERROR(IF(IMPORT!A927&lt;&gt;"",IMPORT!A927,""),"")</f>
        <v/>
      </c>
      <c r="E927" s="1">
        <f>IFERROR(VLOOKUP(D927,IMPORT!$1:$1048576,21,FALSE),"")</f>
        <v>0</v>
      </c>
      <c r="F927" s="25" t="str">
        <f>IFERROR(IF(VLOOKUP(B927,IMPORT!$F:$J,4,0)="true","","S"),"")</f>
        <v/>
      </c>
      <c r="G927" s="10" t="str">
        <f>IFERROR(IF(VLOOKUP(B927,IMPORT!$F:$J,5,0)="normal","","B"),"")</f>
        <v/>
      </c>
      <c r="H927" s="26" t="str">
        <f>IFERROR(IF(VLOOKUP(B927,IMPORT!$F:$L,7,0)="true","","P"),"")</f>
        <v/>
      </c>
      <c r="I927" s="18" t="str">
        <f>IF(AND(OR(IMPORT!K927="available",IMPORT!K927="reservation",IMPORT!K927="reservation-late"),OR(A927&lt;&gt;"Z - Garage - Livraison",A927&lt;&gt;"Z - Garage - Livraison")),B927,"")</f>
        <v/>
      </c>
      <c r="J927" s="18" t="str">
        <f>IFERROR(IF(VLOOKUP(B927,IMPORT!$F:$AF,21,FALSE)&lt;&gt;"null",IF(OR(A927="Z - Garage - Livraison",A927="Z - Garage - Restitution"),"",B927),""),"")</f>
        <v/>
      </c>
      <c r="K927" s="18" t="str">
        <f>IF(AND(J927="",OR(IMPORT!K927="intervention",IMPORT!K927="intervention-late")),IF(OR(A927="Z - Garage - Livraison",A927="Z - Garage - Restitution"),"",B927),"")</f>
        <v/>
      </c>
      <c r="L927" s="18" t="str">
        <f>IFERROR(IF(OR(A927="Z - Garage - Livraison",A927="Z - Garage - Restitution"),B927,""),"")</f>
        <v/>
      </c>
      <c r="M927" s="20" t="str">
        <f>IFERROR(INT(IF(OR(IMPORT!K927="intervention",IMPORT!K927="intervention-late",IMPORT!K927="unavailable"),IF(J927&lt;&gt;"",MID(VLOOKUP(B927,IMPORT!$F:$AF,21,0),1,10),MID(VLOOKUP(B927,IMPORT!$F:$AF,19,0),1,10)),"")),"")</f>
        <v/>
      </c>
      <c r="N927" s="20" t="str">
        <f>IFERROR(INT(IF(OR(IMPORT!K927="intervention",IMPORT!K927="intervention-late",IMPORT!K927="unavailable"),IF(J927&lt;&gt;"",MID(VLOOKUP(B927,IMPORT!$F:$AF,22,0),1,10),MID(VLOOKUP(B927,IMPORT!$F:$AF,20,0),1,10)),"")),"")</f>
        <v/>
      </c>
      <c r="O927" s="18" t="str">
        <f t="shared" ca="1" si="14"/>
        <v/>
      </c>
      <c r="P927" s="14" t="str">
        <f>IFERROR(INT(IF(MID(VLOOKUP(B927,IMPORT!$F:$AF,23,FALSE),1,10)&lt;&gt;"null",MID(VLOOKUP(B927,IMPORT!$F:$AF,23,FALSE),1,10),"")),"")</f>
        <v/>
      </c>
      <c r="Q927" s="16" t="str">
        <f>IFERROR(INT(IF(MID(VLOOKUP(B927,IMPORT!$F:$AF,26,FALSE),1,10)&lt;&gt;"null",MID(VLOOKUP(B927,IMPORT!$F:$AF,26,FALSE),1,10),"")),"")</f>
        <v/>
      </c>
      <c r="R927" s="16" t="str">
        <f>IFERROR(IF(VLOOKUP(B927,IMPORT!$F:$AF,11,FALSE)="true","X",""),"")</f>
        <v/>
      </c>
      <c r="S927" s="16" t="str">
        <f>IFERROR(IF(VLOOKUP(B927,IMPORT!$F:$AF,12,FALSE)="true","X",""),"")</f>
        <v/>
      </c>
      <c r="T927" s="16" t="str">
        <f>IFERROR(IF(VLOOKUP(B927,IMPORT!$F:$AF,9,FALSE)="true","X",""),"")</f>
        <v/>
      </c>
      <c r="U927" s="16" t="str">
        <f>IFERROR(IF(VLOOKUP(B927,IMPORT!$F:$AF,10,FALSE)="true","X",""),"")</f>
        <v/>
      </c>
      <c r="V927" s="16" t="str">
        <f>IFERROR(IF(VLOOKUP(B927,IMPORT!$F:$AF,13,FALSE)="true","X",""),"")</f>
        <v/>
      </c>
      <c r="W927" s="16" t="str">
        <f>IFERROR(IF(VLOOKUP(B927,IMPORT!$F:$AF,14,FALSE)="true","X",""),"")</f>
        <v/>
      </c>
      <c r="X927" s="12" t="str">
        <f>IFERROR(INT(IF(MID(VLOOKUP(B927,IMPORT!$F:$AF,27,FALSE),1,10)&lt;&gt;"null",MID(VLOOKUP(B927,IMPORT!$F:$AF,27,FALSE),1,10),"-")),"")</f>
        <v/>
      </c>
      <c r="Y927" s="21" t="str">
        <f>IFERROR(IF(VLOOKUP(B927,IMPORT!$F:$AF,24,FALSE)&lt;&gt;"null",VLOOKUP(B927,IMPORT!$F:$AF,24,FALSE),""),"")</f>
        <v/>
      </c>
      <c r="Z927" s="18" t="str">
        <f>IFERROR(IF(VLOOKUP(B927,IMPORT!$F:$AF,25,FALSE)&lt;&gt;"null",VLOOKUP(B927,IMPORT!$F:$AF,25,FALSE),""),"")</f>
        <v/>
      </c>
    </row>
    <row r="928" spans="1:26">
      <c r="A928" s="1" t="str">
        <f>IFERROR(IF(IMPORT!C928&lt;&gt;"",IMPORT!C928,""),"")</f>
        <v/>
      </c>
      <c r="B928" s="1">
        <f>IFERROR(VLOOKUP(D928,IMPORT!$1:$1048576,6,FALSE),"")</f>
        <v>0</v>
      </c>
      <c r="C928" s="1" t="str">
        <f>IFERROR(VLOOKUP(B928,IMPORT!$F:$G,2,FALSE),"")</f>
        <v/>
      </c>
      <c r="D928" s="8" t="str">
        <f>IFERROR(IF(IMPORT!A928&lt;&gt;"",IMPORT!A928,""),"")</f>
        <v/>
      </c>
      <c r="E928" s="1">
        <f>IFERROR(VLOOKUP(D928,IMPORT!$1:$1048576,21,FALSE),"")</f>
        <v>0</v>
      </c>
      <c r="F928" s="25" t="str">
        <f>IFERROR(IF(VLOOKUP(B928,IMPORT!$F:$J,4,0)="true","","S"),"")</f>
        <v/>
      </c>
      <c r="G928" s="10" t="str">
        <f>IFERROR(IF(VLOOKUP(B928,IMPORT!$F:$J,5,0)="normal","","B"),"")</f>
        <v/>
      </c>
      <c r="H928" s="26" t="str">
        <f>IFERROR(IF(VLOOKUP(B928,IMPORT!$F:$L,7,0)="true","","P"),"")</f>
        <v/>
      </c>
      <c r="I928" s="18" t="str">
        <f>IF(AND(OR(IMPORT!K928="available",IMPORT!K928="reservation",IMPORT!K928="reservation-late"),OR(A928&lt;&gt;"Z - Garage - Livraison",A928&lt;&gt;"Z - Garage - Livraison")),B928,"")</f>
        <v/>
      </c>
      <c r="J928" s="18" t="str">
        <f>IFERROR(IF(VLOOKUP(B928,IMPORT!$F:$AF,21,FALSE)&lt;&gt;"null",IF(OR(A928="Z - Garage - Livraison",A928="Z - Garage - Restitution"),"",B928),""),"")</f>
        <v/>
      </c>
      <c r="K928" s="18" t="str">
        <f>IF(AND(J928="",OR(IMPORT!K928="intervention",IMPORT!K928="intervention-late")),IF(OR(A928="Z - Garage - Livraison",A928="Z - Garage - Restitution"),"",B928),"")</f>
        <v/>
      </c>
      <c r="L928" s="18" t="str">
        <f>IFERROR(IF(OR(A928="Z - Garage - Livraison",A928="Z - Garage - Restitution"),B928,""),"")</f>
        <v/>
      </c>
      <c r="M928" s="20" t="str">
        <f>IFERROR(INT(IF(OR(IMPORT!K928="intervention",IMPORT!K928="intervention-late",IMPORT!K928="unavailable"),IF(J928&lt;&gt;"",MID(VLOOKUP(B928,IMPORT!$F:$AF,21,0),1,10),MID(VLOOKUP(B928,IMPORT!$F:$AF,19,0),1,10)),"")),"")</f>
        <v/>
      </c>
      <c r="N928" s="20" t="str">
        <f>IFERROR(INT(IF(OR(IMPORT!K928="intervention",IMPORT!K928="intervention-late",IMPORT!K928="unavailable"),IF(J928&lt;&gt;"",MID(VLOOKUP(B928,IMPORT!$F:$AF,22,0),1,10),MID(VLOOKUP(B928,IMPORT!$F:$AF,20,0),1,10)),"")),"")</f>
        <v/>
      </c>
      <c r="O928" s="18" t="str">
        <f t="shared" ca="1" si="14"/>
        <v/>
      </c>
      <c r="P928" s="14" t="str">
        <f>IFERROR(INT(IF(MID(VLOOKUP(B928,IMPORT!$F:$AF,23,FALSE),1,10)&lt;&gt;"null",MID(VLOOKUP(B928,IMPORT!$F:$AF,23,FALSE),1,10),"")),"")</f>
        <v/>
      </c>
      <c r="Q928" s="16" t="str">
        <f>IFERROR(INT(IF(MID(VLOOKUP(B928,IMPORT!$F:$AF,26,FALSE),1,10)&lt;&gt;"null",MID(VLOOKUP(B928,IMPORT!$F:$AF,26,FALSE),1,10),"")),"")</f>
        <v/>
      </c>
      <c r="R928" s="16" t="str">
        <f>IFERROR(IF(VLOOKUP(B928,IMPORT!$F:$AF,11,FALSE)="true","X",""),"")</f>
        <v/>
      </c>
      <c r="S928" s="16" t="str">
        <f>IFERROR(IF(VLOOKUP(B928,IMPORT!$F:$AF,12,FALSE)="true","X",""),"")</f>
        <v/>
      </c>
      <c r="T928" s="16" t="str">
        <f>IFERROR(IF(VLOOKUP(B928,IMPORT!$F:$AF,9,FALSE)="true","X",""),"")</f>
        <v/>
      </c>
      <c r="U928" s="16" t="str">
        <f>IFERROR(IF(VLOOKUP(B928,IMPORT!$F:$AF,10,FALSE)="true","X",""),"")</f>
        <v/>
      </c>
      <c r="V928" s="16" t="str">
        <f>IFERROR(IF(VLOOKUP(B928,IMPORT!$F:$AF,13,FALSE)="true","X",""),"")</f>
        <v/>
      </c>
      <c r="W928" s="16" t="str">
        <f>IFERROR(IF(VLOOKUP(B928,IMPORT!$F:$AF,14,FALSE)="true","X",""),"")</f>
        <v/>
      </c>
      <c r="X928" s="12" t="str">
        <f>IFERROR(INT(IF(MID(VLOOKUP(B928,IMPORT!$F:$AF,27,FALSE),1,10)&lt;&gt;"null",MID(VLOOKUP(B928,IMPORT!$F:$AF,27,FALSE),1,10),"-")),"")</f>
        <v/>
      </c>
      <c r="Y928" s="21" t="str">
        <f>IFERROR(IF(VLOOKUP(B928,IMPORT!$F:$AF,24,FALSE)&lt;&gt;"null",VLOOKUP(B928,IMPORT!$F:$AF,24,FALSE),""),"")</f>
        <v/>
      </c>
      <c r="Z928" s="18" t="str">
        <f>IFERROR(IF(VLOOKUP(B928,IMPORT!$F:$AF,25,FALSE)&lt;&gt;"null",VLOOKUP(B928,IMPORT!$F:$AF,25,FALSE),""),"")</f>
        <v/>
      </c>
    </row>
    <row r="929" spans="1:26">
      <c r="A929" s="1" t="str">
        <f>IFERROR(IF(IMPORT!C929&lt;&gt;"",IMPORT!C929,""),"")</f>
        <v/>
      </c>
      <c r="B929" s="1">
        <f>IFERROR(VLOOKUP(D929,IMPORT!$1:$1048576,6,FALSE),"")</f>
        <v>0</v>
      </c>
      <c r="C929" s="1" t="str">
        <f>IFERROR(VLOOKUP(B929,IMPORT!$F:$G,2,FALSE),"")</f>
        <v/>
      </c>
      <c r="D929" s="8" t="str">
        <f>IFERROR(IF(IMPORT!A929&lt;&gt;"",IMPORT!A929,""),"")</f>
        <v/>
      </c>
      <c r="E929" s="1">
        <f>IFERROR(VLOOKUP(D929,IMPORT!$1:$1048576,21,FALSE),"")</f>
        <v>0</v>
      </c>
      <c r="F929" s="25" t="str">
        <f>IFERROR(IF(VLOOKUP(B929,IMPORT!$F:$J,4,0)="true","","S"),"")</f>
        <v/>
      </c>
      <c r="G929" s="10" t="str">
        <f>IFERROR(IF(VLOOKUP(B929,IMPORT!$F:$J,5,0)="normal","","B"),"")</f>
        <v/>
      </c>
      <c r="H929" s="26" t="str">
        <f>IFERROR(IF(VLOOKUP(B929,IMPORT!$F:$L,7,0)="true","","P"),"")</f>
        <v/>
      </c>
      <c r="I929" s="18" t="str">
        <f>IF(AND(OR(IMPORT!K929="available",IMPORT!K929="reservation",IMPORT!K929="reservation-late"),OR(A929&lt;&gt;"Z - Garage - Livraison",A929&lt;&gt;"Z - Garage - Livraison")),B929,"")</f>
        <v/>
      </c>
      <c r="J929" s="18" t="str">
        <f>IFERROR(IF(VLOOKUP(B929,IMPORT!$F:$AF,21,FALSE)&lt;&gt;"null",IF(OR(A929="Z - Garage - Livraison",A929="Z - Garage - Restitution"),"",B929),""),"")</f>
        <v/>
      </c>
      <c r="K929" s="18" t="str">
        <f>IF(AND(J929="",OR(IMPORT!K929="intervention",IMPORT!K929="intervention-late")),IF(OR(A929="Z - Garage - Livraison",A929="Z - Garage - Restitution"),"",B929),"")</f>
        <v/>
      </c>
      <c r="L929" s="18" t="str">
        <f>IFERROR(IF(OR(A929="Z - Garage - Livraison",A929="Z - Garage - Restitution"),B929,""),"")</f>
        <v/>
      </c>
      <c r="M929" s="20" t="str">
        <f>IFERROR(INT(IF(OR(IMPORT!K929="intervention",IMPORT!K929="intervention-late",IMPORT!K929="unavailable"),IF(J929&lt;&gt;"",MID(VLOOKUP(B929,IMPORT!$F:$AF,21,0),1,10),MID(VLOOKUP(B929,IMPORT!$F:$AF,19,0),1,10)),"")),"")</f>
        <v/>
      </c>
      <c r="N929" s="20" t="str">
        <f>IFERROR(INT(IF(OR(IMPORT!K929="intervention",IMPORT!K929="intervention-late",IMPORT!K929="unavailable"),IF(J929&lt;&gt;"",MID(VLOOKUP(B929,IMPORT!$F:$AF,22,0),1,10),MID(VLOOKUP(B929,IMPORT!$F:$AF,20,0),1,10)),"")),"")</f>
        <v/>
      </c>
      <c r="O929" s="18" t="str">
        <f t="shared" ca="1" si="14"/>
        <v/>
      </c>
      <c r="P929" s="14" t="str">
        <f>IFERROR(INT(IF(MID(VLOOKUP(B929,IMPORT!$F:$AF,23,FALSE),1,10)&lt;&gt;"null",MID(VLOOKUP(B929,IMPORT!$F:$AF,23,FALSE),1,10),"")),"")</f>
        <v/>
      </c>
      <c r="Q929" s="16" t="str">
        <f>IFERROR(INT(IF(MID(VLOOKUP(B929,IMPORT!$F:$AF,26,FALSE),1,10)&lt;&gt;"null",MID(VLOOKUP(B929,IMPORT!$F:$AF,26,FALSE),1,10),"")),"")</f>
        <v/>
      </c>
      <c r="R929" s="16" t="str">
        <f>IFERROR(IF(VLOOKUP(B929,IMPORT!$F:$AF,11,FALSE)="true","X",""),"")</f>
        <v/>
      </c>
      <c r="S929" s="16" t="str">
        <f>IFERROR(IF(VLOOKUP(B929,IMPORT!$F:$AF,12,FALSE)="true","X",""),"")</f>
        <v/>
      </c>
      <c r="T929" s="16" t="str">
        <f>IFERROR(IF(VLOOKUP(B929,IMPORT!$F:$AF,9,FALSE)="true","X",""),"")</f>
        <v/>
      </c>
      <c r="U929" s="16" t="str">
        <f>IFERROR(IF(VLOOKUP(B929,IMPORT!$F:$AF,10,FALSE)="true","X",""),"")</f>
        <v/>
      </c>
      <c r="V929" s="16" t="str">
        <f>IFERROR(IF(VLOOKUP(B929,IMPORT!$F:$AF,13,FALSE)="true","X",""),"")</f>
        <v/>
      </c>
      <c r="W929" s="16" t="str">
        <f>IFERROR(IF(VLOOKUP(B929,IMPORT!$F:$AF,14,FALSE)="true","X",""),"")</f>
        <v/>
      </c>
      <c r="X929" s="12" t="str">
        <f>IFERROR(INT(IF(MID(VLOOKUP(B929,IMPORT!$F:$AF,27,FALSE),1,10)&lt;&gt;"null",MID(VLOOKUP(B929,IMPORT!$F:$AF,27,FALSE),1,10),"-")),"")</f>
        <v/>
      </c>
      <c r="Y929" s="21" t="str">
        <f>IFERROR(IF(VLOOKUP(B929,IMPORT!$F:$AF,24,FALSE)&lt;&gt;"null",VLOOKUP(B929,IMPORT!$F:$AF,24,FALSE),""),"")</f>
        <v/>
      </c>
      <c r="Z929" s="18" t="str">
        <f>IFERROR(IF(VLOOKUP(B929,IMPORT!$F:$AF,25,FALSE)&lt;&gt;"null",VLOOKUP(B929,IMPORT!$F:$AF,25,FALSE),""),"")</f>
        <v/>
      </c>
    </row>
    <row r="930" spans="1:26">
      <c r="A930" s="1" t="str">
        <f>IFERROR(IF(IMPORT!C930&lt;&gt;"",IMPORT!C930,""),"")</f>
        <v/>
      </c>
      <c r="B930" s="1">
        <f>IFERROR(VLOOKUP(D930,IMPORT!$1:$1048576,6,FALSE),"")</f>
        <v>0</v>
      </c>
      <c r="C930" s="1" t="str">
        <f>IFERROR(VLOOKUP(B930,IMPORT!$F:$G,2,FALSE),"")</f>
        <v/>
      </c>
      <c r="D930" s="8" t="str">
        <f>IFERROR(IF(IMPORT!A930&lt;&gt;"",IMPORT!A930,""),"")</f>
        <v/>
      </c>
      <c r="E930" s="1">
        <f>IFERROR(VLOOKUP(D930,IMPORT!$1:$1048576,21,FALSE),"")</f>
        <v>0</v>
      </c>
      <c r="F930" s="25" t="str">
        <f>IFERROR(IF(VLOOKUP(B930,IMPORT!$F:$J,4,0)="true","","S"),"")</f>
        <v/>
      </c>
      <c r="G930" s="10" t="str">
        <f>IFERROR(IF(VLOOKUP(B930,IMPORT!$F:$J,5,0)="normal","","B"),"")</f>
        <v/>
      </c>
      <c r="H930" s="26" t="str">
        <f>IFERROR(IF(VLOOKUP(B930,IMPORT!$F:$L,7,0)="true","","P"),"")</f>
        <v/>
      </c>
      <c r="I930" s="18" t="str">
        <f>IF(AND(OR(IMPORT!K930="available",IMPORT!K930="reservation",IMPORT!K930="reservation-late"),OR(A930&lt;&gt;"Z - Garage - Livraison",A930&lt;&gt;"Z - Garage - Livraison")),B930,"")</f>
        <v/>
      </c>
      <c r="J930" s="18" t="str">
        <f>IFERROR(IF(VLOOKUP(B930,IMPORT!$F:$AF,21,FALSE)&lt;&gt;"null",IF(OR(A930="Z - Garage - Livraison",A930="Z - Garage - Restitution"),"",B930),""),"")</f>
        <v/>
      </c>
      <c r="K930" s="18" t="str">
        <f>IF(AND(J930="",OR(IMPORT!K930="intervention",IMPORT!K930="intervention-late")),IF(OR(A930="Z - Garage - Livraison",A930="Z - Garage - Restitution"),"",B930),"")</f>
        <v/>
      </c>
      <c r="L930" s="18" t="str">
        <f>IFERROR(IF(OR(A930="Z - Garage - Livraison",A930="Z - Garage - Restitution"),B930,""),"")</f>
        <v/>
      </c>
      <c r="M930" s="20" t="str">
        <f>IFERROR(INT(IF(OR(IMPORT!K930="intervention",IMPORT!K930="intervention-late",IMPORT!K930="unavailable"),IF(J930&lt;&gt;"",MID(VLOOKUP(B930,IMPORT!$F:$AF,21,0),1,10),MID(VLOOKUP(B930,IMPORT!$F:$AF,19,0),1,10)),"")),"")</f>
        <v/>
      </c>
      <c r="N930" s="20" t="str">
        <f>IFERROR(INT(IF(OR(IMPORT!K930="intervention",IMPORT!K930="intervention-late",IMPORT!K930="unavailable"),IF(J930&lt;&gt;"",MID(VLOOKUP(B930,IMPORT!$F:$AF,22,0),1,10),MID(VLOOKUP(B930,IMPORT!$F:$AF,20,0),1,10)),"")),"")</f>
        <v/>
      </c>
      <c r="O930" s="18" t="str">
        <f t="shared" ca="1" si="14"/>
        <v/>
      </c>
      <c r="P930" s="14" t="str">
        <f>IFERROR(INT(IF(MID(VLOOKUP(B930,IMPORT!$F:$AF,23,FALSE),1,10)&lt;&gt;"null",MID(VLOOKUP(B930,IMPORT!$F:$AF,23,FALSE),1,10),"")),"")</f>
        <v/>
      </c>
      <c r="Q930" s="16" t="str">
        <f>IFERROR(INT(IF(MID(VLOOKUP(B930,IMPORT!$F:$AF,26,FALSE),1,10)&lt;&gt;"null",MID(VLOOKUP(B930,IMPORT!$F:$AF,26,FALSE),1,10),"")),"")</f>
        <v/>
      </c>
      <c r="R930" s="16" t="str">
        <f>IFERROR(IF(VLOOKUP(B930,IMPORT!$F:$AF,11,FALSE)="true","X",""),"")</f>
        <v/>
      </c>
      <c r="S930" s="16" t="str">
        <f>IFERROR(IF(VLOOKUP(B930,IMPORT!$F:$AF,12,FALSE)="true","X",""),"")</f>
        <v/>
      </c>
      <c r="T930" s="16" t="str">
        <f>IFERROR(IF(VLOOKUP(B930,IMPORT!$F:$AF,9,FALSE)="true","X",""),"")</f>
        <v/>
      </c>
      <c r="U930" s="16" t="str">
        <f>IFERROR(IF(VLOOKUP(B930,IMPORT!$F:$AF,10,FALSE)="true","X",""),"")</f>
        <v/>
      </c>
      <c r="V930" s="16" t="str">
        <f>IFERROR(IF(VLOOKUP(B930,IMPORT!$F:$AF,13,FALSE)="true","X",""),"")</f>
        <v/>
      </c>
      <c r="W930" s="16" t="str">
        <f>IFERROR(IF(VLOOKUP(B930,IMPORT!$F:$AF,14,FALSE)="true","X",""),"")</f>
        <v/>
      </c>
      <c r="X930" s="12" t="str">
        <f>IFERROR(INT(IF(MID(VLOOKUP(B930,IMPORT!$F:$AF,27,FALSE),1,10)&lt;&gt;"null",MID(VLOOKUP(B930,IMPORT!$F:$AF,27,FALSE),1,10),"-")),"")</f>
        <v/>
      </c>
      <c r="Y930" s="21" t="str">
        <f>IFERROR(IF(VLOOKUP(B930,IMPORT!$F:$AF,24,FALSE)&lt;&gt;"null",VLOOKUP(B930,IMPORT!$F:$AF,24,FALSE),""),"")</f>
        <v/>
      </c>
      <c r="Z930" s="18" t="str">
        <f>IFERROR(IF(VLOOKUP(B930,IMPORT!$F:$AF,25,FALSE)&lt;&gt;"null",VLOOKUP(B930,IMPORT!$F:$AF,25,FALSE),""),"")</f>
        <v/>
      </c>
    </row>
    <row r="931" spans="1:26">
      <c r="A931" s="1" t="str">
        <f>IFERROR(IF(IMPORT!C931&lt;&gt;"",IMPORT!C931,""),"")</f>
        <v/>
      </c>
      <c r="B931" s="1">
        <f>IFERROR(VLOOKUP(D931,IMPORT!$1:$1048576,6,FALSE),"")</f>
        <v>0</v>
      </c>
      <c r="C931" s="1" t="str">
        <f>IFERROR(VLOOKUP(B931,IMPORT!$F:$G,2,FALSE),"")</f>
        <v/>
      </c>
      <c r="D931" s="8" t="str">
        <f>IFERROR(IF(IMPORT!A931&lt;&gt;"",IMPORT!A931,""),"")</f>
        <v/>
      </c>
      <c r="E931" s="1">
        <f>IFERROR(VLOOKUP(D931,IMPORT!$1:$1048576,21,FALSE),"")</f>
        <v>0</v>
      </c>
      <c r="F931" s="25" t="str">
        <f>IFERROR(IF(VLOOKUP(B931,IMPORT!$F:$J,4,0)="true","","S"),"")</f>
        <v/>
      </c>
      <c r="G931" s="10" t="str">
        <f>IFERROR(IF(VLOOKUP(B931,IMPORT!$F:$J,5,0)="normal","","B"),"")</f>
        <v/>
      </c>
      <c r="H931" s="26" t="str">
        <f>IFERROR(IF(VLOOKUP(B931,IMPORT!$F:$L,7,0)="true","","P"),"")</f>
        <v/>
      </c>
      <c r="I931" s="18" t="str">
        <f>IF(AND(OR(IMPORT!K931="available",IMPORT!K931="reservation",IMPORT!K931="reservation-late"),OR(A931&lt;&gt;"Z - Garage - Livraison",A931&lt;&gt;"Z - Garage - Livraison")),B931,"")</f>
        <v/>
      </c>
      <c r="J931" s="18" t="str">
        <f>IFERROR(IF(VLOOKUP(B931,IMPORT!$F:$AF,21,FALSE)&lt;&gt;"null",IF(OR(A931="Z - Garage - Livraison",A931="Z - Garage - Restitution"),"",B931),""),"")</f>
        <v/>
      </c>
      <c r="K931" s="18" t="str">
        <f>IF(AND(J931="",OR(IMPORT!K931="intervention",IMPORT!K931="intervention-late")),IF(OR(A931="Z - Garage - Livraison",A931="Z - Garage - Restitution"),"",B931),"")</f>
        <v/>
      </c>
      <c r="L931" s="18" t="str">
        <f>IFERROR(IF(OR(A931="Z - Garage - Livraison",A931="Z - Garage - Restitution"),B931,""),"")</f>
        <v/>
      </c>
      <c r="M931" s="20" t="str">
        <f>IFERROR(INT(IF(OR(IMPORT!K931="intervention",IMPORT!K931="intervention-late",IMPORT!K931="unavailable"),IF(J931&lt;&gt;"",MID(VLOOKUP(B931,IMPORT!$F:$AF,21,0),1,10),MID(VLOOKUP(B931,IMPORT!$F:$AF,19,0),1,10)),"")),"")</f>
        <v/>
      </c>
      <c r="N931" s="20" t="str">
        <f>IFERROR(INT(IF(OR(IMPORT!K931="intervention",IMPORT!K931="intervention-late",IMPORT!K931="unavailable"),IF(J931&lt;&gt;"",MID(VLOOKUP(B931,IMPORT!$F:$AF,22,0),1,10),MID(VLOOKUP(B931,IMPORT!$F:$AF,20,0),1,10)),"")),"")</f>
        <v/>
      </c>
      <c r="O931" s="18" t="str">
        <f t="shared" ca="1" si="14"/>
        <v/>
      </c>
      <c r="P931" s="14" t="str">
        <f>IFERROR(INT(IF(MID(VLOOKUP(B931,IMPORT!$F:$AF,23,FALSE),1,10)&lt;&gt;"null",MID(VLOOKUP(B931,IMPORT!$F:$AF,23,FALSE),1,10),"")),"")</f>
        <v/>
      </c>
      <c r="Q931" s="16" t="str">
        <f>IFERROR(INT(IF(MID(VLOOKUP(B931,IMPORT!$F:$AF,26,FALSE),1,10)&lt;&gt;"null",MID(VLOOKUP(B931,IMPORT!$F:$AF,26,FALSE),1,10),"")),"")</f>
        <v/>
      </c>
      <c r="R931" s="16" t="str">
        <f>IFERROR(IF(VLOOKUP(B931,IMPORT!$F:$AF,11,FALSE)="true","X",""),"")</f>
        <v/>
      </c>
      <c r="S931" s="16" t="str">
        <f>IFERROR(IF(VLOOKUP(B931,IMPORT!$F:$AF,12,FALSE)="true","X",""),"")</f>
        <v/>
      </c>
      <c r="T931" s="16" t="str">
        <f>IFERROR(IF(VLOOKUP(B931,IMPORT!$F:$AF,9,FALSE)="true","X",""),"")</f>
        <v/>
      </c>
      <c r="U931" s="16" t="str">
        <f>IFERROR(IF(VLOOKUP(B931,IMPORT!$F:$AF,10,FALSE)="true","X",""),"")</f>
        <v/>
      </c>
      <c r="V931" s="16" t="str">
        <f>IFERROR(IF(VLOOKUP(B931,IMPORT!$F:$AF,13,FALSE)="true","X",""),"")</f>
        <v/>
      </c>
      <c r="W931" s="16" t="str">
        <f>IFERROR(IF(VLOOKUP(B931,IMPORT!$F:$AF,14,FALSE)="true","X",""),"")</f>
        <v/>
      </c>
      <c r="X931" s="12" t="str">
        <f>IFERROR(INT(IF(MID(VLOOKUP(B931,IMPORT!$F:$AF,27,FALSE),1,10)&lt;&gt;"null",MID(VLOOKUP(B931,IMPORT!$F:$AF,27,FALSE),1,10),"-")),"")</f>
        <v/>
      </c>
      <c r="Y931" s="21" t="str">
        <f>IFERROR(IF(VLOOKUP(B931,IMPORT!$F:$AF,24,FALSE)&lt;&gt;"null",VLOOKUP(B931,IMPORT!$F:$AF,24,FALSE),""),"")</f>
        <v/>
      </c>
      <c r="Z931" s="18" t="str">
        <f>IFERROR(IF(VLOOKUP(B931,IMPORT!$F:$AF,25,FALSE)&lt;&gt;"null",VLOOKUP(B931,IMPORT!$F:$AF,25,FALSE),""),"")</f>
        <v/>
      </c>
    </row>
    <row r="932" spans="1:26">
      <c r="A932" s="1" t="str">
        <f>IFERROR(IF(IMPORT!C932&lt;&gt;"",IMPORT!C932,""),"")</f>
        <v/>
      </c>
      <c r="B932" s="1">
        <f>IFERROR(VLOOKUP(D932,IMPORT!$1:$1048576,6,FALSE),"")</f>
        <v>0</v>
      </c>
      <c r="C932" s="1" t="str">
        <f>IFERROR(VLOOKUP(B932,IMPORT!$F:$G,2,FALSE),"")</f>
        <v/>
      </c>
      <c r="D932" s="8" t="str">
        <f>IFERROR(IF(IMPORT!A932&lt;&gt;"",IMPORT!A932,""),"")</f>
        <v/>
      </c>
      <c r="E932" s="1">
        <f>IFERROR(VLOOKUP(D932,IMPORT!$1:$1048576,21,FALSE),"")</f>
        <v>0</v>
      </c>
      <c r="F932" s="25" t="str">
        <f>IFERROR(IF(VLOOKUP(B932,IMPORT!$F:$J,4,0)="true","","S"),"")</f>
        <v/>
      </c>
      <c r="G932" s="10" t="str">
        <f>IFERROR(IF(VLOOKUP(B932,IMPORT!$F:$J,5,0)="normal","","B"),"")</f>
        <v/>
      </c>
      <c r="H932" s="26" t="str">
        <f>IFERROR(IF(VLOOKUP(B932,IMPORT!$F:$L,7,0)="true","","P"),"")</f>
        <v/>
      </c>
      <c r="I932" s="18" t="str">
        <f>IF(AND(OR(IMPORT!K932="available",IMPORT!K932="reservation",IMPORT!K932="reservation-late"),OR(A932&lt;&gt;"Z - Garage - Livraison",A932&lt;&gt;"Z - Garage - Livraison")),B932,"")</f>
        <v/>
      </c>
      <c r="J932" s="18" t="str">
        <f>IFERROR(IF(VLOOKUP(B932,IMPORT!$F:$AF,21,FALSE)&lt;&gt;"null",IF(OR(A932="Z - Garage - Livraison",A932="Z - Garage - Restitution"),"",B932),""),"")</f>
        <v/>
      </c>
      <c r="K932" s="18" t="str">
        <f>IF(AND(J932="",OR(IMPORT!K932="intervention",IMPORT!K932="intervention-late")),IF(OR(A932="Z - Garage - Livraison",A932="Z - Garage - Restitution"),"",B932),"")</f>
        <v/>
      </c>
      <c r="L932" s="18" t="str">
        <f>IFERROR(IF(OR(A932="Z - Garage - Livraison",A932="Z - Garage - Restitution"),B932,""),"")</f>
        <v/>
      </c>
      <c r="M932" s="20" t="str">
        <f>IFERROR(INT(IF(OR(IMPORT!K932="intervention",IMPORT!K932="intervention-late",IMPORT!K932="unavailable"),IF(J932&lt;&gt;"",MID(VLOOKUP(B932,IMPORT!$F:$AF,21,0),1,10),MID(VLOOKUP(B932,IMPORT!$F:$AF,19,0),1,10)),"")),"")</f>
        <v/>
      </c>
      <c r="N932" s="20" t="str">
        <f>IFERROR(INT(IF(OR(IMPORT!K932="intervention",IMPORT!K932="intervention-late",IMPORT!K932="unavailable"),IF(J932&lt;&gt;"",MID(VLOOKUP(B932,IMPORT!$F:$AF,22,0),1,10),MID(VLOOKUP(B932,IMPORT!$F:$AF,20,0),1,10)),"")),"")</f>
        <v/>
      </c>
      <c r="O932" s="18" t="str">
        <f t="shared" ca="1" si="14"/>
        <v/>
      </c>
      <c r="P932" s="14" t="str">
        <f>IFERROR(INT(IF(MID(VLOOKUP(B932,IMPORT!$F:$AF,23,FALSE),1,10)&lt;&gt;"null",MID(VLOOKUP(B932,IMPORT!$F:$AF,23,FALSE),1,10),"")),"")</f>
        <v/>
      </c>
      <c r="Q932" s="16" t="str">
        <f>IFERROR(INT(IF(MID(VLOOKUP(B932,IMPORT!$F:$AF,26,FALSE),1,10)&lt;&gt;"null",MID(VLOOKUP(B932,IMPORT!$F:$AF,26,FALSE),1,10),"")),"")</f>
        <v/>
      </c>
      <c r="R932" s="16" t="str">
        <f>IFERROR(IF(VLOOKUP(B932,IMPORT!$F:$AF,11,FALSE)="true","X",""),"")</f>
        <v/>
      </c>
      <c r="S932" s="16" t="str">
        <f>IFERROR(IF(VLOOKUP(B932,IMPORT!$F:$AF,12,FALSE)="true","X",""),"")</f>
        <v/>
      </c>
      <c r="T932" s="16" t="str">
        <f>IFERROR(IF(VLOOKUP(B932,IMPORT!$F:$AF,9,FALSE)="true","X",""),"")</f>
        <v/>
      </c>
      <c r="U932" s="16" t="str">
        <f>IFERROR(IF(VLOOKUP(B932,IMPORT!$F:$AF,10,FALSE)="true","X",""),"")</f>
        <v/>
      </c>
      <c r="V932" s="16" t="str">
        <f>IFERROR(IF(VLOOKUP(B932,IMPORT!$F:$AF,13,FALSE)="true","X",""),"")</f>
        <v/>
      </c>
      <c r="W932" s="16" t="str">
        <f>IFERROR(IF(VLOOKUP(B932,IMPORT!$F:$AF,14,FALSE)="true","X",""),"")</f>
        <v/>
      </c>
      <c r="X932" s="12" t="str">
        <f>IFERROR(INT(IF(MID(VLOOKUP(B932,IMPORT!$F:$AF,27,FALSE),1,10)&lt;&gt;"null",MID(VLOOKUP(B932,IMPORT!$F:$AF,27,FALSE),1,10),"-")),"")</f>
        <v/>
      </c>
      <c r="Y932" s="21" t="str">
        <f>IFERROR(IF(VLOOKUP(B932,IMPORT!$F:$AF,24,FALSE)&lt;&gt;"null",VLOOKUP(B932,IMPORT!$F:$AF,24,FALSE),""),"")</f>
        <v/>
      </c>
      <c r="Z932" s="18" t="str">
        <f>IFERROR(IF(VLOOKUP(B932,IMPORT!$F:$AF,25,FALSE)&lt;&gt;"null",VLOOKUP(B932,IMPORT!$F:$AF,25,FALSE),""),"")</f>
        <v/>
      </c>
    </row>
    <row r="933" spans="1:26">
      <c r="A933" s="1" t="str">
        <f>IFERROR(IF(IMPORT!C933&lt;&gt;"",IMPORT!C933,""),"")</f>
        <v/>
      </c>
      <c r="B933" s="1">
        <f>IFERROR(VLOOKUP(D933,IMPORT!$1:$1048576,6,FALSE),"")</f>
        <v>0</v>
      </c>
      <c r="C933" s="1" t="str">
        <f>IFERROR(VLOOKUP(B933,IMPORT!$F:$G,2,FALSE),"")</f>
        <v/>
      </c>
      <c r="D933" s="8" t="str">
        <f>IFERROR(IF(IMPORT!A933&lt;&gt;"",IMPORT!A933,""),"")</f>
        <v/>
      </c>
      <c r="E933" s="1">
        <f>IFERROR(VLOOKUP(D933,IMPORT!$1:$1048576,21,FALSE),"")</f>
        <v>0</v>
      </c>
      <c r="F933" s="25" t="str">
        <f>IFERROR(IF(VLOOKUP(B933,IMPORT!$F:$J,4,0)="true","","S"),"")</f>
        <v/>
      </c>
      <c r="G933" s="10" t="str">
        <f>IFERROR(IF(VLOOKUP(B933,IMPORT!$F:$J,5,0)="normal","","B"),"")</f>
        <v/>
      </c>
      <c r="H933" s="26" t="str">
        <f>IFERROR(IF(VLOOKUP(B933,IMPORT!$F:$L,7,0)="true","","P"),"")</f>
        <v/>
      </c>
      <c r="I933" s="18" t="str">
        <f>IF(AND(OR(IMPORT!K933="available",IMPORT!K933="reservation",IMPORT!K933="reservation-late"),OR(A933&lt;&gt;"Z - Garage - Livraison",A933&lt;&gt;"Z - Garage - Livraison")),B933,"")</f>
        <v/>
      </c>
      <c r="J933" s="18" t="str">
        <f>IFERROR(IF(VLOOKUP(B933,IMPORT!$F:$AF,21,FALSE)&lt;&gt;"null",IF(OR(A933="Z - Garage - Livraison",A933="Z - Garage - Restitution"),"",B933),""),"")</f>
        <v/>
      </c>
      <c r="K933" s="18" t="str">
        <f>IF(AND(J933="",OR(IMPORT!K933="intervention",IMPORT!K933="intervention-late")),IF(OR(A933="Z - Garage - Livraison",A933="Z - Garage - Restitution"),"",B933),"")</f>
        <v/>
      </c>
      <c r="L933" s="18" t="str">
        <f>IFERROR(IF(OR(A933="Z - Garage - Livraison",A933="Z - Garage - Restitution"),B933,""),"")</f>
        <v/>
      </c>
      <c r="M933" s="20" t="str">
        <f>IFERROR(INT(IF(OR(IMPORT!K933="intervention",IMPORT!K933="intervention-late",IMPORT!K933="unavailable"),IF(J933&lt;&gt;"",MID(VLOOKUP(B933,IMPORT!$F:$AF,21,0),1,10),MID(VLOOKUP(B933,IMPORT!$F:$AF,19,0),1,10)),"")),"")</f>
        <v/>
      </c>
      <c r="N933" s="20" t="str">
        <f>IFERROR(INT(IF(OR(IMPORT!K933="intervention",IMPORT!K933="intervention-late",IMPORT!K933="unavailable"),IF(J933&lt;&gt;"",MID(VLOOKUP(B933,IMPORT!$F:$AF,22,0),1,10),MID(VLOOKUP(B933,IMPORT!$F:$AF,20,0),1,10)),"")),"")</f>
        <v/>
      </c>
      <c r="O933" s="18" t="str">
        <f t="shared" ca="1" si="14"/>
        <v/>
      </c>
      <c r="P933" s="14" t="str">
        <f>IFERROR(INT(IF(MID(VLOOKUP(B933,IMPORT!$F:$AF,23,FALSE),1,10)&lt;&gt;"null",MID(VLOOKUP(B933,IMPORT!$F:$AF,23,FALSE),1,10),"")),"")</f>
        <v/>
      </c>
      <c r="Q933" s="16" t="str">
        <f>IFERROR(INT(IF(MID(VLOOKUP(B933,IMPORT!$F:$AF,26,FALSE),1,10)&lt;&gt;"null",MID(VLOOKUP(B933,IMPORT!$F:$AF,26,FALSE),1,10),"")),"")</f>
        <v/>
      </c>
      <c r="R933" s="16" t="str">
        <f>IFERROR(IF(VLOOKUP(B933,IMPORT!$F:$AF,11,FALSE)="true","X",""),"")</f>
        <v/>
      </c>
      <c r="S933" s="16" t="str">
        <f>IFERROR(IF(VLOOKUP(B933,IMPORT!$F:$AF,12,FALSE)="true","X",""),"")</f>
        <v/>
      </c>
      <c r="T933" s="16" t="str">
        <f>IFERROR(IF(VLOOKUP(B933,IMPORT!$F:$AF,9,FALSE)="true","X",""),"")</f>
        <v/>
      </c>
      <c r="U933" s="16" t="str">
        <f>IFERROR(IF(VLOOKUP(B933,IMPORT!$F:$AF,10,FALSE)="true","X",""),"")</f>
        <v/>
      </c>
      <c r="V933" s="16" t="str">
        <f>IFERROR(IF(VLOOKUP(B933,IMPORT!$F:$AF,13,FALSE)="true","X",""),"")</f>
        <v/>
      </c>
      <c r="W933" s="16" t="str">
        <f>IFERROR(IF(VLOOKUP(B933,IMPORT!$F:$AF,14,FALSE)="true","X",""),"")</f>
        <v/>
      </c>
      <c r="X933" s="12" t="str">
        <f>IFERROR(INT(IF(MID(VLOOKUP(B933,IMPORT!$F:$AF,27,FALSE),1,10)&lt;&gt;"null",MID(VLOOKUP(B933,IMPORT!$F:$AF,27,FALSE),1,10),"-")),"")</f>
        <v/>
      </c>
      <c r="Y933" s="21" t="str">
        <f>IFERROR(IF(VLOOKUP(B933,IMPORT!$F:$AF,24,FALSE)&lt;&gt;"null",VLOOKUP(B933,IMPORT!$F:$AF,24,FALSE),""),"")</f>
        <v/>
      </c>
      <c r="Z933" s="18" t="str">
        <f>IFERROR(IF(VLOOKUP(B933,IMPORT!$F:$AF,25,FALSE)&lt;&gt;"null",VLOOKUP(B933,IMPORT!$F:$AF,25,FALSE),""),"")</f>
        <v/>
      </c>
    </row>
    <row r="934" spans="1:26">
      <c r="A934" s="1" t="str">
        <f>IFERROR(IF(IMPORT!C934&lt;&gt;"",IMPORT!C934,""),"")</f>
        <v/>
      </c>
      <c r="B934" s="1">
        <f>IFERROR(VLOOKUP(D934,IMPORT!$1:$1048576,6,FALSE),"")</f>
        <v>0</v>
      </c>
      <c r="C934" s="1" t="str">
        <f>IFERROR(VLOOKUP(B934,IMPORT!$F:$G,2,FALSE),"")</f>
        <v/>
      </c>
      <c r="D934" s="8" t="str">
        <f>IFERROR(IF(IMPORT!A934&lt;&gt;"",IMPORT!A934,""),"")</f>
        <v/>
      </c>
      <c r="E934" s="1">
        <f>IFERROR(VLOOKUP(D934,IMPORT!$1:$1048576,21,FALSE),"")</f>
        <v>0</v>
      </c>
      <c r="F934" s="25" t="str">
        <f>IFERROR(IF(VLOOKUP(B934,IMPORT!$F:$J,4,0)="true","","S"),"")</f>
        <v/>
      </c>
      <c r="G934" s="10" t="str">
        <f>IFERROR(IF(VLOOKUP(B934,IMPORT!$F:$J,5,0)="normal","","B"),"")</f>
        <v/>
      </c>
      <c r="H934" s="26" t="str">
        <f>IFERROR(IF(VLOOKUP(B934,IMPORT!$F:$L,7,0)="true","","P"),"")</f>
        <v/>
      </c>
      <c r="I934" s="18" t="str">
        <f>IF(AND(OR(IMPORT!K934="available",IMPORT!K934="reservation",IMPORT!K934="reservation-late"),OR(A934&lt;&gt;"Z - Garage - Livraison",A934&lt;&gt;"Z - Garage - Livraison")),B934,"")</f>
        <v/>
      </c>
      <c r="J934" s="18" t="str">
        <f>IFERROR(IF(VLOOKUP(B934,IMPORT!$F:$AF,21,FALSE)&lt;&gt;"null",IF(OR(A934="Z - Garage - Livraison",A934="Z - Garage - Restitution"),"",B934),""),"")</f>
        <v/>
      </c>
      <c r="K934" s="18" t="str">
        <f>IF(AND(J934="",OR(IMPORT!K934="intervention",IMPORT!K934="intervention-late")),IF(OR(A934="Z - Garage - Livraison",A934="Z - Garage - Restitution"),"",B934),"")</f>
        <v/>
      </c>
      <c r="L934" s="18" t="str">
        <f>IFERROR(IF(OR(A934="Z - Garage - Livraison",A934="Z - Garage - Restitution"),B934,""),"")</f>
        <v/>
      </c>
      <c r="M934" s="20" t="str">
        <f>IFERROR(INT(IF(OR(IMPORT!K934="intervention",IMPORT!K934="intervention-late",IMPORT!K934="unavailable"),IF(J934&lt;&gt;"",MID(VLOOKUP(B934,IMPORT!$F:$AF,21,0),1,10),MID(VLOOKUP(B934,IMPORT!$F:$AF,19,0),1,10)),"")),"")</f>
        <v/>
      </c>
      <c r="N934" s="20" t="str">
        <f>IFERROR(INT(IF(OR(IMPORT!K934="intervention",IMPORT!K934="intervention-late",IMPORT!K934="unavailable"),IF(J934&lt;&gt;"",MID(VLOOKUP(B934,IMPORT!$F:$AF,22,0),1,10),MID(VLOOKUP(B934,IMPORT!$F:$AF,20,0),1,10)),"")),"")</f>
        <v/>
      </c>
      <c r="O934" s="18" t="str">
        <f t="shared" ca="1" si="14"/>
        <v/>
      </c>
      <c r="P934" s="14" t="str">
        <f>IFERROR(INT(IF(MID(VLOOKUP(B934,IMPORT!$F:$AF,23,FALSE),1,10)&lt;&gt;"null",MID(VLOOKUP(B934,IMPORT!$F:$AF,23,FALSE),1,10),"")),"")</f>
        <v/>
      </c>
      <c r="Q934" s="16" t="str">
        <f>IFERROR(INT(IF(MID(VLOOKUP(B934,IMPORT!$F:$AF,26,FALSE),1,10)&lt;&gt;"null",MID(VLOOKUP(B934,IMPORT!$F:$AF,26,FALSE),1,10),"")),"")</f>
        <v/>
      </c>
      <c r="R934" s="16" t="str">
        <f>IFERROR(IF(VLOOKUP(B934,IMPORT!$F:$AF,11,FALSE)="true","X",""),"")</f>
        <v/>
      </c>
      <c r="S934" s="16" t="str">
        <f>IFERROR(IF(VLOOKUP(B934,IMPORT!$F:$AF,12,FALSE)="true","X",""),"")</f>
        <v/>
      </c>
      <c r="T934" s="16" t="str">
        <f>IFERROR(IF(VLOOKUP(B934,IMPORT!$F:$AF,9,FALSE)="true","X",""),"")</f>
        <v/>
      </c>
      <c r="U934" s="16" t="str">
        <f>IFERROR(IF(VLOOKUP(B934,IMPORT!$F:$AF,10,FALSE)="true","X",""),"")</f>
        <v/>
      </c>
      <c r="V934" s="16" t="str">
        <f>IFERROR(IF(VLOOKUP(B934,IMPORT!$F:$AF,13,FALSE)="true","X",""),"")</f>
        <v/>
      </c>
      <c r="W934" s="16" t="str">
        <f>IFERROR(IF(VLOOKUP(B934,IMPORT!$F:$AF,14,FALSE)="true","X",""),"")</f>
        <v/>
      </c>
      <c r="X934" s="12" t="str">
        <f>IFERROR(INT(IF(MID(VLOOKUP(B934,IMPORT!$F:$AF,27,FALSE),1,10)&lt;&gt;"null",MID(VLOOKUP(B934,IMPORT!$F:$AF,27,FALSE),1,10),"-")),"")</f>
        <v/>
      </c>
      <c r="Y934" s="21" t="str">
        <f>IFERROR(IF(VLOOKUP(B934,IMPORT!$F:$AF,24,FALSE)&lt;&gt;"null",VLOOKUP(B934,IMPORT!$F:$AF,24,FALSE),""),"")</f>
        <v/>
      </c>
      <c r="Z934" s="18" t="str">
        <f>IFERROR(IF(VLOOKUP(B934,IMPORT!$F:$AF,25,FALSE)&lt;&gt;"null",VLOOKUP(B934,IMPORT!$F:$AF,25,FALSE),""),"")</f>
        <v/>
      </c>
    </row>
    <row r="935" spans="1:26">
      <c r="A935" s="1" t="str">
        <f>IFERROR(IF(IMPORT!C935&lt;&gt;"",IMPORT!C935,""),"")</f>
        <v/>
      </c>
      <c r="B935" s="1">
        <f>IFERROR(VLOOKUP(D935,IMPORT!$1:$1048576,6,FALSE),"")</f>
        <v>0</v>
      </c>
      <c r="C935" s="1" t="str">
        <f>IFERROR(VLOOKUP(B935,IMPORT!$F:$G,2,FALSE),"")</f>
        <v/>
      </c>
      <c r="D935" s="8" t="str">
        <f>IFERROR(IF(IMPORT!A935&lt;&gt;"",IMPORT!A935,""),"")</f>
        <v/>
      </c>
      <c r="E935" s="1">
        <f>IFERROR(VLOOKUP(D935,IMPORT!$1:$1048576,21,FALSE),"")</f>
        <v>0</v>
      </c>
      <c r="F935" s="25" t="str">
        <f>IFERROR(IF(VLOOKUP(B935,IMPORT!$F:$J,4,0)="true","","S"),"")</f>
        <v/>
      </c>
      <c r="G935" s="10" t="str">
        <f>IFERROR(IF(VLOOKUP(B935,IMPORT!$F:$J,5,0)="normal","","B"),"")</f>
        <v/>
      </c>
      <c r="H935" s="26" t="str">
        <f>IFERROR(IF(VLOOKUP(B935,IMPORT!$F:$L,7,0)="true","","P"),"")</f>
        <v/>
      </c>
      <c r="I935" s="18" t="str">
        <f>IF(AND(OR(IMPORT!K935="available",IMPORT!K935="reservation",IMPORT!K935="reservation-late"),OR(A935&lt;&gt;"Z - Garage - Livraison",A935&lt;&gt;"Z - Garage - Livraison")),B935,"")</f>
        <v/>
      </c>
      <c r="J935" s="18" t="str">
        <f>IFERROR(IF(VLOOKUP(B935,IMPORT!$F:$AF,21,FALSE)&lt;&gt;"null",IF(OR(A935="Z - Garage - Livraison",A935="Z - Garage - Restitution"),"",B935),""),"")</f>
        <v/>
      </c>
      <c r="K935" s="18" t="str">
        <f>IF(AND(J935="",OR(IMPORT!K935="intervention",IMPORT!K935="intervention-late")),IF(OR(A935="Z - Garage - Livraison",A935="Z - Garage - Restitution"),"",B935),"")</f>
        <v/>
      </c>
      <c r="L935" s="18" t="str">
        <f>IFERROR(IF(OR(A935="Z - Garage - Livraison",A935="Z - Garage - Restitution"),B935,""),"")</f>
        <v/>
      </c>
      <c r="M935" s="20" t="str">
        <f>IFERROR(INT(IF(OR(IMPORT!K935="intervention",IMPORT!K935="intervention-late",IMPORT!K935="unavailable"),IF(J935&lt;&gt;"",MID(VLOOKUP(B935,IMPORT!$F:$AF,21,0),1,10),MID(VLOOKUP(B935,IMPORT!$F:$AF,19,0),1,10)),"")),"")</f>
        <v/>
      </c>
      <c r="N935" s="20" t="str">
        <f>IFERROR(INT(IF(OR(IMPORT!K935="intervention",IMPORT!K935="intervention-late",IMPORT!K935="unavailable"),IF(J935&lt;&gt;"",MID(VLOOKUP(B935,IMPORT!$F:$AF,22,0),1,10),MID(VLOOKUP(B935,IMPORT!$F:$AF,20,0),1,10)),"")),"")</f>
        <v/>
      </c>
      <c r="O935" s="18" t="str">
        <f t="shared" ca="1" si="14"/>
        <v/>
      </c>
      <c r="P935" s="14" t="str">
        <f>IFERROR(INT(IF(MID(VLOOKUP(B935,IMPORT!$F:$AF,23,FALSE),1,10)&lt;&gt;"null",MID(VLOOKUP(B935,IMPORT!$F:$AF,23,FALSE),1,10),"")),"")</f>
        <v/>
      </c>
      <c r="Q935" s="16" t="str">
        <f>IFERROR(INT(IF(MID(VLOOKUP(B935,IMPORT!$F:$AF,26,FALSE),1,10)&lt;&gt;"null",MID(VLOOKUP(B935,IMPORT!$F:$AF,26,FALSE),1,10),"")),"")</f>
        <v/>
      </c>
      <c r="R935" s="16" t="str">
        <f>IFERROR(IF(VLOOKUP(B935,IMPORT!$F:$AF,11,FALSE)="true","X",""),"")</f>
        <v/>
      </c>
      <c r="S935" s="16" t="str">
        <f>IFERROR(IF(VLOOKUP(B935,IMPORT!$F:$AF,12,FALSE)="true","X",""),"")</f>
        <v/>
      </c>
      <c r="T935" s="16" t="str">
        <f>IFERROR(IF(VLOOKUP(B935,IMPORT!$F:$AF,9,FALSE)="true","X",""),"")</f>
        <v/>
      </c>
      <c r="U935" s="16" t="str">
        <f>IFERROR(IF(VLOOKUP(B935,IMPORT!$F:$AF,10,FALSE)="true","X",""),"")</f>
        <v/>
      </c>
      <c r="V935" s="16" t="str">
        <f>IFERROR(IF(VLOOKUP(B935,IMPORT!$F:$AF,13,FALSE)="true","X",""),"")</f>
        <v/>
      </c>
      <c r="W935" s="16" t="str">
        <f>IFERROR(IF(VLOOKUP(B935,IMPORT!$F:$AF,14,FALSE)="true","X",""),"")</f>
        <v/>
      </c>
      <c r="X935" s="12" t="str">
        <f>IFERROR(INT(IF(MID(VLOOKUP(B935,IMPORT!$F:$AF,27,FALSE),1,10)&lt;&gt;"null",MID(VLOOKUP(B935,IMPORT!$F:$AF,27,FALSE),1,10),"-")),"")</f>
        <v/>
      </c>
      <c r="Y935" s="21" t="str">
        <f>IFERROR(IF(VLOOKUP(B935,IMPORT!$F:$AF,24,FALSE)&lt;&gt;"null",VLOOKUP(B935,IMPORT!$F:$AF,24,FALSE),""),"")</f>
        <v/>
      </c>
      <c r="Z935" s="18" t="str">
        <f>IFERROR(IF(VLOOKUP(B935,IMPORT!$F:$AF,25,FALSE)&lt;&gt;"null",VLOOKUP(B935,IMPORT!$F:$AF,25,FALSE),""),"")</f>
        <v/>
      </c>
    </row>
    <row r="936" spans="1:26">
      <c r="A936" s="1" t="str">
        <f>IFERROR(IF(IMPORT!C936&lt;&gt;"",IMPORT!C936,""),"")</f>
        <v/>
      </c>
      <c r="B936" s="1">
        <f>IFERROR(VLOOKUP(D936,IMPORT!$1:$1048576,6,FALSE),"")</f>
        <v>0</v>
      </c>
      <c r="C936" s="1" t="str">
        <f>IFERROR(VLOOKUP(B936,IMPORT!$F:$G,2,FALSE),"")</f>
        <v/>
      </c>
      <c r="D936" s="8" t="str">
        <f>IFERROR(IF(IMPORT!A936&lt;&gt;"",IMPORT!A936,""),"")</f>
        <v/>
      </c>
      <c r="E936" s="1">
        <f>IFERROR(VLOOKUP(D936,IMPORT!$1:$1048576,21,FALSE),"")</f>
        <v>0</v>
      </c>
      <c r="F936" s="25" t="str">
        <f>IFERROR(IF(VLOOKUP(B936,IMPORT!$F:$J,4,0)="true","","S"),"")</f>
        <v/>
      </c>
      <c r="G936" s="10" t="str">
        <f>IFERROR(IF(VLOOKUP(B936,IMPORT!$F:$J,5,0)="normal","","B"),"")</f>
        <v/>
      </c>
      <c r="H936" s="26" t="str">
        <f>IFERROR(IF(VLOOKUP(B936,IMPORT!$F:$L,7,0)="true","","P"),"")</f>
        <v/>
      </c>
      <c r="I936" s="18" t="str">
        <f>IF(AND(OR(IMPORT!K936="available",IMPORT!K936="reservation",IMPORT!K936="reservation-late"),OR(A936&lt;&gt;"Z - Garage - Livraison",A936&lt;&gt;"Z - Garage - Livraison")),B936,"")</f>
        <v/>
      </c>
      <c r="J936" s="18" t="str">
        <f>IFERROR(IF(VLOOKUP(B936,IMPORT!$F:$AF,21,FALSE)&lt;&gt;"null",IF(OR(A936="Z - Garage - Livraison",A936="Z - Garage - Restitution"),"",B936),""),"")</f>
        <v/>
      </c>
      <c r="K936" s="18" t="str">
        <f>IF(AND(J936="",OR(IMPORT!K936="intervention",IMPORT!K936="intervention-late")),IF(OR(A936="Z - Garage - Livraison",A936="Z - Garage - Restitution"),"",B936),"")</f>
        <v/>
      </c>
      <c r="L936" s="18" t="str">
        <f>IFERROR(IF(OR(A936="Z - Garage - Livraison",A936="Z - Garage - Restitution"),B936,""),"")</f>
        <v/>
      </c>
      <c r="M936" s="20" t="str">
        <f>IFERROR(INT(IF(OR(IMPORT!K936="intervention",IMPORT!K936="intervention-late",IMPORT!K936="unavailable"),IF(J936&lt;&gt;"",MID(VLOOKUP(B936,IMPORT!$F:$AF,21,0),1,10),MID(VLOOKUP(B936,IMPORT!$F:$AF,19,0),1,10)),"")),"")</f>
        <v/>
      </c>
      <c r="N936" s="20" t="str">
        <f>IFERROR(INT(IF(OR(IMPORT!K936="intervention",IMPORT!K936="intervention-late",IMPORT!K936="unavailable"),IF(J936&lt;&gt;"",MID(VLOOKUP(B936,IMPORT!$F:$AF,22,0),1,10),MID(VLOOKUP(B936,IMPORT!$F:$AF,20,0),1,10)),"")),"")</f>
        <v/>
      </c>
      <c r="O936" s="18" t="str">
        <f t="shared" ca="1" si="14"/>
        <v/>
      </c>
      <c r="P936" s="14" t="str">
        <f>IFERROR(INT(IF(MID(VLOOKUP(B936,IMPORT!$F:$AF,23,FALSE),1,10)&lt;&gt;"null",MID(VLOOKUP(B936,IMPORT!$F:$AF,23,FALSE),1,10),"")),"")</f>
        <v/>
      </c>
      <c r="Q936" s="16" t="str">
        <f>IFERROR(INT(IF(MID(VLOOKUP(B936,IMPORT!$F:$AF,26,FALSE),1,10)&lt;&gt;"null",MID(VLOOKUP(B936,IMPORT!$F:$AF,26,FALSE),1,10),"")),"")</f>
        <v/>
      </c>
      <c r="R936" s="16" t="str">
        <f>IFERROR(IF(VLOOKUP(B936,IMPORT!$F:$AF,11,FALSE)="true","X",""),"")</f>
        <v/>
      </c>
      <c r="S936" s="16" t="str">
        <f>IFERROR(IF(VLOOKUP(B936,IMPORT!$F:$AF,12,FALSE)="true","X",""),"")</f>
        <v/>
      </c>
      <c r="T936" s="16" t="str">
        <f>IFERROR(IF(VLOOKUP(B936,IMPORT!$F:$AF,9,FALSE)="true","X",""),"")</f>
        <v/>
      </c>
      <c r="U936" s="16" t="str">
        <f>IFERROR(IF(VLOOKUP(B936,IMPORT!$F:$AF,10,FALSE)="true","X",""),"")</f>
        <v/>
      </c>
      <c r="V936" s="16" t="str">
        <f>IFERROR(IF(VLOOKUP(B936,IMPORT!$F:$AF,13,FALSE)="true","X",""),"")</f>
        <v/>
      </c>
      <c r="W936" s="16" t="str">
        <f>IFERROR(IF(VLOOKUP(B936,IMPORT!$F:$AF,14,FALSE)="true","X",""),"")</f>
        <v/>
      </c>
      <c r="X936" s="12" t="str">
        <f>IFERROR(INT(IF(MID(VLOOKUP(B936,IMPORT!$F:$AF,27,FALSE),1,10)&lt;&gt;"null",MID(VLOOKUP(B936,IMPORT!$F:$AF,27,FALSE),1,10),"-")),"")</f>
        <v/>
      </c>
      <c r="Y936" s="21" t="str">
        <f>IFERROR(IF(VLOOKUP(B936,IMPORT!$F:$AF,24,FALSE)&lt;&gt;"null",VLOOKUP(B936,IMPORT!$F:$AF,24,FALSE),""),"")</f>
        <v/>
      </c>
      <c r="Z936" s="18" t="str">
        <f>IFERROR(IF(VLOOKUP(B936,IMPORT!$F:$AF,25,FALSE)&lt;&gt;"null",VLOOKUP(B936,IMPORT!$F:$AF,25,FALSE),""),"")</f>
        <v/>
      </c>
    </row>
    <row r="937" spans="1:26">
      <c r="A937" s="1" t="str">
        <f>IFERROR(IF(IMPORT!C937&lt;&gt;"",IMPORT!C937,""),"")</f>
        <v/>
      </c>
      <c r="B937" s="1">
        <f>IFERROR(VLOOKUP(D937,IMPORT!$1:$1048576,6,FALSE),"")</f>
        <v>0</v>
      </c>
      <c r="C937" s="1" t="str">
        <f>IFERROR(VLOOKUP(B937,IMPORT!$F:$G,2,FALSE),"")</f>
        <v/>
      </c>
      <c r="D937" s="8" t="str">
        <f>IFERROR(IF(IMPORT!A937&lt;&gt;"",IMPORT!A937,""),"")</f>
        <v/>
      </c>
      <c r="E937" s="1">
        <f>IFERROR(VLOOKUP(D937,IMPORT!$1:$1048576,21,FALSE),"")</f>
        <v>0</v>
      </c>
      <c r="F937" s="25" t="str">
        <f>IFERROR(IF(VLOOKUP(B937,IMPORT!$F:$J,4,0)="true","","S"),"")</f>
        <v/>
      </c>
      <c r="G937" s="10" t="str">
        <f>IFERROR(IF(VLOOKUP(B937,IMPORT!$F:$J,5,0)="normal","","B"),"")</f>
        <v/>
      </c>
      <c r="H937" s="26" t="str">
        <f>IFERROR(IF(VLOOKUP(B937,IMPORT!$F:$L,7,0)="true","","P"),"")</f>
        <v/>
      </c>
      <c r="I937" s="18" t="str">
        <f>IF(AND(OR(IMPORT!K937="available",IMPORT!K937="reservation",IMPORT!K937="reservation-late"),OR(A937&lt;&gt;"Z - Garage - Livraison",A937&lt;&gt;"Z - Garage - Livraison")),B937,"")</f>
        <v/>
      </c>
      <c r="J937" s="18" t="str">
        <f>IFERROR(IF(VLOOKUP(B937,IMPORT!$F:$AF,21,FALSE)&lt;&gt;"null",IF(OR(A937="Z - Garage - Livraison",A937="Z - Garage - Restitution"),"",B937),""),"")</f>
        <v/>
      </c>
      <c r="K937" s="18" t="str">
        <f>IF(AND(J937="",OR(IMPORT!K937="intervention",IMPORT!K937="intervention-late")),IF(OR(A937="Z - Garage - Livraison",A937="Z - Garage - Restitution"),"",B937),"")</f>
        <v/>
      </c>
      <c r="L937" s="18" t="str">
        <f>IFERROR(IF(OR(A937="Z - Garage - Livraison",A937="Z - Garage - Restitution"),B937,""),"")</f>
        <v/>
      </c>
      <c r="M937" s="20" t="str">
        <f>IFERROR(INT(IF(OR(IMPORT!K937="intervention",IMPORT!K937="intervention-late",IMPORT!K937="unavailable"),IF(J937&lt;&gt;"",MID(VLOOKUP(B937,IMPORT!$F:$AF,21,0),1,10),MID(VLOOKUP(B937,IMPORT!$F:$AF,19,0),1,10)),"")),"")</f>
        <v/>
      </c>
      <c r="N937" s="20" t="str">
        <f>IFERROR(INT(IF(OR(IMPORT!K937="intervention",IMPORT!K937="intervention-late",IMPORT!K937="unavailable"),IF(J937&lt;&gt;"",MID(VLOOKUP(B937,IMPORT!$F:$AF,22,0),1,10),MID(VLOOKUP(B937,IMPORT!$F:$AF,20,0),1,10)),"")),"")</f>
        <v/>
      </c>
      <c r="O937" s="18" t="str">
        <f t="shared" ca="1" si="14"/>
        <v/>
      </c>
      <c r="P937" s="14" t="str">
        <f>IFERROR(INT(IF(MID(VLOOKUP(B937,IMPORT!$F:$AF,23,FALSE),1,10)&lt;&gt;"null",MID(VLOOKUP(B937,IMPORT!$F:$AF,23,FALSE),1,10),"")),"")</f>
        <v/>
      </c>
      <c r="Q937" s="16" t="str">
        <f>IFERROR(INT(IF(MID(VLOOKUP(B937,IMPORT!$F:$AF,26,FALSE),1,10)&lt;&gt;"null",MID(VLOOKUP(B937,IMPORT!$F:$AF,26,FALSE),1,10),"")),"")</f>
        <v/>
      </c>
      <c r="R937" s="16" t="str">
        <f>IFERROR(IF(VLOOKUP(B937,IMPORT!$F:$AF,11,FALSE)="true","X",""),"")</f>
        <v/>
      </c>
      <c r="S937" s="16" t="str">
        <f>IFERROR(IF(VLOOKUP(B937,IMPORT!$F:$AF,12,FALSE)="true","X",""),"")</f>
        <v/>
      </c>
      <c r="T937" s="16" t="str">
        <f>IFERROR(IF(VLOOKUP(B937,IMPORT!$F:$AF,9,FALSE)="true","X",""),"")</f>
        <v/>
      </c>
      <c r="U937" s="16" t="str">
        <f>IFERROR(IF(VLOOKUP(B937,IMPORT!$F:$AF,10,FALSE)="true","X",""),"")</f>
        <v/>
      </c>
      <c r="V937" s="16" t="str">
        <f>IFERROR(IF(VLOOKUP(B937,IMPORT!$F:$AF,13,FALSE)="true","X",""),"")</f>
        <v/>
      </c>
      <c r="W937" s="16" t="str">
        <f>IFERROR(IF(VLOOKUP(B937,IMPORT!$F:$AF,14,FALSE)="true","X",""),"")</f>
        <v/>
      </c>
      <c r="X937" s="12" t="str">
        <f>IFERROR(INT(IF(MID(VLOOKUP(B937,IMPORT!$F:$AF,27,FALSE),1,10)&lt;&gt;"null",MID(VLOOKUP(B937,IMPORT!$F:$AF,27,FALSE),1,10),"-")),"")</f>
        <v/>
      </c>
      <c r="Y937" s="21" t="str">
        <f>IFERROR(IF(VLOOKUP(B937,IMPORT!$F:$AF,24,FALSE)&lt;&gt;"null",VLOOKUP(B937,IMPORT!$F:$AF,24,FALSE),""),"")</f>
        <v/>
      </c>
      <c r="Z937" s="18" t="str">
        <f>IFERROR(IF(VLOOKUP(B937,IMPORT!$F:$AF,25,FALSE)&lt;&gt;"null",VLOOKUP(B937,IMPORT!$F:$AF,25,FALSE),""),"")</f>
        <v/>
      </c>
    </row>
    <row r="938" spans="1:26">
      <c r="A938" s="1" t="str">
        <f>IFERROR(IF(IMPORT!C938&lt;&gt;"",IMPORT!C938,""),"")</f>
        <v/>
      </c>
      <c r="B938" s="1">
        <f>IFERROR(VLOOKUP(D938,IMPORT!$1:$1048576,6,FALSE),"")</f>
        <v>0</v>
      </c>
      <c r="C938" s="1" t="str">
        <f>IFERROR(VLOOKUP(B938,IMPORT!$F:$G,2,FALSE),"")</f>
        <v/>
      </c>
      <c r="D938" s="8" t="str">
        <f>IFERROR(IF(IMPORT!A938&lt;&gt;"",IMPORT!A938,""),"")</f>
        <v/>
      </c>
      <c r="E938" s="1">
        <f>IFERROR(VLOOKUP(D938,IMPORT!$1:$1048576,21,FALSE),"")</f>
        <v>0</v>
      </c>
      <c r="F938" s="25" t="str">
        <f>IFERROR(IF(VLOOKUP(B938,IMPORT!$F:$J,4,0)="true","","S"),"")</f>
        <v/>
      </c>
      <c r="G938" s="10" t="str">
        <f>IFERROR(IF(VLOOKUP(B938,IMPORT!$F:$J,5,0)="normal","","B"),"")</f>
        <v/>
      </c>
      <c r="H938" s="26" t="str">
        <f>IFERROR(IF(VLOOKUP(B938,IMPORT!$F:$L,7,0)="true","","P"),"")</f>
        <v/>
      </c>
      <c r="I938" s="18" t="str">
        <f>IF(AND(OR(IMPORT!K938="available",IMPORT!K938="reservation",IMPORT!K938="reservation-late"),OR(A938&lt;&gt;"Z - Garage - Livraison",A938&lt;&gt;"Z - Garage - Livraison")),B938,"")</f>
        <v/>
      </c>
      <c r="J938" s="18" t="str">
        <f>IFERROR(IF(VLOOKUP(B938,IMPORT!$F:$AF,21,FALSE)&lt;&gt;"null",IF(OR(A938="Z - Garage - Livraison",A938="Z - Garage - Restitution"),"",B938),""),"")</f>
        <v/>
      </c>
      <c r="K938" s="18" t="str">
        <f>IF(AND(J938="",OR(IMPORT!K938="intervention",IMPORT!K938="intervention-late")),IF(OR(A938="Z - Garage - Livraison",A938="Z - Garage - Restitution"),"",B938),"")</f>
        <v/>
      </c>
      <c r="L938" s="18" t="str">
        <f>IFERROR(IF(OR(A938="Z - Garage - Livraison",A938="Z - Garage - Restitution"),B938,""),"")</f>
        <v/>
      </c>
      <c r="M938" s="20" t="str">
        <f>IFERROR(INT(IF(OR(IMPORT!K938="intervention",IMPORT!K938="intervention-late",IMPORT!K938="unavailable"),IF(J938&lt;&gt;"",MID(VLOOKUP(B938,IMPORT!$F:$AF,21,0),1,10),MID(VLOOKUP(B938,IMPORT!$F:$AF,19,0),1,10)),"")),"")</f>
        <v/>
      </c>
      <c r="N938" s="20" t="str">
        <f>IFERROR(INT(IF(OR(IMPORT!K938="intervention",IMPORT!K938="intervention-late",IMPORT!K938="unavailable"),IF(J938&lt;&gt;"",MID(VLOOKUP(B938,IMPORT!$F:$AF,22,0),1,10),MID(VLOOKUP(B938,IMPORT!$F:$AF,20,0),1,10)),"")),"")</f>
        <v/>
      </c>
      <c r="O938" s="18" t="str">
        <f t="shared" ca="1" si="14"/>
        <v/>
      </c>
      <c r="P938" s="14" t="str">
        <f>IFERROR(INT(IF(MID(VLOOKUP(B938,IMPORT!$F:$AF,23,FALSE),1,10)&lt;&gt;"null",MID(VLOOKUP(B938,IMPORT!$F:$AF,23,FALSE),1,10),"")),"")</f>
        <v/>
      </c>
      <c r="Q938" s="16" t="str">
        <f>IFERROR(INT(IF(MID(VLOOKUP(B938,IMPORT!$F:$AF,26,FALSE),1,10)&lt;&gt;"null",MID(VLOOKUP(B938,IMPORT!$F:$AF,26,FALSE),1,10),"")),"")</f>
        <v/>
      </c>
      <c r="R938" s="16" t="str">
        <f>IFERROR(IF(VLOOKUP(B938,IMPORT!$F:$AF,11,FALSE)="true","X",""),"")</f>
        <v/>
      </c>
      <c r="S938" s="16" t="str">
        <f>IFERROR(IF(VLOOKUP(B938,IMPORT!$F:$AF,12,FALSE)="true","X",""),"")</f>
        <v/>
      </c>
      <c r="T938" s="16" t="str">
        <f>IFERROR(IF(VLOOKUP(B938,IMPORT!$F:$AF,9,FALSE)="true","X",""),"")</f>
        <v/>
      </c>
      <c r="U938" s="16" t="str">
        <f>IFERROR(IF(VLOOKUP(B938,IMPORT!$F:$AF,10,FALSE)="true","X",""),"")</f>
        <v/>
      </c>
      <c r="V938" s="16" t="str">
        <f>IFERROR(IF(VLOOKUP(B938,IMPORT!$F:$AF,13,FALSE)="true","X",""),"")</f>
        <v/>
      </c>
      <c r="W938" s="16" t="str">
        <f>IFERROR(IF(VLOOKUP(B938,IMPORT!$F:$AF,14,FALSE)="true","X",""),"")</f>
        <v/>
      </c>
      <c r="X938" s="12" t="str">
        <f>IFERROR(INT(IF(MID(VLOOKUP(B938,IMPORT!$F:$AF,27,FALSE),1,10)&lt;&gt;"null",MID(VLOOKUP(B938,IMPORT!$F:$AF,27,FALSE),1,10),"-")),"")</f>
        <v/>
      </c>
      <c r="Y938" s="21" t="str">
        <f>IFERROR(IF(VLOOKUP(B938,IMPORT!$F:$AF,24,FALSE)&lt;&gt;"null",VLOOKUP(B938,IMPORT!$F:$AF,24,FALSE),""),"")</f>
        <v/>
      </c>
      <c r="Z938" s="18" t="str">
        <f>IFERROR(IF(VLOOKUP(B938,IMPORT!$F:$AF,25,FALSE)&lt;&gt;"null",VLOOKUP(B938,IMPORT!$F:$AF,25,FALSE),""),"")</f>
        <v/>
      </c>
    </row>
    <row r="939" spans="1:26">
      <c r="A939" s="1" t="str">
        <f>IFERROR(IF(IMPORT!C939&lt;&gt;"",IMPORT!C939,""),"")</f>
        <v/>
      </c>
      <c r="B939" s="1">
        <f>IFERROR(VLOOKUP(D939,IMPORT!$1:$1048576,6,FALSE),"")</f>
        <v>0</v>
      </c>
      <c r="C939" s="1" t="str">
        <f>IFERROR(VLOOKUP(B939,IMPORT!$F:$G,2,FALSE),"")</f>
        <v/>
      </c>
      <c r="D939" s="8" t="str">
        <f>IFERROR(IF(IMPORT!A939&lt;&gt;"",IMPORT!A939,""),"")</f>
        <v/>
      </c>
      <c r="E939" s="1">
        <f>IFERROR(VLOOKUP(D939,IMPORT!$1:$1048576,21,FALSE),"")</f>
        <v>0</v>
      </c>
      <c r="F939" s="25" t="str">
        <f>IFERROR(IF(VLOOKUP(B939,IMPORT!$F:$J,4,0)="true","","S"),"")</f>
        <v/>
      </c>
      <c r="G939" s="10" t="str">
        <f>IFERROR(IF(VLOOKUP(B939,IMPORT!$F:$J,5,0)="normal","","B"),"")</f>
        <v/>
      </c>
      <c r="H939" s="26" t="str">
        <f>IFERROR(IF(VLOOKUP(B939,IMPORT!$F:$L,7,0)="true","","P"),"")</f>
        <v/>
      </c>
      <c r="I939" s="18" t="str">
        <f>IF(AND(OR(IMPORT!K939="available",IMPORT!K939="reservation",IMPORT!K939="reservation-late"),OR(A939&lt;&gt;"Z - Garage - Livraison",A939&lt;&gt;"Z - Garage - Livraison")),B939,"")</f>
        <v/>
      </c>
      <c r="J939" s="18" t="str">
        <f>IFERROR(IF(VLOOKUP(B939,IMPORT!$F:$AF,21,FALSE)&lt;&gt;"null",IF(OR(A939="Z - Garage - Livraison",A939="Z - Garage - Restitution"),"",B939),""),"")</f>
        <v/>
      </c>
      <c r="K939" s="18" t="str">
        <f>IF(AND(J939="",OR(IMPORT!K939="intervention",IMPORT!K939="intervention-late")),IF(OR(A939="Z - Garage - Livraison",A939="Z - Garage - Restitution"),"",B939),"")</f>
        <v/>
      </c>
      <c r="L939" s="18" t="str">
        <f>IFERROR(IF(OR(A939="Z - Garage - Livraison",A939="Z - Garage - Restitution"),B939,""),"")</f>
        <v/>
      </c>
      <c r="M939" s="20" t="str">
        <f>IFERROR(INT(IF(OR(IMPORT!K939="intervention",IMPORT!K939="intervention-late",IMPORT!K939="unavailable"),IF(J939&lt;&gt;"",MID(VLOOKUP(B939,IMPORT!$F:$AF,21,0),1,10),MID(VLOOKUP(B939,IMPORT!$F:$AF,19,0),1,10)),"")),"")</f>
        <v/>
      </c>
      <c r="N939" s="20" t="str">
        <f>IFERROR(INT(IF(OR(IMPORT!K939="intervention",IMPORT!K939="intervention-late",IMPORT!K939="unavailable"),IF(J939&lt;&gt;"",MID(VLOOKUP(B939,IMPORT!$F:$AF,22,0),1,10),MID(VLOOKUP(B939,IMPORT!$F:$AF,20,0),1,10)),"")),"")</f>
        <v/>
      </c>
      <c r="O939" s="18" t="str">
        <f t="shared" ca="1" si="14"/>
        <v/>
      </c>
      <c r="P939" s="14" t="str">
        <f>IFERROR(INT(IF(MID(VLOOKUP(B939,IMPORT!$F:$AF,23,FALSE),1,10)&lt;&gt;"null",MID(VLOOKUP(B939,IMPORT!$F:$AF,23,FALSE),1,10),"")),"")</f>
        <v/>
      </c>
      <c r="Q939" s="16" t="str">
        <f>IFERROR(INT(IF(MID(VLOOKUP(B939,IMPORT!$F:$AF,26,FALSE),1,10)&lt;&gt;"null",MID(VLOOKUP(B939,IMPORT!$F:$AF,26,FALSE),1,10),"")),"")</f>
        <v/>
      </c>
      <c r="R939" s="16" t="str">
        <f>IFERROR(IF(VLOOKUP(B939,IMPORT!$F:$AF,11,FALSE)="true","X",""),"")</f>
        <v/>
      </c>
      <c r="S939" s="16" t="str">
        <f>IFERROR(IF(VLOOKUP(B939,IMPORT!$F:$AF,12,FALSE)="true","X",""),"")</f>
        <v/>
      </c>
      <c r="T939" s="16" t="str">
        <f>IFERROR(IF(VLOOKUP(B939,IMPORT!$F:$AF,9,FALSE)="true","X",""),"")</f>
        <v/>
      </c>
      <c r="U939" s="16" t="str">
        <f>IFERROR(IF(VLOOKUP(B939,IMPORT!$F:$AF,10,FALSE)="true","X",""),"")</f>
        <v/>
      </c>
      <c r="V939" s="16" t="str">
        <f>IFERROR(IF(VLOOKUP(B939,IMPORT!$F:$AF,13,FALSE)="true","X",""),"")</f>
        <v/>
      </c>
      <c r="W939" s="16" t="str">
        <f>IFERROR(IF(VLOOKUP(B939,IMPORT!$F:$AF,14,FALSE)="true","X",""),"")</f>
        <v/>
      </c>
      <c r="X939" s="12" t="str">
        <f>IFERROR(INT(IF(MID(VLOOKUP(B939,IMPORT!$F:$AF,27,FALSE),1,10)&lt;&gt;"null",MID(VLOOKUP(B939,IMPORT!$F:$AF,27,FALSE),1,10),"-")),"")</f>
        <v/>
      </c>
      <c r="Y939" s="21" t="str">
        <f>IFERROR(IF(VLOOKUP(B939,IMPORT!$F:$AF,24,FALSE)&lt;&gt;"null",VLOOKUP(B939,IMPORT!$F:$AF,24,FALSE),""),"")</f>
        <v/>
      </c>
      <c r="Z939" s="18" t="str">
        <f>IFERROR(IF(VLOOKUP(B939,IMPORT!$F:$AF,25,FALSE)&lt;&gt;"null",VLOOKUP(B939,IMPORT!$F:$AF,25,FALSE),""),"")</f>
        <v/>
      </c>
    </row>
    <row r="940" spans="1:26">
      <c r="A940" s="1" t="str">
        <f>IFERROR(IF(IMPORT!C940&lt;&gt;"",IMPORT!C940,""),"")</f>
        <v/>
      </c>
      <c r="B940" s="1">
        <f>IFERROR(VLOOKUP(D940,IMPORT!$1:$1048576,6,FALSE),"")</f>
        <v>0</v>
      </c>
      <c r="C940" s="1" t="str">
        <f>IFERROR(VLOOKUP(B940,IMPORT!$F:$G,2,FALSE),"")</f>
        <v/>
      </c>
      <c r="D940" s="8" t="str">
        <f>IFERROR(IF(IMPORT!A940&lt;&gt;"",IMPORT!A940,""),"")</f>
        <v/>
      </c>
      <c r="E940" s="1">
        <f>IFERROR(VLOOKUP(D940,IMPORT!$1:$1048576,21,FALSE),"")</f>
        <v>0</v>
      </c>
      <c r="F940" s="25" t="str">
        <f>IFERROR(IF(VLOOKUP(B940,IMPORT!$F:$J,4,0)="true","","S"),"")</f>
        <v/>
      </c>
      <c r="G940" s="10" t="str">
        <f>IFERROR(IF(VLOOKUP(B940,IMPORT!$F:$J,5,0)="normal","","B"),"")</f>
        <v/>
      </c>
      <c r="H940" s="26" t="str">
        <f>IFERROR(IF(VLOOKUP(B940,IMPORT!$F:$L,7,0)="true","","P"),"")</f>
        <v/>
      </c>
      <c r="I940" s="18" t="str">
        <f>IF(AND(OR(IMPORT!K940="available",IMPORT!K940="reservation",IMPORT!K940="reservation-late"),OR(A940&lt;&gt;"Z - Garage - Livraison",A940&lt;&gt;"Z - Garage - Livraison")),B940,"")</f>
        <v/>
      </c>
      <c r="J940" s="18" t="str">
        <f>IFERROR(IF(VLOOKUP(B940,IMPORT!$F:$AF,21,FALSE)&lt;&gt;"null",IF(OR(A940="Z - Garage - Livraison",A940="Z - Garage - Restitution"),"",B940),""),"")</f>
        <v/>
      </c>
      <c r="K940" s="18" t="str">
        <f>IF(AND(J940="",OR(IMPORT!K940="intervention",IMPORT!K940="intervention-late")),IF(OR(A940="Z - Garage - Livraison",A940="Z - Garage - Restitution"),"",B940),"")</f>
        <v/>
      </c>
      <c r="L940" s="18" t="str">
        <f>IFERROR(IF(OR(A940="Z - Garage - Livraison",A940="Z - Garage - Restitution"),B940,""),"")</f>
        <v/>
      </c>
      <c r="M940" s="20" t="str">
        <f>IFERROR(INT(IF(OR(IMPORT!K940="intervention",IMPORT!K940="intervention-late",IMPORT!K940="unavailable"),IF(J940&lt;&gt;"",MID(VLOOKUP(B940,IMPORT!$F:$AF,21,0),1,10),MID(VLOOKUP(B940,IMPORT!$F:$AF,19,0),1,10)),"")),"")</f>
        <v/>
      </c>
      <c r="N940" s="20" t="str">
        <f>IFERROR(INT(IF(OR(IMPORT!K940="intervention",IMPORT!K940="intervention-late",IMPORT!K940="unavailable"),IF(J940&lt;&gt;"",MID(VLOOKUP(B940,IMPORT!$F:$AF,22,0),1,10),MID(VLOOKUP(B940,IMPORT!$F:$AF,20,0),1,10)),"")),"")</f>
        <v/>
      </c>
      <c r="O940" s="18" t="str">
        <f t="shared" ca="1" si="14"/>
        <v/>
      </c>
      <c r="P940" s="14" t="str">
        <f>IFERROR(INT(IF(MID(VLOOKUP(B940,IMPORT!$F:$AF,23,FALSE),1,10)&lt;&gt;"null",MID(VLOOKUP(B940,IMPORT!$F:$AF,23,FALSE),1,10),"")),"")</f>
        <v/>
      </c>
      <c r="Q940" s="16" t="str">
        <f>IFERROR(INT(IF(MID(VLOOKUP(B940,IMPORT!$F:$AF,26,FALSE),1,10)&lt;&gt;"null",MID(VLOOKUP(B940,IMPORT!$F:$AF,26,FALSE),1,10),"")),"")</f>
        <v/>
      </c>
      <c r="R940" s="16" t="str">
        <f>IFERROR(IF(VLOOKUP(B940,IMPORT!$F:$AF,11,FALSE)="true","X",""),"")</f>
        <v/>
      </c>
      <c r="S940" s="16" t="str">
        <f>IFERROR(IF(VLOOKUP(B940,IMPORT!$F:$AF,12,FALSE)="true","X",""),"")</f>
        <v/>
      </c>
      <c r="T940" s="16" t="str">
        <f>IFERROR(IF(VLOOKUP(B940,IMPORT!$F:$AF,9,FALSE)="true","X",""),"")</f>
        <v/>
      </c>
      <c r="U940" s="16" t="str">
        <f>IFERROR(IF(VLOOKUP(B940,IMPORT!$F:$AF,10,FALSE)="true","X",""),"")</f>
        <v/>
      </c>
      <c r="V940" s="16" t="str">
        <f>IFERROR(IF(VLOOKUP(B940,IMPORT!$F:$AF,13,FALSE)="true","X",""),"")</f>
        <v/>
      </c>
      <c r="W940" s="16" t="str">
        <f>IFERROR(IF(VLOOKUP(B940,IMPORT!$F:$AF,14,FALSE)="true","X",""),"")</f>
        <v/>
      </c>
      <c r="X940" s="12" t="str">
        <f>IFERROR(INT(IF(MID(VLOOKUP(B940,IMPORT!$F:$AF,27,FALSE),1,10)&lt;&gt;"null",MID(VLOOKUP(B940,IMPORT!$F:$AF,27,FALSE),1,10),"-")),"")</f>
        <v/>
      </c>
      <c r="Y940" s="21" t="str">
        <f>IFERROR(IF(VLOOKUP(B940,IMPORT!$F:$AF,24,FALSE)&lt;&gt;"null",VLOOKUP(B940,IMPORT!$F:$AF,24,FALSE),""),"")</f>
        <v/>
      </c>
      <c r="Z940" s="18" t="str">
        <f>IFERROR(IF(VLOOKUP(B940,IMPORT!$F:$AF,25,FALSE)&lt;&gt;"null",VLOOKUP(B940,IMPORT!$F:$AF,25,FALSE),""),"")</f>
        <v/>
      </c>
    </row>
    <row r="941" spans="1:26">
      <c r="A941" s="1" t="str">
        <f>IFERROR(IF(IMPORT!C941&lt;&gt;"",IMPORT!C941,""),"")</f>
        <v/>
      </c>
      <c r="B941" s="1">
        <f>IFERROR(VLOOKUP(D941,IMPORT!$1:$1048576,6,FALSE),"")</f>
        <v>0</v>
      </c>
      <c r="C941" s="1" t="str">
        <f>IFERROR(VLOOKUP(B941,IMPORT!$F:$G,2,FALSE),"")</f>
        <v/>
      </c>
      <c r="D941" s="8" t="str">
        <f>IFERROR(IF(IMPORT!A941&lt;&gt;"",IMPORT!A941,""),"")</f>
        <v/>
      </c>
      <c r="E941" s="1">
        <f>IFERROR(VLOOKUP(D941,IMPORT!$1:$1048576,21,FALSE),"")</f>
        <v>0</v>
      </c>
      <c r="F941" s="25" t="str">
        <f>IFERROR(IF(VLOOKUP(B941,IMPORT!$F:$J,4,0)="true","","S"),"")</f>
        <v/>
      </c>
      <c r="G941" s="10" t="str">
        <f>IFERROR(IF(VLOOKUP(B941,IMPORT!$F:$J,5,0)="normal","","B"),"")</f>
        <v/>
      </c>
      <c r="H941" s="26" t="str">
        <f>IFERROR(IF(VLOOKUP(B941,IMPORT!$F:$L,7,0)="true","","P"),"")</f>
        <v/>
      </c>
      <c r="I941" s="18" t="str">
        <f>IF(AND(OR(IMPORT!K941="available",IMPORT!K941="reservation",IMPORT!K941="reservation-late"),OR(A941&lt;&gt;"Z - Garage - Livraison",A941&lt;&gt;"Z - Garage - Livraison")),B941,"")</f>
        <v/>
      </c>
      <c r="J941" s="18" t="str">
        <f>IFERROR(IF(VLOOKUP(B941,IMPORT!$F:$AF,21,FALSE)&lt;&gt;"null",IF(OR(A941="Z - Garage - Livraison",A941="Z - Garage - Restitution"),"",B941),""),"")</f>
        <v/>
      </c>
      <c r="K941" s="18" t="str">
        <f>IF(AND(J941="",OR(IMPORT!K941="intervention",IMPORT!K941="intervention-late")),IF(OR(A941="Z - Garage - Livraison",A941="Z - Garage - Restitution"),"",B941),"")</f>
        <v/>
      </c>
      <c r="L941" s="18" t="str">
        <f>IFERROR(IF(OR(A941="Z - Garage - Livraison",A941="Z - Garage - Restitution"),B941,""),"")</f>
        <v/>
      </c>
      <c r="M941" s="20" t="str">
        <f>IFERROR(INT(IF(OR(IMPORT!K941="intervention",IMPORT!K941="intervention-late",IMPORT!K941="unavailable"),IF(J941&lt;&gt;"",MID(VLOOKUP(B941,IMPORT!$F:$AF,21,0),1,10),MID(VLOOKUP(B941,IMPORT!$F:$AF,19,0),1,10)),"")),"")</f>
        <v/>
      </c>
      <c r="N941" s="20" t="str">
        <f>IFERROR(INT(IF(OR(IMPORT!K941="intervention",IMPORT!K941="intervention-late",IMPORT!K941="unavailable"),IF(J941&lt;&gt;"",MID(VLOOKUP(B941,IMPORT!$F:$AF,22,0),1,10),MID(VLOOKUP(B941,IMPORT!$F:$AF,20,0),1,10)),"")),"")</f>
        <v/>
      </c>
      <c r="O941" s="18" t="str">
        <f t="shared" ca="1" si="14"/>
        <v/>
      </c>
      <c r="P941" s="14" t="str">
        <f>IFERROR(INT(IF(MID(VLOOKUP(B941,IMPORT!$F:$AF,23,FALSE),1,10)&lt;&gt;"null",MID(VLOOKUP(B941,IMPORT!$F:$AF,23,FALSE),1,10),"")),"")</f>
        <v/>
      </c>
      <c r="Q941" s="16" t="str">
        <f>IFERROR(INT(IF(MID(VLOOKUP(B941,IMPORT!$F:$AF,26,FALSE),1,10)&lt;&gt;"null",MID(VLOOKUP(B941,IMPORT!$F:$AF,26,FALSE),1,10),"")),"")</f>
        <v/>
      </c>
      <c r="R941" s="16" t="str">
        <f>IFERROR(IF(VLOOKUP(B941,IMPORT!$F:$AF,11,FALSE)="true","X",""),"")</f>
        <v/>
      </c>
      <c r="S941" s="16" t="str">
        <f>IFERROR(IF(VLOOKUP(B941,IMPORT!$F:$AF,12,FALSE)="true","X",""),"")</f>
        <v/>
      </c>
      <c r="T941" s="16" t="str">
        <f>IFERROR(IF(VLOOKUP(B941,IMPORT!$F:$AF,9,FALSE)="true","X",""),"")</f>
        <v/>
      </c>
      <c r="U941" s="16" t="str">
        <f>IFERROR(IF(VLOOKUP(B941,IMPORT!$F:$AF,10,FALSE)="true","X",""),"")</f>
        <v/>
      </c>
      <c r="V941" s="16" t="str">
        <f>IFERROR(IF(VLOOKUP(B941,IMPORT!$F:$AF,13,FALSE)="true","X",""),"")</f>
        <v/>
      </c>
      <c r="W941" s="16" t="str">
        <f>IFERROR(IF(VLOOKUP(B941,IMPORT!$F:$AF,14,FALSE)="true","X",""),"")</f>
        <v/>
      </c>
      <c r="X941" s="12" t="str">
        <f>IFERROR(INT(IF(MID(VLOOKUP(B941,IMPORT!$F:$AF,27,FALSE),1,10)&lt;&gt;"null",MID(VLOOKUP(B941,IMPORT!$F:$AF,27,FALSE),1,10),"-")),"")</f>
        <v/>
      </c>
      <c r="Y941" s="21" t="str">
        <f>IFERROR(IF(VLOOKUP(B941,IMPORT!$F:$AF,24,FALSE)&lt;&gt;"null",VLOOKUP(B941,IMPORT!$F:$AF,24,FALSE),""),"")</f>
        <v/>
      </c>
      <c r="Z941" s="18" t="str">
        <f>IFERROR(IF(VLOOKUP(B941,IMPORT!$F:$AF,25,FALSE)&lt;&gt;"null",VLOOKUP(B941,IMPORT!$F:$AF,25,FALSE),""),"")</f>
        <v/>
      </c>
    </row>
    <row r="942" spans="1:26">
      <c r="A942" s="1" t="str">
        <f>IFERROR(IF(IMPORT!C942&lt;&gt;"",IMPORT!C942,""),"")</f>
        <v/>
      </c>
      <c r="B942" s="1">
        <f>IFERROR(VLOOKUP(D942,IMPORT!$1:$1048576,6,FALSE),"")</f>
        <v>0</v>
      </c>
      <c r="C942" s="1" t="str">
        <f>IFERROR(VLOOKUP(B942,IMPORT!$F:$G,2,FALSE),"")</f>
        <v/>
      </c>
      <c r="D942" s="8" t="str">
        <f>IFERROR(IF(IMPORT!A942&lt;&gt;"",IMPORT!A942,""),"")</f>
        <v/>
      </c>
      <c r="E942" s="1">
        <f>IFERROR(VLOOKUP(D942,IMPORT!$1:$1048576,21,FALSE),"")</f>
        <v>0</v>
      </c>
      <c r="F942" s="25" t="str">
        <f>IFERROR(IF(VLOOKUP(B942,IMPORT!$F:$J,4,0)="true","","S"),"")</f>
        <v/>
      </c>
      <c r="G942" s="10" t="str">
        <f>IFERROR(IF(VLOOKUP(B942,IMPORT!$F:$J,5,0)="normal","","B"),"")</f>
        <v/>
      </c>
      <c r="H942" s="26" t="str">
        <f>IFERROR(IF(VLOOKUP(B942,IMPORT!$F:$L,7,0)="true","","P"),"")</f>
        <v/>
      </c>
      <c r="I942" s="18" t="str">
        <f>IF(AND(OR(IMPORT!K942="available",IMPORT!K942="reservation",IMPORT!K942="reservation-late"),OR(A942&lt;&gt;"Z - Garage - Livraison",A942&lt;&gt;"Z - Garage - Livraison")),B942,"")</f>
        <v/>
      </c>
      <c r="J942" s="18" t="str">
        <f>IFERROR(IF(VLOOKUP(B942,IMPORT!$F:$AF,21,FALSE)&lt;&gt;"null",IF(OR(A942="Z - Garage - Livraison",A942="Z - Garage - Restitution"),"",B942),""),"")</f>
        <v/>
      </c>
      <c r="K942" s="18" t="str">
        <f>IF(AND(J942="",OR(IMPORT!K942="intervention",IMPORT!K942="intervention-late")),IF(OR(A942="Z - Garage - Livraison",A942="Z - Garage - Restitution"),"",B942),"")</f>
        <v/>
      </c>
      <c r="L942" s="18" t="str">
        <f>IFERROR(IF(OR(A942="Z - Garage - Livraison",A942="Z - Garage - Restitution"),B942,""),"")</f>
        <v/>
      </c>
      <c r="M942" s="20" t="str">
        <f>IFERROR(INT(IF(OR(IMPORT!K942="intervention",IMPORT!K942="intervention-late",IMPORT!K942="unavailable"),IF(J942&lt;&gt;"",MID(VLOOKUP(B942,IMPORT!$F:$AF,21,0),1,10),MID(VLOOKUP(B942,IMPORT!$F:$AF,19,0),1,10)),"")),"")</f>
        <v/>
      </c>
      <c r="N942" s="20" t="str">
        <f>IFERROR(INT(IF(OR(IMPORT!K942="intervention",IMPORT!K942="intervention-late",IMPORT!K942="unavailable"),IF(J942&lt;&gt;"",MID(VLOOKUP(B942,IMPORT!$F:$AF,22,0),1,10),MID(VLOOKUP(B942,IMPORT!$F:$AF,20,0),1,10)),"")),"")</f>
        <v/>
      </c>
      <c r="O942" s="18" t="str">
        <f t="shared" ca="1" si="14"/>
        <v/>
      </c>
      <c r="P942" s="14" t="str">
        <f>IFERROR(INT(IF(MID(VLOOKUP(B942,IMPORT!$F:$AF,23,FALSE),1,10)&lt;&gt;"null",MID(VLOOKUP(B942,IMPORT!$F:$AF,23,FALSE),1,10),"")),"")</f>
        <v/>
      </c>
      <c r="Q942" s="16" t="str">
        <f>IFERROR(INT(IF(MID(VLOOKUP(B942,IMPORT!$F:$AF,26,FALSE),1,10)&lt;&gt;"null",MID(VLOOKUP(B942,IMPORT!$F:$AF,26,FALSE),1,10),"")),"")</f>
        <v/>
      </c>
      <c r="R942" s="16" t="str">
        <f>IFERROR(IF(VLOOKUP(B942,IMPORT!$F:$AF,11,FALSE)="true","X",""),"")</f>
        <v/>
      </c>
      <c r="S942" s="16" t="str">
        <f>IFERROR(IF(VLOOKUP(B942,IMPORT!$F:$AF,12,FALSE)="true","X",""),"")</f>
        <v/>
      </c>
      <c r="T942" s="16" t="str">
        <f>IFERROR(IF(VLOOKUP(B942,IMPORT!$F:$AF,9,FALSE)="true","X",""),"")</f>
        <v/>
      </c>
      <c r="U942" s="16" t="str">
        <f>IFERROR(IF(VLOOKUP(B942,IMPORT!$F:$AF,10,FALSE)="true","X",""),"")</f>
        <v/>
      </c>
      <c r="V942" s="16" t="str">
        <f>IFERROR(IF(VLOOKUP(B942,IMPORT!$F:$AF,13,FALSE)="true","X",""),"")</f>
        <v/>
      </c>
      <c r="W942" s="16" t="str">
        <f>IFERROR(IF(VLOOKUP(B942,IMPORT!$F:$AF,14,FALSE)="true","X",""),"")</f>
        <v/>
      </c>
      <c r="X942" s="12" t="str">
        <f>IFERROR(INT(IF(MID(VLOOKUP(B942,IMPORT!$F:$AF,27,FALSE),1,10)&lt;&gt;"null",MID(VLOOKUP(B942,IMPORT!$F:$AF,27,FALSE),1,10),"-")),"")</f>
        <v/>
      </c>
      <c r="Y942" s="21" t="str">
        <f>IFERROR(IF(VLOOKUP(B942,IMPORT!$F:$AF,24,FALSE)&lt;&gt;"null",VLOOKUP(B942,IMPORT!$F:$AF,24,FALSE),""),"")</f>
        <v/>
      </c>
      <c r="Z942" s="18" t="str">
        <f>IFERROR(IF(VLOOKUP(B942,IMPORT!$F:$AF,25,FALSE)&lt;&gt;"null",VLOOKUP(B942,IMPORT!$F:$AF,25,FALSE),""),"")</f>
        <v/>
      </c>
    </row>
    <row r="943" spans="1:26">
      <c r="A943" s="1" t="str">
        <f>IFERROR(IF(IMPORT!C943&lt;&gt;"",IMPORT!C943,""),"")</f>
        <v/>
      </c>
      <c r="B943" s="1">
        <f>IFERROR(VLOOKUP(D943,IMPORT!$1:$1048576,6,FALSE),"")</f>
        <v>0</v>
      </c>
      <c r="C943" s="1" t="str">
        <f>IFERROR(VLOOKUP(B943,IMPORT!$F:$G,2,FALSE),"")</f>
        <v/>
      </c>
      <c r="D943" s="8" t="str">
        <f>IFERROR(IF(IMPORT!A943&lt;&gt;"",IMPORT!A943,""),"")</f>
        <v/>
      </c>
      <c r="E943" s="1">
        <f>IFERROR(VLOOKUP(D943,IMPORT!$1:$1048576,21,FALSE),"")</f>
        <v>0</v>
      </c>
      <c r="F943" s="25" t="str">
        <f>IFERROR(IF(VLOOKUP(B943,IMPORT!$F:$J,4,0)="true","","S"),"")</f>
        <v/>
      </c>
      <c r="G943" s="10" t="str">
        <f>IFERROR(IF(VLOOKUP(B943,IMPORT!$F:$J,5,0)="normal","","B"),"")</f>
        <v/>
      </c>
      <c r="H943" s="26" t="str">
        <f>IFERROR(IF(VLOOKUP(B943,IMPORT!$F:$L,7,0)="true","","P"),"")</f>
        <v/>
      </c>
      <c r="I943" s="18" t="str">
        <f>IF(AND(OR(IMPORT!K943="available",IMPORT!K943="reservation",IMPORT!K943="reservation-late"),OR(A943&lt;&gt;"Z - Garage - Livraison",A943&lt;&gt;"Z - Garage - Livraison")),B943,"")</f>
        <v/>
      </c>
      <c r="J943" s="18" t="str">
        <f>IFERROR(IF(VLOOKUP(B943,IMPORT!$F:$AF,21,FALSE)&lt;&gt;"null",IF(OR(A943="Z - Garage - Livraison",A943="Z - Garage - Restitution"),"",B943),""),"")</f>
        <v/>
      </c>
      <c r="K943" s="18" t="str">
        <f>IF(AND(J943="",OR(IMPORT!K943="intervention",IMPORT!K943="intervention-late")),IF(OR(A943="Z - Garage - Livraison",A943="Z - Garage - Restitution"),"",B943),"")</f>
        <v/>
      </c>
      <c r="L943" s="18" t="str">
        <f>IFERROR(IF(OR(A943="Z - Garage - Livraison",A943="Z - Garage - Restitution"),B943,""),"")</f>
        <v/>
      </c>
      <c r="M943" s="20" t="str">
        <f>IFERROR(INT(IF(OR(IMPORT!K943="intervention",IMPORT!K943="intervention-late",IMPORT!K943="unavailable"),IF(J943&lt;&gt;"",MID(VLOOKUP(B943,IMPORT!$F:$AF,21,0),1,10),MID(VLOOKUP(B943,IMPORT!$F:$AF,19,0),1,10)),"")),"")</f>
        <v/>
      </c>
      <c r="N943" s="20" t="str">
        <f>IFERROR(INT(IF(OR(IMPORT!K943="intervention",IMPORT!K943="intervention-late",IMPORT!K943="unavailable"),IF(J943&lt;&gt;"",MID(VLOOKUP(B943,IMPORT!$F:$AF,22,0),1,10),MID(VLOOKUP(B943,IMPORT!$F:$AF,20,0),1,10)),"")),"")</f>
        <v/>
      </c>
      <c r="O943" s="18" t="str">
        <f t="shared" ca="1" si="14"/>
        <v/>
      </c>
      <c r="P943" s="14" t="str">
        <f>IFERROR(INT(IF(MID(VLOOKUP(B943,IMPORT!$F:$AF,23,FALSE),1,10)&lt;&gt;"null",MID(VLOOKUP(B943,IMPORT!$F:$AF,23,FALSE),1,10),"")),"")</f>
        <v/>
      </c>
      <c r="Q943" s="16" t="str">
        <f>IFERROR(INT(IF(MID(VLOOKUP(B943,IMPORT!$F:$AF,26,FALSE),1,10)&lt;&gt;"null",MID(VLOOKUP(B943,IMPORT!$F:$AF,26,FALSE),1,10),"")),"")</f>
        <v/>
      </c>
      <c r="R943" s="16" t="str">
        <f>IFERROR(IF(VLOOKUP(B943,IMPORT!$F:$AF,11,FALSE)="true","X",""),"")</f>
        <v/>
      </c>
      <c r="S943" s="16" t="str">
        <f>IFERROR(IF(VLOOKUP(B943,IMPORT!$F:$AF,12,FALSE)="true","X",""),"")</f>
        <v/>
      </c>
      <c r="T943" s="16" t="str">
        <f>IFERROR(IF(VLOOKUP(B943,IMPORT!$F:$AF,9,FALSE)="true","X",""),"")</f>
        <v/>
      </c>
      <c r="U943" s="16" t="str">
        <f>IFERROR(IF(VLOOKUP(B943,IMPORT!$F:$AF,10,FALSE)="true","X",""),"")</f>
        <v/>
      </c>
      <c r="V943" s="16" t="str">
        <f>IFERROR(IF(VLOOKUP(B943,IMPORT!$F:$AF,13,FALSE)="true","X",""),"")</f>
        <v/>
      </c>
      <c r="W943" s="16" t="str">
        <f>IFERROR(IF(VLOOKUP(B943,IMPORT!$F:$AF,14,FALSE)="true","X",""),"")</f>
        <v/>
      </c>
      <c r="X943" s="12" t="str">
        <f>IFERROR(INT(IF(MID(VLOOKUP(B943,IMPORT!$F:$AF,27,FALSE),1,10)&lt;&gt;"null",MID(VLOOKUP(B943,IMPORT!$F:$AF,27,FALSE),1,10),"-")),"")</f>
        <v/>
      </c>
      <c r="Y943" s="21" t="str">
        <f>IFERROR(IF(VLOOKUP(B943,IMPORT!$F:$AF,24,FALSE)&lt;&gt;"null",VLOOKUP(B943,IMPORT!$F:$AF,24,FALSE),""),"")</f>
        <v/>
      </c>
      <c r="Z943" s="18" t="str">
        <f>IFERROR(IF(VLOOKUP(B943,IMPORT!$F:$AF,25,FALSE)&lt;&gt;"null",VLOOKUP(B943,IMPORT!$F:$AF,25,FALSE),""),"")</f>
        <v/>
      </c>
    </row>
    <row r="944" spans="1:26">
      <c r="A944" s="1" t="str">
        <f>IFERROR(IF(IMPORT!C944&lt;&gt;"",IMPORT!C944,""),"")</f>
        <v/>
      </c>
      <c r="B944" s="1">
        <f>IFERROR(VLOOKUP(D944,IMPORT!$1:$1048576,6,FALSE),"")</f>
        <v>0</v>
      </c>
      <c r="C944" s="1" t="str">
        <f>IFERROR(VLOOKUP(B944,IMPORT!$F:$G,2,FALSE),"")</f>
        <v/>
      </c>
      <c r="D944" s="8" t="str">
        <f>IFERROR(IF(IMPORT!A944&lt;&gt;"",IMPORT!A944,""),"")</f>
        <v/>
      </c>
      <c r="E944" s="1">
        <f>IFERROR(VLOOKUP(D944,IMPORT!$1:$1048576,21,FALSE),"")</f>
        <v>0</v>
      </c>
      <c r="F944" s="25" t="str">
        <f>IFERROR(IF(VLOOKUP(B944,IMPORT!$F:$J,4,0)="true","","S"),"")</f>
        <v/>
      </c>
      <c r="G944" s="10" t="str">
        <f>IFERROR(IF(VLOOKUP(B944,IMPORT!$F:$J,5,0)="normal","","B"),"")</f>
        <v/>
      </c>
      <c r="H944" s="26" t="str">
        <f>IFERROR(IF(VLOOKUP(B944,IMPORT!$F:$L,7,0)="true","","P"),"")</f>
        <v/>
      </c>
      <c r="I944" s="18" t="str">
        <f>IF(AND(OR(IMPORT!K944="available",IMPORT!K944="reservation",IMPORT!K944="reservation-late"),OR(A944&lt;&gt;"Z - Garage - Livraison",A944&lt;&gt;"Z - Garage - Livraison")),B944,"")</f>
        <v/>
      </c>
      <c r="J944" s="18" t="str">
        <f>IFERROR(IF(VLOOKUP(B944,IMPORT!$F:$AF,21,FALSE)&lt;&gt;"null",IF(OR(A944="Z - Garage - Livraison",A944="Z - Garage - Restitution"),"",B944),""),"")</f>
        <v/>
      </c>
      <c r="K944" s="18" t="str">
        <f>IF(AND(J944="",OR(IMPORT!K944="intervention",IMPORT!K944="intervention-late")),IF(OR(A944="Z - Garage - Livraison",A944="Z - Garage - Restitution"),"",B944),"")</f>
        <v/>
      </c>
      <c r="L944" s="18" t="str">
        <f>IFERROR(IF(OR(A944="Z - Garage - Livraison",A944="Z - Garage - Restitution"),B944,""),"")</f>
        <v/>
      </c>
      <c r="M944" s="20" t="str">
        <f>IFERROR(INT(IF(OR(IMPORT!K944="intervention",IMPORT!K944="intervention-late",IMPORT!K944="unavailable"),IF(J944&lt;&gt;"",MID(VLOOKUP(B944,IMPORT!$F:$AF,21,0),1,10),MID(VLOOKUP(B944,IMPORT!$F:$AF,19,0),1,10)),"")),"")</f>
        <v/>
      </c>
      <c r="N944" s="20" t="str">
        <f>IFERROR(INT(IF(OR(IMPORT!K944="intervention",IMPORT!K944="intervention-late",IMPORT!K944="unavailable"),IF(J944&lt;&gt;"",MID(VLOOKUP(B944,IMPORT!$F:$AF,22,0),1,10),MID(VLOOKUP(B944,IMPORT!$F:$AF,20,0),1,10)),"")),"")</f>
        <v/>
      </c>
      <c r="O944" s="18" t="str">
        <f t="shared" ca="1" si="14"/>
        <v/>
      </c>
      <c r="P944" s="14" t="str">
        <f>IFERROR(INT(IF(MID(VLOOKUP(B944,IMPORT!$F:$AF,23,FALSE),1,10)&lt;&gt;"null",MID(VLOOKUP(B944,IMPORT!$F:$AF,23,FALSE),1,10),"")),"")</f>
        <v/>
      </c>
      <c r="Q944" s="16" t="str">
        <f>IFERROR(INT(IF(MID(VLOOKUP(B944,IMPORT!$F:$AF,26,FALSE),1,10)&lt;&gt;"null",MID(VLOOKUP(B944,IMPORT!$F:$AF,26,FALSE),1,10),"")),"")</f>
        <v/>
      </c>
      <c r="R944" s="16" t="str">
        <f>IFERROR(IF(VLOOKUP(B944,IMPORT!$F:$AF,11,FALSE)="true","X",""),"")</f>
        <v/>
      </c>
      <c r="S944" s="16" t="str">
        <f>IFERROR(IF(VLOOKUP(B944,IMPORT!$F:$AF,12,FALSE)="true","X",""),"")</f>
        <v/>
      </c>
      <c r="T944" s="16" t="str">
        <f>IFERROR(IF(VLOOKUP(B944,IMPORT!$F:$AF,9,FALSE)="true","X",""),"")</f>
        <v/>
      </c>
      <c r="U944" s="16" t="str">
        <f>IFERROR(IF(VLOOKUP(B944,IMPORT!$F:$AF,10,FALSE)="true","X",""),"")</f>
        <v/>
      </c>
      <c r="V944" s="16" t="str">
        <f>IFERROR(IF(VLOOKUP(B944,IMPORT!$F:$AF,13,FALSE)="true","X",""),"")</f>
        <v/>
      </c>
      <c r="W944" s="16" t="str">
        <f>IFERROR(IF(VLOOKUP(B944,IMPORT!$F:$AF,14,FALSE)="true","X",""),"")</f>
        <v/>
      </c>
      <c r="X944" s="12" t="str">
        <f>IFERROR(INT(IF(MID(VLOOKUP(B944,IMPORT!$F:$AF,27,FALSE),1,10)&lt;&gt;"null",MID(VLOOKUP(B944,IMPORT!$F:$AF,27,FALSE),1,10),"-")),"")</f>
        <v/>
      </c>
      <c r="Y944" s="21" t="str">
        <f>IFERROR(IF(VLOOKUP(B944,IMPORT!$F:$AF,24,FALSE)&lt;&gt;"null",VLOOKUP(B944,IMPORT!$F:$AF,24,FALSE),""),"")</f>
        <v/>
      </c>
      <c r="Z944" s="18" t="str">
        <f>IFERROR(IF(VLOOKUP(B944,IMPORT!$F:$AF,25,FALSE)&lt;&gt;"null",VLOOKUP(B944,IMPORT!$F:$AF,25,FALSE),""),"")</f>
        <v/>
      </c>
    </row>
    <row r="945" spans="1:26">
      <c r="A945" s="1" t="str">
        <f>IFERROR(IF(IMPORT!C945&lt;&gt;"",IMPORT!C945,""),"")</f>
        <v/>
      </c>
      <c r="B945" s="1">
        <f>IFERROR(VLOOKUP(D945,IMPORT!$1:$1048576,6,FALSE),"")</f>
        <v>0</v>
      </c>
      <c r="C945" s="1" t="str">
        <f>IFERROR(VLOOKUP(B945,IMPORT!$F:$G,2,FALSE),"")</f>
        <v/>
      </c>
      <c r="D945" s="8" t="str">
        <f>IFERROR(IF(IMPORT!A945&lt;&gt;"",IMPORT!A945,""),"")</f>
        <v/>
      </c>
      <c r="E945" s="1">
        <f>IFERROR(VLOOKUP(D945,IMPORT!$1:$1048576,21,FALSE),"")</f>
        <v>0</v>
      </c>
      <c r="F945" s="25" t="str">
        <f>IFERROR(IF(VLOOKUP(B945,IMPORT!$F:$J,4,0)="true","","S"),"")</f>
        <v/>
      </c>
      <c r="G945" s="10" t="str">
        <f>IFERROR(IF(VLOOKUP(B945,IMPORT!$F:$J,5,0)="normal","","B"),"")</f>
        <v/>
      </c>
      <c r="H945" s="26" t="str">
        <f>IFERROR(IF(VLOOKUP(B945,IMPORT!$F:$L,7,0)="true","","P"),"")</f>
        <v/>
      </c>
      <c r="I945" s="18" t="str">
        <f>IF(AND(OR(IMPORT!K945="available",IMPORT!K945="reservation",IMPORT!K945="reservation-late"),OR(A945&lt;&gt;"Z - Garage - Livraison",A945&lt;&gt;"Z - Garage - Livraison")),B945,"")</f>
        <v/>
      </c>
      <c r="J945" s="18" t="str">
        <f>IFERROR(IF(VLOOKUP(B945,IMPORT!$F:$AF,21,FALSE)&lt;&gt;"null",IF(OR(A945="Z - Garage - Livraison",A945="Z - Garage - Restitution"),"",B945),""),"")</f>
        <v/>
      </c>
      <c r="K945" s="18" t="str">
        <f>IF(AND(J945="",OR(IMPORT!K945="intervention",IMPORT!K945="intervention-late")),IF(OR(A945="Z - Garage - Livraison",A945="Z - Garage - Restitution"),"",B945),"")</f>
        <v/>
      </c>
      <c r="L945" s="18" t="str">
        <f>IFERROR(IF(OR(A945="Z - Garage - Livraison",A945="Z - Garage - Restitution"),B945,""),"")</f>
        <v/>
      </c>
      <c r="M945" s="20" t="str">
        <f>IFERROR(INT(IF(OR(IMPORT!K945="intervention",IMPORT!K945="intervention-late",IMPORT!K945="unavailable"),IF(J945&lt;&gt;"",MID(VLOOKUP(B945,IMPORT!$F:$AF,21,0),1,10),MID(VLOOKUP(B945,IMPORT!$F:$AF,19,0),1,10)),"")),"")</f>
        <v/>
      </c>
      <c r="N945" s="20" t="str">
        <f>IFERROR(INT(IF(OR(IMPORT!K945="intervention",IMPORT!K945="intervention-late",IMPORT!K945="unavailable"),IF(J945&lt;&gt;"",MID(VLOOKUP(B945,IMPORT!$F:$AF,22,0),1,10),MID(VLOOKUP(B945,IMPORT!$F:$AF,20,0),1,10)),"")),"")</f>
        <v/>
      </c>
      <c r="O945" s="18" t="str">
        <f t="shared" ca="1" si="14"/>
        <v/>
      </c>
      <c r="P945" s="14" t="str">
        <f>IFERROR(INT(IF(MID(VLOOKUP(B945,IMPORT!$F:$AF,23,FALSE),1,10)&lt;&gt;"null",MID(VLOOKUP(B945,IMPORT!$F:$AF,23,FALSE),1,10),"")),"")</f>
        <v/>
      </c>
      <c r="Q945" s="16" t="str">
        <f>IFERROR(INT(IF(MID(VLOOKUP(B945,IMPORT!$F:$AF,26,FALSE),1,10)&lt;&gt;"null",MID(VLOOKUP(B945,IMPORT!$F:$AF,26,FALSE),1,10),"")),"")</f>
        <v/>
      </c>
      <c r="R945" s="16" t="str">
        <f>IFERROR(IF(VLOOKUP(B945,IMPORT!$F:$AF,11,FALSE)="true","X",""),"")</f>
        <v/>
      </c>
      <c r="S945" s="16" t="str">
        <f>IFERROR(IF(VLOOKUP(B945,IMPORT!$F:$AF,12,FALSE)="true","X",""),"")</f>
        <v/>
      </c>
      <c r="T945" s="16" t="str">
        <f>IFERROR(IF(VLOOKUP(B945,IMPORT!$F:$AF,9,FALSE)="true","X",""),"")</f>
        <v/>
      </c>
      <c r="U945" s="16" t="str">
        <f>IFERROR(IF(VLOOKUP(B945,IMPORT!$F:$AF,10,FALSE)="true","X",""),"")</f>
        <v/>
      </c>
      <c r="V945" s="16" t="str">
        <f>IFERROR(IF(VLOOKUP(B945,IMPORT!$F:$AF,13,FALSE)="true","X",""),"")</f>
        <v/>
      </c>
      <c r="W945" s="16" t="str">
        <f>IFERROR(IF(VLOOKUP(B945,IMPORT!$F:$AF,14,FALSE)="true","X",""),"")</f>
        <v/>
      </c>
      <c r="X945" s="12" t="str">
        <f>IFERROR(INT(IF(MID(VLOOKUP(B945,IMPORT!$F:$AF,27,FALSE),1,10)&lt;&gt;"null",MID(VLOOKUP(B945,IMPORT!$F:$AF,27,FALSE),1,10),"-")),"")</f>
        <v/>
      </c>
      <c r="Y945" s="21" t="str">
        <f>IFERROR(IF(VLOOKUP(B945,IMPORT!$F:$AF,24,FALSE)&lt;&gt;"null",VLOOKUP(B945,IMPORT!$F:$AF,24,FALSE),""),"")</f>
        <v/>
      </c>
      <c r="Z945" s="18" t="str">
        <f>IFERROR(IF(VLOOKUP(B945,IMPORT!$F:$AF,25,FALSE)&lt;&gt;"null",VLOOKUP(B945,IMPORT!$F:$AF,25,FALSE),""),"")</f>
        <v/>
      </c>
    </row>
    <row r="946" spans="1:26">
      <c r="A946" s="1" t="str">
        <f>IFERROR(IF(IMPORT!C946&lt;&gt;"",IMPORT!C946,""),"")</f>
        <v/>
      </c>
      <c r="B946" s="1">
        <f>IFERROR(VLOOKUP(D946,IMPORT!$1:$1048576,6,FALSE),"")</f>
        <v>0</v>
      </c>
      <c r="C946" s="1" t="str">
        <f>IFERROR(VLOOKUP(B946,IMPORT!$F:$G,2,FALSE),"")</f>
        <v/>
      </c>
      <c r="D946" s="8" t="str">
        <f>IFERROR(IF(IMPORT!A946&lt;&gt;"",IMPORT!A946,""),"")</f>
        <v/>
      </c>
      <c r="E946" s="1">
        <f>IFERROR(VLOOKUP(D946,IMPORT!$1:$1048576,21,FALSE),"")</f>
        <v>0</v>
      </c>
      <c r="F946" s="25" t="str">
        <f>IFERROR(IF(VLOOKUP(B946,IMPORT!$F:$J,4,0)="true","","S"),"")</f>
        <v/>
      </c>
      <c r="G946" s="10" t="str">
        <f>IFERROR(IF(VLOOKUP(B946,IMPORT!$F:$J,5,0)="normal","","B"),"")</f>
        <v/>
      </c>
      <c r="H946" s="26" t="str">
        <f>IFERROR(IF(VLOOKUP(B946,IMPORT!$F:$L,7,0)="true","","P"),"")</f>
        <v/>
      </c>
      <c r="I946" s="18" t="str">
        <f>IF(AND(OR(IMPORT!K946="available",IMPORT!K946="reservation",IMPORT!K946="reservation-late"),OR(A946&lt;&gt;"Z - Garage - Livraison",A946&lt;&gt;"Z - Garage - Livraison")),B946,"")</f>
        <v/>
      </c>
      <c r="J946" s="18" t="str">
        <f>IFERROR(IF(VLOOKUP(B946,IMPORT!$F:$AF,21,FALSE)&lt;&gt;"null",IF(OR(A946="Z - Garage - Livraison",A946="Z - Garage - Restitution"),"",B946),""),"")</f>
        <v/>
      </c>
      <c r="K946" s="18" t="str">
        <f>IF(AND(J946="",OR(IMPORT!K946="intervention",IMPORT!K946="intervention-late")),IF(OR(A946="Z - Garage - Livraison",A946="Z - Garage - Restitution"),"",B946),"")</f>
        <v/>
      </c>
      <c r="L946" s="18" t="str">
        <f>IFERROR(IF(OR(A946="Z - Garage - Livraison",A946="Z - Garage - Restitution"),B946,""),"")</f>
        <v/>
      </c>
      <c r="M946" s="20" t="str">
        <f>IFERROR(INT(IF(OR(IMPORT!K946="intervention",IMPORT!K946="intervention-late",IMPORT!K946="unavailable"),IF(J946&lt;&gt;"",MID(VLOOKUP(B946,IMPORT!$F:$AF,21,0),1,10),MID(VLOOKUP(B946,IMPORT!$F:$AF,19,0),1,10)),"")),"")</f>
        <v/>
      </c>
      <c r="N946" s="20" t="str">
        <f>IFERROR(INT(IF(OR(IMPORT!K946="intervention",IMPORT!K946="intervention-late",IMPORT!K946="unavailable"),IF(J946&lt;&gt;"",MID(VLOOKUP(B946,IMPORT!$F:$AF,22,0),1,10),MID(VLOOKUP(B946,IMPORT!$F:$AF,20,0),1,10)),"")),"")</f>
        <v/>
      </c>
      <c r="O946" s="18" t="str">
        <f t="shared" ca="1" si="14"/>
        <v/>
      </c>
      <c r="P946" s="14" t="str">
        <f>IFERROR(INT(IF(MID(VLOOKUP(B946,IMPORT!$F:$AF,23,FALSE),1,10)&lt;&gt;"null",MID(VLOOKUP(B946,IMPORT!$F:$AF,23,FALSE),1,10),"")),"")</f>
        <v/>
      </c>
      <c r="Q946" s="16" t="str">
        <f>IFERROR(INT(IF(MID(VLOOKUP(B946,IMPORT!$F:$AF,26,FALSE),1,10)&lt;&gt;"null",MID(VLOOKUP(B946,IMPORT!$F:$AF,26,FALSE),1,10),"")),"")</f>
        <v/>
      </c>
      <c r="R946" s="16" t="str">
        <f>IFERROR(IF(VLOOKUP(B946,IMPORT!$F:$AF,11,FALSE)="true","X",""),"")</f>
        <v/>
      </c>
      <c r="S946" s="16" t="str">
        <f>IFERROR(IF(VLOOKUP(B946,IMPORT!$F:$AF,12,FALSE)="true","X",""),"")</f>
        <v/>
      </c>
      <c r="T946" s="16" t="str">
        <f>IFERROR(IF(VLOOKUP(B946,IMPORT!$F:$AF,9,FALSE)="true","X",""),"")</f>
        <v/>
      </c>
      <c r="U946" s="16" t="str">
        <f>IFERROR(IF(VLOOKUP(B946,IMPORT!$F:$AF,10,FALSE)="true","X",""),"")</f>
        <v/>
      </c>
      <c r="V946" s="16" t="str">
        <f>IFERROR(IF(VLOOKUP(B946,IMPORT!$F:$AF,13,FALSE)="true","X",""),"")</f>
        <v/>
      </c>
      <c r="W946" s="16" t="str">
        <f>IFERROR(IF(VLOOKUP(B946,IMPORT!$F:$AF,14,FALSE)="true","X",""),"")</f>
        <v/>
      </c>
      <c r="X946" s="12" t="str">
        <f>IFERROR(INT(IF(MID(VLOOKUP(B946,IMPORT!$F:$AF,27,FALSE),1,10)&lt;&gt;"null",MID(VLOOKUP(B946,IMPORT!$F:$AF,27,FALSE),1,10),"-")),"")</f>
        <v/>
      </c>
      <c r="Y946" s="21" t="str">
        <f>IFERROR(IF(VLOOKUP(B946,IMPORT!$F:$AF,24,FALSE)&lt;&gt;"null",VLOOKUP(B946,IMPORT!$F:$AF,24,FALSE),""),"")</f>
        <v/>
      </c>
      <c r="Z946" s="18" t="str">
        <f>IFERROR(IF(VLOOKUP(B946,IMPORT!$F:$AF,25,FALSE)&lt;&gt;"null",VLOOKUP(B946,IMPORT!$F:$AF,25,FALSE),""),"")</f>
        <v/>
      </c>
    </row>
    <row r="947" spans="1:26">
      <c r="A947" s="1" t="str">
        <f>IFERROR(IF(IMPORT!C947&lt;&gt;"",IMPORT!C947,""),"")</f>
        <v/>
      </c>
      <c r="B947" s="1">
        <f>IFERROR(VLOOKUP(D947,IMPORT!$1:$1048576,6,FALSE),"")</f>
        <v>0</v>
      </c>
      <c r="C947" s="1" t="str">
        <f>IFERROR(VLOOKUP(B947,IMPORT!$F:$G,2,FALSE),"")</f>
        <v/>
      </c>
      <c r="D947" s="8" t="str">
        <f>IFERROR(IF(IMPORT!A947&lt;&gt;"",IMPORT!A947,""),"")</f>
        <v/>
      </c>
      <c r="E947" s="1">
        <f>IFERROR(VLOOKUP(D947,IMPORT!$1:$1048576,21,FALSE),"")</f>
        <v>0</v>
      </c>
      <c r="F947" s="25" t="str">
        <f>IFERROR(IF(VLOOKUP(B947,IMPORT!$F:$J,4,0)="true","","S"),"")</f>
        <v/>
      </c>
      <c r="G947" s="10" t="str">
        <f>IFERROR(IF(VLOOKUP(B947,IMPORT!$F:$J,5,0)="normal","","B"),"")</f>
        <v/>
      </c>
      <c r="H947" s="26" t="str">
        <f>IFERROR(IF(VLOOKUP(B947,IMPORT!$F:$L,7,0)="true","","P"),"")</f>
        <v/>
      </c>
      <c r="I947" s="18" t="str">
        <f>IF(AND(OR(IMPORT!K947="available",IMPORT!K947="reservation",IMPORT!K947="reservation-late"),OR(A947&lt;&gt;"Z - Garage - Livraison",A947&lt;&gt;"Z - Garage - Livraison")),B947,"")</f>
        <v/>
      </c>
      <c r="J947" s="18" t="str">
        <f>IFERROR(IF(VLOOKUP(B947,IMPORT!$F:$AF,21,FALSE)&lt;&gt;"null",IF(OR(A947="Z - Garage - Livraison",A947="Z - Garage - Restitution"),"",B947),""),"")</f>
        <v/>
      </c>
      <c r="K947" s="18" t="str">
        <f>IF(AND(J947="",OR(IMPORT!K947="intervention",IMPORT!K947="intervention-late")),IF(OR(A947="Z - Garage - Livraison",A947="Z - Garage - Restitution"),"",B947),"")</f>
        <v/>
      </c>
      <c r="L947" s="18" t="str">
        <f>IFERROR(IF(OR(A947="Z - Garage - Livraison",A947="Z - Garage - Restitution"),B947,""),"")</f>
        <v/>
      </c>
      <c r="M947" s="20" t="str">
        <f>IFERROR(INT(IF(OR(IMPORT!K947="intervention",IMPORT!K947="intervention-late",IMPORT!K947="unavailable"),IF(J947&lt;&gt;"",MID(VLOOKUP(B947,IMPORT!$F:$AF,21,0),1,10),MID(VLOOKUP(B947,IMPORT!$F:$AF,19,0),1,10)),"")),"")</f>
        <v/>
      </c>
      <c r="N947" s="20" t="str">
        <f>IFERROR(INT(IF(OR(IMPORT!K947="intervention",IMPORT!K947="intervention-late",IMPORT!K947="unavailable"),IF(J947&lt;&gt;"",MID(VLOOKUP(B947,IMPORT!$F:$AF,22,0),1,10),MID(VLOOKUP(B947,IMPORT!$F:$AF,20,0),1,10)),"")),"")</f>
        <v/>
      </c>
      <c r="O947" s="18" t="str">
        <f t="shared" ca="1" si="14"/>
        <v/>
      </c>
      <c r="P947" s="14" t="str">
        <f>IFERROR(INT(IF(MID(VLOOKUP(B947,IMPORT!$F:$AF,23,FALSE),1,10)&lt;&gt;"null",MID(VLOOKUP(B947,IMPORT!$F:$AF,23,FALSE),1,10),"")),"")</f>
        <v/>
      </c>
      <c r="Q947" s="16" t="str">
        <f>IFERROR(INT(IF(MID(VLOOKUP(B947,IMPORT!$F:$AF,26,FALSE),1,10)&lt;&gt;"null",MID(VLOOKUP(B947,IMPORT!$F:$AF,26,FALSE),1,10),"")),"")</f>
        <v/>
      </c>
      <c r="R947" s="16" t="str">
        <f>IFERROR(IF(VLOOKUP(B947,IMPORT!$F:$AF,11,FALSE)="true","X",""),"")</f>
        <v/>
      </c>
      <c r="S947" s="16" t="str">
        <f>IFERROR(IF(VLOOKUP(B947,IMPORT!$F:$AF,12,FALSE)="true","X",""),"")</f>
        <v/>
      </c>
      <c r="T947" s="16" t="str">
        <f>IFERROR(IF(VLOOKUP(B947,IMPORT!$F:$AF,9,FALSE)="true","X",""),"")</f>
        <v/>
      </c>
      <c r="U947" s="16" t="str">
        <f>IFERROR(IF(VLOOKUP(B947,IMPORT!$F:$AF,10,FALSE)="true","X",""),"")</f>
        <v/>
      </c>
      <c r="V947" s="16" t="str">
        <f>IFERROR(IF(VLOOKUP(B947,IMPORT!$F:$AF,13,FALSE)="true","X",""),"")</f>
        <v/>
      </c>
      <c r="W947" s="16" t="str">
        <f>IFERROR(IF(VLOOKUP(B947,IMPORT!$F:$AF,14,FALSE)="true","X",""),"")</f>
        <v/>
      </c>
      <c r="X947" s="12" t="str">
        <f>IFERROR(INT(IF(MID(VLOOKUP(B947,IMPORT!$F:$AF,27,FALSE),1,10)&lt;&gt;"null",MID(VLOOKUP(B947,IMPORT!$F:$AF,27,FALSE),1,10),"-")),"")</f>
        <v/>
      </c>
      <c r="Y947" s="21" t="str">
        <f>IFERROR(IF(VLOOKUP(B947,IMPORT!$F:$AF,24,FALSE)&lt;&gt;"null",VLOOKUP(B947,IMPORT!$F:$AF,24,FALSE),""),"")</f>
        <v/>
      </c>
      <c r="Z947" s="18" t="str">
        <f>IFERROR(IF(VLOOKUP(B947,IMPORT!$F:$AF,25,FALSE)&lt;&gt;"null",VLOOKUP(B947,IMPORT!$F:$AF,25,FALSE),""),"")</f>
        <v/>
      </c>
    </row>
    <row r="948" spans="1:26">
      <c r="A948" s="1" t="str">
        <f>IFERROR(IF(IMPORT!C948&lt;&gt;"",IMPORT!C948,""),"")</f>
        <v/>
      </c>
      <c r="B948" s="1">
        <f>IFERROR(VLOOKUP(D948,IMPORT!$1:$1048576,6,FALSE),"")</f>
        <v>0</v>
      </c>
      <c r="C948" s="1" t="str">
        <f>IFERROR(VLOOKUP(B948,IMPORT!$F:$G,2,FALSE),"")</f>
        <v/>
      </c>
      <c r="D948" s="8" t="str">
        <f>IFERROR(IF(IMPORT!A948&lt;&gt;"",IMPORT!A948,""),"")</f>
        <v/>
      </c>
      <c r="E948" s="1">
        <f>IFERROR(VLOOKUP(D948,IMPORT!$1:$1048576,21,FALSE),"")</f>
        <v>0</v>
      </c>
      <c r="F948" s="25" t="str">
        <f>IFERROR(IF(VLOOKUP(B948,IMPORT!$F:$J,4,0)="true","","S"),"")</f>
        <v/>
      </c>
      <c r="G948" s="10" t="str">
        <f>IFERROR(IF(VLOOKUP(B948,IMPORT!$F:$J,5,0)="normal","","B"),"")</f>
        <v/>
      </c>
      <c r="H948" s="26" t="str">
        <f>IFERROR(IF(VLOOKUP(B948,IMPORT!$F:$L,7,0)="true","","P"),"")</f>
        <v/>
      </c>
      <c r="I948" s="18" t="str">
        <f>IF(AND(OR(IMPORT!K948="available",IMPORT!K948="reservation",IMPORT!K948="reservation-late"),OR(A948&lt;&gt;"Z - Garage - Livraison",A948&lt;&gt;"Z - Garage - Livraison")),B948,"")</f>
        <v/>
      </c>
      <c r="J948" s="18" t="str">
        <f>IFERROR(IF(VLOOKUP(B948,IMPORT!$F:$AF,21,FALSE)&lt;&gt;"null",IF(OR(A948="Z - Garage - Livraison",A948="Z - Garage - Restitution"),"",B948),""),"")</f>
        <v/>
      </c>
      <c r="K948" s="18" t="str">
        <f>IF(AND(J948="",OR(IMPORT!K948="intervention",IMPORT!K948="intervention-late")),IF(OR(A948="Z - Garage - Livraison",A948="Z - Garage - Restitution"),"",B948),"")</f>
        <v/>
      </c>
      <c r="L948" s="18" t="str">
        <f>IFERROR(IF(OR(A948="Z - Garage - Livraison",A948="Z - Garage - Restitution"),B948,""),"")</f>
        <v/>
      </c>
      <c r="M948" s="20" t="str">
        <f>IFERROR(INT(IF(OR(IMPORT!K948="intervention",IMPORT!K948="intervention-late",IMPORT!K948="unavailable"),IF(J948&lt;&gt;"",MID(VLOOKUP(B948,IMPORT!$F:$AF,21,0),1,10),MID(VLOOKUP(B948,IMPORT!$F:$AF,19,0),1,10)),"")),"")</f>
        <v/>
      </c>
      <c r="N948" s="20" t="str">
        <f>IFERROR(INT(IF(OR(IMPORT!K948="intervention",IMPORT!K948="intervention-late",IMPORT!K948="unavailable"),IF(J948&lt;&gt;"",MID(VLOOKUP(B948,IMPORT!$F:$AF,22,0),1,10),MID(VLOOKUP(B948,IMPORT!$F:$AF,20,0),1,10)),"")),"")</f>
        <v/>
      </c>
      <c r="O948" s="18" t="str">
        <f t="shared" ca="1" si="14"/>
        <v/>
      </c>
      <c r="P948" s="14" t="str">
        <f>IFERROR(INT(IF(MID(VLOOKUP(B948,IMPORT!$F:$AF,23,FALSE),1,10)&lt;&gt;"null",MID(VLOOKUP(B948,IMPORT!$F:$AF,23,FALSE),1,10),"")),"")</f>
        <v/>
      </c>
      <c r="Q948" s="16" t="str">
        <f>IFERROR(INT(IF(MID(VLOOKUP(B948,IMPORT!$F:$AF,26,FALSE),1,10)&lt;&gt;"null",MID(VLOOKUP(B948,IMPORT!$F:$AF,26,FALSE),1,10),"")),"")</f>
        <v/>
      </c>
      <c r="R948" s="16" t="str">
        <f>IFERROR(IF(VLOOKUP(B948,IMPORT!$F:$AF,11,FALSE)="true","X",""),"")</f>
        <v/>
      </c>
      <c r="S948" s="16" t="str">
        <f>IFERROR(IF(VLOOKUP(B948,IMPORT!$F:$AF,12,FALSE)="true","X",""),"")</f>
        <v/>
      </c>
      <c r="T948" s="16" t="str">
        <f>IFERROR(IF(VLOOKUP(B948,IMPORT!$F:$AF,9,FALSE)="true","X",""),"")</f>
        <v/>
      </c>
      <c r="U948" s="16" t="str">
        <f>IFERROR(IF(VLOOKUP(B948,IMPORT!$F:$AF,10,FALSE)="true","X",""),"")</f>
        <v/>
      </c>
      <c r="V948" s="16" t="str">
        <f>IFERROR(IF(VLOOKUP(B948,IMPORT!$F:$AF,13,FALSE)="true","X",""),"")</f>
        <v/>
      </c>
      <c r="W948" s="16" t="str">
        <f>IFERROR(IF(VLOOKUP(B948,IMPORT!$F:$AF,14,FALSE)="true","X",""),"")</f>
        <v/>
      </c>
      <c r="X948" s="12" t="str">
        <f>IFERROR(INT(IF(MID(VLOOKUP(B948,IMPORT!$F:$AF,27,FALSE),1,10)&lt;&gt;"null",MID(VLOOKUP(B948,IMPORT!$F:$AF,27,FALSE),1,10),"-")),"")</f>
        <v/>
      </c>
      <c r="Y948" s="21" t="str">
        <f>IFERROR(IF(VLOOKUP(B948,IMPORT!$F:$AF,24,FALSE)&lt;&gt;"null",VLOOKUP(B948,IMPORT!$F:$AF,24,FALSE),""),"")</f>
        <v/>
      </c>
      <c r="Z948" s="18" t="str">
        <f>IFERROR(IF(VLOOKUP(B948,IMPORT!$F:$AF,25,FALSE)&lt;&gt;"null",VLOOKUP(B948,IMPORT!$F:$AF,25,FALSE),""),"")</f>
        <v/>
      </c>
    </row>
    <row r="949" spans="1:26">
      <c r="A949" s="1" t="str">
        <f>IFERROR(IF(IMPORT!C949&lt;&gt;"",IMPORT!C949,""),"")</f>
        <v/>
      </c>
      <c r="B949" s="1">
        <f>IFERROR(VLOOKUP(D949,IMPORT!$1:$1048576,6,FALSE),"")</f>
        <v>0</v>
      </c>
      <c r="C949" s="1" t="str">
        <f>IFERROR(VLOOKUP(B949,IMPORT!$F:$G,2,FALSE),"")</f>
        <v/>
      </c>
      <c r="D949" s="8" t="str">
        <f>IFERROR(IF(IMPORT!A949&lt;&gt;"",IMPORT!A949,""),"")</f>
        <v/>
      </c>
      <c r="E949" s="1">
        <f>IFERROR(VLOOKUP(D949,IMPORT!$1:$1048576,21,FALSE),"")</f>
        <v>0</v>
      </c>
      <c r="F949" s="25" t="str">
        <f>IFERROR(IF(VLOOKUP(B949,IMPORT!$F:$J,4,0)="true","","S"),"")</f>
        <v/>
      </c>
      <c r="G949" s="10" t="str">
        <f>IFERROR(IF(VLOOKUP(B949,IMPORT!$F:$J,5,0)="normal","","B"),"")</f>
        <v/>
      </c>
      <c r="H949" s="26" t="str">
        <f>IFERROR(IF(VLOOKUP(B949,IMPORT!$F:$L,7,0)="true","","P"),"")</f>
        <v/>
      </c>
      <c r="I949" s="18" t="str">
        <f>IF(AND(OR(IMPORT!K949="available",IMPORT!K949="reservation",IMPORT!K949="reservation-late"),OR(A949&lt;&gt;"Z - Garage - Livraison",A949&lt;&gt;"Z - Garage - Livraison")),B949,"")</f>
        <v/>
      </c>
      <c r="J949" s="18" t="str">
        <f>IFERROR(IF(VLOOKUP(B949,IMPORT!$F:$AF,21,FALSE)&lt;&gt;"null",IF(OR(A949="Z - Garage - Livraison",A949="Z - Garage - Restitution"),"",B949),""),"")</f>
        <v/>
      </c>
      <c r="K949" s="18" t="str">
        <f>IF(AND(J949="",OR(IMPORT!K949="intervention",IMPORT!K949="intervention-late")),IF(OR(A949="Z - Garage - Livraison",A949="Z - Garage - Restitution"),"",B949),"")</f>
        <v/>
      </c>
      <c r="L949" s="18" t="str">
        <f>IFERROR(IF(OR(A949="Z - Garage - Livraison",A949="Z - Garage - Restitution"),B949,""),"")</f>
        <v/>
      </c>
      <c r="M949" s="20" t="str">
        <f>IFERROR(INT(IF(OR(IMPORT!K949="intervention",IMPORT!K949="intervention-late",IMPORT!K949="unavailable"),IF(J949&lt;&gt;"",MID(VLOOKUP(B949,IMPORT!$F:$AF,21,0),1,10),MID(VLOOKUP(B949,IMPORT!$F:$AF,19,0),1,10)),"")),"")</f>
        <v/>
      </c>
      <c r="N949" s="20" t="str">
        <f>IFERROR(INT(IF(OR(IMPORT!K949="intervention",IMPORT!K949="intervention-late",IMPORT!K949="unavailable"),IF(J949&lt;&gt;"",MID(VLOOKUP(B949,IMPORT!$F:$AF,22,0),1,10),MID(VLOOKUP(B949,IMPORT!$F:$AF,20,0),1,10)),"")),"")</f>
        <v/>
      </c>
      <c r="O949" s="18" t="str">
        <f t="shared" ca="1" si="14"/>
        <v/>
      </c>
      <c r="P949" s="14" t="str">
        <f>IFERROR(INT(IF(MID(VLOOKUP(B949,IMPORT!$F:$AF,23,FALSE),1,10)&lt;&gt;"null",MID(VLOOKUP(B949,IMPORT!$F:$AF,23,FALSE),1,10),"")),"")</f>
        <v/>
      </c>
      <c r="Q949" s="16" t="str">
        <f>IFERROR(INT(IF(MID(VLOOKUP(B949,IMPORT!$F:$AF,26,FALSE),1,10)&lt;&gt;"null",MID(VLOOKUP(B949,IMPORT!$F:$AF,26,FALSE),1,10),"")),"")</f>
        <v/>
      </c>
      <c r="R949" s="16" t="str">
        <f>IFERROR(IF(VLOOKUP(B949,IMPORT!$F:$AF,11,FALSE)="true","X",""),"")</f>
        <v/>
      </c>
      <c r="S949" s="16" t="str">
        <f>IFERROR(IF(VLOOKUP(B949,IMPORT!$F:$AF,12,FALSE)="true","X",""),"")</f>
        <v/>
      </c>
      <c r="T949" s="16" t="str">
        <f>IFERROR(IF(VLOOKUP(B949,IMPORT!$F:$AF,9,FALSE)="true","X",""),"")</f>
        <v/>
      </c>
      <c r="U949" s="16" t="str">
        <f>IFERROR(IF(VLOOKUP(B949,IMPORT!$F:$AF,10,FALSE)="true","X",""),"")</f>
        <v/>
      </c>
      <c r="V949" s="16" t="str">
        <f>IFERROR(IF(VLOOKUP(B949,IMPORT!$F:$AF,13,FALSE)="true","X",""),"")</f>
        <v/>
      </c>
      <c r="W949" s="16" t="str">
        <f>IFERROR(IF(VLOOKUP(B949,IMPORT!$F:$AF,14,FALSE)="true","X",""),"")</f>
        <v/>
      </c>
      <c r="X949" s="12" t="str">
        <f>IFERROR(INT(IF(MID(VLOOKUP(B949,IMPORT!$F:$AF,27,FALSE),1,10)&lt;&gt;"null",MID(VLOOKUP(B949,IMPORT!$F:$AF,27,FALSE),1,10),"-")),"")</f>
        <v/>
      </c>
      <c r="Y949" s="21" t="str">
        <f>IFERROR(IF(VLOOKUP(B949,IMPORT!$F:$AF,24,FALSE)&lt;&gt;"null",VLOOKUP(B949,IMPORT!$F:$AF,24,FALSE),""),"")</f>
        <v/>
      </c>
      <c r="Z949" s="18" t="str">
        <f>IFERROR(IF(VLOOKUP(B949,IMPORT!$F:$AF,25,FALSE)&lt;&gt;"null",VLOOKUP(B949,IMPORT!$F:$AF,25,FALSE),""),"")</f>
        <v/>
      </c>
    </row>
    <row r="950" spans="1:26">
      <c r="A950" s="1" t="str">
        <f>IFERROR(IF(IMPORT!C950&lt;&gt;"",IMPORT!C950,""),"")</f>
        <v/>
      </c>
      <c r="B950" s="1">
        <f>IFERROR(VLOOKUP(D950,IMPORT!$1:$1048576,6,FALSE),"")</f>
        <v>0</v>
      </c>
      <c r="C950" s="1" t="str">
        <f>IFERROR(VLOOKUP(B950,IMPORT!$F:$G,2,FALSE),"")</f>
        <v/>
      </c>
      <c r="D950" s="8" t="str">
        <f>IFERROR(IF(IMPORT!A950&lt;&gt;"",IMPORT!A950,""),"")</f>
        <v/>
      </c>
      <c r="E950" s="1">
        <f>IFERROR(VLOOKUP(D950,IMPORT!$1:$1048576,21,FALSE),"")</f>
        <v>0</v>
      </c>
      <c r="F950" s="25" t="str">
        <f>IFERROR(IF(VLOOKUP(B950,IMPORT!$F:$J,4,0)="true","","S"),"")</f>
        <v/>
      </c>
      <c r="G950" s="10" t="str">
        <f>IFERROR(IF(VLOOKUP(B950,IMPORT!$F:$J,5,0)="normal","","B"),"")</f>
        <v/>
      </c>
      <c r="H950" s="26" t="str">
        <f>IFERROR(IF(VLOOKUP(B950,IMPORT!$F:$L,7,0)="true","","P"),"")</f>
        <v/>
      </c>
      <c r="I950" s="18" t="str">
        <f>IF(AND(OR(IMPORT!K950="available",IMPORT!K950="reservation",IMPORT!K950="reservation-late"),OR(A950&lt;&gt;"Z - Garage - Livraison",A950&lt;&gt;"Z - Garage - Livraison")),B950,"")</f>
        <v/>
      </c>
      <c r="J950" s="18" t="str">
        <f>IFERROR(IF(VLOOKUP(B950,IMPORT!$F:$AF,21,FALSE)&lt;&gt;"null",IF(OR(A950="Z - Garage - Livraison",A950="Z - Garage - Restitution"),"",B950),""),"")</f>
        <v/>
      </c>
      <c r="K950" s="18" t="str">
        <f>IF(AND(J950="",OR(IMPORT!K950="intervention",IMPORT!K950="intervention-late")),IF(OR(A950="Z - Garage - Livraison",A950="Z - Garage - Restitution"),"",B950),"")</f>
        <v/>
      </c>
      <c r="L950" s="18" t="str">
        <f>IFERROR(IF(OR(A950="Z - Garage - Livraison",A950="Z - Garage - Restitution"),B950,""),"")</f>
        <v/>
      </c>
      <c r="M950" s="20" t="str">
        <f>IFERROR(INT(IF(OR(IMPORT!K950="intervention",IMPORT!K950="intervention-late",IMPORT!K950="unavailable"),IF(J950&lt;&gt;"",MID(VLOOKUP(B950,IMPORT!$F:$AF,21,0),1,10),MID(VLOOKUP(B950,IMPORT!$F:$AF,19,0),1,10)),"")),"")</f>
        <v/>
      </c>
      <c r="N950" s="20" t="str">
        <f>IFERROR(INT(IF(OR(IMPORT!K950="intervention",IMPORT!K950="intervention-late",IMPORT!K950="unavailable"),IF(J950&lt;&gt;"",MID(VLOOKUP(B950,IMPORT!$F:$AF,22,0),1,10),MID(VLOOKUP(B950,IMPORT!$F:$AF,20,0),1,10)),"")),"")</f>
        <v/>
      </c>
      <c r="O950" s="18" t="str">
        <f t="shared" ca="1" si="14"/>
        <v/>
      </c>
      <c r="P950" s="14" t="str">
        <f>IFERROR(INT(IF(MID(VLOOKUP(B950,IMPORT!$F:$AF,23,FALSE),1,10)&lt;&gt;"null",MID(VLOOKUP(B950,IMPORT!$F:$AF,23,FALSE),1,10),"")),"")</f>
        <v/>
      </c>
      <c r="Q950" s="16" t="str">
        <f>IFERROR(INT(IF(MID(VLOOKUP(B950,IMPORT!$F:$AF,26,FALSE),1,10)&lt;&gt;"null",MID(VLOOKUP(B950,IMPORT!$F:$AF,26,FALSE),1,10),"")),"")</f>
        <v/>
      </c>
      <c r="R950" s="16" t="str">
        <f>IFERROR(IF(VLOOKUP(B950,IMPORT!$F:$AF,11,FALSE)="true","X",""),"")</f>
        <v/>
      </c>
      <c r="S950" s="16" t="str">
        <f>IFERROR(IF(VLOOKUP(B950,IMPORT!$F:$AF,12,FALSE)="true","X",""),"")</f>
        <v/>
      </c>
      <c r="T950" s="16" t="str">
        <f>IFERROR(IF(VLOOKUP(B950,IMPORT!$F:$AF,9,FALSE)="true","X",""),"")</f>
        <v/>
      </c>
      <c r="U950" s="16" t="str">
        <f>IFERROR(IF(VLOOKUP(B950,IMPORT!$F:$AF,10,FALSE)="true","X",""),"")</f>
        <v/>
      </c>
      <c r="V950" s="16" t="str">
        <f>IFERROR(IF(VLOOKUP(B950,IMPORT!$F:$AF,13,FALSE)="true","X",""),"")</f>
        <v/>
      </c>
      <c r="W950" s="16" t="str">
        <f>IFERROR(IF(VLOOKUP(B950,IMPORT!$F:$AF,14,FALSE)="true","X",""),"")</f>
        <v/>
      </c>
      <c r="X950" s="12" t="str">
        <f>IFERROR(INT(IF(MID(VLOOKUP(B950,IMPORT!$F:$AF,27,FALSE),1,10)&lt;&gt;"null",MID(VLOOKUP(B950,IMPORT!$F:$AF,27,FALSE),1,10),"-")),"")</f>
        <v/>
      </c>
      <c r="Y950" s="21" t="str">
        <f>IFERROR(IF(VLOOKUP(B950,IMPORT!$F:$AF,24,FALSE)&lt;&gt;"null",VLOOKUP(B950,IMPORT!$F:$AF,24,FALSE),""),"")</f>
        <v/>
      </c>
      <c r="Z950" s="18" t="str">
        <f>IFERROR(IF(VLOOKUP(B950,IMPORT!$F:$AF,25,FALSE)&lt;&gt;"null",VLOOKUP(B950,IMPORT!$F:$AF,25,FALSE),""),"")</f>
        <v/>
      </c>
    </row>
    <row r="951" spans="1:26">
      <c r="A951" s="1" t="str">
        <f>IFERROR(IF(IMPORT!C951&lt;&gt;"",IMPORT!C951,""),"")</f>
        <v/>
      </c>
      <c r="B951" s="1">
        <f>IFERROR(VLOOKUP(D951,IMPORT!$1:$1048576,6,FALSE),"")</f>
        <v>0</v>
      </c>
      <c r="C951" s="1" t="str">
        <f>IFERROR(VLOOKUP(B951,IMPORT!$F:$G,2,FALSE),"")</f>
        <v/>
      </c>
      <c r="D951" s="8" t="str">
        <f>IFERROR(IF(IMPORT!A951&lt;&gt;"",IMPORT!A951,""),"")</f>
        <v/>
      </c>
      <c r="E951" s="1">
        <f>IFERROR(VLOOKUP(D951,IMPORT!$1:$1048576,21,FALSE),"")</f>
        <v>0</v>
      </c>
      <c r="F951" s="25" t="str">
        <f>IFERROR(IF(VLOOKUP(B951,IMPORT!$F:$J,4,0)="true","","S"),"")</f>
        <v/>
      </c>
      <c r="G951" s="10" t="str">
        <f>IFERROR(IF(VLOOKUP(B951,IMPORT!$F:$J,5,0)="normal","","B"),"")</f>
        <v/>
      </c>
      <c r="H951" s="26" t="str">
        <f>IFERROR(IF(VLOOKUP(B951,IMPORT!$F:$L,7,0)="true","","P"),"")</f>
        <v/>
      </c>
      <c r="I951" s="18" t="str">
        <f>IF(AND(OR(IMPORT!K951="available",IMPORT!K951="reservation",IMPORT!K951="reservation-late"),OR(A951&lt;&gt;"Z - Garage - Livraison",A951&lt;&gt;"Z - Garage - Livraison")),B951,"")</f>
        <v/>
      </c>
      <c r="J951" s="18" t="str">
        <f>IFERROR(IF(VLOOKUP(B951,IMPORT!$F:$AF,21,FALSE)&lt;&gt;"null",IF(OR(A951="Z - Garage - Livraison",A951="Z - Garage - Restitution"),"",B951),""),"")</f>
        <v/>
      </c>
      <c r="K951" s="18" t="str">
        <f>IF(AND(J951="",OR(IMPORT!K951="intervention",IMPORT!K951="intervention-late")),IF(OR(A951="Z - Garage - Livraison",A951="Z - Garage - Restitution"),"",B951),"")</f>
        <v/>
      </c>
      <c r="L951" s="18" t="str">
        <f>IFERROR(IF(OR(A951="Z - Garage - Livraison",A951="Z - Garage - Restitution"),B951,""),"")</f>
        <v/>
      </c>
      <c r="M951" s="20" t="str">
        <f>IFERROR(INT(IF(OR(IMPORT!K951="intervention",IMPORT!K951="intervention-late",IMPORT!K951="unavailable"),IF(J951&lt;&gt;"",MID(VLOOKUP(B951,IMPORT!$F:$AF,21,0),1,10),MID(VLOOKUP(B951,IMPORT!$F:$AF,19,0),1,10)),"")),"")</f>
        <v/>
      </c>
      <c r="N951" s="20" t="str">
        <f>IFERROR(INT(IF(OR(IMPORT!K951="intervention",IMPORT!K951="intervention-late",IMPORT!K951="unavailable"),IF(J951&lt;&gt;"",MID(VLOOKUP(B951,IMPORT!$F:$AF,22,0),1,10),MID(VLOOKUP(B951,IMPORT!$F:$AF,20,0),1,10)),"")),"")</f>
        <v/>
      </c>
      <c r="O951" s="18" t="str">
        <f t="shared" ca="1" si="14"/>
        <v/>
      </c>
      <c r="P951" s="14" t="str">
        <f>IFERROR(INT(IF(MID(VLOOKUP(B951,IMPORT!$F:$AF,23,FALSE),1,10)&lt;&gt;"null",MID(VLOOKUP(B951,IMPORT!$F:$AF,23,FALSE),1,10),"")),"")</f>
        <v/>
      </c>
      <c r="Q951" s="16" t="str">
        <f>IFERROR(INT(IF(MID(VLOOKUP(B951,IMPORT!$F:$AF,26,FALSE),1,10)&lt;&gt;"null",MID(VLOOKUP(B951,IMPORT!$F:$AF,26,FALSE),1,10),"")),"")</f>
        <v/>
      </c>
      <c r="R951" s="16" t="str">
        <f>IFERROR(IF(VLOOKUP(B951,IMPORT!$F:$AF,11,FALSE)="true","X",""),"")</f>
        <v/>
      </c>
      <c r="S951" s="16" t="str">
        <f>IFERROR(IF(VLOOKUP(B951,IMPORT!$F:$AF,12,FALSE)="true","X",""),"")</f>
        <v/>
      </c>
      <c r="T951" s="16" t="str">
        <f>IFERROR(IF(VLOOKUP(B951,IMPORT!$F:$AF,9,FALSE)="true","X",""),"")</f>
        <v/>
      </c>
      <c r="U951" s="16" t="str">
        <f>IFERROR(IF(VLOOKUP(B951,IMPORT!$F:$AF,10,FALSE)="true","X",""),"")</f>
        <v/>
      </c>
      <c r="V951" s="16" t="str">
        <f>IFERROR(IF(VLOOKUP(B951,IMPORT!$F:$AF,13,FALSE)="true","X",""),"")</f>
        <v/>
      </c>
      <c r="W951" s="16" t="str">
        <f>IFERROR(IF(VLOOKUP(B951,IMPORT!$F:$AF,14,FALSE)="true","X",""),"")</f>
        <v/>
      </c>
      <c r="X951" s="12" t="str">
        <f>IFERROR(INT(IF(MID(VLOOKUP(B951,IMPORT!$F:$AF,27,FALSE),1,10)&lt;&gt;"null",MID(VLOOKUP(B951,IMPORT!$F:$AF,27,FALSE),1,10),"-")),"")</f>
        <v/>
      </c>
      <c r="Y951" s="21" t="str">
        <f>IFERROR(IF(VLOOKUP(B951,IMPORT!$F:$AF,24,FALSE)&lt;&gt;"null",VLOOKUP(B951,IMPORT!$F:$AF,24,FALSE),""),"")</f>
        <v/>
      </c>
      <c r="Z951" s="18" t="str">
        <f>IFERROR(IF(VLOOKUP(B951,IMPORT!$F:$AF,25,FALSE)&lt;&gt;"null",VLOOKUP(B951,IMPORT!$F:$AF,25,FALSE),""),"")</f>
        <v/>
      </c>
    </row>
    <row r="952" spans="1:26">
      <c r="A952" s="1" t="str">
        <f>IFERROR(IF(IMPORT!C952&lt;&gt;"",IMPORT!C952,""),"")</f>
        <v/>
      </c>
      <c r="B952" s="1">
        <f>IFERROR(VLOOKUP(D952,IMPORT!$1:$1048576,6,FALSE),"")</f>
        <v>0</v>
      </c>
      <c r="C952" s="1" t="str">
        <f>IFERROR(VLOOKUP(B952,IMPORT!$F:$G,2,FALSE),"")</f>
        <v/>
      </c>
      <c r="D952" s="8" t="str">
        <f>IFERROR(IF(IMPORT!A952&lt;&gt;"",IMPORT!A952,""),"")</f>
        <v/>
      </c>
      <c r="E952" s="1">
        <f>IFERROR(VLOOKUP(D952,IMPORT!$1:$1048576,21,FALSE),"")</f>
        <v>0</v>
      </c>
      <c r="F952" s="25" t="str">
        <f>IFERROR(IF(VLOOKUP(B952,IMPORT!$F:$J,4,0)="true","","S"),"")</f>
        <v/>
      </c>
      <c r="G952" s="10" t="str">
        <f>IFERROR(IF(VLOOKUP(B952,IMPORT!$F:$J,5,0)="normal","","B"),"")</f>
        <v/>
      </c>
      <c r="H952" s="26" t="str">
        <f>IFERROR(IF(VLOOKUP(B952,IMPORT!$F:$L,7,0)="true","","P"),"")</f>
        <v/>
      </c>
      <c r="I952" s="18" t="str">
        <f>IF(AND(OR(IMPORT!K952="available",IMPORT!K952="reservation",IMPORT!K952="reservation-late"),OR(A952&lt;&gt;"Z - Garage - Livraison",A952&lt;&gt;"Z - Garage - Livraison")),B952,"")</f>
        <v/>
      </c>
      <c r="J952" s="18" t="str">
        <f>IFERROR(IF(VLOOKUP(B952,IMPORT!$F:$AF,21,FALSE)&lt;&gt;"null",IF(OR(A952="Z - Garage - Livraison",A952="Z - Garage - Restitution"),"",B952),""),"")</f>
        <v/>
      </c>
      <c r="K952" s="18" t="str">
        <f>IF(AND(J952="",OR(IMPORT!K952="intervention",IMPORT!K952="intervention-late")),IF(OR(A952="Z - Garage - Livraison",A952="Z - Garage - Restitution"),"",B952),"")</f>
        <v/>
      </c>
      <c r="L952" s="18" t="str">
        <f>IFERROR(IF(OR(A952="Z - Garage - Livraison",A952="Z - Garage - Restitution"),B952,""),"")</f>
        <v/>
      </c>
      <c r="M952" s="20" t="str">
        <f>IFERROR(INT(IF(OR(IMPORT!K952="intervention",IMPORT!K952="intervention-late",IMPORT!K952="unavailable"),IF(J952&lt;&gt;"",MID(VLOOKUP(B952,IMPORT!$F:$AF,21,0),1,10),MID(VLOOKUP(B952,IMPORT!$F:$AF,19,0),1,10)),"")),"")</f>
        <v/>
      </c>
      <c r="N952" s="20" t="str">
        <f>IFERROR(INT(IF(OR(IMPORT!K952="intervention",IMPORT!K952="intervention-late",IMPORT!K952="unavailable"),IF(J952&lt;&gt;"",MID(VLOOKUP(B952,IMPORT!$F:$AF,22,0),1,10),MID(VLOOKUP(B952,IMPORT!$F:$AF,20,0),1,10)),"")),"")</f>
        <v/>
      </c>
      <c r="O952" s="18" t="str">
        <f t="shared" ca="1" si="14"/>
        <v/>
      </c>
      <c r="P952" s="14" t="str">
        <f>IFERROR(INT(IF(MID(VLOOKUP(B952,IMPORT!$F:$AF,23,FALSE),1,10)&lt;&gt;"null",MID(VLOOKUP(B952,IMPORT!$F:$AF,23,FALSE),1,10),"")),"")</f>
        <v/>
      </c>
      <c r="Q952" s="16" t="str">
        <f>IFERROR(INT(IF(MID(VLOOKUP(B952,IMPORT!$F:$AF,26,FALSE),1,10)&lt;&gt;"null",MID(VLOOKUP(B952,IMPORT!$F:$AF,26,FALSE),1,10),"")),"")</f>
        <v/>
      </c>
      <c r="R952" s="16" t="str">
        <f>IFERROR(IF(VLOOKUP(B952,IMPORT!$F:$AF,11,FALSE)="true","X",""),"")</f>
        <v/>
      </c>
      <c r="S952" s="16" t="str">
        <f>IFERROR(IF(VLOOKUP(B952,IMPORT!$F:$AF,12,FALSE)="true","X",""),"")</f>
        <v/>
      </c>
      <c r="T952" s="16" t="str">
        <f>IFERROR(IF(VLOOKUP(B952,IMPORT!$F:$AF,9,FALSE)="true","X",""),"")</f>
        <v/>
      </c>
      <c r="U952" s="16" t="str">
        <f>IFERROR(IF(VLOOKUP(B952,IMPORT!$F:$AF,10,FALSE)="true","X",""),"")</f>
        <v/>
      </c>
      <c r="V952" s="16" t="str">
        <f>IFERROR(IF(VLOOKUP(B952,IMPORT!$F:$AF,13,FALSE)="true","X",""),"")</f>
        <v/>
      </c>
      <c r="W952" s="16" t="str">
        <f>IFERROR(IF(VLOOKUP(B952,IMPORT!$F:$AF,14,FALSE)="true","X",""),"")</f>
        <v/>
      </c>
      <c r="X952" s="12" t="str">
        <f>IFERROR(INT(IF(MID(VLOOKUP(B952,IMPORT!$F:$AF,27,FALSE),1,10)&lt;&gt;"null",MID(VLOOKUP(B952,IMPORT!$F:$AF,27,FALSE),1,10),"-")),"")</f>
        <v/>
      </c>
      <c r="Y952" s="21" t="str">
        <f>IFERROR(IF(VLOOKUP(B952,IMPORT!$F:$AF,24,FALSE)&lt;&gt;"null",VLOOKUP(B952,IMPORT!$F:$AF,24,FALSE),""),"")</f>
        <v/>
      </c>
      <c r="Z952" s="18" t="str">
        <f>IFERROR(IF(VLOOKUP(B952,IMPORT!$F:$AF,25,FALSE)&lt;&gt;"null",VLOOKUP(B952,IMPORT!$F:$AF,25,FALSE),""),"")</f>
        <v/>
      </c>
    </row>
    <row r="953" spans="1:26">
      <c r="A953" s="1" t="str">
        <f>IFERROR(IF(IMPORT!C953&lt;&gt;"",IMPORT!C953,""),"")</f>
        <v/>
      </c>
      <c r="B953" s="1">
        <f>IFERROR(VLOOKUP(D953,IMPORT!$1:$1048576,6,FALSE),"")</f>
        <v>0</v>
      </c>
      <c r="C953" s="1" t="str">
        <f>IFERROR(VLOOKUP(B953,IMPORT!$F:$G,2,FALSE),"")</f>
        <v/>
      </c>
      <c r="D953" s="8" t="str">
        <f>IFERROR(IF(IMPORT!A953&lt;&gt;"",IMPORT!A953,""),"")</f>
        <v/>
      </c>
      <c r="E953" s="1">
        <f>IFERROR(VLOOKUP(D953,IMPORT!$1:$1048576,21,FALSE),"")</f>
        <v>0</v>
      </c>
      <c r="F953" s="25" t="str">
        <f>IFERROR(IF(VLOOKUP(B953,IMPORT!$F:$J,4,0)="true","","S"),"")</f>
        <v/>
      </c>
      <c r="G953" s="10" t="str">
        <f>IFERROR(IF(VLOOKUP(B953,IMPORT!$F:$J,5,0)="normal","","B"),"")</f>
        <v/>
      </c>
      <c r="H953" s="26" t="str">
        <f>IFERROR(IF(VLOOKUP(B953,IMPORT!$F:$L,7,0)="true","","P"),"")</f>
        <v/>
      </c>
      <c r="I953" s="18" t="str">
        <f>IF(AND(OR(IMPORT!K953="available",IMPORT!K953="reservation",IMPORT!K953="reservation-late"),OR(A953&lt;&gt;"Z - Garage - Livraison",A953&lt;&gt;"Z - Garage - Livraison")),B953,"")</f>
        <v/>
      </c>
      <c r="J953" s="18" t="str">
        <f>IFERROR(IF(VLOOKUP(B953,IMPORT!$F:$AF,21,FALSE)&lt;&gt;"null",IF(OR(A953="Z - Garage - Livraison",A953="Z - Garage - Restitution"),"",B953),""),"")</f>
        <v/>
      </c>
      <c r="K953" s="18" t="str">
        <f>IF(AND(J953="",OR(IMPORT!K953="intervention",IMPORT!K953="intervention-late")),IF(OR(A953="Z - Garage - Livraison",A953="Z - Garage - Restitution"),"",B953),"")</f>
        <v/>
      </c>
      <c r="L953" s="18" t="str">
        <f>IFERROR(IF(OR(A953="Z - Garage - Livraison",A953="Z - Garage - Restitution"),B953,""),"")</f>
        <v/>
      </c>
      <c r="M953" s="20" t="str">
        <f>IFERROR(INT(IF(OR(IMPORT!K953="intervention",IMPORT!K953="intervention-late",IMPORT!K953="unavailable"),IF(J953&lt;&gt;"",MID(VLOOKUP(B953,IMPORT!$F:$AF,21,0),1,10),MID(VLOOKUP(B953,IMPORT!$F:$AF,19,0),1,10)),"")),"")</f>
        <v/>
      </c>
      <c r="N953" s="20" t="str">
        <f>IFERROR(INT(IF(OR(IMPORT!K953="intervention",IMPORT!K953="intervention-late",IMPORT!K953="unavailable"),IF(J953&lt;&gt;"",MID(VLOOKUP(B953,IMPORT!$F:$AF,22,0),1,10),MID(VLOOKUP(B953,IMPORT!$F:$AF,20,0),1,10)),"")),"")</f>
        <v/>
      </c>
      <c r="O953" s="18" t="str">
        <f t="shared" ca="1" si="14"/>
        <v/>
      </c>
      <c r="P953" s="14" t="str">
        <f>IFERROR(INT(IF(MID(VLOOKUP(B953,IMPORT!$F:$AF,23,FALSE),1,10)&lt;&gt;"null",MID(VLOOKUP(B953,IMPORT!$F:$AF,23,FALSE),1,10),"")),"")</f>
        <v/>
      </c>
      <c r="Q953" s="16" t="str">
        <f>IFERROR(INT(IF(MID(VLOOKUP(B953,IMPORT!$F:$AF,26,FALSE),1,10)&lt;&gt;"null",MID(VLOOKUP(B953,IMPORT!$F:$AF,26,FALSE),1,10),"")),"")</f>
        <v/>
      </c>
      <c r="R953" s="16" t="str">
        <f>IFERROR(IF(VLOOKUP(B953,IMPORT!$F:$AF,11,FALSE)="true","X",""),"")</f>
        <v/>
      </c>
      <c r="S953" s="16" t="str">
        <f>IFERROR(IF(VLOOKUP(B953,IMPORT!$F:$AF,12,FALSE)="true","X",""),"")</f>
        <v/>
      </c>
      <c r="T953" s="16" t="str">
        <f>IFERROR(IF(VLOOKUP(B953,IMPORT!$F:$AF,9,FALSE)="true","X",""),"")</f>
        <v/>
      </c>
      <c r="U953" s="16" t="str">
        <f>IFERROR(IF(VLOOKUP(B953,IMPORT!$F:$AF,10,FALSE)="true","X",""),"")</f>
        <v/>
      </c>
      <c r="V953" s="16" t="str">
        <f>IFERROR(IF(VLOOKUP(B953,IMPORT!$F:$AF,13,FALSE)="true","X",""),"")</f>
        <v/>
      </c>
      <c r="W953" s="16" t="str">
        <f>IFERROR(IF(VLOOKUP(B953,IMPORT!$F:$AF,14,FALSE)="true","X",""),"")</f>
        <v/>
      </c>
      <c r="X953" s="12" t="str">
        <f>IFERROR(INT(IF(MID(VLOOKUP(B953,IMPORT!$F:$AF,27,FALSE),1,10)&lt;&gt;"null",MID(VLOOKUP(B953,IMPORT!$F:$AF,27,FALSE),1,10),"-")),"")</f>
        <v/>
      </c>
      <c r="Y953" s="21" t="str">
        <f>IFERROR(IF(VLOOKUP(B953,IMPORT!$F:$AF,24,FALSE)&lt;&gt;"null",VLOOKUP(B953,IMPORT!$F:$AF,24,FALSE),""),"")</f>
        <v/>
      </c>
      <c r="Z953" s="18" t="str">
        <f>IFERROR(IF(VLOOKUP(B953,IMPORT!$F:$AF,25,FALSE)&lt;&gt;"null",VLOOKUP(B953,IMPORT!$F:$AF,25,FALSE),""),"")</f>
        <v/>
      </c>
    </row>
    <row r="954" spans="1:26">
      <c r="A954" s="1" t="str">
        <f>IFERROR(IF(IMPORT!C954&lt;&gt;"",IMPORT!C954,""),"")</f>
        <v/>
      </c>
      <c r="B954" s="1">
        <f>IFERROR(VLOOKUP(D954,IMPORT!$1:$1048576,6,FALSE),"")</f>
        <v>0</v>
      </c>
      <c r="C954" s="1" t="str">
        <f>IFERROR(VLOOKUP(B954,IMPORT!$F:$G,2,FALSE),"")</f>
        <v/>
      </c>
      <c r="D954" s="8" t="str">
        <f>IFERROR(IF(IMPORT!A954&lt;&gt;"",IMPORT!A954,""),"")</f>
        <v/>
      </c>
      <c r="E954" s="1">
        <f>IFERROR(VLOOKUP(D954,IMPORT!$1:$1048576,21,FALSE),"")</f>
        <v>0</v>
      </c>
      <c r="F954" s="25" t="str">
        <f>IFERROR(IF(VLOOKUP(B954,IMPORT!$F:$J,4,0)="true","","S"),"")</f>
        <v/>
      </c>
      <c r="G954" s="10" t="str">
        <f>IFERROR(IF(VLOOKUP(B954,IMPORT!$F:$J,5,0)="normal","","B"),"")</f>
        <v/>
      </c>
      <c r="H954" s="26" t="str">
        <f>IFERROR(IF(VLOOKUP(B954,IMPORT!$F:$L,7,0)="true","","P"),"")</f>
        <v/>
      </c>
      <c r="I954" s="18" t="str">
        <f>IF(AND(OR(IMPORT!K954="available",IMPORT!K954="reservation",IMPORT!K954="reservation-late"),OR(A954&lt;&gt;"Z - Garage - Livraison",A954&lt;&gt;"Z - Garage - Livraison")),B954,"")</f>
        <v/>
      </c>
      <c r="J954" s="18" t="str">
        <f>IFERROR(IF(VLOOKUP(B954,IMPORT!$F:$AF,21,FALSE)&lt;&gt;"null",IF(OR(A954="Z - Garage - Livraison",A954="Z - Garage - Restitution"),"",B954),""),"")</f>
        <v/>
      </c>
      <c r="K954" s="18" t="str">
        <f>IF(AND(J954="",OR(IMPORT!K954="intervention",IMPORT!K954="intervention-late")),IF(OR(A954="Z - Garage - Livraison",A954="Z - Garage - Restitution"),"",B954),"")</f>
        <v/>
      </c>
      <c r="L954" s="18" t="str">
        <f>IFERROR(IF(OR(A954="Z - Garage - Livraison",A954="Z - Garage - Restitution"),B954,""),"")</f>
        <v/>
      </c>
      <c r="M954" s="20" t="str">
        <f>IFERROR(INT(IF(OR(IMPORT!K954="intervention",IMPORT!K954="intervention-late",IMPORT!K954="unavailable"),IF(J954&lt;&gt;"",MID(VLOOKUP(B954,IMPORT!$F:$AF,21,0),1,10),MID(VLOOKUP(B954,IMPORT!$F:$AF,19,0),1,10)),"")),"")</f>
        <v/>
      </c>
      <c r="N954" s="20" t="str">
        <f>IFERROR(INT(IF(OR(IMPORT!K954="intervention",IMPORT!K954="intervention-late",IMPORT!K954="unavailable"),IF(J954&lt;&gt;"",MID(VLOOKUP(B954,IMPORT!$F:$AF,22,0),1,10),MID(VLOOKUP(B954,IMPORT!$F:$AF,20,0),1,10)),"")),"")</f>
        <v/>
      </c>
      <c r="O954" s="18" t="str">
        <f t="shared" ca="1" si="14"/>
        <v/>
      </c>
      <c r="P954" s="14" t="str">
        <f>IFERROR(INT(IF(MID(VLOOKUP(B954,IMPORT!$F:$AF,23,FALSE),1,10)&lt;&gt;"null",MID(VLOOKUP(B954,IMPORT!$F:$AF,23,FALSE),1,10),"")),"")</f>
        <v/>
      </c>
      <c r="Q954" s="16" t="str">
        <f>IFERROR(INT(IF(MID(VLOOKUP(B954,IMPORT!$F:$AF,26,FALSE),1,10)&lt;&gt;"null",MID(VLOOKUP(B954,IMPORT!$F:$AF,26,FALSE),1,10),"")),"")</f>
        <v/>
      </c>
      <c r="R954" s="16" t="str">
        <f>IFERROR(IF(VLOOKUP(B954,IMPORT!$F:$AF,11,FALSE)="true","X",""),"")</f>
        <v/>
      </c>
      <c r="S954" s="16" t="str">
        <f>IFERROR(IF(VLOOKUP(B954,IMPORT!$F:$AF,12,FALSE)="true","X",""),"")</f>
        <v/>
      </c>
      <c r="T954" s="16" t="str">
        <f>IFERROR(IF(VLOOKUP(B954,IMPORT!$F:$AF,9,FALSE)="true","X",""),"")</f>
        <v/>
      </c>
      <c r="U954" s="16" t="str">
        <f>IFERROR(IF(VLOOKUP(B954,IMPORT!$F:$AF,10,FALSE)="true","X",""),"")</f>
        <v/>
      </c>
      <c r="V954" s="16" t="str">
        <f>IFERROR(IF(VLOOKUP(B954,IMPORT!$F:$AF,13,FALSE)="true","X",""),"")</f>
        <v/>
      </c>
      <c r="W954" s="16" t="str">
        <f>IFERROR(IF(VLOOKUP(B954,IMPORT!$F:$AF,14,FALSE)="true","X",""),"")</f>
        <v/>
      </c>
      <c r="X954" s="12" t="str">
        <f>IFERROR(INT(IF(MID(VLOOKUP(B954,IMPORT!$F:$AF,27,FALSE),1,10)&lt;&gt;"null",MID(VLOOKUP(B954,IMPORT!$F:$AF,27,FALSE),1,10),"-")),"")</f>
        <v/>
      </c>
      <c r="Y954" s="21" t="str">
        <f>IFERROR(IF(VLOOKUP(B954,IMPORT!$F:$AF,24,FALSE)&lt;&gt;"null",VLOOKUP(B954,IMPORT!$F:$AF,24,FALSE),""),"")</f>
        <v/>
      </c>
      <c r="Z954" s="18" t="str">
        <f>IFERROR(IF(VLOOKUP(B954,IMPORT!$F:$AF,25,FALSE)&lt;&gt;"null",VLOOKUP(B954,IMPORT!$F:$AF,25,FALSE),""),"")</f>
        <v/>
      </c>
    </row>
    <row r="955" spans="1:26">
      <c r="A955" s="1" t="str">
        <f>IFERROR(IF(IMPORT!C955&lt;&gt;"",IMPORT!C955,""),"")</f>
        <v/>
      </c>
      <c r="B955" s="1">
        <f>IFERROR(VLOOKUP(D955,IMPORT!$1:$1048576,6,FALSE),"")</f>
        <v>0</v>
      </c>
      <c r="C955" s="1" t="str">
        <f>IFERROR(VLOOKUP(B955,IMPORT!$F:$G,2,FALSE),"")</f>
        <v/>
      </c>
      <c r="D955" s="8" t="str">
        <f>IFERROR(IF(IMPORT!A955&lt;&gt;"",IMPORT!A955,""),"")</f>
        <v/>
      </c>
      <c r="E955" s="1">
        <f>IFERROR(VLOOKUP(D955,IMPORT!$1:$1048576,21,FALSE),"")</f>
        <v>0</v>
      </c>
      <c r="F955" s="25" t="str">
        <f>IFERROR(IF(VLOOKUP(B955,IMPORT!$F:$J,4,0)="true","","S"),"")</f>
        <v/>
      </c>
      <c r="G955" s="10" t="str">
        <f>IFERROR(IF(VLOOKUP(B955,IMPORT!$F:$J,5,0)="normal","","B"),"")</f>
        <v/>
      </c>
      <c r="H955" s="26" t="str">
        <f>IFERROR(IF(VLOOKUP(B955,IMPORT!$F:$L,7,0)="true","","P"),"")</f>
        <v/>
      </c>
      <c r="I955" s="18" t="str">
        <f>IF(AND(OR(IMPORT!K955="available",IMPORT!K955="reservation",IMPORT!K955="reservation-late"),OR(A955&lt;&gt;"Z - Garage - Livraison",A955&lt;&gt;"Z - Garage - Livraison")),B955,"")</f>
        <v/>
      </c>
      <c r="J955" s="18" t="str">
        <f>IFERROR(IF(VLOOKUP(B955,IMPORT!$F:$AF,21,FALSE)&lt;&gt;"null",IF(OR(A955="Z - Garage - Livraison",A955="Z - Garage - Restitution"),"",B955),""),"")</f>
        <v/>
      </c>
      <c r="K955" s="18" t="str">
        <f>IF(AND(J955="",OR(IMPORT!K955="intervention",IMPORT!K955="intervention-late")),IF(OR(A955="Z - Garage - Livraison",A955="Z - Garage - Restitution"),"",B955),"")</f>
        <v/>
      </c>
      <c r="L955" s="18" t="str">
        <f>IFERROR(IF(OR(A955="Z - Garage - Livraison",A955="Z - Garage - Restitution"),B955,""),"")</f>
        <v/>
      </c>
      <c r="M955" s="20" t="str">
        <f>IFERROR(INT(IF(OR(IMPORT!K955="intervention",IMPORT!K955="intervention-late",IMPORT!K955="unavailable"),IF(J955&lt;&gt;"",MID(VLOOKUP(B955,IMPORT!$F:$AF,21,0),1,10),MID(VLOOKUP(B955,IMPORT!$F:$AF,19,0),1,10)),"")),"")</f>
        <v/>
      </c>
      <c r="N955" s="20" t="str">
        <f>IFERROR(INT(IF(OR(IMPORT!K955="intervention",IMPORT!K955="intervention-late",IMPORT!K955="unavailable"),IF(J955&lt;&gt;"",MID(VLOOKUP(B955,IMPORT!$F:$AF,22,0),1,10),MID(VLOOKUP(B955,IMPORT!$F:$AF,20,0),1,10)),"")),"")</f>
        <v/>
      </c>
      <c r="O955" s="18" t="str">
        <f t="shared" ca="1" si="14"/>
        <v/>
      </c>
      <c r="P955" s="14" t="str">
        <f>IFERROR(INT(IF(MID(VLOOKUP(B955,IMPORT!$F:$AF,23,FALSE),1,10)&lt;&gt;"null",MID(VLOOKUP(B955,IMPORT!$F:$AF,23,FALSE),1,10),"")),"")</f>
        <v/>
      </c>
      <c r="Q955" s="16" t="str">
        <f>IFERROR(INT(IF(MID(VLOOKUP(B955,IMPORT!$F:$AF,26,FALSE),1,10)&lt;&gt;"null",MID(VLOOKUP(B955,IMPORT!$F:$AF,26,FALSE),1,10),"")),"")</f>
        <v/>
      </c>
      <c r="R955" s="16" t="str">
        <f>IFERROR(IF(VLOOKUP(B955,IMPORT!$F:$AF,11,FALSE)="true","X",""),"")</f>
        <v/>
      </c>
      <c r="S955" s="16" t="str">
        <f>IFERROR(IF(VLOOKUP(B955,IMPORT!$F:$AF,12,FALSE)="true","X",""),"")</f>
        <v/>
      </c>
      <c r="T955" s="16" t="str">
        <f>IFERROR(IF(VLOOKUP(B955,IMPORT!$F:$AF,9,FALSE)="true","X",""),"")</f>
        <v/>
      </c>
      <c r="U955" s="16" t="str">
        <f>IFERROR(IF(VLOOKUP(B955,IMPORT!$F:$AF,10,FALSE)="true","X",""),"")</f>
        <v/>
      </c>
      <c r="V955" s="16" t="str">
        <f>IFERROR(IF(VLOOKUP(B955,IMPORT!$F:$AF,13,FALSE)="true","X",""),"")</f>
        <v/>
      </c>
      <c r="W955" s="16" t="str">
        <f>IFERROR(IF(VLOOKUP(B955,IMPORT!$F:$AF,14,FALSE)="true","X",""),"")</f>
        <v/>
      </c>
      <c r="X955" s="12" t="str">
        <f>IFERROR(INT(IF(MID(VLOOKUP(B955,IMPORT!$F:$AF,27,FALSE),1,10)&lt;&gt;"null",MID(VLOOKUP(B955,IMPORT!$F:$AF,27,FALSE),1,10),"-")),"")</f>
        <v/>
      </c>
      <c r="Y955" s="21" t="str">
        <f>IFERROR(IF(VLOOKUP(B955,IMPORT!$F:$AF,24,FALSE)&lt;&gt;"null",VLOOKUP(B955,IMPORT!$F:$AF,24,FALSE),""),"")</f>
        <v/>
      </c>
      <c r="Z955" s="18" t="str">
        <f>IFERROR(IF(VLOOKUP(B955,IMPORT!$F:$AF,25,FALSE)&lt;&gt;"null",VLOOKUP(B955,IMPORT!$F:$AF,25,FALSE),""),"")</f>
        <v/>
      </c>
    </row>
    <row r="956" spans="1:26">
      <c r="A956" s="1" t="str">
        <f>IFERROR(IF(IMPORT!C956&lt;&gt;"",IMPORT!C956,""),"")</f>
        <v/>
      </c>
      <c r="B956" s="1">
        <f>IFERROR(VLOOKUP(D956,IMPORT!$1:$1048576,6,FALSE),"")</f>
        <v>0</v>
      </c>
      <c r="C956" s="1" t="str">
        <f>IFERROR(VLOOKUP(B956,IMPORT!$F:$G,2,FALSE),"")</f>
        <v/>
      </c>
      <c r="D956" s="8" t="str">
        <f>IFERROR(IF(IMPORT!A956&lt;&gt;"",IMPORT!A956,""),"")</f>
        <v/>
      </c>
      <c r="E956" s="1">
        <f>IFERROR(VLOOKUP(D956,IMPORT!$1:$1048576,21,FALSE),"")</f>
        <v>0</v>
      </c>
      <c r="F956" s="25" t="str">
        <f>IFERROR(IF(VLOOKUP(B956,IMPORT!$F:$J,4,0)="true","","S"),"")</f>
        <v/>
      </c>
      <c r="G956" s="10" t="str">
        <f>IFERROR(IF(VLOOKUP(B956,IMPORT!$F:$J,5,0)="normal","","B"),"")</f>
        <v/>
      </c>
      <c r="H956" s="26" t="str">
        <f>IFERROR(IF(VLOOKUP(B956,IMPORT!$F:$L,7,0)="true","","P"),"")</f>
        <v/>
      </c>
      <c r="I956" s="18" t="str">
        <f>IF(AND(OR(IMPORT!K956="available",IMPORT!K956="reservation",IMPORT!K956="reservation-late"),OR(A956&lt;&gt;"Z - Garage - Livraison",A956&lt;&gt;"Z - Garage - Livraison")),B956,"")</f>
        <v/>
      </c>
      <c r="J956" s="18" t="str">
        <f>IFERROR(IF(VLOOKUP(B956,IMPORT!$F:$AF,21,FALSE)&lt;&gt;"null",IF(OR(A956="Z - Garage - Livraison",A956="Z - Garage - Restitution"),"",B956),""),"")</f>
        <v/>
      </c>
      <c r="K956" s="18" t="str">
        <f>IF(AND(J956="",OR(IMPORT!K956="intervention",IMPORT!K956="intervention-late")),IF(OR(A956="Z - Garage - Livraison",A956="Z - Garage - Restitution"),"",B956),"")</f>
        <v/>
      </c>
      <c r="L956" s="18" t="str">
        <f>IFERROR(IF(OR(A956="Z - Garage - Livraison",A956="Z - Garage - Restitution"),B956,""),"")</f>
        <v/>
      </c>
      <c r="M956" s="20" t="str">
        <f>IFERROR(INT(IF(OR(IMPORT!K956="intervention",IMPORT!K956="intervention-late",IMPORT!K956="unavailable"),IF(J956&lt;&gt;"",MID(VLOOKUP(B956,IMPORT!$F:$AF,21,0),1,10),MID(VLOOKUP(B956,IMPORT!$F:$AF,19,0),1,10)),"")),"")</f>
        <v/>
      </c>
      <c r="N956" s="20" t="str">
        <f>IFERROR(INT(IF(OR(IMPORT!K956="intervention",IMPORT!K956="intervention-late",IMPORT!K956="unavailable"),IF(J956&lt;&gt;"",MID(VLOOKUP(B956,IMPORT!$F:$AF,22,0),1,10),MID(VLOOKUP(B956,IMPORT!$F:$AF,20,0),1,10)),"")),"")</f>
        <v/>
      </c>
      <c r="O956" s="18" t="str">
        <f t="shared" ca="1" si="14"/>
        <v/>
      </c>
      <c r="P956" s="14" t="str">
        <f>IFERROR(INT(IF(MID(VLOOKUP(B956,IMPORT!$F:$AF,23,FALSE),1,10)&lt;&gt;"null",MID(VLOOKUP(B956,IMPORT!$F:$AF,23,FALSE),1,10),"")),"")</f>
        <v/>
      </c>
      <c r="Q956" s="16" t="str">
        <f>IFERROR(INT(IF(MID(VLOOKUP(B956,IMPORT!$F:$AF,26,FALSE),1,10)&lt;&gt;"null",MID(VLOOKUP(B956,IMPORT!$F:$AF,26,FALSE),1,10),"")),"")</f>
        <v/>
      </c>
      <c r="R956" s="16" t="str">
        <f>IFERROR(IF(VLOOKUP(B956,IMPORT!$F:$AF,11,FALSE)="true","X",""),"")</f>
        <v/>
      </c>
      <c r="S956" s="16" t="str">
        <f>IFERROR(IF(VLOOKUP(B956,IMPORT!$F:$AF,12,FALSE)="true","X",""),"")</f>
        <v/>
      </c>
      <c r="T956" s="16" t="str">
        <f>IFERROR(IF(VLOOKUP(B956,IMPORT!$F:$AF,9,FALSE)="true","X",""),"")</f>
        <v/>
      </c>
      <c r="U956" s="16" t="str">
        <f>IFERROR(IF(VLOOKUP(B956,IMPORT!$F:$AF,10,FALSE)="true","X",""),"")</f>
        <v/>
      </c>
      <c r="V956" s="16" t="str">
        <f>IFERROR(IF(VLOOKUP(B956,IMPORT!$F:$AF,13,FALSE)="true","X",""),"")</f>
        <v/>
      </c>
      <c r="W956" s="16" t="str">
        <f>IFERROR(IF(VLOOKUP(B956,IMPORT!$F:$AF,14,FALSE)="true","X",""),"")</f>
        <v/>
      </c>
      <c r="X956" s="12" t="str">
        <f>IFERROR(INT(IF(MID(VLOOKUP(B956,IMPORT!$F:$AF,27,FALSE),1,10)&lt;&gt;"null",MID(VLOOKUP(B956,IMPORT!$F:$AF,27,FALSE),1,10),"-")),"")</f>
        <v/>
      </c>
      <c r="Y956" s="21" t="str">
        <f>IFERROR(IF(VLOOKUP(B956,IMPORT!$F:$AF,24,FALSE)&lt;&gt;"null",VLOOKUP(B956,IMPORT!$F:$AF,24,FALSE),""),"")</f>
        <v/>
      </c>
      <c r="Z956" s="18" t="str">
        <f>IFERROR(IF(VLOOKUP(B956,IMPORT!$F:$AF,25,FALSE)&lt;&gt;"null",VLOOKUP(B956,IMPORT!$F:$AF,25,FALSE),""),"")</f>
        <v/>
      </c>
    </row>
    <row r="957" spans="1:26">
      <c r="A957" s="1" t="str">
        <f>IFERROR(IF(IMPORT!C957&lt;&gt;"",IMPORT!C957,""),"")</f>
        <v/>
      </c>
      <c r="B957" s="1">
        <f>IFERROR(VLOOKUP(D957,IMPORT!$1:$1048576,6,FALSE),"")</f>
        <v>0</v>
      </c>
      <c r="C957" s="1" t="str">
        <f>IFERROR(VLOOKUP(B957,IMPORT!$F:$G,2,FALSE),"")</f>
        <v/>
      </c>
      <c r="D957" s="8" t="str">
        <f>IFERROR(IF(IMPORT!A957&lt;&gt;"",IMPORT!A957,""),"")</f>
        <v/>
      </c>
      <c r="E957" s="1">
        <f>IFERROR(VLOOKUP(D957,IMPORT!$1:$1048576,21,FALSE),"")</f>
        <v>0</v>
      </c>
      <c r="F957" s="25" t="str">
        <f>IFERROR(IF(VLOOKUP(B957,IMPORT!$F:$J,4,0)="true","","S"),"")</f>
        <v/>
      </c>
      <c r="G957" s="10" t="str">
        <f>IFERROR(IF(VLOOKUP(B957,IMPORT!$F:$J,5,0)="normal","","B"),"")</f>
        <v/>
      </c>
      <c r="H957" s="26" t="str">
        <f>IFERROR(IF(VLOOKUP(B957,IMPORT!$F:$L,7,0)="true","","P"),"")</f>
        <v/>
      </c>
      <c r="I957" s="18" t="str">
        <f>IF(AND(OR(IMPORT!K957="available",IMPORT!K957="reservation",IMPORT!K957="reservation-late"),OR(A957&lt;&gt;"Z - Garage - Livraison",A957&lt;&gt;"Z - Garage - Livraison")),B957,"")</f>
        <v/>
      </c>
      <c r="J957" s="18" t="str">
        <f>IFERROR(IF(VLOOKUP(B957,IMPORT!$F:$AF,21,FALSE)&lt;&gt;"null",IF(OR(A957="Z - Garage - Livraison",A957="Z - Garage - Restitution"),"",B957),""),"")</f>
        <v/>
      </c>
      <c r="K957" s="18" t="str">
        <f>IF(AND(J957="",OR(IMPORT!K957="intervention",IMPORT!K957="intervention-late")),IF(OR(A957="Z - Garage - Livraison",A957="Z - Garage - Restitution"),"",B957),"")</f>
        <v/>
      </c>
      <c r="L957" s="18" t="str">
        <f>IFERROR(IF(OR(A957="Z - Garage - Livraison",A957="Z - Garage - Restitution"),B957,""),"")</f>
        <v/>
      </c>
      <c r="M957" s="20" t="str">
        <f>IFERROR(INT(IF(OR(IMPORT!K957="intervention",IMPORT!K957="intervention-late",IMPORT!K957="unavailable"),IF(J957&lt;&gt;"",MID(VLOOKUP(B957,IMPORT!$F:$AF,21,0),1,10),MID(VLOOKUP(B957,IMPORT!$F:$AF,19,0),1,10)),"")),"")</f>
        <v/>
      </c>
      <c r="N957" s="20" t="str">
        <f>IFERROR(INT(IF(OR(IMPORT!K957="intervention",IMPORT!K957="intervention-late",IMPORT!K957="unavailable"),IF(J957&lt;&gt;"",MID(VLOOKUP(B957,IMPORT!$F:$AF,22,0),1,10),MID(VLOOKUP(B957,IMPORT!$F:$AF,20,0),1,10)),"")),"")</f>
        <v/>
      </c>
      <c r="O957" s="18" t="str">
        <f t="shared" ca="1" si="14"/>
        <v/>
      </c>
      <c r="P957" s="14" t="str">
        <f>IFERROR(INT(IF(MID(VLOOKUP(B957,IMPORT!$F:$AF,23,FALSE),1,10)&lt;&gt;"null",MID(VLOOKUP(B957,IMPORT!$F:$AF,23,FALSE),1,10),"")),"")</f>
        <v/>
      </c>
      <c r="Q957" s="16" t="str">
        <f>IFERROR(INT(IF(MID(VLOOKUP(B957,IMPORT!$F:$AF,26,FALSE),1,10)&lt;&gt;"null",MID(VLOOKUP(B957,IMPORT!$F:$AF,26,FALSE),1,10),"")),"")</f>
        <v/>
      </c>
      <c r="R957" s="16" t="str">
        <f>IFERROR(IF(VLOOKUP(B957,IMPORT!$F:$AF,11,FALSE)="true","X",""),"")</f>
        <v/>
      </c>
      <c r="S957" s="16" t="str">
        <f>IFERROR(IF(VLOOKUP(B957,IMPORT!$F:$AF,12,FALSE)="true","X",""),"")</f>
        <v/>
      </c>
      <c r="T957" s="16" t="str">
        <f>IFERROR(IF(VLOOKUP(B957,IMPORT!$F:$AF,9,FALSE)="true","X",""),"")</f>
        <v/>
      </c>
      <c r="U957" s="16" t="str">
        <f>IFERROR(IF(VLOOKUP(B957,IMPORT!$F:$AF,10,FALSE)="true","X",""),"")</f>
        <v/>
      </c>
      <c r="V957" s="16" t="str">
        <f>IFERROR(IF(VLOOKUP(B957,IMPORT!$F:$AF,13,FALSE)="true","X",""),"")</f>
        <v/>
      </c>
      <c r="W957" s="16" t="str">
        <f>IFERROR(IF(VLOOKUP(B957,IMPORT!$F:$AF,14,FALSE)="true","X",""),"")</f>
        <v/>
      </c>
      <c r="X957" s="12" t="str">
        <f>IFERROR(INT(IF(MID(VLOOKUP(B957,IMPORT!$F:$AF,27,FALSE),1,10)&lt;&gt;"null",MID(VLOOKUP(B957,IMPORT!$F:$AF,27,FALSE),1,10),"-")),"")</f>
        <v/>
      </c>
      <c r="Y957" s="21" t="str">
        <f>IFERROR(IF(VLOOKUP(B957,IMPORT!$F:$AF,24,FALSE)&lt;&gt;"null",VLOOKUP(B957,IMPORT!$F:$AF,24,FALSE),""),"")</f>
        <v/>
      </c>
      <c r="Z957" s="18" t="str">
        <f>IFERROR(IF(VLOOKUP(B957,IMPORT!$F:$AF,25,FALSE)&lt;&gt;"null",VLOOKUP(B957,IMPORT!$F:$AF,25,FALSE),""),"")</f>
        <v/>
      </c>
    </row>
    <row r="958" spans="1:26">
      <c r="A958" s="1" t="str">
        <f>IFERROR(IF(IMPORT!C958&lt;&gt;"",IMPORT!C958,""),"")</f>
        <v/>
      </c>
      <c r="B958" s="1">
        <f>IFERROR(VLOOKUP(D958,IMPORT!$1:$1048576,6,FALSE),"")</f>
        <v>0</v>
      </c>
      <c r="C958" s="1" t="str">
        <f>IFERROR(VLOOKUP(B958,IMPORT!$F:$G,2,FALSE),"")</f>
        <v/>
      </c>
      <c r="D958" s="8" t="str">
        <f>IFERROR(IF(IMPORT!A958&lt;&gt;"",IMPORT!A958,""),"")</f>
        <v/>
      </c>
      <c r="E958" s="1">
        <f>IFERROR(VLOOKUP(D958,IMPORT!$1:$1048576,21,FALSE),"")</f>
        <v>0</v>
      </c>
      <c r="F958" s="25" t="str">
        <f>IFERROR(IF(VLOOKUP(B958,IMPORT!$F:$J,4,0)="true","","S"),"")</f>
        <v/>
      </c>
      <c r="G958" s="10" t="str">
        <f>IFERROR(IF(VLOOKUP(B958,IMPORT!$F:$J,5,0)="normal","","B"),"")</f>
        <v/>
      </c>
      <c r="H958" s="26" t="str">
        <f>IFERROR(IF(VLOOKUP(B958,IMPORT!$F:$L,7,0)="true","","P"),"")</f>
        <v/>
      </c>
      <c r="I958" s="18" t="str">
        <f>IF(AND(OR(IMPORT!K958="available",IMPORT!K958="reservation",IMPORT!K958="reservation-late"),OR(A958&lt;&gt;"Z - Garage - Livraison",A958&lt;&gt;"Z - Garage - Livraison")),B958,"")</f>
        <v/>
      </c>
      <c r="J958" s="18" t="str">
        <f>IFERROR(IF(VLOOKUP(B958,IMPORT!$F:$AF,21,FALSE)&lt;&gt;"null",IF(OR(A958="Z - Garage - Livraison",A958="Z - Garage - Restitution"),"",B958),""),"")</f>
        <v/>
      </c>
      <c r="K958" s="18" t="str">
        <f>IF(AND(J958="",OR(IMPORT!K958="intervention",IMPORT!K958="intervention-late")),IF(OR(A958="Z - Garage - Livraison",A958="Z - Garage - Restitution"),"",B958),"")</f>
        <v/>
      </c>
      <c r="L958" s="18" t="str">
        <f>IFERROR(IF(OR(A958="Z - Garage - Livraison",A958="Z - Garage - Restitution"),B958,""),"")</f>
        <v/>
      </c>
      <c r="M958" s="20" t="str">
        <f>IFERROR(INT(IF(OR(IMPORT!K958="intervention",IMPORT!K958="intervention-late",IMPORT!K958="unavailable"),IF(J958&lt;&gt;"",MID(VLOOKUP(B958,IMPORT!$F:$AF,21,0),1,10),MID(VLOOKUP(B958,IMPORT!$F:$AF,19,0),1,10)),"")),"")</f>
        <v/>
      </c>
      <c r="N958" s="20" t="str">
        <f>IFERROR(INT(IF(OR(IMPORT!K958="intervention",IMPORT!K958="intervention-late",IMPORT!K958="unavailable"),IF(J958&lt;&gt;"",MID(VLOOKUP(B958,IMPORT!$F:$AF,22,0),1,10),MID(VLOOKUP(B958,IMPORT!$F:$AF,20,0),1,10)),"")),"")</f>
        <v/>
      </c>
      <c r="O958" s="18" t="str">
        <f t="shared" ca="1" si="14"/>
        <v/>
      </c>
      <c r="P958" s="14" t="str">
        <f>IFERROR(INT(IF(MID(VLOOKUP(B958,IMPORT!$F:$AF,23,FALSE),1,10)&lt;&gt;"null",MID(VLOOKUP(B958,IMPORT!$F:$AF,23,FALSE),1,10),"")),"")</f>
        <v/>
      </c>
      <c r="Q958" s="16" t="str">
        <f>IFERROR(INT(IF(MID(VLOOKUP(B958,IMPORT!$F:$AF,26,FALSE),1,10)&lt;&gt;"null",MID(VLOOKUP(B958,IMPORT!$F:$AF,26,FALSE),1,10),"")),"")</f>
        <v/>
      </c>
      <c r="R958" s="16" t="str">
        <f>IFERROR(IF(VLOOKUP(B958,IMPORT!$F:$AF,11,FALSE)="true","X",""),"")</f>
        <v/>
      </c>
      <c r="S958" s="16" t="str">
        <f>IFERROR(IF(VLOOKUP(B958,IMPORT!$F:$AF,12,FALSE)="true","X",""),"")</f>
        <v/>
      </c>
      <c r="T958" s="16" t="str">
        <f>IFERROR(IF(VLOOKUP(B958,IMPORT!$F:$AF,9,FALSE)="true","X",""),"")</f>
        <v/>
      </c>
      <c r="U958" s="16" t="str">
        <f>IFERROR(IF(VLOOKUP(B958,IMPORT!$F:$AF,10,FALSE)="true","X",""),"")</f>
        <v/>
      </c>
      <c r="V958" s="16" t="str">
        <f>IFERROR(IF(VLOOKUP(B958,IMPORT!$F:$AF,13,FALSE)="true","X",""),"")</f>
        <v/>
      </c>
      <c r="W958" s="16" t="str">
        <f>IFERROR(IF(VLOOKUP(B958,IMPORT!$F:$AF,14,FALSE)="true","X",""),"")</f>
        <v/>
      </c>
      <c r="X958" s="12" t="str">
        <f>IFERROR(INT(IF(MID(VLOOKUP(B958,IMPORT!$F:$AF,27,FALSE),1,10)&lt;&gt;"null",MID(VLOOKUP(B958,IMPORT!$F:$AF,27,FALSE),1,10),"-")),"")</f>
        <v/>
      </c>
      <c r="Y958" s="21" t="str">
        <f>IFERROR(IF(VLOOKUP(B958,IMPORT!$F:$AF,24,FALSE)&lt;&gt;"null",VLOOKUP(B958,IMPORT!$F:$AF,24,FALSE),""),"")</f>
        <v/>
      </c>
      <c r="Z958" s="18" t="str">
        <f>IFERROR(IF(VLOOKUP(B958,IMPORT!$F:$AF,25,FALSE)&lt;&gt;"null",VLOOKUP(B958,IMPORT!$F:$AF,25,FALSE),""),"")</f>
        <v/>
      </c>
    </row>
    <row r="959" spans="1:26">
      <c r="A959" s="1" t="str">
        <f>IFERROR(IF(IMPORT!C959&lt;&gt;"",IMPORT!C959,""),"")</f>
        <v/>
      </c>
      <c r="B959" s="1">
        <f>IFERROR(VLOOKUP(D959,IMPORT!$1:$1048576,6,FALSE),"")</f>
        <v>0</v>
      </c>
      <c r="C959" s="1" t="str">
        <f>IFERROR(VLOOKUP(B959,IMPORT!$F:$G,2,FALSE),"")</f>
        <v/>
      </c>
      <c r="D959" s="8" t="str">
        <f>IFERROR(IF(IMPORT!A959&lt;&gt;"",IMPORT!A959,""),"")</f>
        <v/>
      </c>
      <c r="E959" s="1">
        <f>IFERROR(VLOOKUP(D959,IMPORT!$1:$1048576,21,FALSE),"")</f>
        <v>0</v>
      </c>
      <c r="F959" s="25" t="str">
        <f>IFERROR(IF(VLOOKUP(B959,IMPORT!$F:$J,4,0)="true","","S"),"")</f>
        <v/>
      </c>
      <c r="G959" s="10" t="str">
        <f>IFERROR(IF(VLOOKUP(B959,IMPORT!$F:$J,5,0)="normal","","B"),"")</f>
        <v/>
      </c>
      <c r="H959" s="26" t="str">
        <f>IFERROR(IF(VLOOKUP(B959,IMPORT!$F:$L,7,0)="true","","P"),"")</f>
        <v/>
      </c>
      <c r="I959" s="18" t="str">
        <f>IF(AND(OR(IMPORT!K959="available",IMPORT!K959="reservation",IMPORT!K959="reservation-late"),OR(A959&lt;&gt;"Z - Garage - Livraison",A959&lt;&gt;"Z - Garage - Livraison")),B959,"")</f>
        <v/>
      </c>
      <c r="J959" s="18" t="str">
        <f>IFERROR(IF(VLOOKUP(B959,IMPORT!$F:$AF,21,FALSE)&lt;&gt;"null",IF(OR(A959="Z - Garage - Livraison",A959="Z - Garage - Restitution"),"",B959),""),"")</f>
        <v/>
      </c>
      <c r="K959" s="18" t="str">
        <f>IF(AND(J959="",OR(IMPORT!K959="intervention",IMPORT!K959="intervention-late")),IF(OR(A959="Z - Garage - Livraison",A959="Z - Garage - Restitution"),"",B959),"")</f>
        <v/>
      </c>
      <c r="L959" s="18" t="str">
        <f>IFERROR(IF(OR(A959="Z - Garage - Livraison",A959="Z - Garage - Restitution"),B959,""),"")</f>
        <v/>
      </c>
      <c r="M959" s="20" t="str">
        <f>IFERROR(INT(IF(OR(IMPORT!K959="intervention",IMPORT!K959="intervention-late",IMPORT!K959="unavailable"),IF(J959&lt;&gt;"",MID(VLOOKUP(B959,IMPORT!$F:$AF,21,0),1,10),MID(VLOOKUP(B959,IMPORT!$F:$AF,19,0),1,10)),"")),"")</f>
        <v/>
      </c>
      <c r="N959" s="20" t="str">
        <f>IFERROR(INT(IF(OR(IMPORT!K959="intervention",IMPORT!K959="intervention-late",IMPORT!K959="unavailable"),IF(J959&lt;&gt;"",MID(VLOOKUP(B959,IMPORT!$F:$AF,22,0),1,10),MID(VLOOKUP(B959,IMPORT!$F:$AF,20,0),1,10)),"")),"")</f>
        <v/>
      </c>
      <c r="O959" s="18" t="str">
        <f t="shared" ca="1" si="14"/>
        <v/>
      </c>
      <c r="P959" s="14" t="str">
        <f>IFERROR(INT(IF(MID(VLOOKUP(B959,IMPORT!$F:$AF,23,FALSE),1,10)&lt;&gt;"null",MID(VLOOKUP(B959,IMPORT!$F:$AF,23,FALSE),1,10),"")),"")</f>
        <v/>
      </c>
      <c r="Q959" s="16" t="str">
        <f>IFERROR(INT(IF(MID(VLOOKUP(B959,IMPORT!$F:$AF,26,FALSE),1,10)&lt;&gt;"null",MID(VLOOKUP(B959,IMPORT!$F:$AF,26,FALSE),1,10),"")),"")</f>
        <v/>
      </c>
      <c r="R959" s="16" t="str">
        <f>IFERROR(IF(VLOOKUP(B959,IMPORT!$F:$AF,11,FALSE)="true","X",""),"")</f>
        <v/>
      </c>
      <c r="S959" s="16" t="str">
        <f>IFERROR(IF(VLOOKUP(B959,IMPORT!$F:$AF,12,FALSE)="true","X",""),"")</f>
        <v/>
      </c>
      <c r="T959" s="16" t="str">
        <f>IFERROR(IF(VLOOKUP(B959,IMPORT!$F:$AF,9,FALSE)="true","X",""),"")</f>
        <v/>
      </c>
      <c r="U959" s="16" t="str">
        <f>IFERROR(IF(VLOOKUP(B959,IMPORT!$F:$AF,10,FALSE)="true","X",""),"")</f>
        <v/>
      </c>
      <c r="V959" s="16" t="str">
        <f>IFERROR(IF(VLOOKUP(B959,IMPORT!$F:$AF,13,FALSE)="true","X",""),"")</f>
        <v/>
      </c>
      <c r="W959" s="16" t="str">
        <f>IFERROR(IF(VLOOKUP(B959,IMPORT!$F:$AF,14,FALSE)="true","X",""),"")</f>
        <v/>
      </c>
      <c r="X959" s="12" t="str">
        <f>IFERROR(INT(IF(MID(VLOOKUP(B959,IMPORT!$F:$AF,27,FALSE),1,10)&lt;&gt;"null",MID(VLOOKUP(B959,IMPORT!$F:$AF,27,FALSE),1,10),"-")),"")</f>
        <v/>
      </c>
      <c r="Y959" s="21" t="str">
        <f>IFERROR(IF(VLOOKUP(B959,IMPORT!$F:$AF,24,FALSE)&lt;&gt;"null",VLOOKUP(B959,IMPORT!$F:$AF,24,FALSE),""),"")</f>
        <v/>
      </c>
      <c r="Z959" s="18" t="str">
        <f>IFERROR(IF(VLOOKUP(B959,IMPORT!$F:$AF,25,FALSE)&lt;&gt;"null",VLOOKUP(B959,IMPORT!$F:$AF,25,FALSE),""),"")</f>
        <v/>
      </c>
    </row>
    <row r="960" spans="1:26">
      <c r="A960" s="1" t="str">
        <f>IFERROR(IF(IMPORT!C960&lt;&gt;"",IMPORT!C960,""),"")</f>
        <v/>
      </c>
      <c r="B960" s="1">
        <f>IFERROR(VLOOKUP(D960,IMPORT!$1:$1048576,6,FALSE),"")</f>
        <v>0</v>
      </c>
      <c r="C960" s="1" t="str">
        <f>IFERROR(VLOOKUP(B960,IMPORT!$F:$G,2,FALSE),"")</f>
        <v/>
      </c>
      <c r="D960" s="8" t="str">
        <f>IFERROR(IF(IMPORT!A960&lt;&gt;"",IMPORT!A960,""),"")</f>
        <v/>
      </c>
      <c r="E960" s="1">
        <f>IFERROR(VLOOKUP(D960,IMPORT!$1:$1048576,21,FALSE),"")</f>
        <v>0</v>
      </c>
      <c r="F960" s="25" t="str">
        <f>IFERROR(IF(VLOOKUP(B960,IMPORT!$F:$J,4,0)="true","","S"),"")</f>
        <v/>
      </c>
      <c r="G960" s="10" t="str">
        <f>IFERROR(IF(VLOOKUP(B960,IMPORT!$F:$J,5,0)="normal","","B"),"")</f>
        <v/>
      </c>
      <c r="H960" s="26" t="str">
        <f>IFERROR(IF(VLOOKUP(B960,IMPORT!$F:$L,7,0)="true","","P"),"")</f>
        <v/>
      </c>
      <c r="I960" s="18" t="str">
        <f>IF(AND(OR(IMPORT!K960="available",IMPORT!K960="reservation",IMPORT!K960="reservation-late"),OR(A960&lt;&gt;"Z - Garage - Livraison",A960&lt;&gt;"Z - Garage - Livraison")),B960,"")</f>
        <v/>
      </c>
      <c r="J960" s="18" t="str">
        <f>IFERROR(IF(VLOOKUP(B960,IMPORT!$F:$AF,21,FALSE)&lt;&gt;"null",IF(OR(A960="Z - Garage - Livraison",A960="Z - Garage - Restitution"),"",B960),""),"")</f>
        <v/>
      </c>
      <c r="K960" s="18" t="str">
        <f>IF(AND(J960="",OR(IMPORT!K960="intervention",IMPORT!K960="intervention-late")),IF(OR(A960="Z - Garage - Livraison",A960="Z - Garage - Restitution"),"",B960),"")</f>
        <v/>
      </c>
      <c r="L960" s="18" t="str">
        <f>IFERROR(IF(OR(A960="Z - Garage - Livraison",A960="Z - Garage - Restitution"),B960,""),"")</f>
        <v/>
      </c>
      <c r="M960" s="20" t="str">
        <f>IFERROR(INT(IF(OR(IMPORT!K960="intervention",IMPORT!K960="intervention-late",IMPORT!K960="unavailable"),IF(J960&lt;&gt;"",MID(VLOOKUP(B960,IMPORT!$F:$AF,21,0),1,10),MID(VLOOKUP(B960,IMPORT!$F:$AF,19,0),1,10)),"")),"")</f>
        <v/>
      </c>
      <c r="N960" s="20" t="str">
        <f>IFERROR(INT(IF(OR(IMPORT!K960="intervention",IMPORT!K960="intervention-late",IMPORT!K960="unavailable"),IF(J960&lt;&gt;"",MID(VLOOKUP(B960,IMPORT!$F:$AF,22,0),1,10),MID(VLOOKUP(B960,IMPORT!$F:$AF,20,0),1,10)),"")),"")</f>
        <v/>
      </c>
      <c r="O960" s="18" t="str">
        <f t="shared" ca="1" si="14"/>
        <v/>
      </c>
      <c r="P960" s="14" t="str">
        <f>IFERROR(INT(IF(MID(VLOOKUP(B960,IMPORT!$F:$AF,23,FALSE),1,10)&lt;&gt;"null",MID(VLOOKUP(B960,IMPORT!$F:$AF,23,FALSE),1,10),"")),"")</f>
        <v/>
      </c>
      <c r="Q960" s="16" t="str">
        <f>IFERROR(INT(IF(MID(VLOOKUP(B960,IMPORT!$F:$AF,26,FALSE),1,10)&lt;&gt;"null",MID(VLOOKUP(B960,IMPORT!$F:$AF,26,FALSE),1,10),"")),"")</f>
        <v/>
      </c>
      <c r="R960" s="16" t="str">
        <f>IFERROR(IF(VLOOKUP(B960,IMPORT!$F:$AF,11,FALSE)="true","X",""),"")</f>
        <v/>
      </c>
      <c r="S960" s="16" t="str">
        <f>IFERROR(IF(VLOOKUP(B960,IMPORT!$F:$AF,12,FALSE)="true","X",""),"")</f>
        <v/>
      </c>
      <c r="T960" s="16" t="str">
        <f>IFERROR(IF(VLOOKUP(B960,IMPORT!$F:$AF,9,FALSE)="true","X",""),"")</f>
        <v/>
      </c>
      <c r="U960" s="16" t="str">
        <f>IFERROR(IF(VLOOKUP(B960,IMPORT!$F:$AF,10,FALSE)="true","X",""),"")</f>
        <v/>
      </c>
      <c r="V960" s="16" t="str">
        <f>IFERROR(IF(VLOOKUP(B960,IMPORT!$F:$AF,13,FALSE)="true","X",""),"")</f>
        <v/>
      </c>
      <c r="W960" s="16" t="str">
        <f>IFERROR(IF(VLOOKUP(B960,IMPORT!$F:$AF,14,FALSE)="true","X",""),"")</f>
        <v/>
      </c>
      <c r="X960" s="12" t="str">
        <f>IFERROR(INT(IF(MID(VLOOKUP(B960,IMPORT!$F:$AF,27,FALSE),1,10)&lt;&gt;"null",MID(VLOOKUP(B960,IMPORT!$F:$AF,27,FALSE),1,10),"-")),"")</f>
        <v/>
      </c>
      <c r="Y960" s="21" t="str">
        <f>IFERROR(IF(VLOOKUP(B960,IMPORT!$F:$AF,24,FALSE)&lt;&gt;"null",VLOOKUP(B960,IMPORT!$F:$AF,24,FALSE),""),"")</f>
        <v/>
      </c>
      <c r="Z960" s="18" t="str">
        <f>IFERROR(IF(VLOOKUP(B960,IMPORT!$F:$AF,25,FALSE)&lt;&gt;"null",VLOOKUP(B960,IMPORT!$F:$AF,25,FALSE),""),"")</f>
        <v/>
      </c>
    </row>
    <row r="961" spans="1:26">
      <c r="A961" s="1" t="str">
        <f>IFERROR(IF(IMPORT!C961&lt;&gt;"",IMPORT!C961,""),"")</f>
        <v/>
      </c>
      <c r="B961" s="1">
        <f>IFERROR(VLOOKUP(D961,IMPORT!$1:$1048576,6,FALSE),"")</f>
        <v>0</v>
      </c>
      <c r="C961" s="1" t="str">
        <f>IFERROR(VLOOKUP(B961,IMPORT!$F:$G,2,FALSE),"")</f>
        <v/>
      </c>
      <c r="D961" s="8" t="str">
        <f>IFERROR(IF(IMPORT!A961&lt;&gt;"",IMPORT!A961,""),"")</f>
        <v/>
      </c>
      <c r="E961" s="1">
        <f>IFERROR(VLOOKUP(D961,IMPORT!$1:$1048576,21,FALSE),"")</f>
        <v>0</v>
      </c>
      <c r="F961" s="25" t="str">
        <f>IFERROR(IF(VLOOKUP(B961,IMPORT!$F:$J,4,0)="true","","S"),"")</f>
        <v/>
      </c>
      <c r="G961" s="10" t="str">
        <f>IFERROR(IF(VLOOKUP(B961,IMPORT!$F:$J,5,0)="normal","","B"),"")</f>
        <v/>
      </c>
      <c r="H961" s="26" t="str">
        <f>IFERROR(IF(VLOOKUP(B961,IMPORT!$F:$L,7,0)="true","","P"),"")</f>
        <v/>
      </c>
      <c r="I961" s="18" t="str">
        <f>IF(AND(OR(IMPORT!K961="available",IMPORT!K961="reservation",IMPORT!K961="reservation-late"),OR(A961&lt;&gt;"Z - Garage - Livraison",A961&lt;&gt;"Z - Garage - Livraison")),B961,"")</f>
        <v/>
      </c>
      <c r="J961" s="18" t="str">
        <f>IFERROR(IF(VLOOKUP(B961,IMPORT!$F:$AF,21,FALSE)&lt;&gt;"null",IF(OR(A961="Z - Garage - Livraison",A961="Z - Garage - Restitution"),"",B961),""),"")</f>
        <v/>
      </c>
      <c r="K961" s="18" t="str">
        <f>IF(AND(J961="",OR(IMPORT!K961="intervention",IMPORT!K961="intervention-late")),IF(OR(A961="Z - Garage - Livraison",A961="Z - Garage - Restitution"),"",B961),"")</f>
        <v/>
      </c>
      <c r="L961" s="18" t="str">
        <f>IFERROR(IF(OR(A961="Z - Garage - Livraison",A961="Z - Garage - Restitution"),B961,""),"")</f>
        <v/>
      </c>
      <c r="M961" s="20" t="str">
        <f>IFERROR(INT(IF(OR(IMPORT!K961="intervention",IMPORT!K961="intervention-late",IMPORT!K961="unavailable"),IF(J961&lt;&gt;"",MID(VLOOKUP(B961,IMPORT!$F:$AF,21,0),1,10),MID(VLOOKUP(B961,IMPORT!$F:$AF,19,0),1,10)),"")),"")</f>
        <v/>
      </c>
      <c r="N961" s="20" t="str">
        <f>IFERROR(INT(IF(OR(IMPORT!K961="intervention",IMPORT!K961="intervention-late",IMPORT!K961="unavailable"),IF(J961&lt;&gt;"",MID(VLOOKUP(B961,IMPORT!$F:$AF,22,0),1,10),MID(VLOOKUP(B961,IMPORT!$F:$AF,20,0),1,10)),"")),"")</f>
        <v/>
      </c>
      <c r="O961" s="18" t="str">
        <f t="shared" ca="1" si="14"/>
        <v/>
      </c>
      <c r="P961" s="14" t="str">
        <f>IFERROR(INT(IF(MID(VLOOKUP(B961,IMPORT!$F:$AF,23,FALSE),1,10)&lt;&gt;"null",MID(VLOOKUP(B961,IMPORT!$F:$AF,23,FALSE),1,10),"")),"")</f>
        <v/>
      </c>
      <c r="Q961" s="16" t="str">
        <f>IFERROR(INT(IF(MID(VLOOKUP(B961,IMPORT!$F:$AF,26,FALSE),1,10)&lt;&gt;"null",MID(VLOOKUP(B961,IMPORT!$F:$AF,26,FALSE),1,10),"")),"")</f>
        <v/>
      </c>
      <c r="R961" s="16" t="str">
        <f>IFERROR(IF(VLOOKUP(B961,IMPORT!$F:$AF,11,FALSE)="true","X",""),"")</f>
        <v/>
      </c>
      <c r="S961" s="16" t="str">
        <f>IFERROR(IF(VLOOKUP(B961,IMPORT!$F:$AF,12,FALSE)="true","X",""),"")</f>
        <v/>
      </c>
      <c r="T961" s="16" t="str">
        <f>IFERROR(IF(VLOOKUP(B961,IMPORT!$F:$AF,9,FALSE)="true","X",""),"")</f>
        <v/>
      </c>
      <c r="U961" s="16" t="str">
        <f>IFERROR(IF(VLOOKUP(B961,IMPORT!$F:$AF,10,FALSE)="true","X",""),"")</f>
        <v/>
      </c>
      <c r="V961" s="16" t="str">
        <f>IFERROR(IF(VLOOKUP(B961,IMPORT!$F:$AF,13,FALSE)="true","X",""),"")</f>
        <v/>
      </c>
      <c r="W961" s="16" t="str">
        <f>IFERROR(IF(VLOOKUP(B961,IMPORT!$F:$AF,14,FALSE)="true","X",""),"")</f>
        <v/>
      </c>
      <c r="X961" s="12" t="str">
        <f>IFERROR(INT(IF(MID(VLOOKUP(B961,IMPORT!$F:$AF,27,FALSE),1,10)&lt;&gt;"null",MID(VLOOKUP(B961,IMPORT!$F:$AF,27,FALSE),1,10),"-")),"")</f>
        <v/>
      </c>
      <c r="Y961" s="21" t="str">
        <f>IFERROR(IF(VLOOKUP(B961,IMPORT!$F:$AF,24,FALSE)&lt;&gt;"null",VLOOKUP(B961,IMPORT!$F:$AF,24,FALSE),""),"")</f>
        <v/>
      </c>
      <c r="Z961" s="18" t="str">
        <f>IFERROR(IF(VLOOKUP(B961,IMPORT!$F:$AF,25,FALSE)&lt;&gt;"null",VLOOKUP(B961,IMPORT!$F:$AF,25,FALSE),""),"")</f>
        <v/>
      </c>
    </row>
    <row r="962" spans="1:26">
      <c r="A962" s="1" t="str">
        <f>IFERROR(IF(IMPORT!C962&lt;&gt;"",IMPORT!C962,""),"")</f>
        <v/>
      </c>
      <c r="B962" s="1">
        <f>IFERROR(VLOOKUP(D962,IMPORT!$1:$1048576,6,FALSE),"")</f>
        <v>0</v>
      </c>
      <c r="C962" s="1" t="str">
        <f>IFERROR(VLOOKUP(B962,IMPORT!$F:$G,2,FALSE),"")</f>
        <v/>
      </c>
      <c r="D962" s="8" t="str">
        <f>IFERROR(IF(IMPORT!A962&lt;&gt;"",IMPORT!A962,""),"")</f>
        <v/>
      </c>
      <c r="E962" s="1">
        <f>IFERROR(VLOOKUP(D962,IMPORT!$1:$1048576,21,FALSE),"")</f>
        <v>0</v>
      </c>
      <c r="F962" s="25" t="str">
        <f>IFERROR(IF(VLOOKUP(B962,IMPORT!$F:$J,4,0)="true","","S"),"")</f>
        <v/>
      </c>
      <c r="G962" s="10" t="str">
        <f>IFERROR(IF(VLOOKUP(B962,IMPORT!$F:$J,5,0)="normal","","B"),"")</f>
        <v/>
      </c>
      <c r="H962" s="26" t="str">
        <f>IFERROR(IF(VLOOKUP(B962,IMPORT!$F:$L,7,0)="true","","P"),"")</f>
        <v/>
      </c>
      <c r="I962" s="18" t="str">
        <f>IF(AND(OR(IMPORT!K962="available",IMPORT!K962="reservation",IMPORT!K962="reservation-late"),OR(A962&lt;&gt;"Z - Garage - Livraison",A962&lt;&gt;"Z - Garage - Livraison")),B962,"")</f>
        <v/>
      </c>
      <c r="J962" s="18" t="str">
        <f>IFERROR(IF(VLOOKUP(B962,IMPORT!$F:$AF,21,FALSE)&lt;&gt;"null",IF(OR(A962="Z - Garage - Livraison",A962="Z - Garage - Restitution"),"",B962),""),"")</f>
        <v/>
      </c>
      <c r="K962" s="18" t="str">
        <f>IF(AND(J962="",OR(IMPORT!K962="intervention",IMPORT!K962="intervention-late")),IF(OR(A962="Z - Garage - Livraison",A962="Z - Garage - Restitution"),"",B962),"")</f>
        <v/>
      </c>
      <c r="L962" s="18" t="str">
        <f>IFERROR(IF(OR(A962="Z - Garage - Livraison",A962="Z - Garage - Restitution"),B962,""),"")</f>
        <v/>
      </c>
      <c r="M962" s="20" t="str">
        <f>IFERROR(INT(IF(OR(IMPORT!K962="intervention",IMPORT!K962="intervention-late",IMPORT!K962="unavailable"),IF(J962&lt;&gt;"",MID(VLOOKUP(B962,IMPORT!$F:$AF,21,0),1,10),MID(VLOOKUP(B962,IMPORT!$F:$AF,19,0),1,10)),"")),"")</f>
        <v/>
      </c>
      <c r="N962" s="20" t="str">
        <f>IFERROR(INT(IF(OR(IMPORT!K962="intervention",IMPORT!K962="intervention-late",IMPORT!K962="unavailable"),IF(J962&lt;&gt;"",MID(VLOOKUP(B962,IMPORT!$F:$AF,22,0),1,10),MID(VLOOKUP(B962,IMPORT!$F:$AF,20,0),1,10)),"")),"")</f>
        <v/>
      </c>
      <c r="O962" s="18" t="str">
        <f t="shared" ca="1" si="14"/>
        <v/>
      </c>
      <c r="P962" s="14" t="str">
        <f>IFERROR(INT(IF(MID(VLOOKUP(B962,IMPORT!$F:$AF,23,FALSE),1,10)&lt;&gt;"null",MID(VLOOKUP(B962,IMPORT!$F:$AF,23,FALSE),1,10),"")),"")</f>
        <v/>
      </c>
      <c r="Q962" s="16" t="str">
        <f>IFERROR(INT(IF(MID(VLOOKUP(B962,IMPORT!$F:$AF,26,FALSE),1,10)&lt;&gt;"null",MID(VLOOKUP(B962,IMPORT!$F:$AF,26,FALSE),1,10),"")),"")</f>
        <v/>
      </c>
      <c r="R962" s="16" t="str">
        <f>IFERROR(IF(VLOOKUP(B962,IMPORT!$F:$AF,11,FALSE)="true","X",""),"")</f>
        <v/>
      </c>
      <c r="S962" s="16" t="str">
        <f>IFERROR(IF(VLOOKUP(B962,IMPORT!$F:$AF,12,FALSE)="true","X",""),"")</f>
        <v/>
      </c>
      <c r="T962" s="16" t="str">
        <f>IFERROR(IF(VLOOKUP(B962,IMPORT!$F:$AF,9,FALSE)="true","X",""),"")</f>
        <v/>
      </c>
      <c r="U962" s="16" t="str">
        <f>IFERROR(IF(VLOOKUP(B962,IMPORT!$F:$AF,10,FALSE)="true","X",""),"")</f>
        <v/>
      </c>
      <c r="V962" s="16" t="str">
        <f>IFERROR(IF(VLOOKUP(B962,IMPORT!$F:$AF,13,FALSE)="true","X",""),"")</f>
        <v/>
      </c>
      <c r="W962" s="16" t="str">
        <f>IFERROR(IF(VLOOKUP(B962,IMPORT!$F:$AF,14,FALSE)="true","X",""),"")</f>
        <v/>
      </c>
      <c r="X962" s="12" t="str">
        <f>IFERROR(INT(IF(MID(VLOOKUP(B962,IMPORT!$F:$AF,27,FALSE),1,10)&lt;&gt;"null",MID(VLOOKUP(B962,IMPORT!$F:$AF,27,FALSE),1,10),"-")),"")</f>
        <v/>
      </c>
      <c r="Y962" s="21" t="str">
        <f>IFERROR(IF(VLOOKUP(B962,IMPORT!$F:$AF,24,FALSE)&lt;&gt;"null",VLOOKUP(B962,IMPORT!$F:$AF,24,FALSE),""),"")</f>
        <v/>
      </c>
      <c r="Z962" s="18" t="str">
        <f>IFERROR(IF(VLOOKUP(B962,IMPORT!$F:$AF,25,FALSE)&lt;&gt;"null",VLOOKUP(B962,IMPORT!$F:$AF,25,FALSE),""),"")</f>
        <v/>
      </c>
    </row>
    <row r="963" spans="1:26">
      <c r="A963" s="1" t="str">
        <f>IFERROR(IF(IMPORT!C963&lt;&gt;"",IMPORT!C963,""),"")</f>
        <v/>
      </c>
      <c r="B963" s="1">
        <f>IFERROR(VLOOKUP(D963,IMPORT!$1:$1048576,6,FALSE),"")</f>
        <v>0</v>
      </c>
      <c r="C963" s="1" t="str">
        <f>IFERROR(VLOOKUP(B963,IMPORT!$F:$G,2,FALSE),"")</f>
        <v/>
      </c>
      <c r="D963" s="8" t="str">
        <f>IFERROR(IF(IMPORT!A963&lt;&gt;"",IMPORT!A963,""),"")</f>
        <v/>
      </c>
      <c r="E963" s="1">
        <f>IFERROR(VLOOKUP(D963,IMPORT!$1:$1048576,21,FALSE),"")</f>
        <v>0</v>
      </c>
      <c r="F963" s="25" t="str">
        <f>IFERROR(IF(VLOOKUP(B963,IMPORT!$F:$J,4,0)="true","","S"),"")</f>
        <v/>
      </c>
      <c r="G963" s="10" t="str">
        <f>IFERROR(IF(VLOOKUP(B963,IMPORT!$F:$J,5,0)="normal","","B"),"")</f>
        <v/>
      </c>
      <c r="H963" s="26" t="str">
        <f>IFERROR(IF(VLOOKUP(B963,IMPORT!$F:$L,7,0)="true","","P"),"")</f>
        <v/>
      </c>
      <c r="I963" s="18" t="str">
        <f>IF(AND(OR(IMPORT!K963="available",IMPORT!K963="reservation",IMPORT!K963="reservation-late"),OR(A963&lt;&gt;"Z - Garage - Livraison",A963&lt;&gt;"Z - Garage - Livraison")),B963,"")</f>
        <v/>
      </c>
      <c r="J963" s="18" t="str">
        <f>IFERROR(IF(VLOOKUP(B963,IMPORT!$F:$AF,21,FALSE)&lt;&gt;"null",IF(OR(A963="Z - Garage - Livraison",A963="Z - Garage - Restitution"),"",B963),""),"")</f>
        <v/>
      </c>
      <c r="K963" s="18" t="str">
        <f>IF(AND(J963="",OR(IMPORT!K963="intervention",IMPORT!K963="intervention-late")),IF(OR(A963="Z - Garage - Livraison",A963="Z - Garage - Restitution"),"",B963),"")</f>
        <v/>
      </c>
      <c r="L963" s="18" t="str">
        <f>IFERROR(IF(OR(A963="Z - Garage - Livraison",A963="Z - Garage - Restitution"),B963,""),"")</f>
        <v/>
      </c>
      <c r="M963" s="20" t="str">
        <f>IFERROR(INT(IF(OR(IMPORT!K963="intervention",IMPORT!K963="intervention-late",IMPORT!K963="unavailable"),IF(J963&lt;&gt;"",MID(VLOOKUP(B963,IMPORT!$F:$AF,21,0),1,10),MID(VLOOKUP(B963,IMPORT!$F:$AF,19,0),1,10)),"")),"")</f>
        <v/>
      </c>
      <c r="N963" s="20" t="str">
        <f>IFERROR(INT(IF(OR(IMPORT!K963="intervention",IMPORT!K963="intervention-late",IMPORT!K963="unavailable"),IF(J963&lt;&gt;"",MID(VLOOKUP(B963,IMPORT!$F:$AF,22,0),1,10),MID(VLOOKUP(B963,IMPORT!$F:$AF,20,0),1,10)),"")),"")</f>
        <v/>
      </c>
      <c r="O963" s="18" t="str">
        <f t="shared" ref="O963:O1026" ca="1" si="15">IF(J963&lt;&gt;"",IF(N963&lt;&gt;"",N963-TODAY(),""),"")</f>
        <v/>
      </c>
      <c r="P963" s="14" t="str">
        <f>IFERROR(INT(IF(MID(VLOOKUP(B963,IMPORT!$F:$AF,23,FALSE),1,10)&lt;&gt;"null",MID(VLOOKUP(B963,IMPORT!$F:$AF,23,FALSE),1,10),"")),"")</f>
        <v/>
      </c>
      <c r="Q963" s="16" t="str">
        <f>IFERROR(INT(IF(MID(VLOOKUP(B963,IMPORT!$F:$AF,26,FALSE),1,10)&lt;&gt;"null",MID(VLOOKUP(B963,IMPORT!$F:$AF,26,FALSE),1,10),"")),"")</f>
        <v/>
      </c>
      <c r="R963" s="16" t="str">
        <f>IFERROR(IF(VLOOKUP(B963,IMPORT!$F:$AF,11,FALSE)="true","X",""),"")</f>
        <v/>
      </c>
      <c r="S963" s="16" t="str">
        <f>IFERROR(IF(VLOOKUP(B963,IMPORT!$F:$AF,12,FALSE)="true","X",""),"")</f>
        <v/>
      </c>
      <c r="T963" s="16" t="str">
        <f>IFERROR(IF(VLOOKUP(B963,IMPORT!$F:$AF,9,FALSE)="true","X",""),"")</f>
        <v/>
      </c>
      <c r="U963" s="16" t="str">
        <f>IFERROR(IF(VLOOKUP(B963,IMPORT!$F:$AF,10,FALSE)="true","X",""),"")</f>
        <v/>
      </c>
      <c r="V963" s="16" t="str">
        <f>IFERROR(IF(VLOOKUP(B963,IMPORT!$F:$AF,13,FALSE)="true","X",""),"")</f>
        <v/>
      </c>
      <c r="W963" s="16" t="str">
        <f>IFERROR(IF(VLOOKUP(B963,IMPORT!$F:$AF,14,FALSE)="true","X",""),"")</f>
        <v/>
      </c>
      <c r="X963" s="12" t="str">
        <f>IFERROR(INT(IF(MID(VLOOKUP(B963,IMPORT!$F:$AF,27,FALSE),1,10)&lt;&gt;"null",MID(VLOOKUP(B963,IMPORT!$F:$AF,27,FALSE),1,10),"-")),"")</f>
        <v/>
      </c>
      <c r="Y963" s="21" t="str">
        <f>IFERROR(IF(VLOOKUP(B963,IMPORT!$F:$AF,24,FALSE)&lt;&gt;"null",VLOOKUP(B963,IMPORT!$F:$AF,24,FALSE),""),"")</f>
        <v/>
      </c>
      <c r="Z963" s="18" t="str">
        <f>IFERROR(IF(VLOOKUP(B963,IMPORT!$F:$AF,25,FALSE)&lt;&gt;"null",VLOOKUP(B963,IMPORT!$F:$AF,25,FALSE),""),"")</f>
        <v/>
      </c>
    </row>
    <row r="964" spans="1:26">
      <c r="A964" s="1" t="str">
        <f>IFERROR(IF(IMPORT!C964&lt;&gt;"",IMPORT!C964,""),"")</f>
        <v/>
      </c>
      <c r="B964" s="1">
        <f>IFERROR(VLOOKUP(D964,IMPORT!$1:$1048576,6,FALSE),"")</f>
        <v>0</v>
      </c>
      <c r="C964" s="1" t="str">
        <f>IFERROR(VLOOKUP(B964,IMPORT!$F:$G,2,FALSE),"")</f>
        <v/>
      </c>
      <c r="D964" s="8" t="str">
        <f>IFERROR(IF(IMPORT!A964&lt;&gt;"",IMPORT!A964,""),"")</f>
        <v/>
      </c>
      <c r="E964" s="1">
        <f>IFERROR(VLOOKUP(D964,IMPORT!$1:$1048576,21,FALSE),"")</f>
        <v>0</v>
      </c>
      <c r="F964" s="25" t="str">
        <f>IFERROR(IF(VLOOKUP(B964,IMPORT!$F:$J,4,0)="true","","S"),"")</f>
        <v/>
      </c>
      <c r="G964" s="10" t="str">
        <f>IFERROR(IF(VLOOKUP(B964,IMPORT!$F:$J,5,0)="normal","","B"),"")</f>
        <v/>
      </c>
      <c r="H964" s="26" t="str">
        <f>IFERROR(IF(VLOOKUP(B964,IMPORT!$F:$L,7,0)="true","","P"),"")</f>
        <v/>
      </c>
      <c r="I964" s="18" t="str">
        <f>IF(AND(OR(IMPORT!K964="available",IMPORT!K964="reservation",IMPORT!K964="reservation-late"),OR(A964&lt;&gt;"Z - Garage - Livraison",A964&lt;&gt;"Z - Garage - Livraison")),B964,"")</f>
        <v/>
      </c>
      <c r="J964" s="18" t="str">
        <f>IFERROR(IF(VLOOKUP(B964,IMPORT!$F:$AF,21,FALSE)&lt;&gt;"null",IF(OR(A964="Z - Garage - Livraison",A964="Z - Garage - Restitution"),"",B964),""),"")</f>
        <v/>
      </c>
      <c r="K964" s="18" t="str">
        <f>IF(AND(J964="",OR(IMPORT!K964="intervention",IMPORT!K964="intervention-late")),IF(OR(A964="Z - Garage - Livraison",A964="Z - Garage - Restitution"),"",B964),"")</f>
        <v/>
      </c>
      <c r="L964" s="18" t="str">
        <f>IFERROR(IF(OR(A964="Z - Garage - Livraison",A964="Z - Garage - Restitution"),B964,""),"")</f>
        <v/>
      </c>
      <c r="M964" s="20" t="str">
        <f>IFERROR(INT(IF(OR(IMPORT!K964="intervention",IMPORT!K964="intervention-late",IMPORT!K964="unavailable"),IF(J964&lt;&gt;"",MID(VLOOKUP(B964,IMPORT!$F:$AF,21,0),1,10),MID(VLOOKUP(B964,IMPORT!$F:$AF,19,0),1,10)),"")),"")</f>
        <v/>
      </c>
      <c r="N964" s="20" t="str">
        <f>IFERROR(INT(IF(OR(IMPORT!K964="intervention",IMPORT!K964="intervention-late",IMPORT!K964="unavailable"),IF(J964&lt;&gt;"",MID(VLOOKUP(B964,IMPORT!$F:$AF,22,0),1,10),MID(VLOOKUP(B964,IMPORT!$F:$AF,20,0),1,10)),"")),"")</f>
        <v/>
      </c>
      <c r="O964" s="18" t="str">
        <f t="shared" ca="1" si="15"/>
        <v/>
      </c>
      <c r="P964" s="14" t="str">
        <f>IFERROR(INT(IF(MID(VLOOKUP(B964,IMPORT!$F:$AF,23,FALSE),1,10)&lt;&gt;"null",MID(VLOOKUP(B964,IMPORT!$F:$AF,23,FALSE),1,10),"")),"")</f>
        <v/>
      </c>
      <c r="Q964" s="16" t="str">
        <f>IFERROR(INT(IF(MID(VLOOKUP(B964,IMPORT!$F:$AF,26,FALSE),1,10)&lt;&gt;"null",MID(VLOOKUP(B964,IMPORT!$F:$AF,26,FALSE),1,10),"")),"")</f>
        <v/>
      </c>
      <c r="R964" s="16" t="str">
        <f>IFERROR(IF(VLOOKUP(B964,IMPORT!$F:$AF,11,FALSE)="true","X",""),"")</f>
        <v/>
      </c>
      <c r="S964" s="16" t="str">
        <f>IFERROR(IF(VLOOKUP(B964,IMPORT!$F:$AF,12,FALSE)="true","X",""),"")</f>
        <v/>
      </c>
      <c r="T964" s="16" t="str">
        <f>IFERROR(IF(VLOOKUP(B964,IMPORT!$F:$AF,9,FALSE)="true","X",""),"")</f>
        <v/>
      </c>
      <c r="U964" s="16" t="str">
        <f>IFERROR(IF(VLOOKUP(B964,IMPORT!$F:$AF,10,FALSE)="true","X",""),"")</f>
        <v/>
      </c>
      <c r="V964" s="16" t="str">
        <f>IFERROR(IF(VLOOKUP(B964,IMPORT!$F:$AF,13,FALSE)="true","X",""),"")</f>
        <v/>
      </c>
      <c r="W964" s="16" t="str">
        <f>IFERROR(IF(VLOOKUP(B964,IMPORT!$F:$AF,14,FALSE)="true","X",""),"")</f>
        <v/>
      </c>
      <c r="X964" s="12" t="str">
        <f>IFERROR(INT(IF(MID(VLOOKUP(B964,IMPORT!$F:$AF,27,FALSE),1,10)&lt;&gt;"null",MID(VLOOKUP(B964,IMPORT!$F:$AF,27,FALSE),1,10),"-")),"")</f>
        <v/>
      </c>
      <c r="Y964" s="21" t="str">
        <f>IFERROR(IF(VLOOKUP(B964,IMPORT!$F:$AF,24,FALSE)&lt;&gt;"null",VLOOKUP(B964,IMPORT!$F:$AF,24,FALSE),""),"")</f>
        <v/>
      </c>
      <c r="Z964" s="18" t="str">
        <f>IFERROR(IF(VLOOKUP(B964,IMPORT!$F:$AF,25,FALSE)&lt;&gt;"null",VLOOKUP(B964,IMPORT!$F:$AF,25,FALSE),""),"")</f>
        <v/>
      </c>
    </row>
    <row r="965" spans="1:26">
      <c r="A965" s="1" t="str">
        <f>IFERROR(IF(IMPORT!C965&lt;&gt;"",IMPORT!C965,""),"")</f>
        <v/>
      </c>
      <c r="B965" s="1">
        <f>IFERROR(VLOOKUP(D965,IMPORT!$1:$1048576,6,FALSE),"")</f>
        <v>0</v>
      </c>
      <c r="C965" s="1" t="str">
        <f>IFERROR(VLOOKUP(B965,IMPORT!$F:$G,2,FALSE),"")</f>
        <v/>
      </c>
      <c r="D965" s="8" t="str">
        <f>IFERROR(IF(IMPORT!A965&lt;&gt;"",IMPORT!A965,""),"")</f>
        <v/>
      </c>
      <c r="E965" s="1">
        <f>IFERROR(VLOOKUP(D965,IMPORT!$1:$1048576,21,FALSE),"")</f>
        <v>0</v>
      </c>
      <c r="F965" s="25" t="str">
        <f>IFERROR(IF(VLOOKUP(B965,IMPORT!$F:$J,4,0)="true","","S"),"")</f>
        <v/>
      </c>
      <c r="G965" s="10" t="str">
        <f>IFERROR(IF(VLOOKUP(B965,IMPORT!$F:$J,5,0)="normal","","B"),"")</f>
        <v/>
      </c>
      <c r="H965" s="26" t="str">
        <f>IFERROR(IF(VLOOKUP(B965,IMPORT!$F:$L,7,0)="true","","P"),"")</f>
        <v/>
      </c>
      <c r="I965" s="18" t="str">
        <f>IF(AND(OR(IMPORT!K965="available",IMPORT!K965="reservation",IMPORT!K965="reservation-late"),OR(A965&lt;&gt;"Z - Garage - Livraison",A965&lt;&gt;"Z - Garage - Livraison")),B965,"")</f>
        <v/>
      </c>
      <c r="J965" s="18" t="str">
        <f>IFERROR(IF(VLOOKUP(B965,IMPORT!$F:$AF,21,FALSE)&lt;&gt;"null",IF(OR(A965="Z - Garage - Livraison",A965="Z - Garage - Restitution"),"",B965),""),"")</f>
        <v/>
      </c>
      <c r="K965" s="18" t="str">
        <f>IF(AND(J965="",OR(IMPORT!K965="intervention",IMPORT!K965="intervention-late")),IF(OR(A965="Z - Garage - Livraison",A965="Z - Garage - Restitution"),"",B965),"")</f>
        <v/>
      </c>
      <c r="L965" s="18" t="str">
        <f>IFERROR(IF(OR(A965="Z - Garage - Livraison",A965="Z - Garage - Restitution"),B965,""),"")</f>
        <v/>
      </c>
      <c r="M965" s="20" t="str">
        <f>IFERROR(INT(IF(OR(IMPORT!K965="intervention",IMPORT!K965="intervention-late",IMPORT!K965="unavailable"),IF(J965&lt;&gt;"",MID(VLOOKUP(B965,IMPORT!$F:$AF,21,0),1,10),MID(VLOOKUP(B965,IMPORT!$F:$AF,19,0),1,10)),"")),"")</f>
        <v/>
      </c>
      <c r="N965" s="20" t="str">
        <f>IFERROR(INT(IF(OR(IMPORT!K965="intervention",IMPORT!K965="intervention-late",IMPORT!K965="unavailable"),IF(J965&lt;&gt;"",MID(VLOOKUP(B965,IMPORT!$F:$AF,22,0),1,10),MID(VLOOKUP(B965,IMPORT!$F:$AF,20,0),1,10)),"")),"")</f>
        <v/>
      </c>
      <c r="O965" s="18" t="str">
        <f t="shared" ca="1" si="15"/>
        <v/>
      </c>
      <c r="P965" s="14" t="str">
        <f>IFERROR(INT(IF(MID(VLOOKUP(B965,IMPORT!$F:$AF,23,FALSE),1,10)&lt;&gt;"null",MID(VLOOKUP(B965,IMPORT!$F:$AF,23,FALSE),1,10),"")),"")</f>
        <v/>
      </c>
      <c r="Q965" s="16" t="str">
        <f>IFERROR(INT(IF(MID(VLOOKUP(B965,IMPORT!$F:$AF,26,FALSE),1,10)&lt;&gt;"null",MID(VLOOKUP(B965,IMPORT!$F:$AF,26,FALSE),1,10),"")),"")</f>
        <v/>
      </c>
      <c r="R965" s="16" t="str">
        <f>IFERROR(IF(VLOOKUP(B965,IMPORT!$F:$AF,11,FALSE)="true","X",""),"")</f>
        <v/>
      </c>
      <c r="S965" s="16" t="str">
        <f>IFERROR(IF(VLOOKUP(B965,IMPORT!$F:$AF,12,FALSE)="true","X",""),"")</f>
        <v/>
      </c>
      <c r="T965" s="16" t="str">
        <f>IFERROR(IF(VLOOKUP(B965,IMPORT!$F:$AF,9,FALSE)="true","X",""),"")</f>
        <v/>
      </c>
      <c r="U965" s="16" t="str">
        <f>IFERROR(IF(VLOOKUP(B965,IMPORT!$F:$AF,10,FALSE)="true","X",""),"")</f>
        <v/>
      </c>
      <c r="V965" s="16" t="str">
        <f>IFERROR(IF(VLOOKUP(B965,IMPORT!$F:$AF,13,FALSE)="true","X",""),"")</f>
        <v/>
      </c>
      <c r="W965" s="16" t="str">
        <f>IFERROR(IF(VLOOKUP(B965,IMPORT!$F:$AF,14,FALSE)="true","X",""),"")</f>
        <v/>
      </c>
      <c r="X965" s="12" t="str">
        <f>IFERROR(INT(IF(MID(VLOOKUP(B965,IMPORT!$F:$AF,27,FALSE),1,10)&lt;&gt;"null",MID(VLOOKUP(B965,IMPORT!$F:$AF,27,FALSE),1,10),"-")),"")</f>
        <v/>
      </c>
      <c r="Y965" s="21" t="str">
        <f>IFERROR(IF(VLOOKUP(B965,IMPORT!$F:$AF,24,FALSE)&lt;&gt;"null",VLOOKUP(B965,IMPORT!$F:$AF,24,FALSE),""),"")</f>
        <v/>
      </c>
      <c r="Z965" s="18" t="str">
        <f>IFERROR(IF(VLOOKUP(B965,IMPORT!$F:$AF,25,FALSE)&lt;&gt;"null",VLOOKUP(B965,IMPORT!$F:$AF,25,FALSE),""),"")</f>
        <v/>
      </c>
    </row>
    <row r="966" spans="1:26">
      <c r="A966" s="1" t="str">
        <f>IFERROR(IF(IMPORT!C966&lt;&gt;"",IMPORT!C966,""),"")</f>
        <v/>
      </c>
      <c r="B966" s="1">
        <f>IFERROR(VLOOKUP(D966,IMPORT!$1:$1048576,6,FALSE),"")</f>
        <v>0</v>
      </c>
      <c r="C966" s="1" t="str">
        <f>IFERROR(VLOOKUP(B966,IMPORT!$F:$G,2,FALSE),"")</f>
        <v/>
      </c>
      <c r="D966" s="8" t="str">
        <f>IFERROR(IF(IMPORT!A966&lt;&gt;"",IMPORT!A966,""),"")</f>
        <v/>
      </c>
      <c r="E966" s="1">
        <f>IFERROR(VLOOKUP(D966,IMPORT!$1:$1048576,21,FALSE),"")</f>
        <v>0</v>
      </c>
      <c r="F966" s="25" t="str">
        <f>IFERROR(IF(VLOOKUP(B966,IMPORT!$F:$J,4,0)="true","","S"),"")</f>
        <v/>
      </c>
      <c r="G966" s="10" t="str">
        <f>IFERROR(IF(VLOOKUP(B966,IMPORT!$F:$J,5,0)="normal","","B"),"")</f>
        <v/>
      </c>
      <c r="H966" s="26" t="str">
        <f>IFERROR(IF(VLOOKUP(B966,IMPORT!$F:$L,7,0)="true","","P"),"")</f>
        <v/>
      </c>
      <c r="I966" s="18" t="str">
        <f>IF(AND(OR(IMPORT!K966="available",IMPORT!K966="reservation",IMPORT!K966="reservation-late"),OR(A966&lt;&gt;"Z - Garage - Livraison",A966&lt;&gt;"Z - Garage - Livraison")),B966,"")</f>
        <v/>
      </c>
      <c r="J966" s="18" t="str">
        <f>IFERROR(IF(VLOOKUP(B966,IMPORT!$F:$AF,21,FALSE)&lt;&gt;"null",IF(OR(A966="Z - Garage - Livraison",A966="Z - Garage - Restitution"),"",B966),""),"")</f>
        <v/>
      </c>
      <c r="K966" s="18" t="str">
        <f>IF(AND(J966="",OR(IMPORT!K966="intervention",IMPORT!K966="intervention-late")),IF(OR(A966="Z - Garage - Livraison",A966="Z - Garage - Restitution"),"",B966),"")</f>
        <v/>
      </c>
      <c r="L966" s="18" t="str">
        <f>IFERROR(IF(OR(A966="Z - Garage - Livraison",A966="Z - Garage - Restitution"),B966,""),"")</f>
        <v/>
      </c>
      <c r="M966" s="20" t="str">
        <f>IFERROR(INT(IF(OR(IMPORT!K966="intervention",IMPORT!K966="intervention-late",IMPORT!K966="unavailable"),IF(J966&lt;&gt;"",MID(VLOOKUP(B966,IMPORT!$F:$AF,21,0),1,10),MID(VLOOKUP(B966,IMPORT!$F:$AF,19,0),1,10)),"")),"")</f>
        <v/>
      </c>
      <c r="N966" s="20" t="str">
        <f>IFERROR(INT(IF(OR(IMPORT!K966="intervention",IMPORT!K966="intervention-late",IMPORT!K966="unavailable"),IF(J966&lt;&gt;"",MID(VLOOKUP(B966,IMPORT!$F:$AF,22,0),1,10),MID(VLOOKUP(B966,IMPORT!$F:$AF,20,0),1,10)),"")),"")</f>
        <v/>
      </c>
      <c r="O966" s="18" t="str">
        <f t="shared" ca="1" si="15"/>
        <v/>
      </c>
      <c r="P966" s="14" t="str">
        <f>IFERROR(INT(IF(MID(VLOOKUP(B966,IMPORT!$F:$AF,23,FALSE),1,10)&lt;&gt;"null",MID(VLOOKUP(B966,IMPORT!$F:$AF,23,FALSE),1,10),"")),"")</f>
        <v/>
      </c>
      <c r="Q966" s="16" t="str">
        <f>IFERROR(INT(IF(MID(VLOOKUP(B966,IMPORT!$F:$AF,26,FALSE),1,10)&lt;&gt;"null",MID(VLOOKUP(B966,IMPORT!$F:$AF,26,FALSE),1,10),"")),"")</f>
        <v/>
      </c>
      <c r="R966" s="16" t="str">
        <f>IFERROR(IF(VLOOKUP(B966,IMPORT!$F:$AF,11,FALSE)="true","X",""),"")</f>
        <v/>
      </c>
      <c r="S966" s="16" t="str">
        <f>IFERROR(IF(VLOOKUP(B966,IMPORT!$F:$AF,12,FALSE)="true","X",""),"")</f>
        <v/>
      </c>
      <c r="T966" s="16" t="str">
        <f>IFERROR(IF(VLOOKUP(B966,IMPORT!$F:$AF,9,FALSE)="true","X",""),"")</f>
        <v/>
      </c>
      <c r="U966" s="16" t="str">
        <f>IFERROR(IF(VLOOKUP(B966,IMPORT!$F:$AF,10,FALSE)="true","X",""),"")</f>
        <v/>
      </c>
      <c r="V966" s="16" t="str">
        <f>IFERROR(IF(VLOOKUP(B966,IMPORT!$F:$AF,13,FALSE)="true","X",""),"")</f>
        <v/>
      </c>
      <c r="W966" s="16" t="str">
        <f>IFERROR(IF(VLOOKUP(B966,IMPORT!$F:$AF,14,FALSE)="true","X",""),"")</f>
        <v/>
      </c>
      <c r="X966" s="12" t="str">
        <f>IFERROR(INT(IF(MID(VLOOKUP(B966,IMPORT!$F:$AF,27,FALSE),1,10)&lt;&gt;"null",MID(VLOOKUP(B966,IMPORT!$F:$AF,27,FALSE),1,10),"-")),"")</f>
        <v/>
      </c>
      <c r="Y966" s="21" t="str">
        <f>IFERROR(IF(VLOOKUP(B966,IMPORT!$F:$AF,24,FALSE)&lt;&gt;"null",VLOOKUP(B966,IMPORT!$F:$AF,24,FALSE),""),"")</f>
        <v/>
      </c>
      <c r="Z966" s="18" t="str">
        <f>IFERROR(IF(VLOOKUP(B966,IMPORT!$F:$AF,25,FALSE)&lt;&gt;"null",VLOOKUP(B966,IMPORT!$F:$AF,25,FALSE),""),"")</f>
        <v/>
      </c>
    </row>
    <row r="967" spans="1:26">
      <c r="A967" s="1" t="str">
        <f>IFERROR(IF(IMPORT!C967&lt;&gt;"",IMPORT!C967,""),"")</f>
        <v/>
      </c>
      <c r="B967" s="1">
        <f>IFERROR(VLOOKUP(D967,IMPORT!$1:$1048576,6,FALSE),"")</f>
        <v>0</v>
      </c>
      <c r="C967" s="1" t="str">
        <f>IFERROR(VLOOKUP(B967,IMPORT!$F:$G,2,FALSE),"")</f>
        <v/>
      </c>
      <c r="D967" s="8" t="str">
        <f>IFERROR(IF(IMPORT!A967&lt;&gt;"",IMPORT!A967,""),"")</f>
        <v/>
      </c>
      <c r="E967" s="1">
        <f>IFERROR(VLOOKUP(D967,IMPORT!$1:$1048576,21,FALSE),"")</f>
        <v>0</v>
      </c>
      <c r="F967" s="25" t="str">
        <f>IFERROR(IF(VLOOKUP(B967,IMPORT!$F:$J,4,0)="true","","S"),"")</f>
        <v/>
      </c>
      <c r="G967" s="10" t="str">
        <f>IFERROR(IF(VLOOKUP(B967,IMPORT!$F:$J,5,0)="normal","","B"),"")</f>
        <v/>
      </c>
      <c r="H967" s="26" t="str">
        <f>IFERROR(IF(VLOOKUP(B967,IMPORT!$F:$L,7,0)="true","","P"),"")</f>
        <v/>
      </c>
      <c r="I967" s="18" t="str">
        <f>IF(AND(OR(IMPORT!K967="available",IMPORT!K967="reservation",IMPORT!K967="reservation-late"),OR(A967&lt;&gt;"Z - Garage - Livraison",A967&lt;&gt;"Z - Garage - Livraison")),B967,"")</f>
        <v/>
      </c>
      <c r="J967" s="18" t="str">
        <f>IFERROR(IF(VLOOKUP(B967,IMPORT!$F:$AF,21,FALSE)&lt;&gt;"null",IF(OR(A967="Z - Garage - Livraison",A967="Z - Garage - Restitution"),"",B967),""),"")</f>
        <v/>
      </c>
      <c r="K967" s="18" t="str">
        <f>IF(AND(J967="",OR(IMPORT!K967="intervention",IMPORT!K967="intervention-late")),IF(OR(A967="Z - Garage - Livraison",A967="Z - Garage - Restitution"),"",B967),"")</f>
        <v/>
      </c>
      <c r="L967" s="18" t="str">
        <f>IFERROR(IF(OR(A967="Z - Garage - Livraison",A967="Z - Garage - Restitution"),B967,""),"")</f>
        <v/>
      </c>
      <c r="M967" s="20" t="str">
        <f>IFERROR(INT(IF(OR(IMPORT!K967="intervention",IMPORT!K967="intervention-late",IMPORT!K967="unavailable"),IF(J967&lt;&gt;"",MID(VLOOKUP(B967,IMPORT!$F:$AF,21,0),1,10),MID(VLOOKUP(B967,IMPORT!$F:$AF,19,0),1,10)),"")),"")</f>
        <v/>
      </c>
      <c r="N967" s="20" t="str">
        <f>IFERROR(INT(IF(OR(IMPORT!K967="intervention",IMPORT!K967="intervention-late",IMPORT!K967="unavailable"),IF(J967&lt;&gt;"",MID(VLOOKUP(B967,IMPORT!$F:$AF,22,0),1,10),MID(VLOOKUP(B967,IMPORT!$F:$AF,20,0),1,10)),"")),"")</f>
        <v/>
      </c>
      <c r="O967" s="18" t="str">
        <f t="shared" ca="1" si="15"/>
        <v/>
      </c>
      <c r="P967" s="14" t="str">
        <f>IFERROR(INT(IF(MID(VLOOKUP(B967,IMPORT!$F:$AF,23,FALSE),1,10)&lt;&gt;"null",MID(VLOOKUP(B967,IMPORT!$F:$AF,23,FALSE),1,10),"")),"")</f>
        <v/>
      </c>
      <c r="Q967" s="16" t="str">
        <f>IFERROR(INT(IF(MID(VLOOKUP(B967,IMPORT!$F:$AF,26,FALSE),1,10)&lt;&gt;"null",MID(VLOOKUP(B967,IMPORT!$F:$AF,26,FALSE),1,10),"")),"")</f>
        <v/>
      </c>
      <c r="R967" s="16" t="str">
        <f>IFERROR(IF(VLOOKUP(B967,IMPORT!$F:$AF,11,FALSE)="true","X",""),"")</f>
        <v/>
      </c>
      <c r="S967" s="16" t="str">
        <f>IFERROR(IF(VLOOKUP(B967,IMPORT!$F:$AF,12,FALSE)="true","X",""),"")</f>
        <v/>
      </c>
      <c r="T967" s="16" t="str">
        <f>IFERROR(IF(VLOOKUP(B967,IMPORT!$F:$AF,9,FALSE)="true","X",""),"")</f>
        <v/>
      </c>
      <c r="U967" s="16" t="str">
        <f>IFERROR(IF(VLOOKUP(B967,IMPORT!$F:$AF,10,FALSE)="true","X",""),"")</f>
        <v/>
      </c>
      <c r="V967" s="16" t="str">
        <f>IFERROR(IF(VLOOKUP(B967,IMPORT!$F:$AF,13,FALSE)="true","X",""),"")</f>
        <v/>
      </c>
      <c r="W967" s="16" t="str">
        <f>IFERROR(IF(VLOOKUP(B967,IMPORT!$F:$AF,14,FALSE)="true","X",""),"")</f>
        <v/>
      </c>
      <c r="X967" s="12" t="str">
        <f>IFERROR(INT(IF(MID(VLOOKUP(B967,IMPORT!$F:$AF,27,FALSE),1,10)&lt;&gt;"null",MID(VLOOKUP(B967,IMPORT!$F:$AF,27,FALSE),1,10),"-")),"")</f>
        <v/>
      </c>
      <c r="Y967" s="21" t="str">
        <f>IFERROR(IF(VLOOKUP(B967,IMPORT!$F:$AF,24,FALSE)&lt;&gt;"null",VLOOKUP(B967,IMPORT!$F:$AF,24,FALSE),""),"")</f>
        <v/>
      </c>
      <c r="Z967" s="18" t="str">
        <f>IFERROR(IF(VLOOKUP(B967,IMPORT!$F:$AF,25,FALSE)&lt;&gt;"null",VLOOKUP(B967,IMPORT!$F:$AF,25,FALSE),""),"")</f>
        <v/>
      </c>
    </row>
    <row r="968" spans="1:26">
      <c r="A968" s="1" t="str">
        <f>IFERROR(IF(IMPORT!C968&lt;&gt;"",IMPORT!C968,""),"")</f>
        <v/>
      </c>
      <c r="B968" s="1">
        <f>IFERROR(VLOOKUP(D968,IMPORT!$1:$1048576,6,FALSE),"")</f>
        <v>0</v>
      </c>
      <c r="C968" s="1" t="str">
        <f>IFERROR(VLOOKUP(B968,IMPORT!$F:$G,2,FALSE),"")</f>
        <v/>
      </c>
      <c r="D968" s="8" t="str">
        <f>IFERROR(IF(IMPORT!A968&lt;&gt;"",IMPORT!A968,""),"")</f>
        <v/>
      </c>
      <c r="E968" s="1">
        <f>IFERROR(VLOOKUP(D968,IMPORT!$1:$1048576,21,FALSE),"")</f>
        <v>0</v>
      </c>
      <c r="F968" s="25" t="str">
        <f>IFERROR(IF(VLOOKUP(B968,IMPORT!$F:$J,4,0)="true","","S"),"")</f>
        <v/>
      </c>
      <c r="G968" s="10" t="str">
        <f>IFERROR(IF(VLOOKUP(B968,IMPORT!$F:$J,5,0)="normal","","B"),"")</f>
        <v/>
      </c>
      <c r="H968" s="26" t="str">
        <f>IFERROR(IF(VLOOKUP(B968,IMPORT!$F:$L,7,0)="true","","P"),"")</f>
        <v/>
      </c>
      <c r="I968" s="18" t="str">
        <f>IF(AND(OR(IMPORT!K968="available",IMPORT!K968="reservation",IMPORT!K968="reservation-late"),OR(A968&lt;&gt;"Z - Garage - Livraison",A968&lt;&gt;"Z - Garage - Livraison")),B968,"")</f>
        <v/>
      </c>
      <c r="J968" s="18" t="str">
        <f>IFERROR(IF(VLOOKUP(B968,IMPORT!$F:$AF,21,FALSE)&lt;&gt;"null",IF(OR(A968="Z - Garage - Livraison",A968="Z - Garage - Restitution"),"",B968),""),"")</f>
        <v/>
      </c>
      <c r="K968" s="18" t="str">
        <f>IF(AND(J968="",OR(IMPORT!K968="intervention",IMPORT!K968="intervention-late")),IF(OR(A968="Z - Garage - Livraison",A968="Z - Garage - Restitution"),"",B968),"")</f>
        <v/>
      </c>
      <c r="L968" s="18" t="str">
        <f>IFERROR(IF(OR(A968="Z - Garage - Livraison",A968="Z - Garage - Restitution"),B968,""),"")</f>
        <v/>
      </c>
      <c r="M968" s="20" t="str">
        <f>IFERROR(INT(IF(OR(IMPORT!K968="intervention",IMPORT!K968="intervention-late",IMPORT!K968="unavailable"),IF(J968&lt;&gt;"",MID(VLOOKUP(B968,IMPORT!$F:$AF,21,0),1,10),MID(VLOOKUP(B968,IMPORT!$F:$AF,19,0),1,10)),"")),"")</f>
        <v/>
      </c>
      <c r="N968" s="20" t="str">
        <f>IFERROR(INT(IF(OR(IMPORT!K968="intervention",IMPORT!K968="intervention-late",IMPORT!K968="unavailable"),IF(J968&lt;&gt;"",MID(VLOOKUP(B968,IMPORT!$F:$AF,22,0),1,10),MID(VLOOKUP(B968,IMPORT!$F:$AF,20,0),1,10)),"")),"")</f>
        <v/>
      </c>
      <c r="O968" s="18" t="str">
        <f t="shared" ca="1" si="15"/>
        <v/>
      </c>
      <c r="P968" s="14" t="str">
        <f>IFERROR(INT(IF(MID(VLOOKUP(B968,IMPORT!$F:$AF,23,FALSE),1,10)&lt;&gt;"null",MID(VLOOKUP(B968,IMPORT!$F:$AF,23,FALSE),1,10),"")),"")</f>
        <v/>
      </c>
      <c r="Q968" s="16" t="str">
        <f>IFERROR(INT(IF(MID(VLOOKUP(B968,IMPORT!$F:$AF,26,FALSE),1,10)&lt;&gt;"null",MID(VLOOKUP(B968,IMPORT!$F:$AF,26,FALSE),1,10),"")),"")</f>
        <v/>
      </c>
      <c r="R968" s="16" t="str">
        <f>IFERROR(IF(VLOOKUP(B968,IMPORT!$F:$AF,11,FALSE)="true","X",""),"")</f>
        <v/>
      </c>
      <c r="S968" s="16" t="str">
        <f>IFERROR(IF(VLOOKUP(B968,IMPORT!$F:$AF,12,FALSE)="true","X",""),"")</f>
        <v/>
      </c>
      <c r="T968" s="16" t="str">
        <f>IFERROR(IF(VLOOKUP(B968,IMPORT!$F:$AF,9,FALSE)="true","X",""),"")</f>
        <v/>
      </c>
      <c r="U968" s="16" t="str">
        <f>IFERROR(IF(VLOOKUP(B968,IMPORT!$F:$AF,10,FALSE)="true","X",""),"")</f>
        <v/>
      </c>
      <c r="V968" s="16" t="str">
        <f>IFERROR(IF(VLOOKUP(B968,IMPORT!$F:$AF,13,FALSE)="true","X",""),"")</f>
        <v/>
      </c>
      <c r="W968" s="16" t="str">
        <f>IFERROR(IF(VLOOKUP(B968,IMPORT!$F:$AF,14,FALSE)="true","X",""),"")</f>
        <v/>
      </c>
      <c r="X968" s="12" t="str">
        <f>IFERROR(INT(IF(MID(VLOOKUP(B968,IMPORT!$F:$AF,27,FALSE),1,10)&lt;&gt;"null",MID(VLOOKUP(B968,IMPORT!$F:$AF,27,FALSE),1,10),"-")),"")</f>
        <v/>
      </c>
      <c r="Y968" s="21" t="str">
        <f>IFERROR(IF(VLOOKUP(B968,IMPORT!$F:$AF,24,FALSE)&lt;&gt;"null",VLOOKUP(B968,IMPORT!$F:$AF,24,FALSE),""),"")</f>
        <v/>
      </c>
      <c r="Z968" s="18" t="str">
        <f>IFERROR(IF(VLOOKUP(B968,IMPORT!$F:$AF,25,FALSE)&lt;&gt;"null",VLOOKUP(B968,IMPORT!$F:$AF,25,FALSE),""),"")</f>
        <v/>
      </c>
    </row>
    <row r="969" spans="1:26">
      <c r="A969" s="1" t="str">
        <f>IFERROR(IF(IMPORT!C969&lt;&gt;"",IMPORT!C969,""),"")</f>
        <v/>
      </c>
      <c r="B969" s="1">
        <f>IFERROR(VLOOKUP(D969,IMPORT!$1:$1048576,6,FALSE),"")</f>
        <v>0</v>
      </c>
      <c r="C969" s="1" t="str">
        <f>IFERROR(VLOOKUP(B969,IMPORT!$F:$G,2,FALSE),"")</f>
        <v/>
      </c>
      <c r="D969" s="8" t="str">
        <f>IFERROR(IF(IMPORT!A969&lt;&gt;"",IMPORT!A969,""),"")</f>
        <v/>
      </c>
      <c r="E969" s="1">
        <f>IFERROR(VLOOKUP(D969,IMPORT!$1:$1048576,21,FALSE),"")</f>
        <v>0</v>
      </c>
      <c r="F969" s="25" t="str">
        <f>IFERROR(IF(VLOOKUP(B969,IMPORT!$F:$J,4,0)="true","","S"),"")</f>
        <v/>
      </c>
      <c r="G969" s="10" t="str">
        <f>IFERROR(IF(VLOOKUP(B969,IMPORT!$F:$J,5,0)="normal","","B"),"")</f>
        <v/>
      </c>
      <c r="H969" s="26" t="str">
        <f>IFERROR(IF(VLOOKUP(B969,IMPORT!$F:$L,7,0)="true","","P"),"")</f>
        <v/>
      </c>
      <c r="I969" s="18" t="str">
        <f>IF(AND(OR(IMPORT!K969="available",IMPORT!K969="reservation",IMPORT!K969="reservation-late"),OR(A969&lt;&gt;"Z - Garage - Livraison",A969&lt;&gt;"Z - Garage - Livraison")),B969,"")</f>
        <v/>
      </c>
      <c r="J969" s="18" t="str">
        <f>IFERROR(IF(VLOOKUP(B969,IMPORT!$F:$AF,21,FALSE)&lt;&gt;"null",IF(OR(A969="Z - Garage - Livraison",A969="Z - Garage - Restitution"),"",B969),""),"")</f>
        <v/>
      </c>
      <c r="K969" s="18" t="str">
        <f>IF(AND(J969="",OR(IMPORT!K969="intervention",IMPORT!K969="intervention-late")),IF(OR(A969="Z - Garage - Livraison",A969="Z - Garage - Restitution"),"",B969),"")</f>
        <v/>
      </c>
      <c r="L969" s="18" t="str">
        <f>IFERROR(IF(OR(A969="Z - Garage - Livraison",A969="Z - Garage - Restitution"),B969,""),"")</f>
        <v/>
      </c>
      <c r="M969" s="20" t="str">
        <f>IFERROR(INT(IF(OR(IMPORT!K969="intervention",IMPORT!K969="intervention-late",IMPORT!K969="unavailable"),IF(J969&lt;&gt;"",MID(VLOOKUP(B969,IMPORT!$F:$AF,21,0),1,10),MID(VLOOKUP(B969,IMPORT!$F:$AF,19,0),1,10)),"")),"")</f>
        <v/>
      </c>
      <c r="N969" s="20" t="str">
        <f>IFERROR(INT(IF(OR(IMPORT!K969="intervention",IMPORT!K969="intervention-late",IMPORT!K969="unavailable"),IF(J969&lt;&gt;"",MID(VLOOKUP(B969,IMPORT!$F:$AF,22,0),1,10),MID(VLOOKUP(B969,IMPORT!$F:$AF,20,0),1,10)),"")),"")</f>
        <v/>
      </c>
      <c r="O969" s="18" t="str">
        <f t="shared" ca="1" si="15"/>
        <v/>
      </c>
      <c r="P969" s="14" t="str">
        <f>IFERROR(INT(IF(MID(VLOOKUP(B969,IMPORT!$F:$AF,23,FALSE),1,10)&lt;&gt;"null",MID(VLOOKUP(B969,IMPORT!$F:$AF,23,FALSE),1,10),"")),"")</f>
        <v/>
      </c>
      <c r="Q969" s="16" t="str">
        <f>IFERROR(INT(IF(MID(VLOOKUP(B969,IMPORT!$F:$AF,26,FALSE),1,10)&lt;&gt;"null",MID(VLOOKUP(B969,IMPORT!$F:$AF,26,FALSE),1,10),"")),"")</f>
        <v/>
      </c>
      <c r="R969" s="16" t="str">
        <f>IFERROR(IF(VLOOKUP(B969,IMPORT!$F:$AF,11,FALSE)="true","X",""),"")</f>
        <v/>
      </c>
      <c r="S969" s="16" t="str">
        <f>IFERROR(IF(VLOOKUP(B969,IMPORT!$F:$AF,12,FALSE)="true","X",""),"")</f>
        <v/>
      </c>
      <c r="T969" s="16" t="str">
        <f>IFERROR(IF(VLOOKUP(B969,IMPORT!$F:$AF,9,FALSE)="true","X",""),"")</f>
        <v/>
      </c>
      <c r="U969" s="16" t="str">
        <f>IFERROR(IF(VLOOKUP(B969,IMPORT!$F:$AF,10,FALSE)="true","X",""),"")</f>
        <v/>
      </c>
      <c r="V969" s="16" t="str">
        <f>IFERROR(IF(VLOOKUP(B969,IMPORT!$F:$AF,13,FALSE)="true","X",""),"")</f>
        <v/>
      </c>
      <c r="W969" s="16" t="str">
        <f>IFERROR(IF(VLOOKUP(B969,IMPORT!$F:$AF,14,FALSE)="true","X",""),"")</f>
        <v/>
      </c>
      <c r="X969" s="12" t="str">
        <f>IFERROR(INT(IF(MID(VLOOKUP(B969,IMPORT!$F:$AF,27,FALSE),1,10)&lt;&gt;"null",MID(VLOOKUP(B969,IMPORT!$F:$AF,27,FALSE),1,10),"-")),"")</f>
        <v/>
      </c>
      <c r="Y969" s="21" t="str">
        <f>IFERROR(IF(VLOOKUP(B969,IMPORT!$F:$AF,24,FALSE)&lt;&gt;"null",VLOOKUP(B969,IMPORT!$F:$AF,24,FALSE),""),"")</f>
        <v/>
      </c>
      <c r="Z969" s="18" t="str">
        <f>IFERROR(IF(VLOOKUP(B969,IMPORT!$F:$AF,25,FALSE)&lt;&gt;"null",VLOOKUP(B969,IMPORT!$F:$AF,25,FALSE),""),"")</f>
        <v/>
      </c>
    </row>
    <row r="970" spans="1:26">
      <c r="A970" s="1" t="str">
        <f>IFERROR(IF(IMPORT!C970&lt;&gt;"",IMPORT!C970,""),"")</f>
        <v/>
      </c>
      <c r="B970" s="1">
        <f>IFERROR(VLOOKUP(D970,IMPORT!$1:$1048576,6,FALSE),"")</f>
        <v>0</v>
      </c>
      <c r="C970" s="1" t="str">
        <f>IFERROR(VLOOKUP(B970,IMPORT!$F:$G,2,FALSE),"")</f>
        <v/>
      </c>
      <c r="D970" s="8" t="str">
        <f>IFERROR(IF(IMPORT!A970&lt;&gt;"",IMPORT!A970,""),"")</f>
        <v/>
      </c>
      <c r="E970" s="1">
        <f>IFERROR(VLOOKUP(D970,IMPORT!$1:$1048576,21,FALSE),"")</f>
        <v>0</v>
      </c>
      <c r="F970" s="25" t="str">
        <f>IFERROR(IF(VLOOKUP(B970,IMPORT!$F:$J,4,0)="true","","S"),"")</f>
        <v/>
      </c>
      <c r="G970" s="10" t="str">
        <f>IFERROR(IF(VLOOKUP(B970,IMPORT!$F:$J,5,0)="normal","","B"),"")</f>
        <v/>
      </c>
      <c r="H970" s="26" t="str">
        <f>IFERROR(IF(VLOOKUP(B970,IMPORT!$F:$L,7,0)="true","","P"),"")</f>
        <v/>
      </c>
      <c r="I970" s="18" t="str">
        <f>IF(AND(OR(IMPORT!K970="available",IMPORT!K970="reservation",IMPORT!K970="reservation-late"),OR(A970&lt;&gt;"Z - Garage - Livraison",A970&lt;&gt;"Z - Garage - Livraison")),B970,"")</f>
        <v/>
      </c>
      <c r="J970" s="18" t="str">
        <f>IFERROR(IF(VLOOKUP(B970,IMPORT!$F:$AF,21,FALSE)&lt;&gt;"null",IF(OR(A970="Z - Garage - Livraison",A970="Z - Garage - Restitution"),"",B970),""),"")</f>
        <v/>
      </c>
      <c r="K970" s="18" t="str">
        <f>IF(AND(J970="",OR(IMPORT!K970="intervention",IMPORT!K970="intervention-late")),IF(OR(A970="Z - Garage - Livraison",A970="Z - Garage - Restitution"),"",B970),"")</f>
        <v/>
      </c>
      <c r="L970" s="18" t="str">
        <f>IFERROR(IF(OR(A970="Z - Garage - Livraison",A970="Z - Garage - Restitution"),B970,""),"")</f>
        <v/>
      </c>
      <c r="M970" s="20" t="str">
        <f>IFERROR(INT(IF(OR(IMPORT!K970="intervention",IMPORT!K970="intervention-late",IMPORT!K970="unavailable"),IF(J970&lt;&gt;"",MID(VLOOKUP(B970,IMPORT!$F:$AF,21,0),1,10),MID(VLOOKUP(B970,IMPORT!$F:$AF,19,0),1,10)),"")),"")</f>
        <v/>
      </c>
      <c r="N970" s="20" t="str">
        <f>IFERROR(INT(IF(OR(IMPORT!K970="intervention",IMPORT!K970="intervention-late",IMPORT!K970="unavailable"),IF(J970&lt;&gt;"",MID(VLOOKUP(B970,IMPORT!$F:$AF,22,0),1,10),MID(VLOOKUP(B970,IMPORT!$F:$AF,20,0),1,10)),"")),"")</f>
        <v/>
      </c>
      <c r="O970" s="18" t="str">
        <f t="shared" ca="1" si="15"/>
        <v/>
      </c>
      <c r="P970" s="14" t="str">
        <f>IFERROR(INT(IF(MID(VLOOKUP(B970,IMPORT!$F:$AF,23,FALSE),1,10)&lt;&gt;"null",MID(VLOOKUP(B970,IMPORT!$F:$AF,23,FALSE),1,10),"")),"")</f>
        <v/>
      </c>
      <c r="Q970" s="16" t="str">
        <f>IFERROR(INT(IF(MID(VLOOKUP(B970,IMPORT!$F:$AF,26,FALSE),1,10)&lt;&gt;"null",MID(VLOOKUP(B970,IMPORT!$F:$AF,26,FALSE),1,10),"")),"")</f>
        <v/>
      </c>
      <c r="R970" s="16" t="str">
        <f>IFERROR(IF(VLOOKUP(B970,IMPORT!$F:$AF,11,FALSE)="true","X",""),"")</f>
        <v/>
      </c>
      <c r="S970" s="16" t="str">
        <f>IFERROR(IF(VLOOKUP(B970,IMPORT!$F:$AF,12,FALSE)="true","X",""),"")</f>
        <v/>
      </c>
      <c r="T970" s="16" t="str">
        <f>IFERROR(IF(VLOOKUP(B970,IMPORT!$F:$AF,9,FALSE)="true","X",""),"")</f>
        <v/>
      </c>
      <c r="U970" s="16" t="str">
        <f>IFERROR(IF(VLOOKUP(B970,IMPORT!$F:$AF,10,FALSE)="true","X",""),"")</f>
        <v/>
      </c>
      <c r="V970" s="16" t="str">
        <f>IFERROR(IF(VLOOKUP(B970,IMPORT!$F:$AF,13,FALSE)="true","X",""),"")</f>
        <v/>
      </c>
      <c r="W970" s="16" t="str">
        <f>IFERROR(IF(VLOOKUP(B970,IMPORT!$F:$AF,14,FALSE)="true","X",""),"")</f>
        <v/>
      </c>
      <c r="X970" s="12" t="str">
        <f>IFERROR(INT(IF(MID(VLOOKUP(B970,IMPORT!$F:$AF,27,FALSE),1,10)&lt;&gt;"null",MID(VLOOKUP(B970,IMPORT!$F:$AF,27,FALSE),1,10),"-")),"")</f>
        <v/>
      </c>
      <c r="Y970" s="21" t="str">
        <f>IFERROR(IF(VLOOKUP(B970,IMPORT!$F:$AF,24,FALSE)&lt;&gt;"null",VLOOKUP(B970,IMPORT!$F:$AF,24,FALSE),""),"")</f>
        <v/>
      </c>
      <c r="Z970" s="18" t="str">
        <f>IFERROR(IF(VLOOKUP(B970,IMPORT!$F:$AF,25,FALSE)&lt;&gt;"null",VLOOKUP(B970,IMPORT!$F:$AF,25,FALSE),""),"")</f>
        <v/>
      </c>
    </row>
    <row r="971" spans="1:26">
      <c r="A971" s="1" t="str">
        <f>IFERROR(IF(IMPORT!C971&lt;&gt;"",IMPORT!C971,""),"")</f>
        <v/>
      </c>
      <c r="B971" s="1">
        <f>IFERROR(VLOOKUP(D971,IMPORT!$1:$1048576,6,FALSE),"")</f>
        <v>0</v>
      </c>
      <c r="C971" s="1" t="str">
        <f>IFERROR(VLOOKUP(B971,IMPORT!$F:$G,2,FALSE),"")</f>
        <v/>
      </c>
      <c r="D971" s="8" t="str">
        <f>IFERROR(IF(IMPORT!A971&lt;&gt;"",IMPORT!A971,""),"")</f>
        <v/>
      </c>
      <c r="E971" s="1">
        <f>IFERROR(VLOOKUP(D971,IMPORT!$1:$1048576,21,FALSE),"")</f>
        <v>0</v>
      </c>
      <c r="F971" s="25" t="str">
        <f>IFERROR(IF(VLOOKUP(B971,IMPORT!$F:$J,4,0)="true","","S"),"")</f>
        <v/>
      </c>
      <c r="G971" s="10" t="str">
        <f>IFERROR(IF(VLOOKUP(B971,IMPORT!$F:$J,5,0)="normal","","B"),"")</f>
        <v/>
      </c>
      <c r="H971" s="26" t="str">
        <f>IFERROR(IF(VLOOKUP(B971,IMPORT!$F:$L,7,0)="true","","P"),"")</f>
        <v/>
      </c>
      <c r="I971" s="18" t="str">
        <f>IF(AND(OR(IMPORT!K971="available",IMPORT!K971="reservation",IMPORT!K971="reservation-late"),OR(A971&lt;&gt;"Z - Garage - Livraison",A971&lt;&gt;"Z - Garage - Livraison")),B971,"")</f>
        <v/>
      </c>
      <c r="J971" s="18" t="str">
        <f>IFERROR(IF(VLOOKUP(B971,IMPORT!$F:$AF,21,FALSE)&lt;&gt;"null",IF(OR(A971="Z - Garage - Livraison",A971="Z - Garage - Restitution"),"",B971),""),"")</f>
        <v/>
      </c>
      <c r="K971" s="18" t="str">
        <f>IF(AND(J971="",OR(IMPORT!K971="intervention",IMPORT!K971="intervention-late")),IF(OR(A971="Z - Garage - Livraison",A971="Z - Garage - Restitution"),"",B971),"")</f>
        <v/>
      </c>
      <c r="L971" s="18" t="str">
        <f>IFERROR(IF(OR(A971="Z - Garage - Livraison",A971="Z - Garage - Restitution"),B971,""),"")</f>
        <v/>
      </c>
      <c r="M971" s="20" t="str">
        <f>IFERROR(INT(IF(OR(IMPORT!K971="intervention",IMPORT!K971="intervention-late",IMPORT!K971="unavailable"),IF(J971&lt;&gt;"",MID(VLOOKUP(B971,IMPORT!$F:$AF,21,0),1,10),MID(VLOOKUP(B971,IMPORT!$F:$AF,19,0),1,10)),"")),"")</f>
        <v/>
      </c>
      <c r="N971" s="20" t="str">
        <f>IFERROR(INT(IF(OR(IMPORT!K971="intervention",IMPORT!K971="intervention-late",IMPORT!K971="unavailable"),IF(J971&lt;&gt;"",MID(VLOOKUP(B971,IMPORT!$F:$AF,22,0),1,10),MID(VLOOKUP(B971,IMPORT!$F:$AF,20,0),1,10)),"")),"")</f>
        <v/>
      </c>
      <c r="O971" s="18" t="str">
        <f t="shared" ca="1" si="15"/>
        <v/>
      </c>
      <c r="P971" s="14" t="str">
        <f>IFERROR(INT(IF(MID(VLOOKUP(B971,IMPORT!$F:$AF,23,FALSE),1,10)&lt;&gt;"null",MID(VLOOKUP(B971,IMPORT!$F:$AF,23,FALSE),1,10),"")),"")</f>
        <v/>
      </c>
      <c r="Q971" s="16" t="str">
        <f>IFERROR(INT(IF(MID(VLOOKUP(B971,IMPORT!$F:$AF,26,FALSE),1,10)&lt;&gt;"null",MID(VLOOKUP(B971,IMPORT!$F:$AF,26,FALSE),1,10),"")),"")</f>
        <v/>
      </c>
      <c r="R971" s="16" t="str">
        <f>IFERROR(IF(VLOOKUP(B971,IMPORT!$F:$AF,11,FALSE)="true","X",""),"")</f>
        <v/>
      </c>
      <c r="S971" s="16" t="str">
        <f>IFERROR(IF(VLOOKUP(B971,IMPORT!$F:$AF,12,FALSE)="true","X",""),"")</f>
        <v/>
      </c>
      <c r="T971" s="16" t="str">
        <f>IFERROR(IF(VLOOKUP(B971,IMPORT!$F:$AF,9,FALSE)="true","X",""),"")</f>
        <v/>
      </c>
      <c r="U971" s="16" t="str">
        <f>IFERROR(IF(VLOOKUP(B971,IMPORT!$F:$AF,10,FALSE)="true","X",""),"")</f>
        <v/>
      </c>
      <c r="V971" s="16" t="str">
        <f>IFERROR(IF(VLOOKUP(B971,IMPORT!$F:$AF,13,FALSE)="true","X",""),"")</f>
        <v/>
      </c>
      <c r="W971" s="16" t="str">
        <f>IFERROR(IF(VLOOKUP(B971,IMPORT!$F:$AF,14,FALSE)="true","X",""),"")</f>
        <v/>
      </c>
      <c r="X971" s="12" t="str">
        <f>IFERROR(INT(IF(MID(VLOOKUP(B971,IMPORT!$F:$AF,27,FALSE),1,10)&lt;&gt;"null",MID(VLOOKUP(B971,IMPORT!$F:$AF,27,FALSE),1,10),"-")),"")</f>
        <v/>
      </c>
      <c r="Y971" s="21" t="str">
        <f>IFERROR(IF(VLOOKUP(B971,IMPORT!$F:$AF,24,FALSE)&lt;&gt;"null",VLOOKUP(B971,IMPORT!$F:$AF,24,FALSE),""),"")</f>
        <v/>
      </c>
      <c r="Z971" s="18" t="str">
        <f>IFERROR(IF(VLOOKUP(B971,IMPORT!$F:$AF,25,FALSE)&lt;&gt;"null",VLOOKUP(B971,IMPORT!$F:$AF,25,FALSE),""),"")</f>
        <v/>
      </c>
    </row>
    <row r="972" spans="1:26">
      <c r="A972" s="1" t="str">
        <f>IFERROR(IF(IMPORT!C972&lt;&gt;"",IMPORT!C972,""),"")</f>
        <v/>
      </c>
      <c r="B972" s="1">
        <f>IFERROR(VLOOKUP(D972,IMPORT!$1:$1048576,6,FALSE),"")</f>
        <v>0</v>
      </c>
      <c r="C972" s="1" t="str">
        <f>IFERROR(VLOOKUP(B972,IMPORT!$F:$G,2,FALSE),"")</f>
        <v/>
      </c>
      <c r="D972" s="8" t="str">
        <f>IFERROR(IF(IMPORT!A972&lt;&gt;"",IMPORT!A972,""),"")</f>
        <v/>
      </c>
      <c r="E972" s="1">
        <f>IFERROR(VLOOKUP(D972,IMPORT!$1:$1048576,21,FALSE),"")</f>
        <v>0</v>
      </c>
      <c r="F972" s="25" t="str">
        <f>IFERROR(IF(VLOOKUP(B972,IMPORT!$F:$J,4,0)="true","","S"),"")</f>
        <v/>
      </c>
      <c r="G972" s="10" t="str">
        <f>IFERROR(IF(VLOOKUP(B972,IMPORT!$F:$J,5,0)="normal","","B"),"")</f>
        <v/>
      </c>
      <c r="H972" s="26" t="str">
        <f>IFERROR(IF(VLOOKUP(B972,IMPORT!$F:$L,7,0)="true","","P"),"")</f>
        <v/>
      </c>
      <c r="I972" s="18" t="str">
        <f>IF(AND(OR(IMPORT!K972="available",IMPORT!K972="reservation",IMPORT!K972="reservation-late"),OR(A972&lt;&gt;"Z - Garage - Livraison",A972&lt;&gt;"Z - Garage - Livraison")),B972,"")</f>
        <v/>
      </c>
      <c r="J972" s="18" t="str">
        <f>IFERROR(IF(VLOOKUP(B972,IMPORT!$F:$AF,21,FALSE)&lt;&gt;"null",IF(OR(A972="Z - Garage - Livraison",A972="Z - Garage - Restitution"),"",B972),""),"")</f>
        <v/>
      </c>
      <c r="K972" s="18" t="str">
        <f>IF(AND(J972="",OR(IMPORT!K972="intervention",IMPORT!K972="intervention-late")),IF(OR(A972="Z - Garage - Livraison",A972="Z - Garage - Restitution"),"",B972),"")</f>
        <v/>
      </c>
      <c r="L972" s="18" t="str">
        <f>IFERROR(IF(OR(A972="Z - Garage - Livraison",A972="Z - Garage - Restitution"),B972,""),"")</f>
        <v/>
      </c>
      <c r="M972" s="20" t="str">
        <f>IFERROR(INT(IF(OR(IMPORT!K972="intervention",IMPORT!K972="intervention-late",IMPORT!K972="unavailable"),IF(J972&lt;&gt;"",MID(VLOOKUP(B972,IMPORT!$F:$AF,21,0),1,10),MID(VLOOKUP(B972,IMPORT!$F:$AF,19,0),1,10)),"")),"")</f>
        <v/>
      </c>
      <c r="N972" s="20" t="str">
        <f>IFERROR(INT(IF(OR(IMPORT!K972="intervention",IMPORT!K972="intervention-late",IMPORT!K972="unavailable"),IF(J972&lt;&gt;"",MID(VLOOKUP(B972,IMPORT!$F:$AF,22,0),1,10),MID(VLOOKUP(B972,IMPORT!$F:$AF,20,0),1,10)),"")),"")</f>
        <v/>
      </c>
      <c r="O972" s="18" t="str">
        <f t="shared" ca="1" si="15"/>
        <v/>
      </c>
      <c r="P972" s="14" t="str">
        <f>IFERROR(INT(IF(MID(VLOOKUP(B972,IMPORT!$F:$AF,23,FALSE),1,10)&lt;&gt;"null",MID(VLOOKUP(B972,IMPORT!$F:$AF,23,FALSE),1,10),"")),"")</f>
        <v/>
      </c>
      <c r="Q972" s="16" t="str">
        <f>IFERROR(INT(IF(MID(VLOOKUP(B972,IMPORT!$F:$AF,26,FALSE),1,10)&lt;&gt;"null",MID(VLOOKUP(B972,IMPORT!$F:$AF,26,FALSE),1,10),"")),"")</f>
        <v/>
      </c>
      <c r="R972" s="16" t="str">
        <f>IFERROR(IF(VLOOKUP(B972,IMPORT!$F:$AF,11,FALSE)="true","X",""),"")</f>
        <v/>
      </c>
      <c r="S972" s="16" t="str">
        <f>IFERROR(IF(VLOOKUP(B972,IMPORT!$F:$AF,12,FALSE)="true","X",""),"")</f>
        <v/>
      </c>
      <c r="T972" s="16" t="str">
        <f>IFERROR(IF(VLOOKUP(B972,IMPORT!$F:$AF,9,FALSE)="true","X",""),"")</f>
        <v/>
      </c>
      <c r="U972" s="16" t="str">
        <f>IFERROR(IF(VLOOKUP(B972,IMPORT!$F:$AF,10,FALSE)="true","X",""),"")</f>
        <v/>
      </c>
      <c r="V972" s="16" t="str">
        <f>IFERROR(IF(VLOOKUP(B972,IMPORT!$F:$AF,13,FALSE)="true","X",""),"")</f>
        <v/>
      </c>
      <c r="W972" s="16" t="str">
        <f>IFERROR(IF(VLOOKUP(B972,IMPORT!$F:$AF,14,FALSE)="true","X",""),"")</f>
        <v/>
      </c>
      <c r="X972" s="12" t="str">
        <f>IFERROR(INT(IF(MID(VLOOKUP(B972,IMPORT!$F:$AF,27,FALSE),1,10)&lt;&gt;"null",MID(VLOOKUP(B972,IMPORT!$F:$AF,27,FALSE),1,10),"-")),"")</f>
        <v/>
      </c>
      <c r="Y972" s="21" t="str">
        <f>IFERROR(IF(VLOOKUP(B972,IMPORT!$F:$AF,24,FALSE)&lt;&gt;"null",VLOOKUP(B972,IMPORT!$F:$AF,24,FALSE),""),"")</f>
        <v/>
      </c>
      <c r="Z972" s="18" t="str">
        <f>IFERROR(IF(VLOOKUP(B972,IMPORT!$F:$AF,25,FALSE)&lt;&gt;"null",VLOOKUP(B972,IMPORT!$F:$AF,25,FALSE),""),"")</f>
        <v/>
      </c>
    </row>
    <row r="973" spans="1:26">
      <c r="A973" s="1" t="str">
        <f>IFERROR(IF(IMPORT!C973&lt;&gt;"",IMPORT!C973,""),"")</f>
        <v/>
      </c>
      <c r="B973" s="1">
        <f>IFERROR(VLOOKUP(D973,IMPORT!$1:$1048576,6,FALSE),"")</f>
        <v>0</v>
      </c>
      <c r="C973" s="1" t="str">
        <f>IFERROR(VLOOKUP(B973,IMPORT!$F:$G,2,FALSE),"")</f>
        <v/>
      </c>
      <c r="D973" s="8" t="str">
        <f>IFERROR(IF(IMPORT!A973&lt;&gt;"",IMPORT!A973,""),"")</f>
        <v/>
      </c>
      <c r="E973" s="1">
        <f>IFERROR(VLOOKUP(D973,IMPORT!$1:$1048576,21,FALSE),"")</f>
        <v>0</v>
      </c>
      <c r="F973" s="25" t="str">
        <f>IFERROR(IF(VLOOKUP(B973,IMPORT!$F:$J,4,0)="true","","S"),"")</f>
        <v/>
      </c>
      <c r="G973" s="10" t="str">
        <f>IFERROR(IF(VLOOKUP(B973,IMPORT!$F:$J,5,0)="normal","","B"),"")</f>
        <v/>
      </c>
      <c r="H973" s="26" t="str">
        <f>IFERROR(IF(VLOOKUP(B973,IMPORT!$F:$L,7,0)="true","","P"),"")</f>
        <v/>
      </c>
      <c r="I973" s="18" t="str">
        <f>IF(AND(OR(IMPORT!K973="available",IMPORT!K973="reservation",IMPORT!K973="reservation-late"),OR(A973&lt;&gt;"Z - Garage - Livraison",A973&lt;&gt;"Z - Garage - Livraison")),B973,"")</f>
        <v/>
      </c>
      <c r="J973" s="18" t="str">
        <f>IFERROR(IF(VLOOKUP(B973,IMPORT!$F:$AF,21,FALSE)&lt;&gt;"null",IF(OR(A973="Z - Garage - Livraison",A973="Z - Garage - Restitution"),"",B973),""),"")</f>
        <v/>
      </c>
      <c r="K973" s="18" t="str">
        <f>IF(AND(J973="",OR(IMPORT!K973="intervention",IMPORT!K973="intervention-late")),IF(OR(A973="Z - Garage - Livraison",A973="Z - Garage - Restitution"),"",B973),"")</f>
        <v/>
      </c>
      <c r="L973" s="18" t="str">
        <f>IFERROR(IF(OR(A973="Z - Garage - Livraison",A973="Z - Garage - Restitution"),B973,""),"")</f>
        <v/>
      </c>
      <c r="M973" s="20" t="str">
        <f>IFERROR(INT(IF(OR(IMPORT!K973="intervention",IMPORT!K973="intervention-late",IMPORT!K973="unavailable"),IF(J973&lt;&gt;"",MID(VLOOKUP(B973,IMPORT!$F:$AF,21,0),1,10),MID(VLOOKUP(B973,IMPORT!$F:$AF,19,0),1,10)),"")),"")</f>
        <v/>
      </c>
      <c r="N973" s="20" t="str">
        <f>IFERROR(INT(IF(OR(IMPORT!K973="intervention",IMPORT!K973="intervention-late",IMPORT!K973="unavailable"),IF(J973&lt;&gt;"",MID(VLOOKUP(B973,IMPORT!$F:$AF,22,0),1,10),MID(VLOOKUP(B973,IMPORT!$F:$AF,20,0),1,10)),"")),"")</f>
        <v/>
      </c>
      <c r="O973" s="18" t="str">
        <f t="shared" ca="1" si="15"/>
        <v/>
      </c>
      <c r="P973" s="14" t="str">
        <f>IFERROR(INT(IF(MID(VLOOKUP(B973,IMPORT!$F:$AF,23,FALSE),1,10)&lt;&gt;"null",MID(VLOOKUP(B973,IMPORT!$F:$AF,23,FALSE),1,10),"")),"")</f>
        <v/>
      </c>
      <c r="Q973" s="16" t="str">
        <f>IFERROR(INT(IF(MID(VLOOKUP(B973,IMPORT!$F:$AF,26,FALSE),1,10)&lt;&gt;"null",MID(VLOOKUP(B973,IMPORT!$F:$AF,26,FALSE),1,10),"")),"")</f>
        <v/>
      </c>
      <c r="R973" s="16" t="str">
        <f>IFERROR(IF(VLOOKUP(B973,IMPORT!$F:$AF,11,FALSE)="true","X",""),"")</f>
        <v/>
      </c>
      <c r="S973" s="16" t="str">
        <f>IFERROR(IF(VLOOKUP(B973,IMPORT!$F:$AF,12,FALSE)="true","X",""),"")</f>
        <v/>
      </c>
      <c r="T973" s="16" t="str">
        <f>IFERROR(IF(VLOOKUP(B973,IMPORT!$F:$AF,9,FALSE)="true","X",""),"")</f>
        <v/>
      </c>
      <c r="U973" s="16" t="str">
        <f>IFERROR(IF(VLOOKUP(B973,IMPORT!$F:$AF,10,FALSE)="true","X",""),"")</f>
        <v/>
      </c>
      <c r="V973" s="16" t="str">
        <f>IFERROR(IF(VLOOKUP(B973,IMPORT!$F:$AF,13,FALSE)="true","X",""),"")</f>
        <v/>
      </c>
      <c r="W973" s="16" t="str">
        <f>IFERROR(IF(VLOOKUP(B973,IMPORT!$F:$AF,14,FALSE)="true","X",""),"")</f>
        <v/>
      </c>
      <c r="X973" s="12" t="str">
        <f>IFERROR(INT(IF(MID(VLOOKUP(B973,IMPORT!$F:$AF,27,FALSE),1,10)&lt;&gt;"null",MID(VLOOKUP(B973,IMPORT!$F:$AF,27,FALSE),1,10),"-")),"")</f>
        <v/>
      </c>
      <c r="Y973" s="21" t="str">
        <f>IFERROR(IF(VLOOKUP(B973,IMPORT!$F:$AF,24,FALSE)&lt;&gt;"null",VLOOKUP(B973,IMPORT!$F:$AF,24,FALSE),""),"")</f>
        <v/>
      </c>
      <c r="Z973" s="18" t="str">
        <f>IFERROR(IF(VLOOKUP(B973,IMPORT!$F:$AF,25,FALSE)&lt;&gt;"null",VLOOKUP(B973,IMPORT!$F:$AF,25,FALSE),""),"")</f>
        <v/>
      </c>
    </row>
    <row r="974" spans="1:26">
      <c r="A974" s="1" t="str">
        <f>IFERROR(IF(IMPORT!C974&lt;&gt;"",IMPORT!C974,""),"")</f>
        <v/>
      </c>
      <c r="B974" s="1">
        <f>IFERROR(VLOOKUP(D974,IMPORT!$1:$1048576,6,FALSE),"")</f>
        <v>0</v>
      </c>
      <c r="C974" s="1" t="str">
        <f>IFERROR(VLOOKUP(B974,IMPORT!$F:$G,2,FALSE),"")</f>
        <v/>
      </c>
      <c r="D974" s="8" t="str">
        <f>IFERROR(IF(IMPORT!A974&lt;&gt;"",IMPORT!A974,""),"")</f>
        <v/>
      </c>
      <c r="E974" s="1">
        <f>IFERROR(VLOOKUP(D974,IMPORT!$1:$1048576,21,FALSE),"")</f>
        <v>0</v>
      </c>
      <c r="F974" s="25" t="str">
        <f>IFERROR(IF(VLOOKUP(B974,IMPORT!$F:$J,4,0)="true","","S"),"")</f>
        <v/>
      </c>
      <c r="G974" s="10" t="str">
        <f>IFERROR(IF(VLOOKUP(B974,IMPORT!$F:$J,5,0)="normal","","B"),"")</f>
        <v/>
      </c>
      <c r="H974" s="26" t="str">
        <f>IFERROR(IF(VLOOKUP(B974,IMPORT!$F:$L,7,0)="true","","P"),"")</f>
        <v/>
      </c>
      <c r="I974" s="18" t="str">
        <f>IF(AND(OR(IMPORT!K974="available",IMPORT!K974="reservation",IMPORT!K974="reservation-late"),OR(A974&lt;&gt;"Z - Garage - Livraison",A974&lt;&gt;"Z - Garage - Livraison")),B974,"")</f>
        <v/>
      </c>
      <c r="J974" s="18" t="str">
        <f>IFERROR(IF(VLOOKUP(B974,IMPORT!$F:$AF,21,FALSE)&lt;&gt;"null",IF(OR(A974="Z - Garage - Livraison",A974="Z - Garage - Restitution"),"",B974),""),"")</f>
        <v/>
      </c>
      <c r="K974" s="18" t="str">
        <f>IF(AND(J974="",OR(IMPORT!K974="intervention",IMPORT!K974="intervention-late")),IF(OR(A974="Z - Garage - Livraison",A974="Z - Garage - Restitution"),"",B974),"")</f>
        <v/>
      </c>
      <c r="L974" s="18" t="str">
        <f>IFERROR(IF(OR(A974="Z - Garage - Livraison",A974="Z - Garage - Restitution"),B974,""),"")</f>
        <v/>
      </c>
      <c r="M974" s="20" t="str">
        <f>IFERROR(INT(IF(OR(IMPORT!K974="intervention",IMPORT!K974="intervention-late",IMPORT!K974="unavailable"),IF(J974&lt;&gt;"",MID(VLOOKUP(B974,IMPORT!$F:$AF,21,0),1,10),MID(VLOOKUP(B974,IMPORT!$F:$AF,19,0),1,10)),"")),"")</f>
        <v/>
      </c>
      <c r="N974" s="20" t="str">
        <f>IFERROR(INT(IF(OR(IMPORT!K974="intervention",IMPORT!K974="intervention-late",IMPORT!K974="unavailable"),IF(J974&lt;&gt;"",MID(VLOOKUP(B974,IMPORT!$F:$AF,22,0),1,10),MID(VLOOKUP(B974,IMPORT!$F:$AF,20,0),1,10)),"")),"")</f>
        <v/>
      </c>
      <c r="O974" s="18" t="str">
        <f t="shared" ca="1" si="15"/>
        <v/>
      </c>
      <c r="P974" s="14" t="str">
        <f>IFERROR(INT(IF(MID(VLOOKUP(B974,IMPORT!$F:$AF,23,FALSE),1,10)&lt;&gt;"null",MID(VLOOKUP(B974,IMPORT!$F:$AF,23,FALSE),1,10),"")),"")</f>
        <v/>
      </c>
      <c r="Q974" s="16" t="str">
        <f>IFERROR(INT(IF(MID(VLOOKUP(B974,IMPORT!$F:$AF,26,FALSE),1,10)&lt;&gt;"null",MID(VLOOKUP(B974,IMPORT!$F:$AF,26,FALSE),1,10),"")),"")</f>
        <v/>
      </c>
      <c r="R974" s="16" t="str">
        <f>IFERROR(IF(VLOOKUP(B974,IMPORT!$F:$AF,11,FALSE)="true","X",""),"")</f>
        <v/>
      </c>
      <c r="S974" s="16" t="str">
        <f>IFERROR(IF(VLOOKUP(B974,IMPORT!$F:$AF,12,FALSE)="true","X",""),"")</f>
        <v/>
      </c>
      <c r="T974" s="16" t="str">
        <f>IFERROR(IF(VLOOKUP(B974,IMPORT!$F:$AF,9,FALSE)="true","X",""),"")</f>
        <v/>
      </c>
      <c r="U974" s="16" t="str">
        <f>IFERROR(IF(VLOOKUP(B974,IMPORT!$F:$AF,10,FALSE)="true","X",""),"")</f>
        <v/>
      </c>
      <c r="V974" s="16" t="str">
        <f>IFERROR(IF(VLOOKUP(B974,IMPORT!$F:$AF,13,FALSE)="true","X",""),"")</f>
        <v/>
      </c>
      <c r="W974" s="16" t="str">
        <f>IFERROR(IF(VLOOKUP(B974,IMPORT!$F:$AF,14,FALSE)="true","X",""),"")</f>
        <v/>
      </c>
      <c r="X974" s="12" t="str">
        <f>IFERROR(INT(IF(MID(VLOOKUP(B974,IMPORT!$F:$AF,27,FALSE),1,10)&lt;&gt;"null",MID(VLOOKUP(B974,IMPORT!$F:$AF,27,FALSE),1,10),"-")),"")</f>
        <v/>
      </c>
      <c r="Y974" s="21" t="str">
        <f>IFERROR(IF(VLOOKUP(B974,IMPORT!$F:$AF,24,FALSE)&lt;&gt;"null",VLOOKUP(B974,IMPORT!$F:$AF,24,FALSE),""),"")</f>
        <v/>
      </c>
      <c r="Z974" s="18" t="str">
        <f>IFERROR(IF(VLOOKUP(B974,IMPORT!$F:$AF,25,FALSE)&lt;&gt;"null",VLOOKUP(B974,IMPORT!$F:$AF,25,FALSE),""),"")</f>
        <v/>
      </c>
    </row>
    <row r="975" spans="1:26">
      <c r="A975" s="1" t="str">
        <f>IFERROR(IF(IMPORT!C975&lt;&gt;"",IMPORT!C975,""),"")</f>
        <v/>
      </c>
      <c r="B975" s="1">
        <f>IFERROR(VLOOKUP(D975,IMPORT!$1:$1048576,6,FALSE),"")</f>
        <v>0</v>
      </c>
      <c r="C975" s="1" t="str">
        <f>IFERROR(VLOOKUP(B975,IMPORT!$F:$G,2,FALSE),"")</f>
        <v/>
      </c>
      <c r="D975" s="8" t="str">
        <f>IFERROR(IF(IMPORT!A975&lt;&gt;"",IMPORT!A975,""),"")</f>
        <v/>
      </c>
      <c r="E975" s="1">
        <f>IFERROR(VLOOKUP(D975,IMPORT!$1:$1048576,21,FALSE),"")</f>
        <v>0</v>
      </c>
      <c r="F975" s="25" t="str">
        <f>IFERROR(IF(VLOOKUP(B975,IMPORT!$F:$J,4,0)="true","","S"),"")</f>
        <v/>
      </c>
      <c r="G975" s="10" t="str">
        <f>IFERROR(IF(VLOOKUP(B975,IMPORT!$F:$J,5,0)="normal","","B"),"")</f>
        <v/>
      </c>
      <c r="H975" s="26" t="str">
        <f>IFERROR(IF(VLOOKUP(B975,IMPORT!$F:$L,7,0)="true","","P"),"")</f>
        <v/>
      </c>
      <c r="I975" s="18" t="str">
        <f>IF(AND(OR(IMPORT!K975="available",IMPORT!K975="reservation",IMPORT!K975="reservation-late"),OR(A975&lt;&gt;"Z - Garage - Livraison",A975&lt;&gt;"Z - Garage - Livraison")),B975,"")</f>
        <v/>
      </c>
      <c r="J975" s="18" t="str">
        <f>IFERROR(IF(VLOOKUP(B975,IMPORT!$F:$AF,21,FALSE)&lt;&gt;"null",IF(OR(A975="Z - Garage - Livraison",A975="Z - Garage - Restitution"),"",B975),""),"")</f>
        <v/>
      </c>
      <c r="K975" s="18" t="str">
        <f>IF(AND(J975="",OR(IMPORT!K975="intervention",IMPORT!K975="intervention-late")),IF(OR(A975="Z - Garage - Livraison",A975="Z - Garage - Restitution"),"",B975),"")</f>
        <v/>
      </c>
      <c r="L975" s="18" t="str">
        <f>IFERROR(IF(OR(A975="Z - Garage - Livraison",A975="Z - Garage - Restitution"),B975,""),"")</f>
        <v/>
      </c>
      <c r="M975" s="20" t="str">
        <f>IFERROR(INT(IF(OR(IMPORT!K975="intervention",IMPORT!K975="intervention-late",IMPORT!K975="unavailable"),IF(J975&lt;&gt;"",MID(VLOOKUP(B975,IMPORT!$F:$AF,21,0),1,10),MID(VLOOKUP(B975,IMPORT!$F:$AF,19,0),1,10)),"")),"")</f>
        <v/>
      </c>
      <c r="N975" s="20" t="str">
        <f>IFERROR(INT(IF(OR(IMPORT!K975="intervention",IMPORT!K975="intervention-late",IMPORT!K975="unavailable"),IF(J975&lt;&gt;"",MID(VLOOKUP(B975,IMPORT!$F:$AF,22,0),1,10),MID(VLOOKUP(B975,IMPORT!$F:$AF,20,0),1,10)),"")),"")</f>
        <v/>
      </c>
      <c r="O975" s="18" t="str">
        <f t="shared" ca="1" si="15"/>
        <v/>
      </c>
      <c r="P975" s="14" t="str">
        <f>IFERROR(INT(IF(MID(VLOOKUP(B975,IMPORT!$F:$AF,23,FALSE),1,10)&lt;&gt;"null",MID(VLOOKUP(B975,IMPORT!$F:$AF,23,FALSE),1,10),"")),"")</f>
        <v/>
      </c>
      <c r="Q975" s="16" t="str">
        <f>IFERROR(INT(IF(MID(VLOOKUP(B975,IMPORT!$F:$AF,26,FALSE),1,10)&lt;&gt;"null",MID(VLOOKUP(B975,IMPORT!$F:$AF,26,FALSE),1,10),"")),"")</f>
        <v/>
      </c>
      <c r="R975" s="16" t="str">
        <f>IFERROR(IF(VLOOKUP(B975,IMPORT!$F:$AF,11,FALSE)="true","X",""),"")</f>
        <v/>
      </c>
      <c r="S975" s="16" t="str">
        <f>IFERROR(IF(VLOOKUP(B975,IMPORT!$F:$AF,12,FALSE)="true","X",""),"")</f>
        <v/>
      </c>
      <c r="T975" s="16" t="str">
        <f>IFERROR(IF(VLOOKUP(B975,IMPORT!$F:$AF,9,FALSE)="true","X",""),"")</f>
        <v/>
      </c>
      <c r="U975" s="16" t="str">
        <f>IFERROR(IF(VLOOKUP(B975,IMPORT!$F:$AF,10,FALSE)="true","X",""),"")</f>
        <v/>
      </c>
      <c r="V975" s="16" t="str">
        <f>IFERROR(IF(VLOOKUP(B975,IMPORT!$F:$AF,13,FALSE)="true","X",""),"")</f>
        <v/>
      </c>
      <c r="W975" s="16" t="str">
        <f>IFERROR(IF(VLOOKUP(B975,IMPORT!$F:$AF,14,FALSE)="true","X",""),"")</f>
        <v/>
      </c>
      <c r="X975" s="12" t="str">
        <f>IFERROR(INT(IF(MID(VLOOKUP(B975,IMPORT!$F:$AF,27,FALSE),1,10)&lt;&gt;"null",MID(VLOOKUP(B975,IMPORT!$F:$AF,27,FALSE),1,10),"-")),"")</f>
        <v/>
      </c>
      <c r="Y975" s="21" t="str">
        <f>IFERROR(IF(VLOOKUP(B975,IMPORT!$F:$AF,24,FALSE)&lt;&gt;"null",VLOOKUP(B975,IMPORT!$F:$AF,24,FALSE),""),"")</f>
        <v/>
      </c>
      <c r="Z975" s="18" t="str">
        <f>IFERROR(IF(VLOOKUP(B975,IMPORT!$F:$AF,25,FALSE)&lt;&gt;"null",VLOOKUP(B975,IMPORT!$F:$AF,25,FALSE),""),"")</f>
        <v/>
      </c>
    </row>
    <row r="976" spans="1:26">
      <c r="A976" s="1" t="str">
        <f>IFERROR(IF(IMPORT!C976&lt;&gt;"",IMPORT!C976,""),"")</f>
        <v/>
      </c>
      <c r="B976" s="1">
        <f>IFERROR(VLOOKUP(D976,IMPORT!$1:$1048576,6,FALSE),"")</f>
        <v>0</v>
      </c>
      <c r="C976" s="1" t="str">
        <f>IFERROR(VLOOKUP(B976,IMPORT!$F:$G,2,FALSE),"")</f>
        <v/>
      </c>
      <c r="D976" s="8" t="str">
        <f>IFERROR(IF(IMPORT!A976&lt;&gt;"",IMPORT!A976,""),"")</f>
        <v/>
      </c>
      <c r="E976" s="1">
        <f>IFERROR(VLOOKUP(D976,IMPORT!$1:$1048576,21,FALSE),"")</f>
        <v>0</v>
      </c>
      <c r="F976" s="25" t="str">
        <f>IFERROR(IF(VLOOKUP(B976,IMPORT!$F:$J,4,0)="true","","S"),"")</f>
        <v/>
      </c>
      <c r="G976" s="10" t="str">
        <f>IFERROR(IF(VLOOKUP(B976,IMPORT!$F:$J,5,0)="normal","","B"),"")</f>
        <v/>
      </c>
      <c r="H976" s="26" t="str">
        <f>IFERROR(IF(VLOOKUP(B976,IMPORT!$F:$L,7,0)="true","","P"),"")</f>
        <v/>
      </c>
      <c r="I976" s="18" t="str">
        <f>IF(AND(OR(IMPORT!K976="available",IMPORT!K976="reservation",IMPORT!K976="reservation-late"),OR(A976&lt;&gt;"Z - Garage - Livraison",A976&lt;&gt;"Z - Garage - Livraison")),B976,"")</f>
        <v/>
      </c>
      <c r="J976" s="18" t="str">
        <f>IFERROR(IF(VLOOKUP(B976,IMPORT!$F:$AF,21,FALSE)&lt;&gt;"null",IF(OR(A976="Z - Garage - Livraison",A976="Z - Garage - Restitution"),"",B976),""),"")</f>
        <v/>
      </c>
      <c r="K976" s="18" t="str">
        <f>IF(AND(J976="",OR(IMPORT!K976="intervention",IMPORT!K976="intervention-late")),IF(OR(A976="Z - Garage - Livraison",A976="Z - Garage - Restitution"),"",B976),"")</f>
        <v/>
      </c>
      <c r="L976" s="18" t="str">
        <f>IFERROR(IF(OR(A976="Z - Garage - Livraison",A976="Z - Garage - Restitution"),B976,""),"")</f>
        <v/>
      </c>
      <c r="M976" s="20" t="str">
        <f>IFERROR(INT(IF(OR(IMPORT!K976="intervention",IMPORT!K976="intervention-late",IMPORT!K976="unavailable"),IF(J976&lt;&gt;"",MID(VLOOKUP(B976,IMPORT!$F:$AF,21,0),1,10),MID(VLOOKUP(B976,IMPORT!$F:$AF,19,0),1,10)),"")),"")</f>
        <v/>
      </c>
      <c r="N976" s="20" t="str">
        <f>IFERROR(INT(IF(OR(IMPORT!K976="intervention",IMPORT!K976="intervention-late",IMPORT!K976="unavailable"),IF(J976&lt;&gt;"",MID(VLOOKUP(B976,IMPORT!$F:$AF,22,0),1,10),MID(VLOOKUP(B976,IMPORT!$F:$AF,20,0),1,10)),"")),"")</f>
        <v/>
      </c>
      <c r="O976" s="18" t="str">
        <f t="shared" ca="1" si="15"/>
        <v/>
      </c>
      <c r="P976" s="14" t="str">
        <f>IFERROR(INT(IF(MID(VLOOKUP(B976,IMPORT!$F:$AF,23,FALSE),1,10)&lt;&gt;"null",MID(VLOOKUP(B976,IMPORT!$F:$AF,23,FALSE),1,10),"")),"")</f>
        <v/>
      </c>
      <c r="Q976" s="16" t="str">
        <f>IFERROR(INT(IF(MID(VLOOKUP(B976,IMPORT!$F:$AF,26,FALSE),1,10)&lt;&gt;"null",MID(VLOOKUP(B976,IMPORT!$F:$AF,26,FALSE),1,10),"")),"")</f>
        <v/>
      </c>
      <c r="R976" s="16" t="str">
        <f>IFERROR(IF(VLOOKUP(B976,IMPORT!$F:$AF,11,FALSE)="true","X",""),"")</f>
        <v/>
      </c>
      <c r="S976" s="16" t="str">
        <f>IFERROR(IF(VLOOKUP(B976,IMPORT!$F:$AF,12,FALSE)="true","X",""),"")</f>
        <v/>
      </c>
      <c r="T976" s="16" t="str">
        <f>IFERROR(IF(VLOOKUP(B976,IMPORT!$F:$AF,9,FALSE)="true","X",""),"")</f>
        <v/>
      </c>
      <c r="U976" s="16" t="str">
        <f>IFERROR(IF(VLOOKUP(B976,IMPORT!$F:$AF,10,FALSE)="true","X",""),"")</f>
        <v/>
      </c>
      <c r="V976" s="16" t="str">
        <f>IFERROR(IF(VLOOKUP(B976,IMPORT!$F:$AF,13,FALSE)="true","X",""),"")</f>
        <v/>
      </c>
      <c r="W976" s="16" t="str">
        <f>IFERROR(IF(VLOOKUP(B976,IMPORT!$F:$AF,14,FALSE)="true","X",""),"")</f>
        <v/>
      </c>
      <c r="X976" s="12" t="str">
        <f>IFERROR(INT(IF(MID(VLOOKUP(B976,IMPORT!$F:$AF,27,FALSE),1,10)&lt;&gt;"null",MID(VLOOKUP(B976,IMPORT!$F:$AF,27,FALSE),1,10),"-")),"")</f>
        <v/>
      </c>
      <c r="Y976" s="21" t="str">
        <f>IFERROR(IF(VLOOKUP(B976,IMPORT!$F:$AF,24,FALSE)&lt;&gt;"null",VLOOKUP(B976,IMPORT!$F:$AF,24,FALSE),""),"")</f>
        <v/>
      </c>
      <c r="Z976" s="18" t="str">
        <f>IFERROR(IF(VLOOKUP(B976,IMPORT!$F:$AF,25,FALSE)&lt;&gt;"null",VLOOKUP(B976,IMPORT!$F:$AF,25,FALSE),""),"")</f>
        <v/>
      </c>
    </row>
    <row r="977" spans="1:26">
      <c r="A977" s="1" t="str">
        <f>IFERROR(IF(IMPORT!C977&lt;&gt;"",IMPORT!C977,""),"")</f>
        <v/>
      </c>
      <c r="B977" s="1">
        <f>IFERROR(VLOOKUP(D977,IMPORT!$1:$1048576,6,FALSE),"")</f>
        <v>0</v>
      </c>
      <c r="C977" s="1" t="str">
        <f>IFERROR(VLOOKUP(B977,IMPORT!$F:$G,2,FALSE),"")</f>
        <v/>
      </c>
      <c r="D977" s="8" t="str">
        <f>IFERROR(IF(IMPORT!A977&lt;&gt;"",IMPORT!A977,""),"")</f>
        <v/>
      </c>
      <c r="E977" s="1">
        <f>IFERROR(VLOOKUP(D977,IMPORT!$1:$1048576,21,FALSE),"")</f>
        <v>0</v>
      </c>
      <c r="F977" s="25" t="str">
        <f>IFERROR(IF(VLOOKUP(B977,IMPORT!$F:$J,4,0)="true","","S"),"")</f>
        <v/>
      </c>
      <c r="G977" s="10" t="str">
        <f>IFERROR(IF(VLOOKUP(B977,IMPORT!$F:$J,5,0)="normal","","B"),"")</f>
        <v/>
      </c>
      <c r="H977" s="26" t="str">
        <f>IFERROR(IF(VLOOKUP(B977,IMPORT!$F:$L,7,0)="true","","P"),"")</f>
        <v/>
      </c>
      <c r="I977" s="18" t="str">
        <f>IF(AND(OR(IMPORT!K977="available",IMPORT!K977="reservation",IMPORT!K977="reservation-late"),OR(A977&lt;&gt;"Z - Garage - Livraison",A977&lt;&gt;"Z - Garage - Livraison")),B977,"")</f>
        <v/>
      </c>
      <c r="J977" s="18" t="str">
        <f>IFERROR(IF(VLOOKUP(B977,IMPORT!$F:$AF,21,FALSE)&lt;&gt;"null",IF(OR(A977="Z - Garage - Livraison",A977="Z - Garage - Restitution"),"",B977),""),"")</f>
        <v/>
      </c>
      <c r="K977" s="18" t="str">
        <f>IF(AND(J977="",OR(IMPORT!K977="intervention",IMPORT!K977="intervention-late")),IF(OR(A977="Z - Garage - Livraison",A977="Z - Garage - Restitution"),"",B977),"")</f>
        <v/>
      </c>
      <c r="L977" s="18" t="str">
        <f>IFERROR(IF(OR(A977="Z - Garage - Livraison",A977="Z - Garage - Restitution"),B977,""),"")</f>
        <v/>
      </c>
      <c r="M977" s="20" t="str">
        <f>IFERROR(INT(IF(OR(IMPORT!K977="intervention",IMPORT!K977="intervention-late",IMPORT!K977="unavailable"),IF(J977&lt;&gt;"",MID(VLOOKUP(B977,IMPORT!$F:$AF,21,0),1,10),MID(VLOOKUP(B977,IMPORT!$F:$AF,19,0),1,10)),"")),"")</f>
        <v/>
      </c>
      <c r="N977" s="20" t="str">
        <f>IFERROR(INT(IF(OR(IMPORT!K977="intervention",IMPORT!K977="intervention-late",IMPORT!K977="unavailable"),IF(J977&lt;&gt;"",MID(VLOOKUP(B977,IMPORT!$F:$AF,22,0),1,10),MID(VLOOKUP(B977,IMPORT!$F:$AF,20,0),1,10)),"")),"")</f>
        <v/>
      </c>
      <c r="O977" s="18" t="str">
        <f t="shared" ca="1" si="15"/>
        <v/>
      </c>
      <c r="P977" s="14" t="str">
        <f>IFERROR(INT(IF(MID(VLOOKUP(B977,IMPORT!$F:$AF,23,FALSE),1,10)&lt;&gt;"null",MID(VLOOKUP(B977,IMPORT!$F:$AF,23,FALSE),1,10),"")),"")</f>
        <v/>
      </c>
      <c r="Q977" s="16" t="str">
        <f>IFERROR(INT(IF(MID(VLOOKUP(B977,IMPORT!$F:$AF,26,FALSE),1,10)&lt;&gt;"null",MID(VLOOKUP(B977,IMPORT!$F:$AF,26,FALSE),1,10),"")),"")</f>
        <v/>
      </c>
      <c r="R977" s="16" t="str">
        <f>IFERROR(IF(VLOOKUP(B977,IMPORT!$F:$AF,11,FALSE)="true","X",""),"")</f>
        <v/>
      </c>
      <c r="S977" s="16" t="str">
        <f>IFERROR(IF(VLOOKUP(B977,IMPORT!$F:$AF,12,FALSE)="true","X",""),"")</f>
        <v/>
      </c>
      <c r="T977" s="16" t="str">
        <f>IFERROR(IF(VLOOKUP(B977,IMPORT!$F:$AF,9,FALSE)="true","X",""),"")</f>
        <v/>
      </c>
      <c r="U977" s="16" t="str">
        <f>IFERROR(IF(VLOOKUP(B977,IMPORT!$F:$AF,10,FALSE)="true","X",""),"")</f>
        <v/>
      </c>
      <c r="V977" s="16" t="str">
        <f>IFERROR(IF(VLOOKUP(B977,IMPORT!$F:$AF,13,FALSE)="true","X",""),"")</f>
        <v/>
      </c>
      <c r="W977" s="16" t="str">
        <f>IFERROR(IF(VLOOKUP(B977,IMPORT!$F:$AF,14,FALSE)="true","X",""),"")</f>
        <v/>
      </c>
      <c r="X977" s="12" t="str">
        <f>IFERROR(INT(IF(MID(VLOOKUP(B977,IMPORT!$F:$AF,27,FALSE),1,10)&lt;&gt;"null",MID(VLOOKUP(B977,IMPORT!$F:$AF,27,FALSE),1,10),"-")),"")</f>
        <v/>
      </c>
      <c r="Y977" s="21" t="str">
        <f>IFERROR(IF(VLOOKUP(B977,IMPORT!$F:$AF,24,FALSE)&lt;&gt;"null",VLOOKUP(B977,IMPORT!$F:$AF,24,FALSE),""),"")</f>
        <v/>
      </c>
      <c r="Z977" s="18" t="str">
        <f>IFERROR(IF(VLOOKUP(B977,IMPORT!$F:$AF,25,FALSE)&lt;&gt;"null",VLOOKUP(B977,IMPORT!$F:$AF,25,FALSE),""),"")</f>
        <v/>
      </c>
    </row>
    <row r="978" spans="1:26">
      <c r="A978" s="1" t="str">
        <f>IFERROR(IF(IMPORT!C978&lt;&gt;"",IMPORT!C978,""),"")</f>
        <v/>
      </c>
      <c r="B978" s="1">
        <f>IFERROR(VLOOKUP(D978,IMPORT!$1:$1048576,6,FALSE),"")</f>
        <v>0</v>
      </c>
      <c r="C978" s="1" t="str">
        <f>IFERROR(VLOOKUP(B978,IMPORT!$F:$G,2,FALSE),"")</f>
        <v/>
      </c>
      <c r="D978" s="8" t="str">
        <f>IFERROR(IF(IMPORT!A978&lt;&gt;"",IMPORT!A978,""),"")</f>
        <v/>
      </c>
      <c r="E978" s="1">
        <f>IFERROR(VLOOKUP(D978,IMPORT!$1:$1048576,21,FALSE),"")</f>
        <v>0</v>
      </c>
      <c r="F978" s="25" t="str">
        <f>IFERROR(IF(VLOOKUP(B978,IMPORT!$F:$J,4,0)="true","","S"),"")</f>
        <v/>
      </c>
      <c r="G978" s="10" t="str">
        <f>IFERROR(IF(VLOOKUP(B978,IMPORT!$F:$J,5,0)="normal","","B"),"")</f>
        <v/>
      </c>
      <c r="H978" s="26" t="str">
        <f>IFERROR(IF(VLOOKUP(B978,IMPORT!$F:$L,7,0)="true","","P"),"")</f>
        <v/>
      </c>
      <c r="I978" s="18" t="str">
        <f>IF(AND(OR(IMPORT!K978="available",IMPORT!K978="reservation",IMPORT!K978="reservation-late"),OR(A978&lt;&gt;"Z - Garage - Livraison",A978&lt;&gt;"Z - Garage - Livraison")),B978,"")</f>
        <v/>
      </c>
      <c r="J978" s="18" t="str">
        <f>IFERROR(IF(VLOOKUP(B978,IMPORT!$F:$AF,21,FALSE)&lt;&gt;"null",IF(OR(A978="Z - Garage - Livraison",A978="Z - Garage - Restitution"),"",B978),""),"")</f>
        <v/>
      </c>
      <c r="K978" s="18" t="str">
        <f>IF(AND(J978="",OR(IMPORT!K978="intervention",IMPORT!K978="intervention-late")),IF(OR(A978="Z - Garage - Livraison",A978="Z - Garage - Restitution"),"",B978),"")</f>
        <v/>
      </c>
      <c r="L978" s="18" t="str">
        <f>IFERROR(IF(OR(A978="Z - Garage - Livraison",A978="Z - Garage - Restitution"),B978,""),"")</f>
        <v/>
      </c>
      <c r="M978" s="20" t="str">
        <f>IFERROR(INT(IF(OR(IMPORT!K978="intervention",IMPORT!K978="intervention-late",IMPORT!K978="unavailable"),IF(J978&lt;&gt;"",MID(VLOOKUP(B978,IMPORT!$F:$AF,21,0),1,10),MID(VLOOKUP(B978,IMPORT!$F:$AF,19,0),1,10)),"")),"")</f>
        <v/>
      </c>
      <c r="N978" s="20" t="str">
        <f>IFERROR(INT(IF(OR(IMPORT!K978="intervention",IMPORT!K978="intervention-late",IMPORT!K978="unavailable"),IF(J978&lt;&gt;"",MID(VLOOKUP(B978,IMPORT!$F:$AF,22,0),1,10),MID(VLOOKUP(B978,IMPORT!$F:$AF,20,0),1,10)),"")),"")</f>
        <v/>
      </c>
      <c r="O978" s="18" t="str">
        <f t="shared" ca="1" si="15"/>
        <v/>
      </c>
      <c r="P978" s="14" t="str">
        <f>IFERROR(INT(IF(MID(VLOOKUP(B978,IMPORT!$F:$AF,23,FALSE),1,10)&lt;&gt;"null",MID(VLOOKUP(B978,IMPORT!$F:$AF,23,FALSE),1,10),"")),"")</f>
        <v/>
      </c>
      <c r="Q978" s="16" t="str">
        <f>IFERROR(INT(IF(MID(VLOOKUP(B978,IMPORT!$F:$AF,26,FALSE),1,10)&lt;&gt;"null",MID(VLOOKUP(B978,IMPORT!$F:$AF,26,FALSE),1,10),"")),"")</f>
        <v/>
      </c>
      <c r="R978" s="16" t="str">
        <f>IFERROR(IF(VLOOKUP(B978,IMPORT!$F:$AF,11,FALSE)="true","X",""),"")</f>
        <v/>
      </c>
      <c r="S978" s="16" t="str">
        <f>IFERROR(IF(VLOOKUP(B978,IMPORT!$F:$AF,12,FALSE)="true","X",""),"")</f>
        <v/>
      </c>
      <c r="T978" s="16" t="str">
        <f>IFERROR(IF(VLOOKUP(B978,IMPORT!$F:$AF,9,FALSE)="true","X",""),"")</f>
        <v/>
      </c>
      <c r="U978" s="16" t="str">
        <f>IFERROR(IF(VLOOKUP(B978,IMPORT!$F:$AF,10,FALSE)="true","X",""),"")</f>
        <v/>
      </c>
      <c r="V978" s="16" t="str">
        <f>IFERROR(IF(VLOOKUP(B978,IMPORT!$F:$AF,13,FALSE)="true","X",""),"")</f>
        <v/>
      </c>
      <c r="W978" s="16" t="str">
        <f>IFERROR(IF(VLOOKUP(B978,IMPORT!$F:$AF,14,FALSE)="true","X",""),"")</f>
        <v/>
      </c>
      <c r="X978" s="12" t="str">
        <f>IFERROR(INT(IF(MID(VLOOKUP(B978,IMPORT!$F:$AF,27,FALSE),1,10)&lt;&gt;"null",MID(VLOOKUP(B978,IMPORT!$F:$AF,27,FALSE),1,10),"-")),"")</f>
        <v/>
      </c>
      <c r="Y978" s="21" t="str">
        <f>IFERROR(IF(VLOOKUP(B978,IMPORT!$F:$AF,24,FALSE)&lt;&gt;"null",VLOOKUP(B978,IMPORT!$F:$AF,24,FALSE),""),"")</f>
        <v/>
      </c>
      <c r="Z978" s="18" t="str">
        <f>IFERROR(IF(VLOOKUP(B978,IMPORT!$F:$AF,25,FALSE)&lt;&gt;"null",VLOOKUP(B978,IMPORT!$F:$AF,25,FALSE),""),"")</f>
        <v/>
      </c>
    </row>
    <row r="979" spans="1:26">
      <c r="A979" s="1" t="str">
        <f>IFERROR(IF(IMPORT!C979&lt;&gt;"",IMPORT!C979,""),"")</f>
        <v/>
      </c>
      <c r="B979" s="1">
        <f>IFERROR(VLOOKUP(D979,IMPORT!$1:$1048576,6,FALSE),"")</f>
        <v>0</v>
      </c>
      <c r="C979" s="1" t="str">
        <f>IFERROR(VLOOKUP(B979,IMPORT!$F:$G,2,FALSE),"")</f>
        <v/>
      </c>
      <c r="D979" s="8" t="str">
        <f>IFERROR(IF(IMPORT!A979&lt;&gt;"",IMPORT!A979,""),"")</f>
        <v/>
      </c>
      <c r="E979" s="1">
        <f>IFERROR(VLOOKUP(D979,IMPORT!$1:$1048576,21,FALSE),"")</f>
        <v>0</v>
      </c>
      <c r="F979" s="25" t="str">
        <f>IFERROR(IF(VLOOKUP(B979,IMPORT!$F:$J,4,0)="true","","S"),"")</f>
        <v/>
      </c>
      <c r="G979" s="10" t="str">
        <f>IFERROR(IF(VLOOKUP(B979,IMPORT!$F:$J,5,0)="normal","","B"),"")</f>
        <v/>
      </c>
      <c r="H979" s="26" t="str">
        <f>IFERROR(IF(VLOOKUP(B979,IMPORT!$F:$L,7,0)="true","","P"),"")</f>
        <v/>
      </c>
      <c r="I979" s="18" t="str">
        <f>IF(AND(OR(IMPORT!K979="available",IMPORT!K979="reservation",IMPORT!K979="reservation-late"),OR(A979&lt;&gt;"Z - Garage - Livraison",A979&lt;&gt;"Z - Garage - Livraison")),B979,"")</f>
        <v/>
      </c>
      <c r="J979" s="18" t="str">
        <f>IFERROR(IF(VLOOKUP(B979,IMPORT!$F:$AF,21,FALSE)&lt;&gt;"null",IF(OR(A979="Z - Garage - Livraison",A979="Z - Garage - Restitution"),"",B979),""),"")</f>
        <v/>
      </c>
      <c r="K979" s="18" t="str">
        <f>IF(AND(J979="",OR(IMPORT!K979="intervention",IMPORT!K979="intervention-late")),IF(OR(A979="Z - Garage - Livraison",A979="Z - Garage - Restitution"),"",B979),"")</f>
        <v/>
      </c>
      <c r="L979" s="18" t="str">
        <f>IFERROR(IF(OR(A979="Z - Garage - Livraison",A979="Z - Garage - Restitution"),B979,""),"")</f>
        <v/>
      </c>
      <c r="M979" s="20" t="str">
        <f>IFERROR(INT(IF(OR(IMPORT!K979="intervention",IMPORT!K979="intervention-late",IMPORT!K979="unavailable"),IF(J979&lt;&gt;"",MID(VLOOKUP(B979,IMPORT!$F:$AF,21,0),1,10),MID(VLOOKUP(B979,IMPORT!$F:$AF,19,0),1,10)),"")),"")</f>
        <v/>
      </c>
      <c r="N979" s="20" t="str">
        <f>IFERROR(INT(IF(OR(IMPORT!K979="intervention",IMPORT!K979="intervention-late",IMPORT!K979="unavailable"),IF(J979&lt;&gt;"",MID(VLOOKUP(B979,IMPORT!$F:$AF,22,0),1,10),MID(VLOOKUP(B979,IMPORT!$F:$AF,20,0),1,10)),"")),"")</f>
        <v/>
      </c>
      <c r="O979" s="18" t="str">
        <f t="shared" ca="1" si="15"/>
        <v/>
      </c>
      <c r="P979" s="14" t="str">
        <f>IFERROR(INT(IF(MID(VLOOKUP(B979,IMPORT!$F:$AF,23,FALSE),1,10)&lt;&gt;"null",MID(VLOOKUP(B979,IMPORT!$F:$AF,23,FALSE),1,10),"")),"")</f>
        <v/>
      </c>
      <c r="Q979" s="16" t="str">
        <f>IFERROR(INT(IF(MID(VLOOKUP(B979,IMPORT!$F:$AF,26,FALSE),1,10)&lt;&gt;"null",MID(VLOOKUP(B979,IMPORT!$F:$AF,26,FALSE),1,10),"")),"")</f>
        <v/>
      </c>
      <c r="R979" s="16" t="str">
        <f>IFERROR(IF(VLOOKUP(B979,IMPORT!$F:$AF,11,FALSE)="true","X",""),"")</f>
        <v/>
      </c>
      <c r="S979" s="16" t="str">
        <f>IFERROR(IF(VLOOKUP(B979,IMPORT!$F:$AF,12,FALSE)="true","X",""),"")</f>
        <v/>
      </c>
      <c r="T979" s="16" t="str">
        <f>IFERROR(IF(VLOOKUP(B979,IMPORT!$F:$AF,9,FALSE)="true","X",""),"")</f>
        <v/>
      </c>
      <c r="U979" s="16" t="str">
        <f>IFERROR(IF(VLOOKUP(B979,IMPORT!$F:$AF,10,FALSE)="true","X",""),"")</f>
        <v/>
      </c>
      <c r="V979" s="16" t="str">
        <f>IFERROR(IF(VLOOKUP(B979,IMPORT!$F:$AF,13,FALSE)="true","X",""),"")</f>
        <v/>
      </c>
      <c r="W979" s="16" t="str">
        <f>IFERROR(IF(VLOOKUP(B979,IMPORT!$F:$AF,14,FALSE)="true","X",""),"")</f>
        <v/>
      </c>
      <c r="X979" s="12" t="str">
        <f>IFERROR(INT(IF(MID(VLOOKUP(B979,IMPORT!$F:$AF,27,FALSE),1,10)&lt;&gt;"null",MID(VLOOKUP(B979,IMPORT!$F:$AF,27,FALSE),1,10),"-")),"")</f>
        <v/>
      </c>
      <c r="Y979" s="21" t="str">
        <f>IFERROR(IF(VLOOKUP(B979,IMPORT!$F:$AF,24,FALSE)&lt;&gt;"null",VLOOKUP(B979,IMPORT!$F:$AF,24,FALSE),""),"")</f>
        <v/>
      </c>
      <c r="Z979" s="18" t="str">
        <f>IFERROR(IF(VLOOKUP(B979,IMPORT!$F:$AF,25,FALSE)&lt;&gt;"null",VLOOKUP(B979,IMPORT!$F:$AF,25,FALSE),""),"")</f>
        <v/>
      </c>
    </row>
    <row r="980" spans="1:26">
      <c r="A980" s="1" t="str">
        <f>IFERROR(IF(IMPORT!C980&lt;&gt;"",IMPORT!C980,""),"")</f>
        <v/>
      </c>
      <c r="B980" s="1">
        <f>IFERROR(VLOOKUP(D980,IMPORT!$1:$1048576,6,FALSE),"")</f>
        <v>0</v>
      </c>
      <c r="C980" s="1" t="str">
        <f>IFERROR(VLOOKUP(B980,IMPORT!$F:$G,2,FALSE),"")</f>
        <v/>
      </c>
      <c r="D980" s="8" t="str">
        <f>IFERROR(IF(IMPORT!A980&lt;&gt;"",IMPORT!A980,""),"")</f>
        <v/>
      </c>
      <c r="E980" s="1">
        <f>IFERROR(VLOOKUP(D980,IMPORT!$1:$1048576,21,FALSE),"")</f>
        <v>0</v>
      </c>
      <c r="F980" s="25" t="str">
        <f>IFERROR(IF(VLOOKUP(B980,IMPORT!$F:$J,4,0)="true","","S"),"")</f>
        <v/>
      </c>
      <c r="G980" s="10" t="str">
        <f>IFERROR(IF(VLOOKUP(B980,IMPORT!$F:$J,5,0)="normal","","B"),"")</f>
        <v/>
      </c>
      <c r="H980" s="26" t="str">
        <f>IFERROR(IF(VLOOKUP(B980,IMPORT!$F:$L,7,0)="true","","P"),"")</f>
        <v/>
      </c>
      <c r="I980" s="18" t="str">
        <f>IF(AND(OR(IMPORT!K980="available",IMPORT!K980="reservation",IMPORT!K980="reservation-late"),OR(A980&lt;&gt;"Z - Garage - Livraison",A980&lt;&gt;"Z - Garage - Livraison")),B980,"")</f>
        <v/>
      </c>
      <c r="J980" s="18" t="str">
        <f>IFERROR(IF(VLOOKUP(B980,IMPORT!$F:$AF,21,FALSE)&lt;&gt;"null",IF(OR(A980="Z - Garage - Livraison",A980="Z - Garage - Restitution"),"",B980),""),"")</f>
        <v/>
      </c>
      <c r="K980" s="18" t="str">
        <f>IF(AND(J980="",OR(IMPORT!K980="intervention",IMPORT!K980="intervention-late")),IF(OR(A980="Z - Garage - Livraison",A980="Z - Garage - Restitution"),"",B980),"")</f>
        <v/>
      </c>
      <c r="L980" s="18" t="str">
        <f>IFERROR(IF(OR(A980="Z - Garage - Livraison",A980="Z - Garage - Restitution"),B980,""),"")</f>
        <v/>
      </c>
      <c r="M980" s="20" t="str">
        <f>IFERROR(INT(IF(OR(IMPORT!K980="intervention",IMPORT!K980="intervention-late",IMPORT!K980="unavailable"),IF(J980&lt;&gt;"",MID(VLOOKUP(B980,IMPORT!$F:$AF,21,0),1,10),MID(VLOOKUP(B980,IMPORT!$F:$AF,19,0),1,10)),"")),"")</f>
        <v/>
      </c>
      <c r="N980" s="20" t="str">
        <f>IFERROR(INT(IF(OR(IMPORT!K980="intervention",IMPORT!K980="intervention-late",IMPORT!K980="unavailable"),IF(J980&lt;&gt;"",MID(VLOOKUP(B980,IMPORT!$F:$AF,22,0),1,10),MID(VLOOKUP(B980,IMPORT!$F:$AF,20,0),1,10)),"")),"")</f>
        <v/>
      </c>
      <c r="O980" s="18" t="str">
        <f t="shared" ca="1" si="15"/>
        <v/>
      </c>
      <c r="P980" s="14" t="str">
        <f>IFERROR(INT(IF(MID(VLOOKUP(B980,IMPORT!$F:$AF,23,FALSE),1,10)&lt;&gt;"null",MID(VLOOKUP(B980,IMPORT!$F:$AF,23,FALSE),1,10),"")),"")</f>
        <v/>
      </c>
      <c r="Q980" s="16" t="str">
        <f>IFERROR(INT(IF(MID(VLOOKUP(B980,IMPORT!$F:$AF,26,FALSE),1,10)&lt;&gt;"null",MID(VLOOKUP(B980,IMPORT!$F:$AF,26,FALSE),1,10),"")),"")</f>
        <v/>
      </c>
      <c r="R980" s="16" t="str">
        <f>IFERROR(IF(VLOOKUP(B980,IMPORT!$F:$AF,11,FALSE)="true","X",""),"")</f>
        <v/>
      </c>
      <c r="S980" s="16" t="str">
        <f>IFERROR(IF(VLOOKUP(B980,IMPORT!$F:$AF,12,FALSE)="true","X",""),"")</f>
        <v/>
      </c>
      <c r="T980" s="16" t="str">
        <f>IFERROR(IF(VLOOKUP(B980,IMPORT!$F:$AF,9,FALSE)="true","X",""),"")</f>
        <v/>
      </c>
      <c r="U980" s="16" t="str">
        <f>IFERROR(IF(VLOOKUP(B980,IMPORT!$F:$AF,10,FALSE)="true","X",""),"")</f>
        <v/>
      </c>
      <c r="V980" s="16" t="str">
        <f>IFERROR(IF(VLOOKUP(B980,IMPORT!$F:$AF,13,FALSE)="true","X",""),"")</f>
        <v/>
      </c>
      <c r="W980" s="16" t="str">
        <f>IFERROR(IF(VLOOKUP(B980,IMPORT!$F:$AF,14,FALSE)="true","X",""),"")</f>
        <v/>
      </c>
      <c r="X980" s="12" t="str">
        <f>IFERROR(INT(IF(MID(VLOOKUP(B980,IMPORT!$F:$AF,27,FALSE),1,10)&lt;&gt;"null",MID(VLOOKUP(B980,IMPORT!$F:$AF,27,FALSE),1,10),"-")),"")</f>
        <v/>
      </c>
      <c r="Y980" s="21" t="str">
        <f>IFERROR(IF(VLOOKUP(B980,IMPORT!$F:$AF,24,FALSE)&lt;&gt;"null",VLOOKUP(B980,IMPORT!$F:$AF,24,FALSE),""),"")</f>
        <v/>
      </c>
      <c r="Z980" s="18" t="str">
        <f>IFERROR(IF(VLOOKUP(B980,IMPORT!$F:$AF,25,FALSE)&lt;&gt;"null",VLOOKUP(B980,IMPORT!$F:$AF,25,FALSE),""),"")</f>
        <v/>
      </c>
    </row>
    <row r="981" spans="1:26">
      <c r="A981" s="1" t="str">
        <f>IFERROR(IF(IMPORT!C981&lt;&gt;"",IMPORT!C981,""),"")</f>
        <v/>
      </c>
      <c r="B981" s="1">
        <f>IFERROR(VLOOKUP(D981,IMPORT!$1:$1048576,6,FALSE),"")</f>
        <v>0</v>
      </c>
      <c r="C981" s="1" t="str">
        <f>IFERROR(VLOOKUP(B981,IMPORT!$F:$G,2,FALSE),"")</f>
        <v/>
      </c>
      <c r="D981" s="8" t="str">
        <f>IFERROR(IF(IMPORT!A981&lt;&gt;"",IMPORT!A981,""),"")</f>
        <v/>
      </c>
      <c r="E981" s="1">
        <f>IFERROR(VLOOKUP(D981,IMPORT!$1:$1048576,21,FALSE),"")</f>
        <v>0</v>
      </c>
      <c r="F981" s="25" t="str">
        <f>IFERROR(IF(VLOOKUP(B981,IMPORT!$F:$J,4,0)="true","","S"),"")</f>
        <v/>
      </c>
      <c r="G981" s="10" t="str">
        <f>IFERROR(IF(VLOOKUP(B981,IMPORT!$F:$J,5,0)="normal","","B"),"")</f>
        <v/>
      </c>
      <c r="H981" s="26" t="str">
        <f>IFERROR(IF(VLOOKUP(B981,IMPORT!$F:$L,7,0)="true","","P"),"")</f>
        <v/>
      </c>
      <c r="I981" s="18" t="str">
        <f>IF(AND(OR(IMPORT!K981="available",IMPORT!K981="reservation",IMPORT!K981="reservation-late"),OR(A981&lt;&gt;"Z - Garage - Livraison",A981&lt;&gt;"Z - Garage - Livraison")),B981,"")</f>
        <v/>
      </c>
      <c r="J981" s="18" t="str">
        <f>IFERROR(IF(VLOOKUP(B981,IMPORT!$F:$AF,21,FALSE)&lt;&gt;"null",IF(OR(A981="Z - Garage - Livraison",A981="Z - Garage - Restitution"),"",B981),""),"")</f>
        <v/>
      </c>
      <c r="K981" s="18" t="str">
        <f>IF(AND(J981="",OR(IMPORT!K981="intervention",IMPORT!K981="intervention-late")),IF(OR(A981="Z - Garage - Livraison",A981="Z - Garage - Restitution"),"",B981),"")</f>
        <v/>
      </c>
      <c r="L981" s="18" t="str">
        <f>IFERROR(IF(OR(A981="Z - Garage - Livraison",A981="Z - Garage - Restitution"),B981,""),"")</f>
        <v/>
      </c>
      <c r="M981" s="20" t="str">
        <f>IFERROR(INT(IF(OR(IMPORT!K981="intervention",IMPORT!K981="intervention-late",IMPORT!K981="unavailable"),IF(J981&lt;&gt;"",MID(VLOOKUP(B981,IMPORT!$F:$AF,21,0),1,10),MID(VLOOKUP(B981,IMPORT!$F:$AF,19,0),1,10)),"")),"")</f>
        <v/>
      </c>
      <c r="N981" s="20" t="str">
        <f>IFERROR(INT(IF(OR(IMPORT!K981="intervention",IMPORT!K981="intervention-late",IMPORT!K981="unavailable"),IF(J981&lt;&gt;"",MID(VLOOKUP(B981,IMPORT!$F:$AF,22,0),1,10),MID(VLOOKUP(B981,IMPORT!$F:$AF,20,0),1,10)),"")),"")</f>
        <v/>
      </c>
      <c r="O981" s="18" t="str">
        <f t="shared" ca="1" si="15"/>
        <v/>
      </c>
      <c r="P981" s="14" t="str">
        <f>IFERROR(INT(IF(MID(VLOOKUP(B981,IMPORT!$F:$AF,23,FALSE),1,10)&lt;&gt;"null",MID(VLOOKUP(B981,IMPORT!$F:$AF,23,FALSE),1,10),"")),"")</f>
        <v/>
      </c>
      <c r="Q981" s="16" t="str">
        <f>IFERROR(INT(IF(MID(VLOOKUP(B981,IMPORT!$F:$AF,26,FALSE),1,10)&lt;&gt;"null",MID(VLOOKUP(B981,IMPORT!$F:$AF,26,FALSE),1,10),"")),"")</f>
        <v/>
      </c>
      <c r="R981" s="16" t="str">
        <f>IFERROR(IF(VLOOKUP(B981,IMPORT!$F:$AF,11,FALSE)="true","X",""),"")</f>
        <v/>
      </c>
      <c r="S981" s="16" t="str">
        <f>IFERROR(IF(VLOOKUP(B981,IMPORT!$F:$AF,12,FALSE)="true","X",""),"")</f>
        <v/>
      </c>
      <c r="T981" s="16" t="str">
        <f>IFERROR(IF(VLOOKUP(B981,IMPORT!$F:$AF,9,FALSE)="true","X",""),"")</f>
        <v/>
      </c>
      <c r="U981" s="16" t="str">
        <f>IFERROR(IF(VLOOKUP(B981,IMPORT!$F:$AF,10,FALSE)="true","X",""),"")</f>
        <v/>
      </c>
      <c r="V981" s="16" t="str">
        <f>IFERROR(IF(VLOOKUP(B981,IMPORT!$F:$AF,13,FALSE)="true","X",""),"")</f>
        <v/>
      </c>
      <c r="W981" s="16" t="str">
        <f>IFERROR(IF(VLOOKUP(B981,IMPORT!$F:$AF,14,FALSE)="true","X",""),"")</f>
        <v/>
      </c>
      <c r="X981" s="12" t="str">
        <f>IFERROR(INT(IF(MID(VLOOKUP(B981,IMPORT!$F:$AF,27,FALSE),1,10)&lt;&gt;"null",MID(VLOOKUP(B981,IMPORT!$F:$AF,27,FALSE),1,10),"-")),"")</f>
        <v/>
      </c>
      <c r="Y981" s="21" t="str">
        <f>IFERROR(IF(VLOOKUP(B981,IMPORT!$F:$AF,24,FALSE)&lt;&gt;"null",VLOOKUP(B981,IMPORT!$F:$AF,24,FALSE),""),"")</f>
        <v/>
      </c>
      <c r="Z981" s="18" t="str">
        <f>IFERROR(IF(VLOOKUP(B981,IMPORT!$F:$AF,25,FALSE)&lt;&gt;"null",VLOOKUP(B981,IMPORT!$F:$AF,25,FALSE),""),"")</f>
        <v/>
      </c>
    </row>
    <row r="982" spans="1:26">
      <c r="A982" s="1" t="str">
        <f>IFERROR(IF(IMPORT!C982&lt;&gt;"",IMPORT!C982,""),"")</f>
        <v/>
      </c>
      <c r="B982" s="1">
        <f>IFERROR(VLOOKUP(D982,IMPORT!$1:$1048576,6,FALSE),"")</f>
        <v>0</v>
      </c>
      <c r="C982" s="1" t="str">
        <f>IFERROR(VLOOKUP(B982,IMPORT!$F:$G,2,FALSE),"")</f>
        <v/>
      </c>
      <c r="D982" s="8" t="str">
        <f>IFERROR(IF(IMPORT!A982&lt;&gt;"",IMPORT!A982,""),"")</f>
        <v/>
      </c>
      <c r="E982" s="1">
        <f>IFERROR(VLOOKUP(D982,IMPORT!$1:$1048576,21,FALSE),"")</f>
        <v>0</v>
      </c>
      <c r="F982" s="25" t="str">
        <f>IFERROR(IF(VLOOKUP(B982,IMPORT!$F:$J,4,0)="true","","S"),"")</f>
        <v/>
      </c>
      <c r="G982" s="10" t="str">
        <f>IFERROR(IF(VLOOKUP(B982,IMPORT!$F:$J,5,0)="normal","","B"),"")</f>
        <v/>
      </c>
      <c r="H982" s="26" t="str">
        <f>IFERROR(IF(VLOOKUP(B982,IMPORT!$F:$L,7,0)="true","","P"),"")</f>
        <v/>
      </c>
      <c r="I982" s="18" t="str">
        <f>IF(AND(OR(IMPORT!K982="available",IMPORT!K982="reservation",IMPORT!K982="reservation-late"),OR(A982&lt;&gt;"Z - Garage - Livraison",A982&lt;&gt;"Z - Garage - Livraison")),B982,"")</f>
        <v/>
      </c>
      <c r="J982" s="18" t="str">
        <f>IFERROR(IF(VLOOKUP(B982,IMPORT!$F:$AF,21,FALSE)&lt;&gt;"null",IF(OR(A982="Z - Garage - Livraison",A982="Z - Garage - Restitution"),"",B982),""),"")</f>
        <v/>
      </c>
      <c r="K982" s="18" t="str">
        <f>IF(AND(J982="",OR(IMPORT!K982="intervention",IMPORT!K982="intervention-late")),IF(OR(A982="Z - Garage - Livraison",A982="Z - Garage - Restitution"),"",B982),"")</f>
        <v/>
      </c>
      <c r="L982" s="18" t="str">
        <f>IFERROR(IF(OR(A982="Z - Garage - Livraison",A982="Z - Garage - Restitution"),B982,""),"")</f>
        <v/>
      </c>
      <c r="M982" s="20" t="str">
        <f>IFERROR(INT(IF(OR(IMPORT!K982="intervention",IMPORT!K982="intervention-late",IMPORT!K982="unavailable"),IF(J982&lt;&gt;"",MID(VLOOKUP(B982,IMPORT!$F:$AF,21,0),1,10),MID(VLOOKUP(B982,IMPORT!$F:$AF,19,0),1,10)),"")),"")</f>
        <v/>
      </c>
      <c r="N982" s="20" t="str">
        <f>IFERROR(INT(IF(OR(IMPORT!K982="intervention",IMPORT!K982="intervention-late",IMPORT!K982="unavailable"),IF(J982&lt;&gt;"",MID(VLOOKUP(B982,IMPORT!$F:$AF,22,0),1,10),MID(VLOOKUP(B982,IMPORT!$F:$AF,20,0),1,10)),"")),"")</f>
        <v/>
      </c>
      <c r="O982" s="18" t="str">
        <f t="shared" ca="1" si="15"/>
        <v/>
      </c>
      <c r="P982" s="14" t="str">
        <f>IFERROR(INT(IF(MID(VLOOKUP(B982,IMPORT!$F:$AF,23,FALSE),1,10)&lt;&gt;"null",MID(VLOOKUP(B982,IMPORT!$F:$AF,23,FALSE),1,10),"")),"")</f>
        <v/>
      </c>
      <c r="Q982" s="16" t="str">
        <f>IFERROR(INT(IF(MID(VLOOKUP(B982,IMPORT!$F:$AF,26,FALSE),1,10)&lt;&gt;"null",MID(VLOOKUP(B982,IMPORT!$F:$AF,26,FALSE),1,10),"")),"")</f>
        <v/>
      </c>
      <c r="R982" s="16" t="str">
        <f>IFERROR(IF(VLOOKUP(B982,IMPORT!$F:$AF,11,FALSE)="true","X",""),"")</f>
        <v/>
      </c>
      <c r="S982" s="16" t="str">
        <f>IFERROR(IF(VLOOKUP(B982,IMPORT!$F:$AF,12,FALSE)="true","X",""),"")</f>
        <v/>
      </c>
      <c r="T982" s="16" t="str">
        <f>IFERROR(IF(VLOOKUP(B982,IMPORT!$F:$AF,9,FALSE)="true","X",""),"")</f>
        <v/>
      </c>
      <c r="U982" s="16" t="str">
        <f>IFERROR(IF(VLOOKUP(B982,IMPORT!$F:$AF,10,FALSE)="true","X",""),"")</f>
        <v/>
      </c>
      <c r="V982" s="16" t="str">
        <f>IFERROR(IF(VLOOKUP(B982,IMPORT!$F:$AF,13,FALSE)="true","X",""),"")</f>
        <v/>
      </c>
      <c r="W982" s="16" t="str">
        <f>IFERROR(IF(VLOOKUP(B982,IMPORT!$F:$AF,14,FALSE)="true","X",""),"")</f>
        <v/>
      </c>
      <c r="X982" s="12" t="str">
        <f>IFERROR(INT(IF(MID(VLOOKUP(B982,IMPORT!$F:$AF,27,FALSE),1,10)&lt;&gt;"null",MID(VLOOKUP(B982,IMPORT!$F:$AF,27,FALSE),1,10),"-")),"")</f>
        <v/>
      </c>
      <c r="Y982" s="21" t="str">
        <f>IFERROR(IF(VLOOKUP(B982,IMPORT!$F:$AF,24,FALSE)&lt;&gt;"null",VLOOKUP(B982,IMPORT!$F:$AF,24,FALSE),""),"")</f>
        <v/>
      </c>
      <c r="Z982" s="18" t="str">
        <f>IFERROR(IF(VLOOKUP(B982,IMPORT!$F:$AF,25,FALSE)&lt;&gt;"null",VLOOKUP(B982,IMPORT!$F:$AF,25,FALSE),""),"")</f>
        <v/>
      </c>
    </row>
    <row r="983" spans="1:26">
      <c r="A983" s="1" t="str">
        <f>IFERROR(IF(IMPORT!C983&lt;&gt;"",IMPORT!C983,""),"")</f>
        <v/>
      </c>
      <c r="B983" s="1">
        <f>IFERROR(VLOOKUP(D983,IMPORT!$1:$1048576,6,FALSE),"")</f>
        <v>0</v>
      </c>
      <c r="C983" s="1" t="str">
        <f>IFERROR(VLOOKUP(B983,IMPORT!$F:$G,2,FALSE),"")</f>
        <v/>
      </c>
      <c r="D983" s="8" t="str">
        <f>IFERROR(IF(IMPORT!A983&lt;&gt;"",IMPORT!A983,""),"")</f>
        <v/>
      </c>
      <c r="E983" s="1">
        <f>IFERROR(VLOOKUP(D983,IMPORT!$1:$1048576,21,FALSE),"")</f>
        <v>0</v>
      </c>
      <c r="F983" s="25" t="str">
        <f>IFERROR(IF(VLOOKUP(B983,IMPORT!$F:$J,4,0)="true","","S"),"")</f>
        <v/>
      </c>
      <c r="G983" s="10" t="str">
        <f>IFERROR(IF(VLOOKUP(B983,IMPORT!$F:$J,5,0)="normal","","B"),"")</f>
        <v/>
      </c>
      <c r="H983" s="26" t="str">
        <f>IFERROR(IF(VLOOKUP(B983,IMPORT!$F:$L,7,0)="true","","P"),"")</f>
        <v/>
      </c>
      <c r="I983" s="18" t="str">
        <f>IF(AND(OR(IMPORT!K983="available",IMPORT!K983="reservation",IMPORT!K983="reservation-late"),OR(A983&lt;&gt;"Z - Garage - Livraison",A983&lt;&gt;"Z - Garage - Livraison")),B983,"")</f>
        <v/>
      </c>
      <c r="J983" s="18" t="str">
        <f>IFERROR(IF(VLOOKUP(B983,IMPORT!$F:$AF,21,FALSE)&lt;&gt;"null",IF(OR(A983="Z - Garage - Livraison",A983="Z - Garage - Restitution"),"",B983),""),"")</f>
        <v/>
      </c>
      <c r="K983" s="18" t="str">
        <f>IF(AND(J983="",OR(IMPORT!K983="intervention",IMPORT!K983="intervention-late")),IF(OR(A983="Z - Garage - Livraison",A983="Z - Garage - Restitution"),"",B983),"")</f>
        <v/>
      </c>
      <c r="L983" s="18" t="str">
        <f>IFERROR(IF(OR(A983="Z - Garage - Livraison",A983="Z - Garage - Restitution"),B983,""),"")</f>
        <v/>
      </c>
      <c r="M983" s="20" t="str">
        <f>IFERROR(INT(IF(OR(IMPORT!K983="intervention",IMPORT!K983="intervention-late",IMPORT!K983="unavailable"),IF(J983&lt;&gt;"",MID(VLOOKUP(B983,IMPORT!$F:$AF,21,0),1,10),MID(VLOOKUP(B983,IMPORT!$F:$AF,19,0),1,10)),"")),"")</f>
        <v/>
      </c>
      <c r="N983" s="20" t="str">
        <f>IFERROR(INT(IF(OR(IMPORT!K983="intervention",IMPORT!K983="intervention-late",IMPORT!K983="unavailable"),IF(J983&lt;&gt;"",MID(VLOOKUP(B983,IMPORT!$F:$AF,22,0),1,10),MID(VLOOKUP(B983,IMPORT!$F:$AF,20,0),1,10)),"")),"")</f>
        <v/>
      </c>
      <c r="O983" s="18" t="str">
        <f t="shared" ca="1" si="15"/>
        <v/>
      </c>
      <c r="P983" s="14" t="str">
        <f>IFERROR(INT(IF(MID(VLOOKUP(B983,IMPORT!$F:$AF,23,FALSE),1,10)&lt;&gt;"null",MID(VLOOKUP(B983,IMPORT!$F:$AF,23,FALSE),1,10),"")),"")</f>
        <v/>
      </c>
      <c r="Q983" s="16" t="str">
        <f>IFERROR(INT(IF(MID(VLOOKUP(B983,IMPORT!$F:$AF,26,FALSE),1,10)&lt;&gt;"null",MID(VLOOKUP(B983,IMPORT!$F:$AF,26,FALSE),1,10),"")),"")</f>
        <v/>
      </c>
      <c r="R983" s="16" t="str">
        <f>IFERROR(IF(VLOOKUP(B983,IMPORT!$F:$AF,11,FALSE)="true","X",""),"")</f>
        <v/>
      </c>
      <c r="S983" s="16" t="str">
        <f>IFERROR(IF(VLOOKUP(B983,IMPORT!$F:$AF,12,FALSE)="true","X",""),"")</f>
        <v/>
      </c>
      <c r="T983" s="16" t="str">
        <f>IFERROR(IF(VLOOKUP(B983,IMPORT!$F:$AF,9,FALSE)="true","X",""),"")</f>
        <v/>
      </c>
      <c r="U983" s="16" t="str">
        <f>IFERROR(IF(VLOOKUP(B983,IMPORT!$F:$AF,10,FALSE)="true","X",""),"")</f>
        <v/>
      </c>
      <c r="V983" s="16" t="str">
        <f>IFERROR(IF(VLOOKUP(B983,IMPORT!$F:$AF,13,FALSE)="true","X",""),"")</f>
        <v/>
      </c>
      <c r="W983" s="16" t="str">
        <f>IFERROR(IF(VLOOKUP(B983,IMPORT!$F:$AF,14,FALSE)="true","X",""),"")</f>
        <v/>
      </c>
      <c r="X983" s="12" t="str">
        <f>IFERROR(INT(IF(MID(VLOOKUP(B983,IMPORT!$F:$AF,27,FALSE),1,10)&lt;&gt;"null",MID(VLOOKUP(B983,IMPORT!$F:$AF,27,FALSE),1,10),"-")),"")</f>
        <v/>
      </c>
      <c r="Y983" s="21" t="str">
        <f>IFERROR(IF(VLOOKUP(B983,IMPORT!$F:$AF,24,FALSE)&lt;&gt;"null",VLOOKUP(B983,IMPORT!$F:$AF,24,FALSE),""),"")</f>
        <v/>
      </c>
      <c r="Z983" s="18" t="str">
        <f>IFERROR(IF(VLOOKUP(B983,IMPORT!$F:$AF,25,FALSE)&lt;&gt;"null",VLOOKUP(B983,IMPORT!$F:$AF,25,FALSE),""),"")</f>
        <v/>
      </c>
    </row>
    <row r="984" spans="1:26">
      <c r="A984" s="1" t="str">
        <f>IFERROR(IF(IMPORT!C984&lt;&gt;"",IMPORT!C984,""),"")</f>
        <v/>
      </c>
      <c r="B984" s="1">
        <f>IFERROR(VLOOKUP(D984,IMPORT!$1:$1048576,6,FALSE),"")</f>
        <v>0</v>
      </c>
      <c r="C984" s="1" t="str">
        <f>IFERROR(VLOOKUP(B984,IMPORT!$F:$G,2,FALSE),"")</f>
        <v/>
      </c>
      <c r="D984" s="8" t="str">
        <f>IFERROR(IF(IMPORT!A984&lt;&gt;"",IMPORT!A984,""),"")</f>
        <v/>
      </c>
      <c r="E984" s="1">
        <f>IFERROR(VLOOKUP(D984,IMPORT!$1:$1048576,21,FALSE),"")</f>
        <v>0</v>
      </c>
      <c r="F984" s="25" t="str">
        <f>IFERROR(IF(VLOOKUP(B984,IMPORT!$F:$J,4,0)="true","","S"),"")</f>
        <v/>
      </c>
      <c r="G984" s="10" t="str">
        <f>IFERROR(IF(VLOOKUP(B984,IMPORT!$F:$J,5,0)="normal","","B"),"")</f>
        <v/>
      </c>
      <c r="H984" s="26" t="str">
        <f>IFERROR(IF(VLOOKUP(B984,IMPORT!$F:$L,7,0)="true","","P"),"")</f>
        <v/>
      </c>
      <c r="I984" s="18" t="str">
        <f>IF(AND(OR(IMPORT!K984="available",IMPORT!K984="reservation",IMPORT!K984="reservation-late"),OR(A984&lt;&gt;"Z - Garage - Livraison",A984&lt;&gt;"Z - Garage - Livraison")),B984,"")</f>
        <v/>
      </c>
      <c r="J984" s="18" t="str">
        <f>IFERROR(IF(VLOOKUP(B984,IMPORT!$F:$AF,21,FALSE)&lt;&gt;"null",IF(OR(A984="Z - Garage - Livraison",A984="Z - Garage - Restitution"),"",B984),""),"")</f>
        <v/>
      </c>
      <c r="K984" s="18" t="str">
        <f>IF(AND(J984="",OR(IMPORT!K984="intervention",IMPORT!K984="intervention-late")),IF(OR(A984="Z - Garage - Livraison",A984="Z - Garage - Restitution"),"",B984),"")</f>
        <v/>
      </c>
      <c r="L984" s="18" t="str">
        <f>IFERROR(IF(OR(A984="Z - Garage - Livraison",A984="Z - Garage - Restitution"),B984,""),"")</f>
        <v/>
      </c>
      <c r="M984" s="20" t="str">
        <f>IFERROR(INT(IF(OR(IMPORT!K984="intervention",IMPORT!K984="intervention-late",IMPORT!K984="unavailable"),IF(J984&lt;&gt;"",MID(VLOOKUP(B984,IMPORT!$F:$AF,21,0),1,10),MID(VLOOKUP(B984,IMPORT!$F:$AF,19,0),1,10)),"")),"")</f>
        <v/>
      </c>
      <c r="N984" s="20" t="str">
        <f>IFERROR(INT(IF(OR(IMPORT!K984="intervention",IMPORT!K984="intervention-late",IMPORT!K984="unavailable"),IF(J984&lt;&gt;"",MID(VLOOKUP(B984,IMPORT!$F:$AF,22,0),1,10),MID(VLOOKUP(B984,IMPORT!$F:$AF,20,0),1,10)),"")),"")</f>
        <v/>
      </c>
      <c r="O984" s="18" t="str">
        <f t="shared" ca="1" si="15"/>
        <v/>
      </c>
      <c r="P984" s="14" t="str">
        <f>IFERROR(INT(IF(MID(VLOOKUP(B984,IMPORT!$F:$AF,23,FALSE),1,10)&lt;&gt;"null",MID(VLOOKUP(B984,IMPORT!$F:$AF,23,FALSE),1,10),"")),"")</f>
        <v/>
      </c>
      <c r="Q984" s="16" t="str">
        <f>IFERROR(INT(IF(MID(VLOOKUP(B984,IMPORT!$F:$AF,26,FALSE),1,10)&lt;&gt;"null",MID(VLOOKUP(B984,IMPORT!$F:$AF,26,FALSE),1,10),"")),"")</f>
        <v/>
      </c>
      <c r="R984" s="16" t="str">
        <f>IFERROR(IF(VLOOKUP(B984,IMPORT!$F:$AF,11,FALSE)="true","X",""),"")</f>
        <v/>
      </c>
      <c r="S984" s="16" t="str">
        <f>IFERROR(IF(VLOOKUP(B984,IMPORT!$F:$AF,12,FALSE)="true","X",""),"")</f>
        <v/>
      </c>
      <c r="T984" s="16" t="str">
        <f>IFERROR(IF(VLOOKUP(B984,IMPORT!$F:$AF,9,FALSE)="true","X",""),"")</f>
        <v/>
      </c>
      <c r="U984" s="16" t="str">
        <f>IFERROR(IF(VLOOKUP(B984,IMPORT!$F:$AF,10,FALSE)="true","X",""),"")</f>
        <v/>
      </c>
      <c r="V984" s="16" t="str">
        <f>IFERROR(IF(VLOOKUP(B984,IMPORT!$F:$AF,13,FALSE)="true","X",""),"")</f>
        <v/>
      </c>
      <c r="W984" s="16" t="str">
        <f>IFERROR(IF(VLOOKUP(B984,IMPORT!$F:$AF,14,FALSE)="true","X",""),"")</f>
        <v/>
      </c>
      <c r="X984" s="12" t="str">
        <f>IFERROR(INT(IF(MID(VLOOKUP(B984,IMPORT!$F:$AF,27,FALSE),1,10)&lt;&gt;"null",MID(VLOOKUP(B984,IMPORT!$F:$AF,27,FALSE),1,10),"-")),"")</f>
        <v/>
      </c>
      <c r="Y984" s="21" t="str">
        <f>IFERROR(IF(VLOOKUP(B984,IMPORT!$F:$AF,24,FALSE)&lt;&gt;"null",VLOOKUP(B984,IMPORT!$F:$AF,24,FALSE),""),"")</f>
        <v/>
      </c>
      <c r="Z984" s="18" t="str">
        <f>IFERROR(IF(VLOOKUP(B984,IMPORT!$F:$AF,25,FALSE)&lt;&gt;"null",VLOOKUP(B984,IMPORT!$F:$AF,25,FALSE),""),"")</f>
        <v/>
      </c>
    </row>
    <row r="985" spans="1:26">
      <c r="A985" s="1" t="str">
        <f>IFERROR(IF(IMPORT!C985&lt;&gt;"",IMPORT!C985,""),"")</f>
        <v/>
      </c>
      <c r="B985" s="1">
        <f>IFERROR(VLOOKUP(D985,IMPORT!$1:$1048576,6,FALSE),"")</f>
        <v>0</v>
      </c>
      <c r="C985" s="1" t="str">
        <f>IFERROR(VLOOKUP(B985,IMPORT!$F:$G,2,FALSE),"")</f>
        <v/>
      </c>
      <c r="D985" s="8" t="str">
        <f>IFERROR(IF(IMPORT!A985&lt;&gt;"",IMPORT!A985,""),"")</f>
        <v/>
      </c>
      <c r="E985" s="1">
        <f>IFERROR(VLOOKUP(D985,IMPORT!$1:$1048576,21,FALSE),"")</f>
        <v>0</v>
      </c>
      <c r="F985" s="25" t="str">
        <f>IFERROR(IF(VLOOKUP(B985,IMPORT!$F:$J,4,0)="true","","S"),"")</f>
        <v/>
      </c>
      <c r="G985" s="10" t="str">
        <f>IFERROR(IF(VLOOKUP(B985,IMPORT!$F:$J,5,0)="normal","","B"),"")</f>
        <v/>
      </c>
      <c r="H985" s="26" t="str">
        <f>IFERROR(IF(VLOOKUP(B985,IMPORT!$F:$L,7,0)="true","","P"),"")</f>
        <v/>
      </c>
      <c r="I985" s="18" t="str">
        <f>IF(AND(OR(IMPORT!K985="available",IMPORT!K985="reservation",IMPORT!K985="reservation-late"),OR(A985&lt;&gt;"Z - Garage - Livraison",A985&lt;&gt;"Z - Garage - Livraison")),B985,"")</f>
        <v/>
      </c>
      <c r="J985" s="18" t="str">
        <f>IFERROR(IF(VLOOKUP(B985,IMPORT!$F:$AF,21,FALSE)&lt;&gt;"null",IF(OR(A985="Z - Garage - Livraison",A985="Z - Garage - Restitution"),"",B985),""),"")</f>
        <v/>
      </c>
      <c r="K985" s="18" t="str">
        <f>IF(AND(J985="",OR(IMPORT!K985="intervention",IMPORT!K985="intervention-late")),IF(OR(A985="Z - Garage - Livraison",A985="Z - Garage - Restitution"),"",B985),"")</f>
        <v/>
      </c>
      <c r="L985" s="18" t="str">
        <f>IFERROR(IF(OR(A985="Z - Garage - Livraison",A985="Z - Garage - Restitution"),B985,""),"")</f>
        <v/>
      </c>
      <c r="M985" s="20" t="str">
        <f>IFERROR(INT(IF(OR(IMPORT!K985="intervention",IMPORT!K985="intervention-late",IMPORT!K985="unavailable"),IF(J985&lt;&gt;"",MID(VLOOKUP(B985,IMPORT!$F:$AF,21,0),1,10),MID(VLOOKUP(B985,IMPORT!$F:$AF,19,0),1,10)),"")),"")</f>
        <v/>
      </c>
      <c r="N985" s="20" t="str">
        <f>IFERROR(INT(IF(OR(IMPORT!K985="intervention",IMPORT!K985="intervention-late",IMPORT!K985="unavailable"),IF(J985&lt;&gt;"",MID(VLOOKUP(B985,IMPORT!$F:$AF,22,0),1,10),MID(VLOOKUP(B985,IMPORT!$F:$AF,20,0),1,10)),"")),"")</f>
        <v/>
      </c>
      <c r="O985" s="18" t="str">
        <f t="shared" ca="1" si="15"/>
        <v/>
      </c>
      <c r="P985" s="14" t="str">
        <f>IFERROR(INT(IF(MID(VLOOKUP(B985,IMPORT!$F:$AF,23,FALSE),1,10)&lt;&gt;"null",MID(VLOOKUP(B985,IMPORT!$F:$AF,23,FALSE),1,10),"")),"")</f>
        <v/>
      </c>
      <c r="Q985" s="16" t="str">
        <f>IFERROR(INT(IF(MID(VLOOKUP(B985,IMPORT!$F:$AF,26,FALSE),1,10)&lt;&gt;"null",MID(VLOOKUP(B985,IMPORT!$F:$AF,26,FALSE),1,10),"")),"")</f>
        <v/>
      </c>
      <c r="R985" s="16" t="str">
        <f>IFERROR(IF(VLOOKUP(B985,IMPORT!$F:$AF,11,FALSE)="true","X",""),"")</f>
        <v/>
      </c>
      <c r="S985" s="16" t="str">
        <f>IFERROR(IF(VLOOKUP(B985,IMPORT!$F:$AF,12,FALSE)="true","X",""),"")</f>
        <v/>
      </c>
      <c r="T985" s="16" t="str">
        <f>IFERROR(IF(VLOOKUP(B985,IMPORT!$F:$AF,9,FALSE)="true","X",""),"")</f>
        <v/>
      </c>
      <c r="U985" s="16" t="str">
        <f>IFERROR(IF(VLOOKUP(B985,IMPORT!$F:$AF,10,FALSE)="true","X",""),"")</f>
        <v/>
      </c>
      <c r="V985" s="16" t="str">
        <f>IFERROR(IF(VLOOKUP(B985,IMPORT!$F:$AF,13,FALSE)="true","X",""),"")</f>
        <v/>
      </c>
      <c r="W985" s="16" t="str">
        <f>IFERROR(IF(VLOOKUP(B985,IMPORT!$F:$AF,14,FALSE)="true","X",""),"")</f>
        <v/>
      </c>
      <c r="X985" s="12" t="str">
        <f>IFERROR(INT(IF(MID(VLOOKUP(B985,IMPORT!$F:$AF,27,FALSE),1,10)&lt;&gt;"null",MID(VLOOKUP(B985,IMPORT!$F:$AF,27,FALSE),1,10),"-")),"")</f>
        <v/>
      </c>
      <c r="Y985" s="21" t="str">
        <f>IFERROR(IF(VLOOKUP(B985,IMPORT!$F:$AF,24,FALSE)&lt;&gt;"null",VLOOKUP(B985,IMPORT!$F:$AF,24,FALSE),""),"")</f>
        <v/>
      </c>
      <c r="Z985" s="18" t="str">
        <f>IFERROR(IF(VLOOKUP(B985,IMPORT!$F:$AF,25,FALSE)&lt;&gt;"null",VLOOKUP(B985,IMPORT!$F:$AF,25,FALSE),""),"")</f>
        <v/>
      </c>
    </row>
    <row r="986" spans="1:26">
      <c r="A986" s="1" t="str">
        <f>IFERROR(IF(IMPORT!C986&lt;&gt;"",IMPORT!C986,""),"")</f>
        <v/>
      </c>
      <c r="B986" s="1">
        <f>IFERROR(VLOOKUP(D986,IMPORT!$1:$1048576,6,FALSE),"")</f>
        <v>0</v>
      </c>
      <c r="C986" s="1" t="str">
        <f>IFERROR(VLOOKUP(B986,IMPORT!$F:$G,2,FALSE),"")</f>
        <v/>
      </c>
      <c r="D986" s="8" t="str">
        <f>IFERROR(IF(IMPORT!A986&lt;&gt;"",IMPORT!A986,""),"")</f>
        <v/>
      </c>
      <c r="E986" s="1">
        <f>IFERROR(VLOOKUP(D986,IMPORT!$1:$1048576,21,FALSE),"")</f>
        <v>0</v>
      </c>
      <c r="F986" s="25" t="str">
        <f>IFERROR(IF(VLOOKUP(B986,IMPORT!$F:$J,4,0)="true","","S"),"")</f>
        <v/>
      </c>
      <c r="G986" s="10" t="str">
        <f>IFERROR(IF(VLOOKUP(B986,IMPORT!$F:$J,5,0)="normal","","B"),"")</f>
        <v/>
      </c>
      <c r="H986" s="26" t="str">
        <f>IFERROR(IF(VLOOKUP(B986,IMPORT!$F:$L,7,0)="true","","P"),"")</f>
        <v/>
      </c>
      <c r="I986" s="18" t="str">
        <f>IF(AND(OR(IMPORT!K986="available",IMPORT!K986="reservation",IMPORT!K986="reservation-late"),OR(A986&lt;&gt;"Z - Garage - Livraison",A986&lt;&gt;"Z - Garage - Livraison")),B986,"")</f>
        <v/>
      </c>
      <c r="J986" s="18" t="str">
        <f>IFERROR(IF(VLOOKUP(B986,IMPORT!$F:$AF,21,FALSE)&lt;&gt;"null",IF(OR(A986="Z - Garage - Livraison",A986="Z - Garage - Restitution"),"",B986),""),"")</f>
        <v/>
      </c>
      <c r="K986" s="18" t="str">
        <f>IF(AND(J986="",OR(IMPORT!K986="intervention",IMPORT!K986="intervention-late")),IF(OR(A986="Z - Garage - Livraison",A986="Z - Garage - Restitution"),"",B986),"")</f>
        <v/>
      </c>
      <c r="L986" s="18" t="str">
        <f>IFERROR(IF(OR(A986="Z - Garage - Livraison",A986="Z - Garage - Restitution"),B986,""),"")</f>
        <v/>
      </c>
      <c r="M986" s="20" t="str">
        <f>IFERROR(INT(IF(OR(IMPORT!K986="intervention",IMPORT!K986="intervention-late",IMPORT!K986="unavailable"),IF(J986&lt;&gt;"",MID(VLOOKUP(B986,IMPORT!$F:$AF,21,0),1,10),MID(VLOOKUP(B986,IMPORT!$F:$AF,19,0),1,10)),"")),"")</f>
        <v/>
      </c>
      <c r="N986" s="20" t="str">
        <f>IFERROR(INT(IF(OR(IMPORT!K986="intervention",IMPORT!K986="intervention-late",IMPORT!K986="unavailable"),IF(J986&lt;&gt;"",MID(VLOOKUP(B986,IMPORT!$F:$AF,22,0),1,10),MID(VLOOKUP(B986,IMPORT!$F:$AF,20,0),1,10)),"")),"")</f>
        <v/>
      </c>
      <c r="O986" s="18" t="str">
        <f t="shared" ca="1" si="15"/>
        <v/>
      </c>
      <c r="P986" s="14" t="str">
        <f>IFERROR(INT(IF(MID(VLOOKUP(B986,IMPORT!$F:$AF,23,FALSE),1,10)&lt;&gt;"null",MID(VLOOKUP(B986,IMPORT!$F:$AF,23,FALSE),1,10),"")),"")</f>
        <v/>
      </c>
      <c r="Q986" s="16" t="str">
        <f>IFERROR(INT(IF(MID(VLOOKUP(B986,IMPORT!$F:$AF,26,FALSE),1,10)&lt;&gt;"null",MID(VLOOKUP(B986,IMPORT!$F:$AF,26,FALSE),1,10),"")),"")</f>
        <v/>
      </c>
      <c r="R986" s="16" t="str">
        <f>IFERROR(IF(VLOOKUP(B986,IMPORT!$F:$AF,11,FALSE)="true","X",""),"")</f>
        <v/>
      </c>
      <c r="S986" s="16" t="str">
        <f>IFERROR(IF(VLOOKUP(B986,IMPORT!$F:$AF,12,FALSE)="true","X",""),"")</f>
        <v/>
      </c>
      <c r="T986" s="16" t="str">
        <f>IFERROR(IF(VLOOKUP(B986,IMPORT!$F:$AF,9,FALSE)="true","X",""),"")</f>
        <v/>
      </c>
      <c r="U986" s="16" t="str">
        <f>IFERROR(IF(VLOOKUP(B986,IMPORT!$F:$AF,10,FALSE)="true","X",""),"")</f>
        <v/>
      </c>
      <c r="V986" s="16" t="str">
        <f>IFERROR(IF(VLOOKUP(B986,IMPORT!$F:$AF,13,FALSE)="true","X",""),"")</f>
        <v/>
      </c>
      <c r="W986" s="16" t="str">
        <f>IFERROR(IF(VLOOKUP(B986,IMPORT!$F:$AF,14,FALSE)="true","X",""),"")</f>
        <v/>
      </c>
      <c r="X986" s="12" t="str">
        <f>IFERROR(INT(IF(MID(VLOOKUP(B986,IMPORT!$F:$AF,27,FALSE),1,10)&lt;&gt;"null",MID(VLOOKUP(B986,IMPORT!$F:$AF,27,FALSE),1,10),"-")),"")</f>
        <v/>
      </c>
      <c r="Y986" s="21" t="str">
        <f>IFERROR(IF(VLOOKUP(B986,IMPORT!$F:$AF,24,FALSE)&lt;&gt;"null",VLOOKUP(B986,IMPORT!$F:$AF,24,FALSE),""),"")</f>
        <v/>
      </c>
      <c r="Z986" s="18" t="str">
        <f>IFERROR(IF(VLOOKUP(B986,IMPORT!$F:$AF,25,FALSE)&lt;&gt;"null",VLOOKUP(B986,IMPORT!$F:$AF,25,FALSE),""),"")</f>
        <v/>
      </c>
    </row>
    <row r="987" spans="1:26">
      <c r="A987" s="1" t="str">
        <f>IFERROR(IF(IMPORT!C987&lt;&gt;"",IMPORT!C987,""),"")</f>
        <v/>
      </c>
      <c r="B987" s="1">
        <f>IFERROR(VLOOKUP(D987,IMPORT!$1:$1048576,6,FALSE),"")</f>
        <v>0</v>
      </c>
      <c r="C987" s="1" t="str">
        <f>IFERROR(VLOOKUP(B987,IMPORT!$F:$G,2,FALSE),"")</f>
        <v/>
      </c>
      <c r="D987" s="8" t="str">
        <f>IFERROR(IF(IMPORT!A987&lt;&gt;"",IMPORT!A987,""),"")</f>
        <v/>
      </c>
      <c r="E987" s="1">
        <f>IFERROR(VLOOKUP(D987,IMPORT!$1:$1048576,21,FALSE),"")</f>
        <v>0</v>
      </c>
      <c r="F987" s="25" t="str">
        <f>IFERROR(IF(VLOOKUP(B987,IMPORT!$F:$J,4,0)="true","","S"),"")</f>
        <v/>
      </c>
      <c r="G987" s="10" t="str">
        <f>IFERROR(IF(VLOOKUP(B987,IMPORT!$F:$J,5,0)="normal","","B"),"")</f>
        <v/>
      </c>
      <c r="H987" s="26" t="str">
        <f>IFERROR(IF(VLOOKUP(B987,IMPORT!$F:$L,7,0)="true","","P"),"")</f>
        <v/>
      </c>
      <c r="I987" s="18" t="str">
        <f>IF(AND(OR(IMPORT!K987="available",IMPORT!K987="reservation",IMPORT!K987="reservation-late"),OR(A987&lt;&gt;"Z - Garage - Livraison",A987&lt;&gt;"Z - Garage - Livraison")),B987,"")</f>
        <v/>
      </c>
      <c r="J987" s="18" t="str">
        <f>IFERROR(IF(VLOOKUP(B987,IMPORT!$F:$AF,21,FALSE)&lt;&gt;"null",IF(OR(A987="Z - Garage - Livraison",A987="Z - Garage - Restitution"),"",B987),""),"")</f>
        <v/>
      </c>
      <c r="K987" s="18" t="str">
        <f>IF(AND(J987="",OR(IMPORT!K987="intervention",IMPORT!K987="intervention-late")),IF(OR(A987="Z - Garage - Livraison",A987="Z - Garage - Restitution"),"",B987),"")</f>
        <v/>
      </c>
      <c r="L987" s="18" t="str">
        <f>IFERROR(IF(OR(A987="Z - Garage - Livraison",A987="Z - Garage - Restitution"),B987,""),"")</f>
        <v/>
      </c>
      <c r="M987" s="20" t="str">
        <f>IFERROR(INT(IF(OR(IMPORT!K987="intervention",IMPORT!K987="intervention-late",IMPORT!K987="unavailable"),IF(J987&lt;&gt;"",MID(VLOOKUP(B987,IMPORT!$F:$AF,21,0),1,10),MID(VLOOKUP(B987,IMPORT!$F:$AF,19,0),1,10)),"")),"")</f>
        <v/>
      </c>
      <c r="N987" s="20" t="str">
        <f>IFERROR(INT(IF(OR(IMPORT!K987="intervention",IMPORT!K987="intervention-late",IMPORT!K987="unavailable"),IF(J987&lt;&gt;"",MID(VLOOKUP(B987,IMPORT!$F:$AF,22,0),1,10),MID(VLOOKUP(B987,IMPORT!$F:$AF,20,0),1,10)),"")),"")</f>
        <v/>
      </c>
      <c r="O987" s="18" t="str">
        <f t="shared" ca="1" si="15"/>
        <v/>
      </c>
      <c r="P987" s="14" t="str">
        <f>IFERROR(INT(IF(MID(VLOOKUP(B987,IMPORT!$F:$AF,23,FALSE),1,10)&lt;&gt;"null",MID(VLOOKUP(B987,IMPORT!$F:$AF,23,FALSE),1,10),"")),"")</f>
        <v/>
      </c>
      <c r="Q987" s="16" t="str">
        <f>IFERROR(INT(IF(MID(VLOOKUP(B987,IMPORT!$F:$AF,26,FALSE),1,10)&lt;&gt;"null",MID(VLOOKUP(B987,IMPORT!$F:$AF,26,FALSE),1,10),"")),"")</f>
        <v/>
      </c>
      <c r="R987" s="16" t="str">
        <f>IFERROR(IF(VLOOKUP(B987,IMPORT!$F:$AF,11,FALSE)="true","X",""),"")</f>
        <v/>
      </c>
      <c r="S987" s="16" t="str">
        <f>IFERROR(IF(VLOOKUP(B987,IMPORT!$F:$AF,12,FALSE)="true","X",""),"")</f>
        <v/>
      </c>
      <c r="T987" s="16" t="str">
        <f>IFERROR(IF(VLOOKUP(B987,IMPORT!$F:$AF,9,FALSE)="true","X",""),"")</f>
        <v/>
      </c>
      <c r="U987" s="16" t="str">
        <f>IFERROR(IF(VLOOKUP(B987,IMPORT!$F:$AF,10,FALSE)="true","X",""),"")</f>
        <v/>
      </c>
      <c r="V987" s="16" t="str">
        <f>IFERROR(IF(VLOOKUP(B987,IMPORT!$F:$AF,13,FALSE)="true","X",""),"")</f>
        <v/>
      </c>
      <c r="W987" s="16" t="str">
        <f>IFERROR(IF(VLOOKUP(B987,IMPORT!$F:$AF,14,FALSE)="true","X",""),"")</f>
        <v/>
      </c>
      <c r="X987" s="12" t="str">
        <f>IFERROR(INT(IF(MID(VLOOKUP(B987,IMPORT!$F:$AF,27,FALSE),1,10)&lt;&gt;"null",MID(VLOOKUP(B987,IMPORT!$F:$AF,27,FALSE),1,10),"-")),"")</f>
        <v/>
      </c>
      <c r="Y987" s="21" t="str">
        <f>IFERROR(IF(VLOOKUP(B987,IMPORT!$F:$AF,24,FALSE)&lt;&gt;"null",VLOOKUP(B987,IMPORT!$F:$AF,24,FALSE),""),"")</f>
        <v/>
      </c>
      <c r="Z987" s="18" t="str">
        <f>IFERROR(IF(VLOOKUP(B987,IMPORT!$F:$AF,25,FALSE)&lt;&gt;"null",VLOOKUP(B987,IMPORT!$F:$AF,25,FALSE),""),"")</f>
        <v/>
      </c>
    </row>
    <row r="988" spans="1:26">
      <c r="A988" s="1" t="str">
        <f>IFERROR(IF(IMPORT!C988&lt;&gt;"",IMPORT!C988,""),"")</f>
        <v/>
      </c>
      <c r="B988" s="1">
        <f>IFERROR(VLOOKUP(D988,IMPORT!$1:$1048576,6,FALSE),"")</f>
        <v>0</v>
      </c>
      <c r="C988" s="1" t="str">
        <f>IFERROR(VLOOKUP(B988,IMPORT!$F:$G,2,FALSE),"")</f>
        <v/>
      </c>
      <c r="D988" s="8" t="str">
        <f>IFERROR(IF(IMPORT!A988&lt;&gt;"",IMPORT!A988,""),"")</f>
        <v/>
      </c>
      <c r="E988" s="1">
        <f>IFERROR(VLOOKUP(D988,IMPORT!$1:$1048576,21,FALSE),"")</f>
        <v>0</v>
      </c>
      <c r="F988" s="25" t="str">
        <f>IFERROR(IF(VLOOKUP(B988,IMPORT!$F:$J,4,0)="true","","S"),"")</f>
        <v/>
      </c>
      <c r="G988" s="10" t="str">
        <f>IFERROR(IF(VLOOKUP(B988,IMPORT!$F:$J,5,0)="normal","","B"),"")</f>
        <v/>
      </c>
      <c r="H988" s="26" t="str">
        <f>IFERROR(IF(VLOOKUP(B988,IMPORT!$F:$L,7,0)="true","","P"),"")</f>
        <v/>
      </c>
      <c r="I988" s="18" t="str">
        <f>IF(AND(OR(IMPORT!K988="available",IMPORT!K988="reservation",IMPORT!K988="reservation-late"),OR(A988&lt;&gt;"Z - Garage - Livraison",A988&lt;&gt;"Z - Garage - Livraison")),B988,"")</f>
        <v/>
      </c>
      <c r="J988" s="18" t="str">
        <f>IFERROR(IF(VLOOKUP(B988,IMPORT!$F:$AF,21,FALSE)&lt;&gt;"null",IF(OR(A988="Z - Garage - Livraison",A988="Z - Garage - Restitution"),"",B988),""),"")</f>
        <v/>
      </c>
      <c r="K988" s="18" t="str">
        <f>IF(AND(J988="",OR(IMPORT!K988="intervention",IMPORT!K988="intervention-late")),IF(OR(A988="Z - Garage - Livraison",A988="Z - Garage - Restitution"),"",B988),"")</f>
        <v/>
      </c>
      <c r="L988" s="18" t="str">
        <f>IFERROR(IF(OR(A988="Z - Garage - Livraison",A988="Z - Garage - Restitution"),B988,""),"")</f>
        <v/>
      </c>
      <c r="M988" s="20" t="str">
        <f>IFERROR(INT(IF(OR(IMPORT!K988="intervention",IMPORT!K988="intervention-late",IMPORT!K988="unavailable"),IF(J988&lt;&gt;"",MID(VLOOKUP(B988,IMPORT!$F:$AF,21,0),1,10),MID(VLOOKUP(B988,IMPORT!$F:$AF,19,0),1,10)),"")),"")</f>
        <v/>
      </c>
      <c r="N988" s="20" t="str">
        <f>IFERROR(INT(IF(OR(IMPORT!K988="intervention",IMPORT!K988="intervention-late",IMPORT!K988="unavailable"),IF(J988&lt;&gt;"",MID(VLOOKUP(B988,IMPORT!$F:$AF,22,0),1,10),MID(VLOOKUP(B988,IMPORT!$F:$AF,20,0),1,10)),"")),"")</f>
        <v/>
      </c>
      <c r="O988" s="18" t="str">
        <f t="shared" ca="1" si="15"/>
        <v/>
      </c>
      <c r="P988" s="14" t="str">
        <f>IFERROR(INT(IF(MID(VLOOKUP(B988,IMPORT!$F:$AF,23,FALSE),1,10)&lt;&gt;"null",MID(VLOOKUP(B988,IMPORT!$F:$AF,23,FALSE),1,10),"")),"")</f>
        <v/>
      </c>
      <c r="Q988" s="16" t="str">
        <f>IFERROR(INT(IF(MID(VLOOKUP(B988,IMPORT!$F:$AF,26,FALSE),1,10)&lt;&gt;"null",MID(VLOOKUP(B988,IMPORT!$F:$AF,26,FALSE),1,10),"")),"")</f>
        <v/>
      </c>
      <c r="R988" s="16" t="str">
        <f>IFERROR(IF(VLOOKUP(B988,IMPORT!$F:$AF,11,FALSE)="true","X",""),"")</f>
        <v/>
      </c>
      <c r="S988" s="16" t="str">
        <f>IFERROR(IF(VLOOKUP(B988,IMPORT!$F:$AF,12,FALSE)="true","X",""),"")</f>
        <v/>
      </c>
      <c r="T988" s="16" t="str">
        <f>IFERROR(IF(VLOOKUP(B988,IMPORT!$F:$AF,9,FALSE)="true","X",""),"")</f>
        <v/>
      </c>
      <c r="U988" s="16" t="str">
        <f>IFERROR(IF(VLOOKUP(B988,IMPORT!$F:$AF,10,FALSE)="true","X",""),"")</f>
        <v/>
      </c>
      <c r="V988" s="16" t="str">
        <f>IFERROR(IF(VLOOKUP(B988,IMPORT!$F:$AF,13,FALSE)="true","X",""),"")</f>
        <v/>
      </c>
      <c r="W988" s="16" t="str">
        <f>IFERROR(IF(VLOOKUP(B988,IMPORT!$F:$AF,14,FALSE)="true","X",""),"")</f>
        <v/>
      </c>
      <c r="X988" s="12" t="str">
        <f>IFERROR(INT(IF(MID(VLOOKUP(B988,IMPORT!$F:$AF,27,FALSE),1,10)&lt;&gt;"null",MID(VLOOKUP(B988,IMPORT!$F:$AF,27,FALSE),1,10),"-")),"")</f>
        <v/>
      </c>
      <c r="Y988" s="21" t="str">
        <f>IFERROR(IF(VLOOKUP(B988,IMPORT!$F:$AF,24,FALSE)&lt;&gt;"null",VLOOKUP(B988,IMPORT!$F:$AF,24,FALSE),""),"")</f>
        <v/>
      </c>
      <c r="Z988" s="18" t="str">
        <f>IFERROR(IF(VLOOKUP(B988,IMPORT!$F:$AF,25,FALSE)&lt;&gt;"null",VLOOKUP(B988,IMPORT!$F:$AF,25,FALSE),""),"")</f>
        <v/>
      </c>
    </row>
    <row r="989" spans="1:26">
      <c r="A989" s="1" t="str">
        <f>IFERROR(IF(IMPORT!C989&lt;&gt;"",IMPORT!C989,""),"")</f>
        <v/>
      </c>
      <c r="B989" s="1">
        <f>IFERROR(VLOOKUP(D989,IMPORT!$1:$1048576,6,FALSE),"")</f>
        <v>0</v>
      </c>
      <c r="C989" s="1" t="str">
        <f>IFERROR(VLOOKUP(B989,IMPORT!$F:$G,2,FALSE),"")</f>
        <v/>
      </c>
      <c r="D989" s="8" t="str">
        <f>IFERROR(IF(IMPORT!A989&lt;&gt;"",IMPORT!A989,""),"")</f>
        <v/>
      </c>
      <c r="E989" s="1">
        <f>IFERROR(VLOOKUP(D989,IMPORT!$1:$1048576,21,FALSE),"")</f>
        <v>0</v>
      </c>
      <c r="F989" s="25" t="str">
        <f>IFERROR(IF(VLOOKUP(B989,IMPORT!$F:$J,4,0)="true","","S"),"")</f>
        <v/>
      </c>
      <c r="G989" s="10" t="str">
        <f>IFERROR(IF(VLOOKUP(B989,IMPORT!$F:$J,5,0)="normal","","B"),"")</f>
        <v/>
      </c>
      <c r="H989" s="26" t="str">
        <f>IFERROR(IF(VLOOKUP(B989,IMPORT!$F:$L,7,0)="true","","P"),"")</f>
        <v/>
      </c>
      <c r="I989" s="18" t="str">
        <f>IF(AND(OR(IMPORT!K989="available",IMPORT!K989="reservation",IMPORT!K989="reservation-late"),OR(A989&lt;&gt;"Z - Garage - Livraison",A989&lt;&gt;"Z - Garage - Livraison")),B989,"")</f>
        <v/>
      </c>
      <c r="J989" s="18" t="str">
        <f>IFERROR(IF(VLOOKUP(B989,IMPORT!$F:$AF,21,FALSE)&lt;&gt;"null",IF(OR(A989="Z - Garage - Livraison",A989="Z - Garage - Restitution"),"",B989),""),"")</f>
        <v/>
      </c>
      <c r="K989" s="18" t="str">
        <f>IF(AND(J989="",OR(IMPORT!K989="intervention",IMPORT!K989="intervention-late")),IF(OR(A989="Z - Garage - Livraison",A989="Z - Garage - Restitution"),"",B989),"")</f>
        <v/>
      </c>
      <c r="L989" s="18" t="str">
        <f>IFERROR(IF(OR(A989="Z - Garage - Livraison",A989="Z - Garage - Restitution"),B989,""),"")</f>
        <v/>
      </c>
      <c r="M989" s="20" t="str">
        <f>IFERROR(INT(IF(OR(IMPORT!K989="intervention",IMPORT!K989="intervention-late",IMPORT!K989="unavailable"),IF(J989&lt;&gt;"",MID(VLOOKUP(B989,IMPORT!$F:$AF,21,0),1,10),MID(VLOOKUP(B989,IMPORT!$F:$AF,19,0),1,10)),"")),"")</f>
        <v/>
      </c>
      <c r="N989" s="20" t="str">
        <f>IFERROR(INT(IF(OR(IMPORT!K989="intervention",IMPORT!K989="intervention-late",IMPORT!K989="unavailable"),IF(J989&lt;&gt;"",MID(VLOOKUP(B989,IMPORT!$F:$AF,22,0),1,10),MID(VLOOKUP(B989,IMPORT!$F:$AF,20,0),1,10)),"")),"")</f>
        <v/>
      </c>
      <c r="O989" s="18" t="str">
        <f t="shared" ca="1" si="15"/>
        <v/>
      </c>
      <c r="P989" s="14" t="str">
        <f>IFERROR(INT(IF(MID(VLOOKUP(B989,IMPORT!$F:$AF,23,FALSE),1,10)&lt;&gt;"null",MID(VLOOKUP(B989,IMPORT!$F:$AF,23,FALSE),1,10),"")),"")</f>
        <v/>
      </c>
      <c r="Q989" s="16" t="str">
        <f>IFERROR(INT(IF(MID(VLOOKUP(B989,IMPORT!$F:$AF,26,FALSE),1,10)&lt;&gt;"null",MID(VLOOKUP(B989,IMPORT!$F:$AF,26,FALSE),1,10),"")),"")</f>
        <v/>
      </c>
      <c r="R989" s="16" t="str">
        <f>IFERROR(IF(VLOOKUP(B989,IMPORT!$F:$AF,11,FALSE)="true","X",""),"")</f>
        <v/>
      </c>
      <c r="S989" s="16" t="str">
        <f>IFERROR(IF(VLOOKUP(B989,IMPORT!$F:$AF,12,FALSE)="true","X",""),"")</f>
        <v/>
      </c>
      <c r="T989" s="16" t="str">
        <f>IFERROR(IF(VLOOKUP(B989,IMPORT!$F:$AF,9,FALSE)="true","X",""),"")</f>
        <v/>
      </c>
      <c r="U989" s="16" t="str">
        <f>IFERROR(IF(VLOOKUP(B989,IMPORT!$F:$AF,10,FALSE)="true","X",""),"")</f>
        <v/>
      </c>
      <c r="V989" s="16" t="str">
        <f>IFERROR(IF(VLOOKUP(B989,IMPORT!$F:$AF,13,FALSE)="true","X",""),"")</f>
        <v/>
      </c>
      <c r="W989" s="16" t="str">
        <f>IFERROR(IF(VLOOKUP(B989,IMPORT!$F:$AF,14,FALSE)="true","X",""),"")</f>
        <v/>
      </c>
      <c r="X989" s="12" t="str">
        <f>IFERROR(INT(IF(MID(VLOOKUP(B989,IMPORT!$F:$AF,27,FALSE),1,10)&lt;&gt;"null",MID(VLOOKUP(B989,IMPORT!$F:$AF,27,FALSE),1,10),"-")),"")</f>
        <v/>
      </c>
      <c r="Y989" s="21" t="str">
        <f>IFERROR(IF(VLOOKUP(B989,IMPORT!$F:$AF,24,FALSE)&lt;&gt;"null",VLOOKUP(B989,IMPORT!$F:$AF,24,FALSE),""),"")</f>
        <v/>
      </c>
      <c r="Z989" s="18" t="str">
        <f>IFERROR(IF(VLOOKUP(B989,IMPORT!$F:$AF,25,FALSE)&lt;&gt;"null",VLOOKUP(B989,IMPORT!$F:$AF,25,FALSE),""),"")</f>
        <v/>
      </c>
    </row>
    <row r="990" spans="1:26">
      <c r="A990" s="1" t="str">
        <f>IFERROR(IF(IMPORT!C990&lt;&gt;"",IMPORT!C990,""),"")</f>
        <v/>
      </c>
      <c r="B990" s="1">
        <f>IFERROR(VLOOKUP(D990,IMPORT!$1:$1048576,6,FALSE),"")</f>
        <v>0</v>
      </c>
      <c r="C990" s="1" t="str">
        <f>IFERROR(VLOOKUP(B990,IMPORT!$F:$G,2,FALSE),"")</f>
        <v/>
      </c>
      <c r="D990" s="8" t="str">
        <f>IFERROR(IF(IMPORT!A990&lt;&gt;"",IMPORT!A990,""),"")</f>
        <v/>
      </c>
      <c r="E990" s="1">
        <f>IFERROR(VLOOKUP(D990,IMPORT!$1:$1048576,21,FALSE),"")</f>
        <v>0</v>
      </c>
      <c r="F990" s="25" t="str">
        <f>IFERROR(IF(VLOOKUP(B990,IMPORT!$F:$J,4,0)="true","","S"),"")</f>
        <v/>
      </c>
      <c r="G990" s="10" t="str">
        <f>IFERROR(IF(VLOOKUP(B990,IMPORT!$F:$J,5,0)="normal","","B"),"")</f>
        <v/>
      </c>
      <c r="H990" s="26" t="str">
        <f>IFERROR(IF(VLOOKUP(B990,IMPORT!$F:$L,7,0)="true","","P"),"")</f>
        <v/>
      </c>
      <c r="I990" s="18" t="str">
        <f>IF(AND(OR(IMPORT!K990="available",IMPORT!K990="reservation",IMPORT!K990="reservation-late"),OR(A990&lt;&gt;"Z - Garage - Livraison",A990&lt;&gt;"Z - Garage - Livraison")),B990,"")</f>
        <v/>
      </c>
      <c r="J990" s="18" t="str">
        <f>IFERROR(IF(VLOOKUP(B990,IMPORT!$F:$AF,21,FALSE)&lt;&gt;"null",IF(OR(A990="Z - Garage - Livraison",A990="Z - Garage - Restitution"),"",B990),""),"")</f>
        <v/>
      </c>
      <c r="K990" s="18" t="str">
        <f>IF(AND(J990="",OR(IMPORT!K990="intervention",IMPORT!K990="intervention-late")),IF(OR(A990="Z - Garage - Livraison",A990="Z - Garage - Restitution"),"",B990),"")</f>
        <v/>
      </c>
      <c r="L990" s="18" t="str">
        <f>IFERROR(IF(OR(A990="Z - Garage - Livraison",A990="Z - Garage - Restitution"),B990,""),"")</f>
        <v/>
      </c>
      <c r="M990" s="20" t="str">
        <f>IFERROR(INT(IF(OR(IMPORT!K990="intervention",IMPORT!K990="intervention-late",IMPORT!K990="unavailable"),IF(J990&lt;&gt;"",MID(VLOOKUP(B990,IMPORT!$F:$AF,21,0),1,10),MID(VLOOKUP(B990,IMPORT!$F:$AF,19,0),1,10)),"")),"")</f>
        <v/>
      </c>
      <c r="N990" s="20" t="str">
        <f>IFERROR(INT(IF(OR(IMPORT!K990="intervention",IMPORT!K990="intervention-late",IMPORT!K990="unavailable"),IF(J990&lt;&gt;"",MID(VLOOKUP(B990,IMPORT!$F:$AF,22,0),1,10),MID(VLOOKUP(B990,IMPORT!$F:$AF,20,0),1,10)),"")),"")</f>
        <v/>
      </c>
      <c r="O990" s="18" t="str">
        <f t="shared" ca="1" si="15"/>
        <v/>
      </c>
      <c r="P990" s="14" t="str">
        <f>IFERROR(INT(IF(MID(VLOOKUP(B990,IMPORT!$F:$AF,23,FALSE),1,10)&lt;&gt;"null",MID(VLOOKUP(B990,IMPORT!$F:$AF,23,FALSE),1,10),"")),"")</f>
        <v/>
      </c>
      <c r="Q990" s="16" t="str">
        <f>IFERROR(INT(IF(MID(VLOOKUP(B990,IMPORT!$F:$AF,26,FALSE),1,10)&lt;&gt;"null",MID(VLOOKUP(B990,IMPORT!$F:$AF,26,FALSE),1,10),"")),"")</f>
        <v/>
      </c>
      <c r="R990" s="16" t="str">
        <f>IFERROR(IF(VLOOKUP(B990,IMPORT!$F:$AF,11,FALSE)="true","X",""),"")</f>
        <v/>
      </c>
      <c r="S990" s="16" t="str">
        <f>IFERROR(IF(VLOOKUP(B990,IMPORT!$F:$AF,12,FALSE)="true","X",""),"")</f>
        <v/>
      </c>
      <c r="T990" s="16" t="str">
        <f>IFERROR(IF(VLOOKUP(B990,IMPORT!$F:$AF,9,FALSE)="true","X",""),"")</f>
        <v/>
      </c>
      <c r="U990" s="16" t="str">
        <f>IFERROR(IF(VLOOKUP(B990,IMPORT!$F:$AF,10,FALSE)="true","X",""),"")</f>
        <v/>
      </c>
      <c r="V990" s="16" t="str">
        <f>IFERROR(IF(VLOOKUP(B990,IMPORT!$F:$AF,13,FALSE)="true","X",""),"")</f>
        <v/>
      </c>
      <c r="W990" s="16" t="str">
        <f>IFERROR(IF(VLOOKUP(B990,IMPORT!$F:$AF,14,FALSE)="true","X",""),"")</f>
        <v/>
      </c>
      <c r="X990" s="12" t="str">
        <f>IFERROR(INT(IF(MID(VLOOKUP(B990,IMPORT!$F:$AF,27,FALSE),1,10)&lt;&gt;"null",MID(VLOOKUP(B990,IMPORT!$F:$AF,27,FALSE),1,10),"-")),"")</f>
        <v/>
      </c>
      <c r="Y990" s="21" t="str">
        <f>IFERROR(IF(VLOOKUP(B990,IMPORT!$F:$AF,24,FALSE)&lt;&gt;"null",VLOOKUP(B990,IMPORT!$F:$AF,24,FALSE),""),"")</f>
        <v/>
      </c>
      <c r="Z990" s="18" t="str">
        <f>IFERROR(IF(VLOOKUP(B990,IMPORT!$F:$AF,25,FALSE)&lt;&gt;"null",VLOOKUP(B990,IMPORT!$F:$AF,25,FALSE),""),"")</f>
        <v/>
      </c>
    </row>
    <row r="991" spans="1:26">
      <c r="A991" s="1" t="str">
        <f>IFERROR(IF(IMPORT!C991&lt;&gt;"",IMPORT!C991,""),"")</f>
        <v/>
      </c>
      <c r="B991" s="1">
        <f>IFERROR(VLOOKUP(D991,IMPORT!$1:$1048576,6,FALSE),"")</f>
        <v>0</v>
      </c>
      <c r="C991" s="1" t="str">
        <f>IFERROR(VLOOKUP(B991,IMPORT!$F:$G,2,FALSE),"")</f>
        <v/>
      </c>
      <c r="D991" s="8" t="str">
        <f>IFERROR(IF(IMPORT!A991&lt;&gt;"",IMPORT!A991,""),"")</f>
        <v/>
      </c>
      <c r="E991" s="1">
        <f>IFERROR(VLOOKUP(D991,IMPORT!$1:$1048576,21,FALSE),"")</f>
        <v>0</v>
      </c>
      <c r="F991" s="25" t="str">
        <f>IFERROR(IF(VLOOKUP(B991,IMPORT!$F:$J,4,0)="true","","S"),"")</f>
        <v/>
      </c>
      <c r="G991" s="10" t="str">
        <f>IFERROR(IF(VLOOKUP(B991,IMPORT!$F:$J,5,0)="normal","","B"),"")</f>
        <v/>
      </c>
      <c r="H991" s="26" t="str">
        <f>IFERROR(IF(VLOOKUP(B991,IMPORT!$F:$L,7,0)="true","","P"),"")</f>
        <v/>
      </c>
      <c r="I991" s="18" t="str">
        <f>IF(AND(OR(IMPORT!K991="available",IMPORT!K991="reservation",IMPORT!K991="reservation-late"),OR(A991&lt;&gt;"Z - Garage - Livraison",A991&lt;&gt;"Z - Garage - Livraison")),B991,"")</f>
        <v/>
      </c>
      <c r="J991" s="18" t="str">
        <f>IFERROR(IF(VLOOKUP(B991,IMPORT!$F:$AF,21,FALSE)&lt;&gt;"null",IF(OR(A991="Z - Garage - Livraison",A991="Z - Garage - Restitution"),"",B991),""),"")</f>
        <v/>
      </c>
      <c r="K991" s="18" t="str">
        <f>IF(AND(J991="",OR(IMPORT!K991="intervention",IMPORT!K991="intervention-late")),IF(OR(A991="Z - Garage - Livraison",A991="Z - Garage - Restitution"),"",B991),"")</f>
        <v/>
      </c>
      <c r="L991" s="18" t="str">
        <f>IFERROR(IF(OR(A991="Z - Garage - Livraison",A991="Z - Garage - Restitution"),B991,""),"")</f>
        <v/>
      </c>
      <c r="M991" s="20" t="str">
        <f>IFERROR(INT(IF(OR(IMPORT!K991="intervention",IMPORT!K991="intervention-late",IMPORT!K991="unavailable"),IF(J991&lt;&gt;"",MID(VLOOKUP(B991,IMPORT!$F:$AF,21,0),1,10),MID(VLOOKUP(B991,IMPORT!$F:$AF,19,0),1,10)),"")),"")</f>
        <v/>
      </c>
      <c r="N991" s="20" t="str">
        <f>IFERROR(INT(IF(OR(IMPORT!K991="intervention",IMPORT!K991="intervention-late",IMPORT!K991="unavailable"),IF(J991&lt;&gt;"",MID(VLOOKUP(B991,IMPORT!$F:$AF,22,0),1,10),MID(VLOOKUP(B991,IMPORT!$F:$AF,20,0),1,10)),"")),"")</f>
        <v/>
      </c>
      <c r="O991" s="18" t="str">
        <f t="shared" ca="1" si="15"/>
        <v/>
      </c>
      <c r="P991" s="14" t="str">
        <f>IFERROR(INT(IF(MID(VLOOKUP(B991,IMPORT!$F:$AF,23,FALSE),1,10)&lt;&gt;"null",MID(VLOOKUP(B991,IMPORT!$F:$AF,23,FALSE),1,10),"")),"")</f>
        <v/>
      </c>
      <c r="Q991" s="16" t="str">
        <f>IFERROR(INT(IF(MID(VLOOKUP(B991,IMPORT!$F:$AF,26,FALSE),1,10)&lt;&gt;"null",MID(VLOOKUP(B991,IMPORT!$F:$AF,26,FALSE),1,10),"")),"")</f>
        <v/>
      </c>
      <c r="R991" s="16" t="str">
        <f>IFERROR(IF(VLOOKUP(B991,IMPORT!$F:$AF,11,FALSE)="true","X",""),"")</f>
        <v/>
      </c>
      <c r="S991" s="16" t="str">
        <f>IFERROR(IF(VLOOKUP(B991,IMPORT!$F:$AF,12,FALSE)="true","X",""),"")</f>
        <v/>
      </c>
      <c r="T991" s="16" t="str">
        <f>IFERROR(IF(VLOOKUP(B991,IMPORT!$F:$AF,9,FALSE)="true","X",""),"")</f>
        <v/>
      </c>
      <c r="U991" s="16" t="str">
        <f>IFERROR(IF(VLOOKUP(B991,IMPORT!$F:$AF,10,FALSE)="true","X",""),"")</f>
        <v/>
      </c>
      <c r="V991" s="16" t="str">
        <f>IFERROR(IF(VLOOKUP(B991,IMPORT!$F:$AF,13,FALSE)="true","X",""),"")</f>
        <v/>
      </c>
      <c r="W991" s="16" t="str">
        <f>IFERROR(IF(VLOOKUP(B991,IMPORT!$F:$AF,14,FALSE)="true","X",""),"")</f>
        <v/>
      </c>
      <c r="X991" s="12" t="str">
        <f>IFERROR(INT(IF(MID(VLOOKUP(B991,IMPORT!$F:$AF,27,FALSE),1,10)&lt;&gt;"null",MID(VLOOKUP(B991,IMPORT!$F:$AF,27,FALSE),1,10),"-")),"")</f>
        <v/>
      </c>
      <c r="Y991" s="21" t="str">
        <f>IFERROR(IF(VLOOKUP(B991,IMPORT!$F:$AF,24,FALSE)&lt;&gt;"null",VLOOKUP(B991,IMPORT!$F:$AF,24,FALSE),""),"")</f>
        <v/>
      </c>
      <c r="Z991" s="18" t="str">
        <f>IFERROR(IF(VLOOKUP(B991,IMPORT!$F:$AF,25,FALSE)&lt;&gt;"null",VLOOKUP(B991,IMPORT!$F:$AF,25,FALSE),""),"")</f>
        <v/>
      </c>
    </row>
    <row r="992" spans="1:26">
      <c r="A992" s="1" t="str">
        <f>IFERROR(IF(IMPORT!C992&lt;&gt;"",IMPORT!C992,""),"")</f>
        <v/>
      </c>
      <c r="B992" s="1">
        <f>IFERROR(VLOOKUP(D992,IMPORT!$1:$1048576,6,FALSE),"")</f>
        <v>0</v>
      </c>
      <c r="C992" s="1" t="str">
        <f>IFERROR(VLOOKUP(B992,IMPORT!$F:$G,2,FALSE),"")</f>
        <v/>
      </c>
      <c r="D992" s="8" t="str">
        <f>IFERROR(IF(IMPORT!A992&lt;&gt;"",IMPORT!A992,""),"")</f>
        <v/>
      </c>
      <c r="E992" s="1">
        <f>IFERROR(VLOOKUP(D992,IMPORT!$1:$1048576,21,FALSE),"")</f>
        <v>0</v>
      </c>
      <c r="F992" s="25" t="str">
        <f>IFERROR(IF(VLOOKUP(B992,IMPORT!$F:$J,4,0)="true","","S"),"")</f>
        <v/>
      </c>
      <c r="G992" s="10" t="str">
        <f>IFERROR(IF(VLOOKUP(B992,IMPORT!$F:$J,5,0)="normal","","B"),"")</f>
        <v/>
      </c>
      <c r="H992" s="26" t="str">
        <f>IFERROR(IF(VLOOKUP(B992,IMPORT!$F:$L,7,0)="true","","P"),"")</f>
        <v/>
      </c>
      <c r="I992" s="18" t="str">
        <f>IF(AND(OR(IMPORT!K992="available",IMPORT!K992="reservation",IMPORT!K992="reservation-late"),OR(A992&lt;&gt;"Z - Garage - Livraison",A992&lt;&gt;"Z - Garage - Livraison")),B992,"")</f>
        <v/>
      </c>
      <c r="J992" s="18" t="str">
        <f>IFERROR(IF(VLOOKUP(B992,IMPORT!$F:$AF,21,FALSE)&lt;&gt;"null",IF(OR(A992="Z - Garage - Livraison",A992="Z - Garage - Restitution"),"",B992),""),"")</f>
        <v/>
      </c>
      <c r="K992" s="18" t="str">
        <f>IF(AND(J992="",OR(IMPORT!K992="intervention",IMPORT!K992="intervention-late")),IF(OR(A992="Z - Garage - Livraison",A992="Z - Garage - Restitution"),"",B992),"")</f>
        <v/>
      </c>
      <c r="L992" s="18" t="str">
        <f>IFERROR(IF(OR(A992="Z - Garage - Livraison",A992="Z - Garage - Restitution"),B992,""),"")</f>
        <v/>
      </c>
      <c r="M992" s="20" t="str">
        <f>IFERROR(INT(IF(OR(IMPORT!K992="intervention",IMPORT!K992="intervention-late",IMPORT!K992="unavailable"),IF(J992&lt;&gt;"",MID(VLOOKUP(B992,IMPORT!$F:$AF,21,0),1,10),MID(VLOOKUP(B992,IMPORT!$F:$AF,19,0),1,10)),"")),"")</f>
        <v/>
      </c>
      <c r="N992" s="20" t="str">
        <f>IFERROR(INT(IF(OR(IMPORT!K992="intervention",IMPORT!K992="intervention-late",IMPORT!K992="unavailable"),IF(J992&lt;&gt;"",MID(VLOOKUP(B992,IMPORT!$F:$AF,22,0),1,10),MID(VLOOKUP(B992,IMPORT!$F:$AF,20,0),1,10)),"")),"")</f>
        <v/>
      </c>
      <c r="O992" s="18" t="str">
        <f t="shared" ca="1" si="15"/>
        <v/>
      </c>
      <c r="P992" s="14" t="str">
        <f>IFERROR(INT(IF(MID(VLOOKUP(B992,IMPORT!$F:$AF,23,FALSE),1,10)&lt;&gt;"null",MID(VLOOKUP(B992,IMPORT!$F:$AF,23,FALSE),1,10),"")),"")</f>
        <v/>
      </c>
      <c r="Q992" s="16" t="str">
        <f>IFERROR(INT(IF(MID(VLOOKUP(B992,IMPORT!$F:$AF,26,FALSE),1,10)&lt;&gt;"null",MID(VLOOKUP(B992,IMPORT!$F:$AF,26,FALSE),1,10),"")),"")</f>
        <v/>
      </c>
      <c r="R992" s="16" t="str">
        <f>IFERROR(IF(VLOOKUP(B992,IMPORT!$F:$AF,11,FALSE)="true","X",""),"")</f>
        <v/>
      </c>
      <c r="S992" s="16" t="str">
        <f>IFERROR(IF(VLOOKUP(B992,IMPORT!$F:$AF,12,FALSE)="true","X",""),"")</f>
        <v/>
      </c>
      <c r="T992" s="16" t="str">
        <f>IFERROR(IF(VLOOKUP(B992,IMPORT!$F:$AF,9,FALSE)="true","X",""),"")</f>
        <v/>
      </c>
      <c r="U992" s="16" t="str">
        <f>IFERROR(IF(VLOOKUP(B992,IMPORT!$F:$AF,10,FALSE)="true","X",""),"")</f>
        <v/>
      </c>
      <c r="V992" s="16" t="str">
        <f>IFERROR(IF(VLOOKUP(B992,IMPORT!$F:$AF,13,FALSE)="true","X",""),"")</f>
        <v/>
      </c>
      <c r="W992" s="16" t="str">
        <f>IFERROR(IF(VLOOKUP(B992,IMPORT!$F:$AF,14,FALSE)="true","X",""),"")</f>
        <v/>
      </c>
      <c r="X992" s="12" t="str">
        <f>IFERROR(INT(IF(MID(VLOOKUP(B992,IMPORT!$F:$AF,27,FALSE),1,10)&lt;&gt;"null",MID(VLOOKUP(B992,IMPORT!$F:$AF,27,FALSE),1,10),"-")),"")</f>
        <v/>
      </c>
      <c r="Y992" s="21" t="str">
        <f>IFERROR(IF(VLOOKUP(B992,IMPORT!$F:$AF,24,FALSE)&lt;&gt;"null",VLOOKUP(B992,IMPORT!$F:$AF,24,FALSE),""),"")</f>
        <v/>
      </c>
      <c r="Z992" s="18" t="str">
        <f>IFERROR(IF(VLOOKUP(B992,IMPORT!$F:$AF,25,FALSE)&lt;&gt;"null",VLOOKUP(B992,IMPORT!$F:$AF,25,FALSE),""),"")</f>
        <v/>
      </c>
    </row>
    <row r="993" spans="1:26">
      <c r="A993" s="1" t="str">
        <f>IFERROR(IF(IMPORT!C993&lt;&gt;"",IMPORT!C993,""),"")</f>
        <v/>
      </c>
      <c r="B993" s="1">
        <f>IFERROR(VLOOKUP(D993,IMPORT!$1:$1048576,6,FALSE),"")</f>
        <v>0</v>
      </c>
      <c r="C993" s="1" t="str">
        <f>IFERROR(VLOOKUP(B993,IMPORT!$F:$G,2,FALSE),"")</f>
        <v/>
      </c>
      <c r="D993" s="8" t="str">
        <f>IFERROR(IF(IMPORT!A993&lt;&gt;"",IMPORT!A993,""),"")</f>
        <v/>
      </c>
      <c r="E993" s="1">
        <f>IFERROR(VLOOKUP(D993,IMPORT!$1:$1048576,21,FALSE),"")</f>
        <v>0</v>
      </c>
      <c r="F993" s="25" t="str">
        <f>IFERROR(IF(VLOOKUP(B993,IMPORT!$F:$J,4,0)="true","","S"),"")</f>
        <v/>
      </c>
      <c r="G993" s="10" t="str">
        <f>IFERROR(IF(VLOOKUP(B993,IMPORT!$F:$J,5,0)="normal","","B"),"")</f>
        <v/>
      </c>
      <c r="H993" s="26" t="str">
        <f>IFERROR(IF(VLOOKUP(B993,IMPORT!$F:$L,7,0)="true","","P"),"")</f>
        <v/>
      </c>
      <c r="I993" s="18" t="str">
        <f>IF(AND(OR(IMPORT!K993="available",IMPORT!K993="reservation",IMPORT!K993="reservation-late"),OR(A993&lt;&gt;"Z - Garage - Livraison",A993&lt;&gt;"Z - Garage - Livraison")),B993,"")</f>
        <v/>
      </c>
      <c r="J993" s="18" t="str">
        <f>IFERROR(IF(VLOOKUP(B993,IMPORT!$F:$AF,21,FALSE)&lt;&gt;"null",IF(OR(A993="Z - Garage - Livraison",A993="Z - Garage - Restitution"),"",B993),""),"")</f>
        <v/>
      </c>
      <c r="K993" s="18" t="str">
        <f>IF(AND(J993="",OR(IMPORT!K993="intervention",IMPORT!K993="intervention-late")),IF(OR(A993="Z - Garage - Livraison",A993="Z - Garage - Restitution"),"",B993),"")</f>
        <v/>
      </c>
      <c r="L993" s="18" t="str">
        <f>IFERROR(IF(OR(A993="Z - Garage - Livraison",A993="Z - Garage - Restitution"),B993,""),"")</f>
        <v/>
      </c>
      <c r="M993" s="20" t="str">
        <f>IFERROR(INT(IF(OR(IMPORT!K993="intervention",IMPORT!K993="intervention-late",IMPORT!K993="unavailable"),IF(J993&lt;&gt;"",MID(VLOOKUP(B993,IMPORT!$F:$AF,21,0),1,10),MID(VLOOKUP(B993,IMPORT!$F:$AF,19,0),1,10)),"")),"")</f>
        <v/>
      </c>
      <c r="N993" s="20" t="str">
        <f>IFERROR(INT(IF(OR(IMPORT!K993="intervention",IMPORT!K993="intervention-late",IMPORT!K993="unavailable"),IF(J993&lt;&gt;"",MID(VLOOKUP(B993,IMPORT!$F:$AF,22,0),1,10),MID(VLOOKUP(B993,IMPORT!$F:$AF,20,0),1,10)),"")),"")</f>
        <v/>
      </c>
      <c r="O993" s="18" t="str">
        <f t="shared" ca="1" si="15"/>
        <v/>
      </c>
      <c r="P993" s="14" t="str">
        <f>IFERROR(INT(IF(MID(VLOOKUP(B993,IMPORT!$F:$AF,23,FALSE),1,10)&lt;&gt;"null",MID(VLOOKUP(B993,IMPORT!$F:$AF,23,FALSE),1,10),"")),"")</f>
        <v/>
      </c>
      <c r="Q993" s="16" t="str">
        <f>IFERROR(INT(IF(MID(VLOOKUP(B993,IMPORT!$F:$AF,26,FALSE),1,10)&lt;&gt;"null",MID(VLOOKUP(B993,IMPORT!$F:$AF,26,FALSE),1,10),"")),"")</f>
        <v/>
      </c>
      <c r="R993" s="16" t="str">
        <f>IFERROR(IF(VLOOKUP(B993,IMPORT!$F:$AF,11,FALSE)="true","X",""),"")</f>
        <v/>
      </c>
      <c r="S993" s="16" t="str">
        <f>IFERROR(IF(VLOOKUP(B993,IMPORT!$F:$AF,12,FALSE)="true","X",""),"")</f>
        <v/>
      </c>
      <c r="T993" s="16" t="str">
        <f>IFERROR(IF(VLOOKUP(B993,IMPORT!$F:$AF,9,FALSE)="true","X",""),"")</f>
        <v/>
      </c>
      <c r="U993" s="16" t="str">
        <f>IFERROR(IF(VLOOKUP(B993,IMPORT!$F:$AF,10,FALSE)="true","X",""),"")</f>
        <v/>
      </c>
      <c r="V993" s="16" t="str">
        <f>IFERROR(IF(VLOOKUP(B993,IMPORT!$F:$AF,13,FALSE)="true","X",""),"")</f>
        <v/>
      </c>
      <c r="W993" s="16" t="str">
        <f>IFERROR(IF(VLOOKUP(B993,IMPORT!$F:$AF,14,FALSE)="true","X",""),"")</f>
        <v/>
      </c>
      <c r="X993" s="12" t="str">
        <f>IFERROR(INT(IF(MID(VLOOKUP(B993,IMPORT!$F:$AF,27,FALSE),1,10)&lt;&gt;"null",MID(VLOOKUP(B993,IMPORT!$F:$AF,27,FALSE),1,10),"-")),"")</f>
        <v/>
      </c>
      <c r="Y993" s="21" t="str">
        <f>IFERROR(IF(VLOOKUP(B993,IMPORT!$F:$AF,24,FALSE)&lt;&gt;"null",VLOOKUP(B993,IMPORT!$F:$AF,24,FALSE),""),"")</f>
        <v/>
      </c>
      <c r="Z993" s="18" t="str">
        <f>IFERROR(IF(VLOOKUP(B993,IMPORT!$F:$AF,25,FALSE)&lt;&gt;"null",VLOOKUP(B993,IMPORT!$F:$AF,25,FALSE),""),"")</f>
        <v/>
      </c>
    </row>
    <row r="994" spans="1:26">
      <c r="A994" s="1" t="str">
        <f>IFERROR(IF(IMPORT!C994&lt;&gt;"",IMPORT!C994,""),"")</f>
        <v/>
      </c>
      <c r="B994" s="1">
        <f>IFERROR(VLOOKUP(D994,IMPORT!$1:$1048576,6,FALSE),"")</f>
        <v>0</v>
      </c>
      <c r="C994" s="1" t="str">
        <f>IFERROR(VLOOKUP(B994,IMPORT!$F:$G,2,FALSE),"")</f>
        <v/>
      </c>
      <c r="D994" s="8" t="str">
        <f>IFERROR(IF(IMPORT!A994&lt;&gt;"",IMPORT!A994,""),"")</f>
        <v/>
      </c>
      <c r="E994" s="1">
        <f>IFERROR(VLOOKUP(D994,IMPORT!$1:$1048576,21,FALSE),"")</f>
        <v>0</v>
      </c>
      <c r="F994" s="25" t="str">
        <f>IFERROR(IF(VLOOKUP(B994,IMPORT!$F:$J,4,0)="true","","S"),"")</f>
        <v/>
      </c>
      <c r="G994" s="10" t="str">
        <f>IFERROR(IF(VLOOKUP(B994,IMPORT!$F:$J,5,0)="normal","","B"),"")</f>
        <v/>
      </c>
      <c r="H994" s="26" t="str">
        <f>IFERROR(IF(VLOOKUP(B994,IMPORT!$F:$L,7,0)="true","","P"),"")</f>
        <v/>
      </c>
      <c r="I994" s="18" t="str">
        <f>IF(AND(OR(IMPORT!K994="available",IMPORT!K994="reservation",IMPORT!K994="reservation-late"),OR(A994&lt;&gt;"Z - Garage - Livraison",A994&lt;&gt;"Z - Garage - Livraison")),B994,"")</f>
        <v/>
      </c>
      <c r="J994" s="18" t="str">
        <f>IFERROR(IF(VLOOKUP(B994,IMPORT!$F:$AF,21,FALSE)&lt;&gt;"null",IF(OR(A994="Z - Garage - Livraison",A994="Z - Garage - Restitution"),"",B994),""),"")</f>
        <v/>
      </c>
      <c r="K994" s="18" t="str">
        <f>IF(AND(J994="",OR(IMPORT!K994="intervention",IMPORT!K994="intervention-late")),IF(OR(A994="Z - Garage - Livraison",A994="Z - Garage - Restitution"),"",B994),"")</f>
        <v/>
      </c>
      <c r="L994" s="18" t="str">
        <f>IFERROR(IF(OR(A994="Z - Garage - Livraison",A994="Z - Garage - Restitution"),B994,""),"")</f>
        <v/>
      </c>
      <c r="M994" s="20" t="str">
        <f>IFERROR(INT(IF(OR(IMPORT!K994="intervention",IMPORT!K994="intervention-late",IMPORT!K994="unavailable"),IF(J994&lt;&gt;"",MID(VLOOKUP(B994,IMPORT!$F:$AF,21,0),1,10),MID(VLOOKUP(B994,IMPORT!$F:$AF,19,0),1,10)),"")),"")</f>
        <v/>
      </c>
      <c r="N994" s="20" t="str">
        <f>IFERROR(INT(IF(OR(IMPORT!K994="intervention",IMPORT!K994="intervention-late",IMPORT!K994="unavailable"),IF(J994&lt;&gt;"",MID(VLOOKUP(B994,IMPORT!$F:$AF,22,0),1,10),MID(VLOOKUP(B994,IMPORT!$F:$AF,20,0),1,10)),"")),"")</f>
        <v/>
      </c>
      <c r="O994" s="18" t="str">
        <f t="shared" ca="1" si="15"/>
        <v/>
      </c>
      <c r="P994" s="14" t="str">
        <f>IFERROR(INT(IF(MID(VLOOKUP(B994,IMPORT!$F:$AF,23,FALSE),1,10)&lt;&gt;"null",MID(VLOOKUP(B994,IMPORT!$F:$AF,23,FALSE),1,10),"")),"")</f>
        <v/>
      </c>
      <c r="Q994" s="16" t="str">
        <f>IFERROR(INT(IF(MID(VLOOKUP(B994,IMPORT!$F:$AF,26,FALSE),1,10)&lt;&gt;"null",MID(VLOOKUP(B994,IMPORT!$F:$AF,26,FALSE),1,10),"")),"")</f>
        <v/>
      </c>
      <c r="R994" s="16" t="str">
        <f>IFERROR(IF(VLOOKUP(B994,IMPORT!$F:$AF,11,FALSE)="true","X",""),"")</f>
        <v/>
      </c>
      <c r="S994" s="16" t="str">
        <f>IFERROR(IF(VLOOKUP(B994,IMPORT!$F:$AF,12,FALSE)="true","X",""),"")</f>
        <v/>
      </c>
      <c r="T994" s="16" t="str">
        <f>IFERROR(IF(VLOOKUP(B994,IMPORT!$F:$AF,9,FALSE)="true","X",""),"")</f>
        <v/>
      </c>
      <c r="U994" s="16" t="str">
        <f>IFERROR(IF(VLOOKUP(B994,IMPORT!$F:$AF,10,FALSE)="true","X",""),"")</f>
        <v/>
      </c>
      <c r="V994" s="16" t="str">
        <f>IFERROR(IF(VLOOKUP(B994,IMPORT!$F:$AF,13,FALSE)="true","X",""),"")</f>
        <v/>
      </c>
      <c r="W994" s="16" t="str">
        <f>IFERROR(IF(VLOOKUP(B994,IMPORT!$F:$AF,14,FALSE)="true","X",""),"")</f>
        <v/>
      </c>
      <c r="X994" s="12" t="str">
        <f>IFERROR(INT(IF(MID(VLOOKUP(B994,IMPORT!$F:$AF,27,FALSE),1,10)&lt;&gt;"null",MID(VLOOKUP(B994,IMPORT!$F:$AF,27,FALSE),1,10),"-")),"")</f>
        <v/>
      </c>
      <c r="Y994" s="21" t="str">
        <f>IFERROR(IF(VLOOKUP(B994,IMPORT!$F:$AF,24,FALSE)&lt;&gt;"null",VLOOKUP(B994,IMPORT!$F:$AF,24,FALSE),""),"")</f>
        <v/>
      </c>
      <c r="Z994" s="18" t="str">
        <f>IFERROR(IF(VLOOKUP(B994,IMPORT!$F:$AF,25,FALSE)&lt;&gt;"null",VLOOKUP(B994,IMPORT!$F:$AF,25,FALSE),""),"")</f>
        <v/>
      </c>
    </row>
    <row r="995" spans="1:26">
      <c r="A995" s="1" t="str">
        <f>IFERROR(IF(IMPORT!C995&lt;&gt;"",IMPORT!C995,""),"")</f>
        <v/>
      </c>
      <c r="B995" s="1">
        <f>IFERROR(VLOOKUP(D995,IMPORT!$1:$1048576,6,FALSE),"")</f>
        <v>0</v>
      </c>
      <c r="C995" s="1" t="str">
        <f>IFERROR(VLOOKUP(B995,IMPORT!$F:$G,2,FALSE),"")</f>
        <v/>
      </c>
      <c r="D995" s="8" t="str">
        <f>IFERROR(IF(IMPORT!A995&lt;&gt;"",IMPORT!A995,""),"")</f>
        <v/>
      </c>
      <c r="E995" s="1">
        <f>IFERROR(VLOOKUP(D995,IMPORT!$1:$1048576,21,FALSE),"")</f>
        <v>0</v>
      </c>
      <c r="F995" s="25" t="str">
        <f>IFERROR(IF(VLOOKUP(B995,IMPORT!$F:$J,4,0)="true","","S"),"")</f>
        <v/>
      </c>
      <c r="G995" s="10" t="str">
        <f>IFERROR(IF(VLOOKUP(B995,IMPORT!$F:$J,5,0)="normal","","B"),"")</f>
        <v/>
      </c>
      <c r="H995" s="26" t="str">
        <f>IFERROR(IF(VLOOKUP(B995,IMPORT!$F:$L,7,0)="true","","P"),"")</f>
        <v/>
      </c>
      <c r="I995" s="18" t="str">
        <f>IF(AND(OR(IMPORT!K995="available",IMPORT!K995="reservation",IMPORT!K995="reservation-late"),OR(A995&lt;&gt;"Z - Garage - Livraison",A995&lt;&gt;"Z - Garage - Livraison")),B995,"")</f>
        <v/>
      </c>
      <c r="J995" s="18" t="str">
        <f>IFERROR(IF(VLOOKUP(B995,IMPORT!$F:$AF,21,FALSE)&lt;&gt;"null",IF(OR(A995="Z - Garage - Livraison",A995="Z - Garage - Restitution"),"",B995),""),"")</f>
        <v/>
      </c>
      <c r="K995" s="18" t="str">
        <f>IF(AND(J995="",OR(IMPORT!K995="intervention",IMPORT!K995="intervention-late")),IF(OR(A995="Z - Garage - Livraison",A995="Z - Garage - Restitution"),"",B995),"")</f>
        <v/>
      </c>
      <c r="L995" s="18" t="str">
        <f>IFERROR(IF(OR(A995="Z - Garage - Livraison",A995="Z - Garage - Restitution"),B995,""),"")</f>
        <v/>
      </c>
      <c r="M995" s="20" t="str">
        <f>IFERROR(INT(IF(OR(IMPORT!K995="intervention",IMPORT!K995="intervention-late",IMPORT!K995="unavailable"),IF(J995&lt;&gt;"",MID(VLOOKUP(B995,IMPORT!$F:$AF,21,0),1,10),MID(VLOOKUP(B995,IMPORT!$F:$AF,19,0),1,10)),"")),"")</f>
        <v/>
      </c>
      <c r="N995" s="20" t="str">
        <f>IFERROR(INT(IF(OR(IMPORT!K995="intervention",IMPORT!K995="intervention-late",IMPORT!K995="unavailable"),IF(J995&lt;&gt;"",MID(VLOOKUP(B995,IMPORT!$F:$AF,22,0),1,10),MID(VLOOKUP(B995,IMPORT!$F:$AF,20,0),1,10)),"")),"")</f>
        <v/>
      </c>
      <c r="O995" s="18" t="str">
        <f t="shared" ca="1" si="15"/>
        <v/>
      </c>
      <c r="P995" s="14" t="str">
        <f>IFERROR(INT(IF(MID(VLOOKUP(B995,IMPORT!$F:$AF,23,FALSE),1,10)&lt;&gt;"null",MID(VLOOKUP(B995,IMPORT!$F:$AF,23,FALSE),1,10),"")),"")</f>
        <v/>
      </c>
      <c r="Q995" s="16" t="str">
        <f>IFERROR(INT(IF(MID(VLOOKUP(B995,IMPORT!$F:$AF,26,FALSE),1,10)&lt;&gt;"null",MID(VLOOKUP(B995,IMPORT!$F:$AF,26,FALSE),1,10),"")),"")</f>
        <v/>
      </c>
      <c r="R995" s="16" t="str">
        <f>IFERROR(IF(VLOOKUP(B995,IMPORT!$F:$AF,11,FALSE)="true","X",""),"")</f>
        <v/>
      </c>
      <c r="S995" s="16" t="str">
        <f>IFERROR(IF(VLOOKUP(B995,IMPORT!$F:$AF,12,FALSE)="true","X",""),"")</f>
        <v/>
      </c>
      <c r="T995" s="16" t="str">
        <f>IFERROR(IF(VLOOKUP(B995,IMPORT!$F:$AF,9,FALSE)="true","X",""),"")</f>
        <v/>
      </c>
      <c r="U995" s="16" t="str">
        <f>IFERROR(IF(VLOOKUP(B995,IMPORT!$F:$AF,10,FALSE)="true","X",""),"")</f>
        <v/>
      </c>
      <c r="V995" s="16" t="str">
        <f>IFERROR(IF(VLOOKUP(B995,IMPORT!$F:$AF,13,FALSE)="true","X",""),"")</f>
        <v/>
      </c>
      <c r="W995" s="16" t="str">
        <f>IFERROR(IF(VLOOKUP(B995,IMPORT!$F:$AF,14,FALSE)="true","X",""),"")</f>
        <v/>
      </c>
      <c r="X995" s="12" t="str">
        <f>IFERROR(INT(IF(MID(VLOOKUP(B995,IMPORT!$F:$AF,27,FALSE),1,10)&lt;&gt;"null",MID(VLOOKUP(B995,IMPORT!$F:$AF,27,FALSE),1,10),"-")),"")</f>
        <v/>
      </c>
      <c r="Y995" s="21" t="str">
        <f>IFERROR(IF(VLOOKUP(B995,IMPORT!$F:$AF,24,FALSE)&lt;&gt;"null",VLOOKUP(B995,IMPORT!$F:$AF,24,FALSE),""),"")</f>
        <v/>
      </c>
      <c r="Z995" s="18" t="str">
        <f>IFERROR(IF(VLOOKUP(B995,IMPORT!$F:$AF,25,FALSE)&lt;&gt;"null",VLOOKUP(B995,IMPORT!$F:$AF,25,FALSE),""),"")</f>
        <v/>
      </c>
    </row>
    <row r="996" spans="1:26">
      <c r="A996" s="1" t="str">
        <f>IFERROR(IF(IMPORT!C996&lt;&gt;"",IMPORT!C996,""),"")</f>
        <v/>
      </c>
      <c r="B996" s="1">
        <f>IFERROR(VLOOKUP(D996,IMPORT!$1:$1048576,6,FALSE),"")</f>
        <v>0</v>
      </c>
      <c r="C996" s="1" t="str">
        <f>IFERROR(VLOOKUP(B996,IMPORT!$F:$G,2,FALSE),"")</f>
        <v/>
      </c>
      <c r="D996" s="8" t="str">
        <f>IFERROR(IF(IMPORT!A996&lt;&gt;"",IMPORT!A996,""),"")</f>
        <v/>
      </c>
      <c r="E996" s="1">
        <f>IFERROR(VLOOKUP(D996,IMPORT!$1:$1048576,21,FALSE),"")</f>
        <v>0</v>
      </c>
      <c r="F996" s="25" t="str">
        <f>IFERROR(IF(VLOOKUP(B996,IMPORT!$F:$J,4,0)="true","","S"),"")</f>
        <v/>
      </c>
      <c r="G996" s="10" t="str">
        <f>IFERROR(IF(VLOOKUP(B996,IMPORT!$F:$J,5,0)="normal","","B"),"")</f>
        <v/>
      </c>
      <c r="H996" s="26" t="str">
        <f>IFERROR(IF(VLOOKUP(B996,IMPORT!$F:$L,7,0)="true","","P"),"")</f>
        <v/>
      </c>
      <c r="I996" s="18" t="str">
        <f>IF(AND(OR(IMPORT!K996="available",IMPORT!K996="reservation",IMPORT!K996="reservation-late"),OR(A996&lt;&gt;"Z - Garage - Livraison",A996&lt;&gt;"Z - Garage - Livraison")),B996,"")</f>
        <v/>
      </c>
      <c r="J996" s="18" t="str">
        <f>IFERROR(IF(VLOOKUP(B996,IMPORT!$F:$AF,21,FALSE)&lt;&gt;"null",IF(OR(A996="Z - Garage - Livraison",A996="Z - Garage - Restitution"),"",B996),""),"")</f>
        <v/>
      </c>
      <c r="K996" s="18" t="str">
        <f>IF(AND(J996="",OR(IMPORT!K996="intervention",IMPORT!K996="intervention-late")),IF(OR(A996="Z - Garage - Livraison",A996="Z - Garage - Restitution"),"",B996),"")</f>
        <v/>
      </c>
      <c r="L996" s="18" t="str">
        <f>IFERROR(IF(OR(A996="Z - Garage - Livraison",A996="Z - Garage - Restitution"),B996,""),"")</f>
        <v/>
      </c>
      <c r="M996" s="20" t="str">
        <f>IFERROR(INT(IF(OR(IMPORT!K996="intervention",IMPORT!K996="intervention-late",IMPORT!K996="unavailable"),IF(J996&lt;&gt;"",MID(VLOOKUP(B996,IMPORT!$F:$AF,21,0),1,10),MID(VLOOKUP(B996,IMPORT!$F:$AF,19,0),1,10)),"")),"")</f>
        <v/>
      </c>
      <c r="N996" s="20" t="str">
        <f>IFERROR(INT(IF(OR(IMPORT!K996="intervention",IMPORT!K996="intervention-late",IMPORT!K996="unavailable"),IF(J996&lt;&gt;"",MID(VLOOKUP(B996,IMPORT!$F:$AF,22,0),1,10),MID(VLOOKUP(B996,IMPORT!$F:$AF,20,0),1,10)),"")),"")</f>
        <v/>
      </c>
      <c r="O996" s="18" t="str">
        <f t="shared" ca="1" si="15"/>
        <v/>
      </c>
      <c r="P996" s="14" t="str">
        <f>IFERROR(INT(IF(MID(VLOOKUP(B996,IMPORT!$F:$AF,23,FALSE),1,10)&lt;&gt;"null",MID(VLOOKUP(B996,IMPORT!$F:$AF,23,FALSE),1,10),"")),"")</f>
        <v/>
      </c>
      <c r="Q996" s="16" t="str">
        <f>IFERROR(INT(IF(MID(VLOOKUP(B996,IMPORT!$F:$AF,26,FALSE),1,10)&lt;&gt;"null",MID(VLOOKUP(B996,IMPORT!$F:$AF,26,FALSE),1,10),"")),"")</f>
        <v/>
      </c>
      <c r="R996" s="16" t="str">
        <f>IFERROR(IF(VLOOKUP(B996,IMPORT!$F:$AF,11,FALSE)="true","X",""),"")</f>
        <v/>
      </c>
      <c r="S996" s="16" t="str">
        <f>IFERROR(IF(VLOOKUP(B996,IMPORT!$F:$AF,12,FALSE)="true","X",""),"")</f>
        <v/>
      </c>
      <c r="T996" s="16" t="str">
        <f>IFERROR(IF(VLOOKUP(B996,IMPORT!$F:$AF,9,FALSE)="true","X",""),"")</f>
        <v/>
      </c>
      <c r="U996" s="16" t="str">
        <f>IFERROR(IF(VLOOKUP(B996,IMPORT!$F:$AF,10,FALSE)="true","X",""),"")</f>
        <v/>
      </c>
      <c r="V996" s="16" t="str">
        <f>IFERROR(IF(VLOOKUP(B996,IMPORT!$F:$AF,13,FALSE)="true","X",""),"")</f>
        <v/>
      </c>
      <c r="W996" s="16" t="str">
        <f>IFERROR(IF(VLOOKUP(B996,IMPORT!$F:$AF,14,FALSE)="true","X",""),"")</f>
        <v/>
      </c>
      <c r="X996" s="12" t="str">
        <f>IFERROR(INT(IF(MID(VLOOKUP(B996,IMPORT!$F:$AF,27,FALSE),1,10)&lt;&gt;"null",MID(VLOOKUP(B996,IMPORT!$F:$AF,27,FALSE),1,10),"-")),"")</f>
        <v/>
      </c>
      <c r="Y996" s="21" t="str">
        <f>IFERROR(IF(VLOOKUP(B996,IMPORT!$F:$AF,24,FALSE)&lt;&gt;"null",VLOOKUP(B996,IMPORT!$F:$AF,24,FALSE),""),"")</f>
        <v/>
      </c>
      <c r="Z996" s="18" t="str">
        <f>IFERROR(IF(VLOOKUP(B996,IMPORT!$F:$AF,25,FALSE)&lt;&gt;"null",VLOOKUP(B996,IMPORT!$F:$AF,25,FALSE),""),"")</f>
        <v/>
      </c>
    </row>
    <row r="997" spans="1:26">
      <c r="A997" s="1" t="str">
        <f>IFERROR(IF(IMPORT!C997&lt;&gt;"",IMPORT!C997,""),"")</f>
        <v/>
      </c>
      <c r="B997" s="1">
        <f>IFERROR(VLOOKUP(D997,IMPORT!$1:$1048576,6,FALSE),"")</f>
        <v>0</v>
      </c>
      <c r="C997" s="1" t="str">
        <f>IFERROR(VLOOKUP(B997,IMPORT!$F:$G,2,FALSE),"")</f>
        <v/>
      </c>
      <c r="D997" s="8" t="str">
        <f>IFERROR(IF(IMPORT!A997&lt;&gt;"",IMPORT!A997,""),"")</f>
        <v/>
      </c>
      <c r="E997" s="1">
        <f>IFERROR(VLOOKUP(D997,IMPORT!$1:$1048576,21,FALSE),"")</f>
        <v>0</v>
      </c>
      <c r="F997" s="25" t="str">
        <f>IFERROR(IF(VLOOKUP(B997,IMPORT!$F:$J,4,0)="true","","S"),"")</f>
        <v/>
      </c>
      <c r="G997" s="10" t="str">
        <f>IFERROR(IF(VLOOKUP(B997,IMPORT!$F:$J,5,0)="normal","","B"),"")</f>
        <v/>
      </c>
      <c r="H997" s="26" t="str">
        <f>IFERROR(IF(VLOOKUP(B997,IMPORT!$F:$L,7,0)="true","","P"),"")</f>
        <v/>
      </c>
      <c r="I997" s="18" t="str">
        <f>IF(AND(OR(IMPORT!K997="available",IMPORT!K997="reservation",IMPORT!K997="reservation-late"),OR(A997&lt;&gt;"Z - Garage - Livraison",A997&lt;&gt;"Z - Garage - Livraison")),B997,"")</f>
        <v/>
      </c>
      <c r="J997" s="18" t="str">
        <f>IFERROR(IF(VLOOKUP(B997,IMPORT!$F:$AF,21,FALSE)&lt;&gt;"null",IF(OR(A997="Z - Garage - Livraison",A997="Z - Garage - Restitution"),"",B997),""),"")</f>
        <v/>
      </c>
      <c r="K997" s="18" t="str">
        <f>IF(AND(J997="",OR(IMPORT!K997="intervention",IMPORT!K997="intervention-late")),IF(OR(A997="Z - Garage - Livraison",A997="Z - Garage - Restitution"),"",B997),"")</f>
        <v/>
      </c>
      <c r="L997" s="18" t="str">
        <f>IFERROR(IF(OR(A997="Z - Garage - Livraison",A997="Z - Garage - Restitution"),B997,""),"")</f>
        <v/>
      </c>
      <c r="M997" s="20" t="str">
        <f>IFERROR(INT(IF(OR(IMPORT!K997="intervention",IMPORT!K997="intervention-late",IMPORT!K997="unavailable"),IF(J997&lt;&gt;"",MID(VLOOKUP(B997,IMPORT!$F:$AF,21,0),1,10),MID(VLOOKUP(B997,IMPORT!$F:$AF,19,0),1,10)),"")),"")</f>
        <v/>
      </c>
      <c r="N997" s="20" t="str">
        <f>IFERROR(INT(IF(OR(IMPORT!K997="intervention",IMPORT!K997="intervention-late",IMPORT!K997="unavailable"),IF(J997&lt;&gt;"",MID(VLOOKUP(B997,IMPORT!$F:$AF,22,0),1,10),MID(VLOOKUP(B997,IMPORT!$F:$AF,20,0),1,10)),"")),"")</f>
        <v/>
      </c>
      <c r="O997" s="18" t="str">
        <f t="shared" ca="1" si="15"/>
        <v/>
      </c>
      <c r="P997" s="14" t="str">
        <f>IFERROR(INT(IF(MID(VLOOKUP(B997,IMPORT!$F:$AF,23,FALSE),1,10)&lt;&gt;"null",MID(VLOOKUP(B997,IMPORT!$F:$AF,23,FALSE),1,10),"")),"")</f>
        <v/>
      </c>
      <c r="Q997" s="16" t="str">
        <f>IFERROR(INT(IF(MID(VLOOKUP(B997,IMPORT!$F:$AF,26,FALSE),1,10)&lt;&gt;"null",MID(VLOOKUP(B997,IMPORT!$F:$AF,26,FALSE),1,10),"")),"")</f>
        <v/>
      </c>
      <c r="R997" s="16" t="str">
        <f>IFERROR(IF(VLOOKUP(B997,IMPORT!$F:$AF,11,FALSE)="true","X",""),"")</f>
        <v/>
      </c>
      <c r="S997" s="16" t="str">
        <f>IFERROR(IF(VLOOKUP(B997,IMPORT!$F:$AF,12,FALSE)="true","X",""),"")</f>
        <v/>
      </c>
      <c r="T997" s="16" t="str">
        <f>IFERROR(IF(VLOOKUP(B997,IMPORT!$F:$AF,9,FALSE)="true","X",""),"")</f>
        <v/>
      </c>
      <c r="U997" s="16" t="str">
        <f>IFERROR(IF(VLOOKUP(B997,IMPORT!$F:$AF,10,FALSE)="true","X",""),"")</f>
        <v/>
      </c>
      <c r="V997" s="16" t="str">
        <f>IFERROR(IF(VLOOKUP(B997,IMPORT!$F:$AF,13,FALSE)="true","X",""),"")</f>
        <v/>
      </c>
      <c r="W997" s="16" t="str">
        <f>IFERROR(IF(VLOOKUP(B997,IMPORT!$F:$AF,14,FALSE)="true","X",""),"")</f>
        <v/>
      </c>
      <c r="X997" s="12" t="str">
        <f>IFERROR(INT(IF(MID(VLOOKUP(B997,IMPORT!$F:$AF,27,FALSE),1,10)&lt;&gt;"null",MID(VLOOKUP(B997,IMPORT!$F:$AF,27,FALSE),1,10),"-")),"")</f>
        <v/>
      </c>
      <c r="Y997" s="21" t="str">
        <f>IFERROR(IF(VLOOKUP(B997,IMPORT!$F:$AF,24,FALSE)&lt;&gt;"null",VLOOKUP(B997,IMPORT!$F:$AF,24,FALSE),""),"")</f>
        <v/>
      </c>
      <c r="Z997" s="18" t="str">
        <f>IFERROR(IF(VLOOKUP(B997,IMPORT!$F:$AF,25,FALSE)&lt;&gt;"null",VLOOKUP(B997,IMPORT!$F:$AF,25,FALSE),""),"")</f>
        <v/>
      </c>
    </row>
    <row r="998" spans="1:26">
      <c r="A998" s="1" t="str">
        <f>IFERROR(IF(IMPORT!C998&lt;&gt;"",IMPORT!C998,""),"")</f>
        <v/>
      </c>
      <c r="B998" s="1">
        <f>IFERROR(VLOOKUP(D998,IMPORT!$1:$1048576,6,FALSE),"")</f>
        <v>0</v>
      </c>
      <c r="C998" s="1" t="str">
        <f>IFERROR(VLOOKUP(B998,IMPORT!$F:$G,2,FALSE),"")</f>
        <v/>
      </c>
      <c r="D998" s="8" t="str">
        <f>IFERROR(IF(IMPORT!A998&lt;&gt;"",IMPORT!A998,""),"")</f>
        <v/>
      </c>
      <c r="E998" s="1">
        <f>IFERROR(VLOOKUP(D998,IMPORT!$1:$1048576,21,FALSE),"")</f>
        <v>0</v>
      </c>
      <c r="F998" s="25" t="str">
        <f>IFERROR(IF(VLOOKUP(B998,IMPORT!$F:$J,4,0)="true","","S"),"")</f>
        <v/>
      </c>
      <c r="G998" s="10" t="str">
        <f>IFERROR(IF(VLOOKUP(B998,IMPORT!$F:$J,5,0)="normal","","B"),"")</f>
        <v/>
      </c>
      <c r="H998" s="26" t="str">
        <f>IFERROR(IF(VLOOKUP(B998,IMPORT!$F:$L,7,0)="true","","P"),"")</f>
        <v/>
      </c>
      <c r="I998" s="18" t="str">
        <f>IF(AND(OR(IMPORT!K998="available",IMPORT!K998="reservation",IMPORT!K998="reservation-late"),OR(A998&lt;&gt;"Z - Garage - Livraison",A998&lt;&gt;"Z - Garage - Livraison")),B998,"")</f>
        <v/>
      </c>
      <c r="J998" s="18" t="str">
        <f>IFERROR(IF(VLOOKUP(B998,IMPORT!$F:$AF,21,FALSE)&lt;&gt;"null",IF(OR(A998="Z - Garage - Livraison",A998="Z - Garage - Restitution"),"",B998),""),"")</f>
        <v/>
      </c>
      <c r="K998" s="18" t="str">
        <f>IF(AND(J998="",OR(IMPORT!K998="intervention",IMPORT!K998="intervention-late")),IF(OR(A998="Z - Garage - Livraison",A998="Z - Garage - Restitution"),"",B998),"")</f>
        <v/>
      </c>
      <c r="L998" s="18" t="str">
        <f>IFERROR(IF(OR(A998="Z - Garage - Livraison",A998="Z - Garage - Restitution"),B998,""),"")</f>
        <v/>
      </c>
      <c r="M998" s="20" t="str">
        <f>IFERROR(INT(IF(OR(IMPORT!K998="intervention",IMPORT!K998="intervention-late",IMPORT!K998="unavailable"),IF(J998&lt;&gt;"",MID(VLOOKUP(B998,IMPORT!$F:$AF,21,0),1,10),MID(VLOOKUP(B998,IMPORT!$F:$AF,19,0),1,10)),"")),"")</f>
        <v/>
      </c>
      <c r="N998" s="20" t="str">
        <f>IFERROR(INT(IF(OR(IMPORT!K998="intervention",IMPORT!K998="intervention-late",IMPORT!K998="unavailable"),IF(J998&lt;&gt;"",MID(VLOOKUP(B998,IMPORT!$F:$AF,22,0),1,10),MID(VLOOKUP(B998,IMPORT!$F:$AF,20,0),1,10)),"")),"")</f>
        <v/>
      </c>
      <c r="O998" s="18" t="str">
        <f t="shared" ca="1" si="15"/>
        <v/>
      </c>
      <c r="P998" s="14" t="str">
        <f>IFERROR(INT(IF(MID(VLOOKUP(B998,IMPORT!$F:$AF,23,FALSE),1,10)&lt;&gt;"null",MID(VLOOKUP(B998,IMPORT!$F:$AF,23,FALSE),1,10),"")),"")</f>
        <v/>
      </c>
      <c r="Q998" s="16" t="str">
        <f>IFERROR(INT(IF(MID(VLOOKUP(B998,IMPORT!$F:$AF,26,FALSE),1,10)&lt;&gt;"null",MID(VLOOKUP(B998,IMPORT!$F:$AF,26,FALSE),1,10),"")),"")</f>
        <v/>
      </c>
      <c r="R998" s="16" t="str">
        <f>IFERROR(IF(VLOOKUP(B998,IMPORT!$F:$AF,11,FALSE)="true","X",""),"")</f>
        <v/>
      </c>
      <c r="S998" s="16" t="str">
        <f>IFERROR(IF(VLOOKUP(B998,IMPORT!$F:$AF,12,FALSE)="true","X",""),"")</f>
        <v/>
      </c>
      <c r="T998" s="16" t="str">
        <f>IFERROR(IF(VLOOKUP(B998,IMPORT!$F:$AF,9,FALSE)="true","X",""),"")</f>
        <v/>
      </c>
      <c r="U998" s="16" t="str">
        <f>IFERROR(IF(VLOOKUP(B998,IMPORT!$F:$AF,10,FALSE)="true","X",""),"")</f>
        <v/>
      </c>
      <c r="V998" s="16" t="str">
        <f>IFERROR(IF(VLOOKUP(B998,IMPORT!$F:$AF,13,FALSE)="true","X",""),"")</f>
        <v/>
      </c>
      <c r="W998" s="16" t="str">
        <f>IFERROR(IF(VLOOKUP(B998,IMPORT!$F:$AF,14,FALSE)="true","X",""),"")</f>
        <v/>
      </c>
      <c r="X998" s="12" t="str">
        <f>IFERROR(INT(IF(MID(VLOOKUP(B998,IMPORT!$F:$AF,27,FALSE),1,10)&lt;&gt;"null",MID(VLOOKUP(B998,IMPORT!$F:$AF,27,FALSE),1,10),"-")),"")</f>
        <v/>
      </c>
      <c r="Y998" s="21" t="str">
        <f>IFERROR(IF(VLOOKUP(B998,IMPORT!$F:$AF,24,FALSE)&lt;&gt;"null",VLOOKUP(B998,IMPORT!$F:$AF,24,FALSE),""),"")</f>
        <v/>
      </c>
      <c r="Z998" s="18" t="str">
        <f>IFERROR(IF(VLOOKUP(B998,IMPORT!$F:$AF,25,FALSE)&lt;&gt;"null",VLOOKUP(B998,IMPORT!$F:$AF,25,FALSE),""),"")</f>
        <v/>
      </c>
    </row>
    <row r="999" spans="1:26">
      <c r="A999" s="1" t="str">
        <f>IFERROR(IF(IMPORT!C999&lt;&gt;"",IMPORT!C999,""),"")</f>
        <v/>
      </c>
      <c r="B999" s="1">
        <f>IFERROR(VLOOKUP(D999,IMPORT!$1:$1048576,6,FALSE),"")</f>
        <v>0</v>
      </c>
      <c r="C999" s="1" t="str">
        <f>IFERROR(VLOOKUP(B999,IMPORT!$F:$G,2,FALSE),"")</f>
        <v/>
      </c>
      <c r="D999" s="8" t="str">
        <f>IFERROR(IF(IMPORT!A999&lt;&gt;"",IMPORT!A999,""),"")</f>
        <v/>
      </c>
      <c r="E999" s="1">
        <f>IFERROR(VLOOKUP(D999,IMPORT!$1:$1048576,21,FALSE),"")</f>
        <v>0</v>
      </c>
      <c r="F999" s="25" t="str">
        <f>IFERROR(IF(VLOOKUP(B999,IMPORT!$F:$J,4,0)="true","","S"),"")</f>
        <v/>
      </c>
      <c r="G999" s="10" t="str">
        <f>IFERROR(IF(VLOOKUP(B999,IMPORT!$F:$J,5,0)="normal","","B"),"")</f>
        <v/>
      </c>
      <c r="H999" s="26" t="str">
        <f>IFERROR(IF(VLOOKUP(B999,IMPORT!$F:$L,7,0)="true","","P"),"")</f>
        <v/>
      </c>
      <c r="I999" s="18" t="str">
        <f>IF(AND(OR(IMPORT!K999="available",IMPORT!K999="reservation",IMPORT!K999="reservation-late"),OR(A999&lt;&gt;"Z - Garage - Livraison",A999&lt;&gt;"Z - Garage - Livraison")),B999,"")</f>
        <v/>
      </c>
      <c r="J999" s="18" t="str">
        <f>IFERROR(IF(VLOOKUP(B999,IMPORT!$F:$AF,21,FALSE)&lt;&gt;"null",IF(OR(A999="Z - Garage - Livraison",A999="Z - Garage - Restitution"),"",B999),""),"")</f>
        <v/>
      </c>
      <c r="K999" s="18" t="str">
        <f>IF(AND(J999="",OR(IMPORT!K999="intervention",IMPORT!K999="intervention-late")),IF(OR(A999="Z - Garage - Livraison",A999="Z - Garage - Restitution"),"",B999),"")</f>
        <v/>
      </c>
      <c r="L999" s="18" t="str">
        <f>IFERROR(IF(OR(A999="Z - Garage - Livraison",A999="Z - Garage - Restitution"),B999,""),"")</f>
        <v/>
      </c>
      <c r="M999" s="20" t="str">
        <f>IFERROR(INT(IF(OR(IMPORT!K999="intervention",IMPORT!K999="intervention-late",IMPORT!K999="unavailable"),IF(J999&lt;&gt;"",MID(VLOOKUP(B999,IMPORT!$F:$AF,21,0),1,10),MID(VLOOKUP(B999,IMPORT!$F:$AF,19,0),1,10)),"")),"")</f>
        <v/>
      </c>
      <c r="N999" s="20" t="str">
        <f>IFERROR(INT(IF(OR(IMPORT!K999="intervention",IMPORT!K999="intervention-late",IMPORT!K999="unavailable"),IF(J999&lt;&gt;"",MID(VLOOKUP(B999,IMPORT!$F:$AF,22,0),1,10),MID(VLOOKUP(B999,IMPORT!$F:$AF,20,0),1,10)),"")),"")</f>
        <v/>
      </c>
      <c r="O999" s="18" t="str">
        <f t="shared" ca="1" si="15"/>
        <v/>
      </c>
      <c r="P999" s="14" t="str">
        <f>IFERROR(INT(IF(MID(VLOOKUP(B999,IMPORT!$F:$AF,23,FALSE),1,10)&lt;&gt;"null",MID(VLOOKUP(B999,IMPORT!$F:$AF,23,FALSE),1,10),"")),"")</f>
        <v/>
      </c>
      <c r="Q999" s="16" t="str">
        <f>IFERROR(INT(IF(MID(VLOOKUP(B999,IMPORT!$F:$AF,26,FALSE),1,10)&lt;&gt;"null",MID(VLOOKUP(B999,IMPORT!$F:$AF,26,FALSE),1,10),"")),"")</f>
        <v/>
      </c>
      <c r="R999" s="16" t="str">
        <f>IFERROR(IF(VLOOKUP(B999,IMPORT!$F:$AF,11,FALSE)="true","X",""),"")</f>
        <v/>
      </c>
      <c r="S999" s="16" t="str">
        <f>IFERROR(IF(VLOOKUP(B999,IMPORT!$F:$AF,12,FALSE)="true","X",""),"")</f>
        <v/>
      </c>
      <c r="T999" s="16" t="str">
        <f>IFERROR(IF(VLOOKUP(B999,IMPORT!$F:$AF,9,FALSE)="true","X",""),"")</f>
        <v/>
      </c>
      <c r="U999" s="16" t="str">
        <f>IFERROR(IF(VLOOKUP(B999,IMPORT!$F:$AF,10,FALSE)="true","X",""),"")</f>
        <v/>
      </c>
      <c r="V999" s="16" t="str">
        <f>IFERROR(IF(VLOOKUP(B999,IMPORT!$F:$AF,13,FALSE)="true","X",""),"")</f>
        <v/>
      </c>
      <c r="W999" s="16" t="str">
        <f>IFERROR(IF(VLOOKUP(B999,IMPORT!$F:$AF,14,FALSE)="true","X",""),"")</f>
        <v/>
      </c>
      <c r="X999" s="12" t="str">
        <f>IFERROR(INT(IF(MID(VLOOKUP(B999,IMPORT!$F:$AF,27,FALSE),1,10)&lt;&gt;"null",MID(VLOOKUP(B999,IMPORT!$F:$AF,27,FALSE),1,10),"-")),"")</f>
        <v/>
      </c>
      <c r="Y999" s="21" t="str">
        <f>IFERROR(IF(VLOOKUP(B999,IMPORT!$F:$AF,24,FALSE)&lt;&gt;"null",VLOOKUP(B999,IMPORT!$F:$AF,24,FALSE),""),"")</f>
        <v/>
      </c>
      <c r="Z999" s="18" t="str">
        <f>IFERROR(IF(VLOOKUP(B999,IMPORT!$F:$AF,25,FALSE)&lt;&gt;"null",VLOOKUP(B999,IMPORT!$F:$AF,25,FALSE),""),"")</f>
        <v/>
      </c>
    </row>
    <row r="1000" spans="1:26">
      <c r="A1000" s="1" t="str">
        <f>IFERROR(IF(IMPORT!C1000&lt;&gt;"",IMPORT!C1000,""),"")</f>
        <v/>
      </c>
      <c r="B1000" s="1">
        <f>IFERROR(VLOOKUP(D1000,IMPORT!$1:$1048576,6,FALSE),"")</f>
        <v>0</v>
      </c>
      <c r="C1000" s="1" t="str">
        <f>IFERROR(VLOOKUP(B1000,IMPORT!$F:$G,2,FALSE),"")</f>
        <v/>
      </c>
      <c r="D1000" s="8" t="str">
        <f>IFERROR(IF(IMPORT!A1000&lt;&gt;"",IMPORT!A1000,""),"")</f>
        <v/>
      </c>
      <c r="E1000" s="1">
        <f>IFERROR(VLOOKUP(D1000,IMPORT!$1:$1048576,21,FALSE),"")</f>
        <v>0</v>
      </c>
      <c r="F1000" s="25" t="str">
        <f>IFERROR(IF(VLOOKUP(B1000,IMPORT!$F:$J,4,0)="true","","S"),"")</f>
        <v/>
      </c>
      <c r="G1000" s="10" t="str">
        <f>IFERROR(IF(VLOOKUP(B1000,IMPORT!$F:$J,5,0)="normal","","B"),"")</f>
        <v/>
      </c>
      <c r="H1000" s="26" t="str">
        <f>IFERROR(IF(VLOOKUP(B1000,IMPORT!$F:$L,7,0)="true","","P"),"")</f>
        <v/>
      </c>
      <c r="I1000" s="18" t="str">
        <f>IF(AND(OR(IMPORT!K1000="available",IMPORT!K1000="reservation",IMPORT!K1000="reservation-late"),OR(A1000&lt;&gt;"Z - Garage - Livraison",A1000&lt;&gt;"Z - Garage - Livraison")),B1000,"")</f>
        <v/>
      </c>
      <c r="J1000" s="18" t="str">
        <f>IFERROR(IF(VLOOKUP(B1000,IMPORT!$F:$AF,21,FALSE)&lt;&gt;"null",IF(OR(A1000="Z - Garage - Livraison",A1000="Z - Garage - Restitution"),"",B1000),""),"")</f>
        <v/>
      </c>
      <c r="K1000" s="18" t="str">
        <f>IF(AND(J1000="",OR(IMPORT!K1000="intervention",IMPORT!K1000="intervention-late")),IF(OR(A1000="Z - Garage - Livraison",A1000="Z - Garage - Restitution"),"",B1000),"")</f>
        <v/>
      </c>
      <c r="L1000" s="18" t="str">
        <f>IFERROR(IF(OR(A1000="Z - Garage - Livraison",A1000="Z - Garage - Restitution"),B1000,""),"")</f>
        <v/>
      </c>
      <c r="M1000" s="20" t="str">
        <f>IFERROR(INT(IF(OR(IMPORT!K1000="intervention",IMPORT!K1000="intervention-late",IMPORT!K1000="unavailable"),IF(J1000&lt;&gt;"",MID(VLOOKUP(B1000,IMPORT!$F:$AF,21,0),1,10),MID(VLOOKUP(B1000,IMPORT!$F:$AF,19,0),1,10)),"")),"")</f>
        <v/>
      </c>
      <c r="N1000" s="20" t="str">
        <f>IFERROR(INT(IF(OR(IMPORT!K1000="intervention",IMPORT!K1000="intervention-late",IMPORT!K1000="unavailable"),IF(J1000&lt;&gt;"",MID(VLOOKUP(B1000,IMPORT!$F:$AF,22,0),1,10),MID(VLOOKUP(B1000,IMPORT!$F:$AF,20,0),1,10)),"")),"")</f>
        <v/>
      </c>
      <c r="O1000" s="18" t="str">
        <f t="shared" ca="1" si="15"/>
        <v/>
      </c>
      <c r="P1000" s="14" t="str">
        <f>IFERROR(INT(IF(MID(VLOOKUP(B1000,IMPORT!$F:$AF,23,FALSE),1,10)&lt;&gt;"null",MID(VLOOKUP(B1000,IMPORT!$F:$AF,23,FALSE),1,10),"")),"")</f>
        <v/>
      </c>
      <c r="Q1000" s="16" t="str">
        <f>IFERROR(INT(IF(MID(VLOOKUP(B1000,IMPORT!$F:$AF,26,FALSE),1,10)&lt;&gt;"null",MID(VLOOKUP(B1000,IMPORT!$F:$AF,26,FALSE),1,10),"")),"")</f>
        <v/>
      </c>
      <c r="R1000" s="16" t="str">
        <f>IFERROR(IF(VLOOKUP(B1000,IMPORT!$F:$AF,11,FALSE)="true","X",""),"")</f>
        <v/>
      </c>
      <c r="S1000" s="16" t="str">
        <f>IFERROR(IF(VLOOKUP(B1000,IMPORT!$F:$AF,12,FALSE)="true","X",""),"")</f>
        <v/>
      </c>
      <c r="T1000" s="16" t="str">
        <f>IFERROR(IF(VLOOKUP(B1000,IMPORT!$F:$AF,9,FALSE)="true","X",""),"")</f>
        <v/>
      </c>
      <c r="U1000" s="16" t="str">
        <f>IFERROR(IF(VLOOKUP(B1000,IMPORT!$F:$AF,10,FALSE)="true","X",""),"")</f>
        <v/>
      </c>
      <c r="V1000" s="16" t="str">
        <f>IFERROR(IF(VLOOKUP(B1000,IMPORT!$F:$AF,13,FALSE)="true","X",""),"")</f>
        <v/>
      </c>
      <c r="W1000" s="16" t="str">
        <f>IFERROR(IF(VLOOKUP(B1000,IMPORT!$F:$AF,14,FALSE)="true","X",""),"")</f>
        <v/>
      </c>
      <c r="X1000" s="12" t="str">
        <f>IFERROR(INT(IF(MID(VLOOKUP(B1000,IMPORT!$F:$AF,27,FALSE),1,10)&lt;&gt;"null",MID(VLOOKUP(B1000,IMPORT!$F:$AF,27,FALSE),1,10),"-")),"")</f>
        <v/>
      </c>
      <c r="Y1000" s="21" t="str">
        <f>IFERROR(IF(VLOOKUP(B1000,IMPORT!$F:$AF,24,FALSE)&lt;&gt;"null",VLOOKUP(B1000,IMPORT!$F:$AF,24,FALSE),""),"")</f>
        <v/>
      </c>
      <c r="Z1000" s="18" t="str">
        <f>IFERROR(IF(VLOOKUP(B1000,IMPORT!$F:$AF,25,FALSE)&lt;&gt;"null",VLOOKUP(B1000,IMPORT!$F:$AF,25,FALSE),""),"")</f>
        <v/>
      </c>
    </row>
    <row r="1001" spans="1:26">
      <c r="A1001" s="1" t="str">
        <f>IFERROR(IF(IMPORT!C1001&lt;&gt;"",IMPORT!C1001,""),"")</f>
        <v/>
      </c>
      <c r="B1001" s="1">
        <f>IFERROR(VLOOKUP(D1001,IMPORT!$1:$1048576,6,FALSE),"")</f>
        <v>0</v>
      </c>
      <c r="C1001" s="1" t="str">
        <f>IFERROR(VLOOKUP(B1001,IMPORT!$F:$G,2,FALSE),"")</f>
        <v/>
      </c>
      <c r="D1001" s="8" t="str">
        <f>IFERROR(IF(IMPORT!A1001&lt;&gt;"",IMPORT!A1001,""),"")</f>
        <v/>
      </c>
      <c r="E1001" s="1">
        <f>IFERROR(VLOOKUP(D1001,IMPORT!$1:$1048576,21,FALSE),"")</f>
        <v>0</v>
      </c>
      <c r="F1001" s="25" t="str">
        <f>IFERROR(IF(VLOOKUP(B1001,IMPORT!$F:$J,4,0)="true","","S"),"")</f>
        <v/>
      </c>
      <c r="G1001" s="10" t="str">
        <f>IFERROR(IF(VLOOKUP(B1001,IMPORT!$F:$J,5,0)="normal","","B"),"")</f>
        <v/>
      </c>
      <c r="H1001" s="26" t="str">
        <f>IFERROR(IF(VLOOKUP(B1001,IMPORT!$F:$L,7,0)="true","","P"),"")</f>
        <v/>
      </c>
      <c r="I1001" s="18" t="str">
        <f>IF(AND(OR(IMPORT!K1001="available",IMPORT!K1001="reservation",IMPORT!K1001="reservation-late"),OR(A1001&lt;&gt;"Z - Garage - Livraison",A1001&lt;&gt;"Z - Garage - Livraison")),B1001,"")</f>
        <v/>
      </c>
      <c r="J1001" s="18" t="str">
        <f>IFERROR(IF(VLOOKUP(B1001,IMPORT!$F:$AF,21,FALSE)&lt;&gt;"null",IF(OR(A1001="Z - Garage - Livraison",A1001="Z - Garage - Restitution"),"",B1001),""),"")</f>
        <v/>
      </c>
      <c r="K1001" s="18" t="str">
        <f>IF(AND(J1001="",OR(IMPORT!K1001="intervention",IMPORT!K1001="intervention-late")),IF(OR(A1001="Z - Garage - Livraison",A1001="Z - Garage - Restitution"),"",B1001),"")</f>
        <v/>
      </c>
      <c r="L1001" s="18" t="str">
        <f>IFERROR(IF(OR(A1001="Z - Garage - Livraison",A1001="Z - Garage - Restitution"),B1001,""),"")</f>
        <v/>
      </c>
      <c r="M1001" s="20" t="str">
        <f>IFERROR(INT(IF(OR(IMPORT!K1001="intervention",IMPORT!K1001="intervention-late",IMPORT!K1001="unavailable"),IF(J1001&lt;&gt;"",MID(VLOOKUP(B1001,IMPORT!$F:$AF,21,0),1,10),MID(VLOOKUP(B1001,IMPORT!$F:$AF,19,0),1,10)),"")),"")</f>
        <v/>
      </c>
      <c r="N1001" s="20" t="str">
        <f>IFERROR(INT(IF(OR(IMPORT!K1001="intervention",IMPORT!K1001="intervention-late",IMPORT!K1001="unavailable"),IF(J1001&lt;&gt;"",MID(VLOOKUP(B1001,IMPORT!$F:$AF,22,0),1,10),MID(VLOOKUP(B1001,IMPORT!$F:$AF,20,0),1,10)),"")),"")</f>
        <v/>
      </c>
      <c r="O1001" s="18" t="str">
        <f t="shared" ca="1" si="15"/>
        <v/>
      </c>
      <c r="P1001" s="14" t="str">
        <f>IFERROR(INT(IF(MID(VLOOKUP(B1001,IMPORT!$F:$AF,23,FALSE),1,10)&lt;&gt;"null",MID(VLOOKUP(B1001,IMPORT!$F:$AF,23,FALSE),1,10),"")),"")</f>
        <v/>
      </c>
      <c r="Q1001" s="16" t="str">
        <f>IFERROR(INT(IF(MID(VLOOKUP(B1001,IMPORT!$F:$AF,26,FALSE),1,10)&lt;&gt;"null",MID(VLOOKUP(B1001,IMPORT!$F:$AF,26,FALSE),1,10),"")),"")</f>
        <v/>
      </c>
      <c r="R1001" s="16" t="str">
        <f>IFERROR(IF(VLOOKUP(B1001,IMPORT!$F:$AF,11,FALSE)="true","X",""),"")</f>
        <v/>
      </c>
      <c r="S1001" s="16" t="str">
        <f>IFERROR(IF(VLOOKUP(B1001,IMPORT!$F:$AF,12,FALSE)="true","X",""),"")</f>
        <v/>
      </c>
      <c r="T1001" s="16" t="str">
        <f>IFERROR(IF(VLOOKUP(B1001,IMPORT!$F:$AF,9,FALSE)="true","X",""),"")</f>
        <v/>
      </c>
      <c r="U1001" s="16" t="str">
        <f>IFERROR(IF(VLOOKUP(B1001,IMPORT!$F:$AF,10,FALSE)="true","X",""),"")</f>
        <v/>
      </c>
      <c r="V1001" s="16" t="str">
        <f>IFERROR(IF(VLOOKUP(B1001,IMPORT!$F:$AF,13,FALSE)="true","X",""),"")</f>
        <v/>
      </c>
      <c r="W1001" s="16" t="str">
        <f>IFERROR(IF(VLOOKUP(B1001,IMPORT!$F:$AF,14,FALSE)="true","X",""),"")</f>
        <v/>
      </c>
      <c r="X1001" s="12" t="str">
        <f>IFERROR(INT(IF(MID(VLOOKUP(B1001,IMPORT!$F:$AF,27,FALSE),1,10)&lt;&gt;"null",MID(VLOOKUP(B1001,IMPORT!$F:$AF,27,FALSE),1,10),"-")),"")</f>
        <v/>
      </c>
      <c r="Y1001" s="21" t="str">
        <f>IFERROR(IF(VLOOKUP(B1001,IMPORT!$F:$AF,24,FALSE)&lt;&gt;"null",VLOOKUP(B1001,IMPORT!$F:$AF,24,FALSE),""),"")</f>
        <v/>
      </c>
      <c r="Z1001" s="18" t="str">
        <f>IFERROR(IF(VLOOKUP(B1001,IMPORT!$F:$AF,25,FALSE)&lt;&gt;"null",VLOOKUP(B1001,IMPORT!$F:$AF,25,FALSE),""),"")</f>
        <v/>
      </c>
    </row>
    <row r="1002" spans="1:26">
      <c r="A1002" s="1" t="str">
        <f>IFERROR(IF(IMPORT!C1002&lt;&gt;"",IMPORT!C1002,""),"")</f>
        <v/>
      </c>
      <c r="B1002" s="1">
        <f>IFERROR(VLOOKUP(D1002,IMPORT!$1:$1048576,6,FALSE),"")</f>
        <v>0</v>
      </c>
      <c r="C1002" s="1" t="str">
        <f>IFERROR(VLOOKUP(B1002,IMPORT!$F:$G,2,FALSE),"")</f>
        <v/>
      </c>
      <c r="D1002" s="8" t="str">
        <f>IFERROR(IF(IMPORT!A1002&lt;&gt;"",IMPORT!A1002,""),"")</f>
        <v/>
      </c>
      <c r="E1002" s="1">
        <f>IFERROR(VLOOKUP(D1002,IMPORT!$1:$1048576,21,FALSE),"")</f>
        <v>0</v>
      </c>
      <c r="F1002" s="25" t="str">
        <f>IFERROR(IF(VLOOKUP(B1002,IMPORT!$F:$J,4,0)="true","","S"),"")</f>
        <v/>
      </c>
      <c r="G1002" s="10" t="str">
        <f>IFERROR(IF(VLOOKUP(B1002,IMPORT!$F:$J,5,0)="normal","","B"),"")</f>
        <v/>
      </c>
      <c r="H1002" s="26" t="str">
        <f>IFERROR(IF(VLOOKUP(B1002,IMPORT!$F:$L,7,0)="true","","P"),"")</f>
        <v/>
      </c>
      <c r="I1002" s="18" t="str">
        <f>IF(AND(OR(IMPORT!K1002="available",IMPORT!K1002="reservation",IMPORT!K1002="reservation-late"),OR(A1002&lt;&gt;"Z - Garage - Livraison",A1002&lt;&gt;"Z - Garage - Livraison")),B1002,"")</f>
        <v/>
      </c>
      <c r="J1002" s="18" t="str">
        <f>IFERROR(IF(VLOOKUP(B1002,IMPORT!$F:$AF,21,FALSE)&lt;&gt;"null",IF(OR(A1002="Z - Garage - Livraison",A1002="Z - Garage - Restitution"),"",B1002),""),"")</f>
        <v/>
      </c>
      <c r="K1002" s="18" t="str">
        <f>IF(AND(J1002="",OR(IMPORT!K1002="intervention",IMPORT!K1002="intervention-late")),IF(OR(A1002="Z - Garage - Livraison",A1002="Z - Garage - Restitution"),"",B1002),"")</f>
        <v/>
      </c>
      <c r="L1002" s="18" t="str">
        <f>IFERROR(IF(OR(A1002="Z - Garage - Livraison",A1002="Z - Garage - Restitution"),B1002,""),"")</f>
        <v/>
      </c>
      <c r="M1002" s="20" t="str">
        <f>IFERROR(INT(IF(OR(IMPORT!K1002="intervention",IMPORT!K1002="intervention-late",IMPORT!K1002="unavailable"),IF(J1002&lt;&gt;"",MID(VLOOKUP(B1002,IMPORT!$F:$AF,21,0),1,10),MID(VLOOKUP(B1002,IMPORT!$F:$AF,19,0),1,10)),"")),"")</f>
        <v/>
      </c>
      <c r="N1002" s="20" t="str">
        <f>IFERROR(INT(IF(OR(IMPORT!K1002="intervention",IMPORT!K1002="intervention-late",IMPORT!K1002="unavailable"),IF(J1002&lt;&gt;"",MID(VLOOKUP(B1002,IMPORT!$F:$AF,22,0),1,10),MID(VLOOKUP(B1002,IMPORT!$F:$AF,20,0),1,10)),"")),"")</f>
        <v/>
      </c>
      <c r="O1002" s="18" t="str">
        <f t="shared" ca="1" si="15"/>
        <v/>
      </c>
      <c r="P1002" s="14" t="str">
        <f>IFERROR(INT(IF(MID(VLOOKUP(B1002,IMPORT!$F:$AF,23,FALSE),1,10)&lt;&gt;"null",MID(VLOOKUP(B1002,IMPORT!$F:$AF,23,FALSE),1,10),"")),"")</f>
        <v/>
      </c>
      <c r="Q1002" s="16" t="str">
        <f>IFERROR(INT(IF(MID(VLOOKUP(B1002,IMPORT!$F:$AF,26,FALSE),1,10)&lt;&gt;"null",MID(VLOOKUP(B1002,IMPORT!$F:$AF,26,FALSE),1,10),"")),"")</f>
        <v/>
      </c>
      <c r="R1002" s="16" t="str">
        <f>IFERROR(IF(VLOOKUP(B1002,IMPORT!$F:$AF,11,FALSE)="true","X",""),"")</f>
        <v/>
      </c>
      <c r="S1002" s="16" t="str">
        <f>IFERROR(IF(VLOOKUP(B1002,IMPORT!$F:$AF,12,FALSE)="true","X",""),"")</f>
        <v/>
      </c>
      <c r="T1002" s="16" t="str">
        <f>IFERROR(IF(VLOOKUP(B1002,IMPORT!$F:$AF,9,FALSE)="true","X",""),"")</f>
        <v/>
      </c>
      <c r="U1002" s="16" t="str">
        <f>IFERROR(IF(VLOOKUP(B1002,IMPORT!$F:$AF,10,FALSE)="true","X",""),"")</f>
        <v/>
      </c>
      <c r="V1002" s="16" t="str">
        <f>IFERROR(IF(VLOOKUP(B1002,IMPORT!$F:$AF,13,FALSE)="true","X",""),"")</f>
        <v/>
      </c>
      <c r="W1002" s="16" t="str">
        <f>IFERROR(IF(VLOOKUP(B1002,IMPORT!$F:$AF,14,FALSE)="true","X",""),"")</f>
        <v/>
      </c>
      <c r="X1002" s="12" t="str">
        <f>IFERROR(INT(IF(MID(VLOOKUP(B1002,IMPORT!$F:$AF,27,FALSE),1,10)&lt;&gt;"null",MID(VLOOKUP(B1002,IMPORT!$F:$AF,27,FALSE),1,10),"-")),"")</f>
        <v/>
      </c>
      <c r="Y1002" s="21" t="str">
        <f>IFERROR(IF(VLOOKUP(B1002,IMPORT!$F:$AF,24,FALSE)&lt;&gt;"null",VLOOKUP(B1002,IMPORT!$F:$AF,24,FALSE),""),"")</f>
        <v/>
      </c>
      <c r="Z1002" s="18" t="str">
        <f>IFERROR(IF(VLOOKUP(B1002,IMPORT!$F:$AF,25,FALSE)&lt;&gt;"null",VLOOKUP(B1002,IMPORT!$F:$AF,25,FALSE),""),"")</f>
        <v/>
      </c>
    </row>
    <row r="1003" spans="1:26">
      <c r="A1003" s="1" t="str">
        <f>IFERROR(IF(IMPORT!C1003&lt;&gt;"",IMPORT!C1003,""),"")</f>
        <v/>
      </c>
      <c r="B1003" s="1">
        <f>IFERROR(VLOOKUP(D1003,IMPORT!$1:$1048576,6,FALSE),"")</f>
        <v>0</v>
      </c>
      <c r="C1003" s="1" t="str">
        <f>IFERROR(VLOOKUP(B1003,IMPORT!$F:$G,2,FALSE),"")</f>
        <v/>
      </c>
      <c r="D1003" s="8" t="str">
        <f>IFERROR(IF(IMPORT!A1003&lt;&gt;"",IMPORT!A1003,""),"")</f>
        <v/>
      </c>
      <c r="E1003" s="1">
        <f>IFERROR(VLOOKUP(D1003,IMPORT!$1:$1048576,21,FALSE),"")</f>
        <v>0</v>
      </c>
      <c r="F1003" s="25" t="str">
        <f>IFERROR(IF(VLOOKUP(B1003,IMPORT!$F:$J,4,0)="true","","S"),"")</f>
        <v/>
      </c>
      <c r="G1003" s="10" t="str">
        <f>IFERROR(IF(VLOOKUP(B1003,IMPORT!$F:$J,5,0)="normal","","B"),"")</f>
        <v/>
      </c>
      <c r="H1003" s="26" t="str">
        <f>IFERROR(IF(VLOOKUP(B1003,IMPORT!$F:$L,7,0)="true","","P"),"")</f>
        <v/>
      </c>
      <c r="I1003" s="18" t="str">
        <f>IF(AND(OR(IMPORT!K1003="available",IMPORT!K1003="reservation",IMPORT!K1003="reservation-late"),OR(A1003&lt;&gt;"Z - Garage - Livraison",A1003&lt;&gt;"Z - Garage - Livraison")),B1003,"")</f>
        <v/>
      </c>
      <c r="J1003" s="18" t="str">
        <f>IFERROR(IF(VLOOKUP(B1003,IMPORT!$F:$AF,21,FALSE)&lt;&gt;"null",IF(OR(A1003="Z - Garage - Livraison",A1003="Z - Garage - Restitution"),"",B1003),""),"")</f>
        <v/>
      </c>
      <c r="K1003" s="18" t="str">
        <f>IF(AND(J1003="",OR(IMPORT!K1003="intervention",IMPORT!K1003="intervention-late")),IF(OR(A1003="Z - Garage - Livraison",A1003="Z - Garage - Restitution"),"",B1003),"")</f>
        <v/>
      </c>
      <c r="L1003" s="18" t="str">
        <f>IFERROR(IF(OR(A1003="Z - Garage - Livraison",A1003="Z - Garage - Restitution"),B1003,""),"")</f>
        <v/>
      </c>
      <c r="M1003" s="20" t="str">
        <f>IFERROR(INT(IF(OR(IMPORT!K1003="intervention",IMPORT!K1003="intervention-late",IMPORT!K1003="unavailable"),IF(J1003&lt;&gt;"",MID(VLOOKUP(B1003,IMPORT!$F:$AF,21,0),1,10),MID(VLOOKUP(B1003,IMPORT!$F:$AF,19,0),1,10)),"")),"")</f>
        <v/>
      </c>
      <c r="N1003" s="20" t="str">
        <f>IFERROR(INT(IF(OR(IMPORT!K1003="intervention",IMPORT!K1003="intervention-late",IMPORT!K1003="unavailable"),IF(J1003&lt;&gt;"",MID(VLOOKUP(B1003,IMPORT!$F:$AF,22,0),1,10),MID(VLOOKUP(B1003,IMPORT!$F:$AF,20,0),1,10)),"")),"")</f>
        <v/>
      </c>
      <c r="O1003" s="18" t="str">
        <f t="shared" ca="1" si="15"/>
        <v/>
      </c>
      <c r="P1003" s="14" t="str">
        <f>IFERROR(INT(IF(MID(VLOOKUP(B1003,IMPORT!$F:$AF,23,FALSE),1,10)&lt;&gt;"null",MID(VLOOKUP(B1003,IMPORT!$F:$AF,23,FALSE),1,10),"")),"")</f>
        <v/>
      </c>
      <c r="Q1003" s="16" t="str">
        <f>IFERROR(INT(IF(MID(VLOOKUP(B1003,IMPORT!$F:$AF,26,FALSE),1,10)&lt;&gt;"null",MID(VLOOKUP(B1003,IMPORT!$F:$AF,26,FALSE),1,10),"")),"")</f>
        <v/>
      </c>
      <c r="R1003" s="16" t="str">
        <f>IFERROR(IF(VLOOKUP(B1003,IMPORT!$F:$AF,11,FALSE)="true","X",""),"")</f>
        <v/>
      </c>
      <c r="S1003" s="16" t="str">
        <f>IFERROR(IF(VLOOKUP(B1003,IMPORT!$F:$AF,12,FALSE)="true","X",""),"")</f>
        <v/>
      </c>
      <c r="T1003" s="16" t="str">
        <f>IFERROR(IF(VLOOKUP(B1003,IMPORT!$F:$AF,9,FALSE)="true","X",""),"")</f>
        <v/>
      </c>
      <c r="U1003" s="16" t="str">
        <f>IFERROR(IF(VLOOKUP(B1003,IMPORT!$F:$AF,10,FALSE)="true","X",""),"")</f>
        <v/>
      </c>
      <c r="V1003" s="16" t="str">
        <f>IFERROR(IF(VLOOKUP(B1003,IMPORT!$F:$AF,13,FALSE)="true","X",""),"")</f>
        <v/>
      </c>
      <c r="W1003" s="16" t="str">
        <f>IFERROR(IF(VLOOKUP(B1003,IMPORT!$F:$AF,14,FALSE)="true","X",""),"")</f>
        <v/>
      </c>
      <c r="X1003" s="12" t="str">
        <f>IFERROR(INT(IF(MID(VLOOKUP(B1003,IMPORT!$F:$AF,27,FALSE),1,10)&lt;&gt;"null",MID(VLOOKUP(B1003,IMPORT!$F:$AF,27,FALSE),1,10),"-")),"")</f>
        <v/>
      </c>
      <c r="Y1003" s="21" t="str">
        <f>IFERROR(IF(VLOOKUP(B1003,IMPORT!$F:$AF,24,FALSE)&lt;&gt;"null",VLOOKUP(B1003,IMPORT!$F:$AF,24,FALSE),""),"")</f>
        <v/>
      </c>
      <c r="Z1003" s="18" t="str">
        <f>IFERROR(IF(VLOOKUP(B1003,IMPORT!$F:$AF,25,FALSE)&lt;&gt;"null",VLOOKUP(B1003,IMPORT!$F:$AF,25,FALSE),""),"")</f>
        <v/>
      </c>
    </row>
    <row r="1004" spans="1:26">
      <c r="A1004" s="1" t="str">
        <f>IFERROR(IF(IMPORT!C1004&lt;&gt;"",IMPORT!C1004,""),"")</f>
        <v/>
      </c>
      <c r="B1004" s="1">
        <f>IFERROR(VLOOKUP(D1004,IMPORT!$1:$1048576,6,FALSE),"")</f>
        <v>0</v>
      </c>
      <c r="C1004" s="1" t="str">
        <f>IFERROR(VLOOKUP(B1004,IMPORT!$F:$G,2,FALSE),"")</f>
        <v/>
      </c>
      <c r="D1004" s="8" t="str">
        <f>IFERROR(IF(IMPORT!A1004&lt;&gt;"",IMPORT!A1004,""),"")</f>
        <v/>
      </c>
      <c r="E1004" s="1">
        <f>IFERROR(VLOOKUP(D1004,IMPORT!$1:$1048576,21,FALSE),"")</f>
        <v>0</v>
      </c>
      <c r="F1004" s="25" t="str">
        <f>IFERROR(IF(VLOOKUP(B1004,IMPORT!$F:$J,4,0)="true","","S"),"")</f>
        <v/>
      </c>
      <c r="G1004" s="10" t="str">
        <f>IFERROR(IF(VLOOKUP(B1004,IMPORT!$F:$J,5,0)="normal","","B"),"")</f>
        <v/>
      </c>
      <c r="H1004" s="26" t="str">
        <f>IFERROR(IF(VLOOKUP(B1004,IMPORT!$F:$L,7,0)="true","","P"),"")</f>
        <v/>
      </c>
      <c r="I1004" s="18" t="str">
        <f>IF(AND(OR(IMPORT!K1004="available",IMPORT!K1004="reservation",IMPORT!K1004="reservation-late"),OR(A1004&lt;&gt;"Z - Garage - Livraison",A1004&lt;&gt;"Z - Garage - Livraison")),B1004,"")</f>
        <v/>
      </c>
      <c r="J1004" s="18" t="str">
        <f>IFERROR(IF(VLOOKUP(B1004,IMPORT!$F:$AF,21,FALSE)&lt;&gt;"null",IF(OR(A1004="Z - Garage - Livraison",A1004="Z - Garage - Restitution"),"",B1004),""),"")</f>
        <v/>
      </c>
      <c r="K1004" s="18" t="str">
        <f>IF(AND(J1004="",OR(IMPORT!K1004="intervention",IMPORT!K1004="intervention-late")),IF(OR(A1004="Z - Garage - Livraison",A1004="Z - Garage - Restitution"),"",B1004),"")</f>
        <v/>
      </c>
      <c r="L1004" s="18" t="str">
        <f>IFERROR(IF(OR(A1004="Z - Garage - Livraison",A1004="Z - Garage - Restitution"),B1004,""),"")</f>
        <v/>
      </c>
      <c r="M1004" s="20" t="str">
        <f>IFERROR(INT(IF(OR(IMPORT!K1004="intervention",IMPORT!K1004="intervention-late",IMPORT!K1004="unavailable"),IF(J1004&lt;&gt;"",MID(VLOOKUP(B1004,IMPORT!$F:$AF,21,0),1,10),MID(VLOOKUP(B1004,IMPORT!$F:$AF,19,0),1,10)),"")),"")</f>
        <v/>
      </c>
      <c r="N1004" s="20" t="str">
        <f>IFERROR(INT(IF(OR(IMPORT!K1004="intervention",IMPORT!K1004="intervention-late",IMPORT!K1004="unavailable"),IF(J1004&lt;&gt;"",MID(VLOOKUP(B1004,IMPORT!$F:$AF,22,0),1,10),MID(VLOOKUP(B1004,IMPORT!$F:$AF,20,0),1,10)),"")),"")</f>
        <v/>
      </c>
      <c r="O1004" s="18" t="str">
        <f t="shared" ca="1" si="15"/>
        <v/>
      </c>
      <c r="P1004" s="14" t="str">
        <f>IFERROR(INT(IF(MID(VLOOKUP(B1004,IMPORT!$F:$AF,23,FALSE),1,10)&lt;&gt;"null",MID(VLOOKUP(B1004,IMPORT!$F:$AF,23,FALSE),1,10),"")),"")</f>
        <v/>
      </c>
      <c r="Q1004" s="16" t="str">
        <f>IFERROR(INT(IF(MID(VLOOKUP(B1004,IMPORT!$F:$AF,26,FALSE),1,10)&lt;&gt;"null",MID(VLOOKUP(B1004,IMPORT!$F:$AF,26,FALSE),1,10),"")),"")</f>
        <v/>
      </c>
      <c r="R1004" s="16" t="str">
        <f>IFERROR(IF(VLOOKUP(B1004,IMPORT!$F:$AF,11,FALSE)="true","X",""),"")</f>
        <v/>
      </c>
      <c r="S1004" s="16" t="str">
        <f>IFERROR(IF(VLOOKUP(B1004,IMPORT!$F:$AF,12,FALSE)="true","X",""),"")</f>
        <v/>
      </c>
      <c r="T1004" s="16" t="str">
        <f>IFERROR(IF(VLOOKUP(B1004,IMPORT!$F:$AF,9,FALSE)="true","X",""),"")</f>
        <v/>
      </c>
      <c r="U1004" s="16" t="str">
        <f>IFERROR(IF(VLOOKUP(B1004,IMPORT!$F:$AF,10,FALSE)="true","X",""),"")</f>
        <v/>
      </c>
      <c r="V1004" s="16" t="str">
        <f>IFERROR(IF(VLOOKUP(B1004,IMPORT!$F:$AF,13,FALSE)="true","X",""),"")</f>
        <v/>
      </c>
      <c r="W1004" s="16" t="str">
        <f>IFERROR(IF(VLOOKUP(B1004,IMPORT!$F:$AF,14,FALSE)="true","X",""),"")</f>
        <v/>
      </c>
      <c r="X1004" s="12" t="str">
        <f>IFERROR(INT(IF(MID(VLOOKUP(B1004,IMPORT!$F:$AF,27,FALSE),1,10)&lt;&gt;"null",MID(VLOOKUP(B1004,IMPORT!$F:$AF,27,FALSE),1,10),"-")),"")</f>
        <v/>
      </c>
      <c r="Y1004" s="21" t="str">
        <f>IFERROR(IF(VLOOKUP(B1004,IMPORT!$F:$AF,24,FALSE)&lt;&gt;"null",VLOOKUP(B1004,IMPORT!$F:$AF,24,FALSE),""),"")</f>
        <v/>
      </c>
      <c r="Z1004" s="18" t="str">
        <f>IFERROR(IF(VLOOKUP(B1004,IMPORT!$F:$AF,25,FALSE)&lt;&gt;"null",VLOOKUP(B1004,IMPORT!$F:$AF,25,FALSE),""),"")</f>
        <v/>
      </c>
    </row>
    <row r="1005" spans="1:26">
      <c r="A1005" s="1" t="str">
        <f>IFERROR(IF(IMPORT!C1005&lt;&gt;"",IMPORT!C1005,""),"")</f>
        <v/>
      </c>
      <c r="B1005" s="1">
        <f>IFERROR(VLOOKUP(D1005,IMPORT!$1:$1048576,6,FALSE),"")</f>
        <v>0</v>
      </c>
      <c r="C1005" s="1" t="str">
        <f>IFERROR(VLOOKUP(B1005,IMPORT!$F:$G,2,FALSE),"")</f>
        <v/>
      </c>
      <c r="D1005" s="8" t="str">
        <f>IFERROR(IF(IMPORT!A1005&lt;&gt;"",IMPORT!A1005,""),"")</f>
        <v/>
      </c>
      <c r="E1005" s="1">
        <f>IFERROR(VLOOKUP(D1005,IMPORT!$1:$1048576,21,FALSE),"")</f>
        <v>0</v>
      </c>
      <c r="F1005" s="25" t="str">
        <f>IFERROR(IF(VLOOKUP(B1005,IMPORT!$F:$J,4,0)="true","","S"),"")</f>
        <v/>
      </c>
      <c r="G1005" s="10" t="str">
        <f>IFERROR(IF(VLOOKUP(B1005,IMPORT!$F:$J,5,0)="normal","","B"),"")</f>
        <v/>
      </c>
      <c r="H1005" s="26" t="str">
        <f>IFERROR(IF(VLOOKUP(B1005,IMPORT!$F:$L,7,0)="true","","P"),"")</f>
        <v/>
      </c>
      <c r="I1005" s="18" t="str">
        <f>IF(AND(OR(IMPORT!K1005="available",IMPORT!K1005="reservation",IMPORT!K1005="reservation-late"),OR(A1005&lt;&gt;"Z - Garage - Livraison",A1005&lt;&gt;"Z - Garage - Livraison")),B1005,"")</f>
        <v/>
      </c>
      <c r="J1005" s="18" t="str">
        <f>IFERROR(IF(VLOOKUP(B1005,IMPORT!$F:$AF,21,FALSE)&lt;&gt;"null",IF(OR(A1005="Z - Garage - Livraison",A1005="Z - Garage - Restitution"),"",B1005),""),"")</f>
        <v/>
      </c>
      <c r="K1005" s="18" t="str">
        <f>IF(AND(J1005="",OR(IMPORT!K1005="intervention",IMPORT!K1005="intervention-late")),IF(OR(A1005="Z - Garage - Livraison",A1005="Z - Garage - Restitution"),"",B1005),"")</f>
        <v/>
      </c>
      <c r="L1005" s="18" t="str">
        <f>IFERROR(IF(OR(A1005="Z - Garage - Livraison",A1005="Z - Garage - Restitution"),B1005,""),"")</f>
        <v/>
      </c>
      <c r="M1005" s="20" t="str">
        <f>IFERROR(INT(IF(OR(IMPORT!K1005="intervention",IMPORT!K1005="intervention-late",IMPORT!K1005="unavailable"),IF(J1005&lt;&gt;"",MID(VLOOKUP(B1005,IMPORT!$F:$AF,21,0),1,10),MID(VLOOKUP(B1005,IMPORT!$F:$AF,19,0),1,10)),"")),"")</f>
        <v/>
      </c>
      <c r="N1005" s="20" t="str">
        <f>IFERROR(INT(IF(OR(IMPORT!K1005="intervention",IMPORT!K1005="intervention-late",IMPORT!K1005="unavailable"),IF(J1005&lt;&gt;"",MID(VLOOKUP(B1005,IMPORT!$F:$AF,22,0),1,10),MID(VLOOKUP(B1005,IMPORT!$F:$AF,20,0),1,10)),"")),"")</f>
        <v/>
      </c>
      <c r="O1005" s="18" t="str">
        <f t="shared" ca="1" si="15"/>
        <v/>
      </c>
      <c r="P1005" s="14" t="str">
        <f>IFERROR(INT(IF(MID(VLOOKUP(B1005,IMPORT!$F:$AF,23,FALSE),1,10)&lt;&gt;"null",MID(VLOOKUP(B1005,IMPORT!$F:$AF,23,FALSE),1,10),"")),"")</f>
        <v/>
      </c>
      <c r="Q1005" s="16" t="str">
        <f>IFERROR(INT(IF(MID(VLOOKUP(B1005,IMPORT!$F:$AF,26,FALSE),1,10)&lt;&gt;"null",MID(VLOOKUP(B1005,IMPORT!$F:$AF,26,FALSE),1,10),"")),"")</f>
        <v/>
      </c>
      <c r="R1005" s="16" t="str">
        <f>IFERROR(IF(VLOOKUP(B1005,IMPORT!$F:$AF,11,FALSE)="true","X",""),"")</f>
        <v/>
      </c>
      <c r="S1005" s="16" t="str">
        <f>IFERROR(IF(VLOOKUP(B1005,IMPORT!$F:$AF,12,FALSE)="true","X",""),"")</f>
        <v/>
      </c>
      <c r="T1005" s="16" t="str">
        <f>IFERROR(IF(VLOOKUP(B1005,IMPORT!$F:$AF,9,FALSE)="true","X",""),"")</f>
        <v/>
      </c>
      <c r="U1005" s="16" t="str">
        <f>IFERROR(IF(VLOOKUP(B1005,IMPORT!$F:$AF,10,FALSE)="true","X",""),"")</f>
        <v/>
      </c>
      <c r="V1005" s="16" t="str">
        <f>IFERROR(IF(VLOOKUP(B1005,IMPORT!$F:$AF,13,FALSE)="true","X",""),"")</f>
        <v/>
      </c>
      <c r="W1005" s="16" t="str">
        <f>IFERROR(IF(VLOOKUP(B1005,IMPORT!$F:$AF,14,FALSE)="true","X",""),"")</f>
        <v/>
      </c>
      <c r="X1005" s="12" t="str">
        <f>IFERROR(INT(IF(MID(VLOOKUP(B1005,IMPORT!$F:$AF,27,FALSE),1,10)&lt;&gt;"null",MID(VLOOKUP(B1005,IMPORT!$F:$AF,27,FALSE),1,10),"-")),"")</f>
        <v/>
      </c>
      <c r="Y1005" s="21" t="str">
        <f>IFERROR(IF(VLOOKUP(B1005,IMPORT!$F:$AF,24,FALSE)&lt;&gt;"null",VLOOKUP(B1005,IMPORT!$F:$AF,24,FALSE),""),"")</f>
        <v/>
      </c>
      <c r="Z1005" s="18" t="str">
        <f>IFERROR(IF(VLOOKUP(B1005,IMPORT!$F:$AF,25,FALSE)&lt;&gt;"null",VLOOKUP(B1005,IMPORT!$F:$AF,25,FALSE),""),"")</f>
        <v/>
      </c>
    </row>
    <row r="1006" spans="1:26">
      <c r="A1006" s="1" t="str">
        <f>IFERROR(IF(IMPORT!C1006&lt;&gt;"",IMPORT!C1006,""),"")</f>
        <v/>
      </c>
      <c r="B1006" s="1">
        <f>IFERROR(VLOOKUP(D1006,IMPORT!$1:$1048576,6,FALSE),"")</f>
        <v>0</v>
      </c>
      <c r="C1006" s="1" t="str">
        <f>IFERROR(VLOOKUP(B1006,IMPORT!$F:$G,2,FALSE),"")</f>
        <v/>
      </c>
      <c r="D1006" s="8" t="str">
        <f>IFERROR(IF(IMPORT!A1006&lt;&gt;"",IMPORT!A1006,""),"")</f>
        <v/>
      </c>
      <c r="E1006" s="1">
        <f>IFERROR(VLOOKUP(D1006,IMPORT!$1:$1048576,21,FALSE),"")</f>
        <v>0</v>
      </c>
      <c r="F1006" s="25" t="str">
        <f>IFERROR(IF(VLOOKUP(B1006,IMPORT!$F:$J,4,0)="true","","S"),"")</f>
        <v/>
      </c>
      <c r="G1006" s="10" t="str">
        <f>IFERROR(IF(VLOOKUP(B1006,IMPORT!$F:$J,5,0)="normal","","B"),"")</f>
        <v/>
      </c>
      <c r="H1006" s="26" t="str">
        <f>IFERROR(IF(VLOOKUP(B1006,IMPORT!$F:$L,7,0)="true","","P"),"")</f>
        <v/>
      </c>
      <c r="I1006" s="18" t="str">
        <f>IF(AND(OR(IMPORT!K1006="available",IMPORT!K1006="reservation",IMPORT!K1006="reservation-late"),OR(A1006&lt;&gt;"Z - Garage - Livraison",A1006&lt;&gt;"Z - Garage - Livraison")),B1006,"")</f>
        <v/>
      </c>
      <c r="J1006" s="18" t="str">
        <f>IFERROR(IF(VLOOKUP(B1006,IMPORT!$F:$AF,21,FALSE)&lt;&gt;"null",IF(OR(A1006="Z - Garage - Livraison",A1006="Z - Garage - Restitution"),"",B1006),""),"")</f>
        <v/>
      </c>
      <c r="K1006" s="18" t="str">
        <f>IF(AND(J1006="",OR(IMPORT!K1006="intervention",IMPORT!K1006="intervention-late")),IF(OR(A1006="Z - Garage - Livraison",A1006="Z - Garage - Restitution"),"",B1006),"")</f>
        <v/>
      </c>
      <c r="L1006" s="18" t="str">
        <f>IFERROR(IF(OR(A1006="Z - Garage - Livraison",A1006="Z - Garage - Restitution"),B1006,""),"")</f>
        <v/>
      </c>
      <c r="M1006" s="20" t="str">
        <f>IFERROR(INT(IF(OR(IMPORT!K1006="intervention",IMPORT!K1006="intervention-late",IMPORT!K1006="unavailable"),IF(J1006&lt;&gt;"",MID(VLOOKUP(B1006,IMPORT!$F:$AF,21,0),1,10),MID(VLOOKUP(B1006,IMPORT!$F:$AF,19,0),1,10)),"")),"")</f>
        <v/>
      </c>
      <c r="N1006" s="20" t="str">
        <f>IFERROR(INT(IF(OR(IMPORT!K1006="intervention",IMPORT!K1006="intervention-late",IMPORT!K1006="unavailable"),IF(J1006&lt;&gt;"",MID(VLOOKUP(B1006,IMPORT!$F:$AF,22,0),1,10),MID(VLOOKUP(B1006,IMPORT!$F:$AF,20,0),1,10)),"")),"")</f>
        <v/>
      </c>
      <c r="O1006" s="18" t="str">
        <f t="shared" ca="1" si="15"/>
        <v/>
      </c>
      <c r="P1006" s="14" t="str">
        <f>IFERROR(INT(IF(MID(VLOOKUP(B1006,IMPORT!$F:$AF,23,FALSE),1,10)&lt;&gt;"null",MID(VLOOKUP(B1006,IMPORT!$F:$AF,23,FALSE),1,10),"")),"")</f>
        <v/>
      </c>
      <c r="Q1006" s="16" t="str">
        <f>IFERROR(INT(IF(MID(VLOOKUP(B1006,IMPORT!$F:$AF,26,FALSE),1,10)&lt;&gt;"null",MID(VLOOKUP(B1006,IMPORT!$F:$AF,26,FALSE),1,10),"")),"")</f>
        <v/>
      </c>
      <c r="R1006" s="16" t="str">
        <f>IFERROR(IF(VLOOKUP(B1006,IMPORT!$F:$AF,11,FALSE)="true","X",""),"")</f>
        <v/>
      </c>
      <c r="S1006" s="16" t="str">
        <f>IFERROR(IF(VLOOKUP(B1006,IMPORT!$F:$AF,12,FALSE)="true","X",""),"")</f>
        <v/>
      </c>
      <c r="T1006" s="16" t="str">
        <f>IFERROR(IF(VLOOKUP(B1006,IMPORT!$F:$AF,9,FALSE)="true","X",""),"")</f>
        <v/>
      </c>
      <c r="U1006" s="16" t="str">
        <f>IFERROR(IF(VLOOKUP(B1006,IMPORT!$F:$AF,10,FALSE)="true","X",""),"")</f>
        <v/>
      </c>
      <c r="V1006" s="16" t="str">
        <f>IFERROR(IF(VLOOKUP(B1006,IMPORT!$F:$AF,13,FALSE)="true","X",""),"")</f>
        <v/>
      </c>
      <c r="W1006" s="16" t="str">
        <f>IFERROR(IF(VLOOKUP(B1006,IMPORT!$F:$AF,14,FALSE)="true","X",""),"")</f>
        <v/>
      </c>
      <c r="X1006" s="12" t="str">
        <f>IFERROR(INT(IF(MID(VLOOKUP(B1006,IMPORT!$F:$AF,27,FALSE),1,10)&lt;&gt;"null",MID(VLOOKUP(B1006,IMPORT!$F:$AF,27,FALSE),1,10),"-")),"")</f>
        <v/>
      </c>
      <c r="Y1006" s="21" t="str">
        <f>IFERROR(IF(VLOOKUP(B1006,IMPORT!$F:$AF,24,FALSE)&lt;&gt;"null",VLOOKUP(B1006,IMPORT!$F:$AF,24,FALSE),""),"")</f>
        <v/>
      </c>
      <c r="Z1006" s="18" t="str">
        <f>IFERROR(IF(VLOOKUP(B1006,IMPORT!$F:$AF,25,FALSE)&lt;&gt;"null",VLOOKUP(B1006,IMPORT!$F:$AF,25,FALSE),""),"")</f>
        <v/>
      </c>
    </row>
    <row r="1007" spans="1:26">
      <c r="A1007" s="1" t="str">
        <f>IFERROR(IF(IMPORT!C1007&lt;&gt;"",IMPORT!C1007,""),"")</f>
        <v/>
      </c>
      <c r="B1007" s="1">
        <f>IFERROR(VLOOKUP(D1007,IMPORT!$1:$1048576,6,FALSE),"")</f>
        <v>0</v>
      </c>
      <c r="C1007" s="1" t="str">
        <f>IFERROR(VLOOKUP(B1007,IMPORT!$F:$G,2,FALSE),"")</f>
        <v/>
      </c>
      <c r="D1007" s="8" t="str">
        <f>IFERROR(IF(IMPORT!A1007&lt;&gt;"",IMPORT!A1007,""),"")</f>
        <v/>
      </c>
      <c r="E1007" s="1">
        <f>IFERROR(VLOOKUP(D1007,IMPORT!$1:$1048576,21,FALSE),"")</f>
        <v>0</v>
      </c>
      <c r="F1007" s="25" t="str">
        <f>IFERROR(IF(VLOOKUP(B1007,IMPORT!$F:$J,4,0)="true","","S"),"")</f>
        <v/>
      </c>
      <c r="G1007" s="10" t="str">
        <f>IFERROR(IF(VLOOKUP(B1007,IMPORT!$F:$J,5,0)="normal","","B"),"")</f>
        <v/>
      </c>
      <c r="H1007" s="26" t="str">
        <f>IFERROR(IF(VLOOKUP(B1007,IMPORT!$F:$L,7,0)="true","","P"),"")</f>
        <v/>
      </c>
      <c r="I1007" s="18" t="str">
        <f>IF(AND(OR(IMPORT!K1007="available",IMPORT!K1007="reservation",IMPORT!K1007="reservation-late"),OR(A1007&lt;&gt;"Z - Garage - Livraison",A1007&lt;&gt;"Z - Garage - Livraison")),B1007,"")</f>
        <v/>
      </c>
      <c r="J1007" s="18" t="str">
        <f>IFERROR(IF(VLOOKUP(B1007,IMPORT!$F:$AF,21,FALSE)&lt;&gt;"null",IF(OR(A1007="Z - Garage - Livraison",A1007="Z - Garage - Restitution"),"",B1007),""),"")</f>
        <v/>
      </c>
      <c r="K1007" s="18" t="str">
        <f>IF(AND(J1007="",OR(IMPORT!K1007="intervention",IMPORT!K1007="intervention-late")),IF(OR(A1007="Z - Garage - Livraison",A1007="Z - Garage - Restitution"),"",B1007),"")</f>
        <v/>
      </c>
      <c r="L1007" s="18" t="str">
        <f>IFERROR(IF(OR(A1007="Z - Garage - Livraison",A1007="Z - Garage - Restitution"),B1007,""),"")</f>
        <v/>
      </c>
      <c r="M1007" s="20" t="str">
        <f>IFERROR(INT(IF(OR(IMPORT!K1007="intervention",IMPORT!K1007="intervention-late",IMPORT!K1007="unavailable"),IF(J1007&lt;&gt;"",MID(VLOOKUP(B1007,IMPORT!$F:$AF,21,0),1,10),MID(VLOOKUP(B1007,IMPORT!$F:$AF,19,0),1,10)),"")),"")</f>
        <v/>
      </c>
      <c r="N1007" s="20" t="str">
        <f>IFERROR(INT(IF(OR(IMPORT!K1007="intervention",IMPORT!K1007="intervention-late",IMPORT!K1007="unavailable"),IF(J1007&lt;&gt;"",MID(VLOOKUP(B1007,IMPORT!$F:$AF,22,0),1,10),MID(VLOOKUP(B1007,IMPORT!$F:$AF,20,0),1,10)),"")),"")</f>
        <v/>
      </c>
      <c r="O1007" s="18" t="str">
        <f t="shared" ca="1" si="15"/>
        <v/>
      </c>
      <c r="P1007" s="14" t="str">
        <f>IFERROR(INT(IF(MID(VLOOKUP(B1007,IMPORT!$F:$AF,23,FALSE),1,10)&lt;&gt;"null",MID(VLOOKUP(B1007,IMPORT!$F:$AF,23,FALSE),1,10),"")),"")</f>
        <v/>
      </c>
      <c r="Q1007" s="16" t="str">
        <f>IFERROR(INT(IF(MID(VLOOKUP(B1007,IMPORT!$F:$AF,26,FALSE),1,10)&lt;&gt;"null",MID(VLOOKUP(B1007,IMPORT!$F:$AF,26,FALSE),1,10),"")),"")</f>
        <v/>
      </c>
      <c r="R1007" s="16" t="str">
        <f>IFERROR(IF(VLOOKUP(B1007,IMPORT!$F:$AF,11,FALSE)="true","X",""),"")</f>
        <v/>
      </c>
      <c r="S1007" s="16" t="str">
        <f>IFERROR(IF(VLOOKUP(B1007,IMPORT!$F:$AF,12,FALSE)="true","X",""),"")</f>
        <v/>
      </c>
      <c r="T1007" s="16" t="str">
        <f>IFERROR(IF(VLOOKUP(B1007,IMPORT!$F:$AF,9,FALSE)="true","X",""),"")</f>
        <v/>
      </c>
      <c r="U1007" s="16" t="str">
        <f>IFERROR(IF(VLOOKUP(B1007,IMPORT!$F:$AF,10,FALSE)="true","X",""),"")</f>
        <v/>
      </c>
      <c r="V1007" s="16" t="str">
        <f>IFERROR(IF(VLOOKUP(B1007,IMPORT!$F:$AF,13,FALSE)="true","X",""),"")</f>
        <v/>
      </c>
      <c r="W1007" s="16" t="str">
        <f>IFERROR(IF(VLOOKUP(B1007,IMPORT!$F:$AF,14,FALSE)="true","X",""),"")</f>
        <v/>
      </c>
      <c r="X1007" s="12" t="str">
        <f>IFERROR(INT(IF(MID(VLOOKUP(B1007,IMPORT!$F:$AF,27,FALSE),1,10)&lt;&gt;"null",MID(VLOOKUP(B1007,IMPORT!$F:$AF,27,FALSE),1,10),"-")),"")</f>
        <v/>
      </c>
      <c r="Y1007" s="21" t="str">
        <f>IFERROR(IF(VLOOKUP(B1007,IMPORT!$F:$AF,24,FALSE)&lt;&gt;"null",VLOOKUP(B1007,IMPORT!$F:$AF,24,FALSE),""),"")</f>
        <v/>
      </c>
      <c r="Z1007" s="18" t="str">
        <f>IFERROR(IF(VLOOKUP(B1007,IMPORT!$F:$AF,25,FALSE)&lt;&gt;"null",VLOOKUP(B1007,IMPORT!$F:$AF,25,FALSE),""),"")</f>
        <v/>
      </c>
    </row>
    <row r="1008" spans="1:26">
      <c r="A1008" s="1" t="str">
        <f>IFERROR(IF(IMPORT!C1008&lt;&gt;"",IMPORT!C1008,""),"")</f>
        <v/>
      </c>
      <c r="B1008" s="1">
        <f>IFERROR(VLOOKUP(D1008,IMPORT!$1:$1048576,6,FALSE),"")</f>
        <v>0</v>
      </c>
      <c r="C1008" s="1" t="str">
        <f>IFERROR(VLOOKUP(B1008,IMPORT!$F:$G,2,FALSE),"")</f>
        <v/>
      </c>
      <c r="D1008" s="8" t="str">
        <f>IFERROR(IF(IMPORT!A1008&lt;&gt;"",IMPORT!A1008,""),"")</f>
        <v/>
      </c>
      <c r="E1008" s="1">
        <f>IFERROR(VLOOKUP(D1008,IMPORT!$1:$1048576,21,FALSE),"")</f>
        <v>0</v>
      </c>
      <c r="F1008" s="25" t="str">
        <f>IFERROR(IF(VLOOKUP(B1008,IMPORT!$F:$J,4,0)="true","","S"),"")</f>
        <v/>
      </c>
      <c r="G1008" s="10" t="str">
        <f>IFERROR(IF(VLOOKUP(B1008,IMPORT!$F:$J,5,0)="normal","","B"),"")</f>
        <v/>
      </c>
      <c r="H1008" s="26" t="str">
        <f>IFERROR(IF(VLOOKUP(B1008,IMPORT!$F:$L,7,0)="true","","P"),"")</f>
        <v/>
      </c>
      <c r="I1008" s="18" t="str">
        <f>IF(AND(OR(IMPORT!K1008="available",IMPORT!K1008="reservation",IMPORT!K1008="reservation-late"),OR(A1008&lt;&gt;"Z - Garage - Livraison",A1008&lt;&gt;"Z - Garage - Livraison")),B1008,"")</f>
        <v/>
      </c>
      <c r="J1008" s="18" t="str">
        <f>IFERROR(IF(VLOOKUP(B1008,IMPORT!$F:$AF,21,FALSE)&lt;&gt;"null",IF(OR(A1008="Z - Garage - Livraison",A1008="Z - Garage - Restitution"),"",B1008),""),"")</f>
        <v/>
      </c>
      <c r="K1008" s="18" t="str">
        <f>IF(AND(J1008="",OR(IMPORT!K1008="intervention",IMPORT!K1008="intervention-late")),IF(OR(A1008="Z - Garage - Livraison",A1008="Z - Garage - Restitution"),"",B1008),"")</f>
        <v/>
      </c>
      <c r="L1008" s="18" t="str">
        <f>IFERROR(IF(OR(A1008="Z - Garage - Livraison",A1008="Z - Garage - Restitution"),B1008,""),"")</f>
        <v/>
      </c>
      <c r="M1008" s="20" t="str">
        <f>IFERROR(INT(IF(OR(IMPORT!K1008="intervention",IMPORT!K1008="intervention-late",IMPORT!K1008="unavailable"),IF(J1008&lt;&gt;"",MID(VLOOKUP(B1008,IMPORT!$F:$AF,21,0),1,10),MID(VLOOKUP(B1008,IMPORT!$F:$AF,19,0),1,10)),"")),"")</f>
        <v/>
      </c>
      <c r="N1008" s="20" t="str">
        <f>IFERROR(INT(IF(OR(IMPORT!K1008="intervention",IMPORT!K1008="intervention-late",IMPORT!K1008="unavailable"),IF(J1008&lt;&gt;"",MID(VLOOKUP(B1008,IMPORT!$F:$AF,22,0),1,10),MID(VLOOKUP(B1008,IMPORT!$F:$AF,20,0),1,10)),"")),"")</f>
        <v/>
      </c>
      <c r="O1008" s="18" t="str">
        <f t="shared" ca="1" si="15"/>
        <v/>
      </c>
      <c r="P1008" s="14" t="str">
        <f>IFERROR(INT(IF(MID(VLOOKUP(B1008,IMPORT!$F:$AF,23,FALSE),1,10)&lt;&gt;"null",MID(VLOOKUP(B1008,IMPORT!$F:$AF,23,FALSE),1,10),"")),"")</f>
        <v/>
      </c>
      <c r="Q1008" s="16" t="str">
        <f>IFERROR(INT(IF(MID(VLOOKUP(B1008,IMPORT!$F:$AF,26,FALSE),1,10)&lt;&gt;"null",MID(VLOOKUP(B1008,IMPORT!$F:$AF,26,FALSE),1,10),"")),"")</f>
        <v/>
      </c>
      <c r="R1008" s="16" t="str">
        <f>IFERROR(IF(VLOOKUP(B1008,IMPORT!$F:$AF,11,FALSE)="true","X",""),"")</f>
        <v/>
      </c>
      <c r="S1008" s="16" t="str">
        <f>IFERROR(IF(VLOOKUP(B1008,IMPORT!$F:$AF,12,FALSE)="true","X",""),"")</f>
        <v/>
      </c>
      <c r="T1008" s="16" t="str">
        <f>IFERROR(IF(VLOOKUP(B1008,IMPORT!$F:$AF,9,FALSE)="true","X",""),"")</f>
        <v/>
      </c>
      <c r="U1008" s="16" t="str">
        <f>IFERROR(IF(VLOOKUP(B1008,IMPORT!$F:$AF,10,FALSE)="true","X",""),"")</f>
        <v/>
      </c>
      <c r="V1008" s="16" t="str">
        <f>IFERROR(IF(VLOOKUP(B1008,IMPORT!$F:$AF,13,FALSE)="true","X",""),"")</f>
        <v/>
      </c>
      <c r="W1008" s="16" t="str">
        <f>IFERROR(IF(VLOOKUP(B1008,IMPORT!$F:$AF,14,FALSE)="true","X",""),"")</f>
        <v/>
      </c>
      <c r="X1008" s="12" t="str">
        <f>IFERROR(INT(IF(MID(VLOOKUP(B1008,IMPORT!$F:$AF,27,FALSE),1,10)&lt;&gt;"null",MID(VLOOKUP(B1008,IMPORT!$F:$AF,27,FALSE),1,10),"-")),"")</f>
        <v/>
      </c>
      <c r="Y1008" s="21" t="str">
        <f>IFERROR(IF(VLOOKUP(B1008,IMPORT!$F:$AF,24,FALSE)&lt;&gt;"null",VLOOKUP(B1008,IMPORT!$F:$AF,24,FALSE),""),"")</f>
        <v/>
      </c>
      <c r="Z1008" s="18" t="str">
        <f>IFERROR(IF(VLOOKUP(B1008,IMPORT!$F:$AF,25,FALSE)&lt;&gt;"null",VLOOKUP(B1008,IMPORT!$F:$AF,25,FALSE),""),"")</f>
        <v/>
      </c>
    </row>
    <row r="1009" spans="1:26">
      <c r="A1009" s="1" t="str">
        <f>IFERROR(IF(IMPORT!C1009&lt;&gt;"",IMPORT!C1009,""),"")</f>
        <v/>
      </c>
      <c r="B1009" s="1">
        <f>IFERROR(VLOOKUP(D1009,IMPORT!$1:$1048576,6,FALSE),"")</f>
        <v>0</v>
      </c>
      <c r="C1009" s="1" t="str">
        <f>IFERROR(VLOOKUP(B1009,IMPORT!$F:$G,2,FALSE),"")</f>
        <v/>
      </c>
      <c r="D1009" s="8" t="str">
        <f>IFERROR(IF(IMPORT!A1009&lt;&gt;"",IMPORT!A1009,""),"")</f>
        <v/>
      </c>
      <c r="E1009" s="1">
        <f>IFERROR(VLOOKUP(D1009,IMPORT!$1:$1048576,21,FALSE),"")</f>
        <v>0</v>
      </c>
      <c r="F1009" s="25" t="str">
        <f>IFERROR(IF(VLOOKUP(B1009,IMPORT!$F:$J,4,0)="true","","S"),"")</f>
        <v/>
      </c>
      <c r="G1009" s="10" t="str">
        <f>IFERROR(IF(VLOOKUP(B1009,IMPORT!$F:$J,5,0)="normal","","B"),"")</f>
        <v/>
      </c>
      <c r="H1009" s="26" t="str">
        <f>IFERROR(IF(VLOOKUP(B1009,IMPORT!$F:$L,7,0)="true","","P"),"")</f>
        <v/>
      </c>
      <c r="I1009" s="18" t="str">
        <f>IF(AND(OR(IMPORT!K1009="available",IMPORT!K1009="reservation",IMPORT!K1009="reservation-late"),OR(A1009&lt;&gt;"Z - Garage - Livraison",A1009&lt;&gt;"Z - Garage - Livraison")),B1009,"")</f>
        <v/>
      </c>
      <c r="J1009" s="18" t="str">
        <f>IFERROR(IF(VLOOKUP(B1009,IMPORT!$F:$AF,21,FALSE)&lt;&gt;"null",IF(OR(A1009="Z - Garage - Livraison",A1009="Z - Garage - Restitution"),"",B1009),""),"")</f>
        <v/>
      </c>
      <c r="K1009" s="18" t="str">
        <f>IF(AND(J1009="",OR(IMPORT!K1009="intervention",IMPORT!K1009="intervention-late")),IF(OR(A1009="Z - Garage - Livraison",A1009="Z - Garage - Restitution"),"",B1009),"")</f>
        <v/>
      </c>
      <c r="L1009" s="18" t="str">
        <f>IFERROR(IF(OR(A1009="Z - Garage - Livraison",A1009="Z - Garage - Restitution"),B1009,""),"")</f>
        <v/>
      </c>
      <c r="M1009" s="20" t="str">
        <f>IFERROR(INT(IF(OR(IMPORT!K1009="intervention",IMPORT!K1009="intervention-late",IMPORT!K1009="unavailable"),IF(J1009&lt;&gt;"",MID(VLOOKUP(B1009,IMPORT!$F:$AF,21,0),1,10),MID(VLOOKUP(B1009,IMPORT!$F:$AF,19,0),1,10)),"")),"")</f>
        <v/>
      </c>
      <c r="N1009" s="20" t="str">
        <f>IFERROR(INT(IF(OR(IMPORT!K1009="intervention",IMPORT!K1009="intervention-late",IMPORT!K1009="unavailable"),IF(J1009&lt;&gt;"",MID(VLOOKUP(B1009,IMPORT!$F:$AF,22,0),1,10),MID(VLOOKUP(B1009,IMPORT!$F:$AF,20,0),1,10)),"")),"")</f>
        <v/>
      </c>
      <c r="O1009" s="18" t="str">
        <f t="shared" ca="1" si="15"/>
        <v/>
      </c>
      <c r="P1009" s="14" t="str">
        <f>IFERROR(INT(IF(MID(VLOOKUP(B1009,IMPORT!$F:$AF,23,FALSE),1,10)&lt;&gt;"null",MID(VLOOKUP(B1009,IMPORT!$F:$AF,23,FALSE),1,10),"")),"")</f>
        <v/>
      </c>
      <c r="Q1009" s="16" t="str">
        <f>IFERROR(INT(IF(MID(VLOOKUP(B1009,IMPORT!$F:$AF,26,FALSE),1,10)&lt;&gt;"null",MID(VLOOKUP(B1009,IMPORT!$F:$AF,26,FALSE),1,10),"")),"")</f>
        <v/>
      </c>
      <c r="R1009" s="16" t="str">
        <f>IFERROR(IF(VLOOKUP(B1009,IMPORT!$F:$AF,11,FALSE)="true","X",""),"")</f>
        <v/>
      </c>
      <c r="S1009" s="16" t="str">
        <f>IFERROR(IF(VLOOKUP(B1009,IMPORT!$F:$AF,12,FALSE)="true","X",""),"")</f>
        <v/>
      </c>
      <c r="T1009" s="16" t="str">
        <f>IFERROR(IF(VLOOKUP(B1009,IMPORT!$F:$AF,9,FALSE)="true","X",""),"")</f>
        <v/>
      </c>
      <c r="U1009" s="16" t="str">
        <f>IFERROR(IF(VLOOKUP(B1009,IMPORT!$F:$AF,10,FALSE)="true","X",""),"")</f>
        <v/>
      </c>
      <c r="V1009" s="16" t="str">
        <f>IFERROR(IF(VLOOKUP(B1009,IMPORT!$F:$AF,13,FALSE)="true","X",""),"")</f>
        <v/>
      </c>
      <c r="W1009" s="16" t="str">
        <f>IFERROR(IF(VLOOKUP(B1009,IMPORT!$F:$AF,14,FALSE)="true","X",""),"")</f>
        <v/>
      </c>
      <c r="X1009" s="12" t="str">
        <f>IFERROR(INT(IF(MID(VLOOKUP(B1009,IMPORT!$F:$AF,27,FALSE),1,10)&lt;&gt;"null",MID(VLOOKUP(B1009,IMPORT!$F:$AF,27,FALSE),1,10),"-")),"")</f>
        <v/>
      </c>
      <c r="Y1009" s="21" t="str">
        <f>IFERROR(IF(VLOOKUP(B1009,IMPORT!$F:$AF,24,FALSE)&lt;&gt;"null",VLOOKUP(B1009,IMPORT!$F:$AF,24,FALSE),""),"")</f>
        <v/>
      </c>
      <c r="Z1009" s="18" t="str">
        <f>IFERROR(IF(VLOOKUP(B1009,IMPORT!$F:$AF,25,FALSE)&lt;&gt;"null",VLOOKUP(B1009,IMPORT!$F:$AF,25,FALSE),""),"")</f>
        <v/>
      </c>
    </row>
    <row r="1010" spans="1:26">
      <c r="A1010" s="1" t="str">
        <f>IFERROR(IF(IMPORT!C1010&lt;&gt;"",IMPORT!C1010,""),"")</f>
        <v/>
      </c>
      <c r="B1010" s="1">
        <f>IFERROR(VLOOKUP(D1010,IMPORT!$1:$1048576,6,FALSE),"")</f>
        <v>0</v>
      </c>
      <c r="C1010" s="1" t="str">
        <f>IFERROR(VLOOKUP(B1010,IMPORT!$F:$G,2,FALSE),"")</f>
        <v/>
      </c>
      <c r="D1010" s="8" t="str">
        <f>IFERROR(IF(IMPORT!A1010&lt;&gt;"",IMPORT!A1010,""),"")</f>
        <v/>
      </c>
      <c r="E1010" s="1">
        <f>IFERROR(VLOOKUP(D1010,IMPORT!$1:$1048576,21,FALSE),"")</f>
        <v>0</v>
      </c>
      <c r="F1010" s="25" t="str">
        <f>IFERROR(IF(VLOOKUP(B1010,IMPORT!$F:$J,4,0)="true","","S"),"")</f>
        <v/>
      </c>
      <c r="G1010" s="10" t="str">
        <f>IFERROR(IF(VLOOKUP(B1010,IMPORT!$F:$J,5,0)="normal","","B"),"")</f>
        <v/>
      </c>
      <c r="H1010" s="26" t="str">
        <f>IFERROR(IF(VLOOKUP(B1010,IMPORT!$F:$L,7,0)="true","","P"),"")</f>
        <v/>
      </c>
      <c r="I1010" s="18" t="str">
        <f>IF(AND(OR(IMPORT!K1010="available",IMPORT!K1010="reservation",IMPORT!K1010="reservation-late"),OR(A1010&lt;&gt;"Z - Garage - Livraison",A1010&lt;&gt;"Z - Garage - Livraison")),B1010,"")</f>
        <v/>
      </c>
      <c r="J1010" s="18" t="str">
        <f>IFERROR(IF(VLOOKUP(B1010,IMPORT!$F:$AF,21,FALSE)&lt;&gt;"null",IF(OR(A1010="Z - Garage - Livraison",A1010="Z - Garage - Restitution"),"",B1010),""),"")</f>
        <v/>
      </c>
      <c r="K1010" s="18" t="str">
        <f>IF(AND(J1010="",OR(IMPORT!K1010="intervention",IMPORT!K1010="intervention-late")),IF(OR(A1010="Z - Garage - Livraison",A1010="Z - Garage - Restitution"),"",B1010),"")</f>
        <v/>
      </c>
      <c r="L1010" s="18" t="str">
        <f>IFERROR(IF(OR(A1010="Z - Garage - Livraison",A1010="Z - Garage - Restitution"),B1010,""),"")</f>
        <v/>
      </c>
      <c r="M1010" s="20" t="str">
        <f>IFERROR(INT(IF(OR(IMPORT!K1010="intervention",IMPORT!K1010="intervention-late",IMPORT!K1010="unavailable"),IF(J1010&lt;&gt;"",MID(VLOOKUP(B1010,IMPORT!$F:$AF,21,0),1,10),MID(VLOOKUP(B1010,IMPORT!$F:$AF,19,0),1,10)),"")),"")</f>
        <v/>
      </c>
      <c r="N1010" s="20" t="str">
        <f>IFERROR(INT(IF(OR(IMPORT!K1010="intervention",IMPORT!K1010="intervention-late",IMPORT!K1010="unavailable"),IF(J1010&lt;&gt;"",MID(VLOOKUP(B1010,IMPORT!$F:$AF,22,0),1,10),MID(VLOOKUP(B1010,IMPORT!$F:$AF,20,0),1,10)),"")),"")</f>
        <v/>
      </c>
      <c r="O1010" s="18" t="str">
        <f t="shared" ca="1" si="15"/>
        <v/>
      </c>
      <c r="P1010" s="14" t="str">
        <f>IFERROR(INT(IF(MID(VLOOKUP(B1010,IMPORT!$F:$AF,23,FALSE),1,10)&lt;&gt;"null",MID(VLOOKUP(B1010,IMPORT!$F:$AF,23,FALSE),1,10),"")),"")</f>
        <v/>
      </c>
      <c r="Q1010" s="16" t="str">
        <f>IFERROR(INT(IF(MID(VLOOKUP(B1010,IMPORT!$F:$AF,26,FALSE),1,10)&lt;&gt;"null",MID(VLOOKUP(B1010,IMPORT!$F:$AF,26,FALSE),1,10),"")),"")</f>
        <v/>
      </c>
      <c r="R1010" s="16" t="str">
        <f>IFERROR(IF(VLOOKUP(B1010,IMPORT!$F:$AF,11,FALSE)="true","X",""),"")</f>
        <v/>
      </c>
      <c r="S1010" s="16" t="str">
        <f>IFERROR(IF(VLOOKUP(B1010,IMPORT!$F:$AF,12,FALSE)="true","X",""),"")</f>
        <v/>
      </c>
      <c r="T1010" s="16" t="str">
        <f>IFERROR(IF(VLOOKUP(B1010,IMPORT!$F:$AF,9,FALSE)="true","X",""),"")</f>
        <v/>
      </c>
      <c r="U1010" s="16" t="str">
        <f>IFERROR(IF(VLOOKUP(B1010,IMPORT!$F:$AF,10,FALSE)="true","X",""),"")</f>
        <v/>
      </c>
      <c r="V1010" s="16" t="str">
        <f>IFERROR(IF(VLOOKUP(B1010,IMPORT!$F:$AF,13,FALSE)="true","X",""),"")</f>
        <v/>
      </c>
      <c r="W1010" s="16" t="str">
        <f>IFERROR(IF(VLOOKUP(B1010,IMPORT!$F:$AF,14,FALSE)="true","X",""),"")</f>
        <v/>
      </c>
      <c r="X1010" s="12" t="str">
        <f>IFERROR(INT(IF(MID(VLOOKUP(B1010,IMPORT!$F:$AF,27,FALSE),1,10)&lt;&gt;"null",MID(VLOOKUP(B1010,IMPORT!$F:$AF,27,FALSE),1,10),"-")),"")</f>
        <v/>
      </c>
      <c r="Y1010" s="21" t="str">
        <f>IFERROR(IF(VLOOKUP(B1010,IMPORT!$F:$AF,24,FALSE)&lt;&gt;"null",VLOOKUP(B1010,IMPORT!$F:$AF,24,FALSE),""),"")</f>
        <v/>
      </c>
      <c r="Z1010" s="18" t="str">
        <f>IFERROR(IF(VLOOKUP(B1010,IMPORT!$F:$AF,25,FALSE)&lt;&gt;"null",VLOOKUP(B1010,IMPORT!$F:$AF,25,FALSE),""),"")</f>
        <v/>
      </c>
    </row>
    <row r="1011" spans="1:26">
      <c r="A1011" s="1" t="str">
        <f>IFERROR(IF(IMPORT!C1011&lt;&gt;"",IMPORT!C1011,""),"")</f>
        <v/>
      </c>
      <c r="B1011" s="1">
        <f>IFERROR(VLOOKUP(D1011,IMPORT!$1:$1048576,6,FALSE),"")</f>
        <v>0</v>
      </c>
      <c r="C1011" s="1" t="str">
        <f>IFERROR(VLOOKUP(B1011,IMPORT!$F:$G,2,FALSE),"")</f>
        <v/>
      </c>
      <c r="D1011" s="8" t="str">
        <f>IFERROR(IF(IMPORT!A1011&lt;&gt;"",IMPORT!A1011,""),"")</f>
        <v/>
      </c>
      <c r="E1011" s="1">
        <f>IFERROR(VLOOKUP(D1011,IMPORT!$1:$1048576,21,FALSE),"")</f>
        <v>0</v>
      </c>
      <c r="F1011" s="25" t="str">
        <f>IFERROR(IF(VLOOKUP(B1011,IMPORT!$F:$J,4,0)="true","","S"),"")</f>
        <v/>
      </c>
      <c r="G1011" s="10" t="str">
        <f>IFERROR(IF(VLOOKUP(B1011,IMPORT!$F:$J,5,0)="normal","","B"),"")</f>
        <v/>
      </c>
      <c r="H1011" s="26" t="str">
        <f>IFERROR(IF(VLOOKUP(B1011,IMPORT!$F:$L,7,0)="true","","P"),"")</f>
        <v/>
      </c>
      <c r="I1011" s="18" t="str">
        <f>IF(AND(OR(IMPORT!K1011="available",IMPORT!K1011="reservation",IMPORT!K1011="reservation-late"),OR(A1011&lt;&gt;"Z - Garage - Livraison",A1011&lt;&gt;"Z - Garage - Livraison")),B1011,"")</f>
        <v/>
      </c>
      <c r="J1011" s="18" t="str">
        <f>IFERROR(IF(VLOOKUP(B1011,IMPORT!$F:$AF,21,FALSE)&lt;&gt;"null",IF(OR(A1011="Z - Garage - Livraison",A1011="Z - Garage - Restitution"),"",B1011),""),"")</f>
        <v/>
      </c>
      <c r="K1011" s="18" t="str">
        <f>IF(AND(J1011="",OR(IMPORT!K1011="intervention",IMPORT!K1011="intervention-late")),IF(OR(A1011="Z - Garage - Livraison",A1011="Z - Garage - Restitution"),"",B1011),"")</f>
        <v/>
      </c>
      <c r="L1011" s="18" t="str">
        <f>IFERROR(IF(OR(A1011="Z - Garage - Livraison",A1011="Z - Garage - Restitution"),B1011,""),"")</f>
        <v/>
      </c>
      <c r="M1011" s="20" t="str">
        <f>IFERROR(INT(IF(OR(IMPORT!K1011="intervention",IMPORT!K1011="intervention-late",IMPORT!K1011="unavailable"),IF(J1011&lt;&gt;"",MID(VLOOKUP(B1011,IMPORT!$F:$AF,21,0),1,10),MID(VLOOKUP(B1011,IMPORT!$F:$AF,19,0),1,10)),"")),"")</f>
        <v/>
      </c>
      <c r="N1011" s="20" t="str">
        <f>IFERROR(INT(IF(OR(IMPORT!K1011="intervention",IMPORT!K1011="intervention-late",IMPORT!K1011="unavailable"),IF(J1011&lt;&gt;"",MID(VLOOKUP(B1011,IMPORT!$F:$AF,22,0),1,10),MID(VLOOKUP(B1011,IMPORT!$F:$AF,20,0),1,10)),"")),"")</f>
        <v/>
      </c>
      <c r="O1011" s="18" t="str">
        <f t="shared" ca="1" si="15"/>
        <v/>
      </c>
      <c r="P1011" s="14" t="str">
        <f>IFERROR(INT(IF(MID(VLOOKUP(B1011,IMPORT!$F:$AF,23,FALSE),1,10)&lt;&gt;"null",MID(VLOOKUP(B1011,IMPORT!$F:$AF,23,FALSE),1,10),"")),"")</f>
        <v/>
      </c>
      <c r="Q1011" s="16" t="str">
        <f>IFERROR(INT(IF(MID(VLOOKUP(B1011,IMPORT!$F:$AF,26,FALSE),1,10)&lt;&gt;"null",MID(VLOOKUP(B1011,IMPORT!$F:$AF,26,FALSE),1,10),"")),"")</f>
        <v/>
      </c>
      <c r="R1011" s="16" t="str">
        <f>IFERROR(IF(VLOOKUP(B1011,IMPORT!$F:$AF,11,FALSE)="true","X",""),"")</f>
        <v/>
      </c>
      <c r="S1011" s="16" t="str">
        <f>IFERROR(IF(VLOOKUP(B1011,IMPORT!$F:$AF,12,FALSE)="true","X",""),"")</f>
        <v/>
      </c>
      <c r="T1011" s="16" t="str">
        <f>IFERROR(IF(VLOOKUP(B1011,IMPORT!$F:$AF,9,FALSE)="true","X",""),"")</f>
        <v/>
      </c>
      <c r="U1011" s="16" t="str">
        <f>IFERROR(IF(VLOOKUP(B1011,IMPORT!$F:$AF,10,FALSE)="true","X",""),"")</f>
        <v/>
      </c>
      <c r="V1011" s="16" t="str">
        <f>IFERROR(IF(VLOOKUP(B1011,IMPORT!$F:$AF,13,FALSE)="true","X",""),"")</f>
        <v/>
      </c>
      <c r="W1011" s="16" t="str">
        <f>IFERROR(IF(VLOOKUP(B1011,IMPORT!$F:$AF,14,FALSE)="true","X",""),"")</f>
        <v/>
      </c>
      <c r="X1011" s="12" t="str">
        <f>IFERROR(INT(IF(MID(VLOOKUP(B1011,IMPORT!$F:$AF,27,FALSE),1,10)&lt;&gt;"null",MID(VLOOKUP(B1011,IMPORT!$F:$AF,27,FALSE),1,10),"-")),"")</f>
        <v/>
      </c>
      <c r="Y1011" s="21" t="str">
        <f>IFERROR(IF(VLOOKUP(B1011,IMPORT!$F:$AF,24,FALSE)&lt;&gt;"null",VLOOKUP(B1011,IMPORT!$F:$AF,24,FALSE),""),"")</f>
        <v/>
      </c>
      <c r="Z1011" s="18" t="str">
        <f>IFERROR(IF(VLOOKUP(B1011,IMPORT!$F:$AF,25,FALSE)&lt;&gt;"null",VLOOKUP(B1011,IMPORT!$F:$AF,25,FALSE),""),"")</f>
        <v/>
      </c>
    </row>
    <row r="1012" spans="1:26">
      <c r="A1012" s="1" t="str">
        <f>IFERROR(IF(IMPORT!C1012&lt;&gt;"",IMPORT!C1012,""),"")</f>
        <v/>
      </c>
      <c r="B1012" s="1">
        <f>IFERROR(VLOOKUP(D1012,IMPORT!$1:$1048576,6,FALSE),"")</f>
        <v>0</v>
      </c>
      <c r="C1012" s="1" t="str">
        <f>IFERROR(VLOOKUP(B1012,IMPORT!$F:$G,2,FALSE),"")</f>
        <v/>
      </c>
      <c r="D1012" s="8" t="str">
        <f>IFERROR(IF(IMPORT!A1012&lt;&gt;"",IMPORT!A1012,""),"")</f>
        <v/>
      </c>
      <c r="E1012" s="1">
        <f>IFERROR(VLOOKUP(D1012,IMPORT!$1:$1048576,21,FALSE),"")</f>
        <v>0</v>
      </c>
      <c r="F1012" s="25" t="str">
        <f>IFERROR(IF(VLOOKUP(B1012,IMPORT!$F:$J,4,0)="true","","S"),"")</f>
        <v/>
      </c>
      <c r="G1012" s="10" t="str">
        <f>IFERROR(IF(VLOOKUP(B1012,IMPORT!$F:$J,5,0)="normal","","B"),"")</f>
        <v/>
      </c>
      <c r="H1012" s="26" t="str">
        <f>IFERROR(IF(VLOOKUP(B1012,IMPORT!$F:$L,7,0)="true","","P"),"")</f>
        <v/>
      </c>
      <c r="I1012" s="18" t="str">
        <f>IF(AND(OR(IMPORT!K1012="available",IMPORT!K1012="reservation",IMPORT!K1012="reservation-late"),OR(A1012&lt;&gt;"Z - Garage - Livraison",A1012&lt;&gt;"Z - Garage - Livraison")),B1012,"")</f>
        <v/>
      </c>
      <c r="J1012" s="18" t="str">
        <f>IFERROR(IF(VLOOKUP(B1012,IMPORT!$F:$AF,21,FALSE)&lt;&gt;"null",IF(OR(A1012="Z - Garage - Livraison",A1012="Z - Garage - Restitution"),"",B1012),""),"")</f>
        <v/>
      </c>
      <c r="K1012" s="18" t="str">
        <f>IF(AND(J1012="",OR(IMPORT!K1012="intervention",IMPORT!K1012="intervention-late")),IF(OR(A1012="Z - Garage - Livraison",A1012="Z - Garage - Restitution"),"",B1012),"")</f>
        <v/>
      </c>
      <c r="L1012" s="18" t="str">
        <f>IFERROR(IF(OR(A1012="Z - Garage - Livraison",A1012="Z - Garage - Restitution"),B1012,""),"")</f>
        <v/>
      </c>
      <c r="M1012" s="20" t="str">
        <f>IFERROR(INT(IF(OR(IMPORT!K1012="intervention",IMPORT!K1012="intervention-late",IMPORT!K1012="unavailable"),IF(J1012&lt;&gt;"",MID(VLOOKUP(B1012,IMPORT!$F:$AF,21,0),1,10),MID(VLOOKUP(B1012,IMPORT!$F:$AF,19,0),1,10)),"")),"")</f>
        <v/>
      </c>
      <c r="N1012" s="20" t="str">
        <f>IFERROR(INT(IF(OR(IMPORT!K1012="intervention",IMPORT!K1012="intervention-late",IMPORT!K1012="unavailable"),IF(J1012&lt;&gt;"",MID(VLOOKUP(B1012,IMPORT!$F:$AF,22,0),1,10),MID(VLOOKUP(B1012,IMPORT!$F:$AF,20,0),1,10)),"")),"")</f>
        <v/>
      </c>
      <c r="O1012" s="18" t="str">
        <f t="shared" ca="1" si="15"/>
        <v/>
      </c>
      <c r="P1012" s="14" t="str">
        <f>IFERROR(INT(IF(MID(VLOOKUP(B1012,IMPORT!$F:$AF,23,FALSE),1,10)&lt;&gt;"null",MID(VLOOKUP(B1012,IMPORT!$F:$AF,23,FALSE),1,10),"")),"")</f>
        <v/>
      </c>
      <c r="Q1012" s="16" t="str">
        <f>IFERROR(INT(IF(MID(VLOOKUP(B1012,IMPORT!$F:$AF,26,FALSE),1,10)&lt;&gt;"null",MID(VLOOKUP(B1012,IMPORT!$F:$AF,26,FALSE),1,10),"")),"")</f>
        <v/>
      </c>
      <c r="R1012" s="16" t="str">
        <f>IFERROR(IF(VLOOKUP(B1012,IMPORT!$F:$AF,11,FALSE)="true","X",""),"")</f>
        <v/>
      </c>
      <c r="S1012" s="16" t="str">
        <f>IFERROR(IF(VLOOKUP(B1012,IMPORT!$F:$AF,12,FALSE)="true","X",""),"")</f>
        <v/>
      </c>
      <c r="T1012" s="16" t="str">
        <f>IFERROR(IF(VLOOKUP(B1012,IMPORT!$F:$AF,9,FALSE)="true","X",""),"")</f>
        <v/>
      </c>
      <c r="U1012" s="16" t="str">
        <f>IFERROR(IF(VLOOKUP(B1012,IMPORT!$F:$AF,10,FALSE)="true","X",""),"")</f>
        <v/>
      </c>
      <c r="V1012" s="16" t="str">
        <f>IFERROR(IF(VLOOKUP(B1012,IMPORT!$F:$AF,13,FALSE)="true","X",""),"")</f>
        <v/>
      </c>
      <c r="W1012" s="16" t="str">
        <f>IFERROR(IF(VLOOKUP(B1012,IMPORT!$F:$AF,14,FALSE)="true","X",""),"")</f>
        <v/>
      </c>
      <c r="X1012" s="12" t="str">
        <f>IFERROR(INT(IF(MID(VLOOKUP(B1012,IMPORT!$F:$AF,27,FALSE),1,10)&lt;&gt;"null",MID(VLOOKUP(B1012,IMPORT!$F:$AF,27,FALSE),1,10),"-")),"")</f>
        <v/>
      </c>
      <c r="Y1012" s="21" t="str">
        <f>IFERROR(IF(VLOOKUP(B1012,IMPORT!$F:$AF,24,FALSE)&lt;&gt;"null",VLOOKUP(B1012,IMPORT!$F:$AF,24,FALSE),""),"")</f>
        <v/>
      </c>
      <c r="Z1012" s="18" t="str">
        <f>IFERROR(IF(VLOOKUP(B1012,IMPORT!$F:$AF,25,FALSE)&lt;&gt;"null",VLOOKUP(B1012,IMPORT!$F:$AF,25,FALSE),""),"")</f>
        <v/>
      </c>
    </row>
    <row r="1013" spans="1:26">
      <c r="A1013" s="1" t="str">
        <f>IFERROR(IF(IMPORT!C1013&lt;&gt;"",IMPORT!C1013,""),"")</f>
        <v/>
      </c>
      <c r="B1013" s="1">
        <f>IFERROR(VLOOKUP(D1013,IMPORT!$1:$1048576,6,FALSE),"")</f>
        <v>0</v>
      </c>
      <c r="C1013" s="1" t="str">
        <f>IFERROR(VLOOKUP(B1013,IMPORT!$F:$G,2,FALSE),"")</f>
        <v/>
      </c>
      <c r="D1013" s="8" t="str">
        <f>IFERROR(IF(IMPORT!A1013&lt;&gt;"",IMPORT!A1013,""),"")</f>
        <v/>
      </c>
      <c r="E1013" s="1">
        <f>IFERROR(VLOOKUP(D1013,IMPORT!$1:$1048576,21,FALSE),"")</f>
        <v>0</v>
      </c>
      <c r="F1013" s="25" t="str">
        <f>IFERROR(IF(VLOOKUP(B1013,IMPORT!$F:$J,4,0)="true","","S"),"")</f>
        <v/>
      </c>
      <c r="G1013" s="10" t="str">
        <f>IFERROR(IF(VLOOKUP(B1013,IMPORT!$F:$J,5,0)="normal","","B"),"")</f>
        <v/>
      </c>
      <c r="H1013" s="26" t="str">
        <f>IFERROR(IF(VLOOKUP(B1013,IMPORT!$F:$L,7,0)="true","","P"),"")</f>
        <v/>
      </c>
      <c r="I1013" s="18" t="str">
        <f>IF(AND(OR(IMPORT!K1013="available",IMPORT!K1013="reservation",IMPORT!K1013="reservation-late"),OR(A1013&lt;&gt;"Z - Garage - Livraison",A1013&lt;&gt;"Z - Garage - Livraison")),B1013,"")</f>
        <v/>
      </c>
      <c r="J1013" s="18" t="str">
        <f>IFERROR(IF(VLOOKUP(B1013,IMPORT!$F:$AF,21,FALSE)&lt;&gt;"null",IF(OR(A1013="Z - Garage - Livraison",A1013="Z - Garage - Restitution"),"",B1013),""),"")</f>
        <v/>
      </c>
      <c r="K1013" s="18" t="str">
        <f>IF(AND(J1013="",OR(IMPORT!K1013="intervention",IMPORT!K1013="intervention-late")),IF(OR(A1013="Z - Garage - Livraison",A1013="Z - Garage - Restitution"),"",B1013),"")</f>
        <v/>
      </c>
      <c r="L1013" s="18" t="str">
        <f>IFERROR(IF(OR(A1013="Z - Garage - Livraison",A1013="Z - Garage - Restitution"),B1013,""),"")</f>
        <v/>
      </c>
      <c r="M1013" s="20" t="str">
        <f>IFERROR(INT(IF(OR(IMPORT!K1013="intervention",IMPORT!K1013="intervention-late",IMPORT!K1013="unavailable"),IF(J1013&lt;&gt;"",MID(VLOOKUP(B1013,IMPORT!$F:$AF,21,0),1,10),MID(VLOOKUP(B1013,IMPORT!$F:$AF,19,0),1,10)),"")),"")</f>
        <v/>
      </c>
      <c r="N1013" s="20" t="str">
        <f>IFERROR(INT(IF(OR(IMPORT!K1013="intervention",IMPORT!K1013="intervention-late",IMPORT!K1013="unavailable"),IF(J1013&lt;&gt;"",MID(VLOOKUP(B1013,IMPORT!$F:$AF,22,0),1,10),MID(VLOOKUP(B1013,IMPORT!$F:$AF,20,0),1,10)),"")),"")</f>
        <v/>
      </c>
      <c r="O1013" s="18" t="str">
        <f t="shared" ca="1" si="15"/>
        <v/>
      </c>
      <c r="P1013" s="14" t="str">
        <f>IFERROR(INT(IF(MID(VLOOKUP(B1013,IMPORT!$F:$AF,23,FALSE),1,10)&lt;&gt;"null",MID(VLOOKUP(B1013,IMPORT!$F:$AF,23,FALSE),1,10),"")),"")</f>
        <v/>
      </c>
      <c r="Q1013" s="16" t="str">
        <f>IFERROR(INT(IF(MID(VLOOKUP(B1013,IMPORT!$F:$AF,26,FALSE),1,10)&lt;&gt;"null",MID(VLOOKUP(B1013,IMPORT!$F:$AF,26,FALSE),1,10),"")),"")</f>
        <v/>
      </c>
      <c r="R1013" s="16" t="str">
        <f>IFERROR(IF(VLOOKUP(B1013,IMPORT!$F:$AF,11,FALSE)="true","X",""),"")</f>
        <v/>
      </c>
      <c r="S1013" s="16" t="str">
        <f>IFERROR(IF(VLOOKUP(B1013,IMPORT!$F:$AF,12,FALSE)="true","X",""),"")</f>
        <v/>
      </c>
      <c r="T1013" s="16" t="str">
        <f>IFERROR(IF(VLOOKUP(B1013,IMPORT!$F:$AF,9,FALSE)="true","X",""),"")</f>
        <v/>
      </c>
      <c r="U1013" s="16" t="str">
        <f>IFERROR(IF(VLOOKUP(B1013,IMPORT!$F:$AF,10,FALSE)="true","X",""),"")</f>
        <v/>
      </c>
      <c r="V1013" s="16" t="str">
        <f>IFERROR(IF(VLOOKUP(B1013,IMPORT!$F:$AF,13,FALSE)="true","X",""),"")</f>
        <v/>
      </c>
      <c r="W1013" s="16" t="str">
        <f>IFERROR(IF(VLOOKUP(B1013,IMPORT!$F:$AF,14,FALSE)="true","X",""),"")</f>
        <v/>
      </c>
      <c r="X1013" s="12" t="str">
        <f>IFERROR(INT(IF(MID(VLOOKUP(B1013,IMPORT!$F:$AF,27,FALSE),1,10)&lt;&gt;"null",MID(VLOOKUP(B1013,IMPORT!$F:$AF,27,FALSE),1,10),"-")),"")</f>
        <v/>
      </c>
      <c r="Y1013" s="21" t="str">
        <f>IFERROR(IF(VLOOKUP(B1013,IMPORT!$F:$AF,24,FALSE)&lt;&gt;"null",VLOOKUP(B1013,IMPORT!$F:$AF,24,FALSE),""),"")</f>
        <v/>
      </c>
      <c r="Z1013" s="18" t="str">
        <f>IFERROR(IF(VLOOKUP(B1013,IMPORT!$F:$AF,25,FALSE)&lt;&gt;"null",VLOOKUP(B1013,IMPORT!$F:$AF,25,FALSE),""),"")</f>
        <v/>
      </c>
    </row>
    <row r="1014" spans="1:26">
      <c r="A1014" s="1" t="str">
        <f>IFERROR(IF(IMPORT!C1014&lt;&gt;"",IMPORT!C1014,""),"")</f>
        <v/>
      </c>
      <c r="B1014" s="1">
        <f>IFERROR(VLOOKUP(D1014,IMPORT!$1:$1048576,6,FALSE),"")</f>
        <v>0</v>
      </c>
      <c r="C1014" s="1" t="str">
        <f>IFERROR(VLOOKUP(B1014,IMPORT!$F:$G,2,FALSE),"")</f>
        <v/>
      </c>
      <c r="D1014" s="8" t="str">
        <f>IFERROR(IF(IMPORT!A1014&lt;&gt;"",IMPORT!A1014,""),"")</f>
        <v/>
      </c>
      <c r="E1014" s="1">
        <f>IFERROR(VLOOKUP(D1014,IMPORT!$1:$1048576,21,FALSE),"")</f>
        <v>0</v>
      </c>
      <c r="F1014" s="25" t="str">
        <f>IFERROR(IF(VLOOKUP(B1014,IMPORT!$F:$J,4,0)="true","","S"),"")</f>
        <v/>
      </c>
      <c r="G1014" s="10" t="str">
        <f>IFERROR(IF(VLOOKUP(B1014,IMPORT!$F:$J,5,0)="normal","","B"),"")</f>
        <v/>
      </c>
      <c r="H1014" s="26" t="str">
        <f>IFERROR(IF(VLOOKUP(B1014,IMPORT!$F:$L,7,0)="true","","P"),"")</f>
        <v/>
      </c>
      <c r="I1014" s="18" t="str">
        <f>IF(AND(OR(IMPORT!K1014="available",IMPORT!K1014="reservation",IMPORT!K1014="reservation-late"),OR(A1014&lt;&gt;"Z - Garage - Livraison",A1014&lt;&gt;"Z - Garage - Livraison")),B1014,"")</f>
        <v/>
      </c>
      <c r="J1014" s="18" t="str">
        <f>IFERROR(IF(VLOOKUP(B1014,IMPORT!$F:$AF,21,FALSE)&lt;&gt;"null",IF(OR(A1014="Z - Garage - Livraison",A1014="Z - Garage - Restitution"),"",B1014),""),"")</f>
        <v/>
      </c>
      <c r="K1014" s="18" t="str">
        <f>IF(AND(J1014="",OR(IMPORT!K1014="intervention",IMPORT!K1014="intervention-late")),IF(OR(A1014="Z - Garage - Livraison",A1014="Z - Garage - Restitution"),"",B1014),"")</f>
        <v/>
      </c>
      <c r="L1014" s="18" t="str">
        <f>IFERROR(IF(OR(A1014="Z - Garage - Livraison",A1014="Z - Garage - Restitution"),B1014,""),"")</f>
        <v/>
      </c>
      <c r="M1014" s="20" t="str">
        <f>IFERROR(INT(IF(OR(IMPORT!K1014="intervention",IMPORT!K1014="intervention-late",IMPORT!K1014="unavailable"),IF(J1014&lt;&gt;"",MID(VLOOKUP(B1014,IMPORT!$F:$AF,21,0),1,10),MID(VLOOKUP(B1014,IMPORT!$F:$AF,19,0),1,10)),"")),"")</f>
        <v/>
      </c>
      <c r="N1014" s="20" t="str">
        <f>IFERROR(INT(IF(OR(IMPORT!K1014="intervention",IMPORT!K1014="intervention-late",IMPORT!K1014="unavailable"),IF(J1014&lt;&gt;"",MID(VLOOKUP(B1014,IMPORT!$F:$AF,22,0),1,10),MID(VLOOKUP(B1014,IMPORT!$F:$AF,20,0),1,10)),"")),"")</f>
        <v/>
      </c>
      <c r="O1014" s="18" t="str">
        <f t="shared" ca="1" si="15"/>
        <v/>
      </c>
      <c r="P1014" s="14" t="str">
        <f>IFERROR(INT(IF(MID(VLOOKUP(B1014,IMPORT!$F:$AF,23,FALSE),1,10)&lt;&gt;"null",MID(VLOOKUP(B1014,IMPORT!$F:$AF,23,FALSE),1,10),"")),"")</f>
        <v/>
      </c>
      <c r="Q1014" s="16" t="str">
        <f>IFERROR(INT(IF(MID(VLOOKUP(B1014,IMPORT!$F:$AF,26,FALSE),1,10)&lt;&gt;"null",MID(VLOOKUP(B1014,IMPORT!$F:$AF,26,FALSE),1,10),"")),"")</f>
        <v/>
      </c>
      <c r="R1014" s="16" t="str">
        <f>IFERROR(IF(VLOOKUP(B1014,IMPORT!$F:$AF,11,FALSE)="true","X",""),"")</f>
        <v/>
      </c>
      <c r="S1014" s="16" t="str">
        <f>IFERROR(IF(VLOOKUP(B1014,IMPORT!$F:$AF,12,FALSE)="true","X",""),"")</f>
        <v/>
      </c>
      <c r="T1014" s="16" t="str">
        <f>IFERROR(IF(VLOOKUP(B1014,IMPORT!$F:$AF,9,FALSE)="true","X",""),"")</f>
        <v/>
      </c>
      <c r="U1014" s="16" t="str">
        <f>IFERROR(IF(VLOOKUP(B1014,IMPORT!$F:$AF,10,FALSE)="true","X",""),"")</f>
        <v/>
      </c>
      <c r="V1014" s="16" t="str">
        <f>IFERROR(IF(VLOOKUP(B1014,IMPORT!$F:$AF,13,FALSE)="true","X",""),"")</f>
        <v/>
      </c>
      <c r="W1014" s="16" t="str">
        <f>IFERROR(IF(VLOOKUP(B1014,IMPORT!$F:$AF,14,FALSE)="true","X",""),"")</f>
        <v/>
      </c>
      <c r="X1014" s="12" t="str">
        <f>IFERROR(INT(IF(MID(VLOOKUP(B1014,IMPORT!$F:$AF,27,FALSE),1,10)&lt;&gt;"null",MID(VLOOKUP(B1014,IMPORT!$F:$AF,27,FALSE),1,10),"-")),"")</f>
        <v/>
      </c>
      <c r="Y1014" s="21" t="str">
        <f>IFERROR(IF(VLOOKUP(B1014,IMPORT!$F:$AF,24,FALSE)&lt;&gt;"null",VLOOKUP(B1014,IMPORT!$F:$AF,24,FALSE),""),"")</f>
        <v/>
      </c>
      <c r="Z1014" s="18" t="str">
        <f>IFERROR(IF(VLOOKUP(B1014,IMPORT!$F:$AF,25,FALSE)&lt;&gt;"null",VLOOKUP(B1014,IMPORT!$F:$AF,25,FALSE),""),"")</f>
        <v/>
      </c>
    </row>
    <row r="1015" spans="1:26">
      <c r="A1015" s="1" t="str">
        <f>IFERROR(IF(IMPORT!C1015&lt;&gt;"",IMPORT!C1015,""),"")</f>
        <v/>
      </c>
      <c r="B1015" s="1">
        <f>IFERROR(VLOOKUP(D1015,IMPORT!$1:$1048576,6,FALSE),"")</f>
        <v>0</v>
      </c>
      <c r="C1015" s="1" t="str">
        <f>IFERROR(VLOOKUP(B1015,IMPORT!$F:$G,2,FALSE),"")</f>
        <v/>
      </c>
      <c r="D1015" s="8" t="str">
        <f>IFERROR(IF(IMPORT!A1015&lt;&gt;"",IMPORT!A1015,""),"")</f>
        <v/>
      </c>
      <c r="E1015" s="1">
        <f>IFERROR(VLOOKUP(D1015,IMPORT!$1:$1048576,21,FALSE),"")</f>
        <v>0</v>
      </c>
      <c r="F1015" s="25" t="str">
        <f>IFERROR(IF(VLOOKUP(B1015,IMPORT!$F:$J,4,0)="true","","S"),"")</f>
        <v/>
      </c>
      <c r="G1015" s="10" t="str">
        <f>IFERROR(IF(VLOOKUP(B1015,IMPORT!$F:$J,5,0)="normal","","B"),"")</f>
        <v/>
      </c>
      <c r="H1015" s="26" t="str">
        <f>IFERROR(IF(VLOOKUP(B1015,IMPORT!$F:$L,7,0)="true","","P"),"")</f>
        <v/>
      </c>
      <c r="I1015" s="18" t="str">
        <f>IF(AND(OR(IMPORT!K1015="available",IMPORT!K1015="reservation",IMPORT!K1015="reservation-late"),OR(A1015&lt;&gt;"Z - Garage - Livraison",A1015&lt;&gt;"Z - Garage - Livraison")),B1015,"")</f>
        <v/>
      </c>
      <c r="J1015" s="18" t="str">
        <f>IFERROR(IF(VLOOKUP(B1015,IMPORT!$F:$AF,21,FALSE)&lt;&gt;"null",IF(OR(A1015="Z - Garage - Livraison",A1015="Z - Garage - Restitution"),"",B1015),""),"")</f>
        <v/>
      </c>
      <c r="K1015" s="18" t="str">
        <f>IF(AND(J1015="",OR(IMPORT!K1015="intervention",IMPORT!K1015="intervention-late")),IF(OR(A1015="Z - Garage - Livraison",A1015="Z - Garage - Restitution"),"",B1015),"")</f>
        <v/>
      </c>
      <c r="L1015" s="18" t="str">
        <f>IFERROR(IF(OR(A1015="Z - Garage - Livraison",A1015="Z - Garage - Restitution"),B1015,""),"")</f>
        <v/>
      </c>
      <c r="M1015" s="20" t="str">
        <f>IFERROR(INT(IF(OR(IMPORT!K1015="intervention",IMPORT!K1015="intervention-late",IMPORT!K1015="unavailable"),IF(J1015&lt;&gt;"",MID(VLOOKUP(B1015,IMPORT!$F:$AF,21,0),1,10),MID(VLOOKUP(B1015,IMPORT!$F:$AF,19,0),1,10)),"")),"")</f>
        <v/>
      </c>
      <c r="N1015" s="20" t="str">
        <f>IFERROR(INT(IF(OR(IMPORT!K1015="intervention",IMPORT!K1015="intervention-late",IMPORT!K1015="unavailable"),IF(J1015&lt;&gt;"",MID(VLOOKUP(B1015,IMPORT!$F:$AF,22,0),1,10),MID(VLOOKUP(B1015,IMPORT!$F:$AF,20,0),1,10)),"")),"")</f>
        <v/>
      </c>
      <c r="O1015" s="18" t="str">
        <f t="shared" ca="1" si="15"/>
        <v/>
      </c>
      <c r="P1015" s="14" t="str">
        <f>IFERROR(INT(IF(MID(VLOOKUP(B1015,IMPORT!$F:$AF,23,FALSE),1,10)&lt;&gt;"null",MID(VLOOKUP(B1015,IMPORT!$F:$AF,23,FALSE),1,10),"")),"")</f>
        <v/>
      </c>
      <c r="Q1015" s="16" t="str">
        <f>IFERROR(INT(IF(MID(VLOOKUP(B1015,IMPORT!$F:$AF,26,FALSE),1,10)&lt;&gt;"null",MID(VLOOKUP(B1015,IMPORT!$F:$AF,26,FALSE),1,10),"")),"")</f>
        <v/>
      </c>
      <c r="R1015" s="16" t="str">
        <f>IFERROR(IF(VLOOKUP(B1015,IMPORT!$F:$AF,11,FALSE)="true","X",""),"")</f>
        <v/>
      </c>
      <c r="S1015" s="16" t="str">
        <f>IFERROR(IF(VLOOKUP(B1015,IMPORT!$F:$AF,12,FALSE)="true","X",""),"")</f>
        <v/>
      </c>
      <c r="T1015" s="16" t="str">
        <f>IFERROR(IF(VLOOKUP(B1015,IMPORT!$F:$AF,9,FALSE)="true","X",""),"")</f>
        <v/>
      </c>
      <c r="U1015" s="16" t="str">
        <f>IFERROR(IF(VLOOKUP(B1015,IMPORT!$F:$AF,10,FALSE)="true","X",""),"")</f>
        <v/>
      </c>
      <c r="V1015" s="16" t="str">
        <f>IFERROR(IF(VLOOKUP(B1015,IMPORT!$F:$AF,13,FALSE)="true","X",""),"")</f>
        <v/>
      </c>
      <c r="W1015" s="16" t="str">
        <f>IFERROR(IF(VLOOKUP(B1015,IMPORT!$F:$AF,14,FALSE)="true","X",""),"")</f>
        <v/>
      </c>
      <c r="X1015" s="12" t="str">
        <f>IFERROR(INT(IF(MID(VLOOKUP(B1015,IMPORT!$F:$AF,27,FALSE),1,10)&lt;&gt;"null",MID(VLOOKUP(B1015,IMPORT!$F:$AF,27,FALSE),1,10),"-")),"")</f>
        <v/>
      </c>
      <c r="Y1015" s="21" t="str">
        <f>IFERROR(IF(VLOOKUP(B1015,IMPORT!$F:$AF,24,FALSE)&lt;&gt;"null",VLOOKUP(B1015,IMPORT!$F:$AF,24,FALSE),""),"")</f>
        <v/>
      </c>
      <c r="Z1015" s="18" t="str">
        <f>IFERROR(IF(VLOOKUP(B1015,IMPORT!$F:$AF,25,FALSE)&lt;&gt;"null",VLOOKUP(B1015,IMPORT!$F:$AF,25,FALSE),""),"")</f>
        <v/>
      </c>
    </row>
    <row r="1016" spans="1:26">
      <c r="A1016" s="1" t="str">
        <f>IFERROR(IF(IMPORT!C1016&lt;&gt;"",IMPORT!C1016,""),"")</f>
        <v/>
      </c>
      <c r="B1016" s="1">
        <f>IFERROR(VLOOKUP(D1016,IMPORT!$1:$1048576,6,FALSE),"")</f>
        <v>0</v>
      </c>
      <c r="C1016" s="1" t="str">
        <f>IFERROR(VLOOKUP(B1016,IMPORT!$F:$G,2,FALSE),"")</f>
        <v/>
      </c>
      <c r="D1016" s="8" t="str">
        <f>IFERROR(IF(IMPORT!A1016&lt;&gt;"",IMPORT!A1016,""),"")</f>
        <v/>
      </c>
      <c r="E1016" s="1">
        <f>IFERROR(VLOOKUP(D1016,IMPORT!$1:$1048576,21,FALSE),"")</f>
        <v>0</v>
      </c>
      <c r="F1016" s="25" t="str">
        <f>IFERROR(IF(VLOOKUP(B1016,IMPORT!$F:$J,4,0)="true","","S"),"")</f>
        <v/>
      </c>
      <c r="G1016" s="10" t="str">
        <f>IFERROR(IF(VLOOKUP(B1016,IMPORT!$F:$J,5,0)="normal","","B"),"")</f>
        <v/>
      </c>
      <c r="H1016" s="26" t="str">
        <f>IFERROR(IF(VLOOKUP(B1016,IMPORT!$F:$L,7,0)="true","","P"),"")</f>
        <v/>
      </c>
      <c r="I1016" s="18" t="str">
        <f>IF(AND(OR(IMPORT!K1016="available",IMPORT!K1016="reservation",IMPORT!K1016="reservation-late"),OR(A1016&lt;&gt;"Z - Garage - Livraison",A1016&lt;&gt;"Z - Garage - Livraison")),B1016,"")</f>
        <v/>
      </c>
      <c r="J1016" s="18" t="str">
        <f>IFERROR(IF(VLOOKUP(B1016,IMPORT!$F:$AF,21,FALSE)&lt;&gt;"null",IF(OR(A1016="Z - Garage - Livraison",A1016="Z - Garage - Restitution"),"",B1016),""),"")</f>
        <v/>
      </c>
      <c r="K1016" s="18" t="str">
        <f>IF(AND(J1016="",OR(IMPORT!K1016="intervention",IMPORT!K1016="intervention-late")),IF(OR(A1016="Z - Garage - Livraison",A1016="Z - Garage - Restitution"),"",B1016),"")</f>
        <v/>
      </c>
      <c r="L1016" s="18" t="str">
        <f>IFERROR(IF(OR(A1016="Z - Garage - Livraison",A1016="Z - Garage - Restitution"),B1016,""),"")</f>
        <v/>
      </c>
      <c r="M1016" s="20" t="str">
        <f>IFERROR(INT(IF(OR(IMPORT!K1016="intervention",IMPORT!K1016="intervention-late",IMPORT!K1016="unavailable"),IF(J1016&lt;&gt;"",MID(VLOOKUP(B1016,IMPORT!$F:$AF,21,0),1,10),MID(VLOOKUP(B1016,IMPORT!$F:$AF,19,0),1,10)),"")),"")</f>
        <v/>
      </c>
      <c r="N1016" s="20" t="str">
        <f>IFERROR(INT(IF(OR(IMPORT!K1016="intervention",IMPORT!K1016="intervention-late",IMPORT!K1016="unavailable"),IF(J1016&lt;&gt;"",MID(VLOOKUP(B1016,IMPORT!$F:$AF,22,0),1,10),MID(VLOOKUP(B1016,IMPORT!$F:$AF,20,0),1,10)),"")),"")</f>
        <v/>
      </c>
      <c r="O1016" s="18" t="str">
        <f t="shared" ca="1" si="15"/>
        <v/>
      </c>
      <c r="P1016" s="14" t="str">
        <f>IFERROR(INT(IF(MID(VLOOKUP(B1016,IMPORT!$F:$AF,23,FALSE),1,10)&lt;&gt;"null",MID(VLOOKUP(B1016,IMPORT!$F:$AF,23,FALSE),1,10),"")),"")</f>
        <v/>
      </c>
      <c r="Q1016" s="16" t="str">
        <f>IFERROR(INT(IF(MID(VLOOKUP(B1016,IMPORT!$F:$AF,26,FALSE),1,10)&lt;&gt;"null",MID(VLOOKUP(B1016,IMPORT!$F:$AF,26,FALSE),1,10),"")),"")</f>
        <v/>
      </c>
      <c r="R1016" s="16" t="str">
        <f>IFERROR(IF(VLOOKUP(B1016,IMPORT!$F:$AF,11,FALSE)="true","X",""),"")</f>
        <v/>
      </c>
      <c r="S1016" s="16" t="str">
        <f>IFERROR(IF(VLOOKUP(B1016,IMPORT!$F:$AF,12,FALSE)="true","X",""),"")</f>
        <v/>
      </c>
      <c r="T1016" s="16" t="str">
        <f>IFERROR(IF(VLOOKUP(B1016,IMPORT!$F:$AF,9,FALSE)="true","X",""),"")</f>
        <v/>
      </c>
      <c r="U1016" s="16" t="str">
        <f>IFERROR(IF(VLOOKUP(B1016,IMPORT!$F:$AF,10,FALSE)="true","X",""),"")</f>
        <v/>
      </c>
      <c r="V1016" s="16" t="str">
        <f>IFERROR(IF(VLOOKUP(B1016,IMPORT!$F:$AF,13,FALSE)="true","X",""),"")</f>
        <v/>
      </c>
      <c r="W1016" s="16" t="str">
        <f>IFERROR(IF(VLOOKUP(B1016,IMPORT!$F:$AF,14,FALSE)="true","X",""),"")</f>
        <v/>
      </c>
      <c r="X1016" s="12" t="str">
        <f>IFERROR(INT(IF(MID(VLOOKUP(B1016,IMPORT!$F:$AF,27,FALSE),1,10)&lt;&gt;"null",MID(VLOOKUP(B1016,IMPORT!$F:$AF,27,FALSE),1,10),"-")),"")</f>
        <v/>
      </c>
      <c r="Y1016" s="21" t="str">
        <f>IFERROR(IF(VLOOKUP(B1016,IMPORT!$F:$AF,24,FALSE)&lt;&gt;"null",VLOOKUP(B1016,IMPORT!$F:$AF,24,FALSE),""),"")</f>
        <v/>
      </c>
      <c r="Z1016" s="18" t="str">
        <f>IFERROR(IF(VLOOKUP(B1016,IMPORT!$F:$AF,25,FALSE)&lt;&gt;"null",VLOOKUP(B1016,IMPORT!$F:$AF,25,FALSE),""),"")</f>
        <v/>
      </c>
    </row>
    <row r="1017" spans="1:26">
      <c r="A1017" s="1" t="str">
        <f>IFERROR(IF(IMPORT!C1017&lt;&gt;"",IMPORT!C1017,""),"")</f>
        <v/>
      </c>
      <c r="B1017" s="1">
        <f>IFERROR(VLOOKUP(D1017,IMPORT!$1:$1048576,6,FALSE),"")</f>
        <v>0</v>
      </c>
      <c r="C1017" s="1" t="str">
        <f>IFERROR(VLOOKUP(B1017,IMPORT!$F:$G,2,FALSE),"")</f>
        <v/>
      </c>
      <c r="D1017" s="8" t="str">
        <f>IFERROR(IF(IMPORT!A1017&lt;&gt;"",IMPORT!A1017,""),"")</f>
        <v/>
      </c>
      <c r="E1017" s="1">
        <f>IFERROR(VLOOKUP(D1017,IMPORT!$1:$1048576,21,FALSE),"")</f>
        <v>0</v>
      </c>
      <c r="F1017" s="25" t="str">
        <f>IFERROR(IF(VLOOKUP(B1017,IMPORT!$F:$J,4,0)="true","","S"),"")</f>
        <v/>
      </c>
      <c r="G1017" s="10" t="str">
        <f>IFERROR(IF(VLOOKUP(B1017,IMPORT!$F:$J,5,0)="normal","","B"),"")</f>
        <v/>
      </c>
      <c r="H1017" s="26" t="str">
        <f>IFERROR(IF(VLOOKUP(B1017,IMPORT!$F:$L,7,0)="true","","P"),"")</f>
        <v/>
      </c>
      <c r="I1017" s="18" t="str">
        <f>IF(AND(OR(IMPORT!K1017="available",IMPORT!K1017="reservation",IMPORT!K1017="reservation-late"),OR(A1017&lt;&gt;"Z - Garage - Livraison",A1017&lt;&gt;"Z - Garage - Livraison")),B1017,"")</f>
        <v/>
      </c>
      <c r="J1017" s="18" t="str">
        <f>IFERROR(IF(VLOOKUP(B1017,IMPORT!$F:$AF,21,FALSE)&lt;&gt;"null",IF(OR(A1017="Z - Garage - Livraison",A1017="Z - Garage - Restitution"),"",B1017),""),"")</f>
        <v/>
      </c>
      <c r="K1017" s="18" t="str">
        <f>IF(AND(J1017="",OR(IMPORT!K1017="intervention",IMPORT!K1017="intervention-late")),IF(OR(A1017="Z - Garage - Livraison",A1017="Z - Garage - Restitution"),"",B1017),"")</f>
        <v/>
      </c>
      <c r="L1017" s="18" t="str">
        <f>IFERROR(IF(OR(A1017="Z - Garage - Livraison",A1017="Z - Garage - Restitution"),B1017,""),"")</f>
        <v/>
      </c>
      <c r="M1017" s="20" t="str">
        <f>IFERROR(INT(IF(OR(IMPORT!K1017="intervention",IMPORT!K1017="intervention-late",IMPORT!K1017="unavailable"),IF(J1017&lt;&gt;"",MID(VLOOKUP(B1017,IMPORT!$F:$AF,21,0),1,10),MID(VLOOKUP(B1017,IMPORT!$F:$AF,19,0),1,10)),"")),"")</f>
        <v/>
      </c>
      <c r="N1017" s="20" t="str">
        <f>IFERROR(INT(IF(OR(IMPORT!K1017="intervention",IMPORT!K1017="intervention-late",IMPORT!K1017="unavailable"),IF(J1017&lt;&gt;"",MID(VLOOKUP(B1017,IMPORT!$F:$AF,22,0),1,10),MID(VLOOKUP(B1017,IMPORT!$F:$AF,20,0),1,10)),"")),"")</f>
        <v/>
      </c>
      <c r="O1017" s="18" t="str">
        <f t="shared" ca="1" si="15"/>
        <v/>
      </c>
      <c r="P1017" s="14" t="str">
        <f>IFERROR(INT(IF(MID(VLOOKUP(B1017,IMPORT!$F:$AF,23,FALSE),1,10)&lt;&gt;"null",MID(VLOOKUP(B1017,IMPORT!$F:$AF,23,FALSE),1,10),"")),"")</f>
        <v/>
      </c>
      <c r="Q1017" s="16" t="str">
        <f>IFERROR(INT(IF(MID(VLOOKUP(B1017,IMPORT!$F:$AF,26,FALSE),1,10)&lt;&gt;"null",MID(VLOOKUP(B1017,IMPORT!$F:$AF,26,FALSE),1,10),"")),"")</f>
        <v/>
      </c>
      <c r="R1017" s="16" t="str">
        <f>IFERROR(IF(VLOOKUP(B1017,IMPORT!$F:$AF,11,FALSE)="true","X",""),"")</f>
        <v/>
      </c>
      <c r="S1017" s="16" t="str">
        <f>IFERROR(IF(VLOOKUP(B1017,IMPORT!$F:$AF,12,FALSE)="true","X",""),"")</f>
        <v/>
      </c>
      <c r="T1017" s="16" t="str">
        <f>IFERROR(IF(VLOOKUP(B1017,IMPORT!$F:$AF,9,FALSE)="true","X",""),"")</f>
        <v/>
      </c>
      <c r="U1017" s="16" t="str">
        <f>IFERROR(IF(VLOOKUP(B1017,IMPORT!$F:$AF,10,FALSE)="true","X",""),"")</f>
        <v/>
      </c>
      <c r="V1017" s="16" t="str">
        <f>IFERROR(IF(VLOOKUP(B1017,IMPORT!$F:$AF,13,FALSE)="true","X",""),"")</f>
        <v/>
      </c>
      <c r="W1017" s="16" t="str">
        <f>IFERROR(IF(VLOOKUP(B1017,IMPORT!$F:$AF,14,FALSE)="true","X",""),"")</f>
        <v/>
      </c>
      <c r="X1017" s="12" t="str">
        <f>IFERROR(INT(IF(MID(VLOOKUP(B1017,IMPORT!$F:$AF,27,FALSE),1,10)&lt;&gt;"null",MID(VLOOKUP(B1017,IMPORT!$F:$AF,27,FALSE),1,10),"-")),"")</f>
        <v/>
      </c>
      <c r="Y1017" s="21" t="str">
        <f>IFERROR(IF(VLOOKUP(B1017,IMPORT!$F:$AF,24,FALSE)&lt;&gt;"null",VLOOKUP(B1017,IMPORT!$F:$AF,24,FALSE),""),"")</f>
        <v/>
      </c>
      <c r="Z1017" s="18" t="str">
        <f>IFERROR(IF(VLOOKUP(B1017,IMPORT!$F:$AF,25,FALSE)&lt;&gt;"null",VLOOKUP(B1017,IMPORT!$F:$AF,25,FALSE),""),"")</f>
        <v/>
      </c>
    </row>
    <row r="1018" spans="1:26">
      <c r="A1018" s="1" t="str">
        <f>IFERROR(IF(IMPORT!C1018&lt;&gt;"",IMPORT!C1018,""),"")</f>
        <v/>
      </c>
      <c r="B1018" s="1">
        <f>IFERROR(VLOOKUP(D1018,IMPORT!$1:$1048576,6,FALSE),"")</f>
        <v>0</v>
      </c>
      <c r="C1018" s="1" t="str">
        <f>IFERROR(VLOOKUP(B1018,IMPORT!$F:$G,2,FALSE),"")</f>
        <v/>
      </c>
      <c r="D1018" s="8" t="str">
        <f>IFERROR(IF(IMPORT!A1018&lt;&gt;"",IMPORT!A1018,""),"")</f>
        <v/>
      </c>
      <c r="E1018" s="1">
        <f>IFERROR(VLOOKUP(D1018,IMPORT!$1:$1048576,21,FALSE),"")</f>
        <v>0</v>
      </c>
      <c r="F1018" s="25" t="str">
        <f>IFERROR(IF(VLOOKUP(B1018,IMPORT!$F:$J,4,0)="true","","S"),"")</f>
        <v/>
      </c>
      <c r="G1018" s="10" t="str">
        <f>IFERROR(IF(VLOOKUP(B1018,IMPORT!$F:$J,5,0)="normal","","B"),"")</f>
        <v/>
      </c>
      <c r="H1018" s="26" t="str">
        <f>IFERROR(IF(VLOOKUP(B1018,IMPORT!$F:$L,7,0)="true","","P"),"")</f>
        <v/>
      </c>
      <c r="I1018" s="18" t="str">
        <f>IF(AND(OR(IMPORT!K1018="available",IMPORT!K1018="reservation",IMPORT!K1018="reservation-late"),OR(A1018&lt;&gt;"Z - Garage - Livraison",A1018&lt;&gt;"Z - Garage - Livraison")),B1018,"")</f>
        <v/>
      </c>
      <c r="J1018" s="18" t="str">
        <f>IFERROR(IF(VLOOKUP(B1018,IMPORT!$F:$AF,21,FALSE)&lt;&gt;"null",IF(OR(A1018="Z - Garage - Livraison",A1018="Z - Garage - Restitution"),"",B1018),""),"")</f>
        <v/>
      </c>
      <c r="K1018" s="18" t="str">
        <f>IF(AND(J1018="",OR(IMPORT!K1018="intervention",IMPORT!K1018="intervention-late")),IF(OR(A1018="Z - Garage - Livraison",A1018="Z - Garage - Restitution"),"",B1018),"")</f>
        <v/>
      </c>
      <c r="L1018" s="18" t="str">
        <f>IFERROR(IF(OR(A1018="Z - Garage - Livraison",A1018="Z - Garage - Restitution"),B1018,""),"")</f>
        <v/>
      </c>
      <c r="M1018" s="20" t="str">
        <f>IFERROR(INT(IF(OR(IMPORT!K1018="intervention",IMPORT!K1018="intervention-late",IMPORT!K1018="unavailable"),IF(J1018&lt;&gt;"",MID(VLOOKUP(B1018,IMPORT!$F:$AF,21,0),1,10),MID(VLOOKUP(B1018,IMPORT!$F:$AF,19,0),1,10)),"")),"")</f>
        <v/>
      </c>
      <c r="N1018" s="20" t="str">
        <f>IFERROR(INT(IF(OR(IMPORT!K1018="intervention",IMPORT!K1018="intervention-late",IMPORT!K1018="unavailable"),IF(J1018&lt;&gt;"",MID(VLOOKUP(B1018,IMPORT!$F:$AF,22,0),1,10),MID(VLOOKUP(B1018,IMPORT!$F:$AF,20,0),1,10)),"")),"")</f>
        <v/>
      </c>
      <c r="O1018" s="18" t="str">
        <f t="shared" ca="1" si="15"/>
        <v/>
      </c>
      <c r="P1018" s="14" t="str">
        <f>IFERROR(INT(IF(MID(VLOOKUP(B1018,IMPORT!$F:$AF,23,FALSE),1,10)&lt;&gt;"null",MID(VLOOKUP(B1018,IMPORT!$F:$AF,23,FALSE),1,10),"")),"")</f>
        <v/>
      </c>
      <c r="Q1018" s="16" t="str">
        <f>IFERROR(INT(IF(MID(VLOOKUP(B1018,IMPORT!$F:$AF,26,FALSE),1,10)&lt;&gt;"null",MID(VLOOKUP(B1018,IMPORT!$F:$AF,26,FALSE),1,10),"")),"")</f>
        <v/>
      </c>
      <c r="R1018" s="16" t="str">
        <f>IFERROR(IF(VLOOKUP(B1018,IMPORT!$F:$AF,11,FALSE)="true","X",""),"")</f>
        <v/>
      </c>
      <c r="S1018" s="16" t="str">
        <f>IFERROR(IF(VLOOKUP(B1018,IMPORT!$F:$AF,12,FALSE)="true","X",""),"")</f>
        <v/>
      </c>
      <c r="T1018" s="16" t="str">
        <f>IFERROR(IF(VLOOKUP(B1018,IMPORT!$F:$AF,9,FALSE)="true","X",""),"")</f>
        <v/>
      </c>
      <c r="U1018" s="16" t="str">
        <f>IFERROR(IF(VLOOKUP(B1018,IMPORT!$F:$AF,10,FALSE)="true","X",""),"")</f>
        <v/>
      </c>
      <c r="V1018" s="16" t="str">
        <f>IFERROR(IF(VLOOKUP(B1018,IMPORT!$F:$AF,13,FALSE)="true","X",""),"")</f>
        <v/>
      </c>
      <c r="W1018" s="16" t="str">
        <f>IFERROR(IF(VLOOKUP(B1018,IMPORT!$F:$AF,14,FALSE)="true","X",""),"")</f>
        <v/>
      </c>
      <c r="X1018" s="12" t="str">
        <f>IFERROR(INT(IF(MID(VLOOKUP(B1018,IMPORT!$F:$AF,27,FALSE),1,10)&lt;&gt;"null",MID(VLOOKUP(B1018,IMPORT!$F:$AF,27,FALSE),1,10),"-")),"")</f>
        <v/>
      </c>
      <c r="Y1018" s="21" t="str">
        <f>IFERROR(IF(VLOOKUP(B1018,IMPORT!$F:$AF,24,FALSE)&lt;&gt;"null",VLOOKUP(B1018,IMPORT!$F:$AF,24,FALSE),""),"")</f>
        <v/>
      </c>
      <c r="Z1018" s="18" t="str">
        <f>IFERROR(IF(VLOOKUP(B1018,IMPORT!$F:$AF,25,FALSE)&lt;&gt;"null",VLOOKUP(B1018,IMPORT!$F:$AF,25,FALSE),""),"")</f>
        <v/>
      </c>
    </row>
    <row r="1019" spans="1:26">
      <c r="A1019" s="1" t="str">
        <f>IFERROR(IF(IMPORT!C1019&lt;&gt;"",IMPORT!C1019,""),"")</f>
        <v/>
      </c>
      <c r="B1019" s="1">
        <f>IFERROR(VLOOKUP(D1019,IMPORT!$1:$1048576,6,FALSE),"")</f>
        <v>0</v>
      </c>
      <c r="C1019" s="1" t="str">
        <f>IFERROR(VLOOKUP(B1019,IMPORT!$F:$G,2,FALSE),"")</f>
        <v/>
      </c>
      <c r="D1019" s="8" t="str">
        <f>IFERROR(IF(IMPORT!A1019&lt;&gt;"",IMPORT!A1019,""),"")</f>
        <v/>
      </c>
      <c r="E1019" s="1">
        <f>IFERROR(VLOOKUP(D1019,IMPORT!$1:$1048576,21,FALSE),"")</f>
        <v>0</v>
      </c>
      <c r="F1019" s="25" t="str">
        <f>IFERROR(IF(VLOOKUP(B1019,IMPORT!$F:$J,4,0)="true","","S"),"")</f>
        <v/>
      </c>
      <c r="G1019" s="10" t="str">
        <f>IFERROR(IF(VLOOKUP(B1019,IMPORT!$F:$J,5,0)="normal","","B"),"")</f>
        <v/>
      </c>
      <c r="H1019" s="26" t="str">
        <f>IFERROR(IF(VLOOKUP(B1019,IMPORT!$F:$L,7,0)="true","","P"),"")</f>
        <v/>
      </c>
      <c r="I1019" s="18" t="str">
        <f>IF(AND(OR(IMPORT!K1019="available",IMPORT!K1019="reservation",IMPORT!K1019="reservation-late"),OR(A1019&lt;&gt;"Z - Garage - Livraison",A1019&lt;&gt;"Z - Garage - Livraison")),B1019,"")</f>
        <v/>
      </c>
      <c r="J1019" s="18" t="str">
        <f>IFERROR(IF(VLOOKUP(B1019,IMPORT!$F:$AF,21,FALSE)&lt;&gt;"null",IF(OR(A1019="Z - Garage - Livraison",A1019="Z - Garage - Restitution"),"",B1019),""),"")</f>
        <v/>
      </c>
      <c r="K1019" s="18" t="str">
        <f>IF(AND(J1019="",OR(IMPORT!K1019="intervention",IMPORT!K1019="intervention-late")),IF(OR(A1019="Z - Garage - Livraison",A1019="Z - Garage - Restitution"),"",B1019),"")</f>
        <v/>
      </c>
      <c r="L1019" s="18" t="str">
        <f>IFERROR(IF(OR(A1019="Z - Garage - Livraison",A1019="Z - Garage - Restitution"),B1019,""),"")</f>
        <v/>
      </c>
      <c r="M1019" s="20" t="str">
        <f>IFERROR(INT(IF(OR(IMPORT!K1019="intervention",IMPORT!K1019="intervention-late",IMPORT!K1019="unavailable"),IF(J1019&lt;&gt;"",MID(VLOOKUP(B1019,IMPORT!$F:$AF,21,0),1,10),MID(VLOOKUP(B1019,IMPORT!$F:$AF,19,0),1,10)),"")),"")</f>
        <v/>
      </c>
      <c r="N1019" s="20" t="str">
        <f>IFERROR(INT(IF(OR(IMPORT!K1019="intervention",IMPORT!K1019="intervention-late",IMPORT!K1019="unavailable"),IF(J1019&lt;&gt;"",MID(VLOOKUP(B1019,IMPORT!$F:$AF,22,0),1,10),MID(VLOOKUP(B1019,IMPORT!$F:$AF,20,0),1,10)),"")),"")</f>
        <v/>
      </c>
      <c r="O1019" s="18" t="str">
        <f t="shared" ca="1" si="15"/>
        <v/>
      </c>
      <c r="P1019" s="14" t="str">
        <f>IFERROR(INT(IF(MID(VLOOKUP(B1019,IMPORT!$F:$AF,23,FALSE),1,10)&lt;&gt;"null",MID(VLOOKUP(B1019,IMPORT!$F:$AF,23,FALSE),1,10),"")),"")</f>
        <v/>
      </c>
      <c r="Q1019" s="16" t="str">
        <f>IFERROR(INT(IF(MID(VLOOKUP(B1019,IMPORT!$F:$AF,26,FALSE),1,10)&lt;&gt;"null",MID(VLOOKUP(B1019,IMPORT!$F:$AF,26,FALSE),1,10),"")),"")</f>
        <v/>
      </c>
      <c r="R1019" s="16" t="str">
        <f>IFERROR(IF(VLOOKUP(B1019,IMPORT!$F:$AF,11,FALSE)="true","X",""),"")</f>
        <v/>
      </c>
      <c r="S1019" s="16" t="str">
        <f>IFERROR(IF(VLOOKUP(B1019,IMPORT!$F:$AF,12,FALSE)="true","X",""),"")</f>
        <v/>
      </c>
      <c r="T1019" s="16" t="str">
        <f>IFERROR(IF(VLOOKUP(B1019,IMPORT!$F:$AF,9,FALSE)="true","X",""),"")</f>
        <v/>
      </c>
      <c r="U1019" s="16" t="str">
        <f>IFERROR(IF(VLOOKUP(B1019,IMPORT!$F:$AF,10,FALSE)="true","X",""),"")</f>
        <v/>
      </c>
      <c r="V1019" s="16" t="str">
        <f>IFERROR(IF(VLOOKUP(B1019,IMPORT!$F:$AF,13,FALSE)="true","X",""),"")</f>
        <v/>
      </c>
      <c r="W1019" s="16" t="str">
        <f>IFERROR(IF(VLOOKUP(B1019,IMPORT!$F:$AF,14,FALSE)="true","X",""),"")</f>
        <v/>
      </c>
      <c r="X1019" s="12" t="str">
        <f>IFERROR(INT(IF(MID(VLOOKUP(B1019,IMPORT!$F:$AF,27,FALSE),1,10)&lt;&gt;"null",MID(VLOOKUP(B1019,IMPORT!$F:$AF,27,FALSE),1,10),"-")),"")</f>
        <v/>
      </c>
      <c r="Y1019" s="21" t="str">
        <f>IFERROR(IF(VLOOKUP(B1019,IMPORT!$F:$AF,24,FALSE)&lt;&gt;"null",VLOOKUP(B1019,IMPORT!$F:$AF,24,FALSE),""),"")</f>
        <v/>
      </c>
      <c r="Z1019" s="18" t="str">
        <f>IFERROR(IF(VLOOKUP(B1019,IMPORT!$F:$AF,25,FALSE)&lt;&gt;"null",VLOOKUP(B1019,IMPORT!$F:$AF,25,FALSE),""),"")</f>
        <v/>
      </c>
    </row>
    <row r="1020" spans="1:26">
      <c r="A1020" s="1" t="str">
        <f>IFERROR(IF(IMPORT!C1020&lt;&gt;"",IMPORT!C1020,""),"")</f>
        <v/>
      </c>
      <c r="B1020" s="1">
        <f>IFERROR(VLOOKUP(D1020,IMPORT!$1:$1048576,6,FALSE),"")</f>
        <v>0</v>
      </c>
      <c r="C1020" s="1" t="str">
        <f>IFERROR(VLOOKUP(B1020,IMPORT!$F:$G,2,FALSE),"")</f>
        <v/>
      </c>
      <c r="D1020" s="8" t="str">
        <f>IFERROR(IF(IMPORT!A1020&lt;&gt;"",IMPORT!A1020,""),"")</f>
        <v/>
      </c>
      <c r="E1020" s="1">
        <f>IFERROR(VLOOKUP(D1020,IMPORT!$1:$1048576,21,FALSE),"")</f>
        <v>0</v>
      </c>
      <c r="F1020" s="25" t="str">
        <f>IFERROR(IF(VLOOKUP(B1020,IMPORT!$F:$J,4,0)="true","","S"),"")</f>
        <v/>
      </c>
      <c r="G1020" s="10" t="str">
        <f>IFERROR(IF(VLOOKUP(B1020,IMPORT!$F:$J,5,0)="normal","","B"),"")</f>
        <v/>
      </c>
      <c r="H1020" s="26" t="str">
        <f>IFERROR(IF(VLOOKUP(B1020,IMPORT!$F:$L,7,0)="true","","P"),"")</f>
        <v/>
      </c>
      <c r="I1020" s="18" t="str">
        <f>IF(AND(OR(IMPORT!K1020="available",IMPORT!K1020="reservation",IMPORT!K1020="reservation-late"),OR(A1020&lt;&gt;"Z - Garage - Livraison",A1020&lt;&gt;"Z - Garage - Livraison")),B1020,"")</f>
        <v/>
      </c>
      <c r="J1020" s="18" t="str">
        <f>IFERROR(IF(VLOOKUP(B1020,IMPORT!$F:$AF,21,FALSE)&lt;&gt;"null",IF(OR(A1020="Z - Garage - Livraison",A1020="Z - Garage - Restitution"),"",B1020),""),"")</f>
        <v/>
      </c>
      <c r="K1020" s="18" t="str">
        <f>IF(AND(J1020="",OR(IMPORT!K1020="intervention",IMPORT!K1020="intervention-late")),IF(OR(A1020="Z - Garage - Livraison",A1020="Z - Garage - Restitution"),"",B1020),"")</f>
        <v/>
      </c>
      <c r="L1020" s="18" t="str">
        <f>IFERROR(IF(OR(A1020="Z - Garage - Livraison",A1020="Z - Garage - Restitution"),B1020,""),"")</f>
        <v/>
      </c>
      <c r="M1020" s="20" t="str">
        <f>IFERROR(INT(IF(OR(IMPORT!K1020="intervention",IMPORT!K1020="intervention-late",IMPORT!K1020="unavailable"),IF(J1020&lt;&gt;"",MID(VLOOKUP(B1020,IMPORT!$F:$AF,21,0),1,10),MID(VLOOKUP(B1020,IMPORT!$F:$AF,19,0),1,10)),"")),"")</f>
        <v/>
      </c>
      <c r="N1020" s="20" t="str">
        <f>IFERROR(INT(IF(OR(IMPORT!K1020="intervention",IMPORT!K1020="intervention-late",IMPORT!K1020="unavailable"),IF(J1020&lt;&gt;"",MID(VLOOKUP(B1020,IMPORT!$F:$AF,22,0),1,10),MID(VLOOKUP(B1020,IMPORT!$F:$AF,20,0),1,10)),"")),"")</f>
        <v/>
      </c>
      <c r="O1020" s="18" t="str">
        <f t="shared" ca="1" si="15"/>
        <v/>
      </c>
      <c r="P1020" s="14" t="str">
        <f>IFERROR(INT(IF(MID(VLOOKUP(B1020,IMPORT!$F:$AF,23,FALSE),1,10)&lt;&gt;"null",MID(VLOOKUP(B1020,IMPORT!$F:$AF,23,FALSE),1,10),"")),"")</f>
        <v/>
      </c>
      <c r="Q1020" s="16" t="str">
        <f>IFERROR(INT(IF(MID(VLOOKUP(B1020,IMPORT!$F:$AF,26,FALSE),1,10)&lt;&gt;"null",MID(VLOOKUP(B1020,IMPORT!$F:$AF,26,FALSE),1,10),"")),"")</f>
        <v/>
      </c>
      <c r="R1020" s="16" t="str">
        <f>IFERROR(IF(VLOOKUP(B1020,IMPORT!$F:$AF,11,FALSE)="true","X",""),"")</f>
        <v/>
      </c>
      <c r="S1020" s="16" t="str">
        <f>IFERROR(IF(VLOOKUP(B1020,IMPORT!$F:$AF,12,FALSE)="true","X",""),"")</f>
        <v/>
      </c>
      <c r="T1020" s="16" t="str">
        <f>IFERROR(IF(VLOOKUP(B1020,IMPORT!$F:$AF,9,FALSE)="true","X",""),"")</f>
        <v/>
      </c>
      <c r="U1020" s="16" t="str">
        <f>IFERROR(IF(VLOOKUP(B1020,IMPORT!$F:$AF,10,FALSE)="true","X",""),"")</f>
        <v/>
      </c>
      <c r="V1020" s="16" t="str">
        <f>IFERROR(IF(VLOOKUP(B1020,IMPORT!$F:$AF,13,FALSE)="true","X",""),"")</f>
        <v/>
      </c>
      <c r="W1020" s="16" t="str">
        <f>IFERROR(IF(VLOOKUP(B1020,IMPORT!$F:$AF,14,FALSE)="true","X",""),"")</f>
        <v/>
      </c>
      <c r="X1020" s="12" t="str">
        <f>IFERROR(INT(IF(MID(VLOOKUP(B1020,IMPORT!$F:$AF,27,FALSE),1,10)&lt;&gt;"null",MID(VLOOKUP(B1020,IMPORT!$F:$AF,27,FALSE),1,10),"-")),"")</f>
        <v/>
      </c>
      <c r="Y1020" s="21" t="str">
        <f>IFERROR(IF(VLOOKUP(B1020,IMPORT!$F:$AF,24,FALSE)&lt;&gt;"null",VLOOKUP(B1020,IMPORT!$F:$AF,24,FALSE),""),"")</f>
        <v/>
      </c>
      <c r="Z1020" s="18" t="str">
        <f>IFERROR(IF(VLOOKUP(B1020,IMPORT!$F:$AF,25,FALSE)&lt;&gt;"null",VLOOKUP(B1020,IMPORT!$F:$AF,25,FALSE),""),"")</f>
        <v/>
      </c>
    </row>
    <row r="1021" spans="1:26">
      <c r="A1021" s="1" t="str">
        <f>IFERROR(IF(IMPORT!C1021&lt;&gt;"",IMPORT!C1021,""),"")</f>
        <v/>
      </c>
      <c r="B1021" s="1">
        <f>IFERROR(VLOOKUP(D1021,IMPORT!$1:$1048576,6,FALSE),"")</f>
        <v>0</v>
      </c>
      <c r="C1021" s="1" t="str">
        <f>IFERROR(VLOOKUP(B1021,IMPORT!$F:$G,2,FALSE),"")</f>
        <v/>
      </c>
      <c r="D1021" s="8" t="str">
        <f>IFERROR(IF(IMPORT!A1021&lt;&gt;"",IMPORT!A1021,""),"")</f>
        <v/>
      </c>
      <c r="E1021" s="1">
        <f>IFERROR(VLOOKUP(D1021,IMPORT!$1:$1048576,21,FALSE),"")</f>
        <v>0</v>
      </c>
      <c r="F1021" s="25" t="str">
        <f>IFERROR(IF(VLOOKUP(B1021,IMPORT!$F:$J,4,0)="true","","S"),"")</f>
        <v/>
      </c>
      <c r="G1021" s="10" t="str">
        <f>IFERROR(IF(VLOOKUP(B1021,IMPORT!$F:$J,5,0)="normal","","B"),"")</f>
        <v/>
      </c>
      <c r="H1021" s="26" t="str">
        <f>IFERROR(IF(VLOOKUP(B1021,IMPORT!$F:$L,7,0)="true","","P"),"")</f>
        <v/>
      </c>
      <c r="I1021" s="18" t="str">
        <f>IF(AND(OR(IMPORT!K1021="available",IMPORT!K1021="reservation",IMPORT!K1021="reservation-late"),OR(A1021&lt;&gt;"Z - Garage - Livraison",A1021&lt;&gt;"Z - Garage - Livraison")),B1021,"")</f>
        <v/>
      </c>
      <c r="J1021" s="18" t="str">
        <f>IFERROR(IF(VLOOKUP(B1021,IMPORT!$F:$AF,21,FALSE)&lt;&gt;"null",IF(OR(A1021="Z - Garage - Livraison",A1021="Z - Garage - Restitution"),"",B1021),""),"")</f>
        <v/>
      </c>
      <c r="K1021" s="18" t="str">
        <f>IF(AND(J1021="",OR(IMPORT!K1021="intervention",IMPORT!K1021="intervention-late")),IF(OR(A1021="Z - Garage - Livraison",A1021="Z - Garage - Restitution"),"",B1021),"")</f>
        <v/>
      </c>
      <c r="L1021" s="18" t="str">
        <f>IFERROR(IF(OR(A1021="Z - Garage - Livraison",A1021="Z - Garage - Restitution"),B1021,""),"")</f>
        <v/>
      </c>
      <c r="M1021" s="20" t="str">
        <f>IFERROR(INT(IF(OR(IMPORT!K1021="intervention",IMPORT!K1021="intervention-late",IMPORT!K1021="unavailable"),IF(J1021&lt;&gt;"",MID(VLOOKUP(B1021,IMPORT!$F:$AF,21,0),1,10),MID(VLOOKUP(B1021,IMPORT!$F:$AF,19,0),1,10)),"")),"")</f>
        <v/>
      </c>
      <c r="N1021" s="20" t="str">
        <f>IFERROR(INT(IF(OR(IMPORT!K1021="intervention",IMPORT!K1021="intervention-late",IMPORT!K1021="unavailable"),IF(J1021&lt;&gt;"",MID(VLOOKUP(B1021,IMPORT!$F:$AF,22,0),1,10),MID(VLOOKUP(B1021,IMPORT!$F:$AF,20,0),1,10)),"")),"")</f>
        <v/>
      </c>
      <c r="O1021" s="18" t="str">
        <f t="shared" ca="1" si="15"/>
        <v/>
      </c>
      <c r="P1021" s="14" t="str">
        <f>IFERROR(INT(IF(MID(VLOOKUP(B1021,IMPORT!$F:$AF,23,FALSE),1,10)&lt;&gt;"null",MID(VLOOKUP(B1021,IMPORT!$F:$AF,23,FALSE),1,10),"")),"")</f>
        <v/>
      </c>
      <c r="Q1021" s="16" t="str">
        <f>IFERROR(INT(IF(MID(VLOOKUP(B1021,IMPORT!$F:$AF,26,FALSE),1,10)&lt;&gt;"null",MID(VLOOKUP(B1021,IMPORT!$F:$AF,26,FALSE),1,10),"")),"")</f>
        <v/>
      </c>
      <c r="R1021" s="16" t="str">
        <f>IFERROR(IF(VLOOKUP(B1021,IMPORT!$F:$AF,11,FALSE)="true","X",""),"")</f>
        <v/>
      </c>
      <c r="S1021" s="16" t="str">
        <f>IFERROR(IF(VLOOKUP(B1021,IMPORT!$F:$AF,12,FALSE)="true","X",""),"")</f>
        <v/>
      </c>
      <c r="T1021" s="16" t="str">
        <f>IFERROR(IF(VLOOKUP(B1021,IMPORT!$F:$AF,9,FALSE)="true","X",""),"")</f>
        <v/>
      </c>
      <c r="U1021" s="16" t="str">
        <f>IFERROR(IF(VLOOKUP(B1021,IMPORT!$F:$AF,10,FALSE)="true","X",""),"")</f>
        <v/>
      </c>
      <c r="V1021" s="16" t="str">
        <f>IFERROR(IF(VLOOKUP(B1021,IMPORT!$F:$AF,13,FALSE)="true","X",""),"")</f>
        <v/>
      </c>
      <c r="W1021" s="16" t="str">
        <f>IFERROR(IF(VLOOKUP(B1021,IMPORT!$F:$AF,14,FALSE)="true","X",""),"")</f>
        <v/>
      </c>
      <c r="X1021" s="12" t="str">
        <f>IFERROR(INT(IF(MID(VLOOKUP(B1021,IMPORT!$F:$AF,27,FALSE),1,10)&lt;&gt;"null",MID(VLOOKUP(B1021,IMPORT!$F:$AF,27,FALSE),1,10),"-")),"")</f>
        <v/>
      </c>
      <c r="Y1021" s="21" t="str">
        <f>IFERROR(IF(VLOOKUP(B1021,IMPORT!$F:$AF,24,FALSE)&lt;&gt;"null",VLOOKUP(B1021,IMPORT!$F:$AF,24,FALSE),""),"")</f>
        <v/>
      </c>
      <c r="Z1021" s="18" t="str">
        <f>IFERROR(IF(VLOOKUP(B1021,IMPORT!$F:$AF,25,FALSE)&lt;&gt;"null",VLOOKUP(B1021,IMPORT!$F:$AF,25,FALSE),""),"")</f>
        <v/>
      </c>
    </row>
    <row r="1022" spans="1:26">
      <c r="A1022" s="1" t="str">
        <f>IFERROR(IF(IMPORT!C1022&lt;&gt;"",IMPORT!C1022,""),"")</f>
        <v/>
      </c>
      <c r="B1022" s="1">
        <f>IFERROR(VLOOKUP(D1022,IMPORT!$1:$1048576,6,FALSE),"")</f>
        <v>0</v>
      </c>
      <c r="C1022" s="1" t="str">
        <f>IFERROR(VLOOKUP(B1022,IMPORT!$F:$G,2,FALSE),"")</f>
        <v/>
      </c>
      <c r="D1022" s="8" t="str">
        <f>IFERROR(IF(IMPORT!A1022&lt;&gt;"",IMPORT!A1022,""),"")</f>
        <v/>
      </c>
      <c r="E1022" s="1">
        <f>IFERROR(VLOOKUP(D1022,IMPORT!$1:$1048576,21,FALSE),"")</f>
        <v>0</v>
      </c>
      <c r="F1022" s="25" t="str">
        <f>IFERROR(IF(VLOOKUP(B1022,IMPORT!$F:$J,4,0)="true","","S"),"")</f>
        <v/>
      </c>
      <c r="G1022" s="10" t="str">
        <f>IFERROR(IF(VLOOKUP(B1022,IMPORT!$F:$J,5,0)="normal","","B"),"")</f>
        <v/>
      </c>
      <c r="H1022" s="26" t="str">
        <f>IFERROR(IF(VLOOKUP(B1022,IMPORT!$F:$L,7,0)="true","","P"),"")</f>
        <v/>
      </c>
      <c r="I1022" s="18" t="str">
        <f>IF(AND(OR(IMPORT!K1022="available",IMPORT!K1022="reservation",IMPORT!K1022="reservation-late"),OR(A1022&lt;&gt;"Z - Garage - Livraison",A1022&lt;&gt;"Z - Garage - Livraison")),B1022,"")</f>
        <v/>
      </c>
      <c r="J1022" s="18" t="str">
        <f>IFERROR(IF(VLOOKUP(B1022,IMPORT!$F:$AF,21,FALSE)&lt;&gt;"null",IF(OR(A1022="Z - Garage - Livraison",A1022="Z - Garage - Restitution"),"",B1022),""),"")</f>
        <v/>
      </c>
      <c r="K1022" s="18" t="str">
        <f>IF(AND(J1022="",OR(IMPORT!K1022="intervention",IMPORT!K1022="intervention-late")),IF(OR(A1022="Z - Garage - Livraison",A1022="Z - Garage - Restitution"),"",B1022),"")</f>
        <v/>
      </c>
      <c r="L1022" s="18" t="str">
        <f>IFERROR(IF(OR(A1022="Z - Garage - Livraison",A1022="Z - Garage - Restitution"),B1022,""),"")</f>
        <v/>
      </c>
      <c r="M1022" s="20" t="str">
        <f>IFERROR(INT(IF(OR(IMPORT!K1022="intervention",IMPORT!K1022="intervention-late",IMPORT!K1022="unavailable"),IF(J1022&lt;&gt;"",MID(VLOOKUP(B1022,IMPORT!$F:$AF,21,0),1,10),MID(VLOOKUP(B1022,IMPORT!$F:$AF,19,0),1,10)),"")),"")</f>
        <v/>
      </c>
      <c r="N1022" s="20" t="str">
        <f>IFERROR(INT(IF(OR(IMPORT!K1022="intervention",IMPORT!K1022="intervention-late",IMPORT!K1022="unavailable"),IF(J1022&lt;&gt;"",MID(VLOOKUP(B1022,IMPORT!$F:$AF,22,0),1,10),MID(VLOOKUP(B1022,IMPORT!$F:$AF,20,0),1,10)),"")),"")</f>
        <v/>
      </c>
      <c r="O1022" s="18" t="str">
        <f t="shared" ca="1" si="15"/>
        <v/>
      </c>
      <c r="P1022" s="14" t="str">
        <f>IFERROR(INT(IF(MID(VLOOKUP(B1022,IMPORT!$F:$AF,23,FALSE),1,10)&lt;&gt;"null",MID(VLOOKUP(B1022,IMPORT!$F:$AF,23,FALSE),1,10),"")),"")</f>
        <v/>
      </c>
      <c r="Q1022" s="16" t="str">
        <f>IFERROR(INT(IF(MID(VLOOKUP(B1022,IMPORT!$F:$AF,26,FALSE),1,10)&lt;&gt;"null",MID(VLOOKUP(B1022,IMPORT!$F:$AF,26,FALSE),1,10),"")),"")</f>
        <v/>
      </c>
      <c r="R1022" s="16" t="str">
        <f>IFERROR(IF(VLOOKUP(B1022,IMPORT!$F:$AF,11,FALSE)="true","X",""),"")</f>
        <v/>
      </c>
      <c r="S1022" s="16" t="str">
        <f>IFERROR(IF(VLOOKUP(B1022,IMPORT!$F:$AF,12,FALSE)="true","X",""),"")</f>
        <v/>
      </c>
      <c r="T1022" s="16" t="str">
        <f>IFERROR(IF(VLOOKUP(B1022,IMPORT!$F:$AF,9,FALSE)="true","X",""),"")</f>
        <v/>
      </c>
      <c r="U1022" s="16" t="str">
        <f>IFERROR(IF(VLOOKUP(B1022,IMPORT!$F:$AF,10,FALSE)="true","X",""),"")</f>
        <v/>
      </c>
      <c r="V1022" s="16" t="str">
        <f>IFERROR(IF(VLOOKUP(B1022,IMPORT!$F:$AF,13,FALSE)="true","X",""),"")</f>
        <v/>
      </c>
      <c r="W1022" s="16" t="str">
        <f>IFERROR(IF(VLOOKUP(B1022,IMPORT!$F:$AF,14,FALSE)="true","X",""),"")</f>
        <v/>
      </c>
      <c r="X1022" s="12" t="str">
        <f>IFERROR(INT(IF(MID(VLOOKUP(B1022,IMPORT!$F:$AF,27,FALSE),1,10)&lt;&gt;"null",MID(VLOOKUP(B1022,IMPORT!$F:$AF,27,FALSE),1,10),"-")),"")</f>
        <v/>
      </c>
      <c r="Y1022" s="21" t="str">
        <f>IFERROR(IF(VLOOKUP(B1022,IMPORT!$F:$AF,24,FALSE)&lt;&gt;"null",VLOOKUP(B1022,IMPORT!$F:$AF,24,FALSE),""),"")</f>
        <v/>
      </c>
      <c r="Z1022" s="18" t="str">
        <f>IFERROR(IF(VLOOKUP(B1022,IMPORT!$F:$AF,25,FALSE)&lt;&gt;"null",VLOOKUP(B1022,IMPORT!$F:$AF,25,FALSE),""),"")</f>
        <v/>
      </c>
    </row>
    <row r="1023" spans="1:26">
      <c r="A1023" s="1" t="str">
        <f>IFERROR(IF(IMPORT!C1023&lt;&gt;"",IMPORT!C1023,""),"")</f>
        <v/>
      </c>
      <c r="B1023" s="1">
        <f>IFERROR(VLOOKUP(D1023,IMPORT!$1:$1048576,6,FALSE),"")</f>
        <v>0</v>
      </c>
      <c r="C1023" s="1" t="str">
        <f>IFERROR(VLOOKUP(B1023,IMPORT!$F:$G,2,FALSE),"")</f>
        <v/>
      </c>
      <c r="D1023" s="8" t="str">
        <f>IFERROR(IF(IMPORT!A1023&lt;&gt;"",IMPORT!A1023,""),"")</f>
        <v/>
      </c>
      <c r="E1023" s="1">
        <f>IFERROR(VLOOKUP(D1023,IMPORT!$1:$1048576,21,FALSE),"")</f>
        <v>0</v>
      </c>
      <c r="F1023" s="25" t="str">
        <f>IFERROR(IF(VLOOKUP(B1023,IMPORT!$F:$J,4,0)="true","","S"),"")</f>
        <v/>
      </c>
      <c r="G1023" s="10" t="str">
        <f>IFERROR(IF(VLOOKUP(B1023,IMPORT!$F:$J,5,0)="normal","","B"),"")</f>
        <v/>
      </c>
      <c r="H1023" s="26" t="str">
        <f>IFERROR(IF(VLOOKUP(B1023,IMPORT!$F:$L,7,0)="true","","P"),"")</f>
        <v/>
      </c>
      <c r="I1023" s="18" t="str">
        <f>IF(AND(OR(IMPORT!K1023="available",IMPORT!K1023="reservation",IMPORT!K1023="reservation-late"),OR(A1023&lt;&gt;"Z - Garage - Livraison",A1023&lt;&gt;"Z - Garage - Livraison")),B1023,"")</f>
        <v/>
      </c>
      <c r="J1023" s="18" t="str">
        <f>IFERROR(IF(VLOOKUP(B1023,IMPORT!$F:$AF,21,FALSE)&lt;&gt;"null",IF(OR(A1023="Z - Garage - Livraison",A1023="Z - Garage - Restitution"),"",B1023),""),"")</f>
        <v/>
      </c>
      <c r="K1023" s="18" t="str">
        <f>IF(AND(J1023="",OR(IMPORT!K1023="intervention",IMPORT!K1023="intervention-late")),IF(OR(A1023="Z - Garage - Livraison",A1023="Z - Garage - Restitution"),"",B1023),"")</f>
        <v/>
      </c>
      <c r="L1023" s="18" t="str">
        <f>IFERROR(IF(OR(A1023="Z - Garage - Livraison",A1023="Z - Garage - Restitution"),B1023,""),"")</f>
        <v/>
      </c>
      <c r="M1023" s="20" t="str">
        <f>IFERROR(INT(IF(OR(IMPORT!K1023="intervention",IMPORT!K1023="intervention-late",IMPORT!K1023="unavailable"),IF(J1023&lt;&gt;"",MID(VLOOKUP(B1023,IMPORT!$F:$AF,21,0),1,10),MID(VLOOKUP(B1023,IMPORT!$F:$AF,19,0),1,10)),"")),"")</f>
        <v/>
      </c>
      <c r="N1023" s="20" t="str">
        <f>IFERROR(INT(IF(OR(IMPORT!K1023="intervention",IMPORT!K1023="intervention-late",IMPORT!K1023="unavailable"),IF(J1023&lt;&gt;"",MID(VLOOKUP(B1023,IMPORT!$F:$AF,22,0),1,10),MID(VLOOKUP(B1023,IMPORT!$F:$AF,20,0),1,10)),"")),"")</f>
        <v/>
      </c>
      <c r="O1023" s="18" t="str">
        <f t="shared" ca="1" si="15"/>
        <v/>
      </c>
      <c r="P1023" s="14" t="str">
        <f>IFERROR(INT(IF(MID(VLOOKUP(B1023,IMPORT!$F:$AF,23,FALSE),1,10)&lt;&gt;"null",MID(VLOOKUP(B1023,IMPORT!$F:$AF,23,FALSE),1,10),"")),"")</f>
        <v/>
      </c>
      <c r="Q1023" s="16" t="str">
        <f>IFERROR(INT(IF(MID(VLOOKUP(B1023,IMPORT!$F:$AF,26,FALSE),1,10)&lt;&gt;"null",MID(VLOOKUP(B1023,IMPORT!$F:$AF,26,FALSE),1,10),"")),"")</f>
        <v/>
      </c>
      <c r="R1023" s="16" t="str">
        <f>IFERROR(IF(VLOOKUP(B1023,IMPORT!$F:$AF,11,FALSE)="true","X",""),"")</f>
        <v/>
      </c>
      <c r="S1023" s="16" t="str">
        <f>IFERROR(IF(VLOOKUP(B1023,IMPORT!$F:$AF,12,FALSE)="true","X",""),"")</f>
        <v/>
      </c>
      <c r="T1023" s="16" t="str">
        <f>IFERROR(IF(VLOOKUP(B1023,IMPORT!$F:$AF,9,FALSE)="true","X",""),"")</f>
        <v/>
      </c>
      <c r="U1023" s="16" t="str">
        <f>IFERROR(IF(VLOOKUP(B1023,IMPORT!$F:$AF,10,FALSE)="true","X",""),"")</f>
        <v/>
      </c>
      <c r="V1023" s="16" t="str">
        <f>IFERROR(IF(VLOOKUP(B1023,IMPORT!$F:$AF,13,FALSE)="true","X",""),"")</f>
        <v/>
      </c>
      <c r="W1023" s="16" t="str">
        <f>IFERROR(IF(VLOOKUP(B1023,IMPORT!$F:$AF,14,FALSE)="true","X",""),"")</f>
        <v/>
      </c>
      <c r="X1023" s="12" t="str">
        <f>IFERROR(INT(IF(MID(VLOOKUP(B1023,IMPORT!$F:$AF,27,FALSE),1,10)&lt;&gt;"null",MID(VLOOKUP(B1023,IMPORT!$F:$AF,27,FALSE),1,10),"-")),"")</f>
        <v/>
      </c>
      <c r="Y1023" s="21" t="str">
        <f>IFERROR(IF(VLOOKUP(B1023,IMPORT!$F:$AF,24,FALSE)&lt;&gt;"null",VLOOKUP(B1023,IMPORT!$F:$AF,24,FALSE),""),"")</f>
        <v/>
      </c>
      <c r="Z1023" s="18" t="str">
        <f>IFERROR(IF(VLOOKUP(B1023,IMPORT!$F:$AF,25,FALSE)&lt;&gt;"null",VLOOKUP(B1023,IMPORT!$F:$AF,25,FALSE),""),"")</f>
        <v/>
      </c>
    </row>
    <row r="1024" spans="1:26">
      <c r="A1024" s="1" t="str">
        <f>IFERROR(IF(IMPORT!C1024&lt;&gt;"",IMPORT!C1024,""),"")</f>
        <v/>
      </c>
      <c r="B1024" s="1">
        <f>IFERROR(VLOOKUP(D1024,IMPORT!$1:$1048576,6,FALSE),"")</f>
        <v>0</v>
      </c>
      <c r="C1024" s="1" t="str">
        <f>IFERROR(VLOOKUP(B1024,IMPORT!$F:$G,2,FALSE),"")</f>
        <v/>
      </c>
      <c r="D1024" s="8" t="str">
        <f>IFERROR(IF(IMPORT!A1024&lt;&gt;"",IMPORT!A1024,""),"")</f>
        <v/>
      </c>
      <c r="E1024" s="1">
        <f>IFERROR(VLOOKUP(D1024,IMPORT!$1:$1048576,21,FALSE),"")</f>
        <v>0</v>
      </c>
      <c r="F1024" s="25" t="str">
        <f>IFERROR(IF(VLOOKUP(B1024,IMPORT!$F:$J,4,0)="true","","S"),"")</f>
        <v/>
      </c>
      <c r="G1024" s="10" t="str">
        <f>IFERROR(IF(VLOOKUP(B1024,IMPORT!$F:$J,5,0)="normal","","B"),"")</f>
        <v/>
      </c>
      <c r="H1024" s="26" t="str">
        <f>IFERROR(IF(VLOOKUP(B1024,IMPORT!$F:$L,7,0)="true","","P"),"")</f>
        <v/>
      </c>
      <c r="I1024" s="18" t="str">
        <f>IF(AND(OR(IMPORT!K1024="available",IMPORT!K1024="reservation",IMPORT!K1024="reservation-late"),OR(A1024&lt;&gt;"Z - Garage - Livraison",A1024&lt;&gt;"Z - Garage - Livraison")),B1024,"")</f>
        <v/>
      </c>
      <c r="J1024" s="18" t="str">
        <f>IFERROR(IF(VLOOKUP(B1024,IMPORT!$F:$AF,21,FALSE)&lt;&gt;"null",IF(OR(A1024="Z - Garage - Livraison",A1024="Z - Garage - Restitution"),"",B1024),""),"")</f>
        <v/>
      </c>
      <c r="K1024" s="18" t="str">
        <f>IF(AND(J1024="",OR(IMPORT!K1024="intervention",IMPORT!K1024="intervention-late")),IF(OR(A1024="Z - Garage - Livraison",A1024="Z - Garage - Restitution"),"",B1024),"")</f>
        <v/>
      </c>
      <c r="L1024" s="18" t="str">
        <f>IFERROR(IF(OR(A1024="Z - Garage - Livraison",A1024="Z - Garage - Restitution"),B1024,""),"")</f>
        <v/>
      </c>
      <c r="M1024" s="20" t="str">
        <f>IFERROR(INT(IF(OR(IMPORT!K1024="intervention",IMPORT!K1024="intervention-late",IMPORT!K1024="unavailable"),IF(J1024&lt;&gt;"",MID(VLOOKUP(B1024,IMPORT!$F:$AF,21,0),1,10),MID(VLOOKUP(B1024,IMPORT!$F:$AF,19,0),1,10)),"")),"")</f>
        <v/>
      </c>
      <c r="N1024" s="20" t="str">
        <f>IFERROR(INT(IF(OR(IMPORT!K1024="intervention",IMPORT!K1024="intervention-late",IMPORT!K1024="unavailable"),IF(J1024&lt;&gt;"",MID(VLOOKUP(B1024,IMPORT!$F:$AF,22,0),1,10),MID(VLOOKUP(B1024,IMPORT!$F:$AF,20,0),1,10)),"")),"")</f>
        <v/>
      </c>
      <c r="O1024" s="18" t="str">
        <f t="shared" ca="1" si="15"/>
        <v/>
      </c>
      <c r="P1024" s="14" t="str">
        <f>IFERROR(INT(IF(MID(VLOOKUP(B1024,IMPORT!$F:$AF,23,FALSE),1,10)&lt;&gt;"null",MID(VLOOKUP(B1024,IMPORT!$F:$AF,23,FALSE),1,10),"")),"")</f>
        <v/>
      </c>
      <c r="Q1024" s="16" t="str">
        <f>IFERROR(INT(IF(MID(VLOOKUP(B1024,IMPORT!$F:$AF,26,FALSE),1,10)&lt;&gt;"null",MID(VLOOKUP(B1024,IMPORT!$F:$AF,26,FALSE),1,10),"")),"")</f>
        <v/>
      </c>
      <c r="R1024" s="16" t="str">
        <f>IFERROR(IF(VLOOKUP(B1024,IMPORT!$F:$AF,11,FALSE)="true","X",""),"")</f>
        <v/>
      </c>
      <c r="S1024" s="16" t="str">
        <f>IFERROR(IF(VLOOKUP(B1024,IMPORT!$F:$AF,12,FALSE)="true","X",""),"")</f>
        <v/>
      </c>
      <c r="T1024" s="16" t="str">
        <f>IFERROR(IF(VLOOKUP(B1024,IMPORT!$F:$AF,9,FALSE)="true","X",""),"")</f>
        <v/>
      </c>
      <c r="U1024" s="16" t="str">
        <f>IFERROR(IF(VLOOKUP(B1024,IMPORT!$F:$AF,10,FALSE)="true","X",""),"")</f>
        <v/>
      </c>
      <c r="V1024" s="16" t="str">
        <f>IFERROR(IF(VLOOKUP(B1024,IMPORT!$F:$AF,13,FALSE)="true","X",""),"")</f>
        <v/>
      </c>
      <c r="W1024" s="16" t="str">
        <f>IFERROR(IF(VLOOKUP(B1024,IMPORT!$F:$AF,14,FALSE)="true","X",""),"")</f>
        <v/>
      </c>
      <c r="X1024" s="12" t="str">
        <f>IFERROR(INT(IF(MID(VLOOKUP(B1024,IMPORT!$F:$AF,27,FALSE),1,10)&lt;&gt;"null",MID(VLOOKUP(B1024,IMPORT!$F:$AF,27,FALSE),1,10),"-")),"")</f>
        <v/>
      </c>
      <c r="Y1024" s="21" t="str">
        <f>IFERROR(IF(VLOOKUP(B1024,IMPORT!$F:$AF,24,FALSE)&lt;&gt;"null",VLOOKUP(B1024,IMPORT!$F:$AF,24,FALSE),""),"")</f>
        <v/>
      </c>
      <c r="Z1024" s="18" t="str">
        <f>IFERROR(IF(VLOOKUP(B1024,IMPORT!$F:$AF,25,FALSE)&lt;&gt;"null",VLOOKUP(B1024,IMPORT!$F:$AF,25,FALSE),""),"")</f>
        <v/>
      </c>
    </row>
    <row r="1025" spans="1:26">
      <c r="A1025" s="1" t="str">
        <f>IFERROR(IF(IMPORT!C1025&lt;&gt;"",IMPORT!C1025,""),"")</f>
        <v/>
      </c>
      <c r="B1025" s="1">
        <f>IFERROR(VLOOKUP(D1025,IMPORT!$1:$1048576,6,FALSE),"")</f>
        <v>0</v>
      </c>
      <c r="C1025" s="1" t="str">
        <f>IFERROR(VLOOKUP(B1025,IMPORT!$F:$G,2,FALSE),"")</f>
        <v/>
      </c>
      <c r="D1025" s="8" t="str">
        <f>IFERROR(IF(IMPORT!A1025&lt;&gt;"",IMPORT!A1025,""),"")</f>
        <v/>
      </c>
      <c r="E1025" s="1">
        <f>IFERROR(VLOOKUP(D1025,IMPORT!$1:$1048576,21,FALSE),"")</f>
        <v>0</v>
      </c>
      <c r="F1025" s="25" t="str">
        <f>IFERROR(IF(VLOOKUP(B1025,IMPORT!$F:$J,4,0)="true","","S"),"")</f>
        <v/>
      </c>
      <c r="G1025" s="10" t="str">
        <f>IFERROR(IF(VLOOKUP(B1025,IMPORT!$F:$J,5,0)="normal","","B"),"")</f>
        <v/>
      </c>
      <c r="H1025" s="26" t="str">
        <f>IFERROR(IF(VLOOKUP(B1025,IMPORT!$F:$L,7,0)="true","","P"),"")</f>
        <v/>
      </c>
      <c r="I1025" s="18" t="str">
        <f>IF(AND(OR(IMPORT!K1025="available",IMPORT!K1025="reservation",IMPORT!K1025="reservation-late"),OR(A1025&lt;&gt;"Z - Garage - Livraison",A1025&lt;&gt;"Z - Garage - Livraison")),B1025,"")</f>
        <v/>
      </c>
      <c r="J1025" s="18" t="str">
        <f>IFERROR(IF(VLOOKUP(B1025,IMPORT!$F:$AF,21,FALSE)&lt;&gt;"null",IF(OR(A1025="Z - Garage - Livraison",A1025="Z - Garage - Restitution"),"",B1025),""),"")</f>
        <v/>
      </c>
      <c r="K1025" s="18" t="str">
        <f>IF(AND(J1025="",OR(IMPORT!K1025="intervention",IMPORT!K1025="intervention-late")),IF(OR(A1025="Z - Garage - Livraison",A1025="Z - Garage - Restitution"),"",B1025),"")</f>
        <v/>
      </c>
      <c r="L1025" s="18" t="str">
        <f>IFERROR(IF(OR(A1025="Z - Garage - Livraison",A1025="Z - Garage - Restitution"),B1025,""),"")</f>
        <v/>
      </c>
      <c r="M1025" s="20" t="str">
        <f>IFERROR(INT(IF(OR(IMPORT!K1025="intervention",IMPORT!K1025="intervention-late",IMPORT!K1025="unavailable"),IF(J1025&lt;&gt;"",MID(VLOOKUP(B1025,IMPORT!$F:$AF,21,0),1,10),MID(VLOOKUP(B1025,IMPORT!$F:$AF,19,0),1,10)),"")),"")</f>
        <v/>
      </c>
      <c r="N1025" s="20" t="str">
        <f>IFERROR(INT(IF(OR(IMPORT!K1025="intervention",IMPORT!K1025="intervention-late",IMPORT!K1025="unavailable"),IF(J1025&lt;&gt;"",MID(VLOOKUP(B1025,IMPORT!$F:$AF,22,0),1,10),MID(VLOOKUP(B1025,IMPORT!$F:$AF,20,0),1,10)),"")),"")</f>
        <v/>
      </c>
      <c r="O1025" s="18" t="str">
        <f t="shared" ca="1" si="15"/>
        <v/>
      </c>
      <c r="P1025" s="14" t="str">
        <f>IFERROR(INT(IF(MID(VLOOKUP(B1025,IMPORT!$F:$AF,23,FALSE),1,10)&lt;&gt;"null",MID(VLOOKUP(B1025,IMPORT!$F:$AF,23,FALSE),1,10),"")),"")</f>
        <v/>
      </c>
      <c r="Q1025" s="16" t="str">
        <f>IFERROR(INT(IF(MID(VLOOKUP(B1025,IMPORT!$F:$AF,26,FALSE),1,10)&lt;&gt;"null",MID(VLOOKUP(B1025,IMPORT!$F:$AF,26,FALSE),1,10),"")),"")</f>
        <v/>
      </c>
      <c r="R1025" s="16" t="str">
        <f>IFERROR(IF(VLOOKUP(B1025,IMPORT!$F:$AF,11,FALSE)="true","X",""),"")</f>
        <v/>
      </c>
      <c r="S1025" s="16" t="str">
        <f>IFERROR(IF(VLOOKUP(B1025,IMPORT!$F:$AF,12,FALSE)="true","X",""),"")</f>
        <v/>
      </c>
      <c r="T1025" s="16" t="str">
        <f>IFERROR(IF(VLOOKUP(B1025,IMPORT!$F:$AF,9,FALSE)="true","X",""),"")</f>
        <v/>
      </c>
      <c r="U1025" s="16" t="str">
        <f>IFERROR(IF(VLOOKUP(B1025,IMPORT!$F:$AF,10,FALSE)="true","X",""),"")</f>
        <v/>
      </c>
      <c r="V1025" s="16" t="str">
        <f>IFERROR(IF(VLOOKUP(B1025,IMPORT!$F:$AF,13,FALSE)="true","X",""),"")</f>
        <v/>
      </c>
      <c r="W1025" s="16" t="str">
        <f>IFERROR(IF(VLOOKUP(B1025,IMPORT!$F:$AF,14,FALSE)="true","X",""),"")</f>
        <v/>
      </c>
      <c r="X1025" s="12" t="str">
        <f>IFERROR(INT(IF(MID(VLOOKUP(B1025,IMPORT!$F:$AF,27,FALSE),1,10)&lt;&gt;"null",MID(VLOOKUP(B1025,IMPORT!$F:$AF,27,FALSE),1,10),"-")),"")</f>
        <v/>
      </c>
      <c r="Y1025" s="21" t="str">
        <f>IFERROR(IF(VLOOKUP(B1025,IMPORT!$F:$AF,24,FALSE)&lt;&gt;"null",VLOOKUP(B1025,IMPORT!$F:$AF,24,FALSE),""),"")</f>
        <v/>
      </c>
      <c r="Z1025" s="18" t="str">
        <f>IFERROR(IF(VLOOKUP(B1025,IMPORT!$F:$AF,25,FALSE)&lt;&gt;"null",VLOOKUP(B1025,IMPORT!$F:$AF,25,FALSE),""),"")</f>
        <v/>
      </c>
    </row>
    <row r="1026" spans="1:26">
      <c r="A1026" s="1" t="str">
        <f>IFERROR(IF(IMPORT!C1026&lt;&gt;"",IMPORT!C1026,""),"")</f>
        <v/>
      </c>
      <c r="B1026" s="1">
        <f>IFERROR(VLOOKUP(D1026,IMPORT!$1:$1048576,6,FALSE),"")</f>
        <v>0</v>
      </c>
      <c r="C1026" s="1" t="str">
        <f>IFERROR(VLOOKUP(B1026,IMPORT!$F:$G,2,FALSE),"")</f>
        <v/>
      </c>
      <c r="D1026" s="8" t="str">
        <f>IFERROR(IF(IMPORT!A1026&lt;&gt;"",IMPORT!A1026,""),"")</f>
        <v/>
      </c>
      <c r="E1026" s="1">
        <f>IFERROR(VLOOKUP(D1026,IMPORT!$1:$1048576,21,FALSE),"")</f>
        <v>0</v>
      </c>
      <c r="F1026" s="25" t="str">
        <f>IFERROR(IF(VLOOKUP(B1026,IMPORT!$F:$J,4,0)="true","","S"),"")</f>
        <v/>
      </c>
      <c r="G1026" s="10" t="str">
        <f>IFERROR(IF(VLOOKUP(B1026,IMPORT!$F:$J,5,0)="normal","","B"),"")</f>
        <v/>
      </c>
      <c r="H1026" s="26" t="str">
        <f>IFERROR(IF(VLOOKUP(B1026,IMPORT!$F:$L,7,0)="true","","P"),"")</f>
        <v/>
      </c>
      <c r="I1026" s="18" t="str">
        <f>IF(AND(OR(IMPORT!K1026="available",IMPORT!K1026="reservation",IMPORT!K1026="reservation-late"),OR(A1026&lt;&gt;"Z - Garage - Livraison",A1026&lt;&gt;"Z - Garage - Livraison")),B1026,"")</f>
        <v/>
      </c>
      <c r="J1026" s="18" t="str">
        <f>IFERROR(IF(VLOOKUP(B1026,IMPORT!$F:$AF,21,FALSE)&lt;&gt;"null",IF(OR(A1026="Z - Garage - Livraison",A1026="Z - Garage - Restitution"),"",B1026),""),"")</f>
        <v/>
      </c>
      <c r="K1026" s="18" t="str">
        <f>IF(AND(J1026="",OR(IMPORT!K1026="intervention",IMPORT!K1026="intervention-late")),IF(OR(A1026="Z - Garage - Livraison",A1026="Z - Garage - Restitution"),"",B1026),"")</f>
        <v/>
      </c>
      <c r="L1026" s="18" t="str">
        <f>IFERROR(IF(OR(A1026="Z - Garage - Livraison",A1026="Z - Garage - Restitution"),B1026,""),"")</f>
        <v/>
      </c>
      <c r="M1026" s="20" t="str">
        <f>IFERROR(INT(IF(OR(IMPORT!K1026="intervention",IMPORT!K1026="intervention-late",IMPORT!K1026="unavailable"),IF(J1026&lt;&gt;"",MID(VLOOKUP(B1026,IMPORT!$F:$AF,21,0),1,10),MID(VLOOKUP(B1026,IMPORT!$F:$AF,19,0),1,10)),"")),"")</f>
        <v/>
      </c>
      <c r="N1026" s="20" t="str">
        <f>IFERROR(INT(IF(OR(IMPORT!K1026="intervention",IMPORT!K1026="intervention-late",IMPORT!K1026="unavailable"),IF(J1026&lt;&gt;"",MID(VLOOKUP(B1026,IMPORT!$F:$AF,22,0),1,10),MID(VLOOKUP(B1026,IMPORT!$F:$AF,20,0),1,10)),"")),"")</f>
        <v/>
      </c>
      <c r="O1026" s="18" t="str">
        <f t="shared" ca="1" si="15"/>
        <v/>
      </c>
      <c r="P1026" s="14" t="str">
        <f>IFERROR(INT(IF(MID(VLOOKUP(B1026,IMPORT!$F:$AF,23,FALSE),1,10)&lt;&gt;"null",MID(VLOOKUP(B1026,IMPORT!$F:$AF,23,FALSE),1,10),"")),"")</f>
        <v/>
      </c>
      <c r="Q1026" s="16" t="str">
        <f>IFERROR(INT(IF(MID(VLOOKUP(B1026,IMPORT!$F:$AF,26,FALSE),1,10)&lt;&gt;"null",MID(VLOOKUP(B1026,IMPORT!$F:$AF,26,FALSE),1,10),"")),"")</f>
        <v/>
      </c>
      <c r="R1026" s="16" t="str">
        <f>IFERROR(IF(VLOOKUP(B1026,IMPORT!$F:$AF,11,FALSE)="true","X",""),"")</f>
        <v/>
      </c>
      <c r="S1026" s="16" t="str">
        <f>IFERROR(IF(VLOOKUP(B1026,IMPORT!$F:$AF,12,FALSE)="true","X",""),"")</f>
        <v/>
      </c>
      <c r="T1026" s="16" t="str">
        <f>IFERROR(IF(VLOOKUP(B1026,IMPORT!$F:$AF,9,FALSE)="true","X",""),"")</f>
        <v/>
      </c>
      <c r="U1026" s="16" t="str">
        <f>IFERROR(IF(VLOOKUP(B1026,IMPORT!$F:$AF,10,FALSE)="true","X",""),"")</f>
        <v/>
      </c>
      <c r="V1026" s="16" t="str">
        <f>IFERROR(IF(VLOOKUP(B1026,IMPORT!$F:$AF,13,FALSE)="true","X",""),"")</f>
        <v/>
      </c>
      <c r="W1026" s="16" t="str">
        <f>IFERROR(IF(VLOOKUP(B1026,IMPORT!$F:$AF,14,FALSE)="true","X",""),"")</f>
        <v/>
      </c>
      <c r="X1026" s="12" t="str">
        <f>IFERROR(INT(IF(MID(VLOOKUP(B1026,IMPORT!$F:$AF,27,FALSE),1,10)&lt;&gt;"null",MID(VLOOKUP(B1026,IMPORT!$F:$AF,27,FALSE),1,10),"-")),"")</f>
        <v/>
      </c>
      <c r="Y1026" s="21" t="str">
        <f>IFERROR(IF(VLOOKUP(B1026,IMPORT!$F:$AF,24,FALSE)&lt;&gt;"null",VLOOKUP(B1026,IMPORT!$F:$AF,24,FALSE),""),"")</f>
        <v/>
      </c>
      <c r="Z1026" s="18" t="str">
        <f>IFERROR(IF(VLOOKUP(B1026,IMPORT!$F:$AF,25,FALSE)&lt;&gt;"null",VLOOKUP(B1026,IMPORT!$F:$AF,25,FALSE),""),"")</f>
        <v/>
      </c>
    </row>
    <row r="1027" spans="1:26">
      <c r="A1027" s="1" t="str">
        <f>IFERROR(IF(IMPORT!C1027&lt;&gt;"",IMPORT!C1027,""),"")</f>
        <v/>
      </c>
      <c r="B1027" s="1">
        <f>IFERROR(VLOOKUP(D1027,IMPORT!$1:$1048576,6,FALSE),"")</f>
        <v>0</v>
      </c>
      <c r="C1027" s="1" t="str">
        <f>IFERROR(VLOOKUP(B1027,IMPORT!$F:$G,2,FALSE),"")</f>
        <v/>
      </c>
      <c r="D1027" s="8" t="str">
        <f>IFERROR(IF(IMPORT!A1027&lt;&gt;"",IMPORT!A1027,""),"")</f>
        <v/>
      </c>
      <c r="E1027" s="1">
        <f>IFERROR(VLOOKUP(D1027,IMPORT!$1:$1048576,21,FALSE),"")</f>
        <v>0</v>
      </c>
      <c r="F1027" s="25" t="str">
        <f>IFERROR(IF(VLOOKUP(B1027,IMPORT!$F:$J,4,0)="true","","S"),"")</f>
        <v/>
      </c>
      <c r="G1027" s="10" t="str">
        <f>IFERROR(IF(VLOOKUP(B1027,IMPORT!$F:$J,5,0)="normal","","B"),"")</f>
        <v/>
      </c>
      <c r="H1027" s="26" t="str">
        <f>IFERROR(IF(VLOOKUP(B1027,IMPORT!$F:$L,7,0)="true","","P"),"")</f>
        <v/>
      </c>
      <c r="I1027" s="18" t="str">
        <f>IF(AND(OR(IMPORT!K1027="available",IMPORT!K1027="reservation",IMPORT!K1027="reservation-late"),OR(A1027&lt;&gt;"Z - Garage - Livraison",A1027&lt;&gt;"Z - Garage - Livraison")),B1027,"")</f>
        <v/>
      </c>
      <c r="J1027" s="18" t="str">
        <f>IFERROR(IF(VLOOKUP(B1027,IMPORT!$F:$AF,21,FALSE)&lt;&gt;"null",IF(OR(A1027="Z - Garage - Livraison",A1027="Z - Garage - Restitution"),"",B1027),""),"")</f>
        <v/>
      </c>
      <c r="K1027" s="18" t="str">
        <f>IF(AND(J1027="",OR(IMPORT!K1027="intervention",IMPORT!K1027="intervention-late")),IF(OR(A1027="Z - Garage - Livraison",A1027="Z - Garage - Restitution"),"",B1027),"")</f>
        <v/>
      </c>
      <c r="L1027" s="18" t="str">
        <f>IFERROR(IF(OR(A1027="Z - Garage - Livraison",A1027="Z - Garage - Restitution"),B1027,""),"")</f>
        <v/>
      </c>
      <c r="M1027" s="20" t="str">
        <f>IFERROR(INT(IF(OR(IMPORT!K1027="intervention",IMPORT!K1027="intervention-late",IMPORT!K1027="unavailable"),IF(J1027&lt;&gt;"",MID(VLOOKUP(B1027,IMPORT!$F:$AF,21,0),1,10),MID(VLOOKUP(B1027,IMPORT!$F:$AF,19,0),1,10)),"")),"")</f>
        <v/>
      </c>
      <c r="N1027" s="20" t="str">
        <f>IFERROR(INT(IF(OR(IMPORT!K1027="intervention",IMPORT!K1027="intervention-late",IMPORT!K1027="unavailable"),IF(J1027&lt;&gt;"",MID(VLOOKUP(B1027,IMPORT!$F:$AF,22,0),1,10),MID(VLOOKUP(B1027,IMPORT!$F:$AF,20,0),1,10)),"")),"")</f>
        <v/>
      </c>
      <c r="O1027" s="18" t="str">
        <f t="shared" ref="O1027:O1090" ca="1" si="16">IF(J1027&lt;&gt;"",IF(N1027&lt;&gt;"",N1027-TODAY(),""),"")</f>
        <v/>
      </c>
      <c r="P1027" s="14" t="str">
        <f>IFERROR(INT(IF(MID(VLOOKUP(B1027,IMPORT!$F:$AF,23,FALSE),1,10)&lt;&gt;"null",MID(VLOOKUP(B1027,IMPORT!$F:$AF,23,FALSE),1,10),"")),"")</f>
        <v/>
      </c>
      <c r="Q1027" s="16" t="str">
        <f>IFERROR(INT(IF(MID(VLOOKUP(B1027,IMPORT!$F:$AF,26,FALSE),1,10)&lt;&gt;"null",MID(VLOOKUP(B1027,IMPORT!$F:$AF,26,FALSE),1,10),"")),"")</f>
        <v/>
      </c>
      <c r="R1027" s="16" t="str">
        <f>IFERROR(IF(VLOOKUP(B1027,IMPORT!$F:$AF,11,FALSE)="true","X",""),"")</f>
        <v/>
      </c>
      <c r="S1027" s="16" t="str">
        <f>IFERROR(IF(VLOOKUP(B1027,IMPORT!$F:$AF,12,FALSE)="true","X",""),"")</f>
        <v/>
      </c>
      <c r="T1027" s="16" t="str">
        <f>IFERROR(IF(VLOOKUP(B1027,IMPORT!$F:$AF,9,FALSE)="true","X",""),"")</f>
        <v/>
      </c>
      <c r="U1027" s="16" t="str">
        <f>IFERROR(IF(VLOOKUP(B1027,IMPORT!$F:$AF,10,FALSE)="true","X",""),"")</f>
        <v/>
      </c>
      <c r="V1027" s="16" t="str">
        <f>IFERROR(IF(VLOOKUP(B1027,IMPORT!$F:$AF,13,FALSE)="true","X",""),"")</f>
        <v/>
      </c>
      <c r="W1027" s="16" t="str">
        <f>IFERROR(IF(VLOOKUP(B1027,IMPORT!$F:$AF,14,FALSE)="true","X",""),"")</f>
        <v/>
      </c>
      <c r="X1027" s="12" t="str">
        <f>IFERROR(INT(IF(MID(VLOOKUP(B1027,IMPORT!$F:$AF,27,FALSE),1,10)&lt;&gt;"null",MID(VLOOKUP(B1027,IMPORT!$F:$AF,27,FALSE),1,10),"-")),"")</f>
        <v/>
      </c>
      <c r="Y1027" s="21" t="str">
        <f>IFERROR(IF(VLOOKUP(B1027,IMPORT!$F:$AF,24,FALSE)&lt;&gt;"null",VLOOKUP(B1027,IMPORT!$F:$AF,24,FALSE),""),"")</f>
        <v/>
      </c>
      <c r="Z1027" s="18" t="str">
        <f>IFERROR(IF(VLOOKUP(B1027,IMPORT!$F:$AF,25,FALSE)&lt;&gt;"null",VLOOKUP(B1027,IMPORT!$F:$AF,25,FALSE),""),"")</f>
        <v/>
      </c>
    </row>
    <row r="1028" spans="1:26">
      <c r="A1028" s="1" t="str">
        <f>IFERROR(IF(IMPORT!C1028&lt;&gt;"",IMPORT!C1028,""),"")</f>
        <v/>
      </c>
      <c r="B1028" s="1">
        <f>IFERROR(VLOOKUP(D1028,IMPORT!$1:$1048576,6,FALSE),"")</f>
        <v>0</v>
      </c>
      <c r="C1028" s="1" t="str">
        <f>IFERROR(VLOOKUP(B1028,IMPORT!$F:$G,2,FALSE),"")</f>
        <v/>
      </c>
      <c r="D1028" s="8" t="str">
        <f>IFERROR(IF(IMPORT!A1028&lt;&gt;"",IMPORT!A1028,""),"")</f>
        <v/>
      </c>
      <c r="E1028" s="1">
        <f>IFERROR(VLOOKUP(D1028,IMPORT!$1:$1048576,21,FALSE),"")</f>
        <v>0</v>
      </c>
      <c r="F1028" s="25" t="str">
        <f>IFERROR(IF(VLOOKUP(B1028,IMPORT!$F:$J,4,0)="true","","S"),"")</f>
        <v/>
      </c>
      <c r="G1028" s="10" t="str">
        <f>IFERROR(IF(VLOOKUP(B1028,IMPORT!$F:$J,5,0)="normal","","B"),"")</f>
        <v/>
      </c>
      <c r="H1028" s="26" t="str">
        <f>IFERROR(IF(VLOOKUP(B1028,IMPORT!$F:$L,7,0)="true","","P"),"")</f>
        <v/>
      </c>
      <c r="I1028" s="18" t="str">
        <f>IF(AND(OR(IMPORT!K1028="available",IMPORT!K1028="reservation",IMPORT!K1028="reservation-late"),OR(A1028&lt;&gt;"Z - Garage - Livraison",A1028&lt;&gt;"Z - Garage - Livraison")),B1028,"")</f>
        <v/>
      </c>
      <c r="J1028" s="18" t="str">
        <f>IFERROR(IF(VLOOKUP(B1028,IMPORT!$F:$AF,21,FALSE)&lt;&gt;"null",IF(OR(A1028="Z - Garage - Livraison",A1028="Z - Garage - Restitution"),"",B1028),""),"")</f>
        <v/>
      </c>
      <c r="K1028" s="18" t="str">
        <f>IF(AND(J1028="",OR(IMPORT!K1028="intervention",IMPORT!K1028="intervention-late")),IF(OR(A1028="Z - Garage - Livraison",A1028="Z - Garage - Restitution"),"",B1028),"")</f>
        <v/>
      </c>
      <c r="L1028" s="18" t="str">
        <f>IFERROR(IF(OR(A1028="Z - Garage - Livraison",A1028="Z - Garage - Restitution"),B1028,""),"")</f>
        <v/>
      </c>
      <c r="M1028" s="20" t="str">
        <f>IFERROR(INT(IF(OR(IMPORT!K1028="intervention",IMPORT!K1028="intervention-late",IMPORT!K1028="unavailable"),IF(J1028&lt;&gt;"",MID(VLOOKUP(B1028,IMPORT!$F:$AF,21,0),1,10),MID(VLOOKUP(B1028,IMPORT!$F:$AF,19,0),1,10)),"")),"")</f>
        <v/>
      </c>
      <c r="N1028" s="20" t="str">
        <f>IFERROR(INT(IF(OR(IMPORT!K1028="intervention",IMPORT!K1028="intervention-late",IMPORT!K1028="unavailable"),IF(J1028&lt;&gt;"",MID(VLOOKUP(B1028,IMPORT!$F:$AF,22,0),1,10),MID(VLOOKUP(B1028,IMPORT!$F:$AF,20,0),1,10)),"")),"")</f>
        <v/>
      </c>
      <c r="O1028" s="18" t="str">
        <f t="shared" ca="1" si="16"/>
        <v/>
      </c>
      <c r="P1028" s="14" t="str">
        <f>IFERROR(INT(IF(MID(VLOOKUP(B1028,IMPORT!$F:$AF,23,FALSE),1,10)&lt;&gt;"null",MID(VLOOKUP(B1028,IMPORT!$F:$AF,23,FALSE),1,10),"")),"")</f>
        <v/>
      </c>
      <c r="Q1028" s="16" t="str">
        <f>IFERROR(INT(IF(MID(VLOOKUP(B1028,IMPORT!$F:$AF,26,FALSE),1,10)&lt;&gt;"null",MID(VLOOKUP(B1028,IMPORT!$F:$AF,26,FALSE),1,10),"")),"")</f>
        <v/>
      </c>
      <c r="R1028" s="16" t="str">
        <f>IFERROR(IF(VLOOKUP(B1028,IMPORT!$F:$AF,11,FALSE)="true","X",""),"")</f>
        <v/>
      </c>
      <c r="S1028" s="16" t="str">
        <f>IFERROR(IF(VLOOKUP(B1028,IMPORT!$F:$AF,12,FALSE)="true","X",""),"")</f>
        <v/>
      </c>
      <c r="T1028" s="16" t="str">
        <f>IFERROR(IF(VLOOKUP(B1028,IMPORT!$F:$AF,9,FALSE)="true","X",""),"")</f>
        <v/>
      </c>
      <c r="U1028" s="16" t="str">
        <f>IFERROR(IF(VLOOKUP(B1028,IMPORT!$F:$AF,10,FALSE)="true","X",""),"")</f>
        <v/>
      </c>
      <c r="V1028" s="16" t="str">
        <f>IFERROR(IF(VLOOKUP(B1028,IMPORT!$F:$AF,13,FALSE)="true","X",""),"")</f>
        <v/>
      </c>
      <c r="W1028" s="16" t="str">
        <f>IFERROR(IF(VLOOKUP(B1028,IMPORT!$F:$AF,14,FALSE)="true","X",""),"")</f>
        <v/>
      </c>
      <c r="X1028" s="12" t="str">
        <f>IFERROR(INT(IF(MID(VLOOKUP(B1028,IMPORT!$F:$AF,27,FALSE),1,10)&lt;&gt;"null",MID(VLOOKUP(B1028,IMPORT!$F:$AF,27,FALSE),1,10),"-")),"")</f>
        <v/>
      </c>
      <c r="Y1028" s="21" t="str">
        <f>IFERROR(IF(VLOOKUP(B1028,IMPORT!$F:$AF,24,FALSE)&lt;&gt;"null",VLOOKUP(B1028,IMPORT!$F:$AF,24,FALSE),""),"")</f>
        <v/>
      </c>
      <c r="Z1028" s="18" t="str">
        <f>IFERROR(IF(VLOOKUP(B1028,IMPORT!$F:$AF,25,FALSE)&lt;&gt;"null",VLOOKUP(B1028,IMPORT!$F:$AF,25,FALSE),""),"")</f>
        <v/>
      </c>
    </row>
    <row r="1029" spans="1:26">
      <c r="A1029" s="1" t="str">
        <f>IFERROR(IF(IMPORT!C1029&lt;&gt;"",IMPORT!C1029,""),"")</f>
        <v/>
      </c>
      <c r="B1029" s="1">
        <f>IFERROR(VLOOKUP(D1029,IMPORT!$1:$1048576,6,FALSE),"")</f>
        <v>0</v>
      </c>
      <c r="C1029" s="1" t="str">
        <f>IFERROR(VLOOKUP(B1029,IMPORT!$F:$G,2,FALSE),"")</f>
        <v/>
      </c>
      <c r="D1029" s="8" t="str">
        <f>IFERROR(IF(IMPORT!A1029&lt;&gt;"",IMPORT!A1029,""),"")</f>
        <v/>
      </c>
      <c r="E1029" s="1">
        <f>IFERROR(VLOOKUP(D1029,IMPORT!$1:$1048576,21,FALSE),"")</f>
        <v>0</v>
      </c>
      <c r="F1029" s="25" t="str">
        <f>IFERROR(IF(VLOOKUP(B1029,IMPORT!$F:$J,4,0)="true","","S"),"")</f>
        <v/>
      </c>
      <c r="G1029" s="10" t="str">
        <f>IFERROR(IF(VLOOKUP(B1029,IMPORT!$F:$J,5,0)="normal","","B"),"")</f>
        <v/>
      </c>
      <c r="H1029" s="26" t="str">
        <f>IFERROR(IF(VLOOKUP(B1029,IMPORT!$F:$L,7,0)="true","","P"),"")</f>
        <v/>
      </c>
      <c r="I1029" s="18" t="str">
        <f>IF(AND(OR(IMPORT!K1029="available",IMPORT!K1029="reservation",IMPORT!K1029="reservation-late"),OR(A1029&lt;&gt;"Z - Garage - Livraison",A1029&lt;&gt;"Z - Garage - Livraison")),B1029,"")</f>
        <v/>
      </c>
      <c r="J1029" s="18" t="str">
        <f>IFERROR(IF(VLOOKUP(B1029,IMPORT!$F:$AF,21,FALSE)&lt;&gt;"null",IF(OR(A1029="Z - Garage - Livraison",A1029="Z - Garage - Restitution"),"",B1029),""),"")</f>
        <v/>
      </c>
      <c r="K1029" s="18" t="str">
        <f>IF(AND(J1029="",OR(IMPORT!K1029="intervention",IMPORT!K1029="intervention-late")),IF(OR(A1029="Z - Garage - Livraison",A1029="Z - Garage - Restitution"),"",B1029),"")</f>
        <v/>
      </c>
      <c r="L1029" s="18" t="str">
        <f>IFERROR(IF(OR(A1029="Z - Garage - Livraison",A1029="Z - Garage - Restitution"),B1029,""),"")</f>
        <v/>
      </c>
      <c r="M1029" s="20" t="str">
        <f>IFERROR(INT(IF(OR(IMPORT!K1029="intervention",IMPORT!K1029="intervention-late",IMPORT!K1029="unavailable"),IF(J1029&lt;&gt;"",MID(VLOOKUP(B1029,IMPORT!$F:$AF,21,0),1,10),MID(VLOOKUP(B1029,IMPORT!$F:$AF,19,0),1,10)),"")),"")</f>
        <v/>
      </c>
      <c r="N1029" s="20" t="str">
        <f>IFERROR(INT(IF(OR(IMPORT!K1029="intervention",IMPORT!K1029="intervention-late",IMPORT!K1029="unavailable"),IF(J1029&lt;&gt;"",MID(VLOOKUP(B1029,IMPORT!$F:$AF,22,0),1,10),MID(VLOOKUP(B1029,IMPORT!$F:$AF,20,0),1,10)),"")),"")</f>
        <v/>
      </c>
      <c r="O1029" s="18" t="str">
        <f t="shared" ca="1" si="16"/>
        <v/>
      </c>
      <c r="P1029" s="14" t="str">
        <f>IFERROR(INT(IF(MID(VLOOKUP(B1029,IMPORT!$F:$AF,23,FALSE),1,10)&lt;&gt;"null",MID(VLOOKUP(B1029,IMPORT!$F:$AF,23,FALSE),1,10),"")),"")</f>
        <v/>
      </c>
      <c r="Q1029" s="16" t="str">
        <f>IFERROR(INT(IF(MID(VLOOKUP(B1029,IMPORT!$F:$AF,26,FALSE),1,10)&lt;&gt;"null",MID(VLOOKUP(B1029,IMPORT!$F:$AF,26,FALSE),1,10),"")),"")</f>
        <v/>
      </c>
      <c r="R1029" s="16" t="str">
        <f>IFERROR(IF(VLOOKUP(B1029,IMPORT!$F:$AF,11,FALSE)="true","X",""),"")</f>
        <v/>
      </c>
      <c r="S1029" s="16" t="str">
        <f>IFERROR(IF(VLOOKUP(B1029,IMPORT!$F:$AF,12,FALSE)="true","X",""),"")</f>
        <v/>
      </c>
      <c r="T1029" s="16" t="str">
        <f>IFERROR(IF(VLOOKUP(B1029,IMPORT!$F:$AF,9,FALSE)="true","X",""),"")</f>
        <v/>
      </c>
      <c r="U1029" s="16" t="str">
        <f>IFERROR(IF(VLOOKUP(B1029,IMPORT!$F:$AF,10,FALSE)="true","X",""),"")</f>
        <v/>
      </c>
      <c r="V1029" s="16" t="str">
        <f>IFERROR(IF(VLOOKUP(B1029,IMPORT!$F:$AF,13,FALSE)="true","X",""),"")</f>
        <v/>
      </c>
      <c r="W1029" s="16" t="str">
        <f>IFERROR(IF(VLOOKUP(B1029,IMPORT!$F:$AF,14,FALSE)="true","X",""),"")</f>
        <v/>
      </c>
      <c r="X1029" s="12" t="str">
        <f>IFERROR(INT(IF(MID(VLOOKUP(B1029,IMPORT!$F:$AF,27,FALSE),1,10)&lt;&gt;"null",MID(VLOOKUP(B1029,IMPORT!$F:$AF,27,FALSE),1,10),"-")),"")</f>
        <v/>
      </c>
      <c r="Y1029" s="21" t="str">
        <f>IFERROR(IF(VLOOKUP(B1029,IMPORT!$F:$AF,24,FALSE)&lt;&gt;"null",VLOOKUP(B1029,IMPORT!$F:$AF,24,FALSE),""),"")</f>
        <v/>
      </c>
      <c r="Z1029" s="18" t="str">
        <f>IFERROR(IF(VLOOKUP(B1029,IMPORT!$F:$AF,25,FALSE)&lt;&gt;"null",VLOOKUP(B1029,IMPORT!$F:$AF,25,FALSE),""),"")</f>
        <v/>
      </c>
    </row>
    <row r="1030" spans="1:26">
      <c r="A1030" s="1" t="str">
        <f>IFERROR(IF(IMPORT!C1030&lt;&gt;"",IMPORT!C1030,""),"")</f>
        <v/>
      </c>
      <c r="B1030" s="1">
        <f>IFERROR(VLOOKUP(D1030,IMPORT!$1:$1048576,6,FALSE),"")</f>
        <v>0</v>
      </c>
      <c r="C1030" s="1" t="str">
        <f>IFERROR(VLOOKUP(B1030,IMPORT!$F:$G,2,FALSE),"")</f>
        <v/>
      </c>
      <c r="D1030" s="8" t="str">
        <f>IFERROR(IF(IMPORT!A1030&lt;&gt;"",IMPORT!A1030,""),"")</f>
        <v/>
      </c>
      <c r="E1030" s="1">
        <f>IFERROR(VLOOKUP(D1030,IMPORT!$1:$1048576,21,FALSE),"")</f>
        <v>0</v>
      </c>
      <c r="F1030" s="25" t="str">
        <f>IFERROR(IF(VLOOKUP(B1030,IMPORT!$F:$J,4,0)="true","","S"),"")</f>
        <v/>
      </c>
      <c r="G1030" s="10" t="str">
        <f>IFERROR(IF(VLOOKUP(B1030,IMPORT!$F:$J,5,0)="normal","","B"),"")</f>
        <v/>
      </c>
      <c r="H1030" s="26" t="str">
        <f>IFERROR(IF(VLOOKUP(B1030,IMPORT!$F:$L,7,0)="true","","P"),"")</f>
        <v/>
      </c>
      <c r="I1030" s="18" t="str">
        <f>IF(AND(OR(IMPORT!K1030="available",IMPORT!K1030="reservation",IMPORT!K1030="reservation-late"),OR(A1030&lt;&gt;"Z - Garage - Livraison",A1030&lt;&gt;"Z - Garage - Livraison")),B1030,"")</f>
        <v/>
      </c>
      <c r="J1030" s="18" t="str">
        <f>IFERROR(IF(VLOOKUP(B1030,IMPORT!$F:$AF,21,FALSE)&lt;&gt;"null",IF(OR(A1030="Z - Garage - Livraison",A1030="Z - Garage - Restitution"),"",B1030),""),"")</f>
        <v/>
      </c>
      <c r="K1030" s="18" t="str">
        <f>IF(AND(J1030="",OR(IMPORT!K1030="intervention",IMPORT!K1030="intervention-late")),IF(OR(A1030="Z - Garage - Livraison",A1030="Z - Garage - Restitution"),"",B1030),"")</f>
        <v/>
      </c>
      <c r="L1030" s="18" t="str">
        <f>IFERROR(IF(OR(A1030="Z - Garage - Livraison",A1030="Z - Garage - Restitution"),B1030,""),"")</f>
        <v/>
      </c>
      <c r="M1030" s="20" t="str">
        <f>IFERROR(INT(IF(OR(IMPORT!K1030="intervention",IMPORT!K1030="intervention-late",IMPORT!K1030="unavailable"),IF(J1030&lt;&gt;"",MID(VLOOKUP(B1030,IMPORT!$F:$AF,21,0),1,10),MID(VLOOKUP(B1030,IMPORT!$F:$AF,19,0),1,10)),"")),"")</f>
        <v/>
      </c>
      <c r="N1030" s="20" t="str">
        <f>IFERROR(INT(IF(OR(IMPORT!K1030="intervention",IMPORT!K1030="intervention-late",IMPORT!K1030="unavailable"),IF(J1030&lt;&gt;"",MID(VLOOKUP(B1030,IMPORT!$F:$AF,22,0),1,10),MID(VLOOKUP(B1030,IMPORT!$F:$AF,20,0),1,10)),"")),"")</f>
        <v/>
      </c>
      <c r="O1030" s="18" t="str">
        <f t="shared" ca="1" si="16"/>
        <v/>
      </c>
      <c r="P1030" s="14" t="str">
        <f>IFERROR(INT(IF(MID(VLOOKUP(B1030,IMPORT!$F:$AF,23,FALSE),1,10)&lt;&gt;"null",MID(VLOOKUP(B1030,IMPORT!$F:$AF,23,FALSE),1,10),"")),"")</f>
        <v/>
      </c>
      <c r="Q1030" s="16" t="str">
        <f>IFERROR(INT(IF(MID(VLOOKUP(B1030,IMPORT!$F:$AF,26,FALSE),1,10)&lt;&gt;"null",MID(VLOOKUP(B1030,IMPORT!$F:$AF,26,FALSE),1,10),"")),"")</f>
        <v/>
      </c>
      <c r="R1030" s="16" t="str">
        <f>IFERROR(IF(VLOOKUP(B1030,IMPORT!$F:$AF,11,FALSE)="true","X",""),"")</f>
        <v/>
      </c>
      <c r="S1030" s="16" t="str">
        <f>IFERROR(IF(VLOOKUP(B1030,IMPORT!$F:$AF,12,FALSE)="true","X",""),"")</f>
        <v/>
      </c>
      <c r="T1030" s="16" t="str">
        <f>IFERROR(IF(VLOOKUP(B1030,IMPORT!$F:$AF,9,FALSE)="true","X",""),"")</f>
        <v/>
      </c>
      <c r="U1030" s="16" t="str">
        <f>IFERROR(IF(VLOOKUP(B1030,IMPORT!$F:$AF,10,FALSE)="true","X",""),"")</f>
        <v/>
      </c>
      <c r="V1030" s="16" t="str">
        <f>IFERROR(IF(VLOOKUP(B1030,IMPORT!$F:$AF,13,FALSE)="true","X",""),"")</f>
        <v/>
      </c>
      <c r="W1030" s="16" t="str">
        <f>IFERROR(IF(VLOOKUP(B1030,IMPORT!$F:$AF,14,FALSE)="true","X",""),"")</f>
        <v/>
      </c>
      <c r="X1030" s="12" t="str">
        <f>IFERROR(INT(IF(MID(VLOOKUP(B1030,IMPORT!$F:$AF,27,FALSE),1,10)&lt;&gt;"null",MID(VLOOKUP(B1030,IMPORT!$F:$AF,27,FALSE),1,10),"-")),"")</f>
        <v/>
      </c>
      <c r="Y1030" s="21" t="str">
        <f>IFERROR(IF(VLOOKUP(B1030,IMPORT!$F:$AF,24,FALSE)&lt;&gt;"null",VLOOKUP(B1030,IMPORT!$F:$AF,24,FALSE),""),"")</f>
        <v/>
      </c>
      <c r="Z1030" s="18" t="str">
        <f>IFERROR(IF(VLOOKUP(B1030,IMPORT!$F:$AF,25,FALSE)&lt;&gt;"null",VLOOKUP(B1030,IMPORT!$F:$AF,25,FALSE),""),"")</f>
        <v/>
      </c>
    </row>
    <row r="1031" spans="1:26">
      <c r="A1031" s="1" t="str">
        <f>IFERROR(IF(IMPORT!C1031&lt;&gt;"",IMPORT!C1031,""),"")</f>
        <v/>
      </c>
      <c r="B1031" s="1">
        <f>IFERROR(VLOOKUP(D1031,IMPORT!$1:$1048576,6,FALSE),"")</f>
        <v>0</v>
      </c>
      <c r="C1031" s="1" t="str">
        <f>IFERROR(VLOOKUP(B1031,IMPORT!$F:$G,2,FALSE),"")</f>
        <v/>
      </c>
      <c r="D1031" s="8" t="str">
        <f>IFERROR(IF(IMPORT!A1031&lt;&gt;"",IMPORT!A1031,""),"")</f>
        <v/>
      </c>
      <c r="E1031" s="1">
        <f>IFERROR(VLOOKUP(D1031,IMPORT!$1:$1048576,21,FALSE),"")</f>
        <v>0</v>
      </c>
      <c r="F1031" s="25" t="str">
        <f>IFERROR(IF(VLOOKUP(B1031,IMPORT!$F:$J,4,0)="true","","S"),"")</f>
        <v/>
      </c>
      <c r="G1031" s="10" t="str">
        <f>IFERROR(IF(VLOOKUP(B1031,IMPORT!$F:$J,5,0)="normal","","B"),"")</f>
        <v/>
      </c>
      <c r="H1031" s="26" t="str">
        <f>IFERROR(IF(VLOOKUP(B1031,IMPORT!$F:$L,7,0)="true","","P"),"")</f>
        <v/>
      </c>
      <c r="I1031" s="18" t="str">
        <f>IF(AND(OR(IMPORT!K1031="available",IMPORT!K1031="reservation",IMPORT!K1031="reservation-late"),OR(A1031&lt;&gt;"Z - Garage - Livraison",A1031&lt;&gt;"Z - Garage - Livraison")),B1031,"")</f>
        <v/>
      </c>
      <c r="J1031" s="18" t="str">
        <f>IFERROR(IF(VLOOKUP(B1031,IMPORT!$F:$AF,21,FALSE)&lt;&gt;"null",IF(OR(A1031="Z - Garage - Livraison",A1031="Z - Garage - Restitution"),"",B1031),""),"")</f>
        <v/>
      </c>
      <c r="K1031" s="18" t="str">
        <f>IF(AND(J1031="",OR(IMPORT!K1031="intervention",IMPORT!K1031="intervention-late")),IF(OR(A1031="Z - Garage - Livraison",A1031="Z - Garage - Restitution"),"",B1031),"")</f>
        <v/>
      </c>
      <c r="L1031" s="18" t="str">
        <f>IFERROR(IF(OR(A1031="Z - Garage - Livraison",A1031="Z - Garage - Restitution"),B1031,""),"")</f>
        <v/>
      </c>
      <c r="M1031" s="20" t="str">
        <f>IFERROR(INT(IF(OR(IMPORT!K1031="intervention",IMPORT!K1031="intervention-late",IMPORT!K1031="unavailable"),IF(J1031&lt;&gt;"",MID(VLOOKUP(B1031,IMPORT!$F:$AF,21,0),1,10),MID(VLOOKUP(B1031,IMPORT!$F:$AF,19,0),1,10)),"")),"")</f>
        <v/>
      </c>
      <c r="N1031" s="20" t="str">
        <f>IFERROR(INT(IF(OR(IMPORT!K1031="intervention",IMPORT!K1031="intervention-late",IMPORT!K1031="unavailable"),IF(J1031&lt;&gt;"",MID(VLOOKUP(B1031,IMPORT!$F:$AF,22,0),1,10),MID(VLOOKUP(B1031,IMPORT!$F:$AF,20,0),1,10)),"")),"")</f>
        <v/>
      </c>
      <c r="O1031" s="18" t="str">
        <f t="shared" ca="1" si="16"/>
        <v/>
      </c>
      <c r="P1031" s="14" t="str">
        <f>IFERROR(INT(IF(MID(VLOOKUP(B1031,IMPORT!$F:$AF,23,FALSE),1,10)&lt;&gt;"null",MID(VLOOKUP(B1031,IMPORT!$F:$AF,23,FALSE),1,10),"")),"")</f>
        <v/>
      </c>
      <c r="Q1031" s="16" t="str">
        <f>IFERROR(INT(IF(MID(VLOOKUP(B1031,IMPORT!$F:$AF,26,FALSE),1,10)&lt;&gt;"null",MID(VLOOKUP(B1031,IMPORT!$F:$AF,26,FALSE),1,10),"")),"")</f>
        <v/>
      </c>
      <c r="R1031" s="16" t="str">
        <f>IFERROR(IF(VLOOKUP(B1031,IMPORT!$F:$AF,11,FALSE)="true","X",""),"")</f>
        <v/>
      </c>
      <c r="S1031" s="16" t="str">
        <f>IFERROR(IF(VLOOKUP(B1031,IMPORT!$F:$AF,12,FALSE)="true","X",""),"")</f>
        <v/>
      </c>
      <c r="T1031" s="16" t="str">
        <f>IFERROR(IF(VLOOKUP(B1031,IMPORT!$F:$AF,9,FALSE)="true","X",""),"")</f>
        <v/>
      </c>
      <c r="U1031" s="16" t="str">
        <f>IFERROR(IF(VLOOKUP(B1031,IMPORT!$F:$AF,10,FALSE)="true","X",""),"")</f>
        <v/>
      </c>
      <c r="V1031" s="16" t="str">
        <f>IFERROR(IF(VLOOKUP(B1031,IMPORT!$F:$AF,13,FALSE)="true","X",""),"")</f>
        <v/>
      </c>
      <c r="W1031" s="16" t="str">
        <f>IFERROR(IF(VLOOKUP(B1031,IMPORT!$F:$AF,14,FALSE)="true","X",""),"")</f>
        <v/>
      </c>
      <c r="X1031" s="12" t="str">
        <f>IFERROR(INT(IF(MID(VLOOKUP(B1031,IMPORT!$F:$AF,27,FALSE),1,10)&lt;&gt;"null",MID(VLOOKUP(B1031,IMPORT!$F:$AF,27,FALSE),1,10),"-")),"")</f>
        <v/>
      </c>
      <c r="Y1031" s="21" t="str">
        <f>IFERROR(IF(VLOOKUP(B1031,IMPORT!$F:$AF,24,FALSE)&lt;&gt;"null",VLOOKUP(B1031,IMPORT!$F:$AF,24,FALSE),""),"")</f>
        <v/>
      </c>
      <c r="Z1031" s="18" t="str">
        <f>IFERROR(IF(VLOOKUP(B1031,IMPORT!$F:$AF,25,FALSE)&lt;&gt;"null",VLOOKUP(B1031,IMPORT!$F:$AF,25,FALSE),""),"")</f>
        <v/>
      </c>
    </row>
    <row r="1032" spans="1:26">
      <c r="A1032" s="1" t="str">
        <f>IFERROR(IF(IMPORT!C1032&lt;&gt;"",IMPORT!C1032,""),"")</f>
        <v/>
      </c>
      <c r="B1032" s="1">
        <f>IFERROR(VLOOKUP(D1032,IMPORT!$1:$1048576,6,FALSE),"")</f>
        <v>0</v>
      </c>
      <c r="C1032" s="1" t="str">
        <f>IFERROR(VLOOKUP(B1032,IMPORT!$F:$G,2,FALSE),"")</f>
        <v/>
      </c>
      <c r="D1032" s="8" t="str">
        <f>IFERROR(IF(IMPORT!A1032&lt;&gt;"",IMPORT!A1032,""),"")</f>
        <v/>
      </c>
      <c r="E1032" s="1">
        <f>IFERROR(VLOOKUP(D1032,IMPORT!$1:$1048576,21,FALSE),"")</f>
        <v>0</v>
      </c>
      <c r="F1032" s="25" t="str">
        <f>IFERROR(IF(VLOOKUP(B1032,IMPORT!$F:$J,4,0)="true","","S"),"")</f>
        <v/>
      </c>
      <c r="G1032" s="10" t="str">
        <f>IFERROR(IF(VLOOKUP(B1032,IMPORT!$F:$J,5,0)="normal","","B"),"")</f>
        <v/>
      </c>
      <c r="H1032" s="26" t="str">
        <f>IFERROR(IF(VLOOKUP(B1032,IMPORT!$F:$L,7,0)="true","","P"),"")</f>
        <v/>
      </c>
      <c r="I1032" s="18" t="str">
        <f>IF(AND(OR(IMPORT!K1032="available",IMPORT!K1032="reservation",IMPORT!K1032="reservation-late"),OR(A1032&lt;&gt;"Z - Garage - Livraison",A1032&lt;&gt;"Z - Garage - Livraison")),B1032,"")</f>
        <v/>
      </c>
      <c r="J1032" s="18" t="str">
        <f>IFERROR(IF(VLOOKUP(B1032,IMPORT!$F:$AF,21,FALSE)&lt;&gt;"null",IF(OR(A1032="Z - Garage - Livraison",A1032="Z - Garage - Restitution"),"",B1032),""),"")</f>
        <v/>
      </c>
      <c r="K1032" s="18" t="str">
        <f>IF(AND(J1032="",OR(IMPORT!K1032="intervention",IMPORT!K1032="intervention-late")),IF(OR(A1032="Z - Garage - Livraison",A1032="Z - Garage - Restitution"),"",B1032),"")</f>
        <v/>
      </c>
      <c r="L1032" s="18" t="str">
        <f>IFERROR(IF(OR(A1032="Z - Garage - Livraison",A1032="Z - Garage - Restitution"),B1032,""),"")</f>
        <v/>
      </c>
      <c r="M1032" s="20" t="str">
        <f>IFERROR(INT(IF(OR(IMPORT!K1032="intervention",IMPORT!K1032="intervention-late",IMPORT!K1032="unavailable"),IF(J1032&lt;&gt;"",MID(VLOOKUP(B1032,IMPORT!$F:$AF,21,0),1,10),MID(VLOOKUP(B1032,IMPORT!$F:$AF,19,0),1,10)),"")),"")</f>
        <v/>
      </c>
      <c r="N1032" s="20" t="str">
        <f>IFERROR(INT(IF(OR(IMPORT!K1032="intervention",IMPORT!K1032="intervention-late",IMPORT!K1032="unavailable"),IF(J1032&lt;&gt;"",MID(VLOOKUP(B1032,IMPORT!$F:$AF,22,0),1,10),MID(VLOOKUP(B1032,IMPORT!$F:$AF,20,0),1,10)),"")),"")</f>
        <v/>
      </c>
      <c r="O1032" s="18" t="str">
        <f t="shared" ca="1" si="16"/>
        <v/>
      </c>
      <c r="P1032" s="14" t="str">
        <f>IFERROR(INT(IF(MID(VLOOKUP(B1032,IMPORT!$F:$AF,23,FALSE),1,10)&lt;&gt;"null",MID(VLOOKUP(B1032,IMPORT!$F:$AF,23,FALSE),1,10),"")),"")</f>
        <v/>
      </c>
      <c r="Q1032" s="16" t="str">
        <f>IFERROR(INT(IF(MID(VLOOKUP(B1032,IMPORT!$F:$AF,26,FALSE),1,10)&lt;&gt;"null",MID(VLOOKUP(B1032,IMPORT!$F:$AF,26,FALSE),1,10),"")),"")</f>
        <v/>
      </c>
      <c r="R1032" s="16" t="str">
        <f>IFERROR(IF(VLOOKUP(B1032,IMPORT!$F:$AF,11,FALSE)="true","X",""),"")</f>
        <v/>
      </c>
      <c r="S1032" s="16" t="str">
        <f>IFERROR(IF(VLOOKUP(B1032,IMPORT!$F:$AF,12,FALSE)="true","X",""),"")</f>
        <v/>
      </c>
      <c r="T1032" s="16" t="str">
        <f>IFERROR(IF(VLOOKUP(B1032,IMPORT!$F:$AF,9,FALSE)="true","X",""),"")</f>
        <v/>
      </c>
      <c r="U1032" s="16" t="str">
        <f>IFERROR(IF(VLOOKUP(B1032,IMPORT!$F:$AF,10,FALSE)="true","X",""),"")</f>
        <v/>
      </c>
      <c r="V1032" s="16" t="str">
        <f>IFERROR(IF(VLOOKUP(B1032,IMPORT!$F:$AF,13,FALSE)="true","X",""),"")</f>
        <v/>
      </c>
      <c r="W1032" s="16" t="str">
        <f>IFERROR(IF(VLOOKUP(B1032,IMPORT!$F:$AF,14,FALSE)="true","X",""),"")</f>
        <v/>
      </c>
      <c r="X1032" s="12" t="str">
        <f>IFERROR(INT(IF(MID(VLOOKUP(B1032,IMPORT!$F:$AF,27,FALSE),1,10)&lt;&gt;"null",MID(VLOOKUP(B1032,IMPORT!$F:$AF,27,FALSE),1,10),"-")),"")</f>
        <v/>
      </c>
      <c r="Y1032" s="21" t="str">
        <f>IFERROR(IF(VLOOKUP(B1032,IMPORT!$F:$AF,24,FALSE)&lt;&gt;"null",VLOOKUP(B1032,IMPORT!$F:$AF,24,FALSE),""),"")</f>
        <v/>
      </c>
      <c r="Z1032" s="18" t="str">
        <f>IFERROR(IF(VLOOKUP(B1032,IMPORT!$F:$AF,25,FALSE)&lt;&gt;"null",VLOOKUP(B1032,IMPORT!$F:$AF,25,FALSE),""),"")</f>
        <v/>
      </c>
    </row>
    <row r="1033" spans="1:26">
      <c r="A1033" s="1" t="str">
        <f>IFERROR(IF(IMPORT!C1033&lt;&gt;"",IMPORT!C1033,""),"")</f>
        <v/>
      </c>
      <c r="B1033" s="1">
        <f>IFERROR(VLOOKUP(D1033,IMPORT!$1:$1048576,6,FALSE),"")</f>
        <v>0</v>
      </c>
      <c r="C1033" s="1" t="str">
        <f>IFERROR(VLOOKUP(B1033,IMPORT!$F:$G,2,FALSE),"")</f>
        <v/>
      </c>
      <c r="D1033" s="8" t="str">
        <f>IFERROR(IF(IMPORT!A1033&lt;&gt;"",IMPORT!A1033,""),"")</f>
        <v/>
      </c>
      <c r="E1033" s="1">
        <f>IFERROR(VLOOKUP(D1033,IMPORT!$1:$1048576,21,FALSE),"")</f>
        <v>0</v>
      </c>
      <c r="F1033" s="25" t="str">
        <f>IFERROR(IF(VLOOKUP(B1033,IMPORT!$F:$J,4,0)="true","","S"),"")</f>
        <v/>
      </c>
      <c r="G1033" s="10" t="str">
        <f>IFERROR(IF(VLOOKUP(B1033,IMPORT!$F:$J,5,0)="normal","","B"),"")</f>
        <v/>
      </c>
      <c r="H1033" s="26" t="str">
        <f>IFERROR(IF(VLOOKUP(B1033,IMPORT!$F:$L,7,0)="true","","P"),"")</f>
        <v/>
      </c>
      <c r="I1033" s="18" t="str">
        <f>IF(AND(OR(IMPORT!K1033="available",IMPORT!K1033="reservation",IMPORT!K1033="reservation-late"),OR(A1033&lt;&gt;"Z - Garage - Livraison",A1033&lt;&gt;"Z - Garage - Livraison")),B1033,"")</f>
        <v/>
      </c>
      <c r="J1033" s="18" t="str">
        <f>IFERROR(IF(VLOOKUP(B1033,IMPORT!$F:$AF,21,FALSE)&lt;&gt;"null",IF(OR(A1033="Z - Garage - Livraison",A1033="Z - Garage - Restitution"),"",B1033),""),"")</f>
        <v/>
      </c>
      <c r="K1033" s="18" t="str">
        <f>IF(AND(J1033="",OR(IMPORT!K1033="intervention",IMPORT!K1033="intervention-late")),IF(OR(A1033="Z - Garage - Livraison",A1033="Z - Garage - Restitution"),"",B1033),"")</f>
        <v/>
      </c>
      <c r="L1033" s="18" t="str">
        <f>IFERROR(IF(OR(A1033="Z - Garage - Livraison",A1033="Z - Garage - Restitution"),B1033,""),"")</f>
        <v/>
      </c>
      <c r="M1033" s="20" t="str">
        <f>IFERROR(INT(IF(OR(IMPORT!K1033="intervention",IMPORT!K1033="intervention-late",IMPORT!K1033="unavailable"),IF(J1033&lt;&gt;"",MID(VLOOKUP(B1033,IMPORT!$F:$AF,21,0),1,10),MID(VLOOKUP(B1033,IMPORT!$F:$AF,19,0),1,10)),"")),"")</f>
        <v/>
      </c>
      <c r="N1033" s="20" t="str">
        <f>IFERROR(INT(IF(OR(IMPORT!K1033="intervention",IMPORT!K1033="intervention-late",IMPORT!K1033="unavailable"),IF(J1033&lt;&gt;"",MID(VLOOKUP(B1033,IMPORT!$F:$AF,22,0),1,10),MID(VLOOKUP(B1033,IMPORT!$F:$AF,20,0),1,10)),"")),"")</f>
        <v/>
      </c>
      <c r="O1033" s="18" t="str">
        <f t="shared" ca="1" si="16"/>
        <v/>
      </c>
      <c r="P1033" s="14" t="str">
        <f>IFERROR(INT(IF(MID(VLOOKUP(B1033,IMPORT!$F:$AF,23,FALSE),1,10)&lt;&gt;"null",MID(VLOOKUP(B1033,IMPORT!$F:$AF,23,FALSE),1,10),"")),"")</f>
        <v/>
      </c>
      <c r="Q1033" s="16" t="str">
        <f>IFERROR(INT(IF(MID(VLOOKUP(B1033,IMPORT!$F:$AF,26,FALSE),1,10)&lt;&gt;"null",MID(VLOOKUP(B1033,IMPORT!$F:$AF,26,FALSE),1,10),"")),"")</f>
        <v/>
      </c>
      <c r="R1033" s="16" t="str">
        <f>IFERROR(IF(VLOOKUP(B1033,IMPORT!$F:$AF,11,FALSE)="true","X",""),"")</f>
        <v/>
      </c>
      <c r="S1033" s="16" t="str">
        <f>IFERROR(IF(VLOOKUP(B1033,IMPORT!$F:$AF,12,FALSE)="true","X",""),"")</f>
        <v/>
      </c>
      <c r="T1033" s="16" t="str">
        <f>IFERROR(IF(VLOOKUP(B1033,IMPORT!$F:$AF,9,FALSE)="true","X",""),"")</f>
        <v/>
      </c>
      <c r="U1033" s="16" t="str">
        <f>IFERROR(IF(VLOOKUP(B1033,IMPORT!$F:$AF,10,FALSE)="true","X",""),"")</f>
        <v/>
      </c>
      <c r="V1033" s="16" t="str">
        <f>IFERROR(IF(VLOOKUP(B1033,IMPORT!$F:$AF,13,FALSE)="true","X",""),"")</f>
        <v/>
      </c>
      <c r="W1033" s="16" t="str">
        <f>IFERROR(IF(VLOOKUP(B1033,IMPORT!$F:$AF,14,FALSE)="true","X",""),"")</f>
        <v/>
      </c>
      <c r="X1033" s="12" t="str">
        <f>IFERROR(INT(IF(MID(VLOOKUP(B1033,IMPORT!$F:$AF,27,FALSE),1,10)&lt;&gt;"null",MID(VLOOKUP(B1033,IMPORT!$F:$AF,27,FALSE),1,10),"-")),"")</f>
        <v/>
      </c>
      <c r="Y1033" s="21" t="str">
        <f>IFERROR(IF(VLOOKUP(B1033,IMPORT!$F:$AF,24,FALSE)&lt;&gt;"null",VLOOKUP(B1033,IMPORT!$F:$AF,24,FALSE),""),"")</f>
        <v/>
      </c>
      <c r="Z1033" s="18" t="str">
        <f>IFERROR(IF(VLOOKUP(B1033,IMPORT!$F:$AF,25,FALSE)&lt;&gt;"null",VLOOKUP(B1033,IMPORT!$F:$AF,25,FALSE),""),"")</f>
        <v/>
      </c>
    </row>
    <row r="1034" spans="1:26">
      <c r="A1034" s="1" t="str">
        <f>IFERROR(IF(IMPORT!C1034&lt;&gt;"",IMPORT!C1034,""),"")</f>
        <v/>
      </c>
      <c r="B1034" s="1">
        <f>IFERROR(VLOOKUP(D1034,IMPORT!$1:$1048576,6,FALSE),"")</f>
        <v>0</v>
      </c>
      <c r="C1034" s="1" t="str">
        <f>IFERROR(VLOOKUP(B1034,IMPORT!$F:$G,2,FALSE),"")</f>
        <v/>
      </c>
      <c r="D1034" s="8" t="str">
        <f>IFERROR(IF(IMPORT!A1034&lt;&gt;"",IMPORT!A1034,""),"")</f>
        <v/>
      </c>
      <c r="E1034" s="1">
        <f>IFERROR(VLOOKUP(D1034,IMPORT!$1:$1048576,21,FALSE),"")</f>
        <v>0</v>
      </c>
      <c r="F1034" s="25" t="str">
        <f>IFERROR(IF(VLOOKUP(B1034,IMPORT!$F:$J,4,0)="true","","S"),"")</f>
        <v/>
      </c>
      <c r="G1034" s="10" t="str">
        <f>IFERROR(IF(VLOOKUP(B1034,IMPORT!$F:$J,5,0)="normal","","B"),"")</f>
        <v/>
      </c>
      <c r="H1034" s="26" t="str">
        <f>IFERROR(IF(VLOOKUP(B1034,IMPORT!$F:$L,7,0)="true","","P"),"")</f>
        <v/>
      </c>
      <c r="I1034" s="18" t="str">
        <f>IF(AND(OR(IMPORT!K1034="available",IMPORT!K1034="reservation",IMPORT!K1034="reservation-late"),OR(A1034&lt;&gt;"Z - Garage - Livraison",A1034&lt;&gt;"Z - Garage - Livraison")),B1034,"")</f>
        <v/>
      </c>
      <c r="J1034" s="18" t="str">
        <f>IFERROR(IF(VLOOKUP(B1034,IMPORT!$F:$AF,21,FALSE)&lt;&gt;"null",IF(OR(A1034="Z - Garage - Livraison",A1034="Z - Garage - Restitution"),"",B1034),""),"")</f>
        <v/>
      </c>
      <c r="K1034" s="18" t="str">
        <f>IF(AND(J1034="",OR(IMPORT!K1034="intervention",IMPORT!K1034="intervention-late")),IF(OR(A1034="Z - Garage - Livraison",A1034="Z - Garage - Restitution"),"",B1034),"")</f>
        <v/>
      </c>
      <c r="L1034" s="18" t="str">
        <f>IFERROR(IF(OR(A1034="Z - Garage - Livraison",A1034="Z - Garage - Restitution"),B1034,""),"")</f>
        <v/>
      </c>
      <c r="M1034" s="20" t="str">
        <f>IFERROR(INT(IF(OR(IMPORT!K1034="intervention",IMPORT!K1034="intervention-late",IMPORT!K1034="unavailable"),IF(J1034&lt;&gt;"",MID(VLOOKUP(B1034,IMPORT!$F:$AF,21,0),1,10),MID(VLOOKUP(B1034,IMPORT!$F:$AF,19,0),1,10)),"")),"")</f>
        <v/>
      </c>
      <c r="N1034" s="20" t="str">
        <f>IFERROR(INT(IF(OR(IMPORT!K1034="intervention",IMPORT!K1034="intervention-late",IMPORT!K1034="unavailable"),IF(J1034&lt;&gt;"",MID(VLOOKUP(B1034,IMPORT!$F:$AF,22,0),1,10),MID(VLOOKUP(B1034,IMPORT!$F:$AF,20,0),1,10)),"")),"")</f>
        <v/>
      </c>
      <c r="O1034" s="18" t="str">
        <f t="shared" ca="1" si="16"/>
        <v/>
      </c>
      <c r="P1034" s="14" t="str">
        <f>IFERROR(INT(IF(MID(VLOOKUP(B1034,IMPORT!$F:$AF,23,FALSE),1,10)&lt;&gt;"null",MID(VLOOKUP(B1034,IMPORT!$F:$AF,23,FALSE),1,10),"")),"")</f>
        <v/>
      </c>
      <c r="Q1034" s="16" t="str">
        <f>IFERROR(INT(IF(MID(VLOOKUP(B1034,IMPORT!$F:$AF,26,FALSE),1,10)&lt;&gt;"null",MID(VLOOKUP(B1034,IMPORT!$F:$AF,26,FALSE),1,10),"")),"")</f>
        <v/>
      </c>
      <c r="R1034" s="16" t="str">
        <f>IFERROR(IF(VLOOKUP(B1034,IMPORT!$F:$AF,11,FALSE)="true","X",""),"")</f>
        <v/>
      </c>
      <c r="S1034" s="16" t="str">
        <f>IFERROR(IF(VLOOKUP(B1034,IMPORT!$F:$AF,12,FALSE)="true","X",""),"")</f>
        <v/>
      </c>
      <c r="T1034" s="16" t="str">
        <f>IFERROR(IF(VLOOKUP(B1034,IMPORT!$F:$AF,9,FALSE)="true","X",""),"")</f>
        <v/>
      </c>
      <c r="U1034" s="16" t="str">
        <f>IFERROR(IF(VLOOKUP(B1034,IMPORT!$F:$AF,10,FALSE)="true","X",""),"")</f>
        <v/>
      </c>
      <c r="V1034" s="16" t="str">
        <f>IFERROR(IF(VLOOKUP(B1034,IMPORT!$F:$AF,13,FALSE)="true","X",""),"")</f>
        <v/>
      </c>
      <c r="W1034" s="16" t="str">
        <f>IFERROR(IF(VLOOKUP(B1034,IMPORT!$F:$AF,14,FALSE)="true","X",""),"")</f>
        <v/>
      </c>
      <c r="X1034" s="12" t="str">
        <f>IFERROR(INT(IF(MID(VLOOKUP(B1034,IMPORT!$F:$AF,27,FALSE),1,10)&lt;&gt;"null",MID(VLOOKUP(B1034,IMPORT!$F:$AF,27,FALSE),1,10),"-")),"")</f>
        <v/>
      </c>
      <c r="Y1034" s="21" t="str">
        <f>IFERROR(IF(VLOOKUP(B1034,IMPORT!$F:$AF,24,FALSE)&lt;&gt;"null",VLOOKUP(B1034,IMPORT!$F:$AF,24,FALSE),""),"")</f>
        <v/>
      </c>
      <c r="Z1034" s="18" t="str">
        <f>IFERROR(IF(VLOOKUP(B1034,IMPORT!$F:$AF,25,FALSE)&lt;&gt;"null",VLOOKUP(B1034,IMPORT!$F:$AF,25,FALSE),""),"")</f>
        <v/>
      </c>
    </row>
    <row r="1035" spans="1:26">
      <c r="A1035" s="1" t="str">
        <f>IFERROR(IF(IMPORT!C1035&lt;&gt;"",IMPORT!C1035,""),"")</f>
        <v/>
      </c>
      <c r="B1035" s="1">
        <f>IFERROR(VLOOKUP(D1035,IMPORT!$1:$1048576,6,FALSE),"")</f>
        <v>0</v>
      </c>
      <c r="C1035" s="1" t="str">
        <f>IFERROR(VLOOKUP(B1035,IMPORT!$F:$G,2,FALSE),"")</f>
        <v/>
      </c>
      <c r="D1035" s="8" t="str">
        <f>IFERROR(IF(IMPORT!A1035&lt;&gt;"",IMPORT!A1035,""),"")</f>
        <v/>
      </c>
      <c r="E1035" s="1">
        <f>IFERROR(VLOOKUP(D1035,IMPORT!$1:$1048576,21,FALSE),"")</f>
        <v>0</v>
      </c>
      <c r="F1035" s="25" t="str">
        <f>IFERROR(IF(VLOOKUP(B1035,IMPORT!$F:$J,4,0)="true","","S"),"")</f>
        <v/>
      </c>
      <c r="G1035" s="10" t="str">
        <f>IFERROR(IF(VLOOKUP(B1035,IMPORT!$F:$J,5,0)="normal","","B"),"")</f>
        <v/>
      </c>
      <c r="H1035" s="26" t="str">
        <f>IFERROR(IF(VLOOKUP(B1035,IMPORT!$F:$L,7,0)="true","","P"),"")</f>
        <v/>
      </c>
      <c r="I1035" s="18" t="str">
        <f>IF(AND(OR(IMPORT!K1035="available",IMPORT!K1035="reservation",IMPORT!K1035="reservation-late"),OR(A1035&lt;&gt;"Z - Garage - Livraison",A1035&lt;&gt;"Z - Garage - Livraison")),B1035,"")</f>
        <v/>
      </c>
      <c r="J1035" s="18" t="str">
        <f>IFERROR(IF(VLOOKUP(B1035,IMPORT!$F:$AF,21,FALSE)&lt;&gt;"null",IF(OR(A1035="Z - Garage - Livraison",A1035="Z - Garage - Restitution"),"",B1035),""),"")</f>
        <v/>
      </c>
      <c r="K1035" s="18" t="str">
        <f>IF(AND(J1035="",OR(IMPORT!K1035="intervention",IMPORT!K1035="intervention-late")),IF(OR(A1035="Z - Garage - Livraison",A1035="Z - Garage - Restitution"),"",B1035),"")</f>
        <v/>
      </c>
      <c r="L1035" s="18" t="str">
        <f>IFERROR(IF(OR(A1035="Z - Garage - Livraison",A1035="Z - Garage - Restitution"),B1035,""),"")</f>
        <v/>
      </c>
      <c r="M1035" s="20" t="str">
        <f>IFERROR(INT(IF(OR(IMPORT!K1035="intervention",IMPORT!K1035="intervention-late",IMPORT!K1035="unavailable"),IF(J1035&lt;&gt;"",MID(VLOOKUP(B1035,IMPORT!$F:$AF,21,0),1,10),MID(VLOOKUP(B1035,IMPORT!$F:$AF,19,0),1,10)),"")),"")</f>
        <v/>
      </c>
      <c r="N1035" s="20" t="str">
        <f>IFERROR(INT(IF(OR(IMPORT!K1035="intervention",IMPORT!K1035="intervention-late",IMPORT!K1035="unavailable"),IF(J1035&lt;&gt;"",MID(VLOOKUP(B1035,IMPORT!$F:$AF,22,0),1,10),MID(VLOOKUP(B1035,IMPORT!$F:$AF,20,0),1,10)),"")),"")</f>
        <v/>
      </c>
      <c r="O1035" s="18" t="str">
        <f t="shared" ca="1" si="16"/>
        <v/>
      </c>
      <c r="P1035" s="14" t="str">
        <f>IFERROR(INT(IF(MID(VLOOKUP(B1035,IMPORT!$F:$AF,23,FALSE),1,10)&lt;&gt;"null",MID(VLOOKUP(B1035,IMPORT!$F:$AF,23,FALSE),1,10),"")),"")</f>
        <v/>
      </c>
      <c r="Q1035" s="16" t="str">
        <f>IFERROR(INT(IF(MID(VLOOKUP(B1035,IMPORT!$F:$AF,26,FALSE),1,10)&lt;&gt;"null",MID(VLOOKUP(B1035,IMPORT!$F:$AF,26,FALSE),1,10),"")),"")</f>
        <v/>
      </c>
      <c r="R1035" s="16" t="str">
        <f>IFERROR(IF(VLOOKUP(B1035,IMPORT!$F:$AF,11,FALSE)="true","X",""),"")</f>
        <v/>
      </c>
      <c r="S1035" s="16" t="str">
        <f>IFERROR(IF(VLOOKUP(B1035,IMPORT!$F:$AF,12,FALSE)="true","X",""),"")</f>
        <v/>
      </c>
      <c r="T1035" s="16" t="str">
        <f>IFERROR(IF(VLOOKUP(B1035,IMPORT!$F:$AF,9,FALSE)="true","X",""),"")</f>
        <v/>
      </c>
      <c r="U1035" s="16" t="str">
        <f>IFERROR(IF(VLOOKUP(B1035,IMPORT!$F:$AF,10,FALSE)="true","X",""),"")</f>
        <v/>
      </c>
      <c r="V1035" s="16" t="str">
        <f>IFERROR(IF(VLOOKUP(B1035,IMPORT!$F:$AF,13,FALSE)="true","X",""),"")</f>
        <v/>
      </c>
      <c r="W1035" s="16" t="str">
        <f>IFERROR(IF(VLOOKUP(B1035,IMPORT!$F:$AF,14,FALSE)="true","X",""),"")</f>
        <v/>
      </c>
      <c r="X1035" s="12" t="str">
        <f>IFERROR(INT(IF(MID(VLOOKUP(B1035,IMPORT!$F:$AF,27,FALSE),1,10)&lt;&gt;"null",MID(VLOOKUP(B1035,IMPORT!$F:$AF,27,FALSE),1,10),"-")),"")</f>
        <v/>
      </c>
      <c r="Y1035" s="21" t="str">
        <f>IFERROR(IF(VLOOKUP(B1035,IMPORT!$F:$AF,24,FALSE)&lt;&gt;"null",VLOOKUP(B1035,IMPORT!$F:$AF,24,FALSE),""),"")</f>
        <v/>
      </c>
      <c r="Z1035" s="18" t="str">
        <f>IFERROR(IF(VLOOKUP(B1035,IMPORT!$F:$AF,25,FALSE)&lt;&gt;"null",VLOOKUP(B1035,IMPORT!$F:$AF,25,FALSE),""),"")</f>
        <v/>
      </c>
    </row>
    <row r="1036" spans="1:26">
      <c r="A1036" s="1" t="str">
        <f>IFERROR(IF(IMPORT!C1036&lt;&gt;"",IMPORT!C1036,""),"")</f>
        <v/>
      </c>
      <c r="B1036" s="1">
        <f>IFERROR(VLOOKUP(D1036,IMPORT!$1:$1048576,6,FALSE),"")</f>
        <v>0</v>
      </c>
      <c r="C1036" s="1" t="str">
        <f>IFERROR(VLOOKUP(B1036,IMPORT!$F:$G,2,FALSE),"")</f>
        <v/>
      </c>
      <c r="D1036" s="8" t="str">
        <f>IFERROR(IF(IMPORT!A1036&lt;&gt;"",IMPORT!A1036,""),"")</f>
        <v/>
      </c>
      <c r="E1036" s="1">
        <f>IFERROR(VLOOKUP(D1036,IMPORT!$1:$1048576,21,FALSE),"")</f>
        <v>0</v>
      </c>
      <c r="F1036" s="25" t="str">
        <f>IFERROR(IF(VLOOKUP(B1036,IMPORT!$F:$J,4,0)="true","","S"),"")</f>
        <v/>
      </c>
      <c r="G1036" s="10" t="str">
        <f>IFERROR(IF(VLOOKUP(B1036,IMPORT!$F:$J,5,0)="normal","","B"),"")</f>
        <v/>
      </c>
      <c r="H1036" s="26" t="str">
        <f>IFERROR(IF(VLOOKUP(B1036,IMPORT!$F:$L,7,0)="true","","P"),"")</f>
        <v/>
      </c>
      <c r="I1036" s="18" t="str">
        <f>IF(AND(OR(IMPORT!K1036="available",IMPORT!K1036="reservation",IMPORT!K1036="reservation-late"),OR(A1036&lt;&gt;"Z - Garage - Livraison",A1036&lt;&gt;"Z - Garage - Livraison")),B1036,"")</f>
        <v/>
      </c>
      <c r="J1036" s="18" t="str">
        <f>IFERROR(IF(VLOOKUP(B1036,IMPORT!$F:$AF,21,FALSE)&lt;&gt;"null",IF(OR(A1036="Z - Garage - Livraison",A1036="Z - Garage - Restitution"),"",B1036),""),"")</f>
        <v/>
      </c>
      <c r="K1036" s="18" t="str">
        <f>IF(AND(J1036="",OR(IMPORT!K1036="intervention",IMPORT!K1036="intervention-late")),IF(OR(A1036="Z - Garage - Livraison",A1036="Z - Garage - Restitution"),"",B1036),"")</f>
        <v/>
      </c>
      <c r="L1036" s="18" t="str">
        <f>IFERROR(IF(OR(A1036="Z - Garage - Livraison",A1036="Z - Garage - Restitution"),B1036,""),"")</f>
        <v/>
      </c>
      <c r="M1036" s="20" t="str">
        <f>IFERROR(INT(IF(OR(IMPORT!K1036="intervention",IMPORT!K1036="intervention-late",IMPORT!K1036="unavailable"),IF(J1036&lt;&gt;"",MID(VLOOKUP(B1036,IMPORT!$F:$AF,21,0),1,10),MID(VLOOKUP(B1036,IMPORT!$F:$AF,19,0),1,10)),"")),"")</f>
        <v/>
      </c>
      <c r="N1036" s="20" t="str">
        <f>IFERROR(INT(IF(OR(IMPORT!K1036="intervention",IMPORT!K1036="intervention-late",IMPORT!K1036="unavailable"),IF(J1036&lt;&gt;"",MID(VLOOKUP(B1036,IMPORT!$F:$AF,22,0),1,10),MID(VLOOKUP(B1036,IMPORT!$F:$AF,20,0),1,10)),"")),"")</f>
        <v/>
      </c>
      <c r="O1036" s="18" t="str">
        <f t="shared" ca="1" si="16"/>
        <v/>
      </c>
      <c r="P1036" s="14" t="str">
        <f>IFERROR(INT(IF(MID(VLOOKUP(B1036,IMPORT!$F:$AF,23,FALSE),1,10)&lt;&gt;"null",MID(VLOOKUP(B1036,IMPORT!$F:$AF,23,FALSE),1,10),"")),"")</f>
        <v/>
      </c>
      <c r="Q1036" s="16" t="str">
        <f>IFERROR(INT(IF(MID(VLOOKUP(B1036,IMPORT!$F:$AF,26,FALSE),1,10)&lt;&gt;"null",MID(VLOOKUP(B1036,IMPORT!$F:$AF,26,FALSE),1,10),"")),"")</f>
        <v/>
      </c>
      <c r="R1036" s="16" t="str">
        <f>IFERROR(IF(VLOOKUP(B1036,IMPORT!$F:$AF,11,FALSE)="true","X",""),"")</f>
        <v/>
      </c>
      <c r="S1036" s="16" t="str">
        <f>IFERROR(IF(VLOOKUP(B1036,IMPORT!$F:$AF,12,FALSE)="true","X",""),"")</f>
        <v/>
      </c>
      <c r="T1036" s="16" t="str">
        <f>IFERROR(IF(VLOOKUP(B1036,IMPORT!$F:$AF,9,FALSE)="true","X",""),"")</f>
        <v/>
      </c>
      <c r="U1036" s="16" t="str">
        <f>IFERROR(IF(VLOOKUP(B1036,IMPORT!$F:$AF,10,FALSE)="true","X",""),"")</f>
        <v/>
      </c>
      <c r="V1036" s="16" t="str">
        <f>IFERROR(IF(VLOOKUP(B1036,IMPORT!$F:$AF,13,FALSE)="true","X",""),"")</f>
        <v/>
      </c>
      <c r="W1036" s="16" t="str">
        <f>IFERROR(IF(VLOOKUP(B1036,IMPORT!$F:$AF,14,FALSE)="true","X",""),"")</f>
        <v/>
      </c>
      <c r="X1036" s="12" t="str">
        <f>IFERROR(INT(IF(MID(VLOOKUP(B1036,IMPORT!$F:$AF,27,FALSE),1,10)&lt;&gt;"null",MID(VLOOKUP(B1036,IMPORT!$F:$AF,27,FALSE),1,10),"-")),"")</f>
        <v/>
      </c>
      <c r="Y1036" s="21" t="str">
        <f>IFERROR(IF(VLOOKUP(B1036,IMPORT!$F:$AF,24,FALSE)&lt;&gt;"null",VLOOKUP(B1036,IMPORT!$F:$AF,24,FALSE),""),"")</f>
        <v/>
      </c>
      <c r="Z1036" s="18" t="str">
        <f>IFERROR(IF(VLOOKUP(B1036,IMPORT!$F:$AF,25,FALSE)&lt;&gt;"null",VLOOKUP(B1036,IMPORT!$F:$AF,25,FALSE),""),"")</f>
        <v/>
      </c>
    </row>
    <row r="1037" spans="1:26">
      <c r="A1037" s="1" t="str">
        <f>IFERROR(IF(IMPORT!C1037&lt;&gt;"",IMPORT!C1037,""),"")</f>
        <v/>
      </c>
      <c r="B1037" s="1">
        <f>IFERROR(VLOOKUP(D1037,IMPORT!$1:$1048576,6,FALSE),"")</f>
        <v>0</v>
      </c>
      <c r="C1037" s="1" t="str">
        <f>IFERROR(VLOOKUP(B1037,IMPORT!$F:$G,2,FALSE),"")</f>
        <v/>
      </c>
      <c r="D1037" s="8" t="str">
        <f>IFERROR(IF(IMPORT!A1037&lt;&gt;"",IMPORT!A1037,""),"")</f>
        <v/>
      </c>
      <c r="E1037" s="1">
        <f>IFERROR(VLOOKUP(D1037,IMPORT!$1:$1048576,21,FALSE),"")</f>
        <v>0</v>
      </c>
      <c r="F1037" s="25" t="str">
        <f>IFERROR(IF(VLOOKUP(B1037,IMPORT!$F:$J,4,0)="true","","S"),"")</f>
        <v/>
      </c>
      <c r="G1037" s="10" t="str">
        <f>IFERROR(IF(VLOOKUP(B1037,IMPORT!$F:$J,5,0)="normal","","B"),"")</f>
        <v/>
      </c>
      <c r="H1037" s="26" t="str">
        <f>IFERROR(IF(VLOOKUP(B1037,IMPORT!$F:$L,7,0)="true","","P"),"")</f>
        <v/>
      </c>
      <c r="I1037" s="18" t="str">
        <f>IF(AND(OR(IMPORT!K1037="available",IMPORT!K1037="reservation",IMPORT!K1037="reservation-late"),OR(A1037&lt;&gt;"Z - Garage - Livraison",A1037&lt;&gt;"Z - Garage - Livraison")),B1037,"")</f>
        <v/>
      </c>
      <c r="J1037" s="18" t="str">
        <f>IFERROR(IF(VLOOKUP(B1037,IMPORT!$F:$AF,21,FALSE)&lt;&gt;"null",IF(OR(A1037="Z - Garage - Livraison",A1037="Z - Garage - Restitution"),"",B1037),""),"")</f>
        <v/>
      </c>
      <c r="K1037" s="18" t="str">
        <f>IF(AND(J1037="",OR(IMPORT!K1037="intervention",IMPORT!K1037="intervention-late")),IF(OR(A1037="Z - Garage - Livraison",A1037="Z - Garage - Restitution"),"",B1037),"")</f>
        <v/>
      </c>
      <c r="L1037" s="18" t="str">
        <f>IFERROR(IF(OR(A1037="Z - Garage - Livraison",A1037="Z - Garage - Restitution"),B1037,""),"")</f>
        <v/>
      </c>
      <c r="M1037" s="20" t="str">
        <f>IFERROR(INT(IF(OR(IMPORT!K1037="intervention",IMPORT!K1037="intervention-late",IMPORT!K1037="unavailable"),IF(J1037&lt;&gt;"",MID(VLOOKUP(B1037,IMPORT!$F:$AF,21,0),1,10),MID(VLOOKUP(B1037,IMPORT!$F:$AF,19,0),1,10)),"")),"")</f>
        <v/>
      </c>
      <c r="N1037" s="20" t="str">
        <f>IFERROR(INT(IF(OR(IMPORT!K1037="intervention",IMPORT!K1037="intervention-late",IMPORT!K1037="unavailable"),IF(J1037&lt;&gt;"",MID(VLOOKUP(B1037,IMPORT!$F:$AF,22,0),1,10),MID(VLOOKUP(B1037,IMPORT!$F:$AF,20,0),1,10)),"")),"")</f>
        <v/>
      </c>
      <c r="O1037" s="18" t="str">
        <f t="shared" ca="1" si="16"/>
        <v/>
      </c>
      <c r="P1037" s="14" t="str">
        <f>IFERROR(INT(IF(MID(VLOOKUP(B1037,IMPORT!$F:$AF,23,FALSE),1,10)&lt;&gt;"null",MID(VLOOKUP(B1037,IMPORT!$F:$AF,23,FALSE),1,10),"")),"")</f>
        <v/>
      </c>
      <c r="Q1037" s="16" t="str">
        <f>IFERROR(INT(IF(MID(VLOOKUP(B1037,IMPORT!$F:$AF,26,FALSE),1,10)&lt;&gt;"null",MID(VLOOKUP(B1037,IMPORT!$F:$AF,26,FALSE),1,10),"")),"")</f>
        <v/>
      </c>
      <c r="R1037" s="16" t="str">
        <f>IFERROR(IF(VLOOKUP(B1037,IMPORT!$F:$AF,11,FALSE)="true","X",""),"")</f>
        <v/>
      </c>
      <c r="S1037" s="16" t="str">
        <f>IFERROR(IF(VLOOKUP(B1037,IMPORT!$F:$AF,12,FALSE)="true","X",""),"")</f>
        <v/>
      </c>
      <c r="T1037" s="16" t="str">
        <f>IFERROR(IF(VLOOKUP(B1037,IMPORT!$F:$AF,9,FALSE)="true","X",""),"")</f>
        <v/>
      </c>
      <c r="U1037" s="16" t="str">
        <f>IFERROR(IF(VLOOKUP(B1037,IMPORT!$F:$AF,10,FALSE)="true","X",""),"")</f>
        <v/>
      </c>
      <c r="V1037" s="16" t="str">
        <f>IFERROR(IF(VLOOKUP(B1037,IMPORT!$F:$AF,13,FALSE)="true","X",""),"")</f>
        <v/>
      </c>
      <c r="W1037" s="16" t="str">
        <f>IFERROR(IF(VLOOKUP(B1037,IMPORT!$F:$AF,14,FALSE)="true","X",""),"")</f>
        <v/>
      </c>
      <c r="X1037" s="12" t="str">
        <f>IFERROR(INT(IF(MID(VLOOKUP(B1037,IMPORT!$F:$AF,27,FALSE),1,10)&lt;&gt;"null",MID(VLOOKUP(B1037,IMPORT!$F:$AF,27,FALSE),1,10),"-")),"")</f>
        <v/>
      </c>
      <c r="Y1037" s="21" t="str">
        <f>IFERROR(IF(VLOOKUP(B1037,IMPORT!$F:$AF,24,FALSE)&lt;&gt;"null",VLOOKUP(B1037,IMPORT!$F:$AF,24,FALSE),""),"")</f>
        <v/>
      </c>
      <c r="Z1037" s="18" t="str">
        <f>IFERROR(IF(VLOOKUP(B1037,IMPORT!$F:$AF,25,FALSE)&lt;&gt;"null",VLOOKUP(B1037,IMPORT!$F:$AF,25,FALSE),""),"")</f>
        <v/>
      </c>
    </row>
    <row r="1038" spans="1:26">
      <c r="A1038" s="1" t="str">
        <f>IFERROR(IF(IMPORT!C1038&lt;&gt;"",IMPORT!C1038,""),"")</f>
        <v/>
      </c>
      <c r="B1038" s="1">
        <f>IFERROR(VLOOKUP(D1038,IMPORT!$1:$1048576,6,FALSE),"")</f>
        <v>0</v>
      </c>
      <c r="C1038" s="1" t="str">
        <f>IFERROR(VLOOKUP(B1038,IMPORT!$F:$G,2,FALSE),"")</f>
        <v/>
      </c>
      <c r="D1038" s="8" t="str">
        <f>IFERROR(IF(IMPORT!A1038&lt;&gt;"",IMPORT!A1038,""),"")</f>
        <v/>
      </c>
      <c r="E1038" s="1">
        <f>IFERROR(VLOOKUP(D1038,IMPORT!$1:$1048576,21,FALSE),"")</f>
        <v>0</v>
      </c>
      <c r="F1038" s="25" t="str">
        <f>IFERROR(IF(VLOOKUP(B1038,IMPORT!$F:$J,4,0)="true","","S"),"")</f>
        <v/>
      </c>
      <c r="G1038" s="10" t="str">
        <f>IFERROR(IF(VLOOKUP(B1038,IMPORT!$F:$J,5,0)="normal","","B"),"")</f>
        <v/>
      </c>
      <c r="H1038" s="26" t="str">
        <f>IFERROR(IF(VLOOKUP(B1038,IMPORT!$F:$L,7,0)="true","","P"),"")</f>
        <v/>
      </c>
      <c r="I1038" s="18" t="str">
        <f>IF(AND(OR(IMPORT!K1038="available",IMPORT!K1038="reservation",IMPORT!K1038="reservation-late"),OR(A1038&lt;&gt;"Z - Garage - Livraison",A1038&lt;&gt;"Z - Garage - Livraison")),B1038,"")</f>
        <v/>
      </c>
      <c r="J1038" s="18" t="str">
        <f>IFERROR(IF(VLOOKUP(B1038,IMPORT!$F:$AF,21,FALSE)&lt;&gt;"null",IF(OR(A1038="Z - Garage - Livraison",A1038="Z - Garage - Restitution"),"",B1038),""),"")</f>
        <v/>
      </c>
      <c r="K1038" s="18" t="str">
        <f>IF(AND(J1038="",OR(IMPORT!K1038="intervention",IMPORT!K1038="intervention-late")),IF(OR(A1038="Z - Garage - Livraison",A1038="Z - Garage - Restitution"),"",B1038),"")</f>
        <v/>
      </c>
      <c r="L1038" s="18" t="str">
        <f>IFERROR(IF(OR(A1038="Z - Garage - Livraison",A1038="Z - Garage - Restitution"),B1038,""),"")</f>
        <v/>
      </c>
      <c r="M1038" s="20" t="str">
        <f>IFERROR(INT(IF(OR(IMPORT!K1038="intervention",IMPORT!K1038="intervention-late",IMPORT!K1038="unavailable"),IF(J1038&lt;&gt;"",MID(VLOOKUP(B1038,IMPORT!$F:$AF,21,0),1,10),MID(VLOOKUP(B1038,IMPORT!$F:$AF,19,0),1,10)),"")),"")</f>
        <v/>
      </c>
      <c r="N1038" s="20" t="str">
        <f>IFERROR(INT(IF(OR(IMPORT!K1038="intervention",IMPORT!K1038="intervention-late",IMPORT!K1038="unavailable"),IF(J1038&lt;&gt;"",MID(VLOOKUP(B1038,IMPORT!$F:$AF,22,0),1,10),MID(VLOOKUP(B1038,IMPORT!$F:$AF,20,0),1,10)),"")),"")</f>
        <v/>
      </c>
      <c r="O1038" s="18" t="str">
        <f t="shared" ca="1" si="16"/>
        <v/>
      </c>
      <c r="P1038" s="14" t="str">
        <f>IFERROR(INT(IF(MID(VLOOKUP(B1038,IMPORT!$F:$AF,23,FALSE),1,10)&lt;&gt;"null",MID(VLOOKUP(B1038,IMPORT!$F:$AF,23,FALSE),1,10),"")),"")</f>
        <v/>
      </c>
      <c r="Q1038" s="16" t="str">
        <f>IFERROR(INT(IF(MID(VLOOKUP(B1038,IMPORT!$F:$AF,26,FALSE),1,10)&lt;&gt;"null",MID(VLOOKUP(B1038,IMPORT!$F:$AF,26,FALSE),1,10),"")),"")</f>
        <v/>
      </c>
      <c r="R1038" s="16" t="str">
        <f>IFERROR(IF(VLOOKUP(B1038,IMPORT!$F:$AF,11,FALSE)="true","X",""),"")</f>
        <v/>
      </c>
      <c r="S1038" s="16" t="str">
        <f>IFERROR(IF(VLOOKUP(B1038,IMPORT!$F:$AF,12,FALSE)="true","X",""),"")</f>
        <v/>
      </c>
      <c r="T1038" s="16" t="str">
        <f>IFERROR(IF(VLOOKUP(B1038,IMPORT!$F:$AF,9,FALSE)="true","X",""),"")</f>
        <v/>
      </c>
      <c r="U1038" s="16" t="str">
        <f>IFERROR(IF(VLOOKUP(B1038,IMPORT!$F:$AF,10,FALSE)="true","X",""),"")</f>
        <v/>
      </c>
      <c r="V1038" s="16" t="str">
        <f>IFERROR(IF(VLOOKUP(B1038,IMPORT!$F:$AF,13,FALSE)="true","X",""),"")</f>
        <v/>
      </c>
      <c r="W1038" s="16" t="str">
        <f>IFERROR(IF(VLOOKUP(B1038,IMPORT!$F:$AF,14,FALSE)="true","X",""),"")</f>
        <v/>
      </c>
      <c r="X1038" s="12" t="str">
        <f>IFERROR(INT(IF(MID(VLOOKUP(B1038,IMPORT!$F:$AF,27,FALSE),1,10)&lt;&gt;"null",MID(VLOOKUP(B1038,IMPORT!$F:$AF,27,FALSE),1,10),"-")),"")</f>
        <v/>
      </c>
      <c r="Y1038" s="21" t="str">
        <f>IFERROR(IF(VLOOKUP(B1038,IMPORT!$F:$AF,24,FALSE)&lt;&gt;"null",VLOOKUP(B1038,IMPORT!$F:$AF,24,FALSE),""),"")</f>
        <v/>
      </c>
      <c r="Z1038" s="18" t="str">
        <f>IFERROR(IF(VLOOKUP(B1038,IMPORT!$F:$AF,25,FALSE)&lt;&gt;"null",VLOOKUP(B1038,IMPORT!$F:$AF,25,FALSE),""),"")</f>
        <v/>
      </c>
    </row>
    <row r="1039" spans="1:26">
      <c r="A1039" s="1" t="str">
        <f>IFERROR(IF(IMPORT!C1039&lt;&gt;"",IMPORT!C1039,""),"")</f>
        <v/>
      </c>
      <c r="B1039" s="1">
        <f>IFERROR(VLOOKUP(D1039,IMPORT!$1:$1048576,6,FALSE),"")</f>
        <v>0</v>
      </c>
      <c r="C1039" s="1" t="str">
        <f>IFERROR(VLOOKUP(B1039,IMPORT!$F:$G,2,FALSE),"")</f>
        <v/>
      </c>
      <c r="D1039" s="8" t="str">
        <f>IFERROR(IF(IMPORT!A1039&lt;&gt;"",IMPORT!A1039,""),"")</f>
        <v/>
      </c>
      <c r="E1039" s="1">
        <f>IFERROR(VLOOKUP(D1039,IMPORT!$1:$1048576,21,FALSE),"")</f>
        <v>0</v>
      </c>
      <c r="F1039" s="25" t="str">
        <f>IFERROR(IF(VLOOKUP(B1039,IMPORT!$F:$J,4,0)="true","","S"),"")</f>
        <v/>
      </c>
      <c r="G1039" s="10" t="str">
        <f>IFERROR(IF(VLOOKUP(B1039,IMPORT!$F:$J,5,0)="normal","","B"),"")</f>
        <v/>
      </c>
      <c r="H1039" s="26" t="str">
        <f>IFERROR(IF(VLOOKUP(B1039,IMPORT!$F:$L,7,0)="true","","P"),"")</f>
        <v/>
      </c>
      <c r="I1039" s="18" t="str">
        <f>IF(AND(OR(IMPORT!K1039="available",IMPORT!K1039="reservation",IMPORT!K1039="reservation-late"),OR(A1039&lt;&gt;"Z - Garage - Livraison",A1039&lt;&gt;"Z - Garage - Livraison")),B1039,"")</f>
        <v/>
      </c>
      <c r="J1039" s="18" t="str">
        <f>IFERROR(IF(VLOOKUP(B1039,IMPORT!$F:$AF,21,FALSE)&lt;&gt;"null",IF(OR(A1039="Z - Garage - Livraison",A1039="Z - Garage - Restitution"),"",B1039),""),"")</f>
        <v/>
      </c>
      <c r="K1039" s="18" t="str">
        <f>IF(AND(J1039="",OR(IMPORT!K1039="intervention",IMPORT!K1039="intervention-late")),IF(OR(A1039="Z - Garage - Livraison",A1039="Z - Garage - Restitution"),"",B1039),"")</f>
        <v/>
      </c>
      <c r="L1039" s="18" t="str">
        <f>IFERROR(IF(OR(A1039="Z - Garage - Livraison",A1039="Z - Garage - Restitution"),B1039,""),"")</f>
        <v/>
      </c>
      <c r="M1039" s="20" t="str">
        <f>IFERROR(INT(IF(OR(IMPORT!K1039="intervention",IMPORT!K1039="intervention-late",IMPORT!K1039="unavailable"),IF(J1039&lt;&gt;"",MID(VLOOKUP(B1039,IMPORT!$F:$AF,21,0),1,10),MID(VLOOKUP(B1039,IMPORT!$F:$AF,19,0),1,10)),"")),"")</f>
        <v/>
      </c>
      <c r="N1039" s="20" t="str">
        <f>IFERROR(INT(IF(OR(IMPORT!K1039="intervention",IMPORT!K1039="intervention-late",IMPORT!K1039="unavailable"),IF(J1039&lt;&gt;"",MID(VLOOKUP(B1039,IMPORT!$F:$AF,22,0),1,10),MID(VLOOKUP(B1039,IMPORT!$F:$AF,20,0),1,10)),"")),"")</f>
        <v/>
      </c>
      <c r="O1039" s="18" t="str">
        <f t="shared" ca="1" si="16"/>
        <v/>
      </c>
      <c r="P1039" s="14" t="str">
        <f>IFERROR(INT(IF(MID(VLOOKUP(B1039,IMPORT!$F:$AF,23,FALSE),1,10)&lt;&gt;"null",MID(VLOOKUP(B1039,IMPORT!$F:$AF,23,FALSE),1,10),"")),"")</f>
        <v/>
      </c>
      <c r="Q1039" s="16" t="str">
        <f>IFERROR(INT(IF(MID(VLOOKUP(B1039,IMPORT!$F:$AF,26,FALSE),1,10)&lt;&gt;"null",MID(VLOOKUP(B1039,IMPORT!$F:$AF,26,FALSE),1,10),"")),"")</f>
        <v/>
      </c>
      <c r="R1039" s="16" t="str">
        <f>IFERROR(IF(VLOOKUP(B1039,IMPORT!$F:$AF,11,FALSE)="true","X",""),"")</f>
        <v/>
      </c>
      <c r="S1039" s="16" t="str">
        <f>IFERROR(IF(VLOOKUP(B1039,IMPORT!$F:$AF,12,FALSE)="true","X",""),"")</f>
        <v/>
      </c>
      <c r="T1039" s="16" t="str">
        <f>IFERROR(IF(VLOOKUP(B1039,IMPORT!$F:$AF,9,FALSE)="true","X",""),"")</f>
        <v/>
      </c>
      <c r="U1039" s="16" t="str">
        <f>IFERROR(IF(VLOOKUP(B1039,IMPORT!$F:$AF,10,FALSE)="true","X",""),"")</f>
        <v/>
      </c>
      <c r="V1039" s="16" t="str">
        <f>IFERROR(IF(VLOOKUP(B1039,IMPORT!$F:$AF,13,FALSE)="true","X",""),"")</f>
        <v/>
      </c>
      <c r="W1039" s="16" t="str">
        <f>IFERROR(IF(VLOOKUP(B1039,IMPORT!$F:$AF,14,FALSE)="true","X",""),"")</f>
        <v/>
      </c>
      <c r="X1039" s="12" t="str">
        <f>IFERROR(INT(IF(MID(VLOOKUP(B1039,IMPORT!$F:$AF,27,FALSE),1,10)&lt;&gt;"null",MID(VLOOKUP(B1039,IMPORT!$F:$AF,27,FALSE),1,10),"-")),"")</f>
        <v/>
      </c>
      <c r="Y1039" s="21" t="str">
        <f>IFERROR(IF(VLOOKUP(B1039,IMPORT!$F:$AF,24,FALSE)&lt;&gt;"null",VLOOKUP(B1039,IMPORT!$F:$AF,24,FALSE),""),"")</f>
        <v/>
      </c>
      <c r="Z1039" s="18" t="str">
        <f>IFERROR(IF(VLOOKUP(B1039,IMPORT!$F:$AF,25,FALSE)&lt;&gt;"null",VLOOKUP(B1039,IMPORT!$F:$AF,25,FALSE),""),"")</f>
        <v/>
      </c>
    </row>
    <row r="1040" spans="1:26">
      <c r="A1040" s="1" t="str">
        <f>IFERROR(IF(IMPORT!C1040&lt;&gt;"",IMPORT!C1040,""),"")</f>
        <v/>
      </c>
      <c r="B1040" s="1">
        <f>IFERROR(VLOOKUP(D1040,IMPORT!$1:$1048576,6,FALSE),"")</f>
        <v>0</v>
      </c>
      <c r="C1040" s="1" t="str">
        <f>IFERROR(VLOOKUP(B1040,IMPORT!$F:$G,2,FALSE),"")</f>
        <v/>
      </c>
      <c r="D1040" s="8" t="str">
        <f>IFERROR(IF(IMPORT!A1040&lt;&gt;"",IMPORT!A1040,""),"")</f>
        <v/>
      </c>
      <c r="E1040" s="1">
        <f>IFERROR(VLOOKUP(D1040,IMPORT!$1:$1048576,21,FALSE),"")</f>
        <v>0</v>
      </c>
      <c r="F1040" s="25" t="str">
        <f>IFERROR(IF(VLOOKUP(B1040,IMPORT!$F:$J,4,0)="true","","S"),"")</f>
        <v/>
      </c>
      <c r="G1040" s="10" t="str">
        <f>IFERROR(IF(VLOOKUP(B1040,IMPORT!$F:$J,5,0)="normal","","B"),"")</f>
        <v/>
      </c>
      <c r="H1040" s="26" t="str">
        <f>IFERROR(IF(VLOOKUP(B1040,IMPORT!$F:$L,7,0)="true","","P"),"")</f>
        <v/>
      </c>
      <c r="I1040" s="18" t="str">
        <f>IF(AND(OR(IMPORT!K1040="available",IMPORT!K1040="reservation",IMPORT!K1040="reservation-late"),OR(A1040&lt;&gt;"Z - Garage - Livraison",A1040&lt;&gt;"Z - Garage - Livraison")),B1040,"")</f>
        <v/>
      </c>
      <c r="J1040" s="18" t="str">
        <f>IFERROR(IF(VLOOKUP(B1040,IMPORT!$F:$AF,21,FALSE)&lt;&gt;"null",IF(OR(A1040="Z - Garage - Livraison",A1040="Z - Garage - Restitution"),"",B1040),""),"")</f>
        <v/>
      </c>
      <c r="K1040" s="18" t="str">
        <f>IF(AND(J1040="",OR(IMPORT!K1040="intervention",IMPORT!K1040="intervention-late")),IF(OR(A1040="Z - Garage - Livraison",A1040="Z - Garage - Restitution"),"",B1040),"")</f>
        <v/>
      </c>
      <c r="L1040" s="18" t="str">
        <f>IFERROR(IF(OR(A1040="Z - Garage - Livraison",A1040="Z - Garage - Restitution"),B1040,""),"")</f>
        <v/>
      </c>
      <c r="M1040" s="20" t="str">
        <f>IFERROR(INT(IF(OR(IMPORT!K1040="intervention",IMPORT!K1040="intervention-late",IMPORT!K1040="unavailable"),IF(J1040&lt;&gt;"",MID(VLOOKUP(B1040,IMPORT!$F:$AF,21,0),1,10),MID(VLOOKUP(B1040,IMPORT!$F:$AF,19,0),1,10)),"")),"")</f>
        <v/>
      </c>
      <c r="N1040" s="20" t="str">
        <f>IFERROR(INT(IF(OR(IMPORT!K1040="intervention",IMPORT!K1040="intervention-late",IMPORT!K1040="unavailable"),IF(J1040&lt;&gt;"",MID(VLOOKUP(B1040,IMPORT!$F:$AF,22,0),1,10),MID(VLOOKUP(B1040,IMPORT!$F:$AF,20,0),1,10)),"")),"")</f>
        <v/>
      </c>
      <c r="O1040" s="18" t="str">
        <f t="shared" ca="1" si="16"/>
        <v/>
      </c>
      <c r="P1040" s="14" t="str">
        <f>IFERROR(INT(IF(MID(VLOOKUP(B1040,IMPORT!$F:$AF,23,FALSE),1,10)&lt;&gt;"null",MID(VLOOKUP(B1040,IMPORT!$F:$AF,23,FALSE),1,10),"")),"")</f>
        <v/>
      </c>
      <c r="Q1040" s="16" t="str">
        <f>IFERROR(INT(IF(MID(VLOOKUP(B1040,IMPORT!$F:$AF,26,FALSE),1,10)&lt;&gt;"null",MID(VLOOKUP(B1040,IMPORT!$F:$AF,26,FALSE),1,10),"")),"")</f>
        <v/>
      </c>
      <c r="R1040" s="16" t="str">
        <f>IFERROR(IF(VLOOKUP(B1040,IMPORT!$F:$AF,11,FALSE)="true","X",""),"")</f>
        <v/>
      </c>
      <c r="S1040" s="16" t="str">
        <f>IFERROR(IF(VLOOKUP(B1040,IMPORT!$F:$AF,12,FALSE)="true","X",""),"")</f>
        <v/>
      </c>
      <c r="T1040" s="16" t="str">
        <f>IFERROR(IF(VLOOKUP(B1040,IMPORT!$F:$AF,9,FALSE)="true","X",""),"")</f>
        <v/>
      </c>
      <c r="U1040" s="16" t="str">
        <f>IFERROR(IF(VLOOKUP(B1040,IMPORT!$F:$AF,10,FALSE)="true","X",""),"")</f>
        <v/>
      </c>
      <c r="V1040" s="16" t="str">
        <f>IFERROR(IF(VLOOKUP(B1040,IMPORT!$F:$AF,13,FALSE)="true","X",""),"")</f>
        <v/>
      </c>
      <c r="W1040" s="16" t="str">
        <f>IFERROR(IF(VLOOKUP(B1040,IMPORT!$F:$AF,14,FALSE)="true","X",""),"")</f>
        <v/>
      </c>
      <c r="X1040" s="12" t="str">
        <f>IFERROR(INT(IF(MID(VLOOKUP(B1040,IMPORT!$F:$AF,27,FALSE),1,10)&lt;&gt;"null",MID(VLOOKUP(B1040,IMPORT!$F:$AF,27,FALSE),1,10),"-")),"")</f>
        <v/>
      </c>
      <c r="Y1040" s="21" t="str">
        <f>IFERROR(IF(VLOOKUP(B1040,IMPORT!$F:$AF,24,FALSE)&lt;&gt;"null",VLOOKUP(B1040,IMPORT!$F:$AF,24,FALSE),""),"")</f>
        <v/>
      </c>
      <c r="Z1040" s="18" t="str">
        <f>IFERROR(IF(VLOOKUP(B1040,IMPORT!$F:$AF,25,FALSE)&lt;&gt;"null",VLOOKUP(B1040,IMPORT!$F:$AF,25,FALSE),""),"")</f>
        <v/>
      </c>
    </row>
    <row r="1041" spans="1:26">
      <c r="A1041" s="1" t="str">
        <f>IFERROR(IF(IMPORT!C1041&lt;&gt;"",IMPORT!C1041,""),"")</f>
        <v/>
      </c>
      <c r="B1041" s="1">
        <f>IFERROR(VLOOKUP(D1041,IMPORT!$1:$1048576,6,FALSE),"")</f>
        <v>0</v>
      </c>
      <c r="C1041" s="1" t="str">
        <f>IFERROR(VLOOKUP(B1041,IMPORT!$F:$G,2,FALSE),"")</f>
        <v/>
      </c>
      <c r="D1041" s="8" t="str">
        <f>IFERROR(IF(IMPORT!A1041&lt;&gt;"",IMPORT!A1041,""),"")</f>
        <v/>
      </c>
      <c r="E1041" s="1">
        <f>IFERROR(VLOOKUP(D1041,IMPORT!$1:$1048576,21,FALSE),"")</f>
        <v>0</v>
      </c>
      <c r="F1041" s="25" t="str">
        <f>IFERROR(IF(VLOOKUP(B1041,IMPORT!$F:$J,4,0)="true","","S"),"")</f>
        <v/>
      </c>
      <c r="G1041" s="10" t="str">
        <f>IFERROR(IF(VLOOKUP(B1041,IMPORT!$F:$J,5,0)="normal","","B"),"")</f>
        <v/>
      </c>
      <c r="H1041" s="26" t="str">
        <f>IFERROR(IF(VLOOKUP(B1041,IMPORT!$F:$L,7,0)="true","","P"),"")</f>
        <v/>
      </c>
      <c r="I1041" s="18" t="str">
        <f>IF(AND(OR(IMPORT!K1041="available",IMPORT!K1041="reservation",IMPORT!K1041="reservation-late"),OR(A1041&lt;&gt;"Z - Garage - Livraison",A1041&lt;&gt;"Z - Garage - Livraison")),B1041,"")</f>
        <v/>
      </c>
      <c r="J1041" s="18" t="str">
        <f>IFERROR(IF(VLOOKUP(B1041,IMPORT!$F:$AF,21,FALSE)&lt;&gt;"null",IF(OR(A1041="Z - Garage - Livraison",A1041="Z - Garage - Restitution"),"",B1041),""),"")</f>
        <v/>
      </c>
      <c r="K1041" s="18" t="str">
        <f>IF(AND(J1041="",OR(IMPORT!K1041="intervention",IMPORT!K1041="intervention-late")),IF(OR(A1041="Z - Garage - Livraison",A1041="Z - Garage - Restitution"),"",B1041),"")</f>
        <v/>
      </c>
      <c r="L1041" s="18" t="str">
        <f>IFERROR(IF(OR(A1041="Z - Garage - Livraison",A1041="Z - Garage - Restitution"),B1041,""),"")</f>
        <v/>
      </c>
      <c r="M1041" s="20" t="str">
        <f>IFERROR(INT(IF(OR(IMPORT!K1041="intervention",IMPORT!K1041="intervention-late",IMPORT!K1041="unavailable"),IF(J1041&lt;&gt;"",MID(VLOOKUP(B1041,IMPORT!$F:$AF,21,0),1,10),MID(VLOOKUP(B1041,IMPORT!$F:$AF,19,0),1,10)),"")),"")</f>
        <v/>
      </c>
      <c r="N1041" s="20" t="str">
        <f>IFERROR(INT(IF(OR(IMPORT!K1041="intervention",IMPORT!K1041="intervention-late",IMPORT!K1041="unavailable"),IF(J1041&lt;&gt;"",MID(VLOOKUP(B1041,IMPORT!$F:$AF,22,0),1,10),MID(VLOOKUP(B1041,IMPORT!$F:$AF,20,0),1,10)),"")),"")</f>
        <v/>
      </c>
      <c r="O1041" s="18" t="str">
        <f t="shared" ca="1" si="16"/>
        <v/>
      </c>
      <c r="P1041" s="14" t="str">
        <f>IFERROR(INT(IF(MID(VLOOKUP(B1041,IMPORT!$F:$AF,23,FALSE),1,10)&lt;&gt;"null",MID(VLOOKUP(B1041,IMPORT!$F:$AF,23,FALSE),1,10),"")),"")</f>
        <v/>
      </c>
      <c r="Q1041" s="16" t="str">
        <f>IFERROR(INT(IF(MID(VLOOKUP(B1041,IMPORT!$F:$AF,26,FALSE),1,10)&lt;&gt;"null",MID(VLOOKUP(B1041,IMPORT!$F:$AF,26,FALSE),1,10),"")),"")</f>
        <v/>
      </c>
      <c r="R1041" s="16" t="str">
        <f>IFERROR(IF(VLOOKUP(B1041,IMPORT!$F:$AF,11,FALSE)="true","X",""),"")</f>
        <v/>
      </c>
      <c r="S1041" s="16" t="str">
        <f>IFERROR(IF(VLOOKUP(B1041,IMPORT!$F:$AF,12,FALSE)="true","X",""),"")</f>
        <v/>
      </c>
      <c r="T1041" s="16" t="str">
        <f>IFERROR(IF(VLOOKUP(B1041,IMPORT!$F:$AF,9,FALSE)="true","X",""),"")</f>
        <v/>
      </c>
      <c r="U1041" s="16" t="str">
        <f>IFERROR(IF(VLOOKUP(B1041,IMPORT!$F:$AF,10,FALSE)="true","X",""),"")</f>
        <v/>
      </c>
      <c r="V1041" s="16" t="str">
        <f>IFERROR(IF(VLOOKUP(B1041,IMPORT!$F:$AF,13,FALSE)="true","X",""),"")</f>
        <v/>
      </c>
      <c r="W1041" s="16" t="str">
        <f>IFERROR(IF(VLOOKUP(B1041,IMPORT!$F:$AF,14,FALSE)="true","X",""),"")</f>
        <v/>
      </c>
      <c r="X1041" s="12" t="str">
        <f>IFERROR(INT(IF(MID(VLOOKUP(B1041,IMPORT!$F:$AF,27,FALSE),1,10)&lt;&gt;"null",MID(VLOOKUP(B1041,IMPORT!$F:$AF,27,FALSE),1,10),"-")),"")</f>
        <v/>
      </c>
      <c r="Y1041" s="21" t="str">
        <f>IFERROR(IF(VLOOKUP(B1041,IMPORT!$F:$AF,24,FALSE)&lt;&gt;"null",VLOOKUP(B1041,IMPORT!$F:$AF,24,FALSE),""),"")</f>
        <v/>
      </c>
      <c r="Z1041" s="18" t="str">
        <f>IFERROR(IF(VLOOKUP(B1041,IMPORT!$F:$AF,25,FALSE)&lt;&gt;"null",VLOOKUP(B1041,IMPORT!$F:$AF,25,FALSE),""),"")</f>
        <v/>
      </c>
    </row>
    <row r="1042" spans="1:26">
      <c r="A1042" s="1" t="str">
        <f>IFERROR(IF(IMPORT!C1042&lt;&gt;"",IMPORT!C1042,""),"")</f>
        <v/>
      </c>
      <c r="B1042" s="1">
        <f>IFERROR(VLOOKUP(D1042,IMPORT!$1:$1048576,6,FALSE),"")</f>
        <v>0</v>
      </c>
      <c r="C1042" s="1" t="str">
        <f>IFERROR(VLOOKUP(B1042,IMPORT!$F:$G,2,FALSE),"")</f>
        <v/>
      </c>
      <c r="D1042" s="8" t="str">
        <f>IFERROR(IF(IMPORT!A1042&lt;&gt;"",IMPORT!A1042,""),"")</f>
        <v/>
      </c>
      <c r="E1042" s="1">
        <f>IFERROR(VLOOKUP(D1042,IMPORT!$1:$1048576,21,FALSE),"")</f>
        <v>0</v>
      </c>
      <c r="F1042" s="25" t="str">
        <f>IFERROR(IF(VLOOKUP(B1042,IMPORT!$F:$J,4,0)="true","","S"),"")</f>
        <v/>
      </c>
      <c r="G1042" s="10" t="str">
        <f>IFERROR(IF(VLOOKUP(B1042,IMPORT!$F:$J,5,0)="normal","","B"),"")</f>
        <v/>
      </c>
      <c r="H1042" s="26" t="str">
        <f>IFERROR(IF(VLOOKUP(B1042,IMPORT!$F:$L,7,0)="true","","P"),"")</f>
        <v/>
      </c>
      <c r="I1042" s="18" t="str">
        <f>IF(AND(OR(IMPORT!K1042="available",IMPORT!K1042="reservation",IMPORT!K1042="reservation-late"),OR(A1042&lt;&gt;"Z - Garage - Livraison",A1042&lt;&gt;"Z - Garage - Livraison")),B1042,"")</f>
        <v/>
      </c>
      <c r="J1042" s="18" t="str">
        <f>IFERROR(IF(VLOOKUP(B1042,IMPORT!$F:$AF,21,FALSE)&lt;&gt;"null",IF(OR(A1042="Z - Garage - Livraison",A1042="Z - Garage - Restitution"),"",B1042),""),"")</f>
        <v/>
      </c>
      <c r="K1042" s="18" t="str">
        <f>IF(AND(J1042="",OR(IMPORT!K1042="intervention",IMPORT!K1042="intervention-late")),IF(OR(A1042="Z - Garage - Livraison",A1042="Z - Garage - Restitution"),"",B1042),"")</f>
        <v/>
      </c>
      <c r="L1042" s="18" t="str">
        <f>IFERROR(IF(OR(A1042="Z - Garage - Livraison",A1042="Z - Garage - Restitution"),B1042,""),"")</f>
        <v/>
      </c>
      <c r="M1042" s="20" t="str">
        <f>IFERROR(INT(IF(OR(IMPORT!K1042="intervention",IMPORT!K1042="intervention-late",IMPORT!K1042="unavailable"),IF(J1042&lt;&gt;"",MID(VLOOKUP(B1042,IMPORT!$F:$AF,21,0),1,10),MID(VLOOKUP(B1042,IMPORT!$F:$AF,19,0),1,10)),"")),"")</f>
        <v/>
      </c>
      <c r="N1042" s="20" t="str">
        <f>IFERROR(INT(IF(OR(IMPORT!K1042="intervention",IMPORT!K1042="intervention-late",IMPORT!K1042="unavailable"),IF(J1042&lt;&gt;"",MID(VLOOKUP(B1042,IMPORT!$F:$AF,22,0),1,10),MID(VLOOKUP(B1042,IMPORT!$F:$AF,20,0),1,10)),"")),"")</f>
        <v/>
      </c>
      <c r="O1042" s="18" t="str">
        <f t="shared" ca="1" si="16"/>
        <v/>
      </c>
      <c r="P1042" s="14" t="str">
        <f>IFERROR(INT(IF(MID(VLOOKUP(B1042,IMPORT!$F:$AF,23,FALSE),1,10)&lt;&gt;"null",MID(VLOOKUP(B1042,IMPORT!$F:$AF,23,FALSE),1,10),"")),"")</f>
        <v/>
      </c>
      <c r="Q1042" s="16" t="str">
        <f>IFERROR(INT(IF(MID(VLOOKUP(B1042,IMPORT!$F:$AF,26,FALSE),1,10)&lt;&gt;"null",MID(VLOOKUP(B1042,IMPORT!$F:$AF,26,FALSE),1,10),"")),"")</f>
        <v/>
      </c>
      <c r="R1042" s="16" t="str">
        <f>IFERROR(IF(VLOOKUP(B1042,IMPORT!$F:$AF,11,FALSE)="true","X",""),"")</f>
        <v/>
      </c>
      <c r="S1042" s="16" t="str">
        <f>IFERROR(IF(VLOOKUP(B1042,IMPORT!$F:$AF,12,FALSE)="true","X",""),"")</f>
        <v/>
      </c>
      <c r="T1042" s="16" t="str">
        <f>IFERROR(IF(VLOOKUP(B1042,IMPORT!$F:$AF,9,FALSE)="true","X",""),"")</f>
        <v/>
      </c>
      <c r="U1042" s="16" t="str">
        <f>IFERROR(IF(VLOOKUP(B1042,IMPORT!$F:$AF,10,FALSE)="true","X",""),"")</f>
        <v/>
      </c>
      <c r="V1042" s="16" t="str">
        <f>IFERROR(IF(VLOOKUP(B1042,IMPORT!$F:$AF,13,FALSE)="true","X",""),"")</f>
        <v/>
      </c>
      <c r="W1042" s="16" t="str">
        <f>IFERROR(IF(VLOOKUP(B1042,IMPORT!$F:$AF,14,FALSE)="true","X",""),"")</f>
        <v/>
      </c>
      <c r="X1042" s="12" t="str">
        <f>IFERROR(INT(IF(MID(VLOOKUP(B1042,IMPORT!$F:$AF,27,FALSE),1,10)&lt;&gt;"null",MID(VLOOKUP(B1042,IMPORT!$F:$AF,27,FALSE),1,10),"-")),"")</f>
        <v/>
      </c>
      <c r="Y1042" s="21" t="str">
        <f>IFERROR(IF(VLOOKUP(B1042,IMPORT!$F:$AF,24,FALSE)&lt;&gt;"null",VLOOKUP(B1042,IMPORT!$F:$AF,24,FALSE),""),"")</f>
        <v/>
      </c>
      <c r="Z1042" s="18" t="str">
        <f>IFERROR(IF(VLOOKUP(B1042,IMPORT!$F:$AF,25,FALSE)&lt;&gt;"null",VLOOKUP(B1042,IMPORT!$F:$AF,25,FALSE),""),"")</f>
        <v/>
      </c>
    </row>
    <row r="1043" spans="1:26">
      <c r="A1043" s="1" t="str">
        <f>IFERROR(IF(IMPORT!C1043&lt;&gt;"",IMPORT!C1043,""),"")</f>
        <v/>
      </c>
      <c r="B1043" s="1">
        <f>IFERROR(VLOOKUP(D1043,IMPORT!$1:$1048576,6,FALSE),"")</f>
        <v>0</v>
      </c>
      <c r="C1043" s="1" t="str">
        <f>IFERROR(VLOOKUP(B1043,IMPORT!$F:$G,2,FALSE),"")</f>
        <v/>
      </c>
      <c r="D1043" s="8" t="str">
        <f>IFERROR(IF(IMPORT!A1043&lt;&gt;"",IMPORT!A1043,""),"")</f>
        <v/>
      </c>
      <c r="E1043" s="1">
        <f>IFERROR(VLOOKUP(D1043,IMPORT!$1:$1048576,21,FALSE),"")</f>
        <v>0</v>
      </c>
      <c r="F1043" s="25" t="str">
        <f>IFERROR(IF(VLOOKUP(B1043,IMPORT!$F:$J,4,0)="true","","S"),"")</f>
        <v/>
      </c>
      <c r="G1043" s="10" t="str">
        <f>IFERROR(IF(VLOOKUP(B1043,IMPORT!$F:$J,5,0)="normal","","B"),"")</f>
        <v/>
      </c>
      <c r="H1043" s="26" t="str">
        <f>IFERROR(IF(VLOOKUP(B1043,IMPORT!$F:$L,7,0)="true","","P"),"")</f>
        <v/>
      </c>
      <c r="I1043" s="18" t="str">
        <f>IF(AND(OR(IMPORT!K1043="available",IMPORT!K1043="reservation",IMPORT!K1043="reservation-late"),OR(A1043&lt;&gt;"Z - Garage - Livraison",A1043&lt;&gt;"Z - Garage - Livraison")),B1043,"")</f>
        <v/>
      </c>
      <c r="J1043" s="18" t="str">
        <f>IFERROR(IF(VLOOKUP(B1043,IMPORT!$F:$AF,21,FALSE)&lt;&gt;"null",IF(OR(A1043="Z - Garage - Livraison",A1043="Z - Garage - Restitution"),"",B1043),""),"")</f>
        <v/>
      </c>
      <c r="K1043" s="18" t="str">
        <f>IF(AND(J1043="",OR(IMPORT!K1043="intervention",IMPORT!K1043="intervention-late")),IF(OR(A1043="Z - Garage - Livraison",A1043="Z - Garage - Restitution"),"",B1043),"")</f>
        <v/>
      </c>
      <c r="L1043" s="18" t="str">
        <f>IFERROR(IF(OR(A1043="Z - Garage - Livraison",A1043="Z - Garage - Restitution"),B1043,""),"")</f>
        <v/>
      </c>
      <c r="M1043" s="20" t="str">
        <f>IFERROR(INT(IF(OR(IMPORT!K1043="intervention",IMPORT!K1043="intervention-late",IMPORT!K1043="unavailable"),IF(J1043&lt;&gt;"",MID(VLOOKUP(B1043,IMPORT!$F:$AF,21,0),1,10),MID(VLOOKUP(B1043,IMPORT!$F:$AF,19,0),1,10)),"")),"")</f>
        <v/>
      </c>
      <c r="N1043" s="20" t="str">
        <f>IFERROR(INT(IF(OR(IMPORT!K1043="intervention",IMPORT!K1043="intervention-late",IMPORT!K1043="unavailable"),IF(J1043&lt;&gt;"",MID(VLOOKUP(B1043,IMPORT!$F:$AF,22,0),1,10),MID(VLOOKUP(B1043,IMPORT!$F:$AF,20,0),1,10)),"")),"")</f>
        <v/>
      </c>
      <c r="O1043" s="18" t="str">
        <f t="shared" ca="1" si="16"/>
        <v/>
      </c>
      <c r="P1043" s="14" t="str">
        <f>IFERROR(INT(IF(MID(VLOOKUP(B1043,IMPORT!$F:$AF,23,FALSE),1,10)&lt;&gt;"null",MID(VLOOKUP(B1043,IMPORT!$F:$AF,23,FALSE),1,10),"")),"")</f>
        <v/>
      </c>
      <c r="Q1043" s="16" t="str">
        <f>IFERROR(INT(IF(MID(VLOOKUP(B1043,IMPORT!$F:$AF,26,FALSE),1,10)&lt;&gt;"null",MID(VLOOKUP(B1043,IMPORT!$F:$AF,26,FALSE),1,10),"")),"")</f>
        <v/>
      </c>
      <c r="R1043" s="16" t="str">
        <f>IFERROR(IF(VLOOKUP(B1043,IMPORT!$F:$AF,11,FALSE)="true","X",""),"")</f>
        <v/>
      </c>
      <c r="S1043" s="16" t="str">
        <f>IFERROR(IF(VLOOKUP(B1043,IMPORT!$F:$AF,12,FALSE)="true","X",""),"")</f>
        <v/>
      </c>
      <c r="T1043" s="16" t="str">
        <f>IFERROR(IF(VLOOKUP(B1043,IMPORT!$F:$AF,9,FALSE)="true","X",""),"")</f>
        <v/>
      </c>
      <c r="U1043" s="16" t="str">
        <f>IFERROR(IF(VLOOKUP(B1043,IMPORT!$F:$AF,10,FALSE)="true","X",""),"")</f>
        <v/>
      </c>
      <c r="V1043" s="16" t="str">
        <f>IFERROR(IF(VLOOKUP(B1043,IMPORT!$F:$AF,13,FALSE)="true","X",""),"")</f>
        <v/>
      </c>
      <c r="W1043" s="16" t="str">
        <f>IFERROR(IF(VLOOKUP(B1043,IMPORT!$F:$AF,14,FALSE)="true","X",""),"")</f>
        <v/>
      </c>
      <c r="X1043" s="12" t="str">
        <f>IFERROR(INT(IF(MID(VLOOKUP(B1043,IMPORT!$F:$AF,27,FALSE),1,10)&lt;&gt;"null",MID(VLOOKUP(B1043,IMPORT!$F:$AF,27,FALSE),1,10),"-")),"")</f>
        <v/>
      </c>
      <c r="Y1043" s="21" t="str">
        <f>IFERROR(IF(VLOOKUP(B1043,IMPORT!$F:$AF,24,FALSE)&lt;&gt;"null",VLOOKUP(B1043,IMPORT!$F:$AF,24,FALSE),""),"")</f>
        <v/>
      </c>
      <c r="Z1043" s="18" t="str">
        <f>IFERROR(IF(VLOOKUP(B1043,IMPORT!$F:$AF,25,FALSE)&lt;&gt;"null",VLOOKUP(B1043,IMPORT!$F:$AF,25,FALSE),""),"")</f>
        <v/>
      </c>
    </row>
    <row r="1044" spans="1:26">
      <c r="A1044" s="1" t="str">
        <f>IFERROR(IF(IMPORT!C1044&lt;&gt;"",IMPORT!C1044,""),"")</f>
        <v/>
      </c>
      <c r="B1044" s="1">
        <f>IFERROR(VLOOKUP(D1044,IMPORT!$1:$1048576,6,FALSE),"")</f>
        <v>0</v>
      </c>
      <c r="C1044" s="1" t="str">
        <f>IFERROR(VLOOKUP(B1044,IMPORT!$F:$G,2,FALSE),"")</f>
        <v/>
      </c>
      <c r="D1044" s="8" t="str">
        <f>IFERROR(IF(IMPORT!A1044&lt;&gt;"",IMPORT!A1044,""),"")</f>
        <v/>
      </c>
      <c r="E1044" s="1">
        <f>IFERROR(VLOOKUP(D1044,IMPORT!$1:$1048576,21,FALSE),"")</f>
        <v>0</v>
      </c>
      <c r="F1044" s="25" t="str">
        <f>IFERROR(IF(VLOOKUP(B1044,IMPORT!$F:$J,4,0)="true","","S"),"")</f>
        <v/>
      </c>
      <c r="G1044" s="10" t="str">
        <f>IFERROR(IF(VLOOKUP(B1044,IMPORT!$F:$J,5,0)="normal","","B"),"")</f>
        <v/>
      </c>
      <c r="H1044" s="26" t="str">
        <f>IFERROR(IF(VLOOKUP(B1044,IMPORT!$F:$L,7,0)="true","","P"),"")</f>
        <v/>
      </c>
      <c r="I1044" s="18" t="str">
        <f>IF(AND(OR(IMPORT!K1044="available",IMPORT!K1044="reservation",IMPORT!K1044="reservation-late"),OR(A1044&lt;&gt;"Z - Garage - Livraison",A1044&lt;&gt;"Z - Garage - Livraison")),B1044,"")</f>
        <v/>
      </c>
      <c r="J1044" s="18" t="str">
        <f>IFERROR(IF(VLOOKUP(B1044,IMPORT!$F:$AF,21,FALSE)&lt;&gt;"null",IF(OR(A1044="Z - Garage - Livraison",A1044="Z - Garage - Restitution"),"",B1044),""),"")</f>
        <v/>
      </c>
      <c r="K1044" s="18" t="str">
        <f>IF(AND(J1044="",OR(IMPORT!K1044="intervention",IMPORT!K1044="intervention-late")),IF(OR(A1044="Z - Garage - Livraison",A1044="Z - Garage - Restitution"),"",B1044),"")</f>
        <v/>
      </c>
      <c r="L1044" s="18" t="str">
        <f>IFERROR(IF(OR(A1044="Z - Garage - Livraison",A1044="Z - Garage - Restitution"),B1044,""),"")</f>
        <v/>
      </c>
      <c r="M1044" s="20" t="str">
        <f>IFERROR(INT(IF(OR(IMPORT!K1044="intervention",IMPORT!K1044="intervention-late",IMPORT!K1044="unavailable"),IF(J1044&lt;&gt;"",MID(VLOOKUP(B1044,IMPORT!$F:$AF,21,0),1,10),MID(VLOOKUP(B1044,IMPORT!$F:$AF,19,0),1,10)),"")),"")</f>
        <v/>
      </c>
      <c r="N1044" s="20" t="str">
        <f>IFERROR(INT(IF(OR(IMPORT!K1044="intervention",IMPORT!K1044="intervention-late",IMPORT!K1044="unavailable"),IF(J1044&lt;&gt;"",MID(VLOOKUP(B1044,IMPORT!$F:$AF,22,0),1,10),MID(VLOOKUP(B1044,IMPORT!$F:$AF,20,0),1,10)),"")),"")</f>
        <v/>
      </c>
      <c r="O1044" s="18" t="str">
        <f t="shared" ca="1" si="16"/>
        <v/>
      </c>
      <c r="P1044" s="14" t="str">
        <f>IFERROR(INT(IF(MID(VLOOKUP(B1044,IMPORT!$F:$AF,23,FALSE),1,10)&lt;&gt;"null",MID(VLOOKUP(B1044,IMPORT!$F:$AF,23,FALSE),1,10),"")),"")</f>
        <v/>
      </c>
      <c r="Q1044" s="16" t="str">
        <f>IFERROR(INT(IF(MID(VLOOKUP(B1044,IMPORT!$F:$AF,26,FALSE),1,10)&lt;&gt;"null",MID(VLOOKUP(B1044,IMPORT!$F:$AF,26,FALSE),1,10),"")),"")</f>
        <v/>
      </c>
      <c r="R1044" s="16" t="str">
        <f>IFERROR(IF(VLOOKUP(B1044,IMPORT!$F:$AF,11,FALSE)="true","X",""),"")</f>
        <v/>
      </c>
      <c r="S1044" s="16" t="str">
        <f>IFERROR(IF(VLOOKUP(B1044,IMPORT!$F:$AF,12,FALSE)="true","X",""),"")</f>
        <v/>
      </c>
      <c r="T1044" s="16" t="str">
        <f>IFERROR(IF(VLOOKUP(B1044,IMPORT!$F:$AF,9,FALSE)="true","X",""),"")</f>
        <v/>
      </c>
      <c r="U1044" s="16" t="str">
        <f>IFERROR(IF(VLOOKUP(B1044,IMPORT!$F:$AF,10,FALSE)="true","X",""),"")</f>
        <v/>
      </c>
      <c r="V1044" s="16" t="str">
        <f>IFERROR(IF(VLOOKUP(B1044,IMPORT!$F:$AF,13,FALSE)="true","X",""),"")</f>
        <v/>
      </c>
      <c r="W1044" s="16" t="str">
        <f>IFERROR(IF(VLOOKUP(B1044,IMPORT!$F:$AF,14,FALSE)="true","X",""),"")</f>
        <v/>
      </c>
      <c r="X1044" s="12" t="str">
        <f>IFERROR(INT(IF(MID(VLOOKUP(B1044,IMPORT!$F:$AF,27,FALSE),1,10)&lt;&gt;"null",MID(VLOOKUP(B1044,IMPORT!$F:$AF,27,FALSE),1,10),"-")),"")</f>
        <v/>
      </c>
      <c r="Y1044" s="21" t="str">
        <f>IFERROR(IF(VLOOKUP(B1044,IMPORT!$F:$AF,24,FALSE)&lt;&gt;"null",VLOOKUP(B1044,IMPORT!$F:$AF,24,FALSE),""),"")</f>
        <v/>
      </c>
      <c r="Z1044" s="18" t="str">
        <f>IFERROR(IF(VLOOKUP(B1044,IMPORT!$F:$AF,25,FALSE)&lt;&gt;"null",VLOOKUP(B1044,IMPORT!$F:$AF,25,FALSE),""),"")</f>
        <v/>
      </c>
    </row>
    <row r="1045" spans="1:26">
      <c r="A1045" s="1" t="str">
        <f>IFERROR(IF(IMPORT!C1045&lt;&gt;"",IMPORT!C1045,""),"")</f>
        <v/>
      </c>
      <c r="B1045" s="1">
        <f>IFERROR(VLOOKUP(D1045,IMPORT!$1:$1048576,6,FALSE),"")</f>
        <v>0</v>
      </c>
      <c r="C1045" s="1" t="str">
        <f>IFERROR(VLOOKUP(B1045,IMPORT!$F:$G,2,FALSE),"")</f>
        <v/>
      </c>
      <c r="D1045" s="8" t="str">
        <f>IFERROR(IF(IMPORT!A1045&lt;&gt;"",IMPORT!A1045,""),"")</f>
        <v/>
      </c>
      <c r="E1045" s="1">
        <f>IFERROR(VLOOKUP(D1045,IMPORT!$1:$1048576,21,FALSE),"")</f>
        <v>0</v>
      </c>
      <c r="F1045" s="25" t="str">
        <f>IFERROR(IF(VLOOKUP(B1045,IMPORT!$F:$J,4,0)="true","","S"),"")</f>
        <v/>
      </c>
      <c r="G1045" s="10" t="str">
        <f>IFERROR(IF(VLOOKUP(B1045,IMPORT!$F:$J,5,0)="normal","","B"),"")</f>
        <v/>
      </c>
      <c r="H1045" s="26" t="str">
        <f>IFERROR(IF(VLOOKUP(B1045,IMPORT!$F:$L,7,0)="true","","P"),"")</f>
        <v/>
      </c>
      <c r="I1045" s="18" t="str">
        <f>IF(AND(OR(IMPORT!K1045="available",IMPORT!K1045="reservation",IMPORT!K1045="reservation-late"),OR(A1045&lt;&gt;"Z - Garage - Livraison",A1045&lt;&gt;"Z - Garage - Livraison")),B1045,"")</f>
        <v/>
      </c>
      <c r="J1045" s="18" t="str">
        <f>IFERROR(IF(VLOOKUP(B1045,IMPORT!$F:$AF,21,FALSE)&lt;&gt;"null",IF(OR(A1045="Z - Garage - Livraison",A1045="Z - Garage - Restitution"),"",B1045),""),"")</f>
        <v/>
      </c>
      <c r="K1045" s="18" t="str">
        <f>IF(AND(J1045="",OR(IMPORT!K1045="intervention",IMPORT!K1045="intervention-late")),IF(OR(A1045="Z - Garage - Livraison",A1045="Z - Garage - Restitution"),"",B1045),"")</f>
        <v/>
      </c>
      <c r="L1045" s="18" t="str">
        <f>IFERROR(IF(OR(A1045="Z - Garage - Livraison",A1045="Z - Garage - Restitution"),B1045,""),"")</f>
        <v/>
      </c>
      <c r="M1045" s="20" t="str">
        <f>IFERROR(INT(IF(OR(IMPORT!K1045="intervention",IMPORT!K1045="intervention-late",IMPORT!K1045="unavailable"),IF(J1045&lt;&gt;"",MID(VLOOKUP(B1045,IMPORT!$F:$AF,21,0),1,10),MID(VLOOKUP(B1045,IMPORT!$F:$AF,19,0),1,10)),"")),"")</f>
        <v/>
      </c>
      <c r="N1045" s="20" t="str">
        <f>IFERROR(INT(IF(OR(IMPORT!K1045="intervention",IMPORT!K1045="intervention-late",IMPORT!K1045="unavailable"),IF(J1045&lt;&gt;"",MID(VLOOKUP(B1045,IMPORT!$F:$AF,22,0),1,10),MID(VLOOKUP(B1045,IMPORT!$F:$AF,20,0),1,10)),"")),"")</f>
        <v/>
      </c>
      <c r="O1045" s="18" t="str">
        <f t="shared" ca="1" si="16"/>
        <v/>
      </c>
      <c r="P1045" s="14" t="str">
        <f>IFERROR(INT(IF(MID(VLOOKUP(B1045,IMPORT!$F:$AF,23,FALSE),1,10)&lt;&gt;"null",MID(VLOOKUP(B1045,IMPORT!$F:$AF,23,FALSE),1,10),"")),"")</f>
        <v/>
      </c>
      <c r="Q1045" s="16" t="str">
        <f>IFERROR(INT(IF(MID(VLOOKUP(B1045,IMPORT!$F:$AF,26,FALSE),1,10)&lt;&gt;"null",MID(VLOOKUP(B1045,IMPORT!$F:$AF,26,FALSE),1,10),"")),"")</f>
        <v/>
      </c>
      <c r="R1045" s="16" t="str">
        <f>IFERROR(IF(VLOOKUP(B1045,IMPORT!$F:$AF,11,FALSE)="true","X",""),"")</f>
        <v/>
      </c>
      <c r="S1045" s="16" t="str">
        <f>IFERROR(IF(VLOOKUP(B1045,IMPORT!$F:$AF,12,FALSE)="true","X",""),"")</f>
        <v/>
      </c>
      <c r="T1045" s="16" t="str">
        <f>IFERROR(IF(VLOOKUP(B1045,IMPORT!$F:$AF,9,FALSE)="true","X",""),"")</f>
        <v/>
      </c>
      <c r="U1045" s="16" t="str">
        <f>IFERROR(IF(VLOOKUP(B1045,IMPORT!$F:$AF,10,FALSE)="true","X",""),"")</f>
        <v/>
      </c>
      <c r="V1045" s="16" t="str">
        <f>IFERROR(IF(VLOOKUP(B1045,IMPORT!$F:$AF,13,FALSE)="true","X",""),"")</f>
        <v/>
      </c>
      <c r="W1045" s="16" t="str">
        <f>IFERROR(IF(VLOOKUP(B1045,IMPORT!$F:$AF,14,FALSE)="true","X",""),"")</f>
        <v/>
      </c>
      <c r="X1045" s="12" t="str">
        <f>IFERROR(INT(IF(MID(VLOOKUP(B1045,IMPORT!$F:$AF,27,FALSE),1,10)&lt;&gt;"null",MID(VLOOKUP(B1045,IMPORT!$F:$AF,27,FALSE),1,10),"-")),"")</f>
        <v/>
      </c>
      <c r="Y1045" s="21" t="str">
        <f>IFERROR(IF(VLOOKUP(B1045,IMPORT!$F:$AF,24,FALSE)&lt;&gt;"null",VLOOKUP(B1045,IMPORT!$F:$AF,24,FALSE),""),"")</f>
        <v/>
      </c>
      <c r="Z1045" s="18" t="str">
        <f>IFERROR(IF(VLOOKUP(B1045,IMPORT!$F:$AF,25,FALSE)&lt;&gt;"null",VLOOKUP(B1045,IMPORT!$F:$AF,25,FALSE),""),"")</f>
        <v/>
      </c>
    </row>
    <row r="1046" spans="1:26">
      <c r="A1046" s="1" t="str">
        <f>IFERROR(IF(IMPORT!C1046&lt;&gt;"",IMPORT!C1046,""),"")</f>
        <v/>
      </c>
      <c r="B1046" s="1">
        <f>IFERROR(VLOOKUP(D1046,IMPORT!$1:$1048576,6,FALSE),"")</f>
        <v>0</v>
      </c>
      <c r="C1046" s="1" t="str">
        <f>IFERROR(VLOOKUP(B1046,IMPORT!$F:$G,2,FALSE),"")</f>
        <v/>
      </c>
      <c r="D1046" s="8" t="str">
        <f>IFERROR(IF(IMPORT!A1046&lt;&gt;"",IMPORT!A1046,""),"")</f>
        <v/>
      </c>
      <c r="E1046" s="1">
        <f>IFERROR(VLOOKUP(D1046,IMPORT!$1:$1048576,21,FALSE),"")</f>
        <v>0</v>
      </c>
      <c r="F1046" s="25" t="str">
        <f>IFERROR(IF(VLOOKUP(B1046,IMPORT!$F:$J,4,0)="true","","S"),"")</f>
        <v/>
      </c>
      <c r="G1046" s="10" t="str">
        <f>IFERROR(IF(VLOOKUP(B1046,IMPORT!$F:$J,5,0)="normal","","B"),"")</f>
        <v/>
      </c>
      <c r="H1046" s="26" t="str">
        <f>IFERROR(IF(VLOOKUP(B1046,IMPORT!$F:$L,7,0)="true","","P"),"")</f>
        <v/>
      </c>
      <c r="I1046" s="18" t="str">
        <f>IF(AND(OR(IMPORT!K1046="available",IMPORT!K1046="reservation",IMPORT!K1046="reservation-late"),OR(A1046&lt;&gt;"Z - Garage - Livraison",A1046&lt;&gt;"Z - Garage - Livraison")),B1046,"")</f>
        <v/>
      </c>
      <c r="J1046" s="18" t="str">
        <f>IFERROR(IF(VLOOKUP(B1046,IMPORT!$F:$AF,21,FALSE)&lt;&gt;"null",IF(OR(A1046="Z - Garage - Livraison",A1046="Z - Garage - Restitution"),"",B1046),""),"")</f>
        <v/>
      </c>
      <c r="K1046" s="18" t="str">
        <f>IF(AND(J1046="",OR(IMPORT!K1046="intervention",IMPORT!K1046="intervention-late")),IF(OR(A1046="Z - Garage - Livraison",A1046="Z - Garage - Restitution"),"",B1046),"")</f>
        <v/>
      </c>
      <c r="L1046" s="18" t="str">
        <f>IFERROR(IF(OR(A1046="Z - Garage - Livraison",A1046="Z - Garage - Restitution"),B1046,""),"")</f>
        <v/>
      </c>
      <c r="M1046" s="20" t="str">
        <f>IFERROR(INT(IF(OR(IMPORT!K1046="intervention",IMPORT!K1046="intervention-late",IMPORT!K1046="unavailable"),IF(J1046&lt;&gt;"",MID(VLOOKUP(B1046,IMPORT!$F:$AF,21,0),1,10),MID(VLOOKUP(B1046,IMPORT!$F:$AF,19,0),1,10)),"")),"")</f>
        <v/>
      </c>
      <c r="N1046" s="20" t="str">
        <f>IFERROR(INT(IF(OR(IMPORT!K1046="intervention",IMPORT!K1046="intervention-late",IMPORT!K1046="unavailable"),IF(J1046&lt;&gt;"",MID(VLOOKUP(B1046,IMPORT!$F:$AF,22,0),1,10),MID(VLOOKUP(B1046,IMPORT!$F:$AF,20,0),1,10)),"")),"")</f>
        <v/>
      </c>
      <c r="O1046" s="18" t="str">
        <f t="shared" ca="1" si="16"/>
        <v/>
      </c>
      <c r="P1046" s="14" t="str">
        <f>IFERROR(INT(IF(MID(VLOOKUP(B1046,IMPORT!$F:$AF,23,FALSE),1,10)&lt;&gt;"null",MID(VLOOKUP(B1046,IMPORT!$F:$AF,23,FALSE),1,10),"")),"")</f>
        <v/>
      </c>
      <c r="Q1046" s="16" t="str">
        <f>IFERROR(INT(IF(MID(VLOOKUP(B1046,IMPORT!$F:$AF,26,FALSE),1,10)&lt;&gt;"null",MID(VLOOKUP(B1046,IMPORT!$F:$AF,26,FALSE),1,10),"")),"")</f>
        <v/>
      </c>
      <c r="R1046" s="16" t="str">
        <f>IFERROR(IF(VLOOKUP(B1046,IMPORT!$F:$AF,11,FALSE)="true","X",""),"")</f>
        <v/>
      </c>
      <c r="S1046" s="16" t="str">
        <f>IFERROR(IF(VLOOKUP(B1046,IMPORT!$F:$AF,12,FALSE)="true","X",""),"")</f>
        <v/>
      </c>
      <c r="T1046" s="16" t="str">
        <f>IFERROR(IF(VLOOKUP(B1046,IMPORT!$F:$AF,9,FALSE)="true","X",""),"")</f>
        <v/>
      </c>
      <c r="U1046" s="16" t="str">
        <f>IFERROR(IF(VLOOKUP(B1046,IMPORT!$F:$AF,10,FALSE)="true","X",""),"")</f>
        <v/>
      </c>
      <c r="V1046" s="16" t="str">
        <f>IFERROR(IF(VLOOKUP(B1046,IMPORT!$F:$AF,13,FALSE)="true","X",""),"")</f>
        <v/>
      </c>
      <c r="W1046" s="16" t="str">
        <f>IFERROR(IF(VLOOKUP(B1046,IMPORT!$F:$AF,14,FALSE)="true","X",""),"")</f>
        <v/>
      </c>
      <c r="X1046" s="12" t="str">
        <f>IFERROR(INT(IF(MID(VLOOKUP(B1046,IMPORT!$F:$AF,27,FALSE),1,10)&lt;&gt;"null",MID(VLOOKUP(B1046,IMPORT!$F:$AF,27,FALSE),1,10),"-")),"")</f>
        <v/>
      </c>
      <c r="Y1046" s="21" t="str">
        <f>IFERROR(IF(VLOOKUP(B1046,IMPORT!$F:$AF,24,FALSE)&lt;&gt;"null",VLOOKUP(B1046,IMPORT!$F:$AF,24,FALSE),""),"")</f>
        <v/>
      </c>
      <c r="Z1046" s="18" t="str">
        <f>IFERROR(IF(VLOOKUP(B1046,IMPORT!$F:$AF,25,FALSE)&lt;&gt;"null",VLOOKUP(B1046,IMPORT!$F:$AF,25,FALSE),""),"")</f>
        <v/>
      </c>
    </row>
    <row r="1047" spans="1:26">
      <c r="A1047" s="1" t="str">
        <f>IFERROR(IF(IMPORT!C1047&lt;&gt;"",IMPORT!C1047,""),"")</f>
        <v/>
      </c>
      <c r="B1047" s="1">
        <f>IFERROR(VLOOKUP(D1047,IMPORT!$1:$1048576,6,FALSE),"")</f>
        <v>0</v>
      </c>
      <c r="C1047" s="1" t="str">
        <f>IFERROR(VLOOKUP(B1047,IMPORT!$F:$G,2,FALSE),"")</f>
        <v/>
      </c>
      <c r="D1047" s="8" t="str">
        <f>IFERROR(IF(IMPORT!A1047&lt;&gt;"",IMPORT!A1047,""),"")</f>
        <v/>
      </c>
      <c r="E1047" s="1">
        <f>IFERROR(VLOOKUP(D1047,IMPORT!$1:$1048576,21,FALSE),"")</f>
        <v>0</v>
      </c>
      <c r="F1047" s="25" t="str">
        <f>IFERROR(IF(VLOOKUP(B1047,IMPORT!$F:$J,4,0)="true","","S"),"")</f>
        <v/>
      </c>
      <c r="G1047" s="10" t="str">
        <f>IFERROR(IF(VLOOKUP(B1047,IMPORT!$F:$J,5,0)="normal","","B"),"")</f>
        <v/>
      </c>
      <c r="H1047" s="26" t="str">
        <f>IFERROR(IF(VLOOKUP(B1047,IMPORT!$F:$L,7,0)="true","","P"),"")</f>
        <v/>
      </c>
      <c r="I1047" s="18" t="str">
        <f>IF(AND(OR(IMPORT!K1047="available",IMPORT!K1047="reservation",IMPORT!K1047="reservation-late"),OR(A1047&lt;&gt;"Z - Garage - Livraison",A1047&lt;&gt;"Z - Garage - Livraison")),B1047,"")</f>
        <v/>
      </c>
      <c r="J1047" s="18" t="str">
        <f>IFERROR(IF(VLOOKUP(B1047,IMPORT!$F:$AF,21,FALSE)&lt;&gt;"null",IF(OR(A1047="Z - Garage - Livraison",A1047="Z - Garage - Restitution"),"",B1047),""),"")</f>
        <v/>
      </c>
      <c r="K1047" s="18" t="str">
        <f>IF(AND(J1047="",OR(IMPORT!K1047="intervention",IMPORT!K1047="intervention-late")),IF(OR(A1047="Z - Garage - Livraison",A1047="Z - Garage - Restitution"),"",B1047),"")</f>
        <v/>
      </c>
      <c r="L1047" s="18" t="str">
        <f>IFERROR(IF(OR(A1047="Z - Garage - Livraison",A1047="Z - Garage - Restitution"),B1047,""),"")</f>
        <v/>
      </c>
      <c r="M1047" s="20" t="str">
        <f>IFERROR(INT(IF(OR(IMPORT!K1047="intervention",IMPORT!K1047="intervention-late",IMPORT!K1047="unavailable"),IF(J1047&lt;&gt;"",MID(VLOOKUP(B1047,IMPORT!$F:$AF,21,0),1,10),MID(VLOOKUP(B1047,IMPORT!$F:$AF,19,0),1,10)),"")),"")</f>
        <v/>
      </c>
      <c r="N1047" s="20" t="str">
        <f>IFERROR(INT(IF(OR(IMPORT!K1047="intervention",IMPORT!K1047="intervention-late",IMPORT!K1047="unavailable"),IF(J1047&lt;&gt;"",MID(VLOOKUP(B1047,IMPORT!$F:$AF,22,0),1,10),MID(VLOOKUP(B1047,IMPORT!$F:$AF,20,0),1,10)),"")),"")</f>
        <v/>
      </c>
      <c r="O1047" s="18" t="str">
        <f t="shared" ca="1" si="16"/>
        <v/>
      </c>
      <c r="P1047" s="14" t="str">
        <f>IFERROR(INT(IF(MID(VLOOKUP(B1047,IMPORT!$F:$AF,23,FALSE),1,10)&lt;&gt;"null",MID(VLOOKUP(B1047,IMPORT!$F:$AF,23,FALSE),1,10),"")),"")</f>
        <v/>
      </c>
      <c r="Q1047" s="16" t="str">
        <f>IFERROR(INT(IF(MID(VLOOKUP(B1047,IMPORT!$F:$AF,26,FALSE),1,10)&lt;&gt;"null",MID(VLOOKUP(B1047,IMPORT!$F:$AF,26,FALSE),1,10),"")),"")</f>
        <v/>
      </c>
      <c r="R1047" s="16" t="str">
        <f>IFERROR(IF(VLOOKUP(B1047,IMPORT!$F:$AF,11,FALSE)="true","X",""),"")</f>
        <v/>
      </c>
      <c r="S1047" s="16" t="str">
        <f>IFERROR(IF(VLOOKUP(B1047,IMPORT!$F:$AF,12,FALSE)="true","X",""),"")</f>
        <v/>
      </c>
      <c r="T1047" s="16" t="str">
        <f>IFERROR(IF(VLOOKUP(B1047,IMPORT!$F:$AF,9,FALSE)="true","X",""),"")</f>
        <v/>
      </c>
      <c r="U1047" s="16" t="str">
        <f>IFERROR(IF(VLOOKUP(B1047,IMPORT!$F:$AF,10,FALSE)="true","X",""),"")</f>
        <v/>
      </c>
      <c r="V1047" s="16" t="str">
        <f>IFERROR(IF(VLOOKUP(B1047,IMPORT!$F:$AF,13,FALSE)="true","X",""),"")</f>
        <v/>
      </c>
      <c r="W1047" s="16" t="str">
        <f>IFERROR(IF(VLOOKUP(B1047,IMPORT!$F:$AF,14,FALSE)="true","X",""),"")</f>
        <v/>
      </c>
      <c r="X1047" s="12" t="str">
        <f>IFERROR(INT(IF(MID(VLOOKUP(B1047,IMPORT!$F:$AF,27,FALSE),1,10)&lt;&gt;"null",MID(VLOOKUP(B1047,IMPORT!$F:$AF,27,FALSE),1,10),"-")),"")</f>
        <v/>
      </c>
      <c r="Y1047" s="21" t="str">
        <f>IFERROR(IF(VLOOKUP(B1047,IMPORT!$F:$AF,24,FALSE)&lt;&gt;"null",VLOOKUP(B1047,IMPORT!$F:$AF,24,FALSE),""),"")</f>
        <v/>
      </c>
      <c r="Z1047" s="18" t="str">
        <f>IFERROR(IF(VLOOKUP(B1047,IMPORT!$F:$AF,25,FALSE)&lt;&gt;"null",VLOOKUP(B1047,IMPORT!$F:$AF,25,FALSE),""),"")</f>
        <v/>
      </c>
    </row>
    <row r="1048" spans="1:26">
      <c r="A1048" s="1" t="str">
        <f>IFERROR(IF(IMPORT!C1048&lt;&gt;"",IMPORT!C1048,""),"")</f>
        <v/>
      </c>
      <c r="B1048" s="1">
        <f>IFERROR(VLOOKUP(D1048,IMPORT!$1:$1048576,6,FALSE),"")</f>
        <v>0</v>
      </c>
      <c r="C1048" s="1" t="str">
        <f>IFERROR(VLOOKUP(B1048,IMPORT!$F:$G,2,FALSE),"")</f>
        <v/>
      </c>
      <c r="D1048" s="8" t="str">
        <f>IFERROR(IF(IMPORT!A1048&lt;&gt;"",IMPORT!A1048,""),"")</f>
        <v/>
      </c>
      <c r="E1048" s="1">
        <f>IFERROR(VLOOKUP(D1048,IMPORT!$1:$1048576,21,FALSE),"")</f>
        <v>0</v>
      </c>
      <c r="F1048" s="25" t="str">
        <f>IFERROR(IF(VLOOKUP(B1048,IMPORT!$F:$J,4,0)="true","","S"),"")</f>
        <v/>
      </c>
      <c r="G1048" s="10" t="str">
        <f>IFERROR(IF(VLOOKUP(B1048,IMPORT!$F:$J,5,0)="normal","","B"),"")</f>
        <v/>
      </c>
      <c r="H1048" s="26" t="str">
        <f>IFERROR(IF(VLOOKUP(B1048,IMPORT!$F:$L,7,0)="true","","P"),"")</f>
        <v/>
      </c>
      <c r="I1048" s="18" t="str">
        <f>IF(AND(OR(IMPORT!K1048="available",IMPORT!K1048="reservation",IMPORT!K1048="reservation-late"),OR(A1048&lt;&gt;"Z - Garage - Livraison",A1048&lt;&gt;"Z - Garage - Livraison")),B1048,"")</f>
        <v/>
      </c>
      <c r="J1048" s="18" t="str">
        <f>IFERROR(IF(VLOOKUP(B1048,IMPORT!$F:$AF,21,FALSE)&lt;&gt;"null",IF(OR(A1048="Z - Garage - Livraison",A1048="Z - Garage - Restitution"),"",B1048),""),"")</f>
        <v/>
      </c>
      <c r="K1048" s="18" t="str">
        <f>IF(AND(J1048="",OR(IMPORT!K1048="intervention",IMPORT!K1048="intervention-late")),IF(OR(A1048="Z - Garage - Livraison",A1048="Z - Garage - Restitution"),"",B1048),"")</f>
        <v/>
      </c>
      <c r="L1048" s="18" t="str">
        <f>IFERROR(IF(OR(A1048="Z - Garage - Livraison",A1048="Z - Garage - Restitution"),B1048,""),"")</f>
        <v/>
      </c>
      <c r="M1048" s="20" t="str">
        <f>IFERROR(INT(IF(OR(IMPORT!K1048="intervention",IMPORT!K1048="intervention-late",IMPORT!K1048="unavailable"),IF(J1048&lt;&gt;"",MID(VLOOKUP(B1048,IMPORT!$F:$AF,21,0),1,10),MID(VLOOKUP(B1048,IMPORT!$F:$AF,19,0),1,10)),"")),"")</f>
        <v/>
      </c>
      <c r="N1048" s="20" t="str">
        <f>IFERROR(INT(IF(OR(IMPORT!K1048="intervention",IMPORT!K1048="intervention-late",IMPORT!K1048="unavailable"),IF(J1048&lt;&gt;"",MID(VLOOKUP(B1048,IMPORT!$F:$AF,22,0),1,10),MID(VLOOKUP(B1048,IMPORT!$F:$AF,20,0),1,10)),"")),"")</f>
        <v/>
      </c>
      <c r="O1048" s="18" t="str">
        <f t="shared" ca="1" si="16"/>
        <v/>
      </c>
      <c r="P1048" s="14" t="str">
        <f>IFERROR(INT(IF(MID(VLOOKUP(B1048,IMPORT!$F:$AF,23,FALSE),1,10)&lt;&gt;"null",MID(VLOOKUP(B1048,IMPORT!$F:$AF,23,FALSE),1,10),"")),"")</f>
        <v/>
      </c>
      <c r="Q1048" s="16" t="str">
        <f>IFERROR(INT(IF(MID(VLOOKUP(B1048,IMPORT!$F:$AF,26,FALSE),1,10)&lt;&gt;"null",MID(VLOOKUP(B1048,IMPORT!$F:$AF,26,FALSE),1,10),"")),"")</f>
        <v/>
      </c>
      <c r="R1048" s="16" t="str">
        <f>IFERROR(IF(VLOOKUP(B1048,IMPORT!$F:$AF,11,FALSE)="true","X",""),"")</f>
        <v/>
      </c>
      <c r="S1048" s="16" t="str">
        <f>IFERROR(IF(VLOOKUP(B1048,IMPORT!$F:$AF,12,FALSE)="true","X",""),"")</f>
        <v/>
      </c>
      <c r="T1048" s="16" t="str">
        <f>IFERROR(IF(VLOOKUP(B1048,IMPORT!$F:$AF,9,FALSE)="true","X",""),"")</f>
        <v/>
      </c>
      <c r="U1048" s="16" t="str">
        <f>IFERROR(IF(VLOOKUP(B1048,IMPORT!$F:$AF,10,FALSE)="true","X",""),"")</f>
        <v/>
      </c>
      <c r="V1048" s="16" t="str">
        <f>IFERROR(IF(VLOOKUP(B1048,IMPORT!$F:$AF,13,FALSE)="true","X",""),"")</f>
        <v/>
      </c>
      <c r="W1048" s="16" t="str">
        <f>IFERROR(IF(VLOOKUP(B1048,IMPORT!$F:$AF,14,FALSE)="true","X",""),"")</f>
        <v/>
      </c>
      <c r="X1048" s="12" t="str">
        <f>IFERROR(INT(IF(MID(VLOOKUP(B1048,IMPORT!$F:$AF,27,FALSE),1,10)&lt;&gt;"null",MID(VLOOKUP(B1048,IMPORT!$F:$AF,27,FALSE),1,10),"-")),"")</f>
        <v/>
      </c>
      <c r="Y1048" s="21" t="str">
        <f>IFERROR(IF(VLOOKUP(B1048,IMPORT!$F:$AF,24,FALSE)&lt;&gt;"null",VLOOKUP(B1048,IMPORT!$F:$AF,24,FALSE),""),"")</f>
        <v/>
      </c>
      <c r="Z1048" s="18" t="str">
        <f>IFERROR(IF(VLOOKUP(B1048,IMPORT!$F:$AF,25,FALSE)&lt;&gt;"null",VLOOKUP(B1048,IMPORT!$F:$AF,25,FALSE),""),"")</f>
        <v/>
      </c>
    </row>
    <row r="1049" spans="1:26">
      <c r="A1049" s="1" t="str">
        <f>IFERROR(IF(IMPORT!C1049&lt;&gt;"",IMPORT!C1049,""),"")</f>
        <v/>
      </c>
      <c r="B1049" s="1">
        <f>IFERROR(VLOOKUP(D1049,IMPORT!$1:$1048576,6,FALSE),"")</f>
        <v>0</v>
      </c>
      <c r="C1049" s="1" t="str">
        <f>IFERROR(VLOOKUP(B1049,IMPORT!$F:$G,2,FALSE),"")</f>
        <v/>
      </c>
      <c r="D1049" s="8" t="str">
        <f>IFERROR(IF(IMPORT!A1049&lt;&gt;"",IMPORT!A1049,""),"")</f>
        <v/>
      </c>
      <c r="E1049" s="1">
        <f>IFERROR(VLOOKUP(D1049,IMPORT!$1:$1048576,21,FALSE),"")</f>
        <v>0</v>
      </c>
      <c r="F1049" s="25" t="str">
        <f>IFERROR(IF(VLOOKUP(B1049,IMPORT!$F:$J,4,0)="true","","S"),"")</f>
        <v/>
      </c>
      <c r="G1049" s="10" t="str">
        <f>IFERROR(IF(VLOOKUP(B1049,IMPORT!$F:$J,5,0)="normal","","B"),"")</f>
        <v/>
      </c>
      <c r="H1049" s="26" t="str">
        <f>IFERROR(IF(VLOOKUP(B1049,IMPORT!$F:$L,7,0)="true","","P"),"")</f>
        <v/>
      </c>
      <c r="I1049" s="18" t="str">
        <f>IF(AND(OR(IMPORT!K1049="available",IMPORT!K1049="reservation",IMPORT!K1049="reservation-late"),OR(A1049&lt;&gt;"Z - Garage - Livraison",A1049&lt;&gt;"Z - Garage - Livraison")),B1049,"")</f>
        <v/>
      </c>
      <c r="J1049" s="18" t="str">
        <f>IFERROR(IF(VLOOKUP(B1049,IMPORT!$F:$AF,21,FALSE)&lt;&gt;"null",IF(OR(A1049="Z - Garage - Livraison",A1049="Z - Garage - Restitution"),"",B1049),""),"")</f>
        <v/>
      </c>
      <c r="K1049" s="18" t="str">
        <f>IF(AND(J1049="",OR(IMPORT!K1049="intervention",IMPORT!K1049="intervention-late")),IF(OR(A1049="Z - Garage - Livraison",A1049="Z - Garage - Restitution"),"",B1049),"")</f>
        <v/>
      </c>
      <c r="L1049" s="18" t="str">
        <f>IFERROR(IF(OR(A1049="Z - Garage - Livraison",A1049="Z - Garage - Restitution"),B1049,""),"")</f>
        <v/>
      </c>
      <c r="M1049" s="20" t="str">
        <f>IFERROR(INT(IF(OR(IMPORT!K1049="intervention",IMPORT!K1049="intervention-late",IMPORT!K1049="unavailable"),IF(J1049&lt;&gt;"",MID(VLOOKUP(B1049,IMPORT!$F:$AF,21,0),1,10),MID(VLOOKUP(B1049,IMPORT!$F:$AF,19,0),1,10)),"")),"")</f>
        <v/>
      </c>
      <c r="N1049" s="20" t="str">
        <f>IFERROR(INT(IF(OR(IMPORT!K1049="intervention",IMPORT!K1049="intervention-late",IMPORT!K1049="unavailable"),IF(J1049&lt;&gt;"",MID(VLOOKUP(B1049,IMPORT!$F:$AF,22,0),1,10),MID(VLOOKUP(B1049,IMPORT!$F:$AF,20,0),1,10)),"")),"")</f>
        <v/>
      </c>
      <c r="O1049" s="18" t="str">
        <f t="shared" ca="1" si="16"/>
        <v/>
      </c>
      <c r="P1049" s="14" t="str">
        <f>IFERROR(INT(IF(MID(VLOOKUP(B1049,IMPORT!$F:$AF,23,FALSE),1,10)&lt;&gt;"null",MID(VLOOKUP(B1049,IMPORT!$F:$AF,23,FALSE),1,10),"")),"")</f>
        <v/>
      </c>
      <c r="Q1049" s="16" t="str">
        <f>IFERROR(INT(IF(MID(VLOOKUP(B1049,IMPORT!$F:$AF,26,FALSE),1,10)&lt;&gt;"null",MID(VLOOKUP(B1049,IMPORT!$F:$AF,26,FALSE),1,10),"")),"")</f>
        <v/>
      </c>
      <c r="R1049" s="16" t="str">
        <f>IFERROR(IF(VLOOKUP(B1049,IMPORT!$F:$AF,11,FALSE)="true","X",""),"")</f>
        <v/>
      </c>
      <c r="S1049" s="16" t="str">
        <f>IFERROR(IF(VLOOKUP(B1049,IMPORT!$F:$AF,12,FALSE)="true","X",""),"")</f>
        <v/>
      </c>
      <c r="T1049" s="16" t="str">
        <f>IFERROR(IF(VLOOKUP(B1049,IMPORT!$F:$AF,9,FALSE)="true","X",""),"")</f>
        <v/>
      </c>
      <c r="U1049" s="16" t="str">
        <f>IFERROR(IF(VLOOKUP(B1049,IMPORT!$F:$AF,10,FALSE)="true","X",""),"")</f>
        <v/>
      </c>
      <c r="V1049" s="16" t="str">
        <f>IFERROR(IF(VLOOKUP(B1049,IMPORT!$F:$AF,13,FALSE)="true","X",""),"")</f>
        <v/>
      </c>
      <c r="W1049" s="16" t="str">
        <f>IFERROR(IF(VLOOKUP(B1049,IMPORT!$F:$AF,14,FALSE)="true","X",""),"")</f>
        <v/>
      </c>
      <c r="X1049" s="12" t="str">
        <f>IFERROR(INT(IF(MID(VLOOKUP(B1049,IMPORT!$F:$AF,27,FALSE),1,10)&lt;&gt;"null",MID(VLOOKUP(B1049,IMPORT!$F:$AF,27,FALSE),1,10),"-")),"")</f>
        <v/>
      </c>
      <c r="Y1049" s="21" t="str">
        <f>IFERROR(IF(VLOOKUP(B1049,IMPORT!$F:$AF,24,FALSE)&lt;&gt;"null",VLOOKUP(B1049,IMPORT!$F:$AF,24,FALSE),""),"")</f>
        <v/>
      </c>
      <c r="Z1049" s="18" t="str">
        <f>IFERROR(IF(VLOOKUP(B1049,IMPORT!$F:$AF,25,FALSE)&lt;&gt;"null",VLOOKUP(B1049,IMPORT!$F:$AF,25,FALSE),""),"")</f>
        <v/>
      </c>
    </row>
    <row r="1050" spans="1:26">
      <c r="A1050" s="1" t="str">
        <f>IFERROR(IF(IMPORT!C1050&lt;&gt;"",IMPORT!C1050,""),"")</f>
        <v/>
      </c>
      <c r="B1050" s="1">
        <f>IFERROR(VLOOKUP(D1050,IMPORT!$1:$1048576,6,FALSE),"")</f>
        <v>0</v>
      </c>
      <c r="C1050" s="1" t="str">
        <f>IFERROR(VLOOKUP(B1050,IMPORT!$F:$G,2,FALSE),"")</f>
        <v/>
      </c>
      <c r="D1050" s="8" t="str">
        <f>IFERROR(IF(IMPORT!A1050&lt;&gt;"",IMPORT!A1050,""),"")</f>
        <v/>
      </c>
      <c r="E1050" s="1">
        <f>IFERROR(VLOOKUP(D1050,IMPORT!$1:$1048576,21,FALSE),"")</f>
        <v>0</v>
      </c>
      <c r="F1050" s="25" t="str">
        <f>IFERROR(IF(VLOOKUP(B1050,IMPORT!$F:$J,4,0)="true","","S"),"")</f>
        <v/>
      </c>
      <c r="G1050" s="10" t="str">
        <f>IFERROR(IF(VLOOKUP(B1050,IMPORT!$F:$J,5,0)="normal","","B"),"")</f>
        <v/>
      </c>
      <c r="H1050" s="26" t="str">
        <f>IFERROR(IF(VLOOKUP(B1050,IMPORT!$F:$L,7,0)="true","","P"),"")</f>
        <v/>
      </c>
      <c r="I1050" s="18" t="str">
        <f>IF(AND(OR(IMPORT!K1050="available",IMPORT!K1050="reservation",IMPORT!K1050="reservation-late"),OR(A1050&lt;&gt;"Z - Garage - Livraison",A1050&lt;&gt;"Z - Garage - Livraison")),B1050,"")</f>
        <v/>
      </c>
      <c r="J1050" s="18" t="str">
        <f>IFERROR(IF(VLOOKUP(B1050,IMPORT!$F:$AF,21,FALSE)&lt;&gt;"null",IF(OR(A1050="Z - Garage - Livraison",A1050="Z - Garage - Restitution"),"",B1050),""),"")</f>
        <v/>
      </c>
      <c r="K1050" s="18" t="str">
        <f>IF(AND(J1050="",OR(IMPORT!K1050="intervention",IMPORT!K1050="intervention-late")),IF(OR(A1050="Z - Garage - Livraison",A1050="Z - Garage - Restitution"),"",B1050),"")</f>
        <v/>
      </c>
      <c r="L1050" s="18" t="str">
        <f>IFERROR(IF(OR(A1050="Z - Garage - Livraison",A1050="Z - Garage - Restitution"),B1050,""),"")</f>
        <v/>
      </c>
      <c r="M1050" s="20" t="str">
        <f>IFERROR(INT(IF(OR(IMPORT!K1050="intervention",IMPORT!K1050="intervention-late",IMPORT!K1050="unavailable"),IF(J1050&lt;&gt;"",MID(VLOOKUP(B1050,IMPORT!$F:$AF,21,0),1,10),MID(VLOOKUP(B1050,IMPORT!$F:$AF,19,0),1,10)),"")),"")</f>
        <v/>
      </c>
      <c r="N1050" s="20" t="str">
        <f>IFERROR(INT(IF(OR(IMPORT!K1050="intervention",IMPORT!K1050="intervention-late",IMPORT!K1050="unavailable"),IF(J1050&lt;&gt;"",MID(VLOOKUP(B1050,IMPORT!$F:$AF,22,0),1,10),MID(VLOOKUP(B1050,IMPORT!$F:$AF,20,0),1,10)),"")),"")</f>
        <v/>
      </c>
      <c r="O1050" s="18" t="str">
        <f t="shared" ca="1" si="16"/>
        <v/>
      </c>
      <c r="P1050" s="14" t="str">
        <f>IFERROR(INT(IF(MID(VLOOKUP(B1050,IMPORT!$F:$AF,23,FALSE),1,10)&lt;&gt;"null",MID(VLOOKUP(B1050,IMPORT!$F:$AF,23,FALSE),1,10),"")),"")</f>
        <v/>
      </c>
      <c r="Q1050" s="16" t="str">
        <f>IFERROR(INT(IF(MID(VLOOKUP(B1050,IMPORT!$F:$AF,26,FALSE),1,10)&lt;&gt;"null",MID(VLOOKUP(B1050,IMPORT!$F:$AF,26,FALSE),1,10),"")),"")</f>
        <v/>
      </c>
      <c r="R1050" s="16" t="str">
        <f>IFERROR(IF(VLOOKUP(B1050,IMPORT!$F:$AF,11,FALSE)="true","X",""),"")</f>
        <v/>
      </c>
      <c r="S1050" s="16" t="str">
        <f>IFERROR(IF(VLOOKUP(B1050,IMPORT!$F:$AF,12,FALSE)="true","X",""),"")</f>
        <v/>
      </c>
      <c r="T1050" s="16" t="str">
        <f>IFERROR(IF(VLOOKUP(B1050,IMPORT!$F:$AF,9,FALSE)="true","X",""),"")</f>
        <v/>
      </c>
      <c r="U1050" s="16" t="str">
        <f>IFERROR(IF(VLOOKUP(B1050,IMPORT!$F:$AF,10,FALSE)="true","X",""),"")</f>
        <v/>
      </c>
      <c r="V1050" s="16" t="str">
        <f>IFERROR(IF(VLOOKUP(B1050,IMPORT!$F:$AF,13,FALSE)="true","X",""),"")</f>
        <v/>
      </c>
      <c r="W1050" s="16" t="str">
        <f>IFERROR(IF(VLOOKUP(B1050,IMPORT!$F:$AF,14,FALSE)="true","X",""),"")</f>
        <v/>
      </c>
      <c r="X1050" s="12" t="str">
        <f>IFERROR(INT(IF(MID(VLOOKUP(B1050,IMPORT!$F:$AF,27,FALSE),1,10)&lt;&gt;"null",MID(VLOOKUP(B1050,IMPORT!$F:$AF,27,FALSE),1,10),"-")),"")</f>
        <v/>
      </c>
      <c r="Y1050" s="21" t="str">
        <f>IFERROR(IF(VLOOKUP(B1050,IMPORT!$F:$AF,24,FALSE)&lt;&gt;"null",VLOOKUP(B1050,IMPORT!$F:$AF,24,FALSE),""),"")</f>
        <v/>
      </c>
      <c r="Z1050" s="18" t="str">
        <f>IFERROR(IF(VLOOKUP(B1050,IMPORT!$F:$AF,25,FALSE)&lt;&gt;"null",VLOOKUP(B1050,IMPORT!$F:$AF,25,FALSE),""),"")</f>
        <v/>
      </c>
    </row>
    <row r="1051" spans="1:26">
      <c r="A1051" s="1" t="str">
        <f>IFERROR(IF(IMPORT!C1051&lt;&gt;"",IMPORT!C1051,""),"")</f>
        <v/>
      </c>
      <c r="B1051" s="1">
        <f>IFERROR(VLOOKUP(D1051,IMPORT!$1:$1048576,6,FALSE),"")</f>
        <v>0</v>
      </c>
      <c r="C1051" s="1" t="str">
        <f>IFERROR(VLOOKUP(B1051,IMPORT!$F:$G,2,FALSE),"")</f>
        <v/>
      </c>
      <c r="D1051" s="8" t="str">
        <f>IFERROR(IF(IMPORT!A1051&lt;&gt;"",IMPORT!A1051,""),"")</f>
        <v/>
      </c>
      <c r="E1051" s="1">
        <f>IFERROR(VLOOKUP(D1051,IMPORT!$1:$1048576,21,FALSE),"")</f>
        <v>0</v>
      </c>
      <c r="F1051" s="25" t="str">
        <f>IFERROR(IF(VLOOKUP(B1051,IMPORT!$F:$J,4,0)="true","","S"),"")</f>
        <v/>
      </c>
      <c r="G1051" s="10" t="str">
        <f>IFERROR(IF(VLOOKUP(B1051,IMPORT!$F:$J,5,0)="normal","","B"),"")</f>
        <v/>
      </c>
      <c r="H1051" s="26" t="str">
        <f>IFERROR(IF(VLOOKUP(B1051,IMPORT!$F:$L,7,0)="true","","P"),"")</f>
        <v/>
      </c>
      <c r="I1051" s="18" t="str">
        <f>IF(AND(OR(IMPORT!K1051="available",IMPORT!K1051="reservation",IMPORT!K1051="reservation-late"),OR(A1051&lt;&gt;"Z - Garage - Livraison",A1051&lt;&gt;"Z - Garage - Livraison")),B1051,"")</f>
        <v/>
      </c>
      <c r="J1051" s="18" t="str">
        <f>IFERROR(IF(VLOOKUP(B1051,IMPORT!$F:$AF,21,FALSE)&lt;&gt;"null",IF(OR(A1051="Z - Garage - Livraison",A1051="Z - Garage - Restitution"),"",B1051),""),"")</f>
        <v/>
      </c>
      <c r="K1051" s="18" t="str">
        <f>IF(AND(J1051="",OR(IMPORT!K1051="intervention",IMPORT!K1051="intervention-late")),IF(OR(A1051="Z - Garage - Livraison",A1051="Z - Garage - Restitution"),"",B1051),"")</f>
        <v/>
      </c>
      <c r="L1051" s="18" t="str">
        <f>IFERROR(IF(OR(A1051="Z - Garage - Livraison",A1051="Z - Garage - Restitution"),B1051,""),"")</f>
        <v/>
      </c>
      <c r="M1051" s="20" t="str">
        <f>IFERROR(INT(IF(OR(IMPORT!K1051="intervention",IMPORT!K1051="intervention-late",IMPORT!K1051="unavailable"),IF(J1051&lt;&gt;"",MID(VLOOKUP(B1051,IMPORT!$F:$AF,21,0),1,10),MID(VLOOKUP(B1051,IMPORT!$F:$AF,19,0),1,10)),"")),"")</f>
        <v/>
      </c>
      <c r="N1051" s="20" t="str">
        <f>IFERROR(INT(IF(OR(IMPORT!K1051="intervention",IMPORT!K1051="intervention-late",IMPORT!K1051="unavailable"),IF(J1051&lt;&gt;"",MID(VLOOKUP(B1051,IMPORT!$F:$AF,22,0),1,10),MID(VLOOKUP(B1051,IMPORT!$F:$AF,20,0),1,10)),"")),"")</f>
        <v/>
      </c>
      <c r="O1051" s="18" t="str">
        <f t="shared" ca="1" si="16"/>
        <v/>
      </c>
      <c r="P1051" s="14" t="str">
        <f>IFERROR(INT(IF(MID(VLOOKUP(B1051,IMPORT!$F:$AF,23,FALSE),1,10)&lt;&gt;"null",MID(VLOOKUP(B1051,IMPORT!$F:$AF,23,FALSE),1,10),"")),"")</f>
        <v/>
      </c>
      <c r="Q1051" s="16" t="str">
        <f>IFERROR(INT(IF(MID(VLOOKUP(B1051,IMPORT!$F:$AF,26,FALSE),1,10)&lt;&gt;"null",MID(VLOOKUP(B1051,IMPORT!$F:$AF,26,FALSE),1,10),"")),"")</f>
        <v/>
      </c>
      <c r="R1051" s="16" t="str">
        <f>IFERROR(IF(VLOOKUP(B1051,IMPORT!$F:$AF,11,FALSE)="true","X",""),"")</f>
        <v/>
      </c>
      <c r="S1051" s="16" t="str">
        <f>IFERROR(IF(VLOOKUP(B1051,IMPORT!$F:$AF,12,FALSE)="true","X",""),"")</f>
        <v/>
      </c>
      <c r="T1051" s="16" t="str">
        <f>IFERROR(IF(VLOOKUP(B1051,IMPORT!$F:$AF,9,FALSE)="true","X",""),"")</f>
        <v/>
      </c>
      <c r="U1051" s="16" t="str">
        <f>IFERROR(IF(VLOOKUP(B1051,IMPORT!$F:$AF,10,FALSE)="true","X",""),"")</f>
        <v/>
      </c>
      <c r="V1051" s="16" t="str">
        <f>IFERROR(IF(VLOOKUP(B1051,IMPORT!$F:$AF,13,FALSE)="true","X",""),"")</f>
        <v/>
      </c>
      <c r="W1051" s="16" t="str">
        <f>IFERROR(IF(VLOOKUP(B1051,IMPORT!$F:$AF,14,FALSE)="true","X",""),"")</f>
        <v/>
      </c>
      <c r="X1051" s="12" t="str">
        <f>IFERROR(INT(IF(MID(VLOOKUP(B1051,IMPORT!$F:$AF,27,FALSE),1,10)&lt;&gt;"null",MID(VLOOKUP(B1051,IMPORT!$F:$AF,27,FALSE),1,10),"-")),"")</f>
        <v/>
      </c>
      <c r="Y1051" s="21" t="str">
        <f>IFERROR(IF(VLOOKUP(B1051,IMPORT!$F:$AF,24,FALSE)&lt;&gt;"null",VLOOKUP(B1051,IMPORT!$F:$AF,24,FALSE),""),"")</f>
        <v/>
      </c>
      <c r="Z1051" s="18" t="str">
        <f>IFERROR(IF(VLOOKUP(B1051,IMPORT!$F:$AF,25,FALSE)&lt;&gt;"null",VLOOKUP(B1051,IMPORT!$F:$AF,25,FALSE),""),"")</f>
        <v/>
      </c>
    </row>
    <row r="1052" spans="1:26">
      <c r="A1052" s="1" t="str">
        <f>IFERROR(IF(IMPORT!C1052&lt;&gt;"",IMPORT!C1052,""),"")</f>
        <v/>
      </c>
      <c r="B1052" s="1">
        <f>IFERROR(VLOOKUP(D1052,IMPORT!$1:$1048576,6,FALSE),"")</f>
        <v>0</v>
      </c>
      <c r="C1052" s="1" t="str">
        <f>IFERROR(VLOOKUP(B1052,IMPORT!$F:$G,2,FALSE),"")</f>
        <v/>
      </c>
      <c r="D1052" s="8" t="str">
        <f>IFERROR(IF(IMPORT!A1052&lt;&gt;"",IMPORT!A1052,""),"")</f>
        <v/>
      </c>
      <c r="E1052" s="1">
        <f>IFERROR(VLOOKUP(D1052,IMPORT!$1:$1048576,21,FALSE),"")</f>
        <v>0</v>
      </c>
      <c r="F1052" s="25" t="str">
        <f>IFERROR(IF(VLOOKUP(B1052,IMPORT!$F:$J,4,0)="true","","S"),"")</f>
        <v/>
      </c>
      <c r="G1052" s="10" t="str">
        <f>IFERROR(IF(VLOOKUP(B1052,IMPORT!$F:$J,5,0)="normal","","B"),"")</f>
        <v/>
      </c>
      <c r="H1052" s="26" t="str">
        <f>IFERROR(IF(VLOOKUP(B1052,IMPORT!$F:$L,7,0)="true","","P"),"")</f>
        <v/>
      </c>
      <c r="I1052" s="18" t="str">
        <f>IF(AND(OR(IMPORT!K1052="available",IMPORT!K1052="reservation",IMPORT!K1052="reservation-late"),OR(A1052&lt;&gt;"Z - Garage - Livraison",A1052&lt;&gt;"Z - Garage - Livraison")),B1052,"")</f>
        <v/>
      </c>
      <c r="J1052" s="18" t="str">
        <f>IFERROR(IF(VLOOKUP(B1052,IMPORT!$F:$AF,21,FALSE)&lt;&gt;"null",IF(OR(A1052="Z - Garage - Livraison",A1052="Z - Garage - Restitution"),"",B1052),""),"")</f>
        <v/>
      </c>
      <c r="K1052" s="18" t="str">
        <f>IF(AND(J1052="",OR(IMPORT!K1052="intervention",IMPORT!K1052="intervention-late")),IF(OR(A1052="Z - Garage - Livraison",A1052="Z - Garage - Restitution"),"",B1052),"")</f>
        <v/>
      </c>
      <c r="L1052" s="18" t="str">
        <f>IFERROR(IF(OR(A1052="Z - Garage - Livraison",A1052="Z - Garage - Restitution"),B1052,""),"")</f>
        <v/>
      </c>
      <c r="M1052" s="20" t="str">
        <f>IFERROR(INT(IF(OR(IMPORT!K1052="intervention",IMPORT!K1052="intervention-late",IMPORT!K1052="unavailable"),IF(J1052&lt;&gt;"",MID(VLOOKUP(B1052,IMPORT!$F:$AF,21,0),1,10),MID(VLOOKUP(B1052,IMPORT!$F:$AF,19,0),1,10)),"")),"")</f>
        <v/>
      </c>
      <c r="N1052" s="20" t="str">
        <f>IFERROR(INT(IF(OR(IMPORT!K1052="intervention",IMPORT!K1052="intervention-late",IMPORT!K1052="unavailable"),IF(J1052&lt;&gt;"",MID(VLOOKUP(B1052,IMPORT!$F:$AF,22,0),1,10),MID(VLOOKUP(B1052,IMPORT!$F:$AF,20,0),1,10)),"")),"")</f>
        <v/>
      </c>
      <c r="O1052" s="18" t="str">
        <f t="shared" ca="1" si="16"/>
        <v/>
      </c>
      <c r="P1052" s="14" t="str">
        <f>IFERROR(INT(IF(MID(VLOOKUP(B1052,IMPORT!$F:$AF,23,FALSE),1,10)&lt;&gt;"null",MID(VLOOKUP(B1052,IMPORT!$F:$AF,23,FALSE),1,10),"")),"")</f>
        <v/>
      </c>
      <c r="Q1052" s="16" t="str">
        <f>IFERROR(INT(IF(MID(VLOOKUP(B1052,IMPORT!$F:$AF,26,FALSE),1,10)&lt;&gt;"null",MID(VLOOKUP(B1052,IMPORT!$F:$AF,26,FALSE),1,10),"")),"")</f>
        <v/>
      </c>
      <c r="R1052" s="16" t="str">
        <f>IFERROR(IF(VLOOKUP(B1052,IMPORT!$F:$AF,11,FALSE)="true","X",""),"")</f>
        <v/>
      </c>
      <c r="S1052" s="16" t="str">
        <f>IFERROR(IF(VLOOKUP(B1052,IMPORT!$F:$AF,12,FALSE)="true","X",""),"")</f>
        <v/>
      </c>
      <c r="T1052" s="16" t="str">
        <f>IFERROR(IF(VLOOKUP(B1052,IMPORT!$F:$AF,9,FALSE)="true","X",""),"")</f>
        <v/>
      </c>
      <c r="U1052" s="16" t="str">
        <f>IFERROR(IF(VLOOKUP(B1052,IMPORT!$F:$AF,10,FALSE)="true","X",""),"")</f>
        <v/>
      </c>
      <c r="V1052" s="16" t="str">
        <f>IFERROR(IF(VLOOKUP(B1052,IMPORT!$F:$AF,13,FALSE)="true","X",""),"")</f>
        <v/>
      </c>
      <c r="W1052" s="16" t="str">
        <f>IFERROR(IF(VLOOKUP(B1052,IMPORT!$F:$AF,14,FALSE)="true","X",""),"")</f>
        <v/>
      </c>
      <c r="X1052" s="12" t="str">
        <f>IFERROR(INT(IF(MID(VLOOKUP(B1052,IMPORT!$F:$AF,27,FALSE),1,10)&lt;&gt;"null",MID(VLOOKUP(B1052,IMPORT!$F:$AF,27,FALSE),1,10),"-")),"")</f>
        <v/>
      </c>
      <c r="Y1052" s="21" t="str">
        <f>IFERROR(IF(VLOOKUP(B1052,IMPORT!$F:$AF,24,FALSE)&lt;&gt;"null",VLOOKUP(B1052,IMPORT!$F:$AF,24,FALSE),""),"")</f>
        <v/>
      </c>
      <c r="Z1052" s="18" t="str">
        <f>IFERROR(IF(VLOOKUP(B1052,IMPORT!$F:$AF,25,FALSE)&lt;&gt;"null",VLOOKUP(B1052,IMPORT!$F:$AF,25,FALSE),""),"")</f>
        <v/>
      </c>
    </row>
    <row r="1053" spans="1:26">
      <c r="A1053" s="1" t="str">
        <f>IFERROR(IF(IMPORT!C1053&lt;&gt;"",IMPORT!C1053,""),"")</f>
        <v/>
      </c>
      <c r="B1053" s="1">
        <f>IFERROR(VLOOKUP(D1053,IMPORT!$1:$1048576,6,FALSE),"")</f>
        <v>0</v>
      </c>
      <c r="C1053" s="1" t="str">
        <f>IFERROR(VLOOKUP(B1053,IMPORT!$F:$G,2,FALSE),"")</f>
        <v/>
      </c>
      <c r="D1053" s="8" t="str">
        <f>IFERROR(IF(IMPORT!A1053&lt;&gt;"",IMPORT!A1053,""),"")</f>
        <v/>
      </c>
      <c r="E1053" s="1">
        <f>IFERROR(VLOOKUP(D1053,IMPORT!$1:$1048576,21,FALSE),"")</f>
        <v>0</v>
      </c>
      <c r="F1053" s="25" t="str">
        <f>IFERROR(IF(VLOOKUP(B1053,IMPORT!$F:$J,4,0)="true","","S"),"")</f>
        <v/>
      </c>
      <c r="G1053" s="10" t="str">
        <f>IFERROR(IF(VLOOKUP(B1053,IMPORT!$F:$J,5,0)="normal","","B"),"")</f>
        <v/>
      </c>
      <c r="H1053" s="26" t="str">
        <f>IFERROR(IF(VLOOKUP(B1053,IMPORT!$F:$L,7,0)="true","","P"),"")</f>
        <v/>
      </c>
      <c r="I1053" s="18" t="str">
        <f>IF(AND(OR(IMPORT!K1053="available",IMPORT!K1053="reservation",IMPORT!K1053="reservation-late"),OR(A1053&lt;&gt;"Z - Garage - Livraison",A1053&lt;&gt;"Z - Garage - Livraison")),B1053,"")</f>
        <v/>
      </c>
      <c r="J1053" s="18" t="str">
        <f>IFERROR(IF(VLOOKUP(B1053,IMPORT!$F:$AF,21,FALSE)&lt;&gt;"null",IF(OR(A1053="Z - Garage - Livraison",A1053="Z - Garage - Restitution"),"",B1053),""),"")</f>
        <v/>
      </c>
      <c r="K1053" s="18" t="str">
        <f>IF(AND(J1053="",OR(IMPORT!K1053="intervention",IMPORT!K1053="intervention-late")),IF(OR(A1053="Z - Garage - Livraison",A1053="Z - Garage - Restitution"),"",B1053),"")</f>
        <v/>
      </c>
      <c r="L1053" s="18" t="str">
        <f>IFERROR(IF(OR(A1053="Z - Garage - Livraison",A1053="Z - Garage - Restitution"),B1053,""),"")</f>
        <v/>
      </c>
      <c r="M1053" s="20" t="str">
        <f>IFERROR(INT(IF(OR(IMPORT!K1053="intervention",IMPORT!K1053="intervention-late",IMPORT!K1053="unavailable"),IF(J1053&lt;&gt;"",MID(VLOOKUP(B1053,IMPORT!$F:$AF,21,0),1,10),MID(VLOOKUP(B1053,IMPORT!$F:$AF,19,0),1,10)),"")),"")</f>
        <v/>
      </c>
      <c r="N1053" s="20" t="str">
        <f>IFERROR(INT(IF(OR(IMPORT!K1053="intervention",IMPORT!K1053="intervention-late",IMPORT!K1053="unavailable"),IF(J1053&lt;&gt;"",MID(VLOOKUP(B1053,IMPORT!$F:$AF,22,0),1,10),MID(VLOOKUP(B1053,IMPORT!$F:$AF,20,0),1,10)),"")),"")</f>
        <v/>
      </c>
      <c r="O1053" s="18" t="str">
        <f t="shared" ca="1" si="16"/>
        <v/>
      </c>
      <c r="P1053" s="14" t="str">
        <f>IFERROR(INT(IF(MID(VLOOKUP(B1053,IMPORT!$F:$AF,23,FALSE),1,10)&lt;&gt;"null",MID(VLOOKUP(B1053,IMPORT!$F:$AF,23,FALSE),1,10),"")),"")</f>
        <v/>
      </c>
      <c r="Q1053" s="16" t="str">
        <f>IFERROR(INT(IF(MID(VLOOKUP(B1053,IMPORT!$F:$AF,26,FALSE),1,10)&lt;&gt;"null",MID(VLOOKUP(B1053,IMPORT!$F:$AF,26,FALSE),1,10),"")),"")</f>
        <v/>
      </c>
      <c r="R1053" s="16" t="str">
        <f>IFERROR(IF(VLOOKUP(B1053,IMPORT!$F:$AF,11,FALSE)="true","X",""),"")</f>
        <v/>
      </c>
      <c r="S1053" s="16" t="str">
        <f>IFERROR(IF(VLOOKUP(B1053,IMPORT!$F:$AF,12,FALSE)="true","X",""),"")</f>
        <v/>
      </c>
      <c r="T1053" s="16" t="str">
        <f>IFERROR(IF(VLOOKUP(B1053,IMPORT!$F:$AF,9,FALSE)="true","X",""),"")</f>
        <v/>
      </c>
      <c r="U1053" s="16" t="str">
        <f>IFERROR(IF(VLOOKUP(B1053,IMPORT!$F:$AF,10,FALSE)="true","X",""),"")</f>
        <v/>
      </c>
      <c r="V1053" s="16" t="str">
        <f>IFERROR(IF(VLOOKUP(B1053,IMPORT!$F:$AF,13,FALSE)="true","X",""),"")</f>
        <v/>
      </c>
      <c r="W1053" s="16" t="str">
        <f>IFERROR(IF(VLOOKUP(B1053,IMPORT!$F:$AF,14,FALSE)="true","X",""),"")</f>
        <v/>
      </c>
      <c r="X1053" s="12" t="str">
        <f>IFERROR(INT(IF(MID(VLOOKUP(B1053,IMPORT!$F:$AF,27,FALSE),1,10)&lt;&gt;"null",MID(VLOOKUP(B1053,IMPORT!$F:$AF,27,FALSE),1,10),"-")),"")</f>
        <v/>
      </c>
      <c r="Y1053" s="21" t="str">
        <f>IFERROR(IF(VLOOKUP(B1053,IMPORT!$F:$AF,24,FALSE)&lt;&gt;"null",VLOOKUP(B1053,IMPORT!$F:$AF,24,FALSE),""),"")</f>
        <v/>
      </c>
      <c r="Z1053" s="18" t="str">
        <f>IFERROR(IF(VLOOKUP(B1053,IMPORT!$F:$AF,25,FALSE)&lt;&gt;"null",VLOOKUP(B1053,IMPORT!$F:$AF,25,FALSE),""),"")</f>
        <v/>
      </c>
    </row>
    <row r="1054" spans="1:26">
      <c r="A1054" s="1" t="str">
        <f>IFERROR(IF(IMPORT!C1054&lt;&gt;"",IMPORT!C1054,""),"")</f>
        <v/>
      </c>
      <c r="B1054" s="1">
        <f>IFERROR(VLOOKUP(D1054,IMPORT!$1:$1048576,6,FALSE),"")</f>
        <v>0</v>
      </c>
      <c r="C1054" s="1" t="str">
        <f>IFERROR(VLOOKUP(B1054,IMPORT!$F:$G,2,FALSE),"")</f>
        <v/>
      </c>
      <c r="D1054" s="8" t="str">
        <f>IFERROR(IF(IMPORT!A1054&lt;&gt;"",IMPORT!A1054,""),"")</f>
        <v/>
      </c>
      <c r="E1054" s="1">
        <f>IFERROR(VLOOKUP(D1054,IMPORT!$1:$1048576,21,FALSE),"")</f>
        <v>0</v>
      </c>
      <c r="F1054" s="25" t="str">
        <f>IFERROR(IF(VLOOKUP(B1054,IMPORT!$F:$J,4,0)="true","","S"),"")</f>
        <v/>
      </c>
      <c r="G1054" s="10" t="str">
        <f>IFERROR(IF(VLOOKUP(B1054,IMPORT!$F:$J,5,0)="normal","","B"),"")</f>
        <v/>
      </c>
      <c r="H1054" s="26" t="str">
        <f>IFERROR(IF(VLOOKUP(B1054,IMPORT!$F:$L,7,0)="true","","P"),"")</f>
        <v/>
      </c>
      <c r="I1054" s="18" t="str">
        <f>IF(AND(OR(IMPORT!K1054="available",IMPORT!K1054="reservation",IMPORT!K1054="reservation-late"),OR(A1054&lt;&gt;"Z - Garage - Livraison",A1054&lt;&gt;"Z - Garage - Livraison")),B1054,"")</f>
        <v/>
      </c>
      <c r="J1054" s="18" t="str">
        <f>IFERROR(IF(VLOOKUP(B1054,IMPORT!$F:$AF,21,FALSE)&lt;&gt;"null",IF(OR(A1054="Z - Garage - Livraison",A1054="Z - Garage - Restitution"),"",B1054),""),"")</f>
        <v/>
      </c>
      <c r="K1054" s="18" t="str">
        <f>IF(AND(J1054="",OR(IMPORT!K1054="intervention",IMPORT!K1054="intervention-late")),IF(OR(A1054="Z - Garage - Livraison",A1054="Z - Garage - Restitution"),"",B1054),"")</f>
        <v/>
      </c>
      <c r="L1054" s="18" t="str">
        <f>IFERROR(IF(OR(A1054="Z - Garage - Livraison",A1054="Z - Garage - Restitution"),B1054,""),"")</f>
        <v/>
      </c>
      <c r="M1054" s="20" t="str">
        <f>IFERROR(INT(IF(OR(IMPORT!K1054="intervention",IMPORT!K1054="intervention-late",IMPORT!K1054="unavailable"),IF(J1054&lt;&gt;"",MID(VLOOKUP(B1054,IMPORT!$F:$AF,21,0),1,10),MID(VLOOKUP(B1054,IMPORT!$F:$AF,19,0),1,10)),"")),"")</f>
        <v/>
      </c>
      <c r="N1054" s="20" t="str">
        <f>IFERROR(INT(IF(OR(IMPORT!K1054="intervention",IMPORT!K1054="intervention-late",IMPORT!K1054="unavailable"),IF(J1054&lt;&gt;"",MID(VLOOKUP(B1054,IMPORT!$F:$AF,22,0),1,10),MID(VLOOKUP(B1054,IMPORT!$F:$AF,20,0),1,10)),"")),"")</f>
        <v/>
      </c>
      <c r="O1054" s="18" t="str">
        <f t="shared" ca="1" si="16"/>
        <v/>
      </c>
      <c r="P1054" s="14" t="str">
        <f>IFERROR(INT(IF(MID(VLOOKUP(B1054,IMPORT!$F:$AF,23,FALSE),1,10)&lt;&gt;"null",MID(VLOOKUP(B1054,IMPORT!$F:$AF,23,FALSE),1,10),"")),"")</f>
        <v/>
      </c>
      <c r="Q1054" s="16" t="str">
        <f>IFERROR(INT(IF(MID(VLOOKUP(B1054,IMPORT!$F:$AF,26,FALSE),1,10)&lt;&gt;"null",MID(VLOOKUP(B1054,IMPORT!$F:$AF,26,FALSE),1,10),"")),"")</f>
        <v/>
      </c>
      <c r="R1054" s="16" t="str">
        <f>IFERROR(IF(VLOOKUP(B1054,IMPORT!$F:$AF,11,FALSE)="true","X",""),"")</f>
        <v/>
      </c>
      <c r="S1054" s="16" t="str">
        <f>IFERROR(IF(VLOOKUP(B1054,IMPORT!$F:$AF,12,FALSE)="true","X",""),"")</f>
        <v/>
      </c>
      <c r="T1054" s="16" t="str">
        <f>IFERROR(IF(VLOOKUP(B1054,IMPORT!$F:$AF,9,FALSE)="true","X",""),"")</f>
        <v/>
      </c>
      <c r="U1054" s="16" t="str">
        <f>IFERROR(IF(VLOOKUP(B1054,IMPORT!$F:$AF,10,FALSE)="true","X",""),"")</f>
        <v/>
      </c>
      <c r="V1054" s="16" t="str">
        <f>IFERROR(IF(VLOOKUP(B1054,IMPORT!$F:$AF,13,FALSE)="true","X",""),"")</f>
        <v/>
      </c>
      <c r="W1054" s="16" t="str">
        <f>IFERROR(IF(VLOOKUP(B1054,IMPORT!$F:$AF,14,FALSE)="true","X",""),"")</f>
        <v/>
      </c>
      <c r="X1054" s="12" t="str">
        <f>IFERROR(INT(IF(MID(VLOOKUP(B1054,IMPORT!$F:$AF,27,FALSE),1,10)&lt;&gt;"null",MID(VLOOKUP(B1054,IMPORT!$F:$AF,27,FALSE),1,10),"-")),"")</f>
        <v/>
      </c>
      <c r="Y1054" s="21" t="str">
        <f>IFERROR(IF(VLOOKUP(B1054,IMPORT!$F:$AF,24,FALSE)&lt;&gt;"null",VLOOKUP(B1054,IMPORT!$F:$AF,24,FALSE),""),"")</f>
        <v/>
      </c>
      <c r="Z1054" s="18" t="str">
        <f>IFERROR(IF(VLOOKUP(B1054,IMPORT!$F:$AF,25,FALSE)&lt;&gt;"null",VLOOKUP(B1054,IMPORT!$F:$AF,25,FALSE),""),"")</f>
        <v/>
      </c>
    </row>
    <row r="1055" spans="1:26">
      <c r="A1055" s="1" t="str">
        <f>IFERROR(IF(IMPORT!C1055&lt;&gt;"",IMPORT!C1055,""),"")</f>
        <v/>
      </c>
      <c r="B1055" s="1">
        <f>IFERROR(VLOOKUP(D1055,IMPORT!$1:$1048576,6,FALSE),"")</f>
        <v>0</v>
      </c>
      <c r="C1055" s="1" t="str">
        <f>IFERROR(VLOOKUP(B1055,IMPORT!$F:$G,2,FALSE),"")</f>
        <v/>
      </c>
      <c r="D1055" s="8" t="str">
        <f>IFERROR(IF(IMPORT!A1055&lt;&gt;"",IMPORT!A1055,""),"")</f>
        <v/>
      </c>
      <c r="E1055" s="1">
        <f>IFERROR(VLOOKUP(D1055,IMPORT!$1:$1048576,21,FALSE),"")</f>
        <v>0</v>
      </c>
      <c r="F1055" s="25" t="str">
        <f>IFERROR(IF(VLOOKUP(B1055,IMPORT!$F:$J,4,0)="true","","S"),"")</f>
        <v/>
      </c>
      <c r="G1055" s="10" t="str">
        <f>IFERROR(IF(VLOOKUP(B1055,IMPORT!$F:$J,5,0)="normal","","B"),"")</f>
        <v/>
      </c>
      <c r="H1055" s="26" t="str">
        <f>IFERROR(IF(VLOOKUP(B1055,IMPORT!$F:$L,7,0)="true","","P"),"")</f>
        <v/>
      </c>
      <c r="I1055" s="18" t="str">
        <f>IF(AND(OR(IMPORT!K1055="available",IMPORT!K1055="reservation",IMPORT!K1055="reservation-late"),OR(A1055&lt;&gt;"Z - Garage - Livraison",A1055&lt;&gt;"Z - Garage - Livraison")),B1055,"")</f>
        <v/>
      </c>
      <c r="J1055" s="18" t="str">
        <f>IFERROR(IF(VLOOKUP(B1055,IMPORT!$F:$AF,21,FALSE)&lt;&gt;"null",IF(OR(A1055="Z - Garage - Livraison",A1055="Z - Garage - Restitution"),"",B1055),""),"")</f>
        <v/>
      </c>
      <c r="K1055" s="18" t="str">
        <f>IF(AND(J1055="",OR(IMPORT!K1055="intervention",IMPORT!K1055="intervention-late")),IF(OR(A1055="Z - Garage - Livraison",A1055="Z - Garage - Restitution"),"",B1055),"")</f>
        <v/>
      </c>
      <c r="L1055" s="18" t="str">
        <f>IFERROR(IF(OR(A1055="Z - Garage - Livraison",A1055="Z - Garage - Restitution"),B1055,""),"")</f>
        <v/>
      </c>
      <c r="M1055" s="20" t="str">
        <f>IFERROR(INT(IF(OR(IMPORT!K1055="intervention",IMPORT!K1055="intervention-late",IMPORT!K1055="unavailable"),IF(J1055&lt;&gt;"",MID(VLOOKUP(B1055,IMPORT!$F:$AF,21,0),1,10),MID(VLOOKUP(B1055,IMPORT!$F:$AF,19,0),1,10)),"")),"")</f>
        <v/>
      </c>
      <c r="N1055" s="20" t="str">
        <f>IFERROR(INT(IF(OR(IMPORT!K1055="intervention",IMPORT!K1055="intervention-late",IMPORT!K1055="unavailable"),IF(J1055&lt;&gt;"",MID(VLOOKUP(B1055,IMPORT!$F:$AF,22,0),1,10),MID(VLOOKUP(B1055,IMPORT!$F:$AF,20,0),1,10)),"")),"")</f>
        <v/>
      </c>
      <c r="O1055" s="18" t="str">
        <f t="shared" ca="1" si="16"/>
        <v/>
      </c>
      <c r="P1055" s="14" t="str">
        <f>IFERROR(INT(IF(MID(VLOOKUP(B1055,IMPORT!$F:$AF,23,FALSE),1,10)&lt;&gt;"null",MID(VLOOKUP(B1055,IMPORT!$F:$AF,23,FALSE),1,10),"")),"")</f>
        <v/>
      </c>
      <c r="Q1055" s="16" t="str">
        <f>IFERROR(INT(IF(MID(VLOOKUP(B1055,IMPORT!$F:$AF,26,FALSE),1,10)&lt;&gt;"null",MID(VLOOKUP(B1055,IMPORT!$F:$AF,26,FALSE),1,10),"")),"")</f>
        <v/>
      </c>
      <c r="R1055" s="16" t="str">
        <f>IFERROR(IF(VLOOKUP(B1055,IMPORT!$F:$AF,11,FALSE)="true","X",""),"")</f>
        <v/>
      </c>
      <c r="S1055" s="16" t="str">
        <f>IFERROR(IF(VLOOKUP(B1055,IMPORT!$F:$AF,12,FALSE)="true","X",""),"")</f>
        <v/>
      </c>
      <c r="T1055" s="16" t="str">
        <f>IFERROR(IF(VLOOKUP(B1055,IMPORT!$F:$AF,9,FALSE)="true","X",""),"")</f>
        <v/>
      </c>
      <c r="U1055" s="16" t="str">
        <f>IFERROR(IF(VLOOKUP(B1055,IMPORT!$F:$AF,10,FALSE)="true","X",""),"")</f>
        <v/>
      </c>
      <c r="V1055" s="16" t="str">
        <f>IFERROR(IF(VLOOKUP(B1055,IMPORT!$F:$AF,13,FALSE)="true","X",""),"")</f>
        <v/>
      </c>
      <c r="W1055" s="16" t="str">
        <f>IFERROR(IF(VLOOKUP(B1055,IMPORT!$F:$AF,14,FALSE)="true","X",""),"")</f>
        <v/>
      </c>
      <c r="X1055" s="12" t="str">
        <f>IFERROR(INT(IF(MID(VLOOKUP(B1055,IMPORT!$F:$AF,27,FALSE),1,10)&lt;&gt;"null",MID(VLOOKUP(B1055,IMPORT!$F:$AF,27,FALSE),1,10),"-")),"")</f>
        <v/>
      </c>
      <c r="Y1055" s="21" t="str">
        <f>IFERROR(IF(VLOOKUP(B1055,IMPORT!$F:$AF,24,FALSE)&lt;&gt;"null",VLOOKUP(B1055,IMPORT!$F:$AF,24,FALSE),""),"")</f>
        <v/>
      </c>
      <c r="Z1055" s="18" t="str">
        <f>IFERROR(IF(VLOOKUP(B1055,IMPORT!$F:$AF,25,FALSE)&lt;&gt;"null",VLOOKUP(B1055,IMPORT!$F:$AF,25,FALSE),""),"")</f>
        <v/>
      </c>
    </row>
    <row r="1056" spans="1:26">
      <c r="A1056" s="1" t="str">
        <f>IFERROR(IF(IMPORT!C1056&lt;&gt;"",IMPORT!C1056,""),"")</f>
        <v/>
      </c>
      <c r="B1056" s="1">
        <f>IFERROR(VLOOKUP(D1056,IMPORT!$1:$1048576,6,FALSE),"")</f>
        <v>0</v>
      </c>
      <c r="C1056" s="1" t="str">
        <f>IFERROR(VLOOKUP(B1056,IMPORT!$F:$G,2,FALSE),"")</f>
        <v/>
      </c>
      <c r="D1056" s="8" t="str">
        <f>IFERROR(IF(IMPORT!A1056&lt;&gt;"",IMPORT!A1056,""),"")</f>
        <v/>
      </c>
      <c r="E1056" s="1">
        <f>IFERROR(VLOOKUP(D1056,IMPORT!$1:$1048576,21,FALSE),"")</f>
        <v>0</v>
      </c>
      <c r="F1056" s="25" t="str">
        <f>IFERROR(IF(VLOOKUP(B1056,IMPORT!$F:$J,4,0)="true","","S"),"")</f>
        <v/>
      </c>
      <c r="G1056" s="10" t="str">
        <f>IFERROR(IF(VLOOKUP(B1056,IMPORT!$F:$J,5,0)="normal","","B"),"")</f>
        <v/>
      </c>
      <c r="H1056" s="26" t="str">
        <f>IFERROR(IF(VLOOKUP(B1056,IMPORT!$F:$L,7,0)="true","","P"),"")</f>
        <v/>
      </c>
      <c r="I1056" s="18" t="str">
        <f>IF(AND(OR(IMPORT!K1056="available",IMPORT!K1056="reservation",IMPORT!K1056="reservation-late"),OR(A1056&lt;&gt;"Z - Garage - Livraison",A1056&lt;&gt;"Z - Garage - Livraison")),B1056,"")</f>
        <v/>
      </c>
      <c r="J1056" s="18" t="str">
        <f>IFERROR(IF(VLOOKUP(B1056,IMPORT!$F:$AF,21,FALSE)&lt;&gt;"null",IF(OR(A1056="Z - Garage - Livraison",A1056="Z - Garage - Restitution"),"",B1056),""),"")</f>
        <v/>
      </c>
      <c r="K1056" s="18" t="str">
        <f>IF(AND(J1056="",OR(IMPORT!K1056="intervention",IMPORT!K1056="intervention-late")),IF(OR(A1056="Z - Garage - Livraison",A1056="Z - Garage - Restitution"),"",B1056),"")</f>
        <v/>
      </c>
      <c r="L1056" s="18" t="str">
        <f>IFERROR(IF(OR(A1056="Z - Garage - Livraison",A1056="Z - Garage - Restitution"),B1056,""),"")</f>
        <v/>
      </c>
      <c r="M1056" s="20" t="str">
        <f>IFERROR(INT(IF(OR(IMPORT!K1056="intervention",IMPORT!K1056="intervention-late",IMPORT!K1056="unavailable"),IF(J1056&lt;&gt;"",MID(VLOOKUP(B1056,IMPORT!$F:$AF,21,0),1,10),MID(VLOOKUP(B1056,IMPORT!$F:$AF,19,0),1,10)),"")),"")</f>
        <v/>
      </c>
      <c r="N1056" s="20" t="str">
        <f>IFERROR(INT(IF(OR(IMPORT!K1056="intervention",IMPORT!K1056="intervention-late",IMPORT!K1056="unavailable"),IF(J1056&lt;&gt;"",MID(VLOOKUP(B1056,IMPORT!$F:$AF,22,0),1,10),MID(VLOOKUP(B1056,IMPORT!$F:$AF,20,0),1,10)),"")),"")</f>
        <v/>
      </c>
      <c r="O1056" s="18" t="str">
        <f t="shared" ca="1" si="16"/>
        <v/>
      </c>
      <c r="P1056" s="14" t="str">
        <f>IFERROR(INT(IF(MID(VLOOKUP(B1056,IMPORT!$F:$AF,23,FALSE),1,10)&lt;&gt;"null",MID(VLOOKUP(B1056,IMPORT!$F:$AF,23,FALSE),1,10),"")),"")</f>
        <v/>
      </c>
      <c r="Q1056" s="16" t="str">
        <f>IFERROR(INT(IF(MID(VLOOKUP(B1056,IMPORT!$F:$AF,26,FALSE),1,10)&lt;&gt;"null",MID(VLOOKUP(B1056,IMPORT!$F:$AF,26,FALSE),1,10),"")),"")</f>
        <v/>
      </c>
      <c r="R1056" s="16" t="str">
        <f>IFERROR(IF(VLOOKUP(B1056,IMPORT!$F:$AF,11,FALSE)="true","X",""),"")</f>
        <v/>
      </c>
      <c r="S1056" s="16" t="str">
        <f>IFERROR(IF(VLOOKUP(B1056,IMPORT!$F:$AF,12,FALSE)="true","X",""),"")</f>
        <v/>
      </c>
      <c r="T1056" s="16" t="str">
        <f>IFERROR(IF(VLOOKUP(B1056,IMPORT!$F:$AF,9,FALSE)="true","X",""),"")</f>
        <v/>
      </c>
      <c r="U1056" s="16" t="str">
        <f>IFERROR(IF(VLOOKUP(B1056,IMPORT!$F:$AF,10,FALSE)="true","X",""),"")</f>
        <v/>
      </c>
      <c r="V1056" s="16" t="str">
        <f>IFERROR(IF(VLOOKUP(B1056,IMPORT!$F:$AF,13,FALSE)="true","X",""),"")</f>
        <v/>
      </c>
      <c r="W1056" s="16" t="str">
        <f>IFERROR(IF(VLOOKUP(B1056,IMPORT!$F:$AF,14,FALSE)="true","X",""),"")</f>
        <v/>
      </c>
      <c r="X1056" s="12" t="str">
        <f>IFERROR(INT(IF(MID(VLOOKUP(B1056,IMPORT!$F:$AF,27,FALSE),1,10)&lt;&gt;"null",MID(VLOOKUP(B1056,IMPORT!$F:$AF,27,FALSE),1,10),"-")),"")</f>
        <v/>
      </c>
      <c r="Y1056" s="21" t="str">
        <f>IFERROR(IF(VLOOKUP(B1056,IMPORT!$F:$AF,24,FALSE)&lt;&gt;"null",VLOOKUP(B1056,IMPORT!$F:$AF,24,FALSE),""),"")</f>
        <v/>
      </c>
      <c r="Z1056" s="18" t="str">
        <f>IFERROR(IF(VLOOKUP(B1056,IMPORT!$F:$AF,25,FALSE)&lt;&gt;"null",VLOOKUP(B1056,IMPORT!$F:$AF,25,FALSE),""),"")</f>
        <v/>
      </c>
    </row>
    <row r="1057" spans="1:26">
      <c r="A1057" s="1" t="str">
        <f>IFERROR(IF(IMPORT!C1057&lt;&gt;"",IMPORT!C1057,""),"")</f>
        <v/>
      </c>
      <c r="B1057" s="1">
        <f>IFERROR(VLOOKUP(D1057,IMPORT!$1:$1048576,6,FALSE),"")</f>
        <v>0</v>
      </c>
      <c r="C1057" s="1" t="str">
        <f>IFERROR(VLOOKUP(B1057,IMPORT!$F:$G,2,FALSE),"")</f>
        <v/>
      </c>
      <c r="D1057" s="8" t="str">
        <f>IFERROR(IF(IMPORT!A1057&lt;&gt;"",IMPORT!A1057,""),"")</f>
        <v/>
      </c>
      <c r="E1057" s="1">
        <f>IFERROR(VLOOKUP(D1057,IMPORT!$1:$1048576,21,FALSE),"")</f>
        <v>0</v>
      </c>
      <c r="F1057" s="25" t="str">
        <f>IFERROR(IF(VLOOKUP(B1057,IMPORT!$F:$J,4,0)="true","","S"),"")</f>
        <v/>
      </c>
      <c r="G1057" s="10" t="str">
        <f>IFERROR(IF(VLOOKUP(B1057,IMPORT!$F:$J,5,0)="normal","","B"),"")</f>
        <v/>
      </c>
      <c r="H1057" s="26" t="str">
        <f>IFERROR(IF(VLOOKUP(B1057,IMPORT!$F:$L,7,0)="true","","P"),"")</f>
        <v/>
      </c>
      <c r="I1057" s="18" t="str">
        <f>IF(AND(OR(IMPORT!K1057="available",IMPORT!K1057="reservation",IMPORT!K1057="reservation-late"),OR(A1057&lt;&gt;"Z - Garage - Livraison",A1057&lt;&gt;"Z - Garage - Livraison")),B1057,"")</f>
        <v/>
      </c>
      <c r="J1057" s="18" t="str">
        <f>IFERROR(IF(VLOOKUP(B1057,IMPORT!$F:$AF,21,FALSE)&lt;&gt;"null",IF(OR(A1057="Z - Garage - Livraison",A1057="Z - Garage - Restitution"),"",B1057),""),"")</f>
        <v/>
      </c>
      <c r="K1057" s="18" t="str">
        <f>IF(AND(J1057="",OR(IMPORT!K1057="intervention",IMPORT!K1057="intervention-late")),IF(OR(A1057="Z - Garage - Livraison",A1057="Z - Garage - Restitution"),"",B1057),"")</f>
        <v/>
      </c>
      <c r="L1057" s="18" t="str">
        <f>IFERROR(IF(OR(A1057="Z - Garage - Livraison",A1057="Z - Garage - Restitution"),B1057,""),"")</f>
        <v/>
      </c>
      <c r="M1057" s="20" t="str">
        <f>IFERROR(INT(IF(OR(IMPORT!K1057="intervention",IMPORT!K1057="intervention-late",IMPORT!K1057="unavailable"),IF(J1057&lt;&gt;"",MID(VLOOKUP(B1057,IMPORT!$F:$AF,21,0),1,10),MID(VLOOKUP(B1057,IMPORT!$F:$AF,19,0),1,10)),"")),"")</f>
        <v/>
      </c>
      <c r="N1057" s="20" t="str">
        <f>IFERROR(INT(IF(OR(IMPORT!K1057="intervention",IMPORT!K1057="intervention-late",IMPORT!K1057="unavailable"),IF(J1057&lt;&gt;"",MID(VLOOKUP(B1057,IMPORT!$F:$AF,22,0),1,10),MID(VLOOKUP(B1057,IMPORT!$F:$AF,20,0),1,10)),"")),"")</f>
        <v/>
      </c>
      <c r="O1057" s="18" t="str">
        <f t="shared" ca="1" si="16"/>
        <v/>
      </c>
      <c r="P1057" s="14" t="str">
        <f>IFERROR(INT(IF(MID(VLOOKUP(B1057,IMPORT!$F:$AF,23,FALSE),1,10)&lt;&gt;"null",MID(VLOOKUP(B1057,IMPORT!$F:$AF,23,FALSE),1,10),"")),"")</f>
        <v/>
      </c>
      <c r="Q1057" s="16" t="str">
        <f>IFERROR(INT(IF(MID(VLOOKUP(B1057,IMPORT!$F:$AF,26,FALSE),1,10)&lt;&gt;"null",MID(VLOOKUP(B1057,IMPORT!$F:$AF,26,FALSE),1,10),"")),"")</f>
        <v/>
      </c>
      <c r="R1057" s="16" t="str">
        <f>IFERROR(IF(VLOOKUP(B1057,IMPORT!$F:$AF,11,FALSE)="true","X",""),"")</f>
        <v/>
      </c>
      <c r="S1057" s="16" t="str">
        <f>IFERROR(IF(VLOOKUP(B1057,IMPORT!$F:$AF,12,FALSE)="true","X",""),"")</f>
        <v/>
      </c>
      <c r="T1057" s="16" t="str">
        <f>IFERROR(IF(VLOOKUP(B1057,IMPORT!$F:$AF,9,FALSE)="true","X",""),"")</f>
        <v/>
      </c>
      <c r="U1057" s="16" t="str">
        <f>IFERROR(IF(VLOOKUP(B1057,IMPORT!$F:$AF,10,FALSE)="true","X",""),"")</f>
        <v/>
      </c>
      <c r="V1057" s="16" t="str">
        <f>IFERROR(IF(VLOOKUP(B1057,IMPORT!$F:$AF,13,FALSE)="true","X",""),"")</f>
        <v/>
      </c>
      <c r="W1057" s="16" t="str">
        <f>IFERROR(IF(VLOOKUP(B1057,IMPORT!$F:$AF,14,FALSE)="true","X",""),"")</f>
        <v/>
      </c>
      <c r="X1057" s="12" t="str">
        <f>IFERROR(INT(IF(MID(VLOOKUP(B1057,IMPORT!$F:$AF,27,FALSE),1,10)&lt;&gt;"null",MID(VLOOKUP(B1057,IMPORT!$F:$AF,27,FALSE),1,10),"-")),"")</f>
        <v/>
      </c>
      <c r="Y1057" s="21" t="str">
        <f>IFERROR(IF(VLOOKUP(B1057,IMPORT!$F:$AF,24,FALSE)&lt;&gt;"null",VLOOKUP(B1057,IMPORT!$F:$AF,24,FALSE),""),"")</f>
        <v/>
      </c>
      <c r="Z1057" s="18" t="str">
        <f>IFERROR(IF(VLOOKUP(B1057,IMPORT!$F:$AF,25,FALSE)&lt;&gt;"null",VLOOKUP(B1057,IMPORT!$F:$AF,25,FALSE),""),"")</f>
        <v/>
      </c>
    </row>
    <row r="1058" spans="1:26">
      <c r="A1058" s="1" t="str">
        <f>IFERROR(IF(IMPORT!C1058&lt;&gt;"",IMPORT!C1058,""),"")</f>
        <v/>
      </c>
      <c r="B1058" s="1">
        <f>IFERROR(VLOOKUP(D1058,IMPORT!$1:$1048576,6,FALSE),"")</f>
        <v>0</v>
      </c>
      <c r="C1058" s="1" t="str">
        <f>IFERROR(VLOOKUP(B1058,IMPORT!$F:$G,2,FALSE),"")</f>
        <v/>
      </c>
      <c r="D1058" s="8" t="str">
        <f>IFERROR(IF(IMPORT!A1058&lt;&gt;"",IMPORT!A1058,""),"")</f>
        <v/>
      </c>
      <c r="E1058" s="1">
        <f>IFERROR(VLOOKUP(D1058,IMPORT!$1:$1048576,21,FALSE),"")</f>
        <v>0</v>
      </c>
      <c r="F1058" s="25" t="str">
        <f>IFERROR(IF(VLOOKUP(B1058,IMPORT!$F:$J,4,0)="true","","S"),"")</f>
        <v/>
      </c>
      <c r="G1058" s="10" t="str">
        <f>IFERROR(IF(VLOOKUP(B1058,IMPORT!$F:$J,5,0)="normal","","B"),"")</f>
        <v/>
      </c>
      <c r="H1058" s="26" t="str">
        <f>IFERROR(IF(VLOOKUP(B1058,IMPORT!$F:$L,7,0)="true","","P"),"")</f>
        <v/>
      </c>
      <c r="I1058" s="18" t="str">
        <f>IF(AND(OR(IMPORT!K1058="available",IMPORT!K1058="reservation",IMPORT!K1058="reservation-late"),OR(A1058&lt;&gt;"Z - Garage - Livraison",A1058&lt;&gt;"Z - Garage - Livraison")),B1058,"")</f>
        <v/>
      </c>
      <c r="J1058" s="18" t="str">
        <f>IFERROR(IF(VLOOKUP(B1058,IMPORT!$F:$AF,21,FALSE)&lt;&gt;"null",IF(OR(A1058="Z - Garage - Livraison",A1058="Z - Garage - Restitution"),"",B1058),""),"")</f>
        <v/>
      </c>
      <c r="K1058" s="18" t="str">
        <f>IF(AND(J1058="",OR(IMPORT!K1058="intervention",IMPORT!K1058="intervention-late")),IF(OR(A1058="Z - Garage - Livraison",A1058="Z - Garage - Restitution"),"",B1058),"")</f>
        <v/>
      </c>
      <c r="L1058" s="18" t="str">
        <f>IFERROR(IF(OR(A1058="Z - Garage - Livraison",A1058="Z - Garage - Restitution"),B1058,""),"")</f>
        <v/>
      </c>
      <c r="M1058" s="20" t="str">
        <f>IFERROR(INT(IF(OR(IMPORT!K1058="intervention",IMPORT!K1058="intervention-late",IMPORT!K1058="unavailable"),IF(J1058&lt;&gt;"",MID(VLOOKUP(B1058,IMPORT!$F:$AF,21,0),1,10),MID(VLOOKUP(B1058,IMPORT!$F:$AF,19,0),1,10)),"")),"")</f>
        <v/>
      </c>
      <c r="N1058" s="20" t="str">
        <f>IFERROR(INT(IF(OR(IMPORT!K1058="intervention",IMPORT!K1058="intervention-late",IMPORT!K1058="unavailable"),IF(J1058&lt;&gt;"",MID(VLOOKUP(B1058,IMPORT!$F:$AF,22,0),1,10),MID(VLOOKUP(B1058,IMPORT!$F:$AF,20,0),1,10)),"")),"")</f>
        <v/>
      </c>
      <c r="O1058" s="18" t="str">
        <f t="shared" ca="1" si="16"/>
        <v/>
      </c>
      <c r="P1058" s="14" t="str">
        <f>IFERROR(INT(IF(MID(VLOOKUP(B1058,IMPORT!$F:$AF,23,FALSE),1,10)&lt;&gt;"null",MID(VLOOKUP(B1058,IMPORT!$F:$AF,23,FALSE),1,10),"")),"")</f>
        <v/>
      </c>
      <c r="Q1058" s="16" t="str">
        <f>IFERROR(INT(IF(MID(VLOOKUP(B1058,IMPORT!$F:$AF,26,FALSE),1,10)&lt;&gt;"null",MID(VLOOKUP(B1058,IMPORT!$F:$AF,26,FALSE),1,10),"")),"")</f>
        <v/>
      </c>
      <c r="R1058" s="16" t="str">
        <f>IFERROR(IF(VLOOKUP(B1058,IMPORT!$F:$AF,11,FALSE)="true","X",""),"")</f>
        <v/>
      </c>
      <c r="S1058" s="16" t="str">
        <f>IFERROR(IF(VLOOKUP(B1058,IMPORT!$F:$AF,12,FALSE)="true","X",""),"")</f>
        <v/>
      </c>
      <c r="T1058" s="16" t="str">
        <f>IFERROR(IF(VLOOKUP(B1058,IMPORT!$F:$AF,9,FALSE)="true","X",""),"")</f>
        <v/>
      </c>
      <c r="U1058" s="16" t="str">
        <f>IFERROR(IF(VLOOKUP(B1058,IMPORT!$F:$AF,10,FALSE)="true","X",""),"")</f>
        <v/>
      </c>
      <c r="V1058" s="16" t="str">
        <f>IFERROR(IF(VLOOKUP(B1058,IMPORT!$F:$AF,13,FALSE)="true","X",""),"")</f>
        <v/>
      </c>
      <c r="W1058" s="16" t="str">
        <f>IFERROR(IF(VLOOKUP(B1058,IMPORT!$F:$AF,14,FALSE)="true","X",""),"")</f>
        <v/>
      </c>
      <c r="X1058" s="12" t="str">
        <f>IFERROR(INT(IF(MID(VLOOKUP(B1058,IMPORT!$F:$AF,27,FALSE),1,10)&lt;&gt;"null",MID(VLOOKUP(B1058,IMPORT!$F:$AF,27,FALSE),1,10),"-")),"")</f>
        <v/>
      </c>
      <c r="Y1058" s="21" t="str">
        <f>IFERROR(IF(VLOOKUP(B1058,IMPORT!$F:$AF,24,FALSE)&lt;&gt;"null",VLOOKUP(B1058,IMPORT!$F:$AF,24,FALSE),""),"")</f>
        <v/>
      </c>
      <c r="Z1058" s="18" t="str">
        <f>IFERROR(IF(VLOOKUP(B1058,IMPORT!$F:$AF,25,FALSE)&lt;&gt;"null",VLOOKUP(B1058,IMPORT!$F:$AF,25,FALSE),""),"")</f>
        <v/>
      </c>
    </row>
    <row r="1059" spans="1:26">
      <c r="A1059" s="1" t="str">
        <f>IFERROR(IF(IMPORT!C1059&lt;&gt;"",IMPORT!C1059,""),"")</f>
        <v/>
      </c>
      <c r="B1059" s="1">
        <f>IFERROR(VLOOKUP(D1059,IMPORT!$1:$1048576,6,FALSE),"")</f>
        <v>0</v>
      </c>
      <c r="C1059" s="1" t="str">
        <f>IFERROR(VLOOKUP(B1059,IMPORT!$F:$G,2,FALSE),"")</f>
        <v/>
      </c>
      <c r="D1059" s="8" t="str">
        <f>IFERROR(IF(IMPORT!A1059&lt;&gt;"",IMPORT!A1059,""),"")</f>
        <v/>
      </c>
      <c r="E1059" s="1">
        <f>IFERROR(VLOOKUP(D1059,IMPORT!$1:$1048576,21,FALSE),"")</f>
        <v>0</v>
      </c>
      <c r="F1059" s="25" t="str">
        <f>IFERROR(IF(VLOOKUP(B1059,IMPORT!$F:$J,4,0)="true","","S"),"")</f>
        <v/>
      </c>
      <c r="G1059" s="10" t="str">
        <f>IFERROR(IF(VLOOKUP(B1059,IMPORT!$F:$J,5,0)="normal","","B"),"")</f>
        <v/>
      </c>
      <c r="H1059" s="26" t="str">
        <f>IFERROR(IF(VLOOKUP(B1059,IMPORT!$F:$L,7,0)="true","","P"),"")</f>
        <v/>
      </c>
      <c r="I1059" s="18" t="str">
        <f>IF(AND(OR(IMPORT!K1059="available",IMPORT!K1059="reservation",IMPORT!K1059="reservation-late"),OR(A1059&lt;&gt;"Z - Garage - Livraison",A1059&lt;&gt;"Z - Garage - Livraison")),B1059,"")</f>
        <v/>
      </c>
      <c r="J1059" s="18" t="str">
        <f>IFERROR(IF(VLOOKUP(B1059,IMPORT!$F:$AF,21,FALSE)&lt;&gt;"null",IF(OR(A1059="Z - Garage - Livraison",A1059="Z - Garage - Restitution"),"",B1059),""),"")</f>
        <v/>
      </c>
      <c r="K1059" s="18" t="str">
        <f>IF(AND(J1059="",OR(IMPORT!K1059="intervention",IMPORT!K1059="intervention-late")),IF(OR(A1059="Z - Garage - Livraison",A1059="Z - Garage - Restitution"),"",B1059),"")</f>
        <v/>
      </c>
      <c r="L1059" s="18" t="str">
        <f>IFERROR(IF(OR(A1059="Z - Garage - Livraison",A1059="Z - Garage - Restitution"),B1059,""),"")</f>
        <v/>
      </c>
      <c r="M1059" s="20" t="str">
        <f>IFERROR(INT(IF(OR(IMPORT!K1059="intervention",IMPORT!K1059="intervention-late",IMPORT!K1059="unavailable"),IF(J1059&lt;&gt;"",MID(VLOOKUP(B1059,IMPORT!$F:$AF,21,0),1,10),MID(VLOOKUP(B1059,IMPORT!$F:$AF,19,0),1,10)),"")),"")</f>
        <v/>
      </c>
      <c r="N1059" s="20" t="str">
        <f>IFERROR(INT(IF(OR(IMPORT!K1059="intervention",IMPORT!K1059="intervention-late",IMPORT!K1059="unavailable"),IF(J1059&lt;&gt;"",MID(VLOOKUP(B1059,IMPORT!$F:$AF,22,0),1,10),MID(VLOOKUP(B1059,IMPORT!$F:$AF,20,0),1,10)),"")),"")</f>
        <v/>
      </c>
      <c r="O1059" s="18" t="str">
        <f t="shared" ca="1" si="16"/>
        <v/>
      </c>
      <c r="P1059" s="14" t="str">
        <f>IFERROR(INT(IF(MID(VLOOKUP(B1059,IMPORT!$F:$AF,23,FALSE),1,10)&lt;&gt;"null",MID(VLOOKUP(B1059,IMPORT!$F:$AF,23,FALSE),1,10),"")),"")</f>
        <v/>
      </c>
      <c r="Q1059" s="16" t="str">
        <f>IFERROR(INT(IF(MID(VLOOKUP(B1059,IMPORT!$F:$AF,26,FALSE),1,10)&lt;&gt;"null",MID(VLOOKUP(B1059,IMPORT!$F:$AF,26,FALSE),1,10),"")),"")</f>
        <v/>
      </c>
      <c r="R1059" s="16" t="str">
        <f>IFERROR(IF(VLOOKUP(B1059,IMPORT!$F:$AF,11,FALSE)="true","X",""),"")</f>
        <v/>
      </c>
      <c r="S1059" s="16" t="str">
        <f>IFERROR(IF(VLOOKUP(B1059,IMPORT!$F:$AF,12,FALSE)="true","X",""),"")</f>
        <v/>
      </c>
      <c r="T1059" s="16" t="str">
        <f>IFERROR(IF(VLOOKUP(B1059,IMPORT!$F:$AF,9,FALSE)="true","X",""),"")</f>
        <v/>
      </c>
      <c r="U1059" s="16" t="str">
        <f>IFERROR(IF(VLOOKUP(B1059,IMPORT!$F:$AF,10,FALSE)="true","X",""),"")</f>
        <v/>
      </c>
      <c r="V1059" s="16" t="str">
        <f>IFERROR(IF(VLOOKUP(B1059,IMPORT!$F:$AF,13,FALSE)="true","X",""),"")</f>
        <v/>
      </c>
      <c r="W1059" s="16" t="str">
        <f>IFERROR(IF(VLOOKUP(B1059,IMPORT!$F:$AF,14,FALSE)="true","X",""),"")</f>
        <v/>
      </c>
      <c r="X1059" s="12" t="str">
        <f>IFERROR(INT(IF(MID(VLOOKUP(B1059,IMPORT!$F:$AF,27,FALSE),1,10)&lt;&gt;"null",MID(VLOOKUP(B1059,IMPORT!$F:$AF,27,FALSE),1,10),"-")),"")</f>
        <v/>
      </c>
      <c r="Y1059" s="21" t="str">
        <f>IFERROR(IF(VLOOKUP(B1059,IMPORT!$F:$AF,24,FALSE)&lt;&gt;"null",VLOOKUP(B1059,IMPORT!$F:$AF,24,FALSE),""),"")</f>
        <v/>
      </c>
      <c r="Z1059" s="18" t="str">
        <f>IFERROR(IF(VLOOKUP(B1059,IMPORT!$F:$AF,25,FALSE)&lt;&gt;"null",VLOOKUP(B1059,IMPORT!$F:$AF,25,FALSE),""),"")</f>
        <v/>
      </c>
    </row>
    <row r="1060" spans="1:26">
      <c r="A1060" s="1" t="str">
        <f>IFERROR(IF(IMPORT!C1060&lt;&gt;"",IMPORT!C1060,""),"")</f>
        <v/>
      </c>
      <c r="B1060" s="1">
        <f>IFERROR(VLOOKUP(D1060,IMPORT!$1:$1048576,6,FALSE),"")</f>
        <v>0</v>
      </c>
      <c r="C1060" s="1" t="str">
        <f>IFERROR(VLOOKUP(B1060,IMPORT!$F:$G,2,FALSE),"")</f>
        <v/>
      </c>
      <c r="D1060" s="8" t="str">
        <f>IFERROR(IF(IMPORT!A1060&lt;&gt;"",IMPORT!A1060,""),"")</f>
        <v/>
      </c>
      <c r="E1060" s="1">
        <f>IFERROR(VLOOKUP(D1060,IMPORT!$1:$1048576,21,FALSE),"")</f>
        <v>0</v>
      </c>
      <c r="F1060" s="25" t="str">
        <f>IFERROR(IF(VLOOKUP(B1060,IMPORT!$F:$J,4,0)="true","","S"),"")</f>
        <v/>
      </c>
      <c r="G1060" s="10" t="str">
        <f>IFERROR(IF(VLOOKUP(B1060,IMPORT!$F:$J,5,0)="normal","","B"),"")</f>
        <v/>
      </c>
      <c r="H1060" s="26" t="str">
        <f>IFERROR(IF(VLOOKUP(B1060,IMPORT!$F:$L,7,0)="true","","P"),"")</f>
        <v/>
      </c>
      <c r="I1060" s="18" t="str">
        <f>IF(AND(OR(IMPORT!K1060="available",IMPORT!K1060="reservation",IMPORT!K1060="reservation-late"),OR(A1060&lt;&gt;"Z - Garage - Livraison",A1060&lt;&gt;"Z - Garage - Livraison")),B1060,"")</f>
        <v/>
      </c>
      <c r="J1060" s="18" t="str">
        <f>IFERROR(IF(VLOOKUP(B1060,IMPORT!$F:$AF,21,FALSE)&lt;&gt;"null",IF(OR(A1060="Z - Garage - Livraison",A1060="Z - Garage - Restitution"),"",B1060),""),"")</f>
        <v/>
      </c>
      <c r="K1060" s="18" t="str">
        <f>IF(AND(J1060="",OR(IMPORT!K1060="intervention",IMPORT!K1060="intervention-late")),IF(OR(A1060="Z - Garage - Livraison",A1060="Z - Garage - Restitution"),"",B1060),"")</f>
        <v/>
      </c>
      <c r="L1060" s="18" t="str">
        <f>IFERROR(IF(OR(A1060="Z - Garage - Livraison",A1060="Z - Garage - Restitution"),B1060,""),"")</f>
        <v/>
      </c>
      <c r="M1060" s="20" t="str">
        <f>IFERROR(INT(IF(OR(IMPORT!K1060="intervention",IMPORT!K1060="intervention-late",IMPORT!K1060="unavailable"),IF(J1060&lt;&gt;"",MID(VLOOKUP(B1060,IMPORT!$F:$AF,21,0),1,10),MID(VLOOKUP(B1060,IMPORT!$F:$AF,19,0),1,10)),"")),"")</f>
        <v/>
      </c>
      <c r="N1060" s="20" t="str">
        <f>IFERROR(INT(IF(OR(IMPORT!K1060="intervention",IMPORT!K1060="intervention-late",IMPORT!K1060="unavailable"),IF(J1060&lt;&gt;"",MID(VLOOKUP(B1060,IMPORT!$F:$AF,22,0),1,10),MID(VLOOKUP(B1060,IMPORT!$F:$AF,20,0),1,10)),"")),"")</f>
        <v/>
      </c>
      <c r="O1060" s="18" t="str">
        <f t="shared" ca="1" si="16"/>
        <v/>
      </c>
      <c r="P1060" s="14" t="str">
        <f>IFERROR(INT(IF(MID(VLOOKUP(B1060,IMPORT!$F:$AF,23,FALSE),1,10)&lt;&gt;"null",MID(VLOOKUP(B1060,IMPORT!$F:$AF,23,FALSE),1,10),"")),"")</f>
        <v/>
      </c>
      <c r="Q1060" s="16" t="str">
        <f>IFERROR(INT(IF(MID(VLOOKUP(B1060,IMPORT!$F:$AF,26,FALSE),1,10)&lt;&gt;"null",MID(VLOOKUP(B1060,IMPORT!$F:$AF,26,FALSE),1,10),"")),"")</f>
        <v/>
      </c>
      <c r="R1060" s="16" t="str">
        <f>IFERROR(IF(VLOOKUP(B1060,IMPORT!$F:$AF,11,FALSE)="true","X",""),"")</f>
        <v/>
      </c>
      <c r="S1060" s="16" t="str">
        <f>IFERROR(IF(VLOOKUP(B1060,IMPORT!$F:$AF,12,FALSE)="true","X",""),"")</f>
        <v/>
      </c>
      <c r="T1060" s="16" t="str">
        <f>IFERROR(IF(VLOOKUP(B1060,IMPORT!$F:$AF,9,FALSE)="true","X",""),"")</f>
        <v/>
      </c>
      <c r="U1060" s="16" t="str">
        <f>IFERROR(IF(VLOOKUP(B1060,IMPORT!$F:$AF,10,FALSE)="true","X",""),"")</f>
        <v/>
      </c>
      <c r="V1060" s="16" t="str">
        <f>IFERROR(IF(VLOOKUP(B1060,IMPORT!$F:$AF,13,FALSE)="true","X",""),"")</f>
        <v/>
      </c>
      <c r="W1060" s="16" t="str">
        <f>IFERROR(IF(VLOOKUP(B1060,IMPORT!$F:$AF,14,FALSE)="true","X",""),"")</f>
        <v/>
      </c>
      <c r="X1060" s="12" t="str">
        <f>IFERROR(INT(IF(MID(VLOOKUP(B1060,IMPORT!$F:$AF,27,FALSE),1,10)&lt;&gt;"null",MID(VLOOKUP(B1060,IMPORT!$F:$AF,27,FALSE),1,10),"-")),"")</f>
        <v/>
      </c>
      <c r="Y1060" s="21" t="str">
        <f>IFERROR(IF(VLOOKUP(B1060,IMPORT!$F:$AF,24,FALSE)&lt;&gt;"null",VLOOKUP(B1060,IMPORT!$F:$AF,24,FALSE),""),"")</f>
        <v/>
      </c>
      <c r="Z1060" s="18" t="str">
        <f>IFERROR(IF(VLOOKUP(B1060,IMPORT!$F:$AF,25,FALSE)&lt;&gt;"null",VLOOKUP(B1060,IMPORT!$F:$AF,25,FALSE),""),"")</f>
        <v/>
      </c>
    </row>
    <row r="1061" spans="1:26">
      <c r="A1061" s="1" t="str">
        <f>IFERROR(IF(IMPORT!C1061&lt;&gt;"",IMPORT!C1061,""),"")</f>
        <v/>
      </c>
      <c r="B1061" s="1">
        <f>IFERROR(VLOOKUP(D1061,IMPORT!$1:$1048576,6,FALSE),"")</f>
        <v>0</v>
      </c>
      <c r="C1061" s="1" t="str">
        <f>IFERROR(VLOOKUP(B1061,IMPORT!$F:$G,2,FALSE),"")</f>
        <v/>
      </c>
      <c r="D1061" s="8" t="str">
        <f>IFERROR(IF(IMPORT!A1061&lt;&gt;"",IMPORT!A1061,""),"")</f>
        <v/>
      </c>
      <c r="E1061" s="1">
        <f>IFERROR(VLOOKUP(D1061,IMPORT!$1:$1048576,21,FALSE),"")</f>
        <v>0</v>
      </c>
      <c r="F1061" s="25" t="str">
        <f>IFERROR(IF(VLOOKUP(B1061,IMPORT!$F:$J,4,0)="true","","S"),"")</f>
        <v/>
      </c>
      <c r="G1061" s="10" t="str">
        <f>IFERROR(IF(VLOOKUP(B1061,IMPORT!$F:$J,5,0)="normal","","B"),"")</f>
        <v/>
      </c>
      <c r="H1061" s="26" t="str">
        <f>IFERROR(IF(VLOOKUP(B1061,IMPORT!$F:$L,7,0)="true","","P"),"")</f>
        <v/>
      </c>
      <c r="I1061" s="18" t="str">
        <f>IF(AND(OR(IMPORT!K1061="available",IMPORT!K1061="reservation",IMPORT!K1061="reservation-late"),OR(A1061&lt;&gt;"Z - Garage - Livraison",A1061&lt;&gt;"Z - Garage - Livraison")),B1061,"")</f>
        <v/>
      </c>
      <c r="J1061" s="18" t="str">
        <f>IFERROR(IF(VLOOKUP(B1061,IMPORT!$F:$AF,21,FALSE)&lt;&gt;"null",IF(OR(A1061="Z - Garage - Livraison",A1061="Z - Garage - Restitution"),"",B1061),""),"")</f>
        <v/>
      </c>
      <c r="K1061" s="18" t="str">
        <f>IF(AND(J1061="",OR(IMPORT!K1061="intervention",IMPORT!K1061="intervention-late")),IF(OR(A1061="Z - Garage - Livraison",A1061="Z - Garage - Restitution"),"",B1061),"")</f>
        <v/>
      </c>
      <c r="L1061" s="18" t="str">
        <f>IFERROR(IF(OR(A1061="Z - Garage - Livraison",A1061="Z - Garage - Restitution"),B1061,""),"")</f>
        <v/>
      </c>
      <c r="M1061" s="20" t="str">
        <f>IFERROR(INT(IF(OR(IMPORT!K1061="intervention",IMPORT!K1061="intervention-late",IMPORT!K1061="unavailable"),IF(J1061&lt;&gt;"",MID(VLOOKUP(B1061,IMPORT!$F:$AF,21,0),1,10),MID(VLOOKUP(B1061,IMPORT!$F:$AF,19,0),1,10)),"")),"")</f>
        <v/>
      </c>
      <c r="N1061" s="20" t="str">
        <f>IFERROR(INT(IF(OR(IMPORT!K1061="intervention",IMPORT!K1061="intervention-late",IMPORT!K1061="unavailable"),IF(J1061&lt;&gt;"",MID(VLOOKUP(B1061,IMPORT!$F:$AF,22,0),1,10),MID(VLOOKUP(B1061,IMPORT!$F:$AF,20,0),1,10)),"")),"")</f>
        <v/>
      </c>
      <c r="O1061" s="18" t="str">
        <f t="shared" ca="1" si="16"/>
        <v/>
      </c>
      <c r="P1061" s="14" t="str">
        <f>IFERROR(INT(IF(MID(VLOOKUP(B1061,IMPORT!$F:$AF,23,FALSE),1,10)&lt;&gt;"null",MID(VLOOKUP(B1061,IMPORT!$F:$AF,23,FALSE),1,10),"")),"")</f>
        <v/>
      </c>
      <c r="Q1061" s="16" t="str">
        <f>IFERROR(INT(IF(MID(VLOOKUP(B1061,IMPORT!$F:$AF,26,FALSE),1,10)&lt;&gt;"null",MID(VLOOKUP(B1061,IMPORT!$F:$AF,26,FALSE),1,10),"")),"")</f>
        <v/>
      </c>
      <c r="R1061" s="16" t="str">
        <f>IFERROR(IF(VLOOKUP(B1061,IMPORT!$F:$AF,11,FALSE)="true","X",""),"")</f>
        <v/>
      </c>
      <c r="S1061" s="16" t="str">
        <f>IFERROR(IF(VLOOKUP(B1061,IMPORT!$F:$AF,12,FALSE)="true","X",""),"")</f>
        <v/>
      </c>
      <c r="T1061" s="16" t="str">
        <f>IFERROR(IF(VLOOKUP(B1061,IMPORT!$F:$AF,9,FALSE)="true","X",""),"")</f>
        <v/>
      </c>
      <c r="U1061" s="16" t="str">
        <f>IFERROR(IF(VLOOKUP(B1061,IMPORT!$F:$AF,10,FALSE)="true","X",""),"")</f>
        <v/>
      </c>
      <c r="V1061" s="16" t="str">
        <f>IFERROR(IF(VLOOKUP(B1061,IMPORT!$F:$AF,13,FALSE)="true","X",""),"")</f>
        <v/>
      </c>
      <c r="W1061" s="16" t="str">
        <f>IFERROR(IF(VLOOKUP(B1061,IMPORT!$F:$AF,14,FALSE)="true","X",""),"")</f>
        <v/>
      </c>
      <c r="X1061" s="12" t="str">
        <f>IFERROR(INT(IF(MID(VLOOKUP(B1061,IMPORT!$F:$AF,27,FALSE),1,10)&lt;&gt;"null",MID(VLOOKUP(B1061,IMPORT!$F:$AF,27,FALSE),1,10),"-")),"")</f>
        <v/>
      </c>
      <c r="Y1061" s="21" t="str">
        <f>IFERROR(IF(VLOOKUP(B1061,IMPORT!$F:$AF,24,FALSE)&lt;&gt;"null",VLOOKUP(B1061,IMPORT!$F:$AF,24,FALSE),""),"")</f>
        <v/>
      </c>
      <c r="Z1061" s="18" t="str">
        <f>IFERROR(IF(VLOOKUP(B1061,IMPORT!$F:$AF,25,FALSE)&lt;&gt;"null",VLOOKUP(B1061,IMPORT!$F:$AF,25,FALSE),""),"")</f>
        <v/>
      </c>
    </row>
    <row r="1062" spans="1:26">
      <c r="A1062" s="1" t="str">
        <f>IFERROR(IF(IMPORT!C1062&lt;&gt;"",IMPORT!C1062,""),"")</f>
        <v/>
      </c>
      <c r="B1062" s="1">
        <f>IFERROR(VLOOKUP(D1062,IMPORT!$1:$1048576,6,FALSE),"")</f>
        <v>0</v>
      </c>
      <c r="C1062" s="1" t="str">
        <f>IFERROR(VLOOKUP(B1062,IMPORT!$F:$G,2,FALSE),"")</f>
        <v/>
      </c>
      <c r="D1062" s="8" t="str">
        <f>IFERROR(IF(IMPORT!A1062&lt;&gt;"",IMPORT!A1062,""),"")</f>
        <v/>
      </c>
      <c r="E1062" s="1">
        <f>IFERROR(VLOOKUP(D1062,IMPORT!$1:$1048576,21,FALSE),"")</f>
        <v>0</v>
      </c>
      <c r="F1062" s="25" t="str">
        <f>IFERROR(IF(VLOOKUP(B1062,IMPORT!$F:$J,4,0)="true","","S"),"")</f>
        <v/>
      </c>
      <c r="G1062" s="10" t="str">
        <f>IFERROR(IF(VLOOKUP(B1062,IMPORT!$F:$J,5,0)="normal","","B"),"")</f>
        <v/>
      </c>
      <c r="H1062" s="26" t="str">
        <f>IFERROR(IF(VLOOKUP(B1062,IMPORT!$F:$L,7,0)="true","","P"),"")</f>
        <v/>
      </c>
      <c r="I1062" s="18" t="str">
        <f>IF(AND(OR(IMPORT!K1062="available",IMPORT!K1062="reservation",IMPORT!K1062="reservation-late"),OR(A1062&lt;&gt;"Z - Garage - Livraison",A1062&lt;&gt;"Z - Garage - Livraison")),B1062,"")</f>
        <v/>
      </c>
      <c r="J1062" s="18" t="str">
        <f>IFERROR(IF(VLOOKUP(B1062,IMPORT!$F:$AF,21,FALSE)&lt;&gt;"null",IF(OR(A1062="Z - Garage - Livraison",A1062="Z - Garage - Restitution"),"",B1062),""),"")</f>
        <v/>
      </c>
      <c r="K1062" s="18" t="str">
        <f>IF(AND(J1062="",OR(IMPORT!K1062="intervention",IMPORT!K1062="intervention-late")),IF(OR(A1062="Z - Garage - Livraison",A1062="Z - Garage - Restitution"),"",B1062),"")</f>
        <v/>
      </c>
      <c r="L1062" s="18" t="str">
        <f>IFERROR(IF(OR(A1062="Z - Garage - Livraison",A1062="Z - Garage - Restitution"),B1062,""),"")</f>
        <v/>
      </c>
      <c r="M1062" s="20" t="str">
        <f>IFERROR(INT(IF(OR(IMPORT!K1062="intervention",IMPORT!K1062="intervention-late",IMPORT!K1062="unavailable"),IF(J1062&lt;&gt;"",MID(VLOOKUP(B1062,IMPORT!$F:$AF,21,0),1,10),MID(VLOOKUP(B1062,IMPORT!$F:$AF,19,0),1,10)),"")),"")</f>
        <v/>
      </c>
      <c r="N1062" s="20" t="str">
        <f>IFERROR(INT(IF(OR(IMPORT!K1062="intervention",IMPORT!K1062="intervention-late",IMPORT!K1062="unavailable"),IF(J1062&lt;&gt;"",MID(VLOOKUP(B1062,IMPORT!$F:$AF,22,0),1,10),MID(VLOOKUP(B1062,IMPORT!$F:$AF,20,0),1,10)),"")),"")</f>
        <v/>
      </c>
      <c r="O1062" s="18" t="str">
        <f t="shared" ca="1" si="16"/>
        <v/>
      </c>
      <c r="P1062" s="14" t="str">
        <f>IFERROR(INT(IF(MID(VLOOKUP(B1062,IMPORT!$F:$AF,23,FALSE),1,10)&lt;&gt;"null",MID(VLOOKUP(B1062,IMPORT!$F:$AF,23,FALSE),1,10),"")),"")</f>
        <v/>
      </c>
      <c r="Q1062" s="16" t="str">
        <f>IFERROR(INT(IF(MID(VLOOKUP(B1062,IMPORT!$F:$AF,26,FALSE),1,10)&lt;&gt;"null",MID(VLOOKUP(B1062,IMPORT!$F:$AF,26,FALSE),1,10),"")),"")</f>
        <v/>
      </c>
      <c r="R1062" s="16" t="str">
        <f>IFERROR(IF(VLOOKUP(B1062,IMPORT!$F:$AF,11,FALSE)="true","X",""),"")</f>
        <v/>
      </c>
      <c r="S1062" s="16" t="str">
        <f>IFERROR(IF(VLOOKUP(B1062,IMPORT!$F:$AF,12,FALSE)="true","X",""),"")</f>
        <v/>
      </c>
      <c r="T1062" s="16" t="str">
        <f>IFERROR(IF(VLOOKUP(B1062,IMPORT!$F:$AF,9,FALSE)="true","X",""),"")</f>
        <v/>
      </c>
      <c r="U1062" s="16" t="str">
        <f>IFERROR(IF(VLOOKUP(B1062,IMPORT!$F:$AF,10,FALSE)="true","X",""),"")</f>
        <v/>
      </c>
      <c r="V1062" s="16" t="str">
        <f>IFERROR(IF(VLOOKUP(B1062,IMPORT!$F:$AF,13,FALSE)="true","X",""),"")</f>
        <v/>
      </c>
      <c r="W1062" s="16" t="str">
        <f>IFERROR(IF(VLOOKUP(B1062,IMPORT!$F:$AF,14,FALSE)="true","X",""),"")</f>
        <v/>
      </c>
      <c r="X1062" s="12" t="str">
        <f>IFERROR(INT(IF(MID(VLOOKUP(B1062,IMPORT!$F:$AF,27,FALSE),1,10)&lt;&gt;"null",MID(VLOOKUP(B1062,IMPORT!$F:$AF,27,FALSE),1,10),"-")),"")</f>
        <v/>
      </c>
      <c r="Y1062" s="21" t="str">
        <f>IFERROR(IF(VLOOKUP(B1062,IMPORT!$F:$AF,24,FALSE)&lt;&gt;"null",VLOOKUP(B1062,IMPORT!$F:$AF,24,FALSE),""),"")</f>
        <v/>
      </c>
      <c r="Z1062" s="18" t="str">
        <f>IFERROR(IF(VLOOKUP(B1062,IMPORT!$F:$AF,25,FALSE)&lt;&gt;"null",VLOOKUP(B1062,IMPORT!$F:$AF,25,FALSE),""),"")</f>
        <v/>
      </c>
    </row>
    <row r="1063" spans="1:26">
      <c r="A1063" s="1" t="str">
        <f>IFERROR(IF(IMPORT!C1063&lt;&gt;"",IMPORT!C1063,""),"")</f>
        <v/>
      </c>
      <c r="B1063" s="1">
        <f>IFERROR(VLOOKUP(D1063,IMPORT!$1:$1048576,6,FALSE),"")</f>
        <v>0</v>
      </c>
      <c r="C1063" s="1" t="str">
        <f>IFERROR(VLOOKUP(B1063,IMPORT!$F:$G,2,FALSE),"")</f>
        <v/>
      </c>
      <c r="D1063" s="8" t="str">
        <f>IFERROR(IF(IMPORT!A1063&lt;&gt;"",IMPORT!A1063,""),"")</f>
        <v/>
      </c>
      <c r="E1063" s="1">
        <f>IFERROR(VLOOKUP(D1063,IMPORT!$1:$1048576,21,FALSE),"")</f>
        <v>0</v>
      </c>
      <c r="F1063" s="25" t="str">
        <f>IFERROR(IF(VLOOKUP(B1063,IMPORT!$F:$J,4,0)="true","","S"),"")</f>
        <v/>
      </c>
      <c r="G1063" s="10" t="str">
        <f>IFERROR(IF(VLOOKUP(B1063,IMPORT!$F:$J,5,0)="normal","","B"),"")</f>
        <v/>
      </c>
      <c r="H1063" s="26" t="str">
        <f>IFERROR(IF(VLOOKUP(B1063,IMPORT!$F:$L,7,0)="true","","P"),"")</f>
        <v/>
      </c>
      <c r="I1063" s="18" t="str">
        <f>IF(AND(OR(IMPORT!K1063="available",IMPORT!K1063="reservation",IMPORT!K1063="reservation-late"),OR(A1063&lt;&gt;"Z - Garage - Livraison",A1063&lt;&gt;"Z - Garage - Livraison")),B1063,"")</f>
        <v/>
      </c>
      <c r="J1063" s="18" t="str">
        <f>IFERROR(IF(VLOOKUP(B1063,IMPORT!$F:$AF,21,FALSE)&lt;&gt;"null",IF(OR(A1063="Z - Garage - Livraison",A1063="Z - Garage - Restitution"),"",B1063),""),"")</f>
        <v/>
      </c>
      <c r="K1063" s="18" t="str">
        <f>IF(AND(J1063="",OR(IMPORT!K1063="intervention",IMPORT!K1063="intervention-late")),IF(OR(A1063="Z - Garage - Livraison",A1063="Z - Garage - Restitution"),"",B1063),"")</f>
        <v/>
      </c>
      <c r="L1063" s="18" t="str">
        <f>IFERROR(IF(OR(A1063="Z - Garage - Livraison",A1063="Z - Garage - Restitution"),B1063,""),"")</f>
        <v/>
      </c>
      <c r="M1063" s="20" t="str">
        <f>IFERROR(INT(IF(OR(IMPORT!K1063="intervention",IMPORT!K1063="intervention-late",IMPORT!K1063="unavailable"),IF(J1063&lt;&gt;"",MID(VLOOKUP(B1063,IMPORT!$F:$AF,21,0),1,10),MID(VLOOKUP(B1063,IMPORT!$F:$AF,19,0),1,10)),"")),"")</f>
        <v/>
      </c>
      <c r="N1063" s="20" t="str">
        <f>IFERROR(INT(IF(OR(IMPORT!K1063="intervention",IMPORT!K1063="intervention-late",IMPORT!K1063="unavailable"),IF(J1063&lt;&gt;"",MID(VLOOKUP(B1063,IMPORT!$F:$AF,22,0),1,10),MID(VLOOKUP(B1063,IMPORT!$F:$AF,20,0),1,10)),"")),"")</f>
        <v/>
      </c>
      <c r="O1063" s="18" t="str">
        <f t="shared" ca="1" si="16"/>
        <v/>
      </c>
      <c r="P1063" s="14" t="str">
        <f>IFERROR(INT(IF(MID(VLOOKUP(B1063,IMPORT!$F:$AF,23,FALSE),1,10)&lt;&gt;"null",MID(VLOOKUP(B1063,IMPORT!$F:$AF,23,FALSE),1,10),"")),"")</f>
        <v/>
      </c>
      <c r="Q1063" s="16" t="str">
        <f>IFERROR(INT(IF(MID(VLOOKUP(B1063,IMPORT!$F:$AF,26,FALSE),1,10)&lt;&gt;"null",MID(VLOOKUP(B1063,IMPORT!$F:$AF,26,FALSE),1,10),"")),"")</f>
        <v/>
      </c>
      <c r="R1063" s="16" t="str">
        <f>IFERROR(IF(VLOOKUP(B1063,IMPORT!$F:$AF,11,FALSE)="true","X",""),"")</f>
        <v/>
      </c>
      <c r="S1063" s="16" t="str">
        <f>IFERROR(IF(VLOOKUP(B1063,IMPORT!$F:$AF,12,FALSE)="true","X",""),"")</f>
        <v/>
      </c>
      <c r="T1063" s="16" t="str">
        <f>IFERROR(IF(VLOOKUP(B1063,IMPORT!$F:$AF,9,FALSE)="true","X",""),"")</f>
        <v/>
      </c>
      <c r="U1063" s="16" t="str">
        <f>IFERROR(IF(VLOOKUP(B1063,IMPORT!$F:$AF,10,FALSE)="true","X",""),"")</f>
        <v/>
      </c>
      <c r="V1063" s="16" t="str">
        <f>IFERROR(IF(VLOOKUP(B1063,IMPORT!$F:$AF,13,FALSE)="true","X",""),"")</f>
        <v/>
      </c>
      <c r="W1063" s="16" t="str">
        <f>IFERROR(IF(VLOOKUP(B1063,IMPORT!$F:$AF,14,FALSE)="true","X",""),"")</f>
        <v/>
      </c>
      <c r="X1063" s="12" t="str">
        <f>IFERROR(INT(IF(MID(VLOOKUP(B1063,IMPORT!$F:$AF,27,FALSE),1,10)&lt;&gt;"null",MID(VLOOKUP(B1063,IMPORT!$F:$AF,27,FALSE),1,10),"-")),"")</f>
        <v/>
      </c>
      <c r="Y1063" s="21" t="str">
        <f>IFERROR(IF(VLOOKUP(B1063,IMPORT!$F:$AF,24,FALSE)&lt;&gt;"null",VLOOKUP(B1063,IMPORT!$F:$AF,24,FALSE),""),"")</f>
        <v/>
      </c>
      <c r="Z1063" s="18" t="str">
        <f>IFERROR(IF(VLOOKUP(B1063,IMPORT!$F:$AF,25,FALSE)&lt;&gt;"null",VLOOKUP(B1063,IMPORT!$F:$AF,25,FALSE),""),"")</f>
        <v/>
      </c>
    </row>
    <row r="1064" spans="1:26">
      <c r="A1064" s="1" t="str">
        <f>IFERROR(IF(IMPORT!C1064&lt;&gt;"",IMPORT!C1064,""),"")</f>
        <v/>
      </c>
      <c r="B1064" s="1">
        <f>IFERROR(VLOOKUP(D1064,IMPORT!$1:$1048576,6,FALSE),"")</f>
        <v>0</v>
      </c>
      <c r="C1064" s="1" t="str">
        <f>IFERROR(VLOOKUP(B1064,IMPORT!$F:$G,2,FALSE),"")</f>
        <v/>
      </c>
      <c r="D1064" s="8" t="str">
        <f>IFERROR(IF(IMPORT!A1064&lt;&gt;"",IMPORT!A1064,""),"")</f>
        <v/>
      </c>
      <c r="E1064" s="1">
        <f>IFERROR(VLOOKUP(D1064,IMPORT!$1:$1048576,21,FALSE),"")</f>
        <v>0</v>
      </c>
      <c r="F1064" s="25" t="str">
        <f>IFERROR(IF(VLOOKUP(B1064,IMPORT!$F:$J,4,0)="true","","S"),"")</f>
        <v/>
      </c>
      <c r="G1064" s="10" t="str">
        <f>IFERROR(IF(VLOOKUP(B1064,IMPORT!$F:$J,5,0)="normal","","B"),"")</f>
        <v/>
      </c>
      <c r="H1064" s="26" t="str">
        <f>IFERROR(IF(VLOOKUP(B1064,IMPORT!$F:$L,7,0)="true","","P"),"")</f>
        <v/>
      </c>
      <c r="I1064" s="18" t="str">
        <f>IF(AND(OR(IMPORT!K1064="available",IMPORT!K1064="reservation",IMPORT!K1064="reservation-late"),OR(A1064&lt;&gt;"Z - Garage - Livraison",A1064&lt;&gt;"Z - Garage - Livraison")),B1064,"")</f>
        <v/>
      </c>
      <c r="J1064" s="18" t="str">
        <f>IFERROR(IF(VLOOKUP(B1064,IMPORT!$F:$AF,21,FALSE)&lt;&gt;"null",IF(OR(A1064="Z - Garage - Livraison",A1064="Z - Garage - Restitution"),"",B1064),""),"")</f>
        <v/>
      </c>
      <c r="K1064" s="18" t="str">
        <f>IF(AND(J1064="",OR(IMPORT!K1064="intervention",IMPORT!K1064="intervention-late")),IF(OR(A1064="Z - Garage - Livraison",A1064="Z - Garage - Restitution"),"",B1064),"")</f>
        <v/>
      </c>
      <c r="L1064" s="18" t="str">
        <f>IFERROR(IF(OR(A1064="Z - Garage - Livraison",A1064="Z - Garage - Restitution"),B1064,""),"")</f>
        <v/>
      </c>
      <c r="M1064" s="20" t="str">
        <f>IFERROR(INT(IF(OR(IMPORT!K1064="intervention",IMPORT!K1064="intervention-late",IMPORT!K1064="unavailable"),IF(J1064&lt;&gt;"",MID(VLOOKUP(B1064,IMPORT!$F:$AF,21,0),1,10),MID(VLOOKUP(B1064,IMPORT!$F:$AF,19,0),1,10)),"")),"")</f>
        <v/>
      </c>
      <c r="N1064" s="20" t="str">
        <f>IFERROR(INT(IF(OR(IMPORT!K1064="intervention",IMPORT!K1064="intervention-late",IMPORT!K1064="unavailable"),IF(J1064&lt;&gt;"",MID(VLOOKUP(B1064,IMPORT!$F:$AF,22,0),1,10),MID(VLOOKUP(B1064,IMPORT!$F:$AF,20,0),1,10)),"")),"")</f>
        <v/>
      </c>
      <c r="O1064" s="18" t="str">
        <f t="shared" ca="1" si="16"/>
        <v/>
      </c>
      <c r="P1064" s="14" t="str">
        <f>IFERROR(INT(IF(MID(VLOOKUP(B1064,IMPORT!$F:$AF,23,FALSE),1,10)&lt;&gt;"null",MID(VLOOKUP(B1064,IMPORT!$F:$AF,23,FALSE),1,10),"")),"")</f>
        <v/>
      </c>
      <c r="Q1064" s="16" t="str">
        <f>IFERROR(INT(IF(MID(VLOOKUP(B1064,IMPORT!$F:$AF,26,FALSE),1,10)&lt;&gt;"null",MID(VLOOKUP(B1064,IMPORT!$F:$AF,26,FALSE),1,10),"")),"")</f>
        <v/>
      </c>
      <c r="R1064" s="16" t="str">
        <f>IFERROR(IF(VLOOKUP(B1064,IMPORT!$F:$AF,11,FALSE)="true","X",""),"")</f>
        <v/>
      </c>
      <c r="S1064" s="16" t="str">
        <f>IFERROR(IF(VLOOKUP(B1064,IMPORT!$F:$AF,12,FALSE)="true","X",""),"")</f>
        <v/>
      </c>
      <c r="T1064" s="16" t="str">
        <f>IFERROR(IF(VLOOKUP(B1064,IMPORT!$F:$AF,9,FALSE)="true","X",""),"")</f>
        <v/>
      </c>
      <c r="U1064" s="16" t="str">
        <f>IFERROR(IF(VLOOKUP(B1064,IMPORT!$F:$AF,10,FALSE)="true","X",""),"")</f>
        <v/>
      </c>
      <c r="V1064" s="16" t="str">
        <f>IFERROR(IF(VLOOKUP(B1064,IMPORT!$F:$AF,13,FALSE)="true","X",""),"")</f>
        <v/>
      </c>
      <c r="W1064" s="16" t="str">
        <f>IFERROR(IF(VLOOKUP(B1064,IMPORT!$F:$AF,14,FALSE)="true","X",""),"")</f>
        <v/>
      </c>
      <c r="X1064" s="12" t="str">
        <f>IFERROR(INT(IF(MID(VLOOKUP(B1064,IMPORT!$F:$AF,27,FALSE),1,10)&lt;&gt;"null",MID(VLOOKUP(B1064,IMPORT!$F:$AF,27,FALSE),1,10),"-")),"")</f>
        <v/>
      </c>
      <c r="Y1064" s="21" t="str">
        <f>IFERROR(IF(VLOOKUP(B1064,IMPORT!$F:$AF,24,FALSE)&lt;&gt;"null",VLOOKUP(B1064,IMPORT!$F:$AF,24,FALSE),""),"")</f>
        <v/>
      </c>
      <c r="Z1064" s="18" t="str">
        <f>IFERROR(IF(VLOOKUP(B1064,IMPORT!$F:$AF,25,FALSE)&lt;&gt;"null",VLOOKUP(B1064,IMPORT!$F:$AF,25,FALSE),""),"")</f>
        <v/>
      </c>
    </row>
    <row r="1065" spans="1:26">
      <c r="A1065" s="1" t="str">
        <f>IFERROR(IF(IMPORT!C1065&lt;&gt;"",IMPORT!C1065,""),"")</f>
        <v/>
      </c>
      <c r="B1065" s="1">
        <f>IFERROR(VLOOKUP(D1065,IMPORT!$1:$1048576,6,FALSE),"")</f>
        <v>0</v>
      </c>
      <c r="C1065" s="1" t="str">
        <f>IFERROR(VLOOKUP(B1065,IMPORT!$F:$G,2,FALSE),"")</f>
        <v/>
      </c>
      <c r="D1065" s="8" t="str">
        <f>IFERROR(IF(IMPORT!A1065&lt;&gt;"",IMPORT!A1065,""),"")</f>
        <v/>
      </c>
      <c r="E1065" s="1">
        <f>IFERROR(VLOOKUP(D1065,IMPORT!$1:$1048576,21,FALSE),"")</f>
        <v>0</v>
      </c>
      <c r="F1065" s="25" t="str">
        <f>IFERROR(IF(VLOOKUP(B1065,IMPORT!$F:$J,4,0)="true","","S"),"")</f>
        <v/>
      </c>
      <c r="G1065" s="10" t="str">
        <f>IFERROR(IF(VLOOKUP(B1065,IMPORT!$F:$J,5,0)="normal","","B"),"")</f>
        <v/>
      </c>
      <c r="H1065" s="26" t="str">
        <f>IFERROR(IF(VLOOKUP(B1065,IMPORT!$F:$L,7,0)="true","","P"),"")</f>
        <v/>
      </c>
      <c r="I1065" s="18" t="str">
        <f>IF(AND(OR(IMPORT!K1065="available",IMPORT!K1065="reservation",IMPORT!K1065="reservation-late"),OR(A1065&lt;&gt;"Z - Garage - Livraison",A1065&lt;&gt;"Z - Garage - Livraison")),B1065,"")</f>
        <v/>
      </c>
      <c r="J1065" s="18" t="str">
        <f>IFERROR(IF(VLOOKUP(B1065,IMPORT!$F:$AF,21,FALSE)&lt;&gt;"null",IF(OR(A1065="Z - Garage - Livraison",A1065="Z - Garage - Restitution"),"",B1065),""),"")</f>
        <v/>
      </c>
      <c r="K1065" s="18" t="str">
        <f>IF(AND(J1065="",OR(IMPORT!K1065="intervention",IMPORT!K1065="intervention-late")),IF(OR(A1065="Z - Garage - Livraison",A1065="Z - Garage - Restitution"),"",B1065),"")</f>
        <v/>
      </c>
      <c r="L1065" s="18" t="str">
        <f>IFERROR(IF(OR(A1065="Z - Garage - Livraison",A1065="Z - Garage - Restitution"),B1065,""),"")</f>
        <v/>
      </c>
      <c r="M1065" s="20" t="str">
        <f>IFERROR(INT(IF(OR(IMPORT!K1065="intervention",IMPORT!K1065="intervention-late",IMPORT!K1065="unavailable"),IF(J1065&lt;&gt;"",MID(VLOOKUP(B1065,IMPORT!$F:$AF,21,0),1,10),MID(VLOOKUP(B1065,IMPORT!$F:$AF,19,0),1,10)),"")),"")</f>
        <v/>
      </c>
      <c r="N1065" s="20" t="str">
        <f>IFERROR(INT(IF(OR(IMPORT!K1065="intervention",IMPORT!K1065="intervention-late",IMPORT!K1065="unavailable"),IF(J1065&lt;&gt;"",MID(VLOOKUP(B1065,IMPORT!$F:$AF,22,0),1,10),MID(VLOOKUP(B1065,IMPORT!$F:$AF,20,0),1,10)),"")),"")</f>
        <v/>
      </c>
      <c r="O1065" s="18" t="str">
        <f t="shared" ca="1" si="16"/>
        <v/>
      </c>
      <c r="P1065" s="14" t="str">
        <f>IFERROR(INT(IF(MID(VLOOKUP(B1065,IMPORT!$F:$AF,23,FALSE),1,10)&lt;&gt;"null",MID(VLOOKUP(B1065,IMPORT!$F:$AF,23,FALSE),1,10),"")),"")</f>
        <v/>
      </c>
      <c r="Q1065" s="16" t="str">
        <f>IFERROR(INT(IF(MID(VLOOKUP(B1065,IMPORT!$F:$AF,26,FALSE),1,10)&lt;&gt;"null",MID(VLOOKUP(B1065,IMPORT!$F:$AF,26,FALSE),1,10),"")),"")</f>
        <v/>
      </c>
      <c r="R1065" s="16" t="str">
        <f>IFERROR(IF(VLOOKUP(B1065,IMPORT!$F:$AF,11,FALSE)="true","X",""),"")</f>
        <v/>
      </c>
      <c r="S1065" s="16" t="str">
        <f>IFERROR(IF(VLOOKUP(B1065,IMPORT!$F:$AF,12,FALSE)="true","X",""),"")</f>
        <v/>
      </c>
      <c r="T1065" s="16" t="str">
        <f>IFERROR(IF(VLOOKUP(B1065,IMPORT!$F:$AF,9,FALSE)="true","X",""),"")</f>
        <v/>
      </c>
      <c r="U1065" s="16" t="str">
        <f>IFERROR(IF(VLOOKUP(B1065,IMPORT!$F:$AF,10,FALSE)="true","X",""),"")</f>
        <v/>
      </c>
      <c r="V1065" s="16" t="str">
        <f>IFERROR(IF(VLOOKUP(B1065,IMPORT!$F:$AF,13,FALSE)="true","X",""),"")</f>
        <v/>
      </c>
      <c r="W1065" s="16" t="str">
        <f>IFERROR(IF(VLOOKUP(B1065,IMPORT!$F:$AF,14,FALSE)="true","X",""),"")</f>
        <v/>
      </c>
      <c r="X1065" s="12" t="str">
        <f>IFERROR(INT(IF(MID(VLOOKUP(B1065,IMPORT!$F:$AF,27,FALSE),1,10)&lt;&gt;"null",MID(VLOOKUP(B1065,IMPORT!$F:$AF,27,FALSE),1,10),"-")),"")</f>
        <v/>
      </c>
      <c r="Y1065" s="21" t="str">
        <f>IFERROR(IF(VLOOKUP(B1065,IMPORT!$F:$AF,24,FALSE)&lt;&gt;"null",VLOOKUP(B1065,IMPORT!$F:$AF,24,FALSE),""),"")</f>
        <v/>
      </c>
      <c r="Z1065" s="18" t="str">
        <f>IFERROR(IF(VLOOKUP(B1065,IMPORT!$F:$AF,25,FALSE)&lt;&gt;"null",VLOOKUP(B1065,IMPORT!$F:$AF,25,FALSE),""),"")</f>
        <v/>
      </c>
    </row>
    <row r="1066" spans="1:26">
      <c r="A1066" s="1" t="str">
        <f>IFERROR(IF(IMPORT!C1066&lt;&gt;"",IMPORT!C1066,""),"")</f>
        <v/>
      </c>
      <c r="B1066" s="1">
        <f>IFERROR(VLOOKUP(D1066,IMPORT!$1:$1048576,6,FALSE),"")</f>
        <v>0</v>
      </c>
      <c r="C1066" s="1" t="str">
        <f>IFERROR(VLOOKUP(B1066,IMPORT!$F:$G,2,FALSE),"")</f>
        <v/>
      </c>
      <c r="D1066" s="8" t="str">
        <f>IFERROR(IF(IMPORT!A1066&lt;&gt;"",IMPORT!A1066,""),"")</f>
        <v/>
      </c>
      <c r="E1066" s="1">
        <f>IFERROR(VLOOKUP(D1066,IMPORT!$1:$1048576,21,FALSE),"")</f>
        <v>0</v>
      </c>
      <c r="F1066" s="25" t="str">
        <f>IFERROR(IF(VLOOKUP(B1066,IMPORT!$F:$J,4,0)="true","","S"),"")</f>
        <v/>
      </c>
      <c r="G1066" s="10" t="str">
        <f>IFERROR(IF(VLOOKUP(B1066,IMPORT!$F:$J,5,0)="normal","","B"),"")</f>
        <v/>
      </c>
      <c r="H1066" s="26" t="str">
        <f>IFERROR(IF(VLOOKUP(B1066,IMPORT!$F:$L,7,0)="true","","P"),"")</f>
        <v/>
      </c>
      <c r="I1066" s="18" t="str">
        <f>IF(AND(OR(IMPORT!K1066="available",IMPORT!K1066="reservation",IMPORT!K1066="reservation-late"),OR(A1066&lt;&gt;"Z - Garage - Livraison",A1066&lt;&gt;"Z - Garage - Livraison")),B1066,"")</f>
        <v/>
      </c>
      <c r="J1066" s="18" t="str">
        <f>IFERROR(IF(VLOOKUP(B1066,IMPORT!$F:$AF,21,FALSE)&lt;&gt;"null",IF(OR(A1066="Z - Garage - Livraison",A1066="Z - Garage - Restitution"),"",B1066),""),"")</f>
        <v/>
      </c>
      <c r="K1066" s="18" t="str">
        <f>IF(AND(J1066="",OR(IMPORT!K1066="intervention",IMPORT!K1066="intervention-late")),IF(OR(A1066="Z - Garage - Livraison",A1066="Z - Garage - Restitution"),"",B1066),"")</f>
        <v/>
      </c>
      <c r="L1066" s="18" t="str">
        <f>IFERROR(IF(OR(A1066="Z - Garage - Livraison",A1066="Z - Garage - Restitution"),B1066,""),"")</f>
        <v/>
      </c>
      <c r="M1066" s="20" t="str">
        <f>IFERROR(INT(IF(OR(IMPORT!K1066="intervention",IMPORT!K1066="intervention-late",IMPORT!K1066="unavailable"),IF(J1066&lt;&gt;"",MID(VLOOKUP(B1066,IMPORT!$F:$AF,21,0),1,10),MID(VLOOKUP(B1066,IMPORT!$F:$AF,19,0),1,10)),"")),"")</f>
        <v/>
      </c>
      <c r="N1066" s="20" t="str">
        <f>IFERROR(INT(IF(OR(IMPORT!K1066="intervention",IMPORT!K1066="intervention-late",IMPORT!K1066="unavailable"),IF(J1066&lt;&gt;"",MID(VLOOKUP(B1066,IMPORT!$F:$AF,22,0),1,10),MID(VLOOKUP(B1066,IMPORT!$F:$AF,20,0),1,10)),"")),"")</f>
        <v/>
      </c>
      <c r="O1066" s="18" t="str">
        <f t="shared" ca="1" si="16"/>
        <v/>
      </c>
      <c r="P1066" s="14" t="str">
        <f>IFERROR(INT(IF(MID(VLOOKUP(B1066,IMPORT!$F:$AF,23,FALSE),1,10)&lt;&gt;"null",MID(VLOOKUP(B1066,IMPORT!$F:$AF,23,FALSE),1,10),"")),"")</f>
        <v/>
      </c>
      <c r="Q1066" s="16" t="str">
        <f>IFERROR(INT(IF(MID(VLOOKUP(B1066,IMPORT!$F:$AF,26,FALSE),1,10)&lt;&gt;"null",MID(VLOOKUP(B1066,IMPORT!$F:$AF,26,FALSE),1,10),"")),"")</f>
        <v/>
      </c>
      <c r="R1066" s="16" t="str">
        <f>IFERROR(IF(VLOOKUP(B1066,IMPORT!$F:$AF,11,FALSE)="true","X",""),"")</f>
        <v/>
      </c>
      <c r="S1066" s="16" t="str">
        <f>IFERROR(IF(VLOOKUP(B1066,IMPORT!$F:$AF,12,FALSE)="true","X",""),"")</f>
        <v/>
      </c>
      <c r="T1066" s="16" t="str">
        <f>IFERROR(IF(VLOOKUP(B1066,IMPORT!$F:$AF,9,FALSE)="true","X",""),"")</f>
        <v/>
      </c>
      <c r="U1066" s="16" t="str">
        <f>IFERROR(IF(VLOOKUP(B1066,IMPORT!$F:$AF,10,FALSE)="true","X",""),"")</f>
        <v/>
      </c>
      <c r="V1066" s="16" t="str">
        <f>IFERROR(IF(VLOOKUP(B1066,IMPORT!$F:$AF,13,FALSE)="true","X",""),"")</f>
        <v/>
      </c>
      <c r="W1066" s="16" t="str">
        <f>IFERROR(IF(VLOOKUP(B1066,IMPORT!$F:$AF,14,FALSE)="true","X",""),"")</f>
        <v/>
      </c>
      <c r="X1066" s="12" t="str">
        <f>IFERROR(INT(IF(MID(VLOOKUP(B1066,IMPORT!$F:$AF,27,FALSE),1,10)&lt;&gt;"null",MID(VLOOKUP(B1066,IMPORT!$F:$AF,27,FALSE),1,10),"-")),"")</f>
        <v/>
      </c>
      <c r="Y1066" s="21" t="str">
        <f>IFERROR(IF(VLOOKUP(B1066,IMPORT!$F:$AF,24,FALSE)&lt;&gt;"null",VLOOKUP(B1066,IMPORT!$F:$AF,24,FALSE),""),"")</f>
        <v/>
      </c>
      <c r="Z1066" s="18" t="str">
        <f>IFERROR(IF(VLOOKUP(B1066,IMPORT!$F:$AF,25,FALSE)&lt;&gt;"null",VLOOKUP(B1066,IMPORT!$F:$AF,25,FALSE),""),"")</f>
        <v/>
      </c>
    </row>
    <row r="1067" spans="1:26">
      <c r="A1067" s="1" t="str">
        <f>IFERROR(IF(IMPORT!C1067&lt;&gt;"",IMPORT!C1067,""),"")</f>
        <v/>
      </c>
      <c r="B1067" s="1">
        <f>IFERROR(VLOOKUP(D1067,IMPORT!$1:$1048576,6,FALSE),"")</f>
        <v>0</v>
      </c>
      <c r="C1067" s="1" t="str">
        <f>IFERROR(VLOOKUP(B1067,IMPORT!$F:$G,2,FALSE),"")</f>
        <v/>
      </c>
      <c r="D1067" s="8" t="str">
        <f>IFERROR(IF(IMPORT!A1067&lt;&gt;"",IMPORT!A1067,""),"")</f>
        <v/>
      </c>
      <c r="E1067" s="1">
        <f>IFERROR(VLOOKUP(D1067,IMPORT!$1:$1048576,21,FALSE),"")</f>
        <v>0</v>
      </c>
      <c r="F1067" s="25" t="str">
        <f>IFERROR(IF(VLOOKUP(B1067,IMPORT!$F:$J,4,0)="true","","S"),"")</f>
        <v/>
      </c>
      <c r="G1067" s="10" t="str">
        <f>IFERROR(IF(VLOOKUP(B1067,IMPORT!$F:$J,5,0)="normal","","B"),"")</f>
        <v/>
      </c>
      <c r="H1067" s="26" t="str">
        <f>IFERROR(IF(VLOOKUP(B1067,IMPORT!$F:$L,7,0)="true","","P"),"")</f>
        <v/>
      </c>
      <c r="I1067" s="18" t="str">
        <f>IF(AND(OR(IMPORT!K1067="available",IMPORT!K1067="reservation",IMPORT!K1067="reservation-late"),OR(A1067&lt;&gt;"Z - Garage - Livraison",A1067&lt;&gt;"Z - Garage - Livraison")),B1067,"")</f>
        <v/>
      </c>
      <c r="J1067" s="18" t="str">
        <f>IFERROR(IF(VLOOKUP(B1067,IMPORT!$F:$AF,21,FALSE)&lt;&gt;"null",IF(OR(A1067="Z - Garage - Livraison",A1067="Z - Garage - Restitution"),"",B1067),""),"")</f>
        <v/>
      </c>
      <c r="K1067" s="18" t="str">
        <f>IF(AND(J1067="",OR(IMPORT!K1067="intervention",IMPORT!K1067="intervention-late")),IF(OR(A1067="Z - Garage - Livraison",A1067="Z - Garage - Restitution"),"",B1067),"")</f>
        <v/>
      </c>
      <c r="L1067" s="18" t="str">
        <f>IFERROR(IF(OR(A1067="Z - Garage - Livraison",A1067="Z - Garage - Restitution"),B1067,""),"")</f>
        <v/>
      </c>
      <c r="M1067" s="20" t="str">
        <f>IFERROR(INT(IF(OR(IMPORT!K1067="intervention",IMPORT!K1067="intervention-late",IMPORT!K1067="unavailable"),IF(J1067&lt;&gt;"",MID(VLOOKUP(B1067,IMPORT!$F:$AF,21,0),1,10),MID(VLOOKUP(B1067,IMPORT!$F:$AF,19,0),1,10)),"")),"")</f>
        <v/>
      </c>
      <c r="N1067" s="20" t="str">
        <f>IFERROR(INT(IF(OR(IMPORT!K1067="intervention",IMPORT!K1067="intervention-late",IMPORT!K1067="unavailable"),IF(J1067&lt;&gt;"",MID(VLOOKUP(B1067,IMPORT!$F:$AF,22,0),1,10),MID(VLOOKUP(B1067,IMPORT!$F:$AF,20,0),1,10)),"")),"")</f>
        <v/>
      </c>
      <c r="O1067" s="18" t="str">
        <f t="shared" ca="1" si="16"/>
        <v/>
      </c>
      <c r="P1067" s="14" t="str">
        <f>IFERROR(INT(IF(MID(VLOOKUP(B1067,IMPORT!$F:$AF,23,FALSE),1,10)&lt;&gt;"null",MID(VLOOKUP(B1067,IMPORT!$F:$AF,23,FALSE),1,10),"")),"")</f>
        <v/>
      </c>
      <c r="Q1067" s="16" t="str">
        <f>IFERROR(INT(IF(MID(VLOOKUP(B1067,IMPORT!$F:$AF,26,FALSE),1,10)&lt;&gt;"null",MID(VLOOKUP(B1067,IMPORT!$F:$AF,26,FALSE),1,10),"")),"")</f>
        <v/>
      </c>
      <c r="R1067" s="16" t="str">
        <f>IFERROR(IF(VLOOKUP(B1067,IMPORT!$F:$AF,11,FALSE)="true","X",""),"")</f>
        <v/>
      </c>
      <c r="S1067" s="16" t="str">
        <f>IFERROR(IF(VLOOKUP(B1067,IMPORT!$F:$AF,12,FALSE)="true","X",""),"")</f>
        <v/>
      </c>
      <c r="T1067" s="16" t="str">
        <f>IFERROR(IF(VLOOKUP(B1067,IMPORT!$F:$AF,9,FALSE)="true","X",""),"")</f>
        <v/>
      </c>
      <c r="U1067" s="16" t="str">
        <f>IFERROR(IF(VLOOKUP(B1067,IMPORT!$F:$AF,10,FALSE)="true","X",""),"")</f>
        <v/>
      </c>
      <c r="V1067" s="16" t="str">
        <f>IFERROR(IF(VLOOKUP(B1067,IMPORT!$F:$AF,13,FALSE)="true","X",""),"")</f>
        <v/>
      </c>
      <c r="W1067" s="16" t="str">
        <f>IFERROR(IF(VLOOKUP(B1067,IMPORT!$F:$AF,14,FALSE)="true","X",""),"")</f>
        <v/>
      </c>
      <c r="X1067" s="12" t="str">
        <f>IFERROR(INT(IF(MID(VLOOKUP(B1067,IMPORT!$F:$AF,27,FALSE),1,10)&lt;&gt;"null",MID(VLOOKUP(B1067,IMPORT!$F:$AF,27,FALSE),1,10),"-")),"")</f>
        <v/>
      </c>
      <c r="Y1067" s="21" t="str">
        <f>IFERROR(IF(VLOOKUP(B1067,IMPORT!$F:$AF,24,FALSE)&lt;&gt;"null",VLOOKUP(B1067,IMPORT!$F:$AF,24,FALSE),""),"")</f>
        <v/>
      </c>
      <c r="Z1067" s="18" t="str">
        <f>IFERROR(IF(VLOOKUP(B1067,IMPORT!$F:$AF,25,FALSE)&lt;&gt;"null",VLOOKUP(B1067,IMPORT!$F:$AF,25,FALSE),""),"")</f>
        <v/>
      </c>
    </row>
    <row r="1068" spans="1:26">
      <c r="A1068" s="1" t="str">
        <f>IFERROR(IF(IMPORT!C1068&lt;&gt;"",IMPORT!C1068,""),"")</f>
        <v/>
      </c>
      <c r="B1068" s="1">
        <f>IFERROR(VLOOKUP(D1068,IMPORT!$1:$1048576,6,FALSE),"")</f>
        <v>0</v>
      </c>
      <c r="C1068" s="1" t="str">
        <f>IFERROR(VLOOKUP(B1068,IMPORT!$F:$G,2,FALSE),"")</f>
        <v/>
      </c>
      <c r="D1068" s="8" t="str">
        <f>IFERROR(IF(IMPORT!A1068&lt;&gt;"",IMPORT!A1068,""),"")</f>
        <v/>
      </c>
      <c r="E1068" s="1">
        <f>IFERROR(VLOOKUP(D1068,IMPORT!$1:$1048576,21,FALSE),"")</f>
        <v>0</v>
      </c>
      <c r="F1068" s="25" t="str">
        <f>IFERROR(IF(VLOOKUP(B1068,IMPORT!$F:$J,4,0)="true","","S"),"")</f>
        <v/>
      </c>
      <c r="G1068" s="10" t="str">
        <f>IFERROR(IF(VLOOKUP(B1068,IMPORT!$F:$J,5,0)="normal","","B"),"")</f>
        <v/>
      </c>
      <c r="H1068" s="26" t="str">
        <f>IFERROR(IF(VLOOKUP(B1068,IMPORT!$F:$L,7,0)="true","","P"),"")</f>
        <v/>
      </c>
      <c r="I1068" s="18" t="str">
        <f>IF(AND(OR(IMPORT!K1068="available",IMPORT!K1068="reservation",IMPORT!K1068="reservation-late"),OR(A1068&lt;&gt;"Z - Garage - Livraison",A1068&lt;&gt;"Z - Garage - Livraison")),B1068,"")</f>
        <v/>
      </c>
      <c r="J1068" s="18" t="str">
        <f>IFERROR(IF(VLOOKUP(B1068,IMPORT!$F:$AF,21,FALSE)&lt;&gt;"null",IF(OR(A1068="Z - Garage - Livraison",A1068="Z - Garage - Restitution"),"",B1068),""),"")</f>
        <v/>
      </c>
      <c r="K1068" s="18" t="str">
        <f>IF(AND(J1068="",OR(IMPORT!K1068="intervention",IMPORT!K1068="intervention-late")),IF(OR(A1068="Z - Garage - Livraison",A1068="Z - Garage - Restitution"),"",B1068),"")</f>
        <v/>
      </c>
      <c r="L1068" s="18" t="str">
        <f>IFERROR(IF(OR(A1068="Z - Garage - Livraison",A1068="Z - Garage - Restitution"),B1068,""),"")</f>
        <v/>
      </c>
      <c r="M1068" s="20" t="str">
        <f>IFERROR(INT(IF(OR(IMPORT!K1068="intervention",IMPORT!K1068="intervention-late",IMPORT!K1068="unavailable"),IF(J1068&lt;&gt;"",MID(VLOOKUP(B1068,IMPORT!$F:$AF,21,0),1,10),MID(VLOOKUP(B1068,IMPORT!$F:$AF,19,0),1,10)),"")),"")</f>
        <v/>
      </c>
      <c r="N1068" s="20" t="str">
        <f>IFERROR(INT(IF(OR(IMPORT!K1068="intervention",IMPORT!K1068="intervention-late",IMPORT!K1068="unavailable"),IF(J1068&lt;&gt;"",MID(VLOOKUP(B1068,IMPORT!$F:$AF,22,0),1,10),MID(VLOOKUP(B1068,IMPORT!$F:$AF,20,0),1,10)),"")),"")</f>
        <v/>
      </c>
      <c r="O1068" s="18" t="str">
        <f t="shared" ca="1" si="16"/>
        <v/>
      </c>
      <c r="P1068" s="14" t="str">
        <f>IFERROR(INT(IF(MID(VLOOKUP(B1068,IMPORT!$F:$AF,23,FALSE),1,10)&lt;&gt;"null",MID(VLOOKUP(B1068,IMPORT!$F:$AF,23,FALSE),1,10),"")),"")</f>
        <v/>
      </c>
      <c r="Q1068" s="16" t="str">
        <f>IFERROR(INT(IF(MID(VLOOKUP(B1068,IMPORT!$F:$AF,26,FALSE),1,10)&lt;&gt;"null",MID(VLOOKUP(B1068,IMPORT!$F:$AF,26,FALSE),1,10),"")),"")</f>
        <v/>
      </c>
      <c r="R1068" s="16" t="str">
        <f>IFERROR(IF(VLOOKUP(B1068,IMPORT!$F:$AF,11,FALSE)="true","X",""),"")</f>
        <v/>
      </c>
      <c r="S1068" s="16" t="str">
        <f>IFERROR(IF(VLOOKUP(B1068,IMPORT!$F:$AF,12,FALSE)="true","X",""),"")</f>
        <v/>
      </c>
      <c r="T1068" s="16" t="str">
        <f>IFERROR(IF(VLOOKUP(B1068,IMPORT!$F:$AF,9,FALSE)="true","X",""),"")</f>
        <v/>
      </c>
      <c r="U1068" s="16" t="str">
        <f>IFERROR(IF(VLOOKUP(B1068,IMPORT!$F:$AF,10,FALSE)="true","X",""),"")</f>
        <v/>
      </c>
      <c r="V1068" s="16" t="str">
        <f>IFERROR(IF(VLOOKUP(B1068,IMPORT!$F:$AF,13,FALSE)="true","X",""),"")</f>
        <v/>
      </c>
      <c r="W1068" s="16" t="str">
        <f>IFERROR(IF(VLOOKUP(B1068,IMPORT!$F:$AF,14,FALSE)="true","X",""),"")</f>
        <v/>
      </c>
      <c r="X1068" s="12" t="str">
        <f>IFERROR(INT(IF(MID(VLOOKUP(B1068,IMPORT!$F:$AF,27,FALSE),1,10)&lt;&gt;"null",MID(VLOOKUP(B1068,IMPORT!$F:$AF,27,FALSE),1,10),"-")),"")</f>
        <v/>
      </c>
      <c r="Y1068" s="21" t="str">
        <f>IFERROR(IF(VLOOKUP(B1068,IMPORT!$F:$AF,24,FALSE)&lt;&gt;"null",VLOOKUP(B1068,IMPORT!$F:$AF,24,FALSE),""),"")</f>
        <v/>
      </c>
      <c r="Z1068" s="18" t="str">
        <f>IFERROR(IF(VLOOKUP(B1068,IMPORT!$F:$AF,25,FALSE)&lt;&gt;"null",VLOOKUP(B1068,IMPORT!$F:$AF,25,FALSE),""),"")</f>
        <v/>
      </c>
    </row>
    <row r="1069" spans="1:26">
      <c r="A1069" s="1" t="str">
        <f>IFERROR(IF(IMPORT!C1069&lt;&gt;"",IMPORT!C1069,""),"")</f>
        <v/>
      </c>
      <c r="B1069" s="1">
        <f>IFERROR(VLOOKUP(D1069,IMPORT!$1:$1048576,6,FALSE),"")</f>
        <v>0</v>
      </c>
      <c r="C1069" s="1" t="str">
        <f>IFERROR(VLOOKUP(B1069,IMPORT!$F:$G,2,FALSE),"")</f>
        <v/>
      </c>
      <c r="D1069" s="8" t="str">
        <f>IFERROR(IF(IMPORT!A1069&lt;&gt;"",IMPORT!A1069,""),"")</f>
        <v/>
      </c>
      <c r="E1069" s="1">
        <f>IFERROR(VLOOKUP(D1069,IMPORT!$1:$1048576,21,FALSE),"")</f>
        <v>0</v>
      </c>
      <c r="F1069" s="25" t="str">
        <f>IFERROR(IF(VLOOKUP(B1069,IMPORT!$F:$J,4,0)="true","","S"),"")</f>
        <v/>
      </c>
      <c r="G1069" s="10" t="str">
        <f>IFERROR(IF(VLOOKUP(B1069,IMPORT!$F:$J,5,0)="normal","","B"),"")</f>
        <v/>
      </c>
      <c r="H1069" s="26" t="str">
        <f>IFERROR(IF(VLOOKUP(B1069,IMPORT!$F:$L,7,0)="true","","P"),"")</f>
        <v/>
      </c>
      <c r="I1069" s="18" t="str">
        <f>IF(AND(OR(IMPORT!K1069="available",IMPORT!K1069="reservation",IMPORT!K1069="reservation-late"),OR(A1069&lt;&gt;"Z - Garage - Livraison",A1069&lt;&gt;"Z - Garage - Livraison")),B1069,"")</f>
        <v/>
      </c>
      <c r="J1069" s="18" t="str">
        <f>IFERROR(IF(VLOOKUP(B1069,IMPORT!$F:$AF,21,FALSE)&lt;&gt;"null",IF(OR(A1069="Z - Garage - Livraison",A1069="Z - Garage - Restitution"),"",B1069),""),"")</f>
        <v/>
      </c>
      <c r="K1069" s="18" t="str">
        <f>IF(AND(J1069="",OR(IMPORT!K1069="intervention",IMPORT!K1069="intervention-late")),IF(OR(A1069="Z - Garage - Livraison",A1069="Z - Garage - Restitution"),"",B1069),"")</f>
        <v/>
      </c>
      <c r="L1069" s="18" t="str">
        <f>IFERROR(IF(OR(A1069="Z - Garage - Livraison",A1069="Z - Garage - Restitution"),B1069,""),"")</f>
        <v/>
      </c>
      <c r="M1069" s="20" t="str">
        <f>IFERROR(INT(IF(OR(IMPORT!K1069="intervention",IMPORT!K1069="intervention-late",IMPORT!K1069="unavailable"),IF(J1069&lt;&gt;"",MID(VLOOKUP(B1069,IMPORT!$F:$AF,21,0),1,10),MID(VLOOKUP(B1069,IMPORT!$F:$AF,19,0),1,10)),"")),"")</f>
        <v/>
      </c>
      <c r="N1069" s="20" t="str">
        <f>IFERROR(INT(IF(OR(IMPORT!K1069="intervention",IMPORT!K1069="intervention-late",IMPORT!K1069="unavailable"),IF(J1069&lt;&gt;"",MID(VLOOKUP(B1069,IMPORT!$F:$AF,22,0),1,10),MID(VLOOKUP(B1069,IMPORT!$F:$AF,20,0),1,10)),"")),"")</f>
        <v/>
      </c>
      <c r="O1069" s="18" t="str">
        <f t="shared" ca="1" si="16"/>
        <v/>
      </c>
      <c r="P1069" s="14" t="str">
        <f>IFERROR(INT(IF(MID(VLOOKUP(B1069,IMPORT!$F:$AF,23,FALSE),1,10)&lt;&gt;"null",MID(VLOOKUP(B1069,IMPORT!$F:$AF,23,FALSE),1,10),"")),"")</f>
        <v/>
      </c>
      <c r="Q1069" s="16" t="str">
        <f>IFERROR(INT(IF(MID(VLOOKUP(B1069,IMPORT!$F:$AF,26,FALSE),1,10)&lt;&gt;"null",MID(VLOOKUP(B1069,IMPORT!$F:$AF,26,FALSE),1,10),"")),"")</f>
        <v/>
      </c>
      <c r="R1069" s="16" t="str">
        <f>IFERROR(IF(VLOOKUP(B1069,IMPORT!$F:$AF,11,FALSE)="true","X",""),"")</f>
        <v/>
      </c>
      <c r="S1069" s="16" t="str">
        <f>IFERROR(IF(VLOOKUP(B1069,IMPORT!$F:$AF,12,FALSE)="true","X",""),"")</f>
        <v/>
      </c>
      <c r="T1069" s="16" t="str">
        <f>IFERROR(IF(VLOOKUP(B1069,IMPORT!$F:$AF,9,FALSE)="true","X",""),"")</f>
        <v/>
      </c>
      <c r="U1069" s="16" t="str">
        <f>IFERROR(IF(VLOOKUP(B1069,IMPORT!$F:$AF,10,FALSE)="true","X",""),"")</f>
        <v/>
      </c>
      <c r="V1069" s="16" t="str">
        <f>IFERROR(IF(VLOOKUP(B1069,IMPORT!$F:$AF,13,FALSE)="true","X",""),"")</f>
        <v/>
      </c>
      <c r="W1069" s="16" t="str">
        <f>IFERROR(IF(VLOOKUP(B1069,IMPORT!$F:$AF,14,FALSE)="true","X",""),"")</f>
        <v/>
      </c>
      <c r="X1069" s="12" t="str">
        <f>IFERROR(INT(IF(MID(VLOOKUP(B1069,IMPORT!$F:$AF,27,FALSE),1,10)&lt;&gt;"null",MID(VLOOKUP(B1069,IMPORT!$F:$AF,27,FALSE),1,10),"-")),"")</f>
        <v/>
      </c>
      <c r="Y1069" s="21" t="str">
        <f>IFERROR(IF(VLOOKUP(B1069,IMPORT!$F:$AF,24,FALSE)&lt;&gt;"null",VLOOKUP(B1069,IMPORT!$F:$AF,24,FALSE),""),"")</f>
        <v/>
      </c>
      <c r="Z1069" s="18" t="str">
        <f>IFERROR(IF(VLOOKUP(B1069,IMPORT!$F:$AF,25,FALSE)&lt;&gt;"null",VLOOKUP(B1069,IMPORT!$F:$AF,25,FALSE),""),"")</f>
        <v/>
      </c>
    </row>
    <row r="1070" spans="1:26">
      <c r="A1070" s="1" t="str">
        <f>IFERROR(IF(IMPORT!C1070&lt;&gt;"",IMPORT!C1070,""),"")</f>
        <v/>
      </c>
      <c r="B1070" s="1">
        <f>IFERROR(VLOOKUP(D1070,IMPORT!$1:$1048576,6,FALSE),"")</f>
        <v>0</v>
      </c>
      <c r="C1070" s="1" t="str">
        <f>IFERROR(VLOOKUP(B1070,IMPORT!$F:$G,2,FALSE),"")</f>
        <v/>
      </c>
      <c r="D1070" s="8" t="str">
        <f>IFERROR(IF(IMPORT!A1070&lt;&gt;"",IMPORT!A1070,""),"")</f>
        <v/>
      </c>
      <c r="E1070" s="1">
        <f>IFERROR(VLOOKUP(D1070,IMPORT!$1:$1048576,21,FALSE),"")</f>
        <v>0</v>
      </c>
      <c r="F1070" s="25" t="str">
        <f>IFERROR(IF(VLOOKUP(B1070,IMPORT!$F:$J,4,0)="true","","S"),"")</f>
        <v/>
      </c>
      <c r="G1070" s="10" t="str">
        <f>IFERROR(IF(VLOOKUP(B1070,IMPORT!$F:$J,5,0)="normal","","B"),"")</f>
        <v/>
      </c>
      <c r="H1070" s="26" t="str">
        <f>IFERROR(IF(VLOOKUP(B1070,IMPORT!$F:$L,7,0)="true","","P"),"")</f>
        <v/>
      </c>
      <c r="I1070" s="18" t="str">
        <f>IF(AND(OR(IMPORT!K1070="available",IMPORT!K1070="reservation",IMPORT!K1070="reservation-late"),OR(A1070&lt;&gt;"Z - Garage - Livraison",A1070&lt;&gt;"Z - Garage - Livraison")),B1070,"")</f>
        <v/>
      </c>
      <c r="J1070" s="18" t="str">
        <f>IFERROR(IF(VLOOKUP(B1070,IMPORT!$F:$AF,21,FALSE)&lt;&gt;"null",IF(OR(A1070="Z - Garage - Livraison",A1070="Z - Garage - Restitution"),"",B1070),""),"")</f>
        <v/>
      </c>
      <c r="K1070" s="18" t="str">
        <f>IF(AND(J1070="",OR(IMPORT!K1070="intervention",IMPORT!K1070="intervention-late")),IF(OR(A1070="Z - Garage - Livraison",A1070="Z - Garage - Restitution"),"",B1070),"")</f>
        <v/>
      </c>
      <c r="L1070" s="18" t="str">
        <f>IFERROR(IF(OR(A1070="Z - Garage - Livraison",A1070="Z - Garage - Restitution"),B1070,""),"")</f>
        <v/>
      </c>
      <c r="M1070" s="20" t="str">
        <f>IFERROR(INT(IF(OR(IMPORT!K1070="intervention",IMPORT!K1070="intervention-late",IMPORT!K1070="unavailable"),IF(J1070&lt;&gt;"",MID(VLOOKUP(B1070,IMPORT!$F:$AF,21,0),1,10),MID(VLOOKUP(B1070,IMPORT!$F:$AF,19,0),1,10)),"")),"")</f>
        <v/>
      </c>
      <c r="N1070" s="20" t="str">
        <f>IFERROR(INT(IF(OR(IMPORT!K1070="intervention",IMPORT!K1070="intervention-late",IMPORT!K1070="unavailable"),IF(J1070&lt;&gt;"",MID(VLOOKUP(B1070,IMPORT!$F:$AF,22,0),1,10),MID(VLOOKUP(B1070,IMPORT!$F:$AF,20,0),1,10)),"")),"")</f>
        <v/>
      </c>
      <c r="O1070" s="18" t="str">
        <f t="shared" ca="1" si="16"/>
        <v/>
      </c>
      <c r="P1070" s="14" t="str">
        <f>IFERROR(INT(IF(MID(VLOOKUP(B1070,IMPORT!$F:$AF,23,FALSE),1,10)&lt;&gt;"null",MID(VLOOKUP(B1070,IMPORT!$F:$AF,23,FALSE),1,10),"")),"")</f>
        <v/>
      </c>
      <c r="Q1070" s="16" t="str">
        <f>IFERROR(INT(IF(MID(VLOOKUP(B1070,IMPORT!$F:$AF,26,FALSE),1,10)&lt;&gt;"null",MID(VLOOKUP(B1070,IMPORT!$F:$AF,26,FALSE),1,10),"")),"")</f>
        <v/>
      </c>
      <c r="R1070" s="16" t="str">
        <f>IFERROR(IF(VLOOKUP(B1070,IMPORT!$F:$AF,11,FALSE)="true","X",""),"")</f>
        <v/>
      </c>
      <c r="S1070" s="16" t="str">
        <f>IFERROR(IF(VLOOKUP(B1070,IMPORT!$F:$AF,12,FALSE)="true","X",""),"")</f>
        <v/>
      </c>
      <c r="T1070" s="16" t="str">
        <f>IFERROR(IF(VLOOKUP(B1070,IMPORT!$F:$AF,9,FALSE)="true","X",""),"")</f>
        <v/>
      </c>
      <c r="U1070" s="16" t="str">
        <f>IFERROR(IF(VLOOKUP(B1070,IMPORT!$F:$AF,10,FALSE)="true","X",""),"")</f>
        <v/>
      </c>
      <c r="V1070" s="16" t="str">
        <f>IFERROR(IF(VLOOKUP(B1070,IMPORT!$F:$AF,13,FALSE)="true","X",""),"")</f>
        <v/>
      </c>
      <c r="W1070" s="16" t="str">
        <f>IFERROR(IF(VLOOKUP(B1070,IMPORT!$F:$AF,14,FALSE)="true","X",""),"")</f>
        <v/>
      </c>
      <c r="X1070" s="12" t="str">
        <f>IFERROR(INT(IF(MID(VLOOKUP(B1070,IMPORT!$F:$AF,27,FALSE),1,10)&lt;&gt;"null",MID(VLOOKUP(B1070,IMPORT!$F:$AF,27,FALSE),1,10),"-")),"")</f>
        <v/>
      </c>
      <c r="Y1070" s="21" t="str">
        <f>IFERROR(IF(VLOOKUP(B1070,IMPORT!$F:$AF,24,FALSE)&lt;&gt;"null",VLOOKUP(B1070,IMPORT!$F:$AF,24,FALSE),""),"")</f>
        <v/>
      </c>
      <c r="Z1070" s="18" t="str">
        <f>IFERROR(IF(VLOOKUP(B1070,IMPORT!$F:$AF,25,FALSE)&lt;&gt;"null",VLOOKUP(B1070,IMPORT!$F:$AF,25,FALSE),""),"")</f>
        <v/>
      </c>
    </row>
    <row r="1071" spans="1:26">
      <c r="A1071" s="1" t="str">
        <f>IFERROR(IF(IMPORT!C1071&lt;&gt;"",IMPORT!C1071,""),"")</f>
        <v/>
      </c>
      <c r="B1071" s="1">
        <f>IFERROR(VLOOKUP(D1071,IMPORT!$1:$1048576,6,FALSE),"")</f>
        <v>0</v>
      </c>
      <c r="C1071" s="1" t="str">
        <f>IFERROR(VLOOKUP(B1071,IMPORT!$F:$G,2,FALSE),"")</f>
        <v/>
      </c>
      <c r="D1071" s="8" t="str">
        <f>IFERROR(IF(IMPORT!A1071&lt;&gt;"",IMPORT!A1071,""),"")</f>
        <v/>
      </c>
      <c r="E1071" s="1">
        <f>IFERROR(VLOOKUP(D1071,IMPORT!$1:$1048576,21,FALSE),"")</f>
        <v>0</v>
      </c>
      <c r="F1071" s="25" t="str">
        <f>IFERROR(IF(VLOOKUP(B1071,IMPORT!$F:$J,4,0)="true","","S"),"")</f>
        <v/>
      </c>
      <c r="G1071" s="10" t="str">
        <f>IFERROR(IF(VLOOKUP(B1071,IMPORT!$F:$J,5,0)="normal","","B"),"")</f>
        <v/>
      </c>
      <c r="H1071" s="26" t="str">
        <f>IFERROR(IF(VLOOKUP(B1071,IMPORT!$F:$L,7,0)="true","","P"),"")</f>
        <v/>
      </c>
      <c r="I1071" s="18" t="str">
        <f>IF(AND(OR(IMPORT!K1071="available",IMPORT!K1071="reservation",IMPORT!K1071="reservation-late"),OR(A1071&lt;&gt;"Z - Garage - Livraison",A1071&lt;&gt;"Z - Garage - Livraison")),B1071,"")</f>
        <v/>
      </c>
      <c r="J1071" s="18" t="str">
        <f>IFERROR(IF(VLOOKUP(B1071,IMPORT!$F:$AF,21,FALSE)&lt;&gt;"null",IF(OR(A1071="Z - Garage - Livraison",A1071="Z - Garage - Restitution"),"",B1071),""),"")</f>
        <v/>
      </c>
      <c r="K1071" s="18" t="str">
        <f>IF(AND(J1071="",OR(IMPORT!K1071="intervention",IMPORT!K1071="intervention-late")),IF(OR(A1071="Z - Garage - Livraison",A1071="Z - Garage - Restitution"),"",B1071),"")</f>
        <v/>
      </c>
      <c r="L1071" s="18" t="str">
        <f>IFERROR(IF(OR(A1071="Z - Garage - Livraison",A1071="Z - Garage - Restitution"),B1071,""),"")</f>
        <v/>
      </c>
      <c r="M1071" s="20" t="str">
        <f>IFERROR(INT(IF(OR(IMPORT!K1071="intervention",IMPORT!K1071="intervention-late",IMPORT!K1071="unavailable"),IF(J1071&lt;&gt;"",MID(VLOOKUP(B1071,IMPORT!$F:$AF,21,0),1,10),MID(VLOOKUP(B1071,IMPORT!$F:$AF,19,0),1,10)),"")),"")</f>
        <v/>
      </c>
      <c r="N1071" s="20" t="str">
        <f>IFERROR(INT(IF(OR(IMPORT!K1071="intervention",IMPORT!K1071="intervention-late",IMPORT!K1071="unavailable"),IF(J1071&lt;&gt;"",MID(VLOOKUP(B1071,IMPORT!$F:$AF,22,0),1,10),MID(VLOOKUP(B1071,IMPORT!$F:$AF,20,0),1,10)),"")),"")</f>
        <v/>
      </c>
      <c r="O1071" s="18" t="str">
        <f t="shared" ca="1" si="16"/>
        <v/>
      </c>
      <c r="P1071" s="14" t="str">
        <f>IFERROR(INT(IF(MID(VLOOKUP(B1071,IMPORT!$F:$AF,23,FALSE),1,10)&lt;&gt;"null",MID(VLOOKUP(B1071,IMPORT!$F:$AF,23,FALSE),1,10),"")),"")</f>
        <v/>
      </c>
      <c r="Q1071" s="16" t="str">
        <f>IFERROR(INT(IF(MID(VLOOKUP(B1071,IMPORT!$F:$AF,26,FALSE),1,10)&lt;&gt;"null",MID(VLOOKUP(B1071,IMPORT!$F:$AF,26,FALSE),1,10),"")),"")</f>
        <v/>
      </c>
      <c r="R1071" s="16" t="str">
        <f>IFERROR(IF(VLOOKUP(B1071,IMPORT!$F:$AF,11,FALSE)="true","X",""),"")</f>
        <v/>
      </c>
      <c r="S1071" s="16" t="str">
        <f>IFERROR(IF(VLOOKUP(B1071,IMPORT!$F:$AF,12,FALSE)="true","X",""),"")</f>
        <v/>
      </c>
      <c r="T1071" s="16" t="str">
        <f>IFERROR(IF(VLOOKUP(B1071,IMPORT!$F:$AF,9,FALSE)="true","X",""),"")</f>
        <v/>
      </c>
      <c r="U1071" s="16" t="str">
        <f>IFERROR(IF(VLOOKUP(B1071,IMPORT!$F:$AF,10,FALSE)="true","X",""),"")</f>
        <v/>
      </c>
      <c r="V1071" s="16" t="str">
        <f>IFERROR(IF(VLOOKUP(B1071,IMPORT!$F:$AF,13,FALSE)="true","X",""),"")</f>
        <v/>
      </c>
      <c r="W1071" s="16" t="str">
        <f>IFERROR(IF(VLOOKUP(B1071,IMPORT!$F:$AF,14,FALSE)="true","X",""),"")</f>
        <v/>
      </c>
      <c r="X1071" s="12" t="str">
        <f>IFERROR(INT(IF(MID(VLOOKUP(B1071,IMPORT!$F:$AF,27,FALSE),1,10)&lt;&gt;"null",MID(VLOOKUP(B1071,IMPORT!$F:$AF,27,FALSE),1,10),"-")),"")</f>
        <v/>
      </c>
      <c r="Y1071" s="21" t="str">
        <f>IFERROR(IF(VLOOKUP(B1071,IMPORT!$F:$AF,24,FALSE)&lt;&gt;"null",VLOOKUP(B1071,IMPORT!$F:$AF,24,FALSE),""),"")</f>
        <v/>
      </c>
      <c r="Z1071" s="18" t="str">
        <f>IFERROR(IF(VLOOKUP(B1071,IMPORT!$F:$AF,25,FALSE)&lt;&gt;"null",VLOOKUP(B1071,IMPORT!$F:$AF,25,FALSE),""),"")</f>
        <v/>
      </c>
    </row>
    <row r="1072" spans="1:26">
      <c r="A1072" s="1" t="str">
        <f>IFERROR(IF(IMPORT!C1072&lt;&gt;"",IMPORT!C1072,""),"")</f>
        <v/>
      </c>
      <c r="B1072" s="1">
        <f>IFERROR(VLOOKUP(D1072,IMPORT!$1:$1048576,6,FALSE),"")</f>
        <v>0</v>
      </c>
      <c r="C1072" s="1" t="str">
        <f>IFERROR(VLOOKUP(B1072,IMPORT!$F:$G,2,FALSE),"")</f>
        <v/>
      </c>
      <c r="D1072" s="8" t="str">
        <f>IFERROR(IF(IMPORT!A1072&lt;&gt;"",IMPORT!A1072,""),"")</f>
        <v/>
      </c>
      <c r="E1072" s="1">
        <f>IFERROR(VLOOKUP(D1072,IMPORT!$1:$1048576,21,FALSE),"")</f>
        <v>0</v>
      </c>
      <c r="F1072" s="25" t="str">
        <f>IFERROR(IF(VLOOKUP(B1072,IMPORT!$F:$J,4,0)="true","","S"),"")</f>
        <v/>
      </c>
      <c r="G1072" s="10" t="str">
        <f>IFERROR(IF(VLOOKUP(B1072,IMPORT!$F:$J,5,0)="normal","","B"),"")</f>
        <v/>
      </c>
      <c r="H1072" s="26" t="str">
        <f>IFERROR(IF(VLOOKUP(B1072,IMPORT!$F:$L,7,0)="true","","P"),"")</f>
        <v/>
      </c>
      <c r="I1072" s="18" t="str">
        <f>IF(AND(OR(IMPORT!K1072="available",IMPORT!K1072="reservation",IMPORT!K1072="reservation-late"),OR(A1072&lt;&gt;"Z - Garage - Livraison",A1072&lt;&gt;"Z - Garage - Livraison")),B1072,"")</f>
        <v/>
      </c>
      <c r="J1072" s="18" t="str">
        <f>IFERROR(IF(VLOOKUP(B1072,IMPORT!$F:$AF,21,FALSE)&lt;&gt;"null",IF(OR(A1072="Z - Garage - Livraison",A1072="Z - Garage - Restitution"),"",B1072),""),"")</f>
        <v/>
      </c>
      <c r="K1072" s="18" t="str">
        <f>IF(AND(J1072="",OR(IMPORT!K1072="intervention",IMPORT!K1072="intervention-late")),IF(OR(A1072="Z - Garage - Livraison",A1072="Z - Garage - Restitution"),"",B1072),"")</f>
        <v/>
      </c>
      <c r="L1072" s="18" t="str">
        <f>IFERROR(IF(OR(A1072="Z - Garage - Livraison",A1072="Z - Garage - Restitution"),B1072,""),"")</f>
        <v/>
      </c>
      <c r="M1072" s="20" t="str">
        <f>IFERROR(INT(IF(OR(IMPORT!K1072="intervention",IMPORT!K1072="intervention-late",IMPORT!K1072="unavailable"),IF(J1072&lt;&gt;"",MID(VLOOKUP(B1072,IMPORT!$F:$AF,21,0),1,10),MID(VLOOKUP(B1072,IMPORT!$F:$AF,19,0),1,10)),"")),"")</f>
        <v/>
      </c>
      <c r="N1072" s="20" t="str">
        <f>IFERROR(INT(IF(OR(IMPORT!K1072="intervention",IMPORT!K1072="intervention-late",IMPORT!K1072="unavailable"),IF(J1072&lt;&gt;"",MID(VLOOKUP(B1072,IMPORT!$F:$AF,22,0),1,10),MID(VLOOKUP(B1072,IMPORT!$F:$AF,20,0),1,10)),"")),"")</f>
        <v/>
      </c>
      <c r="O1072" s="18" t="str">
        <f t="shared" ca="1" si="16"/>
        <v/>
      </c>
      <c r="P1072" s="14" t="str">
        <f>IFERROR(INT(IF(MID(VLOOKUP(B1072,IMPORT!$F:$AF,23,FALSE),1,10)&lt;&gt;"null",MID(VLOOKUP(B1072,IMPORT!$F:$AF,23,FALSE),1,10),"")),"")</f>
        <v/>
      </c>
      <c r="Q1072" s="16" t="str">
        <f>IFERROR(INT(IF(MID(VLOOKUP(B1072,IMPORT!$F:$AF,26,FALSE),1,10)&lt;&gt;"null",MID(VLOOKUP(B1072,IMPORT!$F:$AF,26,FALSE),1,10),"")),"")</f>
        <v/>
      </c>
      <c r="R1072" s="16" t="str">
        <f>IFERROR(IF(VLOOKUP(B1072,IMPORT!$F:$AF,11,FALSE)="true","X",""),"")</f>
        <v/>
      </c>
      <c r="S1072" s="16" t="str">
        <f>IFERROR(IF(VLOOKUP(B1072,IMPORT!$F:$AF,12,FALSE)="true","X",""),"")</f>
        <v/>
      </c>
      <c r="T1072" s="16" t="str">
        <f>IFERROR(IF(VLOOKUP(B1072,IMPORT!$F:$AF,9,FALSE)="true","X",""),"")</f>
        <v/>
      </c>
      <c r="U1072" s="16" t="str">
        <f>IFERROR(IF(VLOOKUP(B1072,IMPORT!$F:$AF,10,FALSE)="true","X",""),"")</f>
        <v/>
      </c>
      <c r="V1072" s="16" t="str">
        <f>IFERROR(IF(VLOOKUP(B1072,IMPORT!$F:$AF,13,FALSE)="true","X",""),"")</f>
        <v/>
      </c>
      <c r="W1072" s="16" t="str">
        <f>IFERROR(IF(VLOOKUP(B1072,IMPORT!$F:$AF,14,FALSE)="true","X",""),"")</f>
        <v/>
      </c>
      <c r="X1072" s="12" t="str">
        <f>IFERROR(INT(IF(MID(VLOOKUP(B1072,IMPORT!$F:$AF,27,FALSE),1,10)&lt;&gt;"null",MID(VLOOKUP(B1072,IMPORT!$F:$AF,27,FALSE),1,10),"-")),"")</f>
        <v/>
      </c>
      <c r="Y1072" s="21" t="str">
        <f>IFERROR(IF(VLOOKUP(B1072,IMPORT!$F:$AF,24,FALSE)&lt;&gt;"null",VLOOKUP(B1072,IMPORT!$F:$AF,24,FALSE),""),"")</f>
        <v/>
      </c>
      <c r="Z1072" s="18" t="str">
        <f>IFERROR(IF(VLOOKUP(B1072,IMPORT!$F:$AF,25,FALSE)&lt;&gt;"null",VLOOKUP(B1072,IMPORT!$F:$AF,25,FALSE),""),"")</f>
        <v/>
      </c>
    </row>
    <row r="1073" spans="1:26">
      <c r="A1073" s="1" t="str">
        <f>IFERROR(IF(IMPORT!C1073&lt;&gt;"",IMPORT!C1073,""),"")</f>
        <v/>
      </c>
      <c r="B1073" s="1">
        <f>IFERROR(VLOOKUP(D1073,IMPORT!$1:$1048576,6,FALSE),"")</f>
        <v>0</v>
      </c>
      <c r="C1073" s="1" t="str">
        <f>IFERROR(VLOOKUP(B1073,IMPORT!$F:$G,2,FALSE),"")</f>
        <v/>
      </c>
      <c r="D1073" s="8" t="str">
        <f>IFERROR(IF(IMPORT!A1073&lt;&gt;"",IMPORT!A1073,""),"")</f>
        <v/>
      </c>
      <c r="E1073" s="1">
        <f>IFERROR(VLOOKUP(D1073,IMPORT!$1:$1048576,21,FALSE),"")</f>
        <v>0</v>
      </c>
      <c r="F1073" s="25" t="str">
        <f>IFERROR(IF(VLOOKUP(B1073,IMPORT!$F:$J,4,0)="true","","S"),"")</f>
        <v/>
      </c>
      <c r="G1073" s="10" t="str">
        <f>IFERROR(IF(VLOOKUP(B1073,IMPORT!$F:$J,5,0)="normal","","B"),"")</f>
        <v/>
      </c>
      <c r="H1073" s="26" t="str">
        <f>IFERROR(IF(VLOOKUP(B1073,IMPORT!$F:$L,7,0)="true","","P"),"")</f>
        <v/>
      </c>
      <c r="I1073" s="18" t="str">
        <f>IF(AND(OR(IMPORT!K1073="available",IMPORT!K1073="reservation",IMPORT!K1073="reservation-late"),OR(A1073&lt;&gt;"Z - Garage - Livraison",A1073&lt;&gt;"Z - Garage - Livraison")),B1073,"")</f>
        <v/>
      </c>
      <c r="J1073" s="18" t="str">
        <f>IFERROR(IF(VLOOKUP(B1073,IMPORT!$F:$AF,21,FALSE)&lt;&gt;"null",IF(OR(A1073="Z - Garage - Livraison",A1073="Z - Garage - Restitution"),"",B1073),""),"")</f>
        <v/>
      </c>
      <c r="K1073" s="18" t="str">
        <f>IF(AND(J1073="",OR(IMPORT!K1073="intervention",IMPORT!K1073="intervention-late")),IF(OR(A1073="Z - Garage - Livraison",A1073="Z - Garage - Restitution"),"",B1073),"")</f>
        <v/>
      </c>
      <c r="L1073" s="18" t="str">
        <f>IFERROR(IF(OR(A1073="Z - Garage - Livraison",A1073="Z - Garage - Restitution"),B1073,""),"")</f>
        <v/>
      </c>
      <c r="M1073" s="20" t="str">
        <f>IFERROR(INT(IF(OR(IMPORT!K1073="intervention",IMPORT!K1073="intervention-late",IMPORT!K1073="unavailable"),IF(J1073&lt;&gt;"",MID(VLOOKUP(B1073,IMPORT!$F:$AF,21,0),1,10),MID(VLOOKUP(B1073,IMPORT!$F:$AF,19,0),1,10)),"")),"")</f>
        <v/>
      </c>
      <c r="N1073" s="20" t="str">
        <f>IFERROR(INT(IF(OR(IMPORT!K1073="intervention",IMPORT!K1073="intervention-late",IMPORT!K1073="unavailable"),IF(J1073&lt;&gt;"",MID(VLOOKUP(B1073,IMPORT!$F:$AF,22,0),1,10),MID(VLOOKUP(B1073,IMPORT!$F:$AF,20,0),1,10)),"")),"")</f>
        <v/>
      </c>
      <c r="O1073" s="18" t="str">
        <f t="shared" ca="1" si="16"/>
        <v/>
      </c>
      <c r="P1073" s="14" t="str">
        <f>IFERROR(INT(IF(MID(VLOOKUP(B1073,IMPORT!$F:$AF,23,FALSE),1,10)&lt;&gt;"null",MID(VLOOKUP(B1073,IMPORT!$F:$AF,23,FALSE),1,10),"")),"")</f>
        <v/>
      </c>
      <c r="Q1073" s="16" t="str">
        <f>IFERROR(INT(IF(MID(VLOOKUP(B1073,IMPORT!$F:$AF,26,FALSE),1,10)&lt;&gt;"null",MID(VLOOKUP(B1073,IMPORT!$F:$AF,26,FALSE),1,10),"")),"")</f>
        <v/>
      </c>
      <c r="R1073" s="16" t="str">
        <f>IFERROR(IF(VLOOKUP(B1073,IMPORT!$F:$AF,11,FALSE)="true","X",""),"")</f>
        <v/>
      </c>
      <c r="S1073" s="16" t="str">
        <f>IFERROR(IF(VLOOKUP(B1073,IMPORT!$F:$AF,12,FALSE)="true","X",""),"")</f>
        <v/>
      </c>
      <c r="T1073" s="16" t="str">
        <f>IFERROR(IF(VLOOKUP(B1073,IMPORT!$F:$AF,9,FALSE)="true","X",""),"")</f>
        <v/>
      </c>
      <c r="U1073" s="16" t="str">
        <f>IFERROR(IF(VLOOKUP(B1073,IMPORT!$F:$AF,10,FALSE)="true","X",""),"")</f>
        <v/>
      </c>
      <c r="V1073" s="16" t="str">
        <f>IFERROR(IF(VLOOKUP(B1073,IMPORT!$F:$AF,13,FALSE)="true","X",""),"")</f>
        <v/>
      </c>
      <c r="W1073" s="16" t="str">
        <f>IFERROR(IF(VLOOKUP(B1073,IMPORT!$F:$AF,14,FALSE)="true","X",""),"")</f>
        <v/>
      </c>
      <c r="X1073" s="12" t="str">
        <f>IFERROR(INT(IF(MID(VLOOKUP(B1073,IMPORT!$F:$AF,27,FALSE),1,10)&lt;&gt;"null",MID(VLOOKUP(B1073,IMPORT!$F:$AF,27,FALSE),1,10),"-")),"")</f>
        <v/>
      </c>
      <c r="Y1073" s="21" t="str">
        <f>IFERROR(IF(VLOOKUP(B1073,IMPORT!$F:$AF,24,FALSE)&lt;&gt;"null",VLOOKUP(B1073,IMPORT!$F:$AF,24,FALSE),""),"")</f>
        <v/>
      </c>
      <c r="Z1073" s="18" t="str">
        <f>IFERROR(IF(VLOOKUP(B1073,IMPORT!$F:$AF,25,FALSE)&lt;&gt;"null",VLOOKUP(B1073,IMPORT!$F:$AF,25,FALSE),""),"")</f>
        <v/>
      </c>
    </row>
    <row r="1074" spans="1:26">
      <c r="A1074" s="1" t="str">
        <f>IFERROR(IF(IMPORT!C1074&lt;&gt;"",IMPORT!C1074,""),"")</f>
        <v/>
      </c>
      <c r="B1074" s="1">
        <f>IFERROR(VLOOKUP(D1074,IMPORT!$1:$1048576,6,FALSE),"")</f>
        <v>0</v>
      </c>
      <c r="C1074" s="1" t="str">
        <f>IFERROR(VLOOKUP(B1074,IMPORT!$F:$G,2,FALSE),"")</f>
        <v/>
      </c>
      <c r="D1074" s="8" t="str">
        <f>IFERROR(IF(IMPORT!A1074&lt;&gt;"",IMPORT!A1074,""),"")</f>
        <v/>
      </c>
      <c r="E1074" s="1">
        <f>IFERROR(VLOOKUP(D1074,IMPORT!$1:$1048576,21,FALSE),"")</f>
        <v>0</v>
      </c>
      <c r="F1074" s="25" t="str">
        <f>IFERROR(IF(VLOOKUP(B1074,IMPORT!$F:$J,4,0)="true","","S"),"")</f>
        <v/>
      </c>
      <c r="G1074" s="10" t="str">
        <f>IFERROR(IF(VLOOKUP(B1074,IMPORT!$F:$J,5,0)="normal","","B"),"")</f>
        <v/>
      </c>
      <c r="H1074" s="26" t="str">
        <f>IFERROR(IF(VLOOKUP(B1074,IMPORT!$F:$L,7,0)="true","","P"),"")</f>
        <v/>
      </c>
      <c r="I1074" s="18" t="str">
        <f>IF(AND(OR(IMPORT!K1074="available",IMPORT!K1074="reservation",IMPORT!K1074="reservation-late"),OR(A1074&lt;&gt;"Z - Garage - Livraison",A1074&lt;&gt;"Z - Garage - Livraison")),B1074,"")</f>
        <v/>
      </c>
      <c r="J1074" s="18" t="str">
        <f>IFERROR(IF(VLOOKUP(B1074,IMPORT!$F:$AF,21,FALSE)&lt;&gt;"null",IF(OR(A1074="Z - Garage - Livraison",A1074="Z - Garage - Restitution"),"",B1074),""),"")</f>
        <v/>
      </c>
      <c r="K1074" s="18" t="str">
        <f>IF(AND(J1074="",OR(IMPORT!K1074="intervention",IMPORT!K1074="intervention-late")),IF(OR(A1074="Z - Garage - Livraison",A1074="Z - Garage - Restitution"),"",B1074),"")</f>
        <v/>
      </c>
      <c r="L1074" s="18" t="str">
        <f>IFERROR(IF(OR(A1074="Z - Garage - Livraison",A1074="Z - Garage - Restitution"),B1074,""),"")</f>
        <v/>
      </c>
      <c r="M1074" s="20" t="str">
        <f>IFERROR(INT(IF(OR(IMPORT!K1074="intervention",IMPORT!K1074="intervention-late",IMPORT!K1074="unavailable"),IF(J1074&lt;&gt;"",MID(VLOOKUP(B1074,IMPORT!$F:$AF,21,0),1,10),MID(VLOOKUP(B1074,IMPORT!$F:$AF,19,0),1,10)),"")),"")</f>
        <v/>
      </c>
      <c r="N1074" s="20" t="str">
        <f>IFERROR(INT(IF(OR(IMPORT!K1074="intervention",IMPORT!K1074="intervention-late",IMPORT!K1074="unavailable"),IF(J1074&lt;&gt;"",MID(VLOOKUP(B1074,IMPORT!$F:$AF,22,0),1,10),MID(VLOOKUP(B1074,IMPORT!$F:$AF,20,0),1,10)),"")),"")</f>
        <v/>
      </c>
      <c r="O1074" s="18" t="str">
        <f t="shared" ca="1" si="16"/>
        <v/>
      </c>
      <c r="P1074" s="14" t="str">
        <f>IFERROR(INT(IF(MID(VLOOKUP(B1074,IMPORT!$F:$AF,23,FALSE),1,10)&lt;&gt;"null",MID(VLOOKUP(B1074,IMPORT!$F:$AF,23,FALSE),1,10),"")),"")</f>
        <v/>
      </c>
      <c r="Q1074" s="16" t="str">
        <f>IFERROR(INT(IF(MID(VLOOKUP(B1074,IMPORT!$F:$AF,26,FALSE),1,10)&lt;&gt;"null",MID(VLOOKUP(B1074,IMPORT!$F:$AF,26,FALSE),1,10),"")),"")</f>
        <v/>
      </c>
      <c r="R1074" s="16" t="str">
        <f>IFERROR(IF(VLOOKUP(B1074,IMPORT!$F:$AF,11,FALSE)="true","X",""),"")</f>
        <v/>
      </c>
      <c r="S1074" s="16" t="str">
        <f>IFERROR(IF(VLOOKUP(B1074,IMPORT!$F:$AF,12,FALSE)="true","X",""),"")</f>
        <v/>
      </c>
      <c r="T1074" s="16" t="str">
        <f>IFERROR(IF(VLOOKUP(B1074,IMPORT!$F:$AF,9,FALSE)="true","X",""),"")</f>
        <v/>
      </c>
      <c r="U1074" s="16" t="str">
        <f>IFERROR(IF(VLOOKUP(B1074,IMPORT!$F:$AF,10,FALSE)="true","X",""),"")</f>
        <v/>
      </c>
      <c r="V1074" s="16" t="str">
        <f>IFERROR(IF(VLOOKUP(B1074,IMPORT!$F:$AF,13,FALSE)="true","X",""),"")</f>
        <v/>
      </c>
      <c r="W1074" s="16" t="str">
        <f>IFERROR(IF(VLOOKUP(B1074,IMPORT!$F:$AF,14,FALSE)="true","X",""),"")</f>
        <v/>
      </c>
      <c r="X1074" s="12" t="str">
        <f>IFERROR(INT(IF(MID(VLOOKUP(B1074,IMPORT!$F:$AF,27,FALSE),1,10)&lt;&gt;"null",MID(VLOOKUP(B1074,IMPORT!$F:$AF,27,FALSE),1,10),"-")),"")</f>
        <v/>
      </c>
      <c r="Y1074" s="21" t="str">
        <f>IFERROR(IF(VLOOKUP(B1074,IMPORT!$F:$AF,24,FALSE)&lt;&gt;"null",VLOOKUP(B1074,IMPORT!$F:$AF,24,FALSE),""),"")</f>
        <v/>
      </c>
      <c r="Z1074" s="18" t="str">
        <f>IFERROR(IF(VLOOKUP(B1074,IMPORT!$F:$AF,25,FALSE)&lt;&gt;"null",VLOOKUP(B1074,IMPORT!$F:$AF,25,FALSE),""),"")</f>
        <v/>
      </c>
    </row>
    <row r="1075" spans="1:26">
      <c r="A1075" s="1" t="str">
        <f>IFERROR(IF(IMPORT!C1075&lt;&gt;"",IMPORT!C1075,""),"")</f>
        <v/>
      </c>
      <c r="B1075" s="1">
        <f>IFERROR(VLOOKUP(D1075,IMPORT!$1:$1048576,6,FALSE),"")</f>
        <v>0</v>
      </c>
      <c r="C1075" s="1" t="str">
        <f>IFERROR(VLOOKUP(B1075,IMPORT!$F:$G,2,FALSE),"")</f>
        <v/>
      </c>
      <c r="D1075" s="8" t="str">
        <f>IFERROR(IF(IMPORT!A1075&lt;&gt;"",IMPORT!A1075,""),"")</f>
        <v/>
      </c>
      <c r="E1075" s="1">
        <f>IFERROR(VLOOKUP(D1075,IMPORT!$1:$1048576,21,FALSE),"")</f>
        <v>0</v>
      </c>
      <c r="F1075" s="25" t="str">
        <f>IFERROR(IF(VLOOKUP(B1075,IMPORT!$F:$J,4,0)="true","","S"),"")</f>
        <v/>
      </c>
      <c r="G1075" s="10" t="str">
        <f>IFERROR(IF(VLOOKUP(B1075,IMPORT!$F:$J,5,0)="normal","","B"),"")</f>
        <v/>
      </c>
      <c r="H1075" s="26" t="str">
        <f>IFERROR(IF(VLOOKUP(B1075,IMPORT!$F:$L,7,0)="true","","P"),"")</f>
        <v/>
      </c>
      <c r="I1075" s="18" t="str">
        <f>IF(AND(OR(IMPORT!K1075="available",IMPORT!K1075="reservation",IMPORT!K1075="reservation-late"),OR(A1075&lt;&gt;"Z - Garage - Livraison",A1075&lt;&gt;"Z - Garage - Livraison")),B1075,"")</f>
        <v/>
      </c>
      <c r="J1075" s="18" t="str">
        <f>IFERROR(IF(VLOOKUP(B1075,IMPORT!$F:$AF,21,FALSE)&lt;&gt;"null",IF(OR(A1075="Z - Garage - Livraison",A1075="Z - Garage - Restitution"),"",B1075),""),"")</f>
        <v/>
      </c>
      <c r="K1075" s="18" t="str">
        <f>IF(AND(J1075="",OR(IMPORT!K1075="intervention",IMPORT!K1075="intervention-late")),IF(OR(A1075="Z - Garage - Livraison",A1075="Z - Garage - Restitution"),"",B1075),"")</f>
        <v/>
      </c>
      <c r="L1075" s="18" t="str">
        <f>IFERROR(IF(OR(A1075="Z - Garage - Livraison",A1075="Z - Garage - Restitution"),B1075,""),"")</f>
        <v/>
      </c>
      <c r="M1075" s="20" t="str">
        <f>IFERROR(INT(IF(OR(IMPORT!K1075="intervention",IMPORT!K1075="intervention-late",IMPORT!K1075="unavailable"),IF(J1075&lt;&gt;"",MID(VLOOKUP(B1075,IMPORT!$F:$AF,21,0),1,10),MID(VLOOKUP(B1075,IMPORT!$F:$AF,19,0),1,10)),"")),"")</f>
        <v/>
      </c>
      <c r="N1075" s="20" t="str">
        <f>IFERROR(INT(IF(OR(IMPORT!K1075="intervention",IMPORT!K1075="intervention-late",IMPORT!K1075="unavailable"),IF(J1075&lt;&gt;"",MID(VLOOKUP(B1075,IMPORT!$F:$AF,22,0),1,10),MID(VLOOKUP(B1075,IMPORT!$F:$AF,20,0),1,10)),"")),"")</f>
        <v/>
      </c>
      <c r="O1075" s="18" t="str">
        <f t="shared" ca="1" si="16"/>
        <v/>
      </c>
      <c r="P1075" s="14" t="str">
        <f>IFERROR(INT(IF(MID(VLOOKUP(B1075,IMPORT!$F:$AF,23,FALSE),1,10)&lt;&gt;"null",MID(VLOOKUP(B1075,IMPORT!$F:$AF,23,FALSE),1,10),"")),"")</f>
        <v/>
      </c>
      <c r="Q1075" s="16" t="str">
        <f>IFERROR(INT(IF(MID(VLOOKUP(B1075,IMPORT!$F:$AF,26,FALSE),1,10)&lt;&gt;"null",MID(VLOOKUP(B1075,IMPORT!$F:$AF,26,FALSE),1,10),"")),"")</f>
        <v/>
      </c>
      <c r="R1075" s="16" t="str">
        <f>IFERROR(IF(VLOOKUP(B1075,IMPORT!$F:$AF,11,FALSE)="true","X",""),"")</f>
        <v/>
      </c>
      <c r="S1075" s="16" t="str">
        <f>IFERROR(IF(VLOOKUP(B1075,IMPORT!$F:$AF,12,FALSE)="true","X",""),"")</f>
        <v/>
      </c>
      <c r="T1075" s="16" t="str">
        <f>IFERROR(IF(VLOOKUP(B1075,IMPORT!$F:$AF,9,FALSE)="true","X",""),"")</f>
        <v/>
      </c>
      <c r="U1075" s="16" t="str">
        <f>IFERROR(IF(VLOOKUP(B1075,IMPORT!$F:$AF,10,FALSE)="true","X",""),"")</f>
        <v/>
      </c>
      <c r="V1075" s="16" t="str">
        <f>IFERROR(IF(VLOOKUP(B1075,IMPORT!$F:$AF,13,FALSE)="true","X",""),"")</f>
        <v/>
      </c>
      <c r="W1075" s="16" t="str">
        <f>IFERROR(IF(VLOOKUP(B1075,IMPORT!$F:$AF,14,FALSE)="true","X",""),"")</f>
        <v/>
      </c>
      <c r="X1075" s="12" t="str">
        <f>IFERROR(INT(IF(MID(VLOOKUP(B1075,IMPORT!$F:$AF,27,FALSE),1,10)&lt;&gt;"null",MID(VLOOKUP(B1075,IMPORT!$F:$AF,27,FALSE),1,10),"-")),"")</f>
        <v/>
      </c>
      <c r="Y1075" s="21" t="str">
        <f>IFERROR(IF(VLOOKUP(B1075,IMPORT!$F:$AF,24,FALSE)&lt;&gt;"null",VLOOKUP(B1075,IMPORT!$F:$AF,24,FALSE),""),"")</f>
        <v/>
      </c>
      <c r="Z1075" s="18" t="str">
        <f>IFERROR(IF(VLOOKUP(B1075,IMPORT!$F:$AF,25,FALSE)&lt;&gt;"null",VLOOKUP(B1075,IMPORT!$F:$AF,25,FALSE),""),"")</f>
        <v/>
      </c>
    </row>
    <row r="1076" spans="1:26">
      <c r="A1076" s="1" t="str">
        <f>IFERROR(IF(IMPORT!C1076&lt;&gt;"",IMPORT!C1076,""),"")</f>
        <v/>
      </c>
      <c r="B1076" s="1">
        <f>IFERROR(VLOOKUP(D1076,IMPORT!$1:$1048576,6,FALSE),"")</f>
        <v>0</v>
      </c>
      <c r="C1076" s="1" t="str">
        <f>IFERROR(VLOOKUP(B1076,IMPORT!$F:$G,2,FALSE),"")</f>
        <v/>
      </c>
      <c r="D1076" s="8" t="str">
        <f>IFERROR(IF(IMPORT!A1076&lt;&gt;"",IMPORT!A1076,""),"")</f>
        <v/>
      </c>
      <c r="E1076" s="1">
        <f>IFERROR(VLOOKUP(D1076,IMPORT!$1:$1048576,21,FALSE),"")</f>
        <v>0</v>
      </c>
      <c r="F1076" s="25" t="str">
        <f>IFERROR(IF(VLOOKUP(B1076,IMPORT!$F:$J,4,0)="true","","S"),"")</f>
        <v/>
      </c>
      <c r="G1076" s="10" t="str">
        <f>IFERROR(IF(VLOOKUP(B1076,IMPORT!$F:$J,5,0)="normal","","B"),"")</f>
        <v/>
      </c>
      <c r="H1076" s="26" t="str">
        <f>IFERROR(IF(VLOOKUP(B1076,IMPORT!$F:$L,7,0)="true","","P"),"")</f>
        <v/>
      </c>
      <c r="I1076" s="18" t="str">
        <f>IF(AND(OR(IMPORT!K1076="available",IMPORT!K1076="reservation",IMPORT!K1076="reservation-late"),OR(A1076&lt;&gt;"Z - Garage - Livraison",A1076&lt;&gt;"Z - Garage - Livraison")),B1076,"")</f>
        <v/>
      </c>
      <c r="J1076" s="18" t="str">
        <f>IFERROR(IF(VLOOKUP(B1076,IMPORT!$F:$AF,21,FALSE)&lt;&gt;"null",IF(OR(A1076="Z - Garage - Livraison",A1076="Z - Garage - Restitution"),"",B1076),""),"")</f>
        <v/>
      </c>
      <c r="K1076" s="18" t="str">
        <f>IF(AND(J1076="",OR(IMPORT!K1076="intervention",IMPORT!K1076="intervention-late")),IF(OR(A1076="Z - Garage - Livraison",A1076="Z - Garage - Restitution"),"",B1076),"")</f>
        <v/>
      </c>
      <c r="L1076" s="18" t="str">
        <f>IFERROR(IF(OR(A1076="Z - Garage - Livraison",A1076="Z - Garage - Restitution"),B1076,""),"")</f>
        <v/>
      </c>
      <c r="M1076" s="20" t="str">
        <f>IFERROR(INT(IF(OR(IMPORT!K1076="intervention",IMPORT!K1076="intervention-late",IMPORT!K1076="unavailable"),IF(J1076&lt;&gt;"",MID(VLOOKUP(B1076,IMPORT!$F:$AF,21,0),1,10),MID(VLOOKUP(B1076,IMPORT!$F:$AF,19,0),1,10)),"")),"")</f>
        <v/>
      </c>
      <c r="N1076" s="20" t="str">
        <f>IFERROR(INT(IF(OR(IMPORT!K1076="intervention",IMPORT!K1076="intervention-late",IMPORT!K1076="unavailable"),IF(J1076&lt;&gt;"",MID(VLOOKUP(B1076,IMPORT!$F:$AF,22,0),1,10),MID(VLOOKUP(B1076,IMPORT!$F:$AF,20,0),1,10)),"")),"")</f>
        <v/>
      </c>
      <c r="O1076" s="18" t="str">
        <f t="shared" ca="1" si="16"/>
        <v/>
      </c>
      <c r="P1076" s="14" t="str">
        <f>IFERROR(INT(IF(MID(VLOOKUP(B1076,IMPORT!$F:$AF,23,FALSE),1,10)&lt;&gt;"null",MID(VLOOKUP(B1076,IMPORT!$F:$AF,23,FALSE),1,10),"")),"")</f>
        <v/>
      </c>
      <c r="Q1076" s="16" t="str">
        <f>IFERROR(INT(IF(MID(VLOOKUP(B1076,IMPORT!$F:$AF,26,FALSE),1,10)&lt;&gt;"null",MID(VLOOKUP(B1076,IMPORT!$F:$AF,26,FALSE),1,10),"")),"")</f>
        <v/>
      </c>
      <c r="R1076" s="16" t="str">
        <f>IFERROR(IF(VLOOKUP(B1076,IMPORT!$F:$AF,11,FALSE)="true","X",""),"")</f>
        <v/>
      </c>
      <c r="S1076" s="16" t="str">
        <f>IFERROR(IF(VLOOKUP(B1076,IMPORT!$F:$AF,12,FALSE)="true","X",""),"")</f>
        <v/>
      </c>
      <c r="T1076" s="16" t="str">
        <f>IFERROR(IF(VLOOKUP(B1076,IMPORT!$F:$AF,9,FALSE)="true","X",""),"")</f>
        <v/>
      </c>
      <c r="U1076" s="16" t="str">
        <f>IFERROR(IF(VLOOKUP(B1076,IMPORT!$F:$AF,10,FALSE)="true","X",""),"")</f>
        <v/>
      </c>
      <c r="V1076" s="16" t="str">
        <f>IFERROR(IF(VLOOKUP(B1076,IMPORT!$F:$AF,13,FALSE)="true","X",""),"")</f>
        <v/>
      </c>
      <c r="W1076" s="16" t="str">
        <f>IFERROR(IF(VLOOKUP(B1076,IMPORT!$F:$AF,14,FALSE)="true","X",""),"")</f>
        <v/>
      </c>
      <c r="X1076" s="12" t="str">
        <f>IFERROR(INT(IF(MID(VLOOKUP(B1076,IMPORT!$F:$AF,27,FALSE),1,10)&lt;&gt;"null",MID(VLOOKUP(B1076,IMPORT!$F:$AF,27,FALSE),1,10),"-")),"")</f>
        <v/>
      </c>
      <c r="Y1076" s="21" t="str">
        <f>IFERROR(IF(VLOOKUP(B1076,IMPORT!$F:$AF,24,FALSE)&lt;&gt;"null",VLOOKUP(B1076,IMPORT!$F:$AF,24,FALSE),""),"")</f>
        <v/>
      </c>
      <c r="Z1076" s="18" t="str">
        <f>IFERROR(IF(VLOOKUP(B1076,IMPORT!$F:$AF,25,FALSE)&lt;&gt;"null",VLOOKUP(B1076,IMPORT!$F:$AF,25,FALSE),""),"")</f>
        <v/>
      </c>
    </row>
    <row r="1077" spans="1:26">
      <c r="A1077" s="1" t="str">
        <f>IFERROR(IF(IMPORT!C1077&lt;&gt;"",IMPORT!C1077,""),"")</f>
        <v/>
      </c>
      <c r="B1077" s="1">
        <f>IFERROR(VLOOKUP(D1077,IMPORT!$1:$1048576,6,FALSE),"")</f>
        <v>0</v>
      </c>
      <c r="C1077" s="1" t="str">
        <f>IFERROR(VLOOKUP(B1077,IMPORT!$F:$G,2,FALSE),"")</f>
        <v/>
      </c>
      <c r="D1077" s="8" t="str">
        <f>IFERROR(IF(IMPORT!A1077&lt;&gt;"",IMPORT!A1077,""),"")</f>
        <v/>
      </c>
      <c r="E1077" s="1">
        <f>IFERROR(VLOOKUP(D1077,IMPORT!$1:$1048576,21,FALSE),"")</f>
        <v>0</v>
      </c>
      <c r="F1077" s="25" t="str">
        <f>IFERROR(IF(VLOOKUP(B1077,IMPORT!$F:$J,4,0)="true","","S"),"")</f>
        <v/>
      </c>
      <c r="G1077" s="10" t="str">
        <f>IFERROR(IF(VLOOKUP(B1077,IMPORT!$F:$J,5,0)="normal","","B"),"")</f>
        <v/>
      </c>
      <c r="H1077" s="26" t="str">
        <f>IFERROR(IF(VLOOKUP(B1077,IMPORT!$F:$L,7,0)="true","","P"),"")</f>
        <v/>
      </c>
      <c r="I1077" s="18" t="str">
        <f>IF(AND(OR(IMPORT!K1077="available",IMPORT!K1077="reservation",IMPORT!K1077="reservation-late"),OR(A1077&lt;&gt;"Z - Garage - Livraison",A1077&lt;&gt;"Z - Garage - Livraison")),B1077,"")</f>
        <v/>
      </c>
      <c r="J1077" s="18" t="str">
        <f>IFERROR(IF(VLOOKUP(B1077,IMPORT!$F:$AF,21,FALSE)&lt;&gt;"null",IF(OR(A1077="Z - Garage - Livraison",A1077="Z - Garage - Restitution"),"",B1077),""),"")</f>
        <v/>
      </c>
      <c r="K1077" s="18" t="str">
        <f>IF(AND(J1077="",OR(IMPORT!K1077="intervention",IMPORT!K1077="intervention-late")),IF(OR(A1077="Z - Garage - Livraison",A1077="Z - Garage - Restitution"),"",B1077),"")</f>
        <v/>
      </c>
      <c r="L1077" s="18" t="str">
        <f>IFERROR(IF(OR(A1077="Z - Garage - Livraison",A1077="Z - Garage - Restitution"),B1077,""),"")</f>
        <v/>
      </c>
      <c r="M1077" s="20" t="str">
        <f>IFERROR(INT(IF(OR(IMPORT!K1077="intervention",IMPORT!K1077="intervention-late",IMPORT!K1077="unavailable"),IF(J1077&lt;&gt;"",MID(VLOOKUP(B1077,IMPORT!$F:$AF,21,0),1,10),MID(VLOOKUP(B1077,IMPORT!$F:$AF,19,0),1,10)),"")),"")</f>
        <v/>
      </c>
      <c r="N1077" s="20" t="str">
        <f>IFERROR(INT(IF(OR(IMPORT!K1077="intervention",IMPORT!K1077="intervention-late",IMPORT!K1077="unavailable"),IF(J1077&lt;&gt;"",MID(VLOOKUP(B1077,IMPORT!$F:$AF,22,0),1,10),MID(VLOOKUP(B1077,IMPORT!$F:$AF,20,0),1,10)),"")),"")</f>
        <v/>
      </c>
      <c r="O1077" s="18" t="str">
        <f t="shared" ca="1" si="16"/>
        <v/>
      </c>
      <c r="P1077" s="14" t="str">
        <f>IFERROR(INT(IF(MID(VLOOKUP(B1077,IMPORT!$F:$AF,23,FALSE),1,10)&lt;&gt;"null",MID(VLOOKUP(B1077,IMPORT!$F:$AF,23,FALSE),1,10),"")),"")</f>
        <v/>
      </c>
      <c r="Q1077" s="16" t="str">
        <f>IFERROR(INT(IF(MID(VLOOKUP(B1077,IMPORT!$F:$AF,26,FALSE),1,10)&lt;&gt;"null",MID(VLOOKUP(B1077,IMPORT!$F:$AF,26,FALSE),1,10),"")),"")</f>
        <v/>
      </c>
      <c r="R1077" s="16" t="str">
        <f>IFERROR(IF(VLOOKUP(B1077,IMPORT!$F:$AF,11,FALSE)="true","X",""),"")</f>
        <v/>
      </c>
      <c r="S1077" s="16" t="str">
        <f>IFERROR(IF(VLOOKUP(B1077,IMPORT!$F:$AF,12,FALSE)="true","X",""),"")</f>
        <v/>
      </c>
      <c r="T1077" s="16" t="str">
        <f>IFERROR(IF(VLOOKUP(B1077,IMPORT!$F:$AF,9,FALSE)="true","X",""),"")</f>
        <v/>
      </c>
      <c r="U1077" s="16" t="str">
        <f>IFERROR(IF(VLOOKUP(B1077,IMPORT!$F:$AF,10,FALSE)="true","X",""),"")</f>
        <v/>
      </c>
      <c r="V1077" s="16" t="str">
        <f>IFERROR(IF(VLOOKUP(B1077,IMPORT!$F:$AF,13,FALSE)="true","X",""),"")</f>
        <v/>
      </c>
      <c r="W1077" s="16" t="str">
        <f>IFERROR(IF(VLOOKUP(B1077,IMPORT!$F:$AF,14,FALSE)="true","X",""),"")</f>
        <v/>
      </c>
      <c r="X1077" s="12" t="str">
        <f>IFERROR(INT(IF(MID(VLOOKUP(B1077,IMPORT!$F:$AF,27,FALSE),1,10)&lt;&gt;"null",MID(VLOOKUP(B1077,IMPORT!$F:$AF,27,FALSE),1,10),"-")),"")</f>
        <v/>
      </c>
      <c r="Y1077" s="21" t="str">
        <f>IFERROR(IF(VLOOKUP(B1077,IMPORT!$F:$AF,24,FALSE)&lt;&gt;"null",VLOOKUP(B1077,IMPORT!$F:$AF,24,FALSE),""),"")</f>
        <v/>
      </c>
      <c r="Z1077" s="18" t="str">
        <f>IFERROR(IF(VLOOKUP(B1077,IMPORT!$F:$AF,25,FALSE)&lt;&gt;"null",VLOOKUP(B1077,IMPORT!$F:$AF,25,FALSE),""),"")</f>
        <v/>
      </c>
    </row>
    <row r="1078" spans="1:26">
      <c r="A1078" s="1" t="str">
        <f>IFERROR(IF(IMPORT!C1078&lt;&gt;"",IMPORT!C1078,""),"")</f>
        <v/>
      </c>
      <c r="B1078" s="1">
        <f>IFERROR(VLOOKUP(D1078,IMPORT!$1:$1048576,6,FALSE),"")</f>
        <v>0</v>
      </c>
      <c r="C1078" s="1" t="str">
        <f>IFERROR(VLOOKUP(B1078,IMPORT!$F:$G,2,FALSE),"")</f>
        <v/>
      </c>
      <c r="D1078" s="8" t="str">
        <f>IFERROR(IF(IMPORT!A1078&lt;&gt;"",IMPORT!A1078,""),"")</f>
        <v/>
      </c>
      <c r="E1078" s="1">
        <f>IFERROR(VLOOKUP(D1078,IMPORT!$1:$1048576,21,FALSE),"")</f>
        <v>0</v>
      </c>
      <c r="F1078" s="25" t="str">
        <f>IFERROR(IF(VLOOKUP(B1078,IMPORT!$F:$J,4,0)="true","","S"),"")</f>
        <v/>
      </c>
      <c r="G1078" s="10" t="str">
        <f>IFERROR(IF(VLOOKUP(B1078,IMPORT!$F:$J,5,0)="normal","","B"),"")</f>
        <v/>
      </c>
      <c r="H1078" s="26" t="str">
        <f>IFERROR(IF(VLOOKUP(B1078,IMPORT!$F:$L,7,0)="true","","P"),"")</f>
        <v/>
      </c>
      <c r="I1078" s="18" t="str">
        <f>IF(AND(OR(IMPORT!K1078="available",IMPORT!K1078="reservation",IMPORT!K1078="reservation-late"),OR(A1078&lt;&gt;"Z - Garage - Livraison",A1078&lt;&gt;"Z - Garage - Livraison")),B1078,"")</f>
        <v/>
      </c>
      <c r="J1078" s="18" t="str">
        <f>IFERROR(IF(VLOOKUP(B1078,IMPORT!$F:$AF,21,FALSE)&lt;&gt;"null",IF(OR(A1078="Z - Garage - Livraison",A1078="Z - Garage - Restitution"),"",B1078),""),"")</f>
        <v/>
      </c>
      <c r="K1078" s="18" t="str">
        <f>IF(AND(J1078="",OR(IMPORT!K1078="intervention",IMPORT!K1078="intervention-late")),IF(OR(A1078="Z - Garage - Livraison",A1078="Z - Garage - Restitution"),"",B1078),"")</f>
        <v/>
      </c>
      <c r="L1078" s="18" t="str">
        <f>IFERROR(IF(OR(A1078="Z - Garage - Livraison",A1078="Z - Garage - Restitution"),B1078,""),"")</f>
        <v/>
      </c>
      <c r="M1078" s="20" t="str">
        <f>IFERROR(INT(IF(OR(IMPORT!K1078="intervention",IMPORT!K1078="intervention-late",IMPORT!K1078="unavailable"),IF(J1078&lt;&gt;"",MID(VLOOKUP(B1078,IMPORT!$F:$AF,21,0),1,10),MID(VLOOKUP(B1078,IMPORT!$F:$AF,19,0),1,10)),"")),"")</f>
        <v/>
      </c>
      <c r="N1078" s="20" t="str">
        <f>IFERROR(INT(IF(OR(IMPORT!K1078="intervention",IMPORT!K1078="intervention-late",IMPORT!K1078="unavailable"),IF(J1078&lt;&gt;"",MID(VLOOKUP(B1078,IMPORT!$F:$AF,22,0),1,10),MID(VLOOKUP(B1078,IMPORT!$F:$AF,20,0),1,10)),"")),"")</f>
        <v/>
      </c>
      <c r="O1078" s="18" t="str">
        <f t="shared" ca="1" si="16"/>
        <v/>
      </c>
      <c r="P1078" s="14" t="str">
        <f>IFERROR(INT(IF(MID(VLOOKUP(B1078,IMPORT!$F:$AF,23,FALSE),1,10)&lt;&gt;"null",MID(VLOOKUP(B1078,IMPORT!$F:$AF,23,FALSE),1,10),"")),"")</f>
        <v/>
      </c>
      <c r="Q1078" s="16" t="str">
        <f>IFERROR(INT(IF(MID(VLOOKUP(B1078,IMPORT!$F:$AF,26,FALSE),1,10)&lt;&gt;"null",MID(VLOOKUP(B1078,IMPORT!$F:$AF,26,FALSE),1,10),"")),"")</f>
        <v/>
      </c>
      <c r="R1078" s="16" t="str">
        <f>IFERROR(IF(VLOOKUP(B1078,IMPORT!$F:$AF,11,FALSE)="true","X",""),"")</f>
        <v/>
      </c>
      <c r="S1078" s="16" t="str">
        <f>IFERROR(IF(VLOOKUP(B1078,IMPORT!$F:$AF,12,FALSE)="true","X",""),"")</f>
        <v/>
      </c>
      <c r="T1078" s="16" t="str">
        <f>IFERROR(IF(VLOOKUP(B1078,IMPORT!$F:$AF,9,FALSE)="true","X",""),"")</f>
        <v/>
      </c>
      <c r="U1078" s="16" t="str">
        <f>IFERROR(IF(VLOOKUP(B1078,IMPORT!$F:$AF,10,FALSE)="true","X",""),"")</f>
        <v/>
      </c>
      <c r="V1078" s="16" t="str">
        <f>IFERROR(IF(VLOOKUP(B1078,IMPORT!$F:$AF,13,FALSE)="true","X",""),"")</f>
        <v/>
      </c>
      <c r="W1078" s="16" t="str">
        <f>IFERROR(IF(VLOOKUP(B1078,IMPORT!$F:$AF,14,FALSE)="true","X",""),"")</f>
        <v/>
      </c>
      <c r="X1078" s="12" t="str">
        <f>IFERROR(INT(IF(MID(VLOOKUP(B1078,IMPORT!$F:$AF,27,FALSE),1,10)&lt;&gt;"null",MID(VLOOKUP(B1078,IMPORT!$F:$AF,27,FALSE),1,10),"-")),"")</f>
        <v/>
      </c>
      <c r="Y1078" s="21" t="str">
        <f>IFERROR(IF(VLOOKUP(B1078,IMPORT!$F:$AF,24,FALSE)&lt;&gt;"null",VLOOKUP(B1078,IMPORT!$F:$AF,24,FALSE),""),"")</f>
        <v/>
      </c>
      <c r="Z1078" s="18" t="str">
        <f>IFERROR(IF(VLOOKUP(B1078,IMPORT!$F:$AF,25,FALSE)&lt;&gt;"null",VLOOKUP(B1078,IMPORT!$F:$AF,25,FALSE),""),"")</f>
        <v/>
      </c>
    </row>
    <row r="1079" spans="1:26">
      <c r="A1079" s="1" t="str">
        <f>IFERROR(IF(IMPORT!C1079&lt;&gt;"",IMPORT!C1079,""),"")</f>
        <v/>
      </c>
      <c r="B1079" s="1">
        <f>IFERROR(VLOOKUP(D1079,IMPORT!$1:$1048576,6,FALSE),"")</f>
        <v>0</v>
      </c>
      <c r="C1079" s="1" t="str">
        <f>IFERROR(VLOOKUP(B1079,IMPORT!$F:$G,2,FALSE),"")</f>
        <v/>
      </c>
      <c r="D1079" s="8" t="str">
        <f>IFERROR(IF(IMPORT!A1079&lt;&gt;"",IMPORT!A1079,""),"")</f>
        <v/>
      </c>
      <c r="E1079" s="1">
        <f>IFERROR(VLOOKUP(D1079,IMPORT!$1:$1048576,21,FALSE),"")</f>
        <v>0</v>
      </c>
      <c r="F1079" s="25" t="str">
        <f>IFERROR(IF(VLOOKUP(B1079,IMPORT!$F:$J,4,0)="true","","S"),"")</f>
        <v/>
      </c>
      <c r="G1079" s="10" t="str">
        <f>IFERROR(IF(VLOOKUP(B1079,IMPORT!$F:$J,5,0)="normal","","B"),"")</f>
        <v/>
      </c>
      <c r="H1079" s="26" t="str">
        <f>IFERROR(IF(VLOOKUP(B1079,IMPORT!$F:$L,7,0)="true","","P"),"")</f>
        <v/>
      </c>
      <c r="I1079" s="18" t="str">
        <f>IF(AND(OR(IMPORT!K1079="available",IMPORT!K1079="reservation",IMPORT!K1079="reservation-late"),OR(A1079&lt;&gt;"Z - Garage - Livraison",A1079&lt;&gt;"Z - Garage - Livraison")),B1079,"")</f>
        <v/>
      </c>
      <c r="J1079" s="18" t="str">
        <f>IFERROR(IF(VLOOKUP(B1079,IMPORT!$F:$AF,21,FALSE)&lt;&gt;"null",IF(OR(A1079="Z - Garage - Livraison",A1079="Z - Garage - Restitution"),"",B1079),""),"")</f>
        <v/>
      </c>
      <c r="K1079" s="18" t="str">
        <f>IF(AND(J1079="",OR(IMPORT!K1079="intervention",IMPORT!K1079="intervention-late")),IF(OR(A1079="Z - Garage - Livraison",A1079="Z - Garage - Restitution"),"",B1079),"")</f>
        <v/>
      </c>
      <c r="L1079" s="18" t="str">
        <f>IFERROR(IF(OR(A1079="Z - Garage - Livraison",A1079="Z - Garage - Restitution"),B1079,""),"")</f>
        <v/>
      </c>
      <c r="M1079" s="20" t="str">
        <f>IFERROR(INT(IF(OR(IMPORT!K1079="intervention",IMPORT!K1079="intervention-late",IMPORT!K1079="unavailable"),IF(J1079&lt;&gt;"",MID(VLOOKUP(B1079,IMPORT!$F:$AF,21,0),1,10),MID(VLOOKUP(B1079,IMPORT!$F:$AF,19,0),1,10)),"")),"")</f>
        <v/>
      </c>
      <c r="N1079" s="20" t="str">
        <f>IFERROR(INT(IF(OR(IMPORT!K1079="intervention",IMPORT!K1079="intervention-late",IMPORT!K1079="unavailable"),IF(J1079&lt;&gt;"",MID(VLOOKUP(B1079,IMPORT!$F:$AF,22,0),1,10),MID(VLOOKUP(B1079,IMPORT!$F:$AF,20,0),1,10)),"")),"")</f>
        <v/>
      </c>
      <c r="O1079" s="18" t="str">
        <f t="shared" ca="1" si="16"/>
        <v/>
      </c>
      <c r="P1079" s="14" t="str">
        <f>IFERROR(INT(IF(MID(VLOOKUP(B1079,IMPORT!$F:$AF,23,FALSE),1,10)&lt;&gt;"null",MID(VLOOKUP(B1079,IMPORT!$F:$AF,23,FALSE),1,10),"")),"")</f>
        <v/>
      </c>
      <c r="Q1079" s="16" t="str">
        <f>IFERROR(INT(IF(MID(VLOOKUP(B1079,IMPORT!$F:$AF,26,FALSE),1,10)&lt;&gt;"null",MID(VLOOKUP(B1079,IMPORT!$F:$AF,26,FALSE),1,10),"")),"")</f>
        <v/>
      </c>
      <c r="R1079" s="16" t="str">
        <f>IFERROR(IF(VLOOKUP(B1079,IMPORT!$F:$AF,11,FALSE)="true","X",""),"")</f>
        <v/>
      </c>
      <c r="S1079" s="16" t="str">
        <f>IFERROR(IF(VLOOKUP(B1079,IMPORT!$F:$AF,12,FALSE)="true","X",""),"")</f>
        <v/>
      </c>
      <c r="T1079" s="16" t="str">
        <f>IFERROR(IF(VLOOKUP(B1079,IMPORT!$F:$AF,9,FALSE)="true","X",""),"")</f>
        <v/>
      </c>
      <c r="U1079" s="16" t="str">
        <f>IFERROR(IF(VLOOKUP(B1079,IMPORT!$F:$AF,10,FALSE)="true","X",""),"")</f>
        <v/>
      </c>
      <c r="V1079" s="16" t="str">
        <f>IFERROR(IF(VLOOKUP(B1079,IMPORT!$F:$AF,13,FALSE)="true","X",""),"")</f>
        <v/>
      </c>
      <c r="W1079" s="16" t="str">
        <f>IFERROR(IF(VLOOKUP(B1079,IMPORT!$F:$AF,14,FALSE)="true","X",""),"")</f>
        <v/>
      </c>
      <c r="X1079" s="12" t="str">
        <f>IFERROR(INT(IF(MID(VLOOKUP(B1079,IMPORT!$F:$AF,27,FALSE),1,10)&lt;&gt;"null",MID(VLOOKUP(B1079,IMPORT!$F:$AF,27,FALSE),1,10),"-")),"")</f>
        <v/>
      </c>
      <c r="Y1079" s="21" t="str">
        <f>IFERROR(IF(VLOOKUP(B1079,IMPORT!$F:$AF,24,FALSE)&lt;&gt;"null",VLOOKUP(B1079,IMPORT!$F:$AF,24,FALSE),""),"")</f>
        <v/>
      </c>
      <c r="Z1079" s="18" t="str">
        <f>IFERROR(IF(VLOOKUP(B1079,IMPORT!$F:$AF,25,FALSE)&lt;&gt;"null",VLOOKUP(B1079,IMPORT!$F:$AF,25,FALSE),""),"")</f>
        <v/>
      </c>
    </row>
    <row r="1080" spans="1:26">
      <c r="A1080" s="1" t="str">
        <f>IFERROR(IF(IMPORT!C1080&lt;&gt;"",IMPORT!C1080,""),"")</f>
        <v/>
      </c>
      <c r="B1080" s="1">
        <f>IFERROR(VLOOKUP(D1080,IMPORT!$1:$1048576,6,FALSE),"")</f>
        <v>0</v>
      </c>
      <c r="C1080" s="1" t="str">
        <f>IFERROR(VLOOKUP(B1080,IMPORT!$F:$G,2,FALSE),"")</f>
        <v/>
      </c>
      <c r="D1080" s="8" t="str">
        <f>IFERROR(IF(IMPORT!A1080&lt;&gt;"",IMPORT!A1080,""),"")</f>
        <v/>
      </c>
      <c r="E1080" s="1">
        <f>IFERROR(VLOOKUP(D1080,IMPORT!$1:$1048576,21,FALSE),"")</f>
        <v>0</v>
      </c>
      <c r="F1080" s="25" t="str">
        <f>IFERROR(IF(VLOOKUP(B1080,IMPORT!$F:$J,4,0)="true","","S"),"")</f>
        <v/>
      </c>
      <c r="G1080" s="10" t="str">
        <f>IFERROR(IF(VLOOKUP(B1080,IMPORT!$F:$J,5,0)="normal","","B"),"")</f>
        <v/>
      </c>
      <c r="H1080" s="26" t="str">
        <f>IFERROR(IF(VLOOKUP(B1080,IMPORT!$F:$L,7,0)="true","","P"),"")</f>
        <v/>
      </c>
      <c r="I1080" s="18" t="str">
        <f>IF(AND(OR(IMPORT!K1080="available",IMPORT!K1080="reservation",IMPORT!K1080="reservation-late"),OR(A1080&lt;&gt;"Z - Garage - Livraison",A1080&lt;&gt;"Z - Garage - Livraison")),B1080,"")</f>
        <v/>
      </c>
      <c r="J1080" s="18" t="str">
        <f>IFERROR(IF(VLOOKUP(B1080,IMPORT!$F:$AF,21,FALSE)&lt;&gt;"null",IF(OR(A1080="Z - Garage - Livraison",A1080="Z - Garage - Restitution"),"",B1080),""),"")</f>
        <v/>
      </c>
      <c r="K1080" s="18" t="str">
        <f>IF(AND(J1080="",OR(IMPORT!K1080="intervention",IMPORT!K1080="intervention-late")),IF(OR(A1080="Z - Garage - Livraison",A1080="Z - Garage - Restitution"),"",B1080),"")</f>
        <v/>
      </c>
      <c r="L1080" s="18" t="str">
        <f>IFERROR(IF(OR(A1080="Z - Garage - Livraison",A1080="Z - Garage - Restitution"),B1080,""),"")</f>
        <v/>
      </c>
      <c r="M1080" s="20" t="str">
        <f>IFERROR(INT(IF(OR(IMPORT!K1080="intervention",IMPORT!K1080="intervention-late",IMPORT!K1080="unavailable"),IF(J1080&lt;&gt;"",MID(VLOOKUP(B1080,IMPORT!$F:$AF,21,0),1,10),MID(VLOOKUP(B1080,IMPORT!$F:$AF,19,0),1,10)),"")),"")</f>
        <v/>
      </c>
      <c r="N1080" s="20" t="str">
        <f>IFERROR(INT(IF(OR(IMPORT!K1080="intervention",IMPORT!K1080="intervention-late",IMPORT!K1080="unavailable"),IF(J1080&lt;&gt;"",MID(VLOOKUP(B1080,IMPORT!$F:$AF,22,0),1,10),MID(VLOOKUP(B1080,IMPORT!$F:$AF,20,0),1,10)),"")),"")</f>
        <v/>
      </c>
      <c r="O1080" s="18" t="str">
        <f t="shared" ca="1" si="16"/>
        <v/>
      </c>
      <c r="P1080" s="14" t="str">
        <f>IFERROR(INT(IF(MID(VLOOKUP(B1080,IMPORT!$F:$AF,23,FALSE),1,10)&lt;&gt;"null",MID(VLOOKUP(B1080,IMPORT!$F:$AF,23,FALSE),1,10),"")),"")</f>
        <v/>
      </c>
      <c r="Q1080" s="16" t="str">
        <f>IFERROR(INT(IF(MID(VLOOKUP(B1080,IMPORT!$F:$AF,26,FALSE),1,10)&lt;&gt;"null",MID(VLOOKUP(B1080,IMPORT!$F:$AF,26,FALSE),1,10),"")),"")</f>
        <v/>
      </c>
      <c r="R1080" s="16" t="str">
        <f>IFERROR(IF(VLOOKUP(B1080,IMPORT!$F:$AF,11,FALSE)="true","X",""),"")</f>
        <v/>
      </c>
      <c r="S1080" s="16" t="str">
        <f>IFERROR(IF(VLOOKUP(B1080,IMPORT!$F:$AF,12,FALSE)="true","X",""),"")</f>
        <v/>
      </c>
      <c r="T1080" s="16" t="str">
        <f>IFERROR(IF(VLOOKUP(B1080,IMPORT!$F:$AF,9,FALSE)="true","X",""),"")</f>
        <v/>
      </c>
      <c r="U1080" s="16" t="str">
        <f>IFERROR(IF(VLOOKUP(B1080,IMPORT!$F:$AF,10,FALSE)="true","X",""),"")</f>
        <v/>
      </c>
      <c r="V1080" s="16" t="str">
        <f>IFERROR(IF(VLOOKUP(B1080,IMPORT!$F:$AF,13,FALSE)="true","X",""),"")</f>
        <v/>
      </c>
      <c r="W1080" s="16" t="str">
        <f>IFERROR(IF(VLOOKUP(B1080,IMPORT!$F:$AF,14,FALSE)="true","X",""),"")</f>
        <v/>
      </c>
      <c r="X1080" s="12" t="str">
        <f>IFERROR(INT(IF(MID(VLOOKUP(B1080,IMPORT!$F:$AF,27,FALSE),1,10)&lt;&gt;"null",MID(VLOOKUP(B1080,IMPORT!$F:$AF,27,FALSE),1,10),"-")),"")</f>
        <v/>
      </c>
      <c r="Y1080" s="21" t="str">
        <f>IFERROR(IF(VLOOKUP(B1080,IMPORT!$F:$AF,24,FALSE)&lt;&gt;"null",VLOOKUP(B1080,IMPORT!$F:$AF,24,FALSE),""),"")</f>
        <v/>
      </c>
      <c r="Z1080" s="18" t="str">
        <f>IFERROR(IF(VLOOKUP(B1080,IMPORT!$F:$AF,25,FALSE)&lt;&gt;"null",VLOOKUP(B1080,IMPORT!$F:$AF,25,FALSE),""),"")</f>
        <v/>
      </c>
    </row>
    <row r="1081" spans="1:26">
      <c r="A1081" s="1" t="str">
        <f>IFERROR(IF(IMPORT!C1081&lt;&gt;"",IMPORT!C1081,""),"")</f>
        <v/>
      </c>
      <c r="B1081" s="1">
        <f>IFERROR(VLOOKUP(D1081,IMPORT!$1:$1048576,6,FALSE),"")</f>
        <v>0</v>
      </c>
      <c r="C1081" s="1" t="str">
        <f>IFERROR(VLOOKUP(B1081,IMPORT!$F:$G,2,FALSE),"")</f>
        <v/>
      </c>
      <c r="D1081" s="8" t="str">
        <f>IFERROR(IF(IMPORT!A1081&lt;&gt;"",IMPORT!A1081,""),"")</f>
        <v/>
      </c>
      <c r="E1081" s="1">
        <f>IFERROR(VLOOKUP(D1081,IMPORT!$1:$1048576,21,FALSE),"")</f>
        <v>0</v>
      </c>
      <c r="F1081" s="25" t="str">
        <f>IFERROR(IF(VLOOKUP(B1081,IMPORT!$F:$J,4,0)="true","","S"),"")</f>
        <v/>
      </c>
      <c r="G1081" s="10" t="str">
        <f>IFERROR(IF(VLOOKUP(B1081,IMPORT!$F:$J,5,0)="normal","","B"),"")</f>
        <v/>
      </c>
      <c r="H1081" s="26" t="str">
        <f>IFERROR(IF(VLOOKUP(B1081,IMPORT!$F:$L,7,0)="true","","P"),"")</f>
        <v/>
      </c>
      <c r="I1081" s="18" t="str">
        <f>IF(AND(OR(IMPORT!K1081="available",IMPORT!K1081="reservation",IMPORT!K1081="reservation-late"),OR(A1081&lt;&gt;"Z - Garage - Livraison",A1081&lt;&gt;"Z - Garage - Livraison")),B1081,"")</f>
        <v/>
      </c>
      <c r="J1081" s="18" t="str">
        <f>IFERROR(IF(VLOOKUP(B1081,IMPORT!$F:$AF,21,FALSE)&lt;&gt;"null",IF(OR(A1081="Z - Garage - Livraison",A1081="Z - Garage - Restitution"),"",B1081),""),"")</f>
        <v/>
      </c>
      <c r="K1081" s="18" t="str">
        <f>IF(AND(J1081="",OR(IMPORT!K1081="intervention",IMPORT!K1081="intervention-late")),IF(OR(A1081="Z - Garage - Livraison",A1081="Z - Garage - Restitution"),"",B1081),"")</f>
        <v/>
      </c>
      <c r="L1081" s="18" t="str">
        <f>IFERROR(IF(OR(A1081="Z - Garage - Livraison",A1081="Z - Garage - Restitution"),B1081,""),"")</f>
        <v/>
      </c>
      <c r="M1081" s="20" t="str">
        <f>IFERROR(INT(IF(OR(IMPORT!K1081="intervention",IMPORT!K1081="intervention-late",IMPORT!K1081="unavailable"),IF(J1081&lt;&gt;"",MID(VLOOKUP(B1081,IMPORT!$F:$AF,21,0),1,10),MID(VLOOKUP(B1081,IMPORT!$F:$AF,19,0),1,10)),"")),"")</f>
        <v/>
      </c>
      <c r="N1081" s="20" t="str">
        <f>IFERROR(INT(IF(OR(IMPORT!K1081="intervention",IMPORT!K1081="intervention-late",IMPORT!K1081="unavailable"),IF(J1081&lt;&gt;"",MID(VLOOKUP(B1081,IMPORT!$F:$AF,22,0),1,10),MID(VLOOKUP(B1081,IMPORT!$F:$AF,20,0),1,10)),"")),"")</f>
        <v/>
      </c>
      <c r="O1081" s="18" t="str">
        <f t="shared" ca="1" si="16"/>
        <v/>
      </c>
      <c r="P1081" s="14" t="str">
        <f>IFERROR(INT(IF(MID(VLOOKUP(B1081,IMPORT!$F:$AF,23,FALSE),1,10)&lt;&gt;"null",MID(VLOOKUP(B1081,IMPORT!$F:$AF,23,FALSE),1,10),"")),"")</f>
        <v/>
      </c>
      <c r="Q1081" s="16" t="str">
        <f>IFERROR(INT(IF(MID(VLOOKUP(B1081,IMPORT!$F:$AF,26,FALSE),1,10)&lt;&gt;"null",MID(VLOOKUP(B1081,IMPORT!$F:$AF,26,FALSE),1,10),"")),"")</f>
        <v/>
      </c>
      <c r="R1081" s="16" t="str">
        <f>IFERROR(IF(VLOOKUP(B1081,IMPORT!$F:$AF,11,FALSE)="true","X",""),"")</f>
        <v/>
      </c>
      <c r="S1081" s="16" t="str">
        <f>IFERROR(IF(VLOOKUP(B1081,IMPORT!$F:$AF,12,FALSE)="true","X",""),"")</f>
        <v/>
      </c>
      <c r="T1081" s="16" t="str">
        <f>IFERROR(IF(VLOOKUP(B1081,IMPORT!$F:$AF,9,FALSE)="true","X",""),"")</f>
        <v/>
      </c>
      <c r="U1081" s="16" t="str">
        <f>IFERROR(IF(VLOOKUP(B1081,IMPORT!$F:$AF,10,FALSE)="true","X",""),"")</f>
        <v/>
      </c>
      <c r="V1081" s="16" t="str">
        <f>IFERROR(IF(VLOOKUP(B1081,IMPORT!$F:$AF,13,FALSE)="true","X",""),"")</f>
        <v/>
      </c>
      <c r="W1081" s="16" t="str">
        <f>IFERROR(IF(VLOOKUP(B1081,IMPORT!$F:$AF,14,FALSE)="true","X",""),"")</f>
        <v/>
      </c>
      <c r="X1081" s="12" t="str">
        <f>IFERROR(INT(IF(MID(VLOOKUP(B1081,IMPORT!$F:$AF,27,FALSE),1,10)&lt;&gt;"null",MID(VLOOKUP(B1081,IMPORT!$F:$AF,27,FALSE),1,10),"-")),"")</f>
        <v/>
      </c>
      <c r="Y1081" s="21" t="str">
        <f>IFERROR(IF(VLOOKUP(B1081,IMPORT!$F:$AF,24,FALSE)&lt;&gt;"null",VLOOKUP(B1081,IMPORT!$F:$AF,24,FALSE),""),"")</f>
        <v/>
      </c>
      <c r="Z1081" s="18" t="str">
        <f>IFERROR(IF(VLOOKUP(B1081,IMPORT!$F:$AF,25,FALSE)&lt;&gt;"null",VLOOKUP(B1081,IMPORT!$F:$AF,25,FALSE),""),"")</f>
        <v/>
      </c>
    </row>
    <row r="1082" spans="1:26">
      <c r="A1082" s="1" t="str">
        <f>IFERROR(IF(IMPORT!C1082&lt;&gt;"",IMPORT!C1082,""),"")</f>
        <v/>
      </c>
      <c r="B1082" s="1">
        <f>IFERROR(VLOOKUP(D1082,IMPORT!$1:$1048576,6,FALSE),"")</f>
        <v>0</v>
      </c>
      <c r="C1082" s="1" t="str">
        <f>IFERROR(VLOOKUP(B1082,IMPORT!$F:$G,2,FALSE),"")</f>
        <v/>
      </c>
      <c r="D1082" s="8" t="str">
        <f>IFERROR(IF(IMPORT!A1082&lt;&gt;"",IMPORT!A1082,""),"")</f>
        <v/>
      </c>
      <c r="E1082" s="1">
        <f>IFERROR(VLOOKUP(D1082,IMPORT!$1:$1048576,21,FALSE),"")</f>
        <v>0</v>
      </c>
      <c r="F1082" s="25" t="str">
        <f>IFERROR(IF(VLOOKUP(B1082,IMPORT!$F:$J,4,0)="true","","S"),"")</f>
        <v/>
      </c>
      <c r="G1082" s="10" t="str">
        <f>IFERROR(IF(VLOOKUP(B1082,IMPORT!$F:$J,5,0)="normal","","B"),"")</f>
        <v/>
      </c>
      <c r="H1082" s="26" t="str">
        <f>IFERROR(IF(VLOOKUP(B1082,IMPORT!$F:$L,7,0)="true","","P"),"")</f>
        <v/>
      </c>
      <c r="I1082" s="18" t="str">
        <f>IF(AND(OR(IMPORT!K1082="available",IMPORT!K1082="reservation",IMPORT!K1082="reservation-late"),OR(A1082&lt;&gt;"Z - Garage - Livraison",A1082&lt;&gt;"Z - Garage - Livraison")),B1082,"")</f>
        <v/>
      </c>
      <c r="J1082" s="18" t="str">
        <f>IFERROR(IF(VLOOKUP(B1082,IMPORT!$F:$AF,21,FALSE)&lt;&gt;"null",IF(OR(A1082="Z - Garage - Livraison",A1082="Z - Garage - Restitution"),"",B1082),""),"")</f>
        <v/>
      </c>
      <c r="K1082" s="18" t="str">
        <f>IF(AND(J1082="",OR(IMPORT!K1082="intervention",IMPORT!K1082="intervention-late")),IF(OR(A1082="Z - Garage - Livraison",A1082="Z - Garage - Restitution"),"",B1082),"")</f>
        <v/>
      </c>
      <c r="L1082" s="18" t="str">
        <f>IFERROR(IF(OR(A1082="Z - Garage - Livraison",A1082="Z - Garage - Restitution"),B1082,""),"")</f>
        <v/>
      </c>
      <c r="M1082" s="20" t="str">
        <f>IFERROR(INT(IF(OR(IMPORT!K1082="intervention",IMPORT!K1082="intervention-late",IMPORT!K1082="unavailable"),IF(J1082&lt;&gt;"",MID(VLOOKUP(B1082,IMPORT!$F:$AF,21,0),1,10),MID(VLOOKUP(B1082,IMPORT!$F:$AF,19,0),1,10)),"")),"")</f>
        <v/>
      </c>
      <c r="N1082" s="20" t="str">
        <f>IFERROR(INT(IF(OR(IMPORT!K1082="intervention",IMPORT!K1082="intervention-late",IMPORT!K1082="unavailable"),IF(J1082&lt;&gt;"",MID(VLOOKUP(B1082,IMPORT!$F:$AF,22,0),1,10),MID(VLOOKUP(B1082,IMPORT!$F:$AF,20,0),1,10)),"")),"")</f>
        <v/>
      </c>
      <c r="O1082" s="18" t="str">
        <f t="shared" ca="1" si="16"/>
        <v/>
      </c>
      <c r="P1082" s="14" t="str">
        <f>IFERROR(INT(IF(MID(VLOOKUP(B1082,IMPORT!$F:$AF,23,FALSE),1,10)&lt;&gt;"null",MID(VLOOKUP(B1082,IMPORT!$F:$AF,23,FALSE),1,10),"")),"")</f>
        <v/>
      </c>
      <c r="Q1082" s="16" t="str">
        <f>IFERROR(INT(IF(MID(VLOOKUP(B1082,IMPORT!$F:$AF,26,FALSE),1,10)&lt;&gt;"null",MID(VLOOKUP(B1082,IMPORT!$F:$AF,26,FALSE),1,10),"")),"")</f>
        <v/>
      </c>
      <c r="R1082" s="16" t="str">
        <f>IFERROR(IF(VLOOKUP(B1082,IMPORT!$F:$AF,11,FALSE)="true","X",""),"")</f>
        <v/>
      </c>
      <c r="S1082" s="16" t="str">
        <f>IFERROR(IF(VLOOKUP(B1082,IMPORT!$F:$AF,12,FALSE)="true","X",""),"")</f>
        <v/>
      </c>
      <c r="T1082" s="16" t="str">
        <f>IFERROR(IF(VLOOKUP(B1082,IMPORT!$F:$AF,9,FALSE)="true","X",""),"")</f>
        <v/>
      </c>
      <c r="U1082" s="16" t="str">
        <f>IFERROR(IF(VLOOKUP(B1082,IMPORT!$F:$AF,10,FALSE)="true","X",""),"")</f>
        <v/>
      </c>
      <c r="V1082" s="16" t="str">
        <f>IFERROR(IF(VLOOKUP(B1082,IMPORT!$F:$AF,13,FALSE)="true","X",""),"")</f>
        <v/>
      </c>
      <c r="W1082" s="16" t="str">
        <f>IFERROR(IF(VLOOKUP(B1082,IMPORT!$F:$AF,14,FALSE)="true","X",""),"")</f>
        <v/>
      </c>
      <c r="X1082" s="12" t="str">
        <f>IFERROR(INT(IF(MID(VLOOKUP(B1082,IMPORT!$F:$AF,27,FALSE),1,10)&lt;&gt;"null",MID(VLOOKUP(B1082,IMPORT!$F:$AF,27,FALSE),1,10),"-")),"")</f>
        <v/>
      </c>
      <c r="Y1082" s="21" t="str">
        <f>IFERROR(IF(VLOOKUP(B1082,IMPORT!$F:$AF,24,FALSE)&lt;&gt;"null",VLOOKUP(B1082,IMPORT!$F:$AF,24,FALSE),""),"")</f>
        <v/>
      </c>
      <c r="Z1082" s="18" t="str">
        <f>IFERROR(IF(VLOOKUP(B1082,IMPORT!$F:$AF,25,FALSE)&lt;&gt;"null",VLOOKUP(B1082,IMPORT!$F:$AF,25,FALSE),""),"")</f>
        <v/>
      </c>
    </row>
    <row r="1083" spans="1:26">
      <c r="A1083" s="1" t="str">
        <f>IFERROR(IF(IMPORT!C1083&lt;&gt;"",IMPORT!C1083,""),"")</f>
        <v/>
      </c>
      <c r="B1083" s="1">
        <f>IFERROR(VLOOKUP(D1083,IMPORT!$1:$1048576,6,FALSE),"")</f>
        <v>0</v>
      </c>
      <c r="C1083" s="1" t="str">
        <f>IFERROR(VLOOKUP(B1083,IMPORT!$F:$G,2,FALSE),"")</f>
        <v/>
      </c>
      <c r="D1083" s="8" t="str">
        <f>IFERROR(IF(IMPORT!A1083&lt;&gt;"",IMPORT!A1083,""),"")</f>
        <v/>
      </c>
      <c r="E1083" s="1">
        <f>IFERROR(VLOOKUP(D1083,IMPORT!$1:$1048576,21,FALSE),"")</f>
        <v>0</v>
      </c>
      <c r="F1083" s="25" t="str">
        <f>IFERROR(IF(VLOOKUP(B1083,IMPORT!$F:$J,4,0)="true","","S"),"")</f>
        <v/>
      </c>
      <c r="G1083" s="10" t="str">
        <f>IFERROR(IF(VLOOKUP(B1083,IMPORT!$F:$J,5,0)="normal","","B"),"")</f>
        <v/>
      </c>
      <c r="H1083" s="26" t="str">
        <f>IFERROR(IF(VLOOKUP(B1083,IMPORT!$F:$L,7,0)="true","","P"),"")</f>
        <v/>
      </c>
      <c r="I1083" s="18" t="str">
        <f>IF(AND(OR(IMPORT!K1083="available",IMPORT!K1083="reservation",IMPORT!K1083="reservation-late"),OR(A1083&lt;&gt;"Z - Garage - Livraison",A1083&lt;&gt;"Z - Garage - Livraison")),B1083,"")</f>
        <v/>
      </c>
      <c r="J1083" s="18" t="str">
        <f>IFERROR(IF(VLOOKUP(B1083,IMPORT!$F:$AF,21,FALSE)&lt;&gt;"null",IF(OR(A1083="Z - Garage - Livraison",A1083="Z - Garage - Restitution"),"",B1083),""),"")</f>
        <v/>
      </c>
      <c r="K1083" s="18" t="str">
        <f>IF(AND(J1083="",OR(IMPORT!K1083="intervention",IMPORT!K1083="intervention-late")),IF(OR(A1083="Z - Garage - Livraison",A1083="Z - Garage - Restitution"),"",B1083),"")</f>
        <v/>
      </c>
      <c r="L1083" s="18" t="str">
        <f>IFERROR(IF(OR(A1083="Z - Garage - Livraison",A1083="Z - Garage - Restitution"),B1083,""),"")</f>
        <v/>
      </c>
      <c r="M1083" s="20" t="str">
        <f>IFERROR(INT(IF(OR(IMPORT!K1083="intervention",IMPORT!K1083="intervention-late",IMPORT!K1083="unavailable"),IF(J1083&lt;&gt;"",MID(VLOOKUP(B1083,IMPORT!$F:$AF,21,0),1,10),MID(VLOOKUP(B1083,IMPORT!$F:$AF,19,0),1,10)),"")),"")</f>
        <v/>
      </c>
      <c r="N1083" s="20" t="str">
        <f>IFERROR(INT(IF(OR(IMPORT!K1083="intervention",IMPORT!K1083="intervention-late",IMPORT!K1083="unavailable"),IF(J1083&lt;&gt;"",MID(VLOOKUP(B1083,IMPORT!$F:$AF,22,0),1,10),MID(VLOOKUP(B1083,IMPORT!$F:$AF,20,0),1,10)),"")),"")</f>
        <v/>
      </c>
      <c r="O1083" s="18" t="str">
        <f t="shared" ca="1" si="16"/>
        <v/>
      </c>
      <c r="P1083" s="14" t="str">
        <f>IFERROR(INT(IF(MID(VLOOKUP(B1083,IMPORT!$F:$AF,23,FALSE),1,10)&lt;&gt;"null",MID(VLOOKUP(B1083,IMPORT!$F:$AF,23,FALSE),1,10),"")),"")</f>
        <v/>
      </c>
      <c r="Q1083" s="16" t="str">
        <f>IFERROR(INT(IF(MID(VLOOKUP(B1083,IMPORT!$F:$AF,26,FALSE),1,10)&lt;&gt;"null",MID(VLOOKUP(B1083,IMPORT!$F:$AF,26,FALSE),1,10),"")),"")</f>
        <v/>
      </c>
      <c r="R1083" s="16" t="str">
        <f>IFERROR(IF(VLOOKUP(B1083,IMPORT!$F:$AF,11,FALSE)="true","X",""),"")</f>
        <v/>
      </c>
      <c r="S1083" s="16" t="str">
        <f>IFERROR(IF(VLOOKUP(B1083,IMPORT!$F:$AF,12,FALSE)="true","X",""),"")</f>
        <v/>
      </c>
      <c r="T1083" s="16" t="str">
        <f>IFERROR(IF(VLOOKUP(B1083,IMPORT!$F:$AF,9,FALSE)="true","X",""),"")</f>
        <v/>
      </c>
      <c r="U1083" s="16" t="str">
        <f>IFERROR(IF(VLOOKUP(B1083,IMPORT!$F:$AF,10,FALSE)="true","X",""),"")</f>
        <v/>
      </c>
      <c r="V1083" s="16" t="str">
        <f>IFERROR(IF(VLOOKUP(B1083,IMPORT!$F:$AF,13,FALSE)="true","X",""),"")</f>
        <v/>
      </c>
      <c r="W1083" s="16" t="str">
        <f>IFERROR(IF(VLOOKUP(B1083,IMPORT!$F:$AF,14,FALSE)="true","X",""),"")</f>
        <v/>
      </c>
      <c r="X1083" s="12" t="str">
        <f>IFERROR(INT(IF(MID(VLOOKUP(B1083,IMPORT!$F:$AF,27,FALSE),1,10)&lt;&gt;"null",MID(VLOOKUP(B1083,IMPORT!$F:$AF,27,FALSE),1,10),"-")),"")</f>
        <v/>
      </c>
      <c r="Y1083" s="21" t="str">
        <f>IFERROR(IF(VLOOKUP(B1083,IMPORT!$F:$AF,24,FALSE)&lt;&gt;"null",VLOOKUP(B1083,IMPORT!$F:$AF,24,FALSE),""),"")</f>
        <v/>
      </c>
      <c r="Z1083" s="18" t="str">
        <f>IFERROR(IF(VLOOKUP(B1083,IMPORT!$F:$AF,25,FALSE)&lt;&gt;"null",VLOOKUP(B1083,IMPORT!$F:$AF,25,FALSE),""),"")</f>
        <v/>
      </c>
    </row>
    <row r="1084" spans="1:26">
      <c r="A1084" s="1" t="str">
        <f>IFERROR(IF(IMPORT!C1084&lt;&gt;"",IMPORT!C1084,""),"")</f>
        <v/>
      </c>
      <c r="B1084" s="1">
        <f>IFERROR(VLOOKUP(D1084,IMPORT!$1:$1048576,6,FALSE),"")</f>
        <v>0</v>
      </c>
      <c r="C1084" s="1" t="str">
        <f>IFERROR(VLOOKUP(B1084,IMPORT!$F:$G,2,FALSE),"")</f>
        <v/>
      </c>
      <c r="D1084" s="8" t="str">
        <f>IFERROR(IF(IMPORT!A1084&lt;&gt;"",IMPORT!A1084,""),"")</f>
        <v/>
      </c>
      <c r="E1084" s="1">
        <f>IFERROR(VLOOKUP(D1084,IMPORT!$1:$1048576,21,FALSE),"")</f>
        <v>0</v>
      </c>
      <c r="F1084" s="25" t="str">
        <f>IFERROR(IF(VLOOKUP(B1084,IMPORT!$F:$J,4,0)="true","","S"),"")</f>
        <v/>
      </c>
      <c r="G1084" s="10" t="str">
        <f>IFERROR(IF(VLOOKUP(B1084,IMPORT!$F:$J,5,0)="normal","","B"),"")</f>
        <v/>
      </c>
      <c r="H1084" s="26" t="str">
        <f>IFERROR(IF(VLOOKUP(B1084,IMPORT!$F:$L,7,0)="true","","P"),"")</f>
        <v/>
      </c>
      <c r="I1084" s="18" t="str">
        <f>IF(AND(OR(IMPORT!K1084="available",IMPORT!K1084="reservation",IMPORT!K1084="reservation-late"),OR(A1084&lt;&gt;"Z - Garage - Livraison",A1084&lt;&gt;"Z - Garage - Livraison")),B1084,"")</f>
        <v/>
      </c>
      <c r="J1084" s="18" t="str">
        <f>IFERROR(IF(VLOOKUP(B1084,IMPORT!$F:$AF,21,FALSE)&lt;&gt;"null",IF(OR(A1084="Z - Garage - Livraison",A1084="Z - Garage - Restitution"),"",B1084),""),"")</f>
        <v/>
      </c>
      <c r="K1084" s="18" t="str">
        <f>IF(AND(J1084="",OR(IMPORT!K1084="intervention",IMPORT!K1084="intervention-late")),IF(OR(A1084="Z - Garage - Livraison",A1084="Z - Garage - Restitution"),"",B1084),"")</f>
        <v/>
      </c>
      <c r="L1084" s="18" t="str">
        <f>IFERROR(IF(OR(A1084="Z - Garage - Livraison",A1084="Z - Garage - Restitution"),B1084,""),"")</f>
        <v/>
      </c>
      <c r="M1084" s="20" t="str">
        <f>IFERROR(INT(IF(OR(IMPORT!K1084="intervention",IMPORT!K1084="intervention-late",IMPORT!K1084="unavailable"),IF(J1084&lt;&gt;"",MID(VLOOKUP(B1084,IMPORT!$F:$AF,21,0),1,10),MID(VLOOKUP(B1084,IMPORT!$F:$AF,19,0),1,10)),"")),"")</f>
        <v/>
      </c>
      <c r="N1084" s="20" t="str">
        <f>IFERROR(INT(IF(OR(IMPORT!K1084="intervention",IMPORT!K1084="intervention-late",IMPORT!K1084="unavailable"),IF(J1084&lt;&gt;"",MID(VLOOKUP(B1084,IMPORT!$F:$AF,22,0),1,10),MID(VLOOKUP(B1084,IMPORT!$F:$AF,20,0),1,10)),"")),"")</f>
        <v/>
      </c>
      <c r="O1084" s="18" t="str">
        <f t="shared" ca="1" si="16"/>
        <v/>
      </c>
      <c r="P1084" s="14" t="str">
        <f>IFERROR(INT(IF(MID(VLOOKUP(B1084,IMPORT!$F:$AF,23,FALSE),1,10)&lt;&gt;"null",MID(VLOOKUP(B1084,IMPORT!$F:$AF,23,FALSE),1,10),"")),"")</f>
        <v/>
      </c>
      <c r="Q1084" s="16" t="str">
        <f>IFERROR(INT(IF(MID(VLOOKUP(B1084,IMPORT!$F:$AF,26,FALSE),1,10)&lt;&gt;"null",MID(VLOOKUP(B1084,IMPORT!$F:$AF,26,FALSE),1,10),"")),"")</f>
        <v/>
      </c>
      <c r="R1084" s="16" t="str">
        <f>IFERROR(IF(VLOOKUP(B1084,IMPORT!$F:$AF,11,FALSE)="true","X",""),"")</f>
        <v/>
      </c>
      <c r="S1084" s="16" t="str">
        <f>IFERROR(IF(VLOOKUP(B1084,IMPORT!$F:$AF,12,FALSE)="true","X",""),"")</f>
        <v/>
      </c>
      <c r="T1084" s="16" t="str">
        <f>IFERROR(IF(VLOOKUP(B1084,IMPORT!$F:$AF,9,FALSE)="true","X",""),"")</f>
        <v/>
      </c>
      <c r="U1084" s="16" t="str">
        <f>IFERROR(IF(VLOOKUP(B1084,IMPORT!$F:$AF,10,FALSE)="true","X",""),"")</f>
        <v/>
      </c>
      <c r="V1084" s="16" t="str">
        <f>IFERROR(IF(VLOOKUP(B1084,IMPORT!$F:$AF,13,FALSE)="true","X",""),"")</f>
        <v/>
      </c>
      <c r="W1084" s="16" t="str">
        <f>IFERROR(IF(VLOOKUP(B1084,IMPORT!$F:$AF,14,FALSE)="true","X",""),"")</f>
        <v/>
      </c>
      <c r="X1084" s="12" t="str">
        <f>IFERROR(INT(IF(MID(VLOOKUP(B1084,IMPORT!$F:$AF,27,FALSE),1,10)&lt;&gt;"null",MID(VLOOKUP(B1084,IMPORT!$F:$AF,27,FALSE),1,10),"-")),"")</f>
        <v/>
      </c>
      <c r="Y1084" s="21" t="str">
        <f>IFERROR(IF(VLOOKUP(B1084,IMPORT!$F:$AF,24,FALSE)&lt;&gt;"null",VLOOKUP(B1084,IMPORT!$F:$AF,24,FALSE),""),"")</f>
        <v/>
      </c>
      <c r="Z1084" s="18" t="str">
        <f>IFERROR(IF(VLOOKUP(B1084,IMPORT!$F:$AF,25,FALSE)&lt;&gt;"null",VLOOKUP(B1084,IMPORT!$F:$AF,25,FALSE),""),"")</f>
        <v/>
      </c>
    </row>
    <row r="1085" spans="1:26">
      <c r="A1085" s="1" t="str">
        <f>IFERROR(IF(IMPORT!C1085&lt;&gt;"",IMPORT!C1085,""),"")</f>
        <v/>
      </c>
      <c r="B1085" s="1">
        <f>IFERROR(VLOOKUP(D1085,IMPORT!$1:$1048576,6,FALSE),"")</f>
        <v>0</v>
      </c>
      <c r="C1085" s="1" t="str">
        <f>IFERROR(VLOOKUP(B1085,IMPORT!$F:$G,2,FALSE),"")</f>
        <v/>
      </c>
      <c r="D1085" s="8" t="str">
        <f>IFERROR(IF(IMPORT!A1085&lt;&gt;"",IMPORT!A1085,""),"")</f>
        <v/>
      </c>
      <c r="E1085" s="1">
        <f>IFERROR(VLOOKUP(D1085,IMPORT!$1:$1048576,21,FALSE),"")</f>
        <v>0</v>
      </c>
      <c r="F1085" s="25" t="str">
        <f>IFERROR(IF(VLOOKUP(B1085,IMPORT!$F:$J,4,0)="true","","S"),"")</f>
        <v/>
      </c>
      <c r="G1085" s="10" t="str">
        <f>IFERROR(IF(VLOOKUP(B1085,IMPORT!$F:$J,5,0)="normal","","B"),"")</f>
        <v/>
      </c>
      <c r="H1085" s="26" t="str">
        <f>IFERROR(IF(VLOOKUP(B1085,IMPORT!$F:$L,7,0)="true","","P"),"")</f>
        <v/>
      </c>
      <c r="I1085" s="18" t="str">
        <f>IF(AND(OR(IMPORT!K1085="available",IMPORT!K1085="reservation",IMPORT!K1085="reservation-late"),OR(A1085&lt;&gt;"Z - Garage - Livraison",A1085&lt;&gt;"Z - Garage - Livraison")),B1085,"")</f>
        <v/>
      </c>
      <c r="J1085" s="18" t="str">
        <f>IFERROR(IF(VLOOKUP(B1085,IMPORT!$F:$AF,21,FALSE)&lt;&gt;"null",IF(OR(A1085="Z - Garage - Livraison",A1085="Z - Garage - Restitution"),"",B1085),""),"")</f>
        <v/>
      </c>
      <c r="K1085" s="18" t="str">
        <f>IF(AND(J1085="",OR(IMPORT!K1085="intervention",IMPORT!K1085="intervention-late")),IF(OR(A1085="Z - Garage - Livraison",A1085="Z - Garage - Restitution"),"",B1085),"")</f>
        <v/>
      </c>
      <c r="L1085" s="18" t="str">
        <f>IFERROR(IF(OR(A1085="Z - Garage - Livraison",A1085="Z - Garage - Restitution"),B1085,""),"")</f>
        <v/>
      </c>
      <c r="M1085" s="20" t="str">
        <f>IFERROR(INT(IF(OR(IMPORT!K1085="intervention",IMPORT!K1085="intervention-late",IMPORT!K1085="unavailable"),IF(J1085&lt;&gt;"",MID(VLOOKUP(B1085,IMPORT!$F:$AF,21,0),1,10),MID(VLOOKUP(B1085,IMPORT!$F:$AF,19,0),1,10)),"")),"")</f>
        <v/>
      </c>
      <c r="N1085" s="20" t="str">
        <f>IFERROR(INT(IF(OR(IMPORT!K1085="intervention",IMPORT!K1085="intervention-late",IMPORT!K1085="unavailable"),IF(J1085&lt;&gt;"",MID(VLOOKUP(B1085,IMPORT!$F:$AF,22,0),1,10),MID(VLOOKUP(B1085,IMPORT!$F:$AF,20,0),1,10)),"")),"")</f>
        <v/>
      </c>
      <c r="O1085" s="18" t="str">
        <f t="shared" ca="1" si="16"/>
        <v/>
      </c>
      <c r="P1085" s="14" t="str">
        <f>IFERROR(INT(IF(MID(VLOOKUP(B1085,IMPORT!$F:$AF,23,FALSE),1,10)&lt;&gt;"null",MID(VLOOKUP(B1085,IMPORT!$F:$AF,23,FALSE),1,10),"")),"")</f>
        <v/>
      </c>
      <c r="Q1085" s="16" t="str">
        <f>IFERROR(INT(IF(MID(VLOOKUP(B1085,IMPORT!$F:$AF,26,FALSE),1,10)&lt;&gt;"null",MID(VLOOKUP(B1085,IMPORT!$F:$AF,26,FALSE),1,10),"")),"")</f>
        <v/>
      </c>
      <c r="R1085" s="16" t="str">
        <f>IFERROR(IF(VLOOKUP(B1085,IMPORT!$F:$AF,11,FALSE)="true","X",""),"")</f>
        <v/>
      </c>
      <c r="S1085" s="16" t="str">
        <f>IFERROR(IF(VLOOKUP(B1085,IMPORT!$F:$AF,12,FALSE)="true","X",""),"")</f>
        <v/>
      </c>
      <c r="T1085" s="16" t="str">
        <f>IFERROR(IF(VLOOKUP(B1085,IMPORT!$F:$AF,9,FALSE)="true","X",""),"")</f>
        <v/>
      </c>
      <c r="U1085" s="16" t="str">
        <f>IFERROR(IF(VLOOKUP(B1085,IMPORT!$F:$AF,10,FALSE)="true","X",""),"")</f>
        <v/>
      </c>
      <c r="V1085" s="16" t="str">
        <f>IFERROR(IF(VLOOKUP(B1085,IMPORT!$F:$AF,13,FALSE)="true","X",""),"")</f>
        <v/>
      </c>
      <c r="W1085" s="16" t="str">
        <f>IFERROR(IF(VLOOKUP(B1085,IMPORT!$F:$AF,14,FALSE)="true","X",""),"")</f>
        <v/>
      </c>
      <c r="X1085" s="12" t="str">
        <f>IFERROR(INT(IF(MID(VLOOKUP(B1085,IMPORT!$F:$AF,27,FALSE),1,10)&lt;&gt;"null",MID(VLOOKUP(B1085,IMPORT!$F:$AF,27,FALSE),1,10),"-")),"")</f>
        <v/>
      </c>
      <c r="Y1085" s="21" t="str">
        <f>IFERROR(IF(VLOOKUP(B1085,IMPORT!$F:$AF,24,FALSE)&lt;&gt;"null",VLOOKUP(B1085,IMPORT!$F:$AF,24,FALSE),""),"")</f>
        <v/>
      </c>
      <c r="Z1085" s="18" t="str">
        <f>IFERROR(IF(VLOOKUP(B1085,IMPORT!$F:$AF,25,FALSE)&lt;&gt;"null",VLOOKUP(B1085,IMPORT!$F:$AF,25,FALSE),""),"")</f>
        <v/>
      </c>
    </row>
    <row r="1086" spans="1:26">
      <c r="A1086" s="1" t="str">
        <f>IFERROR(IF(IMPORT!C1086&lt;&gt;"",IMPORT!C1086,""),"")</f>
        <v/>
      </c>
      <c r="B1086" s="1">
        <f>IFERROR(VLOOKUP(D1086,IMPORT!$1:$1048576,6,FALSE),"")</f>
        <v>0</v>
      </c>
      <c r="C1086" s="1" t="str">
        <f>IFERROR(VLOOKUP(B1086,IMPORT!$F:$G,2,FALSE),"")</f>
        <v/>
      </c>
      <c r="D1086" s="8" t="str">
        <f>IFERROR(IF(IMPORT!A1086&lt;&gt;"",IMPORT!A1086,""),"")</f>
        <v/>
      </c>
      <c r="E1086" s="1">
        <f>IFERROR(VLOOKUP(D1086,IMPORT!$1:$1048576,21,FALSE),"")</f>
        <v>0</v>
      </c>
      <c r="F1086" s="25" t="str">
        <f>IFERROR(IF(VLOOKUP(B1086,IMPORT!$F:$J,4,0)="true","","S"),"")</f>
        <v/>
      </c>
      <c r="G1086" s="10" t="str">
        <f>IFERROR(IF(VLOOKUP(B1086,IMPORT!$F:$J,5,0)="normal","","B"),"")</f>
        <v/>
      </c>
      <c r="H1086" s="26" t="str">
        <f>IFERROR(IF(VLOOKUP(B1086,IMPORT!$F:$L,7,0)="true","","P"),"")</f>
        <v/>
      </c>
      <c r="I1086" s="18" t="str">
        <f>IF(AND(OR(IMPORT!K1086="available",IMPORT!K1086="reservation",IMPORT!K1086="reservation-late"),OR(A1086&lt;&gt;"Z - Garage - Livraison",A1086&lt;&gt;"Z - Garage - Livraison")),B1086,"")</f>
        <v/>
      </c>
      <c r="J1086" s="18" t="str">
        <f>IFERROR(IF(VLOOKUP(B1086,IMPORT!$F:$AF,21,FALSE)&lt;&gt;"null",IF(OR(A1086="Z - Garage - Livraison",A1086="Z - Garage - Restitution"),"",B1086),""),"")</f>
        <v/>
      </c>
      <c r="K1086" s="18" t="str">
        <f>IF(AND(J1086="",OR(IMPORT!K1086="intervention",IMPORT!K1086="intervention-late")),IF(OR(A1086="Z - Garage - Livraison",A1086="Z - Garage - Restitution"),"",B1086),"")</f>
        <v/>
      </c>
      <c r="L1086" s="18" t="str">
        <f>IFERROR(IF(OR(A1086="Z - Garage - Livraison",A1086="Z - Garage - Restitution"),B1086,""),"")</f>
        <v/>
      </c>
      <c r="M1086" s="20" t="str">
        <f>IFERROR(INT(IF(OR(IMPORT!K1086="intervention",IMPORT!K1086="intervention-late",IMPORT!K1086="unavailable"),IF(J1086&lt;&gt;"",MID(VLOOKUP(B1086,IMPORT!$F:$AF,21,0),1,10),MID(VLOOKUP(B1086,IMPORT!$F:$AF,19,0),1,10)),"")),"")</f>
        <v/>
      </c>
      <c r="N1086" s="20" t="str">
        <f>IFERROR(INT(IF(OR(IMPORT!K1086="intervention",IMPORT!K1086="intervention-late",IMPORT!K1086="unavailable"),IF(J1086&lt;&gt;"",MID(VLOOKUP(B1086,IMPORT!$F:$AF,22,0),1,10),MID(VLOOKUP(B1086,IMPORT!$F:$AF,20,0),1,10)),"")),"")</f>
        <v/>
      </c>
      <c r="O1086" s="18" t="str">
        <f t="shared" ca="1" si="16"/>
        <v/>
      </c>
      <c r="P1086" s="14" t="str">
        <f>IFERROR(INT(IF(MID(VLOOKUP(B1086,IMPORT!$F:$AF,23,FALSE),1,10)&lt;&gt;"null",MID(VLOOKUP(B1086,IMPORT!$F:$AF,23,FALSE),1,10),"")),"")</f>
        <v/>
      </c>
      <c r="Q1086" s="16" t="str">
        <f>IFERROR(INT(IF(MID(VLOOKUP(B1086,IMPORT!$F:$AF,26,FALSE),1,10)&lt;&gt;"null",MID(VLOOKUP(B1086,IMPORT!$F:$AF,26,FALSE),1,10),"")),"")</f>
        <v/>
      </c>
      <c r="R1086" s="16" t="str">
        <f>IFERROR(IF(VLOOKUP(B1086,IMPORT!$F:$AF,11,FALSE)="true","X",""),"")</f>
        <v/>
      </c>
      <c r="S1086" s="16" t="str">
        <f>IFERROR(IF(VLOOKUP(B1086,IMPORT!$F:$AF,12,FALSE)="true","X",""),"")</f>
        <v/>
      </c>
      <c r="T1086" s="16" t="str">
        <f>IFERROR(IF(VLOOKUP(B1086,IMPORT!$F:$AF,9,FALSE)="true","X",""),"")</f>
        <v/>
      </c>
      <c r="U1086" s="16" t="str">
        <f>IFERROR(IF(VLOOKUP(B1086,IMPORT!$F:$AF,10,FALSE)="true","X",""),"")</f>
        <v/>
      </c>
      <c r="V1086" s="16" t="str">
        <f>IFERROR(IF(VLOOKUP(B1086,IMPORT!$F:$AF,13,FALSE)="true","X",""),"")</f>
        <v/>
      </c>
      <c r="W1086" s="16" t="str">
        <f>IFERROR(IF(VLOOKUP(B1086,IMPORT!$F:$AF,14,FALSE)="true","X",""),"")</f>
        <v/>
      </c>
      <c r="X1086" s="12" t="str">
        <f>IFERROR(INT(IF(MID(VLOOKUP(B1086,IMPORT!$F:$AF,27,FALSE),1,10)&lt;&gt;"null",MID(VLOOKUP(B1086,IMPORT!$F:$AF,27,FALSE),1,10),"-")),"")</f>
        <v/>
      </c>
      <c r="Y1086" s="21" t="str">
        <f>IFERROR(IF(VLOOKUP(B1086,IMPORT!$F:$AF,24,FALSE)&lt;&gt;"null",VLOOKUP(B1086,IMPORT!$F:$AF,24,FALSE),""),"")</f>
        <v/>
      </c>
      <c r="Z1086" s="18" t="str">
        <f>IFERROR(IF(VLOOKUP(B1086,IMPORT!$F:$AF,25,FALSE)&lt;&gt;"null",VLOOKUP(B1086,IMPORT!$F:$AF,25,FALSE),""),"")</f>
        <v/>
      </c>
    </row>
    <row r="1087" spans="1:26">
      <c r="A1087" s="1" t="str">
        <f>IFERROR(IF(IMPORT!C1087&lt;&gt;"",IMPORT!C1087,""),"")</f>
        <v/>
      </c>
      <c r="B1087" s="1">
        <f>IFERROR(VLOOKUP(D1087,IMPORT!$1:$1048576,6,FALSE),"")</f>
        <v>0</v>
      </c>
      <c r="C1087" s="1" t="str">
        <f>IFERROR(VLOOKUP(B1087,IMPORT!$F:$G,2,FALSE),"")</f>
        <v/>
      </c>
      <c r="D1087" s="8" t="str">
        <f>IFERROR(IF(IMPORT!A1087&lt;&gt;"",IMPORT!A1087,""),"")</f>
        <v/>
      </c>
      <c r="E1087" s="1">
        <f>IFERROR(VLOOKUP(D1087,IMPORT!$1:$1048576,21,FALSE),"")</f>
        <v>0</v>
      </c>
      <c r="F1087" s="25" t="str">
        <f>IFERROR(IF(VLOOKUP(B1087,IMPORT!$F:$J,4,0)="true","","S"),"")</f>
        <v/>
      </c>
      <c r="G1087" s="10" t="str">
        <f>IFERROR(IF(VLOOKUP(B1087,IMPORT!$F:$J,5,0)="normal","","B"),"")</f>
        <v/>
      </c>
      <c r="H1087" s="26" t="str">
        <f>IFERROR(IF(VLOOKUP(B1087,IMPORT!$F:$L,7,0)="true","","P"),"")</f>
        <v/>
      </c>
      <c r="I1087" s="18" t="str">
        <f>IF(AND(OR(IMPORT!K1087="available",IMPORT!K1087="reservation",IMPORT!K1087="reservation-late"),OR(A1087&lt;&gt;"Z - Garage - Livraison",A1087&lt;&gt;"Z - Garage - Livraison")),B1087,"")</f>
        <v/>
      </c>
      <c r="J1087" s="18" t="str">
        <f>IFERROR(IF(VLOOKUP(B1087,IMPORT!$F:$AF,21,FALSE)&lt;&gt;"null",IF(OR(A1087="Z - Garage - Livraison",A1087="Z - Garage - Restitution"),"",B1087),""),"")</f>
        <v/>
      </c>
      <c r="K1087" s="18" t="str">
        <f>IF(AND(J1087="",OR(IMPORT!K1087="intervention",IMPORT!K1087="intervention-late")),IF(OR(A1087="Z - Garage - Livraison",A1087="Z - Garage - Restitution"),"",B1087),"")</f>
        <v/>
      </c>
      <c r="L1087" s="18" t="str">
        <f>IFERROR(IF(OR(A1087="Z - Garage - Livraison",A1087="Z - Garage - Restitution"),B1087,""),"")</f>
        <v/>
      </c>
      <c r="M1087" s="20" t="str">
        <f>IFERROR(INT(IF(OR(IMPORT!K1087="intervention",IMPORT!K1087="intervention-late",IMPORT!K1087="unavailable"),IF(J1087&lt;&gt;"",MID(VLOOKUP(B1087,IMPORT!$F:$AF,21,0),1,10),MID(VLOOKUP(B1087,IMPORT!$F:$AF,19,0),1,10)),"")),"")</f>
        <v/>
      </c>
      <c r="N1087" s="20" t="str">
        <f>IFERROR(INT(IF(OR(IMPORT!K1087="intervention",IMPORT!K1087="intervention-late",IMPORT!K1087="unavailable"),IF(J1087&lt;&gt;"",MID(VLOOKUP(B1087,IMPORT!$F:$AF,22,0),1,10),MID(VLOOKUP(B1087,IMPORT!$F:$AF,20,0),1,10)),"")),"")</f>
        <v/>
      </c>
      <c r="O1087" s="18" t="str">
        <f t="shared" ca="1" si="16"/>
        <v/>
      </c>
      <c r="P1087" s="14" t="str">
        <f>IFERROR(INT(IF(MID(VLOOKUP(B1087,IMPORT!$F:$AF,23,FALSE),1,10)&lt;&gt;"null",MID(VLOOKUP(B1087,IMPORT!$F:$AF,23,FALSE),1,10),"")),"")</f>
        <v/>
      </c>
      <c r="Q1087" s="16" t="str">
        <f>IFERROR(INT(IF(MID(VLOOKUP(B1087,IMPORT!$F:$AF,26,FALSE),1,10)&lt;&gt;"null",MID(VLOOKUP(B1087,IMPORT!$F:$AF,26,FALSE),1,10),"")),"")</f>
        <v/>
      </c>
      <c r="R1087" s="16" t="str">
        <f>IFERROR(IF(VLOOKUP(B1087,IMPORT!$F:$AF,11,FALSE)="true","X",""),"")</f>
        <v/>
      </c>
      <c r="S1087" s="16" t="str">
        <f>IFERROR(IF(VLOOKUP(B1087,IMPORT!$F:$AF,12,FALSE)="true","X",""),"")</f>
        <v/>
      </c>
      <c r="T1087" s="16" t="str">
        <f>IFERROR(IF(VLOOKUP(B1087,IMPORT!$F:$AF,9,FALSE)="true","X",""),"")</f>
        <v/>
      </c>
      <c r="U1087" s="16" t="str">
        <f>IFERROR(IF(VLOOKUP(B1087,IMPORT!$F:$AF,10,FALSE)="true","X",""),"")</f>
        <v/>
      </c>
      <c r="V1087" s="16" t="str">
        <f>IFERROR(IF(VLOOKUP(B1087,IMPORT!$F:$AF,13,FALSE)="true","X",""),"")</f>
        <v/>
      </c>
      <c r="W1087" s="16" t="str">
        <f>IFERROR(IF(VLOOKUP(B1087,IMPORT!$F:$AF,14,FALSE)="true","X",""),"")</f>
        <v/>
      </c>
      <c r="X1087" s="12" t="str">
        <f>IFERROR(INT(IF(MID(VLOOKUP(B1087,IMPORT!$F:$AF,27,FALSE),1,10)&lt;&gt;"null",MID(VLOOKUP(B1087,IMPORT!$F:$AF,27,FALSE),1,10),"-")),"")</f>
        <v/>
      </c>
      <c r="Y1087" s="21" t="str">
        <f>IFERROR(IF(VLOOKUP(B1087,IMPORT!$F:$AF,24,FALSE)&lt;&gt;"null",VLOOKUP(B1087,IMPORT!$F:$AF,24,FALSE),""),"")</f>
        <v/>
      </c>
      <c r="Z1087" s="18" t="str">
        <f>IFERROR(IF(VLOOKUP(B1087,IMPORT!$F:$AF,25,FALSE)&lt;&gt;"null",VLOOKUP(B1087,IMPORT!$F:$AF,25,FALSE),""),"")</f>
        <v/>
      </c>
    </row>
    <row r="1088" spans="1:26">
      <c r="A1088" s="1" t="str">
        <f>IFERROR(IF(IMPORT!C1088&lt;&gt;"",IMPORT!C1088,""),"")</f>
        <v/>
      </c>
      <c r="B1088" s="1">
        <f>IFERROR(VLOOKUP(D1088,IMPORT!$1:$1048576,6,FALSE),"")</f>
        <v>0</v>
      </c>
      <c r="C1088" s="1" t="str">
        <f>IFERROR(VLOOKUP(B1088,IMPORT!$F:$G,2,FALSE),"")</f>
        <v/>
      </c>
      <c r="D1088" s="8" t="str">
        <f>IFERROR(IF(IMPORT!A1088&lt;&gt;"",IMPORT!A1088,""),"")</f>
        <v/>
      </c>
      <c r="E1088" s="1">
        <f>IFERROR(VLOOKUP(D1088,IMPORT!$1:$1048576,21,FALSE),"")</f>
        <v>0</v>
      </c>
      <c r="F1088" s="25" t="str">
        <f>IFERROR(IF(VLOOKUP(B1088,IMPORT!$F:$J,4,0)="true","","S"),"")</f>
        <v/>
      </c>
      <c r="G1088" s="10" t="str">
        <f>IFERROR(IF(VLOOKUP(B1088,IMPORT!$F:$J,5,0)="normal","","B"),"")</f>
        <v/>
      </c>
      <c r="H1088" s="26" t="str">
        <f>IFERROR(IF(VLOOKUP(B1088,IMPORT!$F:$L,7,0)="true","","P"),"")</f>
        <v/>
      </c>
      <c r="I1088" s="18" t="str">
        <f>IF(AND(OR(IMPORT!K1088="available",IMPORT!K1088="reservation",IMPORT!K1088="reservation-late"),OR(A1088&lt;&gt;"Z - Garage - Livraison",A1088&lt;&gt;"Z - Garage - Livraison")),B1088,"")</f>
        <v/>
      </c>
      <c r="J1088" s="18" t="str">
        <f>IFERROR(IF(VLOOKUP(B1088,IMPORT!$F:$AF,21,FALSE)&lt;&gt;"null",IF(OR(A1088="Z - Garage - Livraison",A1088="Z - Garage - Restitution"),"",B1088),""),"")</f>
        <v/>
      </c>
      <c r="K1088" s="18" t="str">
        <f>IF(AND(J1088="",OR(IMPORT!K1088="intervention",IMPORT!K1088="intervention-late")),IF(OR(A1088="Z - Garage - Livraison",A1088="Z - Garage - Restitution"),"",B1088),"")</f>
        <v/>
      </c>
      <c r="L1088" s="18" t="str">
        <f>IFERROR(IF(OR(A1088="Z - Garage - Livraison",A1088="Z - Garage - Restitution"),B1088,""),"")</f>
        <v/>
      </c>
      <c r="M1088" s="20" t="str">
        <f>IFERROR(INT(IF(OR(IMPORT!K1088="intervention",IMPORT!K1088="intervention-late",IMPORT!K1088="unavailable"),IF(J1088&lt;&gt;"",MID(VLOOKUP(B1088,IMPORT!$F:$AF,21,0),1,10),MID(VLOOKUP(B1088,IMPORT!$F:$AF,19,0),1,10)),"")),"")</f>
        <v/>
      </c>
      <c r="N1088" s="20" t="str">
        <f>IFERROR(INT(IF(OR(IMPORT!K1088="intervention",IMPORT!K1088="intervention-late",IMPORT!K1088="unavailable"),IF(J1088&lt;&gt;"",MID(VLOOKUP(B1088,IMPORT!$F:$AF,22,0),1,10),MID(VLOOKUP(B1088,IMPORT!$F:$AF,20,0),1,10)),"")),"")</f>
        <v/>
      </c>
      <c r="O1088" s="18" t="str">
        <f t="shared" ca="1" si="16"/>
        <v/>
      </c>
      <c r="P1088" s="14" t="str">
        <f>IFERROR(INT(IF(MID(VLOOKUP(B1088,IMPORT!$F:$AF,23,FALSE),1,10)&lt;&gt;"null",MID(VLOOKUP(B1088,IMPORT!$F:$AF,23,FALSE),1,10),"")),"")</f>
        <v/>
      </c>
      <c r="Q1088" s="16" t="str">
        <f>IFERROR(INT(IF(MID(VLOOKUP(B1088,IMPORT!$F:$AF,26,FALSE),1,10)&lt;&gt;"null",MID(VLOOKUP(B1088,IMPORT!$F:$AF,26,FALSE),1,10),"")),"")</f>
        <v/>
      </c>
      <c r="R1088" s="16" t="str">
        <f>IFERROR(IF(VLOOKUP(B1088,IMPORT!$F:$AF,11,FALSE)="true","X",""),"")</f>
        <v/>
      </c>
      <c r="S1088" s="16" t="str">
        <f>IFERROR(IF(VLOOKUP(B1088,IMPORT!$F:$AF,12,FALSE)="true","X",""),"")</f>
        <v/>
      </c>
      <c r="T1088" s="16" t="str">
        <f>IFERROR(IF(VLOOKUP(B1088,IMPORT!$F:$AF,9,FALSE)="true","X",""),"")</f>
        <v/>
      </c>
      <c r="U1088" s="16" t="str">
        <f>IFERROR(IF(VLOOKUP(B1088,IMPORT!$F:$AF,10,FALSE)="true","X",""),"")</f>
        <v/>
      </c>
      <c r="V1088" s="16" t="str">
        <f>IFERROR(IF(VLOOKUP(B1088,IMPORT!$F:$AF,13,FALSE)="true","X",""),"")</f>
        <v/>
      </c>
      <c r="W1088" s="16" t="str">
        <f>IFERROR(IF(VLOOKUP(B1088,IMPORT!$F:$AF,14,FALSE)="true","X",""),"")</f>
        <v/>
      </c>
      <c r="X1088" s="12" t="str">
        <f>IFERROR(INT(IF(MID(VLOOKUP(B1088,IMPORT!$F:$AF,27,FALSE),1,10)&lt;&gt;"null",MID(VLOOKUP(B1088,IMPORT!$F:$AF,27,FALSE),1,10),"-")),"")</f>
        <v/>
      </c>
      <c r="Y1088" s="21" t="str">
        <f>IFERROR(IF(VLOOKUP(B1088,IMPORT!$F:$AF,24,FALSE)&lt;&gt;"null",VLOOKUP(B1088,IMPORT!$F:$AF,24,FALSE),""),"")</f>
        <v/>
      </c>
      <c r="Z1088" s="18" t="str">
        <f>IFERROR(IF(VLOOKUP(B1088,IMPORT!$F:$AF,25,FALSE)&lt;&gt;"null",VLOOKUP(B1088,IMPORT!$F:$AF,25,FALSE),""),"")</f>
        <v/>
      </c>
    </row>
    <row r="1089" spans="1:26">
      <c r="A1089" s="1" t="str">
        <f>IFERROR(IF(IMPORT!C1089&lt;&gt;"",IMPORT!C1089,""),"")</f>
        <v/>
      </c>
      <c r="B1089" s="1">
        <f>IFERROR(VLOOKUP(D1089,IMPORT!$1:$1048576,6,FALSE),"")</f>
        <v>0</v>
      </c>
      <c r="C1089" s="1" t="str">
        <f>IFERROR(VLOOKUP(B1089,IMPORT!$F:$G,2,FALSE),"")</f>
        <v/>
      </c>
      <c r="D1089" s="8" t="str">
        <f>IFERROR(IF(IMPORT!A1089&lt;&gt;"",IMPORT!A1089,""),"")</f>
        <v/>
      </c>
      <c r="E1089" s="1">
        <f>IFERROR(VLOOKUP(D1089,IMPORT!$1:$1048576,21,FALSE),"")</f>
        <v>0</v>
      </c>
      <c r="F1089" s="25" t="str">
        <f>IFERROR(IF(VLOOKUP(B1089,IMPORT!$F:$J,4,0)="true","","S"),"")</f>
        <v/>
      </c>
      <c r="G1089" s="10" t="str">
        <f>IFERROR(IF(VLOOKUP(B1089,IMPORT!$F:$J,5,0)="normal","","B"),"")</f>
        <v/>
      </c>
      <c r="H1089" s="26" t="str">
        <f>IFERROR(IF(VLOOKUP(B1089,IMPORT!$F:$L,7,0)="true","","P"),"")</f>
        <v/>
      </c>
      <c r="I1089" s="18" t="str">
        <f>IF(AND(OR(IMPORT!K1089="available",IMPORT!K1089="reservation",IMPORT!K1089="reservation-late"),OR(A1089&lt;&gt;"Z - Garage - Livraison",A1089&lt;&gt;"Z - Garage - Livraison")),B1089,"")</f>
        <v/>
      </c>
      <c r="J1089" s="18" t="str">
        <f>IFERROR(IF(VLOOKUP(B1089,IMPORT!$F:$AF,21,FALSE)&lt;&gt;"null",IF(OR(A1089="Z - Garage - Livraison",A1089="Z - Garage - Restitution"),"",B1089),""),"")</f>
        <v/>
      </c>
      <c r="K1089" s="18" t="str">
        <f>IF(AND(J1089="",OR(IMPORT!K1089="intervention",IMPORT!K1089="intervention-late")),IF(OR(A1089="Z - Garage - Livraison",A1089="Z - Garage - Restitution"),"",B1089),"")</f>
        <v/>
      </c>
      <c r="L1089" s="18" t="str">
        <f>IFERROR(IF(OR(A1089="Z - Garage - Livraison",A1089="Z - Garage - Restitution"),B1089,""),"")</f>
        <v/>
      </c>
      <c r="M1089" s="20" t="str">
        <f>IFERROR(INT(IF(OR(IMPORT!K1089="intervention",IMPORT!K1089="intervention-late",IMPORT!K1089="unavailable"),IF(J1089&lt;&gt;"",MID(VLOOKUP(B1089,IMPORT!$F:$AF,21,0),1,10),MID(VLOOKUP(B1089,IMPORT!$F:$AF,19,0),1,10)),"")),"")</f>
        <v/>
      </c>
      <c r="N1089" s="20" t="str">
        <f>IFERROR(INT(IF(OR(IMPORT!K1089="intervention",IMPORT!K1089="intervention-late",IMPORT!K1089="unavailable"),IF(J1089&lt;&gt;"",MID(VLOOKUP(B1089,IMPORT!$F:$AF,22,0),1,10),MID(VLOOKUP(B1089,IMPORT!$F:$AF,20,0),1,10)),"")),"")</f>
        <v/>
      </c>
      <c r="O1089" s="18" t="str">
        <f t="shared" ca="1" si="16"/>
        <v/>
      </c>
      <c r="P1089" s="14" t="str">
        <f>IFERROR(INT(IF(MID(VLOOKUP(B1089,IMPORT!$F:$AF,23,FALSE),1,10)&lt;&gt;"null",MID(VLOOKUP(B1089,IMPORT!$F:$AF,23,FALSE),1,10),"")),"")</f>
        <v/>
      </c>
      <c r="Q1089" s="16" t="str">
        <f>IFERROR(INT(IF(MID(VLOOKUP(B1089,IMPORT!$F:$AF,26,FALSE),1,10)&lt;&gt;"null",MID(VLOOKUP(B1089,IMPORT!$F:$AF,26,FALSE),1,10),"")),"")</f>
        <v/>
      </c>
      <c r="R1089" s="16" t="str">
        <f>IFERROR(IF(VLOOKUP(B1089,IMPORT!$F:$AF,11,FALSE)="true","X",""),"")</f>
        <v/>
      </c>
      <c r="S1089" s="16" t="str">
        <f>IFERROR(IF(VLOOKUP(B1089,IMPORT!$F:$AF,12,FALSE)="true","X",""),"")</f>
        <v/>
      </c>
      <c r="T1089" s="16" t="str">
        <f>IFERROR(IF(VLOOKUP(B1089,IMPORT!$F:$AF,9,FALSE)="true","X",""),"")</f>
        <v/>
      </c>
      <c r="U1089" s="16" t="str">
        <f>IFERROR(IF(VLOOKUP(B1089,IMPORT!$F:$AF,10,FALSE)="true","X",""),"")</f>
        <v/>
      </c>
      <c r="V1089" s="16" t="str">
        <f>IFERROR(IF(VLOOKUP(B1089,IMPORT!$F:$AF,13,FALSE)="true","X",""),"")</f>
        <v/>
      </c>
      <c r="W1089" s="16" t="str">
        <f>IFERROR(IF(VLOOKUP(B1089,IMPORT!$F:$AF,14,FALSE)="true","X",""),"")</f>
        <v/>
      </c>
      <c r="X1089" s="12" t="str">
        <f>IFERROR(INT(IF(MID(VLOOKUP(B1089,IMPORT!$F:$AF,27,FALSE),1,10)&lt;&gt;"null",MID(VLOOKUP(B1089,IMPORT!$F:$AF,27,FALSE),1,10),"-")),"")</f>
        <v/>
      </c>
      <c r="Y1089" s="21" t="str">
        <f>IFERROR(IF(VLOOKUP(B1089,IMPORT!$F:$AF,24,FALSE)&lt;&gt;"null",VLOOKUP(B1089,IMPORT!$F:$AF,24,FALSE),""),"")</f>
        <v/>
      </c>
      <c r="Z1089" s="18" t="str">
        <f>IFERROR(IF(VLOOKUP(B1089,IMPORT!$F:$AF,25,FALSE)&lt;&gt;"null",VLOOKUP(B1089,IMPORT!$F:$AF,25,FALSE),""),"")</f>
        <v/>
      </c>
    </row>
    <row r="1090" spans="1:26">
      <c r="A1090" s="1" t="str">
        <f>IFERROR(IF(IMPORT!C1090&lt;&gt;"",IMPORT!C1090,""),"")</f>
        <v/>
      </c>
      <c r="B1090" s="1">
        <f>IFERROR(VLOOKUP(D1090,IMPORT!$1:$1048576,6,FALSE),"")</f>
        <v>0</v>
      </c>
      <c r="C1090" s="1" t="str">
        <f>IFERROR(VLOOKUP(B1090,IMPORT!$F:$G,2,FALSE),"")</f>
        <v/>
      </c>
      <c r="D1090" s="8" t="str">
        <f>IFERROR(IF(IMPORT!A1090&lt;&gt;"",IMPORT!A1090,""),"")</f>
        <v/>
      </c>
      <c r="E1090" s="1">
        <f>IFERROR(VLOOKUP(D1090,IMPORT!$1:$1048576,21,FALSE),"")</f>
        <v>0</v>
      </c>
      <c r="F1090" s="25" t="str">
        <f>IFERROR(IF(VLOOKUP(B1090,IMPORT!$F:$J,4,0)="true","","S"),"")</f>
        <v/>
      </c>
      <c r="G1090" s="10" t="str">
        <f>IFERROR(IF(VLOOKUP(B1090,IMPORT!$F:$J,5,0)="normal","","B"),"")</f>
        <v/>
      </c>
      <c r="H1090" s="26" t="str">
        <f>IFERROR(IF(VLOOKUP(B1090,IMPORT!$F:$L,7,0)="true","","P"),"")</f>
        <v/>
      </c>
      <c r="I1090" s="18" t="str">
        <f>IF(AND(OR(IMPORT!K1090="available",IMPORT!K1090="reservation",IMPORT!K1090="reservation-late"),OR(A1090&lt;&gt;"Z - Garage - Livraison",A1090&lt;&gt;"Z - Garage - Livraison")),B1090,"")</f>
        <v/>
      </c>
      <c r="J1090" s="18" t="str">
        <f>IFERROR(IF(VLOOKUP(B1090,IMPORT!$F:$AF,21,FALSE)&lt;&gt;"null",IF(OR(A1090="Z - Garage - Livraison",A1090="Z - Garage - Restitution"),"",B1090),""),"")</f>
        <v/>
      </c>
      <c r="K1090" s="18" t="str">
        <f>IF(AND(J1090="",OR(IMPORT!K1090="intervention",IMPORT!K1090="intervention-late")),IF(OR(A1090="Z - Garage - Livraison",A1090="Z - Garage - Restitution"),"",B1090),"")</f>
        <v/>
      </c>
      <c r="L1090" s="18" t="str">
        <f>IFERROR(IF(OR(A1090="Z - Garage - Livraison",A1090="Z - Garage - Restitution"),B1090,""),"")</f>
        <v/>
      </c>
      <c r="M1090" s="20" t="str">
        <f>IFERROR(INT(IF(OR(IMPORT!K1090="intervention",IMPORT!K1090="intervention-late",IMPORT!K1090="unavailable"),IF(J1090&lt;&gt;"",MID(VLOOKUP(B1090,IMPORT!$F:$AF,21,0),1,10),MID(VLOOKUP(B1090,IMPORT!$F:$AF,19,0),1,10)),"")),"")</f>
        <v/>
      </c>
      <c r="N1090" s="20" t="str">
        <f>IFERROR(INT(IF(OR(IMPORT!K1090="intervention",IMPORT!K1090="intervention-late",IMPORT!K1090="unavailable"),IF(J1090&lt;&gt;"",MID(VLOOKUP(B1090,IMPORT!$F:$AF,22,0),1,10),MID(VLOOKUP(B1090,IMPORT!$F:$AF,20,0),1,10)),"")),"")</f>
        <v/>
      </c>
      <c r="O1090" s="18" t="str">
        <f t="shared" ca="1" si="16"/>
        <v/>
      </c>
      <c r="P1090" s="14" t="str">
        <f>IFERROR(INT(IF(MID(VLOOKUP(B1090,IMPORT!$F:$AF,23,FALSE),1,10)&lt;&gt;"null",MID(VLOOKUP(B1090,IMPORT!$F:$AF,23,FALSE),1,10),"")),"")</f>
        <v/>
      </c>
      <c r="Q1090" s="16" t="str">
        <f>IFERROR(INT(IF(MID(VLOOKUP(B1090,IMPORT!$F:$AF,26,FALSE),1,10)&lt;&gt;"null",MID(VLOOKUP(B1090,IMPORT!$F:$AF,26,FALSE),1,10),"")),"")</f>
        <v/>
      </c>
      <c r="R1090" s="16" t="str">
        <f>IFERROR(IF(VLOOKUP(B1090,IMPORT!$F:$AF,11,FALSE)="true","X",""),"")</f>
        <v/>
      </c>
      <c r="S1090" s="16" t="str">
        <f>IFERROR(IF(VLOOKUP(B1090,IMPORT!$F:$AF,12,FALSE)="true","X",""),"")</f>
        <v/>
      </c>
      <c r="T1090" s="16" t="str">
        <f>IFERROR(IF(VLOOKUP(B1090,IMPORT!$F:$AF,9,FALSE)="true","X",""),"")</f>
        <v/>
      </c>
      <c r="U1090" s="16" t="str">
        <f>IFERROR(IF(VLOOKUP(B1090,IMPORT!$F:$AF,10,FALSE)="true","X",""),"")</f>
        <v/>
      </c>
      <c r="V1090" s="16" t="str">
        <f>IFERROR(IF(VLOOKUP(B1090,IMPORT!$F:$AF,13,FALSE)="true","X",""),"")</f>
        <v/>
      </c>
      <c r="W1090" s="16" t="str">
        <f>IFERROR(IF(VLOOKUP(B1090,IMPORT!$F:$AF,14,FALSE)="true","X",""),"")</f>
        <v/>
      </c>
      <c r="X1090" s="12" t="str">
        <f>IFERROR(INT(IF(MID(VLOOKUP(B1090,IMPORT!$F:$AF,27,FALSE),1,10)&lt;&gt;"null",MID(VLOOKUP(B1090,IMPORT!$F:$AF,27,FALSE),1,10),"-")),"")</f>
        <v/>
      </c>
      <c r="Y1090" s="21" t="str">
        <f>IFERROR(IF(VLOOKUP(B1090,IMPORT!$F:$AF,24,FALSE)&lt;&gt;"null",VLOOKUP(B1090,IMPORT!$F:$AF,24,FALSE),""),"")</f>
        <v/>
      </c>
      <c r="Z1090" s="18" t="str">
        <f>IFERROR(IF(VLOOKUP(B1090,IMPORT!$F:$AF,25,FALSE)&lt;&gt;"null",VLOOKUP(B1090,IMPORT!$F:$AF,25,FALSE),""),"")</f>
        <v/>
      </c>
    </row>
    <row r="1091" spans="1:26">
      <c r="A1091" s="1" t="str">
        <f>IFERROR(IF(IMPORT!C1091&lt;&gt;"",IMPORT!C1091,""),"")</f>
        <v/>
      </c>
      <c r="B1091" s="1">
        <f>IFERROR(VLOOKUP(D1091,IMPORT!$1:$1048576,6,FALSE),"")</f>
        <v>0</v>
      </c>
      <c r="C1091" s="1" t="str">
        <f>IFERROR(VLOOKUP(B1091,IMPORT!$F:$G,2,FALSE),"")</f>
        <v/>
      </c>
      <c r="D1091" s="8" t="str">
        <f>IFERROR(IF(IMPORT!A1091&lt;&gt;"",IMPORT!A1091,""),"")</f>
        <v/>
      </c>
      <c r="E1091" s="1">
        <f>IFERROR(VLOOKUP(D1091,IMPORT!$1:$1048576,21,FALSE),"")</f>
        <v>0</v>
      </c>
      <c r="F1091" s="25" t="str">
        <f>IFERROR(IF(VLOOKUP(B1091,IMPORT!$F:$J,4,0)="true","","S"),"")</f>
        <v/>
      </c>
      <c r="G1091" s="10" t="str">
        <f>IFERROR(IF(VLOOKUP(B1091,IMPORT!$F:$J,5,0)="normal","","B"),"")</f>
        <v/>
      </c>
      <c r="H1091" s="26" t="str">
        <f>IFERROR(IF(VLOOKUP(B1091,IMPORT!$F:$L,7,0)="true","","P"),"")</f>
        <v/>
      </c>
      <c r="I1091" s="18" t="str">
        <f>IF(AND(OR(IMPORT!K1091="available",IMPORT!K1091="reservation",IMPORT!K1091="reservation-late"),OR(A1091&lt;&gt;"Z - Garage - Livraison",A1091&lt;&gt;"Z - Garage - Livraison")),B1091,"")</f>
        <v/>
      </c>
      <c r="J1091" s="18" t="str">
        <f>IFERROR(IF(VLOOKUP(B1091,IMPORT!$F:$AF,21,FALSE)&lt;&gt;"null",IF(OR(A1091="Z - Garage - Livraison",A1091="Z - Garage - Restitution"),"",B1091),""),"")</f>
        <v/>
      </c>
      <c r="K1091" s="18" t="str">
        <f>IF(AND(J1091="",OR(IMPORT!K1091="intervention",IMPORT!K1091="intervention-late")),IF(OR(A1091="Z - Garage - Livraison",A1091="Z - Garage - Restitution"),"",B1091),"")</f>
        <v/>
      </c>
      <c r="L1091" s="18" t="str">
        <f>IFERROR(IF(OR(A1091="Z - Garage - Livraison",A1091="Z - Garage - Restitution"),B1091,""),"")</f>
        <v/>
      </c>
      <c r="M1091" s="20" t="str">
        <f>IFERROR(INT(IF(OR(IMPORT!K1091="intervention",IMPORT!K1091="intervention-late",IMPORT!K1091="unavailable"),IF(J1091&lt;&gt;"",MID(VLOOKUP(B1091,IMPORT!$F:$AF,21,0),1,10),MID(VLOOKUP(B1091,IMPORT!$F:$AF,19,0),1,10)),"")),"")</f>
        <v/>
      </c>
      <c r="N1091" s="20" t="str">
        <f>IFERROR(INT(IF(OR(IMPORT!K1091="intervention",IMPORT!K1091="intervention-late",IMPORT!K1091="unavailable"),IF(J1091&lt;&gt;"",MID(VLOOKUP(B1091,IMPORT!$F:$AF,22,0),1,10),MID(VLOOKUP(B1091,IMPORT!$F:$AF,20,0),1,10)),"")),"")</f>
        <v/>
      </c>
      <c r="O1091" s="18" t="str">
        <f t="shared" ref="O1091:O1154" ca="1" si="17">IF(J1091&lt;&gt;"",IF(N1091&lt;&gt;"",N1091-TODAY(),""),"")</f>
        <v/>
      </c>
      <c r="P1091" s="14" t="str">
        <f>IFERROR(INT(IF(MID(VLOOKUP(B1091,IMPORT!$F:$AF,23,FALSE),1,10)&lt;&gt;"null",MID(VLOOKUP(B1091,IMPORT!$F:$AF,23,FALSE),1,10),"")),"")</f>
        <v/>
      </c>
      <c r="Q1091" s="16" t="str">
        <f>IFERROR(INT(IF(MID(VLOOKUP(B1091,IMPORT!$F:$AF,26,FALSE),1,10)&lt;&gt;"null",MID(VLOOKUP(B1091,IMPORT!$F:$AF,26,FALSE),1,10),"")),"")</f>
        <v/>
      </c>
      <c r="R1091" s="16" t="str">
        <f>IFERROR(IF(VLOOKUP(B1091,IMPORT!$F:$AF,11,FALSE)="true","X",""),"")</f>
        <v/>
      </c>
      <c r="S1091" s="16" t="str">
        <f>IFERROR(IF(VLOOKUP(B1091,IMPORT!$F:$AF,12,FALSE)="true","X",""),"")</f>
        <v/>
      </c>
      <c r="T1091" s="16" t="str">
        <f>IFERROR(IF(VLOOKUP(B1091,IMPORT!$F:$AF,9,FALSE)="true","X",""),"")</f>
        <v/>
      </c>
      <c r="U1091" s="16" t="str">
        <f>IFERROR(IF(VLOOKUP(B1091,IMPORT!$F:$AF,10,FALSE)="true","X",""),"")</f>
        <v/>
      </c>
      <c r="V1091" s="16" t="str">
        <f>IFERROR(IF(VLOOKUP(B1091,IMPORT!$F:$AF,13,FALSE)="true","X",""),"")</f>
        <v/>
      </c>
      <c r="W1091" s="16" t="str">
        <f>IFERROR(IF(VLOOKUP(B1091,IMPORT!$F:$AF,14,FALSE)="true","X",""),"")</f>
        <v/>
      </c>
      <c r="X1091" s="12" t="str">
        <f>IFERROR(INT(IF(MID(VLOOKUP(B1091,IMPORT!$F:$AF,27,FALSE),1,10)&lt;&gt;"null",MID(VLOOKUP(B1091,IMPORT!$F:$AF,27,FALSE),1,10),"-")),"")</f>
        <v/>
      </c>
      <c r="Y1091" s="21" t="str">
        <f>IFERROR(IF(VLOOKUP(B1091,IMPORT!$F:$AF,24,FALSE)&lt;&gt;"null",VLOOKUP(B1091,IMPORT!$F:$AF,24,FALSE),""),"")</f>
        <v/>
      </c>
      <c r="Z1091" s="18" t="str">
        <f>IFERROR(IF(VLOOKUP(B1091,IMPORT!$F:$AF,25,FALSE)&lt;&gt;"null",VLOOKUP(B1091,IMPORT!$F:$AF,25,FALSE),""),"")</f>
        <v/>
      </c>
    </row>
    <row r="1092" spans="1:26">
      <c r="A1092" s="1" t="str">
        <f>IFERROR(IF(IMPORT!C1092&lt;&gt;"",IMPORT!C1092,""),"")</f>
        <v/>
      </c>
      <c r="B1092" s="1">
        <f>IFERROR(VLOOKUP(D1092,IMPORT!$1:$1048576,6,FALSE),"")</f>
        <v>0</v>
      </c>
      <c r="C1092" s="1" t="str">
        <f>IFERROR(VLOOKUP(B1092,IMPORT!$F:$G,2,FALSE),"")</f>
        <v/>
      </c>
      <c r="D1092" s="8" t="str">
        <f>IFERROR(IF(IMPORT!A1092&lt;&gt;"",IMPORT!A1092,""),"")</f>
        <v/>
      </c>
      <c r="E1092" s="1">
        <f>IFERROR(VLOOKUP(D1092,IMPORT!$1:$1048576,21,FALSE),"")</f>
        <v>0</v>
      </c>
      <c r="F1092" s="25" t="str">
        <f>IFERROR(IF(VLOOKUP(B1092,IMPORT!$F:$J,4,0)="true","","S"),"")</f>
        <v/>
      </c>
      <c r="G1092" s="10" t="str">
        <f>IFERROR(IF(VLOOKUP(B1092,IMPORT!$F:$J,5,0)="normal","","B"),"")</f>
        <v/>
      </c>
      <c r="H1092" s="26" t="str">
        <f>IFERROR(IF(VLOOKUP(B1092,IMPORT!$F:$L,7,0)="true","","P"),"")</f>
        <v/>
      </c>
      <c r="I1092" s="18" t="str">
        <f>IF(AND(OR(IMPORT!K1092="available",IMPORT!K1092="reservation",IMPORT!K1092="reservation-late"),OR(A1092&lt;&gt;"Z - Garage - Livraison",A1092&lt;&gt;"Z - Garage - Livraison")),B1092,"")</f>
        <v/>
      </c>
      <c r="J1092" s="18" t="str">
        <f>IFERROR(IF(VLOOKUP(B1092,IMPORT!$F:$AF,21,FALSE)&lt;&gt;"null",IF(OR(A1092="Z - Garage - Livraison",A1092="Z - Garage - Restitution"),"",B1092),""),"")</f>
        <v/>
      </c>
      <c r="K1092" s="18" t="str">
        <f>IF(AND(J1092="",OR(IMPORT!K1092="intervention",IMPORT!K1092="intervention-late")),IF(OR(A1092="Z - Garage - Livraison",A1092="Z - Garage - Restitution"),"",B1092),"")</f>
        <v/>
      </c>
      <c r="L1092" s="18" t="str">
        <f>IFERROR(IF(OR(A1092="Z - Garage - Livraison",A1092="Z - Garage - Restitution"),B1092,""),"")</f>
        <v/>
      </c>
      <c r="M1092" s="20" t="str">
        <f>IFERROR(INT(IF(OR(IMPORT!K1092="intervention",IMPORT!K1092="intervention-late",IMPORT!K1092="unavailable"),IF(J1092&lt;&gt;"",MID(VLOOKUP(B1092,IMPORT!$F:$AF,21,0),1,10),MID(VLOOKUP(B1092,IMPORT!$F:$AF,19,0),1,10)),"")),"")</f>
        <v/>
      </c>
      <c r="N1092" s="20" t="str">
        <f>IFERROR(INT(IF(OR(IMPORT!K1092="intervention",IMPORT!K1092="intervention-late",IMPORT!K1092="unavailable"),IF(J1092&lt;&gt;"",MID(VLOOKUP(B1092,IMPORT!$F:$AF,22,0),1,10),MID(VLOOKUP(B1092,IMPORT!$F:$AF,20,0),1,10)),"")),"")</f>
        <v/>
      </c>
      <c r="O1092" s="18" t="str">
        <f t="shared" ca="1" si="17"/>
        <v/>
      </c>
      <c r="P1092" s="14" t="str">
        <f>IFERROR(INT(IF(MID(VLOOKUP(B1092,IMPORT!$F:$AF,23,FALSE),1,10)&lt;&gt;"null",MID(VLOOKUP(B1092,IMPORT!$F:$AF,23,FALSE),1,10),"")),"")</f>
        <v/>
      </c>
      <c r="Q1092" s="16" t="str">
        <f>IFERROR(INT(IF(MID(VLOOKUP(B1092,IMPORT!$F:$AF,26,FALSE),1,10)&lt;&gt;"null",MID(VLOOKUP(B1092,IMPORT!$F:$AF,26,FALSE),1,10),"")),"")</f>
        <v/>
      </c>
      <c r="R1092" s="16" t="str">
        <f>IFERROR(IF(VLOOKUP(B1092,IMPORT!$F:$AF,11,FALSE)="true","X",""),"")</f>
        <v/>
      </c>
      <c r="S1092" s="16" t="str">
        <f>IFERROR(IF(VLOOKUP(B1092,IMPORT!$F:$AF,12,FALSE)="true","X",""),"")</f>
        <v/>
      </c>
      <c r="T1092" s="16" t="str">
        <f>IFERROR(IF(VLOOKUP(B1092,IMPORT!$F:$AF,9,FALSE)="true","X",""),"")</f>
        <v/>
      </c>
      <c r="U1092" s="16" t="str">
        <f>IFERROR(IF(VLOOKUP(B1092,IMPORT!$F:$AF,10,FALSE)="true","X",""),"")</f>
        <v/>
      </c>
      <c r="V1092" s="16" t="str">
        <f>IFERROR(IF(VLOOKUP(B1092,IMPORT!$F:$AF,13,FALSE)="true","X",""),"")</f>
        <v/>
      </c>
      <c r="W1092" s="16" t="str">
        <f>IFERROR(IF(VLOOKUP(B1092,IMPORT!$F:$AF,14,FALSE)="true","X",""),"")</f>
        <v/>
      </c>
      <c r="X1092" s="12" t="str">
        <f>IFERROR(INT(IF(MID(VLOOKUP(B1092,IMPORT!$F:$AF,27,FALSE),1,10)&lt;&gt;"null",MID(VLOOKUP(B1092,IMPORT!$F:$AF,27,FALSE),1,10),"-")),"")</f>
        <v/>
      </c>
      <c r="Y1092" s="21" t="str">
        <f>IFERROR(IF(VLOOKUP(B1092,IMPORT!$F:$AF,24,FALSE)&lt;&gt;"null",VLOOKUP(B1092,IMPORT!$F:$AF,24,FALSE),""),"")</f>
        <v/>
      </c>
      <c r="Z1092" s="18" t="str">
        <f>IFERROR(IF(VLOOKUP(B1092,IMPORT!$F:$AF,25,FALSE)&lt;&gt;"null",VLOOKUP(B1092,IMPORT!$F:$AF,25,FALSE),""),"")</f>
        <v/>
      </c>
    </row>
    <row r="1093" spans="1:26">
      <c r="A1093" s="1" t="str">
        <f>IFERROR(IF(IMPORT!C1093&lt;&gt;"",IMPORT!C1093,""),"")</f>
        <v/>
      </c>
      <c r="B1093" s="1">
        <f>IFERROR(VLOOKUP(D1093,IMPORT!$1:$1048576,6,FALSE),"")</f>
        <v>0</v>
      </c>
      <c r="C1093" s="1" t="str">
        <f>IFERROR(VLOOKUP(B1093,IMPORT!$F:$G,2,FALSE),"")</f>
        <v/>
      </c>
      <c r="D1093" s="8" t="str">
        <f>IFERROR(IF(IMPORT!A1093&lt;&gt;"",IMPORT!A1093,""),"")</f>
        <v/>
      </c>
      <c r="E1093" s="1">
        <f>IFERROR(VLOOKUP(D1093,IMPORT!$1:$1048576,21,FALSE),"")</f>
        <v>0</v>
      </c>
      <c r="F1093" s="25" t="str">
        <f>IFERROR(IF(VLOOKUP(B1093,IMPORT!$F:$J,4,0)="true","","S"),"")</f>
        <v/>
      </c>
      <c r="G1093" s="10" t="str">
        <f>IFERROR(IF(VLOOKUP(B1093,IMPORT!$F:$J,5,0)="normal","","B"),"")</f>
        <v/>
      </c>
      <c r="H1093" s="26" t="str">
        <f>IFERROR(IF(VLOOKUP(B1093,IMPORT!$F:$L,7,0)="true","","P"),"")</f>
        <v/>
      </c>
      <c r="I1093" s="18" t="str">
        <f>IF(AND(OR(IMPORT!K1093="available",IMPORT!K1093="reservation",IMPORT!K1093="reservation-late"),OR(A1093&lt;&gt;"Z - Garage - Livraison",A1093&lt;&gt;"Z - Garage - Livraison")),B1093,"")</f>
        <v/>
      </c>
      <c r="J1093" s="18" t="str">
        <f>IFERROR(IF(VLOOKUP(B1093,IMPORT!$F:$AF,21,FALSE)&lt;&gt;"null",IF(OR(A1093="Z - Garage - Livraison",A1093="Z - Garage - Restitution"),"",B1093),""),"")</f>
        <v/>
      </c>
      <c r="K1093" s="18" t="str">
        <f>IF(AND(J1093="",OR(IMPORT!K1093="intervention",IMPORT!K1093="intervention-late")),IF(OR(A1093="Z - Garage - Livraison",A1093="Z - Garage - Restitution"),"",B1093),"")</f>
        <v/>
      </c>
      <c r="L1093" s="18" t="str">
        <f>IFERROR(IF(OR(A1093="Z - Garage - Livraison",A1093="Z - Garage - Restitution"),B1093,""),"")</f>
        <v/>
      </c>
      <c r="M1093" s="20" t="str">
        <f>IFERROR(INT(IF(OR(IMPORT!K1093="intervention",IMPORT!K1093="intervention-late",IMPORT!K1093="unavailable"),IF(J1093&lt;&gt;"",MID(VLOOKUP(B1093,IMPORT!$F:$AF,21,0),1,10),MID(VLOOKUP(B1093,IMPORT!$F:$AF,19,0),1,10)),"")),"")</f>
        <v/>
      </c>
      <c r="N1093" s="20" t="str">
        <f>IFERROR(INT(IF(OR(IMPORT!K1093="intervention",IMPORT!K1093="intervention-late",IMPORT!K1093="unavailable"),IF(J1093&lt;&gt;"",MID(VLOOKUP(B1093,IMPORT!$F:$AF,22,0),1,10),MID(VLOOKUP(B1093,IMPORT!$F:$AF,20,0),1,10)),"")),"")</f>
        <v/>
      </c>
      <c r="O1093" s="18" t="str">
        <f t="shared" ca="1" si="17"/>
        <v/>
      </c>
      <c r="P1093" s="14" t="str">
        <f>IFERROR(INT(IF(MID(VLOOKUP(B1093,IMPORT!$F:$AF,23,FALSE),1,10)&lt;&gt;"null",MID(VLOOKUP(B1093,IMPORT!$F:$AF,23,FALSE),1,10),"")),"")</f>
        <v/>
      </c>
      <c r="Q1093" s="16" t="str">
        <f>IFERROR(INT(IF(MID(VLOOKUP(B1093,IMPORT!$F:$AF,26,FALSE),1,10)&lt;&gt;"null",MID(VLOOKUP(B1093,IMPORT!$F:$AF,26,FALSE),1,10),"")),"")</f>
        <v/>
      </c>
      <c r="R1093" s="16" t="str">
        <f>IFERROR(IF(VLOOKUP(B1093,IMPORT!$F:$AF,11,FALSE)="true","X",""),"")</f>
        <v/>
      </c>
      <c r="S1093" s="16" t="str">
        <f>IFERROR(IF(VLOOKUP(B1093,IMPORT!$F:$AF,12,FALSE)="true","X",""),"")</f>
        <v/>
      </c>
      <c r="T1093" s="16" t="str">
        <f>IFERROR(IF(VLOOKUP(B1093,IMPORT!$F:$AF,9,FALSE)="true","X",""),"")</f>
        <v/>
      </c>
      <c r="U1093" s="16" t="str">
        <f>IFERROR(IF(VLOOKUP(B1093,IMPORT!$F:$AF,10,FALSE)="true","X",""),"")</f>
        <v/>
      </c>
      <c r="V1093" s="16" t="str">
        <f>IFERROR(IF(VLOOKUP(B1093,IMPORT!$F:$AF,13,FALSE)="true","X",""),"")</f>
        <v/>
      </c>
      <c r="W1093" s="16" t="str">
        <f>IFERROR(IF(VLOOKUP(B1093,IMPORT!$F:$AF,14,FALSE)="true","X",""),"")</f>
        <v/>
      </c>
      <c r="X1093" s="12" t="str">
        <f>IFERROR(INT(IF(MID(VLOOKUP(B1093,IMPORT!$F:$AF,27,FALSE),1,10)&lt;&gt;"null",MID(VLOOKUP(B1093,IMPORT!$F:$AF,27,FALSE),1,10),"-")),"")</f>
        <v/>
      </c>
      <c r="Y1093" s="21" t="str">
        <f>IFERROR(IF(VLOOKUP(B1093,IMPORT!$F:$AF,24,FALSE)&lt;&gt;"null",VLOOKUP(B1093,IMPORT!$F:$AF,24,FALSE),""),"")</f>
        <v/>
      </c>
      <c r="Z1093" s="18" t="str">
        <f>IFERROR(IF(VLOOKUP(B1093,IMPORT!$F:$AF,25,FALSE)&lt;&gt;"null",VLOOKUP(B1093,IMPORT!$F:$AF,25,FALSE),""),"")</f>
        <v/>
      </c>
    </row>
    <row r="1094" spans="1:26">
      <c r="A1094" s="1" t="str">
        <f>IFERROR(IF(IMPORT!C1094&lt;&gt;"",IMPORT!C1094,""),"")</f>
        <v/>
      </c>
      <c r="B1094" s="1">
        <f>IFERROR(VLOOKUP(D1094,IMPORT!$1:$1048576,6,FALSE),"")</f>
        <v>0</v>
      </c>
      <c r="C1094" s="1" t="str">
        <f>IFERROR(VLOOKUP(B1094,IMPORT!$F:$G,2,FALSE),"")</f>
        <v/>
      </c>
      <c r="D1094" s="8" t="str">
        <f>IFERROR(IF(IMPORT!A1094&lt;&gt;"",IMPORT!A1094,""),"")</f>
        <v/>
      </c>
      <c r="E1094" s="1">
        <f>IFERROR(VLOOKUP(D1094,IMPORT!$1:$1048576,21,FALSE),"")</f>
        <v>0</v>
      </c>
      <c r="F1094" s="25" t="str">
        <f>IFERROR(IF(VLOOKUP(B1094,IMPORT!$F:$J,4,0)="true","","S"),"")</f>
        <v/>
      </c>
      <c r="G1094" s="10" t="str">
        <f>IFERROR(IF(VLOOKUP(B1094,IMPORT!$F:$J,5,0)="normal","","B"),"")</f>
        <v/>
      </c>
      <c r="H1094" s="26" t="str">
        <f>IFERROR(IF(VLOOKUP(B1094,IMPORT!$F:$L,7,0)="true","","P"),"")</f>
        <v/>
      </c>
      <c r="I1094" s="18" t="str">
        <f>IF(AND(OR(IMPORT!K1094="available",IMPORT!K1094="reservation",IMPORT!K1094="reservation-late"),OR(A1094&lt;&gt;"Z - Garage - Livraison",A1094&lt;&gt;"Z - Garage - Livraison")),B1094,"")</f>
        <v/>
      </c>
      <c r="J1094" s="18" t="str">
        <f>IFERROR(IF(VLOOKUP(B1094,IMPORT!$F:$AF,21,FALSE)&lt;&gt;"null",IF(OR(A1094="Z - Garage - Livraison",A1094="Z - Garage - Restitution"),"",B1094),""),"")</f>
        <v/>
      </c>
      <c r="K1094" s="18" t="str">
        <f>IF(AND(J1094="",OR(IMPORT!K1094="intervention",IMPORT!K1094="intervention-late")),IF(OR(A1094="Z - Garage - Livraison",A1094="Z - Garage - Restitution"),"",B1094),"")</f>
        <v/>
      </c>
      <c r="L1094" s="18" t="str">
        <f>IFERROR(IF(OR(A1094="Z - Garage - Livraison",A1094="Z - Garage - Restitution"),B1094,""),"")</f>
        <v/>
      </c>
      <c r="M1094" s="20" t="str">
        <f>IFERROR(INT(IF(OR(IMPORT!K1094="intervention",IMPORT!K1094="intervention-late",IMPORT!K1094="unavailable"),IF(J1094&lt;&gt;"",MID(VLOOKUP(B1094,IMPORT!$F:$AF,21,0),1,10),MID(VLOOKUP(B1094,IMPORT!$F:$AF,19,0),1,10)),"")),"")</f>
        <v/>
      </c>
      <c r="N1094" s="20" t="str">
        <f>IFERROR(INT(IF(OR(IMPORT!K1094="intervention",IMPORT!K1094="intervention-late",IMPORT!K1094="unavailable"),IF(J1094&lt;&gt;"",MID(VLOOKUP(B1094,IMPORT!$F:$AF,22,0),1,10),MID(VLOOKUP(B1094,IMPORT!$F:$AF,20,0),1,10)),"")),"")</f>
        <v/>
      </c>
      <c r="O1094" s="18" t="str">
        <f t="shared" ca="1" si="17"/>
        <v/>
      </c>
      <c r="P1094" s="14" t="str">
        <f>IFERROR(INT(IF(MID(VLOOKUP(B1094,IMPORT!$F:$AF,23,FALSE),1,10)&lt;&gt;"null",MID(VLOOKUP(B1094,IMPORT!$F:$AF,23,FALSE),1,10),"")),"")</f>
        <v/>
      </c>
      <c r="Q1094" s="16" t="str">
        <f>IFERROR(INT(IF(MID(VLOOKUP(B1094,IMPORT!$F:$AF,26,FALSE),1,10)&lt;&gt;"null",MID(VLOOKUP(B1094,IMPORT!$F:$AF,26,FALSE),1,10),"")),"")</f>
        <v/>
      </c>
      <c r="R1094" s="16" t="str">
        <f>IFERROR(IF(VLOOKUP(B1094,IMPORT!$F:$AF,11,FALSE)="true","X",""),"")</f>
        <v/>
      </c>
      <c r="S1094" s="16" t="str">
        <f>IFERROR(IF(VLOOKUP(B1094,IMPORT!$F:$AF,12,FALSE)="true","X",""),"")</f>
        <v/>
      </c>
      <c r="T1094" s="16" t="str">
        <f>IFERROR(IF(VLOOKUP(B1094,IMPORT!$F:$AF,9,FALSE)="true","X",""),"")</f>
        <v/>
      </c>
      <c r="U1094" s="16" t="str">
        <f>IFERROR(IF(VLOOKUP(B1094,IMPORT!$F:$AF,10,FALSE)="true","X",""),"")</f>
        <v/>
      </c>
      <c r="V1094" s="16" t="str">
        <f>IFERROR(IF(VLOOKUP(B1094,IMPORT!$F:$AF,13,FALSE)="true","X",""),"")</f>
        <v/>
      </c>
      <c r="W1094" s="16" t="str">
        <f>IFERROR(IF(VLOOKUP(B1094,IMPORT!$F:$AF,14,FALSE)="true","X",""),"")</f>
        <v/>
      </c>
      <c r="X1094" s="12" t="str">
        <f>IFERROR(INT(IF(MID(VLOOKUP(B1094,IMPORT!$F:$AF,27,FALSE),1,10)&lt;&gt;"null",MID(VLOOKUP(B1094,IMPORT!$F:$AF,27,FALSE),1,10),"-")),"")</f>
        <v/>
      </c>
      <c r="Y1094" s="21" t="str">
        <f>IFERROR(IF(VLOOKUP(B1094,IMPORT!$F:$AF,24,FALSE)&lt;&gt;"null",VLOOKUP(B1094,IMPORT!$F:$AF,24,FALSE),""),"")</f>
        <v/>
      </c>
      <c r="Z1094" s="18" t="str">
        <f>IFERROR(IF(VLOOKUP(B1094,IMPORT!$F:$AF,25,FALSE)&lt;&gt;"null",VLOOKUP(B1094,IMPORT!$F:$AF,25,FALSE),""),"")</f>
        <v/>
      </c>
    </row>
    <row r="1095" spans="1:26">
      <c r="A1095" s="1" t="str">
        <f>IFERROR(IF(IMPORT!C1095&lt;&gt;"",IMPORT!C1095,""),"")</f>
        <v/>
      </c>
      <c r="B1095" s="1">
        <f>IFERROR(VLOOKUP(D1095,IMPORT!$1:$1048576,6,FALSE),"")</f>
        <v>0</v>
      </c>
      <c r="C1095" s="1" t="str">
        <f>IFERROR(VLOOKUP(B1095,IMPORT!$F:$G,2,FALSE),"")</f>
        <v/>
      </c>
      <c r="D1095" s="8" t="str">
        <f>IFERROR(IF(IMPORT!A1095&lt;&gt;"",IMPORT!A1095,""),"")</f>
        <v/>
      </c>
      <c r="E1095" s="1">
        <f>IFERROR(VLOOKUP(D1095,IMPORT!$1:$1048576,21,FALSE),"")</f>
        <v>0</v>
      </c>
      <c r="F1095" s="25" t="str">
        <f>IFERROR(IF(VLOOKUP(B1095,IMPORT!$F:$J,4,0)="true","","S"),"")</f>
        <v/>
      </c>
      <c r="G1095" s="10" t="str">
        <f>IFERROR(IF(VLOOKUP(B1095,IMPORT!$F:$J,5,0)="normal","","B"),"")</f>
        <v/>
      </c>
      <c r="H1095" s="26" t="str">
        <f>IFERROR(IF(VLOOKUP(B1095,IMPORT!$F:$L,7,0)="true","","P"),"")</f>
        <v/>
      </c>
      <c r="I1095" s="18" t="str">
        <f>IF(AND(OR(IMPORT!K1095="available",IMPORT!K1095="reservation",IMPORT!K1095="reservation-late"),OR(A1095&lt;&gt;"Z - Garage - Livraison",A1095&lt;&gt;"Z - Garage - Livraison")),B1095,"")</f>
        <v/>
      </c>
      <c r="J1095" s="18" t="str">
        <f>IFERROR(IF(VLOOKUP(B1095,IMPORT!$F:$AF,21,FALSE)&lt;&gt;"null",IF(OR(A1095="Z - Garage - Livraison",A1095="Z - Garage - Restitution"),"",B1095),""),"")</f>
        <v/>
      </c>
      <c r="K1095" s="18" t="str">
        <f>IF(AND(J1095="",OR(IMPORT!K1095="intervention",IMPORT!K1095="intervention-late")),IF(OR(A1095="Z - Garage - Livraison",A1095="Z - Garage - Restitution"),"",B1095),"")</f>
        <v/>
      </c>
      <c r="L1095" s="18" t="str">
        <f>IFERROR(IF(OR(A1095="Z - Garage - Livraison",A1095="Z - Garage - Restitution"),B1095,""),"")</f>
        <v/>
      </c>
      <c r="M1095" s="20" t="str">
        <f>IFERROR(INT(IF(OR(IMPORT!K1095="intervention",IMPORT!K1095="intervention-late",IMPORT!K1095="unavailable"),IF(J1095&lt;&gt;"",MID(VLOOKUP(B1095,IMPORT!$F:$AF,21,0),1,10),MID(VLOOKUP(B1095,IMPORT!$F:$AF,19,0),1,10)),"")),"")</f>
        <v/>
      </c>
      <c r="N1095" s="20" t="str">
        <f>IFERROR(INT(IF(OR(IMPORT!K1095="intervention",IMPORT!K1095="intervention-late",IMPORT!K1095="unavailable"),IF(J1095&lt;&gt;"",MID(VLOOKUP(B1095,IMPORT!$F:$AF,22,0),1,10),MID(VLOOKUP(B1095,IMPORT!$F:$AF,20,0),1,10)),"")),"")</f>
        <v/>
      </c>
      <c r="O1095" s="18" t="str">
        <f t="shared" ca="1" si="17"/>
        <v/>
      </c>
      <c r="P1095" s="14" t="str">
        <f>IFERROR(INT(IF(MID(VLOOKUP(B1095,IMPORT!$F:$AF,23,FALSE),1,10)&lt;&gt;"null",MID(VLOOKUP(B1095,IMPORT!$F:$AF,23,FALSE),1,10),"")),"")</f>
        <v/>
      </c>
      <c r="Q1095" s="16" t="str">
        <f>IFERROR(INT(IF(MID(VLOOKUP(B1095,IMPORT!$F:$AF,26,FALSE),1,10)&lt;&gt;"null",MID(VLOOKUP(B1095,IMPORT!$F:$AF,26,FALSE),1,10),"")),"")</f>
        <v/>
      </c>
      <c r="R1095" s="16" t="str">
        <f>IFERROR(IF(VLOOKUP(B1095,IMPORT!$F:$AF,11,FALSE)="true","X",""),"")</f>
        <v/>
      </c>
      <c r="S1095" s="16" t="str">
        <f>IFERROR(IF(VLOOKUP(B1095,IMPORT!$F:$AF,12,FALSE)="true","X",""),"")</f>
        <v/>
      </c>
      <c r="T1095" s="16" t="str">
        <f>IFERROR(IF(VLOOKUP(B1095,IMPORT!$F:$AF,9,FALSE)="true","X",""),"")</f>
        <v/>
      </c>
      <c r="U1095" s="16" t="str">
        <f>IFERROR(IF(VLOOKUP(B1095,IMPORT!$F:$AF,10,FALSE)="true","X",""),"")</f>
        <v/>
      </c>
      <c r="V1095" s="16" t="str">
        <f>IFERROR(IF(VLOOKUP(B1095,IMPORT!$F:$AF,13,FALSE)="true","X",""),"")</f>
        <v/>
      </c>
      <c r="W1095" s="16" t="str">
        <f>IFERROR(IF(VLOOKUP(B1095,IMPORT!$F:$AF,14,FALSE)="true","X",""),"")</f>
        <v/>
      </c>
      <c r="X1095" s="12" t="str">
        <f>IFERROR(INT(IF(MID(VLOOKUP(B1095,IMPORT!$F:$AF,27,FALSE),1,10)&lt;&gt;"null",MID(VLOOKUP(B1095,IMPORT!$F:$AF,27,FALSE),1,10),"-")),"")</f>
        <v/>
      </c>
      <c r="Y1095" s="21" t="str">
        <f>IFERROR(IF(VLOOKUP(B1095,IMPORT!$F:$AF,24,FALSE)&lt;&gt;"null",VLOOKUP(B1095,IMPORT!$F:$AF,24,FALSE),""),"")</f>
        <v/>
      </c>
      <c r="Z1095" s="18" t="str">
        <f>IFERROR(IF(VLOOKUP(B1095,IMPORT!$F:$AF,25,FALSE)&lt;&gt;"null",VLOOKUP(B1095,IMPORT!$F:$AF,25,FALSE),""),"")</f>
        <v/>
      </c>
    </row>
    <row r="1096" spans="1:26">
      <c r="A1096" s="1" t="str">
        <f>IFERROR(IF(IMPORT!C1096&lt;&gt;"",IMPORT!C1096,""),"")</f>
        <v/>
      </c>
      <c r="B1096" s="1">
        <f>IFERROR(VLOOKUP(D1096,IMPORT!$1:$1048576,6,FALSE),"")</f>
        <v>0</v>
      </c>
      <c r="C1096" s="1" t="str">
        <f>IFERROR(VLOOKUP(B1096,IMPORT!$F:$G,2,FALSE),"")</f>
        <v/>
      </c>
      <c r="D1096" s="8" t="str">
        <f>IFERROR(IF(IMPORT!A1096&lt;&gt;"",IMPORT!A1096,""),"")</f>
        <v/>
      </c>
      <c r="E1096" s="1">
        <f>IFERROR(VLOOKUP(D1096,IMPORT!$1:$1048576,21,FALSE),"")</f>
        <v>0</v>
      </c>
      <c r="F1096" s="25" t="str">
        <f>IFERROR(IF(VLOOKUP(B1096,IMPORT!$F:$J,4,0)="true","","S"),"")</f>
        <v/>
      </c>
      <c r="G1096" s="10" t="str">
        <f>IFERROR(IF(VLOOKUP(B1096,IMPORT!$F:$J,5,0)="normal","","B"),"")</f>
        <v/>
      </c>
      <c r="H1096" s="26" t="str">
        <f>IFERROR(IF(VLOOKUP(B1096,IMPORT!$F:$L,7,0)="true","","P"),"")</f>
        <v/>
      </c>
      <c r="I1096" s="18" t="str">
        <f>IF(AND(OR(IMPORT!K1096="available",IMPORT!K1096="reservation",IMPORT!K1096="reservation-late"),OR(A1096&lt;&gt;"Z - Garage - Livraison",A1096&lt;&gt;"Z - Garage - Livraison")),B1096,"")</f>
        <v/>
      </c>
      <c r="J1096" s="18" t="str">
        <f>IFERROR(IF(VLOOKUP(B1096,IMPORT!$F:$AF,21,FALSE)&lt;&gt;"null",IF(OR(A1096="Z - Garage - Livraison",A1096="Z - Garage - Restitution"),"",B1096),""),"")</f>
        <v/>
      </c>
      <c r="K1096" s="18" t="str">
        <f>IF(AND(J1096="",OR(IMPORT!K1096="intervention",IMPORT!K1096="intervention-late")),IF(OR(A1096="Z - Garage - Livraison",A1096="Z - Garage - Restitution"),"",B1096),"")</f>
        <v/>
      </c>
      <c r="L1096" s="18" t="str">
        <f>IFERROR(IF(OR(A1096="Z - Garage - Livraison",A1096="Z - Garage - Restitution"),B1096,""),"")</f>
        <v/>
      </c>
      <c r="M1096" s="20" t="str">
        <f>IFERROR(INT(IF(OR(IMPORT!K1096="intervention",IMPORT!K1096="intervention-late",IMPORT!K1096="unavailable"),IF(J1096&lt;&gt;"",MID(VLOOKUP(B1096,IMPORT!$F:$AF,21,0),1,10),MID(VLOOKUP(B1096,IMPORT!$F:$AF,19,0),1,10)),"")),"")</f>
        <v/>
      </c>
      <c r="N1096" s="20" t="str">
        <f>IFERROR(INT(IF(OR(IMPORT!K1096="intervention",IMPORT!K1096="intervention-late",IMPORT!K1096="unavailable"),IF(J1096&lt;&gt;"",MID(VLOOKUP(B1096,IMPORT!$F:$AF,22,0),1,10),MID(VLOOKUP(B1096,IMPORT!$F:$AF,20,0),1,10)),"")),"")</f>
        <v/>
      </c>
      <c r="O1096" s="18" t="str">
        <f t="shared" ca="1" si="17"/>
        <v/>
      </c>
      <c r="P1096" s="14" t="str">
        <f>IFERROR(INT(IF(MID(VLOOKUP(B1096,IMPORT!$F:$AF,23,FALSE),1,10)&lt;&gt;"null",MID(VLOOKUP(B1096,IMPORT!$F:$AF,23,FALSE),1,10),"")),"")</f>
        <v/>
      </c>
      <c r="Q1096" s="16" t="str">
        <f>IFERROR(INT(IF(MID(VLOOKUP(B1096,IMPORT!$F:$AF,26,FALSE),1,10)&lt;&gt;"null",MID(VLOOKUP(B1096,IMPORT!$F:$AF,26,FALSE),1,10),"")),"")</f>
        <v/>
      </c>
      <c r="R1096" s="16" t="str">
        <f>IFERROR(IF(VLOOKUP(B1096,IMPORT!$F:$AF,11,FALSE)="true","X",""),"")</f>
        <v/>
      </c>
      <c r="S1096" s="16" t="str">
        <f>IFERROR(IF(VLOOKUP(B1096,IMPORT!$F:$AF,12,FALSE)="true","X",""),"")</f>
        <v/>
      </c>
      <c r="T1096" s="16" t="str">
        <f>IFERROR(IF(VLOOKUP(B1096,IMPORT!$F:$AF,9,FALSE)="true","X",""),"")</f>
        <v/>
      </c>
      <c r="U1096" s="16" t="str">
        <f>IFERROR(IF(VLOOKUP(B1096,IMPORT!$F:$AF,10,FALSE)="true","X",""),"")</f>
        <v/>
      </c>
      <c r="V1096" s="16" t="str">
        <f>IFERROR(IF(VLOOKUP(B1096,IMPORT!$F:$AF,13,FALSE)="true","X",""),"")</f>
        <v/>
      </c>
      <c r="W1096" s="16" t="str">
        <f>IFERROR(IF(VLOOKUP(B1096,IMPORT!$F:$AF,14,FALSE)="true","X",""),"")</f>
        <v/>
      </c>
      <c r="X1096" s="12" t="str">
        <f>IFERROR(INT(IF(MID(VLOOKUP(B1096,IMPORT!$F:$AF,27,FALSE),1,10)&lt;&gt;"null",MID(VLOOKUP(B1096,IMPORT!$F:$AF,27,FALSE),1,10),"-")),"")</f>
        <v/>
      </c>
      <c r="Y1096" s="21" t="str">
        <f>IFERROR(IF(VLOOKUP(B1096,IMPORT!$F:$AF,24,FALSE)&lt;&gt;"null",VLOOKUP(B1096,IMPORT!$F:$AF,24,FALSE),""),"")</f>
        <v/>
      </c>
      <c r="Z1096" s="18" t="str">
        <f>IFERROR(IF(VLOOKUP(B1096,IMPORT!$F:$AF,25,FALSE)&lt;&gt;"null",VLOOKUP(B1096,IMPORT!$F:$AF,25,FALSE),""),"")</f>
        <v/>
      </c>
    </row>
    <row r="1097" spans="1:26">
      <c r="A1097" s="1" t="str">
        <f>IFERROR(IF(IMPORT!C1097&lt;&gt;"",IMPORT!C1097,""),"")</f>
        <v/>
      </c>
      <c r="B1097" s="1">
        <f>IFERROR(VLOOKUP(D1097,IMPORT!$1:$1048576,6,FALSE),"")</f>
        <v>0</v>
      </c>
      <c r="C1097" s="1" t="str">
        <f>IFERROR(VLOOKUP(B1097,IMPORT!$F:$G,2,FALSE),"")</f>
        <v/>
      </c>
      <c r="D1097" s="8" t="str">
        <f>IFERROR(IF(IMPORT!A1097&lt;&gt;"",IMPORT!A1097,""),"")</f>
        <v/>
      </c>
      <c r="E1097" s="1">
        <f>IFERROR(VLOOKUP(D1097,IMPORT!$1:$1048576,21,FALSE),"")</f>
        <v>0</v>
      </c>
      <c r="F1097" s="25" t="str">
        <f>IFERROR(IF(VLOOKUP(B1097,IMPORT!$F:$J,4,0)="true","","S"),"")</f>
        <v/>
      </c>
      <c r="G1097" s="10" t="str">
        <f>IFERROR(IF(VLOOKUP(B1097,IMPORT!$F:$J,5,0)="normal","","B"),"")</f>
        <v/>
      </c>
      <c r="H1097" s="26" t="str">
        <f>IFERROR(IF(VLOOKUP(B1097,IMPORT!$F:$L,7,0)="true","","P"),"")</f>
        <v/>
      </c>
      <c r="I1097" s="18" t="str">
        <f>IF(AND(OR(IMPORT!K1097="available",IMPORT!K1097="reservation",IMPORT!K1097="reservation-late"),OR(A1097&lt;&gt;"Z - Garage - Livraison",A1097&lt;&gt;"Z - Garage - Livraison")),B1097,"")</f>
        <v/>
      </c>
      <c r="J1097" s="18" t="str">
        <f>IFERROR(IF(VLOOKUP(B1097,IMPORT!$F:$AF,21,FALSE)&lt;&gt;"null",IF(OR(A1097="Z - Garage - Livraison",A1097="Z - Garage - Restitution"),"",B1097),""),"")</f>
        <v/>
      </c>
      <c r="K1097" s="18" t="str">
        <f>IF(AND(J1097="",OR(IMPORT!K1097="intervention",IMPORT!K1097="intervention-late")),IF(OR(A1097="Z - Garage - Livraison",A1097="Z - Garage - Restitution"),"",B1097),"")</f>
        <v/>
      </c>
      <c r="L1097" s="18" t="str">
        <f>IFERROR(IF(OR(A1097="Z - Garage - Livraison",A1097="Z - Garage - Restitution"),B1097,""),"")</f>
        <v/>
      </c>
      <c r="M1097" s="20" t="str">
        <f>IFERROR(INT(IF(OR(IMPORT!K1097="intervention",IMPORT!K1097="intervention-late",IMPORT!K1097="unavailable"),IF(J1097&lt;&gt;"",MID(VLOOKUP(B1097,IMPORT!$F:$AF,21,0),1,10),MID(VLOOKUP(B1097,IMPORT!$F:$AF,19,0),1,10)),"")),"")</f>
        <v/>
      </c>
      <c r="N1097" s="20" t="str">
        <f>IFERROR(INT(IF(OR(IMPORT!K1097="intervention",IMPORT!K1097="intervention-late",IMPORT!K1097="unavailable"),IF(J1097&lt;&gt;"",MID(VLOOKUP(B1097,IMPORT!$F:$AF,22,0),1,10),MID(VLOOKUP(B1097,IMPORT!$F:$AF,20,0),1,10)),"")),"")</f>
        <v/>
      </c>
      <c r="O1097" s="18" t="str">
        <f t="shared" ca="1" si="17"/>
        <v/>
      </c>
      <c r="P1097" s="14" t="str">
        <f>IFERROR(INT(IF(MID(VLOOKUP(B1097,IMPORT!$F:$AF,23,FALSE),1,10)&lt;&gt;"null",MID(VLOOKUP(B1097,IMPORT!$F:$AF,23,FALSE),1,10),"")),"")</f>
        <v/>
      </c>
      <c r="Q1097" s="16" t="str">
        <f>IFERROR(INT(IF(MID(VLOOKUP(B1097,IMPORT!$F:$AF,26,FALSE),1,10)&lt;&gt;"null",MID(VLOOKUP(B1097,IMPORT!$F:$AF,26,FALSE),1,10),"")),"")</f>
        <v/>
      </c>
      <c r="R1097" s="16" t="str">
        <f>IFERROR(IF(VLOOKUP(B1097,IMPORT!$F:$AF,11,FALSE)="true","X",""),"")</f>
        <v/>
      </c>
      <c r="S1097" s="16" t="str">
        <f>IFERROR(IF(VLOOKUP(B1097,IMPORT!$F:$AF,12,FALSE)="true","X",""),"")</f>
        <v/>
      </c>
      <c r="T1097" s="16" t="str">
        <f>IFERROR(IF(VLOOKUP(B1097,IMPORT!$F:$AF,9,FALSE)="true","X",""),"")</f>
        <v/>
      </c>
      <c r="U1097" s="16" t="str">
        <f>IFERROR(IF(VLOOKUP(B1097,IMPORT!$F:$AF,10,FALSE)="true","X",""),"")</f>
        <v/>
      </c>
      <c r="V1097" s="16" t="str">
        <f>IFERROR(IF(VLOOKUP(B1097,IMPORT!$F:$AF,13,FALSE)="true","X",""),"")</f>
        <v/>
      </c>
      <c r="W1097" s="16" t="str">
        <f>IFERROR(IF(VLOOKUP(B1097,IMPORT!$F:$AF,14,FALSE)="true","X",""),"")</f>
        <v/>
      </c>
      <c r="X1097" s="12" t="str">
        <f>IFERROR(INT(IF(MID(VLOOKUP(B1097,IMPORT!$F:$AF,27,FALSE),1,10)&lt;&gt;"null",MID(VLOOKUP(B1097,IMPORT!$F:$AF,27,FALSE),1,10),"-")),"")</f>
        <v/>
      </c>
      <c r="Y1097" s="21" t="str">
        <f>IFERROR(IF(VLOOKUP(B1097,IMPORT!$F:$AF,24,FALSE)&lt;&gt;"null",VLOOKUP(B1097,IMPORT!$F:$AF,24,FALSE),""),"")</f>
        <v/>
      </c>
      <c r="Z1097" s="18" t="str">
        <f>IFERROR(IF(VLOOKUP(B1097,IMPORT!$F:$AF,25,FALSE)&lt;&gt;"null",VLOOKUP(B1097,IMPORT!$F:$AF,25,FALSE),""),"")</f>
        <v/>
      </c>
    </row>
    <row r="1098" spans="1:26">
      <c r="A1098" s="1" t="str">
        <f>IFERROR(IF(IMPORT!C1098&lt;&gt;"",IMPORT!C1098,""),"")</f>
        <v/>
      </c>
      <c r="B1098" s="1">
        <f>IFERROR(VLOOKUP(D1098,IMPORT!$1:$1048576,6,FALSE),"")</f>
        <v>0</v>
      </c>
      <c r="C1098" s="1" t="str">
        <f>IFERROR(VLOOKUP(B1098,IMPORT!$F:$G,2,FALSE),"")</f>
        <v/>
      </c>
      <c r="D1098" s="8" t="str">
        <f>IFERROR(IF(IMPORT!A1098&lt;&gt;"",IMPORT!A1098,""),"")</f>
        <v/>
      </c>
      <c r="E1098" s="1">
        <f>IFERROR(VLOOKUP(D1098,IMPORT!$1:$1048576,21,FALSE),"")</f>
        <v>0</v>
      </c>
      <c r="F1098" s="25" t="str">
        <f>IFERROR(IF(VLOOKUP(B1098,IMPORT!$F:$J,4,0)="true","","S"),"")</f>
        <v/>
      </c>
      <c r="G1098" s="10" t="str">
        <f>IFERROR(IF(VLOOKUP(B1098,IMPORT!$F:$J,5,0)="normal","","B"),"")</f>
        <v/>
      </c>
      <c r="H1098" s="26" t="str">
        <f>IFERROR(IF(VLOOKUP(B1098,IMPORT!$F:$L,7,0)="true","","P"),"")</f>
        <v/>
      </c>
      <c r="I1098" s="18" t="str">
        <f>IF(AND(OR(IMPORT!K1098="available",IMPORT!K1098="reservation",IMPORT!K1098="reservation-late"),OR(A1098&lt;&gt;"Z - Garage - Livraison",A1098&lt;&gt;"Z - Garage - Livraison")),B1098,"")</f>
        <v/>
      </c>
      <c r="J1098" s="18" t="str">
        <f>IFERROR(IF(VLOOKUP(B1098,IMPORT!$F:$AF,21,FALSE)&lt;&gt;"null",IF(OR(A1098="Z - Garage - Livraison",A1098="Z - Garage - Restitution"),"",B1098),""),"")</f>
        <v/>
      </c>
      <c r="K1098" s="18" t="str">
        <f>IF(AND(J1098="",OR(IMPORT!K1098="intervention",IMPORT!K1098="intervention-late")),IF(OR(A1098="Z - Garage - Livraison",A1098="Z - Garage - Restitution"),"",B1098),"")</f>
        <v/>
      </c>
      <c r="L1098" s="18" t="str">
        <f>IFERROR(IF(OR(A1098="Z - Garage - Livraison",A1098="Z - Garage - Restitution"),B1098,""),"")</f>
        <v/>
      </c>
      <c r="M1098" s="20" t="str">
        <f>IFERROR(INT(IF(OR(IMPORT!K1098="intervention",IMPORT!K1098="intervention-late",IMPORT!K1098="unavailable"),IF(J1098&lt;&gt;"",MID(VLOOKUP(B1098,IMPORT!$F:$AF,21,0),1,10),MID(VLOOKUP(B1098,IMPORT!$F:$AF,19,0),1,10)),"")),"")</f>
        <v/>
      </c>
      <c r="N1098" s="20" t="str">
        <f>IFERROR(INT(IF(OR(IMPORT!K1098="intervention",IMPORT!K1098="intervention-late",IMPORT!K1098="unavailable"),IF(J1098&lt;&gt;"",MID(VLOOKUP(B1098,IMPORT!$F:$AF,22,0),1,10),MID(VLOOKUP(B1098,IMPORT!$F:$AF,20,0),1,10)),"")),"")</f>
        <v/>
      </c>
      <c r="O1098" s="18" t="str">
        <f t="shared" ca="1" si="17"/>
        <v/>
      </c>
      <c r="P1098" s="14" t="str">
        <f>IFERROR(INT(IF(MID(VLOOKUP(B1098,IMPORT!$F:$AF,23,FALSE),1,10)&lt;&gt;"null",MID(VLOOKUP(B1098,IMPORT!$F:$AF,23,FALSE),1,10),"")),"")</f>
        <v/>
      </c>
      <c r="Q1098" s="16" t="str">
        <f>IFERROR(INT(IF(MID(VLOOKUP(B1098,IMPORT!$F:$AF,26,FALSE),1,10)&lt;&gt;"null",MID(VLOOKUP(B1098,IMPORT!$F:$AF,26,FALSE),1,10),"")),"")</f>
        <v/>
      </c>
      <c r="R1098" s="16" t="str">
        <f>IFERROR(IF(VLOOKUP(B1098,IMPORT!$F:$AF,11,FALSE)="true","X",""),"")</f>
        <v/>
      </c>
      <c r="S1098" s="16" t="str">
        <f>IFERROR(IF(VLOOKUP(B1098,IMPORT!$F:$AF,12,FALSE)="true","X",""),"")</f>
        <v/>
      </c>
      <c r="T1098" s="16" t="str">
        <f>IFERROR(IF(VLOOKUP(B1098,IMPORT!$F:$AF,9,FALSE)="true","X",""),"")</f>
        <v/>
      </c>
      <c r="U1098" s="16" t="str">
        <f>IFERROR(IF(VLOOKUP(B1098,IMPORT!$F:$AF,10,FALSE)="true","X",""),"")</f>
        <v/>
      </c>
      <c r="V1098" s="16" t="str">
        <f>IFERROR(IF(VLOOKUP(B1098,IMPORT!$F:$AF,13,FALSE)="true","X",""),"")</f>
        <v/>
      </c>
      <c r="W1098" s="16" t="str">
        <f>IFERROR(IF(VLOOKUP(B1098,IMPORT!$F:$AF,14,FALSE)="true","X",""),"")</f>
        <v/>
      </c>
      <c r="X1098" s="12" t="str">
        <f>IFERROR(INT(IF(MID(VLOOKUP(B1098,IMPORT!$F:$AF,27,FALSE),1,10)&lt;&gt;"null",MID(VLOOKUP(B1098,IMPORT!$F:$AF,27,FALSE),1,10),"-")),"")</f>
        <v/>
      </c>
      <c r="Y1098" s="21" t="str">
        <f>IFERROR(IF(VLOOKUP(B1098,IMPORT!$F:$AF,24,FALSE)&lt;&gt;"null",VLOOKUP(B1098,IMPORT!$F:$AF,24,FALSE),""),"")</f>
        <v/>
      </c>
      <c r="Z1098" s="18" t="str">
        <f>IFERROR(IF(VLOOKUP(B1098,IMPORT!$F:$AF,25,FALSE)&lt;&gt;"null",VLOOKUP(B1098,IMPORT!$F:$AF,25,FALSE),""),"")</f>
        <v/>
      </c>
    </row>
    <row r="1099" spans="1:26">
      <c r="A1099" s="1" t="str">
        <f>IFERROR(IF(IMPORT!C1099&lt;&gt;"",IMPORT!C1099,""),"")</f>
        <v/>
      </c>
      <c r="B1099" s="1">
        <f>IFERROR(VLOOKUP(D1099,IMPORT!$1:$1048576,6,FALSE),"")</f>
        <v>0</v>
      </c>
      <c r="C1099" s="1" t="str">
        <f>IFERROR(VLOOKUP(B1099,IMPORT!$F:$G,2,FALSE),"")</f>
        <v/>
      </c>
      <c r="D1099" s="8" t="str">
        <f>IFERROR(IF(IMPORT!A1099&lt;&gt;"",IMPORT!A1099,""),"")</f>
        <v/>
      </c>
      <c r="E1099" s="1">
        <f>IFERROR(VLOOKUP(D1099,IMPORT!$1:$1048576,21,FALSE),"")</f>
        <v>0</v>
      </c>
      <c r="F1099" s="25" t="str">
        <f>IFERROR(IF(VLOOKUP(B1099,IMPORT!$F:$J,4,0)="true","","S"),"")</f>
        <v/>
      </c>
      <c r="G1099" s="10" t="str">
        <f>IFERROR(IF(VLOOKUP(B1099,IMPORT!$F:$J,5,0)="normal","","B"),"")</f>
        <v/>
      </c>
      <c r="H1099" s="26" t="str">
        <f>IFERROR(IF(VLOOKUP(B1099,IMPORT!$F:$L,7,0)="true","","P"),"")</f>
        <v/>
      </c>
      <c r="I1099" s="18" t="str">
        <f>IF(AND(OR(IMPORT!K1099="available",IMPORT!K1099="reservation",IMPORT!K1099="reservation-late"),OR(A1099&lt;&gt;"Z - Garage - Livraison",A1099&lt;&gt;"Z - Garage - Livraison")),B1099,"")</f>
        <v/>
      </c>
      <c r="J1099" s="18" t="str">
        <f>IFERROR(IF(VLOOKUP(B1099,IMPORT!$F:$AF,21,FALSE)&lt;&gt;"null",IF(OR(A1099="Z - Garage - Livraison",A1099="Z - Garage - Restitution"),"",B1099),""),"")</f>
        <v/>
      </c>
      <c r="K1099" s="18" t="str">
        <f>IF(AND(J1099="",OR(IMPORT!K1099="intervention",IMPORT!K1099="intervention-late")),IF(OR(A1099="Z - Garage - Livraison",A1099="Z - Garage - Restitution"),"",B1099),"")</f>
        <v/>
      </c>
      <c r="L1099" s="18" t="str">
        <f>IFERROR(IF(OR(A1099="Z - Garage - Livraison",A1099="Z - Garage - Restitution"),B1099,""),"")</f>
        <v/>
      </c>
      <c r="M1099" s="20" t="str">
        <f>IFERROR(INT(IF(OR(IMPORT!K1099="intervention",IMPORT!K1099="intervention-late",IMPORT!K1099="unavailable"),IF(J1099&lt;&gt;"",MID(VLOOKUP(B1099,IMPORT!$F:$AF,21,0),1,10),MID(VLOOKUP(B1099,IMPORT!$F:$AF,19,0),1,10)),"")),"")</f>
        <v/>
      </c>
      <c r="N1099" s="20" t="str">
        <f>IFERROR(INT(IF(OR(IMPORT!K1099="intervention",IMPORT!K1099="intervention-late",IMPORT!K1099="unavailable"),IF(J1099&lt;&gt;"",MID(VLOOKUP(B1099,IMPORT!$F:$AF,22,0),1,10),MID(VLOOKUP(B1099,IMPORT!$F:$AF,20,0),1,10)),"")),"")</f>
        <v/>
      </c>
      <c r="O1099" s="18" t="str">
        <f t="shared" ca="1" si="17"/>
        <v/>
      </c>
      <c r="P1099" s="14" t="str">
        <f>IFERROR(INT(IF(MID(VLOOKUP(B1099,IMPORT!$F:$AF,23,FALSE),1,10)&lt;&gt;"null",MID(VLOOKUP(B1099,IMPORT!$F:$AF,23,FALSE),1,10),"")),"")</f>
        <v/>
      </c>
      <c r="Q1099" s="16" t="str">
        <f>IFERROR(INT(IF(MID(VLOOKUP(B1099,IMPORT!$F:$AF,26,FALSE),1,10)&lt;&gt;"null",MID(VLOOKUP(B1099,IMPORT!$F:$AF,26,FALSE),1,10),"")),"")</f>
        <v/>
      </c>
      <c r="R1099" s="16" t="str">
        <f>IFERROR(IF(VLOOKUP(B1099,IMPORT!$F:$AF,11,FALSE)="true","X",""),"")</f>
        <v/>
      </c>
      <c r="S1099" s="16" t="str">
        <f>IFERROR(IF(VLOOKUP(B1099,IMPORT!$F:$AF,12,FALSE)="true","X",""),"")</f>
        <v/>
      </c>
      <c r="T1099" s="16" t="str">
        <f>IFERROR(IF(VLOOKUP(B1099,IMPORT!$F:$AF,9,FALSE)="true","X",""),"")</f>
        <v/>
      </c>
      <c r="U1099" s="16" t="str">
        <f>IFERROR(IF(VLOOKUP(B1099,IMPORT!$F:$AF,10,FALSE)="true","X",""),"")</f>
        <v/>
      </c>
      <c r="V1099" s="16" t="str">
        <f>IFERROR(IF(VLOOKUP(B1099,IMPORT!$F:$AF,13,FALSE)="true","X",""),"")</f>
        <v/>
      </c>
      <c r="W1099" s="16" t="str">
        <f>IFERROR(IF(VLOOKUP(B1099,IMPORT!$F:$AF,14,FALSE)="true","X",""),"")</f>
        <v/>
      </c>
      <c r="X1099" s="12" t="str">
        <f>IFERROR(INT(IF(MID(VLOOKUP(B1099,IMPORT!$F:$AF,27,FALSE),1,10)&lt;&gt;"null",MID(VLOOKUP(B1099,IMPORT!$F:$AF,27,FALSE),1,10),"-")),"")</f>
        <v/>
      </c>
      <c r="Y1099" s="21" t="str">
        <f>IFERROR(IF(VLOOKUP(B1099,IMPORT!$F:$AF,24,FALSE)&lt;&gt;"null",VLOOKUP(B1099,IMPORT!$F:$AF,24,FALSE),""),"")</f>
        <v/>
      </c>
      <c r="Z1099" s="18" t="str">
        <f>IFERROR(IF(VLOOKUP(B1099,IMPORT!$F:$AF,25,FALSE)&lt;&gt;"null",VLOOKUP(B1099,IMPORT!$F:$AF,25,FALSE),""),"")</f>
        <v/>
      </c>
    </row>
    <row r="1100" spans="1:26">
      <c r="A1100" s="1" t="str">
        <f>IFERROR(IF(IMPORT!C1100&lt;&gt;"",IMPORT!C1100,""),"")</f>
        <v/>
      </c>
      <c r="B1100" s="1">
        <f>IFERROR(VLOOKUP(D1100,IMPORT!$1:$1048576,6,FALSE),"")</f>
        <v>0</v>
      </c>
      <c r="C1100" s="1" t="str">
        <f>IFERROR(VLOOKUP(B1100,IMPORT!$F:$G,2,FALSE),"")</f>
        <v/>
      </c>
      <c r="D1100" s="8" t="str">
        <f>IFERROR(IF(IMPORT!A1100&lt;&gt;"",IMPORT!A1100,""),"")</f>
        <v/>
      </c>
      <c r="E1100" s="1">
        <f>IFERROR(VLOOKUP(D1100,IMPORT!$1:$1048576,21,FALSE),"")</f>
        <v>0</v>
      </c>
      <c r="F1100" s="25" t="str">
        <f>IFERROR(IF(VLOOKUP(B1100,IMPORT!$F:$J,4,0)="true","","S"),"")</f>
        <v/>
      </c>
      <c r="G1100" s="10" t="str">
        <f>IFERROR(IF(VLOOKUP(B1100,IMPORT!$F:$J,5,0)="normal","","B"),"")</f>
        <v/>
      </c>
      <c r="H1100" s="26" t="str">
        <f>IFERROR(IF(VLOOKUP(B1100,IMPORT!$F:$L,7,0)="true","","P"),"")</f>
        <v/>
      </c>
      <c r="I1100" s="18" t="str">
        <f>IF(AND(OR(IMPORT!K1100="available",IMPORT!K1100="reservation",IMPORT!K1100="reservation-late"),OR(A1100&lt;&gt;"Z - Garage - Livraison",A1100&lt;&gt;"Z - Garage - Livraison")),B1100,"")</f>
        <v/>
      </c>
      <c r="J1100" s="18" t="str">
        <f>IFERROR(IF(VLOOKUP(B1100,IMPORT!$F:$AF,21,FALSE)&lt;&gt;"null",IF(OR(A1100="Z - Garage - Livraison",A1100="Z - Garage - Restitution"),"",B1100),""),"")</f>
        <v/>
      </c>
      <c r="K1100" s="18" t="str">
        <f>IF(AND(J1100="",OR(IMPORT!K1100="intervention",IMPORT!K1100="intervention-late")),IF(OR(A1100="Z - Garage - Livraison",A1100="Z - Garage - Restitution"),"",B1100),"")</f>
        <v/>
      </c>
      <c r="L1100" s="18" t="str">
        <f>IFERROR(IF(OR(A1100="Z - Garage - Livraison",A1100="Z - Garage - Restitution"),B1100,""),"")</f>
        <v/>
      </c>
      <c r="M1100" s="20" t="str">
        <f>IFERROR(INT(IF(OR(IMPORT!K1100="intervention",IMPORT!K1100="intervention-late",IMPORT!K1100="unavailable"),IF(J1100&lt;&gt;"",MID(VLOOKUP(B1100,IMPORT!$F:$AF,21,0),1,10),MID(VLOOKUP(B1100,IMPORT!$F:$AF,19,0),1,10)),"")),"")</f>
        <v/>
      </c>
      <c r="N1100" s="20" t="str">
        <f>IFERROR(INT(IF(OR(IMPORT!K1100="intervention",IMPORT!K1100="intervention-late",IMPORT!K1100="unavailable"),IF(J1100&lt;&gt;"",MID(VLOOKUP(B1100,IMPORT!$F:$AF,22,0),1,10),MID(VLOOKUP(B1100,IMPORT!$F:$AF,20,0),1,10)),"")),"")</f>
        <v/>
      </c>
      <c r="O1100" s="18" t="str">
        <f t="shared" ca="1" si="17"/>
        <v/>
      </c>
      <c r="P1100" s="14" t="str">
        <f>IFERROR(INT(IF(MID(VLOOKUP(B1100,IMPORT!$F:$AF,23,FALSE),1,10)&lt;&gt;"null",MID(VLOOKUP(B1100,IMPORT!$F:$AF,23,FALSE),1,10),"")),"")</f>
        <v/>
      </c>
      <c r="Q1100" s="16" t="str">
        <f>IFERROR(INT(IF(MID(VLOOKUP(B1100,IMPORT!$F:$AF,26,FALSE),1,10)&lt;&gt;"null",MID(VLOOKUP(B1100,IMPORT!$F:$AF,26,FALSE),1,10),"")),"")</f>
        <v/>
      </c>
      <c r="R1100" s="16" t="str">
        <f>IFERROR(IF(VLOOKUP(B1100,IMPORT!$F:$AF,11,FALSE)="true","X",""),"")</f>
        <v/>
      </c>
      <c r="S1100" s="16" t="str">
        <f>IFERROR(IF(VLOOKUP(B1100,IMPORT!$F:$AF,12,FALSE)="true","X",""),"")</f>
        <v/>
      </c>
      <c r="T1100" s="16" t="str">
        <f>IFERROR(IF(VLOOKUP(B1100,IMPORT!$F:$AF,9,FALSE)="true","X",""),"")</f>
        <v/>
      </c>
      <c r="U1100" s="16" t="str">
        <f>IFERROR(IF(VLOOKUP(B1100,IMPORT!$F:$AF,10,FALSE)="true","X",""),"")</f>
        <v/>
      </c>
      <c r="V1100" s="16" t="str">
        <f>IFERROR(IF(VLOOKUP(B1100,IMPORT!$F:$AF,13,FALSE)="true","X",""),"")</f>
        <v/>
      </c>
      <c r="W1100" s="16" t="str">
        <f>IFERROR(IF(VLOOKUP(B1100,IMPORT!$F:$AF,14,FALSE)="true","X",""),"")</f>
        <v/>
      </c>
      <c r="X1100" s="12" t="str">
        <f>IFERROR(INT(IF(MID(VLOOKUP(B1100,IMPORT!$F:$AF,27,FALSE),1,10)&lt;&gt;"null",MID(VLOOKUP(B1100,IMPORT!$F:$AF,27,FALSE),1,10),"-")),"")</f>
        <v/>
      </c>
      <c r="Y1100" s="21" t="str">
        <f>IFERROR(IF(VLOOKUP(B1100,IMPORT!$F:$AF,24,FALSE)&lt;&gt;"null",VLOOKUP(B1100,IMPORT!$F:$AF,24,FALSE),""),"")</f>
        <v/>
      </c>
      <c r="Z1100" s="18" t="str">
        <f>IFERROR(IF(VLOOKUP(B1100,IMPORT!$F:$AF,25,FALSE)&lt;&gt;"null",VLOOKUP(B1100,IMPORT!$F:$AF,25,FALSE),""),"")</f>
        <v/>
      </c>
    </row>
    <row r="1101" spans="1:26">
      <c r="A1101" s="1" t="str">
        <f>IFERROR(IF(IMPORT!C1101&lt;&gt;"",IMPORT!C1101,""),"")</f>
        <v/>
      </c>
      <c r="B1101" s="1">
        <f>IFERROR(VLOOKUP(D1101,IMPORT!$1:$1048576,6,FALSE),"")</f>
        <v>0</v>
      </c>
      <c r="C1101" s="1" t="str">
        <f>IFERROR(VLOOKUP(B1101,IMPORT!$F:$G,2,FALSE),"")</f>
        <v/>
      </c>
      <c r="D1101" s="8" t="str">
        <f>IFERROR(IF(IMPORT!A1101&lt;&gt;"",IMPORT!A1101,""),"")</f>
        <v/>
      </c>
      <c r="E1101" s="1">
        <f>IFERROR(VLOOKUP(D1101,IMPORT!$1:$1048576,21,FALSE),"")</f>
        <v>0</v>
      </c>
      <c r="F1101" s="25" t="str">
        <f>IFERROR(IF(VLOOKUP(B1101,IMPORT!$F:$J,4,0)="true","","S"),"")</f>
        <v/>
      </c>
      <c r="G1101" s="10" t="str">
        <f>IFERROR(IF(VLOOKUP(B1101,IMPORT!$F:$J,5,0)="normal","","B"),"")</f>
        <v/>
      </c>
      <c r="H1101" s="26" t="str">
        <f>IFERROR(IF(VLOOKUP(B1101,IMPORT!$F:$L,7,0)="true","","P"),"")</f>
        <v/>
      </c>
      <c r="I1101" s="18" t="str">
        <f>IF(AND(OR(IMPORT!K1101="available",IMPORT!K1101="reservation",IMPORT!K1101="reservation-late"),OR(A1101&lt;&gt;"Z - Garage - Livraison",A1101&lt;&gt;"Z - Garage - Livraison")),B1101,"")</f>
        <v/>
      </c>
      <c r="J1101" s="18" t="str">
        <f>IFERROR(IF(VLOOKUP(B1101,IMPORT!$F:$AF,21,FALSE)&lt;&gt;"null",IF(OR(A1101="Z - Garage - Livraison",A1101="Z - Garage - Restitution"),"",B1101),""),"")</f>
        <v/>
      </c>
      <c r="K1101" s="18" t="str">
        <f>IF(AND(J1101="",OR(IMPORT!K1101="intervention",IMPORT!K1101="intervention-late")),IF(OR(A1101="Z - Garage - Livraison",A1101="Z - Garage - Restitution"),"",B1101),"")</f>
        <v/>
      </c>
      <c r="L1101" s="18" t="str">
        <f>IFERROR(IF(OR(A1101="Z - Garage - Livraison",A1101="Z - Garage - Restitution"),B1101,""),"")</f>
        <v/>
      </c>
      <c r="M1101" s="20" t="str">
        <f>IFERROR(INT(IF(OR(IMPORT!K1101="intervention",IMPORT!K1101="intervention-late",IMPORT!K1101="unavailable"),IF(J1101&lt;&gt;"",MID(VLOOKUP(B1101,IMPORT!$F:$AF,21,0),1,10),MID(VLOOKUP(B1101,IMPORT!$F:$AF,19,0),1,10)),"")),"")</f>
        <v/>
      </c>
      <c r="N1101" s="20" t="str">
        <f>IFERROR(INT(IF(OR(IMPORT!K1101="intervention",IMPORT!K1101="intervention-late",IMPORT!K1101="unavailable"),IF(J1101&lt;&gt;"",MID(VLOOKUP(B1101,IMPORT!$F:$AF,22,0),1,10),MID(VLOOKUP(B1101,IMPORT!$F:$AF,20,0),1,10)),"")),"")</f>
        <v/>
      </c>
      <c r="O1101" s="18" t="str">
        <f t="shared" ca="1" si="17"/>
        <v/>
      </c>
      <c r="P1101" s="14" t="str">
        <f>IFERROR(INT(IF(MID(VLOOKUP(B1101,IMPORT!$F:$AF,23,FALSE),1,10)&lt;&gt;"null",MID(VLOOKUP(B1101,IMPORT!$F:$AF,23,FALSE),1,10),"")),"")</f>
        <v/>
      </c>
      <c r="Q1101" s="16" t="str">
        <f>IFERROR(INT(IF(MID(VLOOKUP(B1101,IMPORT!$F:$AF,26,FALSE),1,10)&lt;&gt;"null",MID(VLOOKUP(B1101,IMPORT!$F:$AF,26,FALSE),1,10),"")),"")</f>
        <v/>
      </c>
      <c r="R1101" s="16" t="str">
        <f>IFERROR(IF(VLOOKUP(B1101,IMPORT!$F:$AF,11,FALSE)="true","X",""),"")</f>
        <v/>
      </c>
      <c r="S1101" s="16" t="str">
        <f>IFERROR(IF(VLOOKUP(B1101,IMPORT!$F:$AF,12,FALSE)="true","X",""),"")</f>
        <v/>
      </c>
      <c r="T1101" s="16" t="str">
        <f>IFERROR(IF(VLOOKUP(B1101,IMPORT!$F:$AF,9,FALSE)="true","X",""),"")</f>
        <v/>
      </c>
      <c r="U1101" s="16" t="str">
        <f>IFERROR(IF(VLOOKUP(B1101,IMPORT!$F:$AF,10,FALSE)="true","X",""),"")</f>
        <v/>
      </c>
      <c r="V1101" s="16" t="str">
        <f>IFERROR(IF(VLOOKUP(B1101,IMPORT!$F:$AF,13,FALSE)="true","X",""),"")</f>
        <v/>
      </c>
      <c r="W1101" s="16" t="str">
        <f>IFERROR(IF(VLOOKUP(B1101,IMPORT!$F:$AF,14,FALSE)="true","X",""),"")</f>
        <v/>
      </c>
      <c r="X1101" s="12" t="str">
        <f>IFERROR(INT(IF(MID(VLOOKUP(B1101,IMPORT!$F:$AF,27,FALSE),1,10)&lt;&gt;"null",MID(VLOOKUP(B1101,IMPORT!$F:$AF,27,FALSE),1,10),"-")),"")</f>
        <v/>
      </c>
      <c r="Y1101" s="21" t="str">
        <f>IFERROR(IF(VLOOKUP(B1101,IMPORT!$F:$AF,24,FALSE)&lt;&gt;"null",VLOOKUP(B1101,IMPORT!$F:$AF,24,FALSE),""),"")</f>
        <v/>
      </c>
      <c r="Z1101" s="18" t="str">
        <f>IFERROR(IF(VLOOKUP(B1101,IMPORT!$F:$AF,25,FALSE)&lt;&gt;"null",VLOOKUP(B1101,IMPORT!$F:$AF,25,FALSE),""),"")</f>
        <v/>
      </c>
    </row>
    <row r="1102" spans="1:26">
      <c r="A1102" s="1" t="str">
        <f>IFERROR(IF(IMPORT!C1102&lt;&gt;"",IMPORT!C1102,""),"")</f>
        <v/>
      </c>
      <c r="B1102" s="1">
        <f>IFERROR(VLOOKUP(D1102,IMPORT!$1:$1048576,6,FALSE),"")</f>
        <v>0</v>
      </c>
      <c r="C1102" s="1" t="str">
        <f>IFERROR(VLOOKUP(B1102,IMPORT!$F:$G,2,FALSE),"")</f>
        <v/>
      </c>
      <c r="D1102" s="8" t="str">
        <f>IFERROR(IF(IMPORT!A1102&lt;&gt;"",IMPORT!A1102,""),"")</f>
        <v/>
      </c>
      <c r="E1102" s="1">
        <f>IFERROR(VLOOKUP(D1102,IMPORT!$1:$1048576,21,FALSE),"")</f>
        <v>0</v>
      </c>
      <c r="F1102" s="25" t="str">
        <f>IFERROR(IF(VLOOKUP(B1102,IMPORT!$F:$J,4,0)="true","","S"),"")</f>
        <v/>
      </c>
      <c r="G1102" s="10" t="str">
        <f>IFERROR(IF(VLOOKUP(B1102,IMPORT!$F:$J,5,0)="normal","","B"),"")</f>
        <v/>
      </c>
      <c r="H1102" s="26" t="str">
        <f>IFERROR(IF(VLOOKUP(B1102,IMPORT!$F:$L,7,0)="true","","P"),"")</f>
        <v/>
      </c>
      <c r="I1102" s="18" t="str">
        <f>IF(AND(OR(IMPORT!K1102="available",IMPORT!K1102="reservation",IMPORT!K1102="reservation-late"),OR(A1102&lt;&gt;"Z - Garage - Livraison",A1102&lt;&gt;"Z - Garage - Livraison")),B1102,"")</f>
        <v/>
      </c>
      <c r="J1102" s="18" t="str">
        <f>IFERROR(IF(VLOOKUP(B1102,IMPORT!$F:$AF,21,FALSE)&lt;&gt;"null",IF(OR(A1102="Z - Garage - Livraison",A1102="Z - Garage - Restitution"),"",B1102),""),"")</f>
        <v/>
      </c>
      <c r="K1102" s="18" t="str">
        <f>IF(AND(J1102="",OR(IMPORT!K1102="intervention",IMPORT!K1102="intervention-late")),IF(OR(A1102="Z - Garage - Livraison",A1102="Z - Garage - Restitution"),"",B1102),"")</f>
        <v/>
      </c>
      <c r="L1102" s="18" t="str">
        <f>IFERROR(IF(OR(A1102="Z - Garage - Livraison",A1102="Z - Garage - Restitution"),B1102,""),"")</f>
        <v/>
      </c>
      <c r="M1102" s="20" t="str">
        <f>IFERROR(INT(IF(OR(IMPORT!K1102="intervention",IMPORT!K1102="intervention-late",IMPORT!K1102="unavailable"),IF(J1102&lt;&gt;"",MID(VLOOKUP(B1102,IMPORT!$F:$AF,21,0),1,10),MID(VLOOKUP(B1102,IMPORT!$F:$AF,19,0),1,10)),"")),"")</f>
        <v/>
      </c>
      <c r="N1102" s="20" t="str">
        <f>IFERROR(INT(IF(OR(IMPORT!K1102="intervention",IMPORT!K1102="intervention-late",IMPORT!K1102="unavailable"),IF(J1102&lt;&gt;"",MID(VLOOKUP(B1102,IMPORT!$F:$AF,22,0),1,10),MID(VLOOKUP(B1102,IMPORT!$F:$AF,20,0),1,10)),"")),"")</f>
        <v/>
      </c>
      <c r="O1102" s="18" t="str">
        <f t="shared" ca="1" si="17"/>
        <v/>
      </c>
      <c r="P1102" s="14" t="str">
        <f>IFERROR(INT(IF(MID(VLOOKUP(B1102,IMPORT!$F:$AF,23,FALSE),1,10)&lt;&gt;"null",MID(VLOOKUP(B1102,IMPORT!$F:$AF,23,FALSE),1,10),"")),"")</f>
        <v/>
      </c>
      <c r="Q1102" s="16" t="str">
        <f>IFERROR(INT(IF(MID(VLOOKUP(B1102,IMPORT!$F:$AF,26,FALSE),1,10)&lt;&gt;"null",MID(VLOOKUP(B1102,IMPORT!$F:$AF,26,FALSE),1,10),"")),"")</f>
        <v/>
      </c>
      <c r="R1102" s="16" t="str">
        <f>IFERROR(IF(VLOOKUP(B1102,IMPORT!$F:$AF,11,FALSE)="true","X",""),"")</f>
        <v/>
      </c>
      <c r="S1102" s="16" t="str">
        <f>IFERROR(IF(VLOOKUP(B1102,IMPORT!$F:$AF,12,FALSE)="true","X",""),"")</f>
        <v/>
      </c>
      <c r="T1102" s="16" t="str">
        <f>IFERROR(IF(VLOOKUP(B1102,IMPORT!$F:$AF,9,FALSE)="true","X",""),"")</f>
        <v/>
      </c>
      <c r="U1102" s="16" t="str">
        <f>IFERROR(IF(VLOOKUP(B1102,IMPORT!$F:$AF,10,FALSE)="true","X",""),"")</f>
        <v/>
      </c>
      <c r="V1102" s="16" t="str">
        <f>IFERROR(IF(VLOOKUP(B1102,IMPORT!$F:$AF,13,FALSE)="true","X",""),"")</f>
        <v/>
      </c>
      <c r="W1102" s="16" t="str">
        <f>IFERROR(IF(VLOOKUP(B1102,IMPORT!$F:$AF,14,FALSE)="true","X",""),"")</f>
        <v/>
      </c>
      <c r="X1102" s="12" t="str">
        <f>IFERROR(INT(IF(MID(VLOOKUP(B1102,IMPORT!$F:$AF,27,FALSE),1,10)&lt;&gt;"null",MID(VLOOKUP(B1102,IMPORT!$F:$AF,27,FALSE),1,10),"-")),"")</f>
        <v/>
      </c>
      <c r="Y1102" s="21" t="str">
        <f>IFERROR(IF(VLOOKUP(B1102,IMPORT!$F:$AF,24,FALSE)&lt;&gt;"null",VLOOKUP(B1102,IMPORT!$F:$AF,24,FALSE),""),"")</f>
        <v/>
      </c>
      <c r="Z1102" s="18" t="str">
        <f>IFERROR(IF(VLOOKUP(B1102,IMPORT!$F:$AF,25,FALSE)&lt;&gt;"null",VLOOKUP(B1102,IMPORT!$F:$AF,25,FALSE),""),"")</f>
        <v/>
      </c>
    </row>
    <row r="1103" spans="1:26">
      <c r="A1103" s="1" t="str">
        <f>IFERROR(IF(IMPORT!C1103&lt;&gt;"",IMPORT!C1103,""),"")</f>
        <v/>
      </c>
      <c r="B1103" s="1">
        <f>IFERROR(VLOOKUP(D1103,IMPORT!$1:$1048576,6,FALSE),"")</f>
        <v>0</v>
      </c>
      <c r="C1103" s="1" t="str">
        <f>IFERROR(VLOOKUP(B1103,IMPORT!$F:$G,2,FALSE),"")</f>
        <v/>
      </c>
      <c r="D1103" s="8" t="str">
        <f>IFERROR(IF(IMPORT!A1103&lt;&gt;"",IMPORT!A1103,""),"")</f>
        <v/>
      </c>
      <c r="E1103" s="1">
        <f>IFERROR(VLOOKUP(D1103,IMPORT!$1:$1048576,21,FALSE),"")</f>
        <v>0</v>
      </c>
      <c r="F1103" s="25" t="str">
        <f>IFERROR(IF(VLOOKUP(B1103,IMPORT!$F:$J,4,0)="true","","S"),"")</f>
        <v/>
      </c>
      <c r="G1103" s="10" t="str">
        <f>IFERROR(IF(VLOOKUP(B1103,IMPORT!$F:$J,5,0)="normal","","B"),"")</f>
        <v/>
      </c>
      <c r="H1103" s="26" t="str">
        <f>IFERROR(IF(VLOOKUP(B1103,IMPORT!$F:$L,7,0)="true","","P"),"")</f>
        <v/>
      </c>
      <c r="I1103" s="18" t="str">
        <f>IF(AND(OR(IMPORT!K1103="available",IMPORT!K1103="reservation",IMPORT!K1103="reservation-late"),OR(A1103&lt;&gt;"Z - Garage - Livraison",A1103&lt;&gt;"Z - Garage - Livraison")),B1103,"")</f>
        <v/>
      </c>
      <c r="J1103" s="18" t="str">
        <f>IFERROR(IF(VLOOKUP(B1103,IMPORT!$F:$AF,21,FALSE)&lt;&gt;"null",IF(OR(A1103="Z - Garage - Livraison",A1103="Z - Garage - Restitution"),"",B1103),""),"")</f>
        <v/>
      </c>
      <c r="K1103" s="18" t="str">
        <f>IF(AND(J1103="",OR(IMPORT!K1103="intervention",IMPORT!K1103="intervention-late")),IF(OR(A1103="Z - Garage - Livraison",A1103="Z - Garage - Restitution"),"",B1103),"")</f>
        <v/>
      </c>
      <c r="L1103" s="18" t="str">
        <f>IFERROR(IF(OR(A1103="Z - Garage - Livraison",A1103="Z - Garage - Restitution"),B1103,""),"")</f>
        <v/>
      </c>
      <c r="M1103" s="20" t="str">
        <f>IFERROR(INT(IF(OR(IMPORT!K1103="intervention",IMPORT!K1103="intervention-late",IMPORT!K1103="unavailable"),IF(J1103&lt;&gt;"",MID(VLOOKUP(B1103,IMPORT!$F:$AF,21,0),1,10),MID(VLOOKUP(B1103,IMPORT!$F:$AF,19,0),1,10)),"")),"")</f>
        <v/>
      </c>
      <c r="N1103" s="20" t="str">
        <f>IFERROR(INT(IF(OR(IMPORT!K1103="intervention",IMPORT!K1103="intervention-late",IMPORT!K1103="unavailable"),IF(J1103&lt;&gt;"",MID(VLOOKUP(B1103,IMPORT!$F:$AF,22,0),1,10),MID(VLOOKUP(B1103,IMPORT!$F:$AF,20,0),1,10)),"")),"")</f>
        <v/>
      </c>
      <c r="O1103" s="18" t="str">
        <f t="shared" ca="1" si="17"/>
        <v/>
      </c>
      <c r="P1103" s="14" t="str">
        <f>IFERROR(INT(IF(MID(VLOOKUP(B1103,IMPORT!$F:$AF,23,FALSE),1,10)&lt;&gt;"null",MID(VLOOKUP(B1103,IMPORT!$F:$AF,23,FALSE),1,10),"")),"")</f>
        <v/>
      </c>
      <c r="Q1103" s="16" t="str">
        <f>IFERROR(INT(IF(MID(VLOOKUP(B1103,IMPORT!$F:$AF,26,FALSE),1,10)&lt;&gt;"null",MID(VLOOKUP(B1103,IMPORT!$F:$AF,26,FALSE),1,10),"")),"")</f>
        <v/>
      </c>
      <c r="R1103" s="16" t="str">
        <f>IFERROR(IF(VLOOKUP(B1103,IMPORT!$F:$AF,11,FALSE)="true","X",""),"")</f>
        <v/>
      </c>
      <c r="S1103" s="16" t="str">
        <f>IFERROR(IF(VLOOKUP(B1103,IMPORT!$F:$AF,12,FALSE)="true","X",""),"")</f>
        <v/>
      </c>
      <c r="T1103" s="16" t="str">
        <f>IFERROR(IF(VLOOKUP(B1103,IMPORT!$F:$AF,9,FALSE)="true","X",""),"")</f>
        <v/>
      </c>
      <c r="U1103" s="16" t="str">
        <f>IFERROR(IF(VLOOKUP(B1103,IMPORT!$F:$AF,10,FALSE)="true","X",""),"")</f>
        <v/>
      </c>
      <c r="V1103" s="16" t="str">
        <f>IFERROR(IF(VLOOKUP(B1103,IMPORT!$F:$AF,13,FALSE)="true","X",""),"")</f>
        <v/>
      </c>
      <c r="W1103" s="16" t="str">
        <f>IFERROR(IF(VLOOKUP(B1103,IMPORT!$F:$AF,14,FALSE)="true","X",""),"")</f>
        <v/>
      </c>
      <c r="X1103" s="12" t="str">
        <f>IFERROR(INT(IF(MID(VLOOKUP(B1103,IMPORT!$F:$AF,27,FALSE),1,10)&lt;&gt;"null",MID(VLOOKUP(B1103,IMPORT!$F:$AF,27,FALSE),1,10),"-")),"")</f>
        <v/>
      </c>
      <c r="Y1103" s="21" t="str">
        <f>IFERROR(IF(VLOOKUP(B1103,IMPORT!$F:$AF,24,FALSE)&lt;&gt;"null",VLOOKUP(B1103,IMPORT!$F:$AF,24,FALSE),""),"")</f>
        <v/>
      </c>
      <c r="Z1103" s="18" t="str">
        <f>IFERROR(IF(VLOOKUP(B1103,IMPORT!$F:$AF,25,FALSE)&lt;&gt;"null",VLOOKUP(B1103,IMPORT!$F:$AF,25,FALSE),""),"")</f>
        <v/>
      </c>
    </row>
    <row r="1104" spans="1:26">
      <c r="A1104" s="1" t="str">
        <f>IFERROR(IF(IMPORT!C1104&lt;&gt;"",IMPORT!C1104,""),"")</f>
        <v/>
      </c>
      <c r="B1104" s="1">
        <f>IFERROR(VLOOKUP(D1104,IMPORT!$1:$1048576,6,FALSE),"")</f>
        <v>0</v>
      </c>
      <c r="C1104" s="1" t="str">
        <f>IFERROR(VLOOKUP(B1104,IMPORT!$F:$G,2,FALSE),"")</f>
        <v/>
      </c>
      <c r="D1104" s="8" t="str">
        <f>IFERROR(IF(IMPORT!A1104&lt;&gt;"",IMPORT!A1104,""),"")</f>
        <v/>
      </c>
      <c r="E1104" s="1">
        <f>IFERROR(VLOOKUP(D1104,IMPORT!$1:$1048576,21,FALSE),"")</f>
        <v>0</v>
      </c>
      <c r="F1104" s="25" t="str">
        <f>IFERROR(IF(VLOOKUP(B1104,IMPORT!$F:$J,4,0)="true","","S"),"")</f>
        <v/>
      </c>
      <c r="G1104" s="10" t="str">
        <f>IFERROR(IF(VLOOKUP(B1104,IMPORT!$F:$J,5,0)="normal","","B"),"")</f>
        <v/>
      </c>
      <c r="H1104" s="26" t="str">
        <f>IFERROR(IF(VLOOKUP(B1104,IMPORT!$F:$L,7,0)="true","","P"),"")</f>
        <v/>
      </c>
      <c r="I1104" s="18" t="str">
        <f>IF(AND(OR(IMPORT!K1104="available",IMPORT!K1104="reservation",IMPORT!K1104="reservation-late"),OR(A1104&lt;&gt;"Z - Garage - Livraison",A1104&lt;&gt;"Z - Garage - Livraison")),B1104,"")</f>
        <v/>
      </c>
      <c r="J1104" s="18" t="str">
        <f>IFERROR(IF(VLOOKUP(B1104,IMPORT!$F:$AF,21,FALSE)&lt;&gt;"null",IF(OR(A1104="Z - Garage - Livraison",A1104="Z - Garage - Restitution"),"",B1104),""),"")</f>
        <v/>
      </c>
      <c r="K1104" s="18" t="str">
        <f>IF(AND(J1104="",OR(IMPORT!K1104="intervention",IMPORT!K1104="intervention-late")),IF(OR(A1104="Z - Garage - Livraison",A1104="Z - Garage - Restitution"),"",B1104),"")</f>
        <v/>
      </c>
      <c r="L1104" s="18" t="str">
        <f>IFERROR(IF(OR(A1104="Z - Garage - Livraison",A1104="Z - Garage - Restitution"),B1104,""),"")</f>
        <v/>
      </c>
      <c r="M1104" s="20" t="str">
        <f>IFERROR(INT(IF(OR(IMPORT!K1104="intervention",IMPORT!K1104="intervention-late",IMPORT!K1104="unavailable"),IF(J1104&lt;&gt;"",MID(VLOOKUP(B1104,IMPORT!$F:$AF,21,0),1,10),MID(VLOOKUP(B1104,IMPORT!$F:$AF,19,0),1,10)),"")),"")</f>
        <v/>
      </c>
      <c r="N1104" s="20" t="str">
        <f>IFERROR(INT(IF(OR(IMPORT!K1104="intervention",IMPORT!K1104="intervention-late",IMPORT!K1104="unavailable"),IF(J1104&lt;&gt;"",MID(VLOOKUP(B1104,IMPORT!$F:$AF,22,0),1,10),MID(VLOOKUP(B1104,IMPORT!$F:$AF,20,0),1,10)),"")),"")</f>
        <v/>
      </c>
      <c r="O1104" s="18" t="str">
        <f t="shared" ca="1" si="17"/>
        <v/>
      </c>
      <c r="P1104" s="14" t="str">
        <f>IFERROR(INT(IF(MID(VLOOKUP(B1104,IMPORT!$F:$AF,23,FALSE),1,10)&lt;&gt;"null",MID(VLOOKUP(B1104,IMPORT!$F:$AF,23,FALSE),1,10),"")),"")</f>
        <v/>
      </c>
      <c r="Q1104" s="16" t="str">
        <f>IFERROR(INT(IF(MID(VLOOKUP(B1104,IMPORT!$F:$AF,26,FALSE),1,10)&lt;&gt;"null",MID(VLOOKUP(B1104,IMPORT!$F:$AF,26,FALSE),1,10),"")),"")</f>
        <v/>
      </c>
      <c r="R1104" s="16" t="str">
        <f>IFERROR(IF(VLOOKUP(B1104,IMPORT!$F:$AF,11,FALSE)="true","X",""),"")</f>
        <v/>
      </c>
      <c r="S1104" s="16" t="str">
        <f>IFERROR(IF(VLOOKUP(B1104,IMPORT!$F:$AF,12,FALSE)="true","X",""),"")</f>
        <v/>
      </c>
      <c r="T1104" s="16" t="str">
        <f>IFERROR(IF(VLOOKUP(B1104,IMPORT!$F:$AF,9,FALSE)="true","X",""),"")</f>
        <v/>
      </c>
      <c r="U1104" s="16" t="str">
        <f>IFERROR(IF(VLOOKUP(B1104,IMPORT!$F:$AF,10,FALSE)="true","X",""),"")</f>
        <v/>
      </c>
      <c r="V1104" s="16" t="str">
        <f>IFERROR(IF(VLOOKUP(B1104,IMPORT!$F:$AF,13,FALSE)="true","X",""),"")</f>
        <v/>
      </c>
      <c r="W1104" s="16" t="str">
        <f>IFERROR(IF(VLOOKUP(B1104,IMPORT!$F:$AF,14,FALSE)="true","X",""),"")</f>
        <v/>
      </c>
      <c r="X1104" s="12" t="str">
        <f>IFERROR(INT(IF(MID(VLOOKUP(B1104,IMPORT!$F:$AF,27,FALSE),1,10)&lt;&gt;"null",MID(VLOOKUP(B1104,IMPORT!$F:$AF,27,FALSE),1,10),"-")),"")</f>
        <v/>
      </c>
      <c r="Y1104" s="21" t="str">
        <f>IFERROR(IF(VLOOKUP(B1104,IMPORT!$F:$AF,24,FALSE)&lt;&gt;"null",VLOOKUP(B1104,IMPORT!$F:$AF,24,FALSE),""),"")</f>
        <v/>
      </c>
      <c r="Z1104" s="18" t="str">
        <f>IFERROR(IF(VLOOKUP(B1104,IMPORT!$F:$AF,25,FALSE)&lt;&gt;"null",VLOOKUP(B1104,IMPORT!$F:$AF,25,FALSE),""),"")</f>
        <v/>
      </c>
    </row>
    <row r="1105" spans="1:26">
      <c r="A1105" s="1" t="str">
        <f>IFERROR(IF(IMPORT!C1105&lt;&gt;"",IMPORT!C1105,""),"")</f>
        <v/>
      </c>
      <c r="B1105" s="1">
        <f>IFERROR(VLOOKUP(D1105,IMPORT!$1:$1048576,6,FALSE),"")</f>
        <v>0</v>
      </c>
      <c r="C1105" s="1" t="str">
        <f>IFERROR(VLOOKUP(B1105,IMPORT!$F:$G,2,FALSE),"")</f>
        <v/>
      </c>
      <c r="D1105" s="8" t="str">
        <f>IFERROR(IF(IMPORT!A1105&lt;&gt;"",IMPORT!A1105,""),"")</f>
        <v/>
      </c>
      <c r="E1105" s="1">
        <f>IFERROR(VLOOKUP(D1105,IMPORT!$1:$1048576,21,FALSE),"")</f>
        <v>0</v>
      </c>
      <c r="F1105" s="25" t="str">
        <f>IFERROR(IF(VLOOKUP(B1105,IMPORT!$F:$J,4,0)="true","","S"),"")</f>
        <v/>
      </c>
      <c r="G1105" s="10" t="str">
        <f>IFERROR(IF(VLOOKUP(B1105,IMPORT!$F:$J,5,0)="normal","","B"),"")</f>
        <v/>
      </c>
      <c r="H1105" s="26" t="str">
        <f>IFERROR(IF(VLOOKUP(B1105,IMPORT!$F:$L,7,0)="true","","P"),"")</f>
        <v/>
      </c>
      <c r="I1105" s="18" t="str">
        <f>IF(AND(OR(IMPORT!K1105="available",IMPORT!K1105="reservation",IMPORT!K1105="reservation-late"),OR(A1105&lt;&gt;"Z - Garage - Livraison",A1105&lt;&gt;"Z - Garage - Livraison")),B1105,"")</f>
        <v/>
      </c>
      <c r="J1105" s="18" t="str">
        <f>IFERROR(IF(VLOOKUP(B1105,IMPORT!$F:$AF,21,FALSE)&lt;&gt;"null",IF(OR(A1105="Z - Garage - Livraison",A1105="Z - Garage - Restitution"),"",B1105),""),"")</f>
        <v/>
      </c>
      <c r="K1105" s="18" t="str">
        <f>IF(AND(J1105="",OR(IMPORT!K1105="intervention",IMPORT!K1105="intervention-late")),IF(OR(A1105="Z - Garage - Livraison",A1105="Z - Garage - Restitution"),"",B1105),"")</f>
        <v/>
      </c>
      <c r="L1105" s="18" t="str">
        <f>IFERROR(IF(OR(A1105="Z - Garage - Livraison",A1105="Z - Garage - Restitution"),B1105,""),"")</f>
        <v/>
      </c>
      <c r="M1105" s="20" t="str">
        <f>IFERROR(INT(IF(OR(IMPORT!K1105="intervention",IMPORT!K1105="intervention-late",IMPORT!K1105="unavailable"),IF(J1105&lt;&gt;"",MID(VLOOKUP(B1105,IMPORT!$F:$AF,21,0),1,10),MID(VLOOKUP(B1105,IMPORT!$F:$AF,19,0),1,10)),"")),"")</f>
        <v/>
      </c>
      <c r="N1105" s="20" t="str">
        <f>IFERROR(INT(IF(OR(IMPORT!K1105="intervention",IMPORT!K1105="intervention-late",IMPORT!K1105="unavailable"),IF(J1105&lt;&gt;"",MID(VLOOKUP(B1105,IMPORT!$F:$AF,22,0),1,10),MID(VLOOKUP(B1105,IMPORT!$F:$AF,20,0),1,10)),"")),"")</f>
        <v/>
      </c>
      <c r="O1105" s="18" t="str">
        <f t="shared" ca="1" si="17"/>
        <v/>
      </c>
      <c r="P1105" s="14" t="str">
        <f>IFERROR(INT(IF(MID(VLOOKUP(B1105,IMPORT!$F:$AF,23,FALSE),1,10)&lt;&gt;"null",MID(VLOOKUP(B1105,IMPORT!$F:$AF,23,FALSE),1,10),"")),"")</f>
        <v/>
      </c>
      <c r="Q1105" s="16" t="str">
        <f>IFERROR(INT(IF(MID(VLOOKUP(B1105,IMPORT!$F:$AF,26,FALSE),1,10)&lt;&gt;"null",MID(VLOOKUP(B1105,IMPORT!$F:$AF,26,FALSE),1,10),"")),"")</f>
        <v/>
      </c>
      <c r="R1105" s="16" t="str">
        <f>IFERROR(IF(VLOOKUP(B1105,IMPORT!$F:$AF,11,FALSE)="true","X",""),"")</f>
        <v/>
      </c>
      <c r="S1105" s="16" t="str">
        <f>IFERROR(IF(VLOOKUP(B1105,IMPORT!$F:$AF,12,FALSE)="true","X",""),"")</f>
        <v/>
      </c>
      <c r="T1105" s="16" t="str">
        <f>IFERROR(IF(VLOOKUP(B1105,IMPORT!$F:$AF,9,FALSE)="true","X",""),"")</f>
        <v/>
      </c>
      <c r="U1105" s="16" t="str">
        <f>IFERROR(IF(VLOOKUP(B1105,IMPORT!$F:$AF,10,FALSE)="true","X",""),"")</f>
        <v/>
      </c>
      <c r="V1105" s="16" t="str">
        <f>IFERROR(IF(VLOOKUP(B1105,IMPORT!$F:$AF,13,FALSE)="true","X",""),"")</f>
        <v/>
      </c>
      <c r="W1105" s="16" t="str">
        <f>IFERROR(IF(VLOOKUP(B1105,IMPORT!$F:$AF,14,FALSE)="true","X",""),"")</f>
        <v/>
      </c>
      <c r="X1105" s="12" t="str">
        <f>IFERROR(INT(IF(MID(VLOOKUP(B1105,IMPORT!$F:$AF,27,FALSE),1,10)&lt;&gt;"null",MID(VLOOKUP(B1105,IMPORT!$F:$AF,27,FALSE),1,10),"-")),"")</f>
        <v/>
      </c>
      <c r="Y1105" s="21" t="str">
        <f>IFERROR(IF(VLOOKUP(B1105,IMPORT!$F:$AF,24,FALSE)&lt;&gt;"null",VLOOKUP(B1105,IMPORT!$F:$AF,24,FALSE),""),"")</f>
        <v/>
      </c>
      <c r="Z1105" s="18" t="str">
        <f>IFERROR(IF(VLOOKUP(B1105,IMPORT!$F:$AF,25,FALSE)&lt;&gt;"null",VLOOKUP(B1105,IMPORT!$F:$AF,25,FALSE),""),"")</f>
        <v/>
      </c>
    </row>
    <row r="1106" spans="1:26">
      <c r="A1106" s="1" t="str">
        <f>IFERROR(IF(IMPORT!C1106&lt;&gt;"",IMPORT!C1106,""),"")</f>
        <v/>
      </c>
      <c r="B1106" s="1">
        <f>IFERROR(VLOOKUP(D1106,IMPORT!$1:$1048576,6,FALSE),"")</f>
        <v>0</v>
      </c>
      <c r="C1106" s="1" t="str">
        <f>IFERROR(VLOOKUP(B1106,IMPORT!$F:$G,2,FALSE),"")</f>
        <v/>
      </c>
      <c r="D1106" s="8" t="str">
        <f>IFERROR(IF(IMPORT!A1106&lt;&gt;"",IMPORT!A1106,""),"")</f>
        <v/>
      </c>
      <c r="E1106" s="1">
        <f>IFERROR(VLOOKUP(D1106,IMPORT!$1:$1048576,21,FALSE),"")</f>
        <v>0</v>
      </c>
      <c r="F1106" s="25" t="str">
        <f>IFERROR(IF(VLOOKUP(B1106,IMPORT!$F:$J,4,0)="true","","S"),"")</f>
        <v/>
      </c>
      <c r="G1106" s="10" t="str">
        <f>IFERROR(IF(VLOOKUP(B1106,IMPORT!$F:$J,5,0)="normal","","B"),"")</f>
        <v/>
      </c>
      <c r="H1106" s="26" t="str">
        <f>IFERROR(IF(VLOOKUP(B1106,IMPORT!$F:$L,7,0)="true","","P"),"")</f>
        <v/>
      </c>
      <c r="I1106" s="18" t="str">
        <f>IF(AND(OR(IMPORT!K1106="available",IMPORT!K1106="reservation",IMPORT!K1106="reservation-late"),OR(A1106&lt;&gt;"Z - Garage - Livraison",A1106&lt;&gt;"Z - Garage - Livraison")),B1106,"")</f>
        <v/>
      </c>
      <c r="J1106" s="18" t="str">
        <f>IFERROR(IF(VLOOKUP(B1106,IMPORT!$F:$AF,21,FALSE)&lt;&gt;"null",IF(OR(A1106="Z - Garage - Livraison",A1106="Z - Garage - Restitution"),"",B1106),""),"")</f>
        <v/>
      </c>
      <c r="K1106" s="18" t="str">
        <f>IF(AND(J1106="",OR(IMPORT!K1106="intervention",IMPORT!K1106="intervention-late")),IF(OR(A1106="Z - Garage - Livraison",A1106="Z - Garage - Restitution"),"",B1106),"")</f>
        <v/>
      </c>
      <c r="L1106" s="18" t="str">
        <f>IFERROR(IF(OR(A1106="Z - Garage - Livraison",A1106="Z - Garage - Restitution"),B1106,""),"")</f>
        <v/>
      </c>
      <c r="M1106" s="20" t="str">
        <f>IFERROR(INT(IF(OR(IMPORT!K1106="intervention",IMPORT!K1106="intervention-late",IMPORT!K1106="unavailable"),IF(J1106&lt;&gt;"",MID(VLOOKUP(B1106,IMPORT!$F:$AF,21,0),1,10),MID(VLOOKUP(B1106,IMPORT!$F:$AF,19,0),1,10)),"")),"")</f>
        <v/>
      </c>
      <c r="N1106" s="20" t="str">
        <f>IFERROR(INT(IF(OR(IMPORT!K1106="intervention",IMPORT!K1106="intervention-late",IMPORT!K1106="unavailable"),IF(J1106&lt;&gt;"",MID(VLOOKUP(B1106,IMPORT!$F:$AF,22,0),1,10),MID(VLOOKUP(B1106,IMPORT!$F:$AF,20,0),1,10)),"")),"")</f>
        <v/>
      </c>
      <c r="O1106" s="18" t="str">
        <f t="shared" ca="1" si="17"/>
        <v/>
      </c>
      <c r="P1106" s="14" t="str">
        <f>IFERROR(INT(IF(MID(VLOOKUP(B1106,IMPORT!$F:$AF,23,FALSE),1,10)&lt;&gt;"null",MID(VLOOKUP(B1106,IMPORT!$F:$AF,23,FALSE),1,10),"")),"")</f>
        <v/>
      </c>
      <c r="Q1106" s="16" t="str">
        <f>IFERROR(INT(IF(MID(VLOOKUP(B1106,IMPORT!$F:$AF,26,FALSE),1,10)&lt;&gt;"null",MID(VLOOKUP(B1106,IMPORT!$F:$AF,26,FALSE),1,10),"")),"")</f>
        <v/>
      </c>
      <c r="R1106" s="16" t="str">
        <f>IFERROR(IF(VLOOKUP(B1106,IMPORT!$F:$AF,11,FALSE)="true","X",""),"")</f>
        <v/>
      </c>
      <c r="S1106" s="16" t="str">
        <f>IFERROR(IF(VLOOKUP(B1106,IMPORT!$F:$AF,12,FALSE)="true","X",""),"")</f>
        <v/>
      </c>
      <c r="T1106" s="16" t="str">
        <f>IFERROR(IF(VLOOKUP(B1106,IMPORT!$F:$AF,9,FALSE)="true","X",""),"")</f>
        <v/>
      </c>
      <c r="U1106" s="16" t="str">
        <f>IFERROR(IF(VLOOKUP(B1106,IMPORT!$F:$AF,10,FALSE)="true","X",""),"")</f>
        <v/>
      </c>
      <c r="V1106" s="16" t="str">
        <f>IFERROR(IF(VLOOKUP(B1106,IMPORT!$F:$AF,13,FALSE)="true","X",""),"")</f>
        <v/>
      </c>
      <c r="W1106" s="16" t="str">
        <f>IFERROR(IF(VLOOKUP(B1106,IMPORT!$F:$AF,14,FALSE)="true","X",""),"")</f>
        <v/>
      </c>
      <c r="X1106" s="12" t="str">
        <f>IFERROR(INT(IF(MID(VLOOKUP(B1106,IMPORT!$F:$AF,27,FALSE),1,10)&lt;&gt;"null",MID(VLOOKUP(B1106,IMPORT!$F:$AF,27,FALSE),1,10),"-")),"")</f>
        <v/>
      </c>
      <c r="Y1106" s="21" t="str">
        <f>IFERROR(IF(VLOOKUP(B1106,IMPORT!$F:$AF,24,FALSE)&lt;&gt;"null",VLOOKUP(B1106,IMPORT!$F:$AF,24,FALSE),""),"")</f>
        <v/>
      </c>
      <c r="Z1106" s="18" t="str">
        <f>IFERROR(IF(VLOOKUP(B1106,IMPORT!$F:$AF,25,FALSE)&lt;&gt;"null",VLOOKUP(B1106,IMPORT!$F:$AF,25,FALSE),""),"")</f>
        <v/>
      </c>
    </row>
    <row r="1107" spans="1:26">
      <c r="A1107" s="1" t="str">
        <f>IFERROR(IF(IMPORT!C1107&lt;&gt;"",IMPORT!C1107,""),"")</f>
        <v/>
      </c>
      <c r="B1107" s="1">
        <f>IFERROR(VLOOKUP(D1107,IMPORT!$1:$1048576,6,FALSE),"")</f>
        <v>0</v>
      </c>
      <c r="C1107" s="1" t="str">
        <f>IFERROR(VLOOKUP(B1107,IMPORT!$F:$G,2,FALSE),"")</f>
        <v/>
      </c>
      <c r="D1107" s="8" t="str">
        <f>IFERROR(IF(IMPORT!A1107&lt;&gt;"",IMPORT!A1107,""),"")</f>
        <v/>
      </c>
      <c r="E1107" s="1">
        <f>IFERROR(VLOOKUP(D1107,IMPORT!$1:$1048576,21,FALSE),"")</f>
        <v>0</v>
      </c>
      <c r="F1107" s="25" t="str">
        <f>IFERROR(IF(VLOOKUP(B1107,IMPORT!$F:$J,4,0)="true","","S"),"")</f>
        <v/>
      </c>
      <c r="G1107" s="10" t="str">
        <f>IFERROR(IF(VLOOKUP(B1107,IMPORT!$F:$J,5,0)="normal","","B"),"")</f>
        <v/>
      </c>
      <c r="H1107" s="26" t="str">
        <f>IFERROR(IF(VLOOKUP(B1107,IMPORT!$F:$L,7,0)="true","","P"),"")</f>
        <v/>
      </c>
      <c r="I1107" s="18" t="str">
        <f>IF(AND(OR(IMPORT!K1107="available",IMPORT!K1107="reservation",IMPORT!K1107="reservation-late"),OR(A1107&lt;&gt;"Z - Garage - Livraison",A1107&lt;&gt;"Z - Garage - Livraison")),B1107,"")</f>
        <v/>
      </c>
      <c r="J1107" s="18" t="str">
        <f>IFERROR(IF(VLOOKUP(B1107,IMPORT!$F:$AF,21,FALSE)&lt;&gt;"null",IF(OR(A1107="Z - Garage - Livraison",A1107="Z - Garage - Restitution"),"",B1107),""),"")</f>
        <v/>
      </c>
      <c r="K1107" s="18" t="str">
        <f>IF(AND(J1107="",OR(IMPORT!K1107="intervention",IMPORT!K1107="intervention-late")),IF(OR(A1107="Z - Garage - Livraison",A1107="Z - Garage - Restitution"),"",B1107),"")</f>
        <v/>
      </c>
      <c r="L1107" s="18" t="str">
        <f>IFERROR(IF(OR(A1107="Z - Garage - Livraison",A1107="Z - Garage - Restitution"),B1107,""),"")</f>
        <v/>
      </c>
      <c r="M1107" s="20" t="str">
        <f>IFERROR(INT(IF(OR(IMPORT!K1107="intervention",IMPORT!K1107="intervention-late",IMPORT!K1107="unavailable"),IF(J1107&lt;&gt;"",MID(VLOOKUP(B1107,IMPORT!$F:$AF,21,0),1,10),MID(VLOOKUP(B1107,IMPORT!$F:$AF,19,0),1,10)),"")),"")</f>
        <v/>
      </c>
      <c r="N1107" s="20" t="str">
        <f>IFERROR(INT(IF(OR(IMPORT!K1107="intervention",IMPORT!K1107="intervention-late",IMPORT!K1107="unavailable"),IF(J1107&lt;&gt;"",MID(VLOOKUP(B1107,IMPORT!$F:$AF,22,0),1,10),MID(VLOOKUP(B1107,IMPORT!$F:$AF,20,0),1,10)),"")),"")</f>
        <v/>
      </c>
      <c r="O1107" s="18" t="str">
        <f t="shared" ca="1" si="17"/>
        <v/>
      </c>
      <c r="P1107" s="14" t="str">
        <f>IFERROR(INT(IF(MID(VLOOKUP(B1107,IMPORT!$F:$AF,23,FALSE),1,10)&lt;&gt;"null",MID(VLOOKUP(B1107,IMPORT!$F:$AF,23,FALSE),1,10),"")),"")</f>
        <v/>
      </c>
      <c r="Q1107" s="16" t="str">
        <f>IFERROR(INT(IF(MID(VLOOKUP(B1107,IMPORT!$F:$AF,26,FALSE),1,10)&lt;&gt;"null",MID(VLOOKUP(B1107,IMPORT!$F:$AF,26,FALSE),1,10),"")),"")</f>
        <v/>
      </c>
      <c r="R1107" s="16" t="str">
        <f>IFERROR(IF(VLOOKUP(B1107,IMPORT!$F:$AF,11,FALSE)="true","X",""),"")</f>
        <v/>
      </c>
      <c r="S1107" s="16" t="str">
        <f>IFERROR(IF(VLOOKUP(B1107,IMPORT!$F:$AF,12,FALSE)="true","X",""),"")</f>
        <v/>
      </c>
      <c r="T1107" s="16" t="str">
        <f>IFERROR(IF(VLOOKUP(B1107,IMPORT!$F:$AF,9,FALSE)="true","X",""),"")</f>
        <v/>
      </c>
      <c r="U1107" s="16" t="str">
        <f>IFERROR(IF(VLOOKUP(B1107,IMPORT!$F:$AF,10,FALSE)="true","X",""),"")</f>
        <v/>
      </c>
      <c r="V1107" s="16" t="str">
        <f>IFERROR(IF(VLOOKUP(B1107,IMPORT!$F:$AF,13,FALSE)="true","X",""),"")</f>
        <v/>
      </c>
      <c r="W1107" s="16" t="str">
        <f>IFERROR(IF(VLOOKUP(B1107,IMPORT!$F:$AF,14,FALSE)="true","X",""),"")</f>
        <v/>
      </c>
      <c r="X1107" s="12" t="str">
        <f>IFERROR(INT(IF(MID(VLOOKUP(B1107,IMPORT!$F:$AF,27,FALSE),1,10)&lt;&gt;"null",MID(VLOOKUP(B1107,IMPORT!$F:$AF,27,FALSE),1,10),"-")),"")</f>
        <v/>
      </c>
      <c r="Y1107" s="21" t="str">
        <f>IFERROR(IF(VLOOKUP(B1107,IMPORT!$F:$AF,24,FALSE)&lt;&gt;"null",VLOOKUP(B1107,IMPORT!$F:$AF,24,FALSE),""),"")</f>
        <v/>
      </c>
      <c r="Z1107" s="18" t="str">
        <f>IFERROR(IF(VLOOKUP(B1107,IMPORT!$F:$AF,25,FALSE)&lt;&gt;"null",VLOOKUP(B1107,IMPORT!$F:$AF,25,FALSE),""),"")</f>
        <v/>
      </c>
    </row>
    <row r="1108" spans="1:26">
      <c r="A1108" s="1" t="str">
        <f>IFERROR(IF(IMPORT!C1108&lt;&gt;"",IMPORT!C1108,""),"")</f>
        <v/>
      </c>
      <c r="B1108" s="1">
        <f>IFERROR(VLOOKUP(D1108,IMPORT!$1:$1048576,6,FALSE),"")</f>
        <v>0</v>
      </c>
      <c r="C1108" s="1" t="str">
        <f>IFERROR(VLOOKUP(B1108,IMPORT!$F:$G,2,FALSE),"")</f>
        <v/>
      </c>
      <c r="D1108" s="8" t="str">
        <f>IFERROR(IF(IMPORT!A1108&lt;&gt;"",IMPORT!A1108,""),"")</f>
        <v/>
      </c>
      <c r="E1108" s="1">
        <f>IFERROR(VLOOKUP(D1108,IMPORT!$1:$1048576,21,FALSE),"")</f>
        <v>0</v>
      </c>
      <c r="F1108" s="25" t="str">
        <f>IFERROR(IF(VLOOKUP(B1108,IMPORT!$F:$J,4,0)="true","","S"),"")</f>
        <v/>
      </c>
      <c r="G1108" s="10" t="str">
        <f>IFERROR(IF(VLOOKUP(B1108,IMPORT!$F:$J,5,0)="normal","","B"),"")</f>
        <v/>
      </c>
      <c r="H1108" s="26" t="str">
        <f>IFERROR(IF(VLOOKUP(B1108,IMPORT!$F:$L,7,0)="true","","P"),"")</f>
        <v/>
      </c>
      <c r="I1108" s="18" t="str">
        <f>IF(AND(OR(IMPORT!K1108="available",IMPORT!K1108="reservation",IMPORT!K1108="reservation-late"),OR(A1108&lt;&gt;"Z - Garage - Livraison",A1108&lt;&gt;"Z - Garage - Livraison")),B1108,"")</f>
        <v/>
      </c>
      <c r="J1108" s="18" t="str">
        <f>IFERROR(IF(VLOOKUP(B1108,IMPORT!$F:$AF,21,FALSE)&lt;&gt;"null",IF(OR(A1108="Z - Garage - Livraison",A1108="Z - Garage - Restitution"),"",B1108),""),"")</f>
        <v/>
      </c>
      <c r="K1108" s="18" t="str">
        <f>IF(AND(J1108="",OR(IMPORT!K1108="intervention",IMPORT!K1108="intervention-late")),IF(OR(A1108="Z - Garage - Livraison",A1108="Z - Garage - Restitution"),"",B1108),"")</f>
        <v/>
      </c>
      <c r="L1108" s="18" t="str">
        <f>IFERROR(IF(OR(A1108="Z - Garage - Livraison",A1108="Z - Garage - Restitution"),B1108,""),"")</f>
        <v/>
      </c>
      <c r="M1108" s="20" t="str">
        <f>IFERROR(INT(IF(OR(IMPORT!K1108="intervention",IMPORT!K1108="intervention-late",IMPORT!K1108="unavailable"),IF(J1108&lt;&gt;"",MID(VLOOKUP(B1108,IMPORT!$F:$AF,21,0),1,10),MID(VLOOKUP(B1108,IMPORT!$F:$AF,19,0),1,10)),"")),"")</f>
        <v/>
      </c>
      <c r="N1108" s="20" t="str">
        <f>IFERROR(INT(IF(OR(IMPORT!K1108="intervention",IMPORT!K1108="intervention-late",IMPORT!K1108="unavailable"),IF(J1108&lt;&gt;"",MID(VLOOKUP(B1108,IMPORT!$F:$AF,22,0),1,10),MID(VLOOKUP(B1108,IMPORT!$F:$AF,20,0),1,10)),"")),"")</f>
        <v/>
      </c>
      <c r="O1108" s="18" t="str">
        <f t="shared" ca="1" si="17"/>
        <v/>
      </c>
      <c r="P1108" s="14" t="str">
        <f>IFERROR(INT(IF(MID(VLOOKUP(B1108,IMPORT!$F:$AF,23,FALSE),1,10)&lt;&gt;"null",MID(VLOOKUP(B1108,IMPORT!$F:$AF,23,FALSE),1,10),"")),"")</f>
        <v/>
      </c>
      <c r="Q1108" s="16" t="str">
        <f>IFERROR(INT(IF(MID(VLOOKUP(B1108,IMPORT!$F:$AF,26,FALSE),1,10)&lt;&gt;"null",MID(VLOOKUP(B1108,IMPORT!$F:$AF,26,FALSE),1,10),"")),"")</f>
        <v/>
      </c>
      <c r="R1108" s="16" t="str">
        <f>IFERROR(IF(VLOOKUP(B1108,IMPORT!$F:$AF,11,FALSE)="true","X",""),"")</f>
        <v/>
      </c>
      <c r="S1108" s="16" t="str">
        <f>IFERROR(IF(VLOOKUP(B1108,IMPORT!$F:$AF,12,FALSE)="true","X",""),"")</f>
        <v/>
      </c>
      <c r="T1108" s="16" t="str">
        <f>IFERROR(IF(VLOOKUP(B1108,IMPORT!$F:$AF,9,FALSE)="true","X",""),"")</f>
        <v/>
      </c>
      <c r="U1108" s="16" t="str">
        <f>IFERROR(IF(VLOOKUP(B1108,IMPORT!$F:$AF,10,FALSE)="true","X",""),"")</f>
        <v/>
      </c>
      <c r="V1108" s="16" t="str">
        <f>IFERROR(IF(VLOOKUP(B1108,IMPORT!$F:$AF,13,FALSE)="true","X",""),"")</f>
        <v/>
      </c>
      <c r="W1108" s="16" t="str">
        <f>IFERROR(IF(VLOOKUP(B1108,IMPORT!$F:$AF,14,FALSE)="true","X",""),"")</f>
        <v/>
      </c>
      <c r="X1108" s="12" t="str">
        <f>IFERROR(INT(IF(MID(VLOOKUP(B1108,IMPORT!$F:$AF,27,FALSE),1,10)&lt;&gt;"null",MID(VLOOKUP(B1108,IMPORT!$F:$AF,27,FALSE),1,10),"-")),"")</f>
        <v/>
      </c>
      <c r="Y1108" s="21" t="str">
        <f>IFERROR(IF(VLOOKUP(B1108,IMPORT!$F:$AF,24,FALSE)&lt;&gt;"null",VLOOKUP(B1108,IMPORT!$F:$AF,24,FALSE),""),"")</f>
        <v/>
      </c>
      <c r="Z1108" s="18" t="str">
        <f>IFERROR(IF(VLOOKUP(B1108,IMPORT!$F:$AF,25,FALSE)&lt;&gt;"null",VLOOKUP(B1108,IMPORT!$F:$AF,25,FALSE),""),"")</f>
        <v/>
      </c>
    </row>
    <row r="1109" spans="1:26">
      <c r="A1109" s="1" t="str">
        <f>IFERROR(IF(IMPORT!C1109&lt;&gt;"",IMPORT!C1109,""),"")</f>
        <v/>
      </c>
      <c r="B1109" s="1">
        <f>IFERROR(VLOOKUP(D1109,IMPORT!$1:$1048576,6,FALSE),"")</f>
        <v>0</v>
      </c>
      <c r="C1109" s="1" t="str">
        <f>IFERROR(VLOOKUP(B1109,IMPORT!$F:$G,2,FALSE),"")</f>
        <v/>
      </c>
      <c r="D1109" s="8" t="str">
        <f>IFERROR(IF(IMPORT!A1109&lt;&gt;"",IMPORT!A1109,""),"")</f>
        <v/>
      </c>
      <c r="E1109" s="1">
        <f>IFERROR(VLOOKUP(D1109,IMPORT!$1:$1048576,21,FALSE),"")</f>
        <v>0</v>
      </c>
      <c r="F1109" s="25" t="str">
        <f>IFERROR(IF(VLOOKUP(B1109,IMPORT!$F:$J,4,0)="true","","S"),"")</f>
        <v/>
      </c>
      <c r="G1109" s="10" t="str">
        <f>IFERROR(IF(VLOOKUP(B1109,IMPORT!$F:$J,5,0)="normal","","B"),"")</f>
        <v/>
      </c>
      <c r="H1109" s="26" t="str">
        <f>IFERROR(IF(VLOOKUP(B1109,IMPORT!$F:$L,7,0)="true","","P"),"")</f>
        <v/>
      </c>
      <c r="I1109" s="18" t="str">
        <f>IF(AND(OR(IMPORT!K1109="available",IMPORT!K1109="reservation",IMPORT!K1109="reservation-late"),OR(A1109&lt;&gt;"Z - Garage - Livraison",A1109&lt;&gt;"Z - Garage - Livraison")),B1109,"")</f>
        <v/>
      </c>
      <c r="J1109" s="18" t="str">
        <f>IFERROR(IF(VLOOKUP(B1109,IMPORT!$F:$AF,21,FALSE)&lt;&gt;"null",IF(OR(A1109="Z - Garage - Livraison",A1109="Z - Garage - Restitution"),"",B1109),""),"")</f>
        <v/>
      </c>
      <c r="K1109" s="18" t="str">
        <f>IF(AND(J1109="",OR(IMPORT!K1109="intervention",IMPORT!K1109="intervention-late")),IF(OR(A1109="Z - Garage - Livraison",A1109="Z - Garage - Restitution"),"",B1109),"")</f>
        <v/>
      </c>
      <c r="L1109" s="18" t="str">
        <f>IFERROR(IF(OR(A1109="Z - Garage - Livraison",A1109="Z - Garage - Restitution"),B1109,""),"")</f>
        <v/>
      </c>
      <c r="M1109" s="20" t="str">
        <f>IFERROR(INT(IF(OR(IMPORT!K1109="intervention",IMPORT!K1109="intervention-late",IMPORT!K1109="unavailable"),IF(J1109&lt;&gt;"",MID(VLOOKUP(B1109,IMPORT!$F:$AF,21,0),1,10),MID(VLOOKUP(B1109,IMPORT!$F:$AF,19,0),1,10)),"")),"")</f>
        <v/>
      </c>
      <c r="N1109" s="20" t="str">
        <f>IFERROR(INT(IF(OR(IMPORT!K1109="intervention",IMPORT!K1109="intervention-late",IMPORT!K1109="unavailable"),IF(J1109&lt;&gt;"",MID(VLOOKUP(B1109,IMPORT!$F:$AF,22,0),1,10),MID(VLOOKUP(B1109,IMPORT!$F:$AF,20,0),1,10)),"")),"")</f>
        <v/>
      </c>
      <c r="O1109" s="18" t="str">
        <f t="shared" ca="1" si="17"/>
        <v/>
      </c>
      <c r="P1109" s="14" t="str">
        <f>IFERROR(INT(IF(MID(VLOOKUP(B1109,IMPORT!$F:$AF,23,FALSE),1,10)&lt;&gt;"null",MID(VLOOKUP(B1109,IMPORT!$F:$AF,23,FALSE),1,10),"")),"")</f>
        <v/>
      </c>
      <c r="Q1109" s="16" t="str">
        <f>IFERROR(INT(IF(MID(VLOOKUP(B1109,IMPORT!$F:$AF,26,FALSE),1,10)&lt;&gt;"null",MID(VLOOKUP(B1109,IMPORT!$F:$AF,26,FALSE),1,10),"")),"")</f>
        <v/>
      </c>
      <c r="R1109" s="16" t="str">
        <f>IFERROR(IF(VLOOKUP(B1109,IMPORT!$F:$AF,11,FALSE)="true","X",""),"")</f>
        <v/>
      </c>
      <c r="S1109" s="16" t="str">
        <f>IFERROR(IF(VLOOKUP(B1109,IMPORT!$F:$AF,12,FALSE)="true","X",""),"")</f>
        <v/>
      </c>
      <c r="T1109" s="16" t="str">
        <f>IFERROR(IF(VLOOKUP(B1109,IMPORT!$F:$AF,9,FALSE)="true","X",""),"")</f>
        <v/>
      </c>
      <c r="U1109" s="16" t="str">
        <f>IFERROR(IF(VLOOKUP(B1109,IMPORT!$F:$AF,10,FALSE)="true","X",""),"")</f>
        <v/>
      </c>
      <c r="V1109" s="16" t="str">
        <f>IFERROR(IF(VLOOKUP(B1109,IMPORT!$F:$AF,13,FALSE)="true","X",""),"")</f>
        <v/>
      </c>
      <c r="W1109" s="16" t="str">
        <f>IFERROR(IF(VLOOKUP(B1109,IMPORT!$F:$AF,14,FALSE)="true","X",""),"")</f>
        <v/>
      </c>
      <c r="X1109" s="12" t="str">
        <f>IFERROR(INT(IF(MID(VLOOKUP(B1109,IMPORT!$F:$AF,27,FALSE),1,10)&lt;&gt;"null",MID(VLOOKUP(B1109,IMPORT!$F:$AF,27,FALSE),1,10),"-")),"")</f>
        <v/>
      </c>
      <c r="Y1109" s="21" t="str">
        <f>IFERROR(IF(VLOOKUP(B1109,IMPORT!$F:$AF,24,FALSE)&lt;&gt;"null",VLOOKUP(B1109,IMPORT!$F:$AF,24,FALSE),""),"")</f>
        <v/>
      </c>
      <c r="Z1109" s="18" t="str">
        <f>IFERROR(IF(VLOOKUP(B1109,IMPORT!$F:$AF,25,FALSE)&lt;&gt;"null",VLOOKUP(B1109,IMPORT!$F:$AF,25,FALSE),""),"")</f>
        <v/>
      </c>
    </row>
    <row r="1110" spans="1:26">
      <c r="A1110" s="1" t="str">
        <f>IFERROR(IF(IMPORT!C1110&lt;&gt;"",IMPORT!C1110,""),"")</f>
        <v/>
      </c>
      <c r="B1110" s="1">
        <f>IFERROR(VLOOKUP(D1110,IMPORT!$1:$1048576,6,FALSE),"")</f>
        <v>0</v>
      </c>
      <c r="C1110" s="1" t="str">
        <f>IFERROR(VLOOKUP(B1110,IMPORT!$F:$G,2,FALSE),"")</f>
        <v/>
      </c>
      <c r="D1110" s="8" t="str">
        <f>IFERROR(IF(IMPORT!A1110&lt;&gt;"",IMPORT!A1110,""),"")</f>
        <v/>
      </c>
      <c r="E1110" s="1">
        <f>IFERROR(VLOOKUP(D1110,IMPORT!$1:$1048576,21,FALSE),"")</f>
        <v>0</v>
      </c>
      <c r="F1110" s="25" t="str">
        <f>IFERROR(IF(VLOOKUP(B1110,IMPORT!$F:$J,4,0)="true","","S"),"")</f>
        <v/>
      </c>
      <c r="G1110" s="10" t="str">
        <f>IFERROR(IF(VLOOKUP(B1110,IMPORT!$F:$J,5,0)="normal","","B"),"")</f>
        <v/>
      </c>
      <c r="H1110" s="26" t="str">
        <f>IFERROR(IF(VLOOKUP(B1110,IMPORT!$F:$L,7,0)="true","","P"),"")</f>
        <v/>
      </c>
      <c r="I1110" s="18" t="str">
        <f>IF(AND(OR(IMPORT!K1110="available",IMPORT!K1110="reservation",IMPORT!K1110="reservation-late"),OR(A1110&lt;&gt;"Z - Garage - Livraison",A1110&lt;&gt;"Z - Garage - Livraison")),B1110,"")</f>
        <v/>
      </c>
      <c r="J1110" s="18" t="str">
        <f>IFERROR(IF(VLOOKUP(B1110,IMPORT!$F:$AF,21,FALSE)&lt;&gt;"null",IF(OR(A1110="Z - Garage - Livraison",A1110="Z - Garage - Restitution"),"",B1110),""),"")</f>
        <v/>
      </c>
      <c r="K1110" s="18" t="str">
        <f>IF(AND(J1110="",OR(IMPORT!K1110="intervention",IMPORT!K1110="intervention-late")),IF(OR(A1110="Z - Garage - Livraison",A1110="Z - Garage - Restitution"),"",B1110),"")</f>
        <v/>
      </c>
      <c r="L1110" s="18" t="str">
        <f>IFERROR(IF(OR(A1110="Z - Garage - Livraison",A1110="Z - Garage - Restitution"),B1110,""),"")</f>
        <v/>
      </c>
      <c r="M1110" s="20" t="str">
        <f>IFERROR(INT(IF(OR(IMPORT!K1110="intervention",IMPORT!K1110="intervention-late",IMPORT!K1110="unavailable"),IF(J1110&lt;&gt;"",MID(VLOOKUP(B1110,IMPORT!$F:$AF,21,0),1,10),MID(VLOOKUP(B1110,IMPORT!$F:$AF,19,0),1,10)),"")),"")</f>
        <v/>
      </c>
      <c r="N1110" s="20" t="str">
        <f>IFERROR(INT(IF(OR(IMPORT!K1110="intervention",IMPORT!K1110="intervention-late",IMPORT!K1110="unavailable"),IF(J1110&lt;&gt;"",MID(VLOOKUP(B1110,IMPORT!$F:$AF,22,0),1,10),MID(VLOOKUP(B1110,IMPORT!$F:$AF,20,0),1,10)),"")),"")</f>
        <v/>
      </c>
      <c r="O1110" s="18" t="str">
        <f t="shared" ca="1" si="17"/>
        <v/>
      </c>
      <c r="P1110" s="14" t="str">
        <f>IFERROR(INT(IF(MID(VLOOKUP(B1110,IMPORT!$F:$AF,23,FALSE),1,10)&lt;&gt;"null",MID(VLOOKUP(B1110,IMPORT!$F:$AF,23,FALSE),1,10),"")),"")</f>
        <v/>
      </c>
      <c r="Q1110" s="16" t="str">
        <f>IFERROR(INT(IF(MID(VLOOKUP(B1110,IMPORT!$F:$AF,26,FALSE),1,10)&lt;&gt;"null",MID(VLOOKUP(B1110,IMPORT!$F:$AF,26,FALSE),1,10),"")),"")</f>
        <v/>
      </c>
      <c r="R1110" s="16" t="str">
        <f>IFERROR(IF(VLOOKUP(B1110,IMPORT!$F:$AF,11,FALSE)="true","X",""),"")</f>
        <v/>
      </c>
      <c r="S1110" s="16" t="str">
        <f>IFERROR(IF(VLOOKUP(B1110,IMPORT!$F:$AF,12,FALSE)="true","X",""),"")</f>
        <v/>
      </c>
      <c r="T1110" s="16" t="str">
        <f>IFERROR(IF(VLOOKUP(B1110,IMPORT!$F:$AF,9,FALSE)="true","X",""),"")</f>
        <v/>
      </c>
      <c r="U1110" s="16" t="str">
        <f>IFERROR(IF(VLOOKUP(B1110,IMPORT!$F:$AF,10,FALSE)="true","X",""),"")</f>
        <v/>
      </c>
      <c r="V1110" s="16" t="str">
        <f>IFERROR(IF(VLOOKUP(B1110,IMPORT!$F:$AF,13,FALSE)="true","X",""),"")</f>
        <v/>
      </c>
      <c r="W1110" s="16" t="str">
        <f>IFERROR(IF(VLOOKUP(B1110,IMPORT!$F:$AF,14,FALSE)="true","X",""),"")</f>
        <v/>
      </c>
      <c r="X1110" s="12" t="str">
        <f>IFERROR(INT(IF(MID(VLOOKUP(B1110,IMPORT!$F:$AF,27,FALSE),1,10)&lt;&gt;"null",MID(VLOOKUP(B1110,IMPORT!$F:$AF,27,FALSE),1,10),"-")),"")</f>
        <v/>
      </c>
      <c r="Y1110" s="21" t="str">
        <f>IFERROR(IF(VLOOKUP(B1110,IMPORT!$F:$AF,24,FALSE)&lt;&gt;"null",VLOOKUP(B1110,IMPORT!$F:$AF,24,FALSE),""),"")</f>
        <v/>
      </c>
      <c r="Z1110" s="18" t="str">
        <f>IFERROR(IF(VLOOKUP(B1110,IMPORT!$F:$AF,25,FALSE)&lt;&gt;"null",VLOOKUP(B1110,IMPORT!$F:$AF,25,FALSE),""),"")</f>
        <v/>
      </c>
    </row>
    <row r="1111" spans="1:26">
      <c r="A1111" s="1" t="str">
        <f>IFERROR(IF(IMPORT!C1111&lt;&gt;"",IMPORT!C1111,""),"")</f>
        <v/>
      </c>
      <c r="B1111" s="1">
        <f>IFERROR(VLOOKUP(D1111,IMPORT!$1:$1048576,6,FALSE),"")</f>
        <v>0</v>
      </c>
      <c r="C1111" s="1" t="str">
        <f>IFERROR(VLOOKUP(B1111,IMPORT!$F:$G,2,FALSE),"")</f>
        <v/>
      </c>
      <c r="D1111" s="8" t="str">
        <f>IFERROR(IF(IMPORT!A1111&lt;&gt;"",IMPORT!A1111,""),"")</f>
        <v/>
      </c>
      <c r="E1111" s="1">
        <f>IFERROR(VLOOKUP(D1111,IMPORT!$1:$1048576,21,FALSE),"")</f>
        <v>0</v>
      </c>
      <c r="F1111" s="25" t="str">
        <f>IFERROR(IF(VLOOKUP(B1111,IMPORT!$F:$J,4,0)="true","","S"),"")</f>
        <v/>
      </c>
      <c r="G1111" s="10" t="str">
        <f>IFERROR(IF(VLOOKUP(B1111,IMPORT!$F:$J,5,0)="normal","","B"),"")</f>
        <v/>
      </c>
      <c r="H1111" s="26" t="str">
        <f>IFERROR(IF(VLOOKUP(B1111,IMPORT!$F:$L,7,0)="true","","P"),"")</f>
        <v/>
      </c>
      <c r="I1111" s="18" t="str">
        <f>IF(AND(OR(IMPORT!K1111="available",IMPORT!K1111="reservation",IMPORT!K1111="reservation-late"),OR(A1111&lt;&gt;"Z - Garage - Livraison",A1111&lt;&gt;"Z - Garage - Livraison")),B1111,"")</f>
        <v/>
      </c>
      <c r="J1111" s="18" t="str">
        <f>IFERROR(IF(VLOOKUP(B1111,IMPORT!$F:$AF,21,FALSE)&lt;&gt;"null",IF(OR(A1111="Z - Garage - Livraison",A1111="Z - Garage - Restitution"),"",B1111),""),"")</f>
        <v/>
      </c>
      <c r="K1111" s="18" t="str">
        <f>IF(AND(J1111="",OR(IMPORT!K1111="intervention",IMPORT!K1111="intervention-late")),IF(OR(A1111="Z - Garage - Livraison",A1111="Z - Garage - Restitution"),"",B1111),"")</f>
        <v/>
      </c>
      <c r="L1111" s="18" t="str">
        <f>IFERROR(IF(OR(A1111="Z - Garage - Livraison",A1111="Z - Garage - Restitution"),B1111,""),"")</f>
        <v/>
      </c>
      <c r="M1111" s="20" t="str">
        <f>IFERROR(INT(IF(OR(IMPORT!K1111="intervention",IMPORT!K1111="intervention-late",IMPORT!K1111="unavailable"),IF(J1111&lt;&gt;"",MID(VLOOKUP(B1111,IMPORT!$F:$AF,21,0),1,10),MID(VLOOKUP(B1111,IMPORT!$F:$AF,19,0),1,10)),"")),"")</f>
        <v/>
      </c>
      <c r="N1111" s="20" t="str">
        <f>IFERROR(INT(IF(OR(IMPORT!K1111="intervention",IMPORT!K1111="intervention-late",IMPORT!K1111="unavailable"),IF(J1111&lt;&gt;"",MID(VLOOKUP(B1111,IMPORT!$F:$AF,22,0),1,10),MID(VLOOKUP(B1111,IMPORT!$F:$AF,20,0),1,10)),"")),"")</f>
        <v/>
      </c>
      <c r="O1111" s="18" t="str">
        <f t="shared" ca="1" si="17"/>
        <v/>
      </c>
      <c r="P1111" s="14" t="str">
        <f>IFERROR(INT(IF(MID(VLOOKUP(B1111,IMPORT!$F:$AF,23,FALSE),1,10)&lt;&gt;"null",MID(VLOOKUP(B1111,IMPORT!$F:$AF,23,FALSE),1,10),"")),"")</f>
        <v/>
      </c>
      <c r="Q1111" s="16" t="str">
        <f>IFERROR(INT(IF(MID(VLOOKUP(B1111,IMPORT!$F:$AF,26,FALSE),1,10)&lt;&gt;"null",MID(VLOOKUP(B1111,IMPORT!$F:$AF,26,FALSE),1,10),"")),"")</f>
        <v/>
      </c>
      <c r="R1111" s="16" t="str">
        <f>IFERROR(IF(VLOOKUP(B1111,IMPORT!$F:$AF,11,FALSE)="true","X",""),"")</f>
        <v/>
      </c>
      <c r="S1111" s="16" t="str">
        <f>IFERROR(IF(VLOOKUP(B1111,IMPORT!$F:$AF,12,FALSE)="true","X",""),"")</f>
        <v/>
      </c>
      <c r="T1111" s="16" t="str">
        <f>IFERROR(IF(VLOOKUP(B1111,IMPORT!$F:$AF,9,FALSE)="true","X",""),"")</f>
        <v/>
      </c>
      <c r="U1111" s="16" t="str">
        <f>IFERROR(IF(VLOOKUP(B1111,IMPORT!$F:$AF,10,FALSE)="true","X",""),"")</f>
        <v/>
      </c>
      <c r="V1111" s="16" t="str">
        <f>IFERROR(IF(VLOOKUP(B1111,IMPORT!$F:$AF,13,FALSE)="true","X",""),"")</f>
        <v/>
      </c>
      <c r="W1111" s="16" t="str">
        <f>IFERROR(IF(VLOOKUP(B1111,IMPORT!$F:$AF,14,FALSE)="true","X",""),"")</f>
        <v/>
      </c>
      <c r="X1111" s="12" t="str">
        <f>IFERROR(INT(IF(MID(VLOOKUP(B1111,IMPORT!$F:$AF,27,FALSE),1,10)&lt;&gt;"null",MID(VLOOKUP(B1111,IMPORT!$F:$AF,27,FALSE),1,10),"-")),"")</f>
        <v/>
      </c>
      <c r="Y1111" s="21" t="str">
        <f>IFERROR(IF(VLOOKUP(B1111,IMPORT!$F:$AF,24,FALSE)&lt;&gt;"null",VLOOKUP(B1111,IMPORT!$F:$AF,24,FALSE),""),"")</f>
        <v/>
      </c>
      <c r="Z1111" s="18" t="str">
        <f>IFERROR(IF(VLOOKUP(B1111,IMPORT!$F:$AF,25,FALSE)&lt;&gt;"null",VLOOKUP(B1111,IMPORT!$F:$AF,25,FALSE),""),"")</f>
        <v/>
      </c>
    </row>
    <row r="1112" spans="1:26">
      <c r="A1112" s="1" t="str">
        <f>IFERROR(IF(IMPORT!C1112&lt;&gt;"",IMPORT!C1112,""),"")</f>
        <v/>
      </c>
      <c r="B1112" s="1">
        <f>IFERROR(VLOOKUP(D1112,IMPORT!$1:$1048576,6,FALSE),"")</f>
        <v>0</v>
      </c>
      <c r="C1112" s="1" t="str">
        <f>IFERROR(VLOOKUP(B1112,IMPORT!$F:$G,2,FALSE),"")</f>
        <v/>
      </c>
      <c r="D1112" s="8" t="str">
        <f>IFERROR(IF(IMPORT!A1112&lt;&gt;"",IMPORT!A1112,""),"")</f>
        <v/>
      </c>
      <c r="E1112" s="1">
        <f>IFERROR(VLOOKUP(D1112,IMPORT!$1:$1048576,21,FALSE),"")</f>
        <v>0</v>
      </c>
      <c r="F1112" s="25" t="str">
        <f>IFERROR(IF(VLOOKUP(B1112,IMPORT!$F:$J,4,0)="true","","S"),"")</f>
        <v/>
      </c>
      <c r="G1112" s="10" t="str">
        <f>IFERROR(IF(VLOOKUP(B1112,IMPORT!$F:$J,5,0)="normal","","B"),"")</f>
        <v/>
      </c>
      <c r="H1112" s="26" t="str">
        <f>IFERROR(IF(VLOOKUP(B1112,IMPORT!$F:$L,7,0)="true","","P"),"")</f>
        <v/>
      </c>
      <c r="I1112" s="18" t="str">
        <f>IF(AND(OR(IMPORT!K1112="available",IMPORT!K1112="reservation",IMPORT!K1112="reservation-late"),OR(A1112&lt;&gt;"Z - Garage - Livraison",A1112&lt;&gt;"Z - Garage - Livraison")),B1112,"")</f>
        <v/>
      </c>
      <c r="J1112" s="18" t="str">
        <f>IFERROR(IF(VLOOKUP(B1112,IMPORT!$F:$AF,21,FALSE)&lt;&gt;"null",IF(OR(A1112="Z - Garage - Livraison",A1112="Z - Garage - Restitution"),"",B1112),""),"")</f>
        <v/>
      </c>
      <c r="K1112" s="18" t="str">
        <f>IF(AND(J1112="",OR(IMPORT!K1112="intervention",IMPORT!K1112="intervention-late")),IF(OR(A1112="Z - Garage - Livraison",A1112="Z - Garage - Restitution"),"",B1112),"")</f>
        <v/>
      </c>
      <c r="L1112" s="18" t="str">
        <f>IFERROR(IF(OR(A1112="Z - Garage - Livraison",A1112="Z - Garage - Restitution"),B1112,""),"")</f>
        <v/>
      </c>
      <c r="M1112" s="20" t="str">
        <f>IFERROR(INT(IF(OR(IMPORT!K1112="intervention",IMPORT!K1112="intervention-late",IMPORT!K1112="unavailable"),IF(J1112&lt;&gt;"",MID(VLOOKUP(B1112,IMPORT!$F:$AF,21,0),1,10),MID(VLOOKUP(B1112,IMPORT!$F:$AF,19,0),1,10)),"")),"")</f>
        <v/>
      </c>
      <c r="N1112" s="20" t="str">
        <f>IFERROR(INT(IF(OR(IMPORT!K1112="intervention",IMPORT!K1112="intervention-late",IMPORT!K1112="unavailable"),IF(J1112&lt;&gt;"",MID(VLOOKUP(B1112,IMPORT!$F:$AF,22,0),1,10),MID(VLOOKUP(B1112,IMPORT!$F:$AF,20,0),1,10)),"")),"")</f>
        <v/>
      </c>
      <c r="O1112" s="18" t="str">
        <f t="shared" ca="1" si="17"/>
        <v/>
      </c>
      <c r="P1112" s="14" t="str">
        <f>IFERROR(INT(IF(MID(VLOOKUP(B1112,IMPORT!$F:$AF,23,FALSE),1,10)&lt;&gt;"null",MID(VLOOKUP(B1112,IMPORT!$F:$AF,23,FALSE),1,10),"")),"")</f>
        <v/>
      </c>
      <c r="Q1112" s="16" t="str">
        <f>IFERROR(INT(IF(MID(VLOOKUP(B1112,IMPORT!$F:$AF,26,FALSE),1,10)&lt;&gt;"null",MID(VLOOKUP(B1112,IMPORT!$F:$AF,26,FALSE),1,10),"")),"")</f>
        <v/>
      </c>
      <c r="R1112" s="16" t="str">
        <f>IFERROR(IF(VLOOKUP(B1112,IMPORT!$F:$AF,11,FALSE)="true","X",""),"")</f>
        <v/>
      </c>
      <c r="S1112" s="16" t="str">
        <f>IFERROR(IF(VLOOKUP(B1112,IMPORT!$F:$AF,12,FALSE)="true","X",""),"")</f>
        <v/>
      </c>
      <c r="T1112" s="16" t="str">
        <f>IFERROR(IF(VLOOKUP(B1112,IMPORT!$F:$AF,9,FALSE)="true","X",""),"")</f>
        <v/>
      </c>
      <c r="U1112" s="16" t="str">
        <f>IFERROR(IF(VLOOKUP(B1112,IMPORT!$F:$AF,10,FALSE)="true","X",""),"")</f>
        <v/>
      </c>
      <c r="V1112" s="16" t="str">
        <f>IFERROR(IF(VLOOKUP(B1112,IMPORT!$F:$AF,13,FALSE)="true","X",""),"")</f>
        <v/>
      </c>
      <c r="W1112" s="16" t="str">
        <f>IFERROR(IF(VLOOKUP(B1112,IMPORT!$F:$AF,14,FALSE)="true","X",""),"")</f>
        <v/>
      </c>
      <c r="X1112" s="12" t="str">
        <f>IFERROR(INT(IF(MID(VLOOKUP(B1112,IMPORT!$F:$AF,27,FALSE),1,10)&lt;&gt;"null",MID(VLOOKUP(B1112,IMPORT!$F:$AF,27,FALSE),1,10),"-")),"")</f>
        <v/>
      </c>
      <c r="Y1112" s="21" t="str">
        <f>IFERROR(IF(VLOOKUP(B1112,IMPORT!$F:$AF,24,FALSE)&lt;&gt;"null",VLOOKUP(B1112,IMPORT!$F:$AF,24,FALSE),""),"")</f>
        <v/>
      </c>
      <c r="Z1112" s="18" t="str">
        <f>IFERROR(IF(VLOOKUP(B1112,IMPORT!$F:$AF,25,FALSE)&lt;&gt;"null",VLOOKUP(B1112,IMPORT!$F:$AF,25,FALSE),""),"")</f>
        <v/>
      </c>
    </row>
    <row r="1113" spans="1:26">
      <c r="A1113" s="1" t="str">
        <f>IFERROR(IF(IMPORT!C1113&lt;&gt;"",IMPORT!C1113,""),"")</f>
        <v/>
      </c>
      <c r="B1113" s="1">
        <f>IFERROR(VLOOKUP(D1113,IMPORT!$1:$1048576,6,FALSE),"")</f>
        <v>0</v>
      </c>
      <c r="C1113" s="1" t="str">
        <f>IFERROR(VLOOKUP(B1113,IMPORT!$F:$G,2,FALSE),"")</f>
        <v/>
      </c>
      <c r="D1113" s="8" t="str">
        <f>IFERROR(IF(IMPORT!A1113&lt;&gt;"",IMPORT!A1113,""),"")</f>
        <v/>
      </c>
      <c r="E1113" s="1">
        <f>IFERROR(VLOOKUP(D1113,IMPORT!$1:$1048576,21,FALSE),"")</f>
        <v>0</v>
      </c>
      <c r="F1113" s="25" t="str">
        <f>IFERROR(IF(VLOOKUP(B1113,IMPORT!$F:$J,4,0)="true","","S"),"")</f>
        <v/>
      </c>
      <c r="G1113" s="10" t="str">
        <f>IFERROR(IF(VLOOKUP(B1113,IMPORT!$F:$J,5,0)="normal","","B"),"")</f>
        <v/>
      </c>
      <c r="H1113" s="26" t="str">
        <f>IFERROR(IF(VLOOKUP(B1113,IMPORT!$F:$L,7,0)="true","","P"),"")</f>
        <v/>
      </c>
      <c r="I1113" s="18" t="str">
        <f>IF(AND(OR(IMPORT!K1113="available",IMPORT!K1113="reservation",IMPORT!K1113="reservation-late"),OR(A1113&lt;&gt;"Z - Garage - Livraison",A1113&lt;&gt;"Z - Garage - Livraison")),B1113,"")</f>
        <v/>
      </c>
      <c r="J1113" s="18" t="str">
        <f>IFERROR(IF(VLOOKUP(B1113,IMPORT!$F:$AF,21,FALSE)&lt;&gt;"null",IF(OR(A1113="Z - Garage - Livraison",A1113="Z - Garage - Restitution"),"",B1113),""),"")</f>
        <v/>
      </c>
      <c r="K1113" s="18" t="str">
        <f>IF(AND(J1113="",OR(IMPORT!K1113="intervention",IMPORT!K1113="intervention-late")),IF(OR(A1113="Z - Garage - Livraison",A1113="Z - Garage - Restitution"),"",B1113),"")</f>
        <v/>
      </c>
      <c r="L1113" s="18" t="str">
        <f>IFERROR(IF(OR(A1113="Z - Garage - Livraison",A1113="Z - Garage - Restitution"),B1113,""),"")</f>
        <v/>
      </c>
      <c r="M1113" s="20" t="str">
        <f>IFERROR(INT(IF(OR(IMPORT!K1113="intervention",IMPORT!K1113="intervention-late",IMPORT!K1113="unavailable"),IF(J1113&lt;&gt;"",MID(VLOOKUP(B1113,IMPORT!$F:$AF,21,0),1,10),MID(VLOOKUP(B1113,IMPORT!$F:$AF,19,0),1,10)),"")),"")</f>
        <v/>
      </c>
      <c r="N1113" s="20" t="str">
        <f>IFERROR(INT(IF(OR(IMPORT!K1113="intervention",IMPORT!K1113="intervention-late",IMPORT!K1113="unavailable"),IF(J1113&lt;&gt;"",MID(VLOOKUP(B1113,IMPORT!$F:$AF,22,0),1,10),MID(VLOOKUP(B1113,IMPORT!$F:$AF,20,0),1,10)),"")),"")</f>
        <v/>
      </c>
      <c r="O1113" s="18" t="str">
        <f t="shared" ca="1" si="17"/>
        <v/>
      </c>
      <c r="P1113" s="14" t="str">
        <f>IFERROR(INT(IF(MID(VLOOKUP(B1113,IMPORT!$F:$AF,23,FALSE),1,10)&lt;&gt;"null",MID(VLOOKUP(B1113,IMPORT!$F:$AF,23,FALSE),1,10),"")),"")</f>
        <v/>
      </c>
      <c r="Q1113" s="16" t="str">
        <f>IFERROR(INT(IF(MID(VLOOKUP(B1113,IMPORT!$F:$AF,26,FALSE),1,10)&lt;&gt;"null",MID(VLOOKUP(B1113,IMPORT!$F:$AF,26,FALSE),1,10),"")),"")</f>
        <v/>
      </c>
      <c r="R1113" s="16" t="str">
        <f>IFERROR(IF(VLOOKUP(B1113,IMPORT!$F:$AF,11,FALSE)="true","X",""),"")</f>
        <v/>
      </c>
      <c r="S1113" s="16" t="str">
        <f>IFERROR(IF(VLOOKUP(B1113,IMPORT!$F:$AF,12,FALSE)="true","X",""),"")</f>
        <v/>
      </c>
      <c r="T1113" s="16" t="str">
        <f>IFERROR(IF(VLOOKUP(B1113,IMPORT!$F:$AF,9,FALSE)="true","X",""),"")</f>
        <v/>
      </c>
      <c r="U1113" s="16" t="str">
        <f>IFERROR(IF(VLOOKUP(B1113,IMPORT!$F:$AF,10,FALSE)="true","X",""),"")</f>
        <v/>
      </c>
      <c r="V1113" s="16" t="str">
        <f>IFERROR(IF(VLOOKUP(B1113,IMPORT!$F:$AF,13,FALSE)="true","X",""),"")</f>
        <v/>
      </c>
      <c r="W1113" s="16" t="str">
        <f>IFERROR(IF(VLOOKUP(B1113,IMPORT!$F:$AF,14,FALSE)="true","X",""),"")</f>
        <v/>
      </c>
      <c r="X1113" s="12" t="str">
        <f>IFERROR(INT(IF(MID(VLOOKUP(B1113,IMPORT!$F:$AF,27,FALSE),1,10)&lt;&gt;"null",MID(VLOOKUP(B1113,IMPORT!$F:$AF,27,FALSE),1,10),"-")),"")</f>
        <v/>
      </c>
      <c r="Y1113" s="21" t="str">
        <f>IFERROR(IF(VLOOKUP(B1113,IMPORT!$F:$AF,24,FALSE)&lt;&gt;"null",VLOOKUP(B1113,IMPORT!$F:$AF,24,FALSE),""),"")</f>
        <v/>
      </c>
      <c r="Z1113" s="18" t="str">
        <f>IFERROR(IF(VLOOKUP(B1113,IMPORT!$F:$AF,25,FALSE)&lt;&gt;"null",VLOOKUP(B1113,IMPORT!$F:$AF,25,FALSE),""),"")</f>
        <v/>
      </c>
    </row>
    <row r="1114" spans="1:26">
      <c r="A1114" s="1" t="str">
        <f>IFERROR(IF(IMPORT!C1114&lt;&gt;"",IMPORT!C1114,""),"")</f>
        <v/>
      </c>
      <c r="B1114" s="1">
        <f>IFERROR(VLOOKUP(D1114,IMPORT!$1:$1048576,6,FALSE),"")</f>
        <v>0</v>
      </c>
      <c r="C1114" s="1" t="str">
        <f>IFERROR(VLOOKUP(B1114,IMPORT!$F:$G,2,FALSE),"")</f>
        <v/>
      </c>
      <c r="D1114" s="8" t="str">
        <f>IFERROR(IF(IMPORT!A1114&lt;&gt;"",IMPORT!A1114,""),"")</f>
        <v/>
      </c>
      <c r="E1114" s="1">
        <f>IFERROR(VLOOKUP(D1114,IMPORT!$1:$1048576,21,FALSE),"")</f>
        <v>0</v>
      </c>
      <c r="F1114" s="25" t="str">
        <f>IFERROR(IF(VLOOKUP(B1114,IMPORT!$F:$J,4,0)="true","","S"),"")</f>
        <v/>
      </c>
      <c r="G1114" s="10" t="str">
        <f>IFERROR(IF(VLOOKUP(B1114,IMPORT!$F:$J,5,0)="normal","","B"),"")</f>
        <v/>
      </c>
      <c r="H1114" s="26" t="str">
        <f>IFERROR(IF(VLOOKUP(B1114,IMPORT!$F:$L,7,0)="true","","P"),"")</f>
        <v/>
      </c>
      <c r="I1114" s="18" t="str">
        <f>IF(AND(OR(IMPORT!K1114="available",IMPORT!K1114="reservation",IMPORT!K1114="reservation-late"),OR(A1114&lt;&gt;"Z - Garage - Livraison",A1114&lt;&gt;"Z - Garage - Livraison")),B1114,"")</f>
        <v/>
      </c>
      <c r="J1114" s="18" t="str">
        <f>IFERROR(IF(VLOOKUP(B1114,IMPORT!$F:$AF,21,FALSE)&lt;&gt;"null",IF(OR(A1114="Z - Garage - Livraison",A1114="Z - Garage - Restitution"),"",B1114),""),"")</f>
        <v/>
      </c>
      <c r="K1114" s="18" t="str">
        <f>IF(AND(J1114="",OR(IMPORT!K1114="intervention",IMPORT!K1114="intervention-late")),IF(OR(A1114="Z - Garage - Livraison",A1114="Z - Garage - Restitution"),"",B1114),"")</f>
        <v/>
      </c>
      <c r="L1114" s="18" t="str">
        <f>IFERROR(IF(OR(A1114="Z - Garage - Livraison",A1114="Z - Garage - Restitution"),B1114,""),"")</f>
        <v/>
      </c>
      <c r="M1114" s="20" t="str">
        <f>IFERROR(INT(IF(OR(IMPORT!K1114="intervention",IMPORT!K1114="intervention-late",IMPORT!K1114="unavailable"),IF(J1114&lt;&gt;"",MID(VLOOKUP(B1114,IMPORT!$F:$AF,21,0),1,10),MID(VLOOKUP(B1114,IMPORT!$F:$AF,19,0),1,10)),"")),"")</f>
        <v/>
      </c>
      <c r="N1114" s="20" t="str">
        <f>IFERROR(INT(IF(OR(IMPORT!K1114="intervention",IMPORT!K1114="intervention-late",IMPORT!K1114="unavailable"),IF(J1114&lt;&gt;"",MID(VLOOKUP(B1114,IMPORT!$F:$AF,22,0),1,10),MID(VLOOKUP(B1114,IMPORT!$F:$AF,20,0),1,10)),"")),"")</f>
        <v/>
      </c>
      <c r="O1114" s="18" t="str">
        <f t="shared" ca="1" si="17"/>
        <v/>
      </c>
      <c r="P1114" s="14" t="str">
        <f>IFERROR(INT(IF(MID(VLOOKUP(B1114,IMPORT!$F:$AF,23,FALSE),1,10)&lt;&gt;"null",MID(VLOOKUP(B1114,IMPORT!$F:$AF,23,FALSE),1,10),"")),"")</f>
        <v/>
      </c>
      <c r="Q1114" s="16" t="str">
        <f>IFERROR(INT(IF(MID(VLOOKUP(B1114,IMPORT!$F:$AF,26,FALSE),1,10)&lt;&gt;"null",MID(VLOOKUP(B1114,IMPORT!$F:$AF,26,FALSE),1,10),"")),"")</f>
        <v/>
      </c>
      <c r="R1114" s="16" t="str">
        <f>IFERROR(IF(VLOOKUP(B1114,IMPORT!$F:$AF,11,FALSE)="true","X",""),"")</f>
        <v/>
      </c>
      <c r="S1114" s="16" t="str">
        <f>IFERROR(IF(VLOOKUP(B1114,IMPORT!$F:$AF,12,FALSE)="true","X",""),"")</f>
        <v/>
      </c>
      <c r="T1114" s="16" t="str">
        <f>IFERROR(IF(VLOOKUP(B1114,IMPORT!$F:$AF,9,FALSE)="true","X",""),"")</f>
        <v/>
      </c>
      <c r="U1114" s="16" t="str">
        <f>IFERROR(IF(VLOOKUP(B1114,IMPORT!$F:$AF,10,FALSE)="true","X",""),"")</f>
        <v/>
      </c>
      <c r="V1114" s="16" t="str">
        <f>IFERROR(IF(VLOOKUP(B1114,IMPORT!$F:$AF,13,FALSE)="true","X",""),"")</f>
        <v/>
      </c>
      <c r="W1114" s="16" t="str">
        <f>IFERROR(IF(VLOOKUP(B1114,IMPORT!$F:$AF,14,FALSE)="true","X",""),"")</f>
        <v/>
      </c>
      <c r="X1114" s="12" t="str">
        <f>IFERROR(INT(IF(MID(VLOOKUP(B1114,IMPORT!$F:$AF,27,FALSE),1,10)&lt;&gt;"null",MID(VLOOKUP(B1114,IMPORT!$F:$AF,27,FALSE),1,10),"-")),"")</f>
        <v/>
      </c>
      <c r="Y1114" s="21" t="str">
        <f>IFERROR(IF(VLOOKUP(B1114,IMPORT!$F:$AF,24,FALSE)&lt;&gt;"null",VLOOKUP(B1114,IMPORT!$F:$AF,24,FALSE),""),"")</f>
        <v/>
      </c>
      <c r="Z1114" s="18" t="str">
        <f>IFERROR(IF(VLOOKUP(B1114,IMPORT!$F:$AF,25,FALSE)&lt;&gt;"null",VLOOKUP(B1114,IMPORT!$F:$AF,25,FALSE),""),"")</f>
        <v/>
      </c>
    </row>
    <row r="1115" spans="1:26">
      <c r="A1115" s="1" t="str">
        <f>IFERROR(IF(IMPORT!C1115&lt;&gt;"",IMPORT!C1115,""),"")</f>
        <v/>
      </c>
      <c r="B1115" s="1">
        <f>IFERROR(VLOOKUP(D1115,IMPORT!$1:$1048576,6,FALSE),"")</f>
        <v>0</v>
      </c>
      <c r="C1115" s="1" t="str">
        <f>IFERROR(VLOOKUP(B1115,IMPORT!$F:$G,2,FALSE),"")</f>
        <v/>
      </c>
      <c r="D1115" s="8" t="str">
        <f>IFERROR(IF(IMPORT!A1115&lt;&gt;"",IMPORT!A1115,""),"")</f>
        <v/>
      </c>
      <c r="E1115" s="1">
        <f>IFERROR(VLOOKUP(D1115,IMPORT!$1:$1048576,21,FALSE),"")</f>
        <v>0</v>
      </c>
      <c r="F1115" s="25" t="str">
        <f>IFERROR(IF(VLOOKUP(B1115,IMPORT!$F:$J,4,0)="true","","S"),"")</f>
        <v/>
      </c>
      <c r="G1115" s="10" t="str">
        <f>IFERROR(IF(VLOOKUP(B1115,IMPORT!$F:$J,5,0)="normal","","B"),"")</f>
        <v/>
      </c>
      <c r="H1115" s="26" t="str">
        <f>IFERROR(IF(VLOOKUP(B1115,IMPORT!$F:$L,7,0)="true","","P"),"")</f>
        <v/>
      </c>
      <c r="I1115" s="18" t="str">
        <f>IF(AND(OR(IMPORT!K1115="available",IMPORT!K1115="reservation",IMPORT!K1115="reservation-late"),OR(A1115&lt;&gt;"Z - Garage - Livraison",A1115&lt;&gt;"Z - Garage - Livraison")),B1115,"")</f>
        <v/>
      </c>
      <c r="J1115" s="18" t="str">
        <f>IFERROR(IF(VLOOKUP(B1115,IMPORT!$F:$AF,21,FALSE)&lt;&gt;"null",IF(OR(A1115="Z - Garage - Livraison",A1115="Z - Garage - Restitution"),"",B1115),""),"")</f>
        <v/>
      </c>
      <c r="K1115" s="18" t="str">
        <f>IF(AND(J1115="",OR(IMPORT!K1115="intervention",IMPORT!K1115="intervention-late")),IF(OR(A1115="Z - Garage - Livraison",A1115="Z - Garage - Restitution"),"",B1115),"")</f>
        <v/>
      </c>
      <c r="L1115" s="18" t="str">
        <f>IFERROR(IF(OR(A1115="Z - Garage - Livraison",A1115="Z - Garage - Restitution"),B1115,""),"")</f>
        <v/>
      </c>
      <c r="M1115" s="20" t="str">
        <f>IFERROR(INT(IF(OR(IMPORT!K1115="intervention",IMPORT!K1115="intervention-late",IMPORT!K1115="unavailable"),IF(J1115&lt;&gt;"",MID(VLOOKUP(B1115,IMPORT!$F:$AF,21,0),1,10),MID(VLOOKUP(B1115,IMPORT!$F:$AF,19,0),1,10)),"")),"")</f>
        <v/>
      </c>
      <c r="N1115" s="20" t="str">
        <f>IFERROR(INT(IF(OR(IMPORT!K1115="intervention",IMPORT!K1115="intervention-late",IMPORT!K1115="unavailable"),IF(J1115&lt;&gt;"",MID(VLOOKUP(B1115,IMPORT!$F:$AF,22,0),1,10),MID(VLOOKUP(B1115,IMPORT!$F:$AF,20,0),1,10)),"")),"")</f>
        <v/>
      </c>
      <c r="O1115" s="18" t="str">
        <f t="shared" ca="1" si="17"/>
        <v/>
      </c>
      <c r="P1115" s="14" t="str">
        <f>IFERROR(INT(IF(MID(VLOOKUP(B1115,IMPORT!$F:$AF,23,FALSE),1,10)&lt;&gt;"null",MID(VLOOKUP(B1115,IMPORT!$F:$AF,23,FALSE),1,10),"")),"")</f>
        <v/>
      </c>
      <c r="Q1115" s="16" t="str">
        <f>IFERROR(INT(IF(MID(VLOOKUP(B1115,IMPORT!$F:$AF,26,FALSE),1,10)&lt;&gt;"null",MID(VLOOKUP(B1115,IMPORT!$F:$AF,26,FALSE),1,10),"")),"")</f>
        <v/>
      </c>
      <c r="R1115" s="16" t="str">
        <f>IFERROR(IF(VLOOKUP(B1115,IMPORT!$F:$AF,11,FALSE)="true","X",""),"")</f>
        <v/>
      </c>
      <c r="S1115" s="16" t="str">
        <f>IFERROR(IF(VLOOKUP(B1115,IMPORT!$F:$AF,12,FALSE)="true","X",""),"")</f>
        <v/>
      </c>
      <c r="T1115" s="16" t="str">
        <f>IFERROR(IF(VLOOKUP(B1115,IMPORT!$F:$AF,9,FALSE)="true","X",""),"")</f>
        <v/>
      </c>
      <c r="U1115" s="16" t="str">
        <f>IFERROR(IF(VLOOKUP(B1115,IMPORT!$F:$AF,10,FALSE)="true","X",""),"")</f>
        <v/>
      </c>
      <c r="V1115" s="16" t="str">
        <f>IFERROR(IF(VLOOKUP(B1115,IMPORT!$F:$AF,13,FALSE)="true","X",""),"")</f>
        <v/>
      </c>
      <c r="W1115" s="16" t="str">
        <f>IFERROR(IF(VLOOKUP(B1115,IMPORT!$F:$AF,14,FALSE)="true","X",""),"")</f>
        <v/>
      </c>
      <c r="X1115" s="12" t="str">
        <f>IFERROR(INT(IF(MID(VLOOKUP(B1115,IMPORT!$F:$AF,27,FALSE),1,10)&lt;&gt;"null",MID(VLOOKUP(B1115,IMPORT!$F:$AF,27,FALSE),1,10),"-")),"")</f>
        <v/>
      </c>
      <c r="Y1115" s="21" t="str">
        <f>IFERROR(IF(VLOOKUP(B1115,IMPORT!$F:$AF,24,FALSE)&lt;&gt;"null",VLOOKUP(B1115,IMPORT!$F:$AF,24,FALSE),""),"")</f>
        <v/>
      </c>
      <c r="Z1115" s="18" t="str">
        <f>IFERROR(IF(VLOOKUP(B1115,IMPORT!$F:$AF,25,FALSE)&lt;&gt;"null",VLOOKUP(B1115,IMPORT!$F:$AF,25,FALSE),""),"")</f>
        <v/>
      </c>
    </row>
    <row r="1116" spans="1:26">
      <c r="A1116" s="1" t="str">
        <f>IFERROR(IF(IMPORT!C1116&lt;&gt;"",IMPORT!C1116,""),"")</f>
        <v/>
      </c>
      <c r="B1116" s="1">
        <f>IFERROR(VLOOKUP(D1116,IMPORT!$1:$1048576,6,FALSE),"")</f>
        <v>0</v>
      </c>
      <c r="C1116" s="1" t="str">
        <f>IFERROR(VLOOKUP(B1116,IMPORT!$F:$G,2,FALSE),"")</f>
        <v/>
      </c>
      <c r="D1116" s="8" t="str">
        <f>IFERROR(IF(IMPORT!A1116&lt;&gt;"",IMPORT!A1116,""),"")</f>
        <v/>
      </c>
      <c r="E1116" s="1">
        <f>IFERROR(VLOOKUP(D1116,IMPORT!$1:$1048576,21,FALSE),"")</f>
        <v>0</v>
      </c>
      <c r="F1116" s="25" t="str">
        <f>IFERROR(IF(VLOOKUP(B1116,IMPORT!$F:$J,4,0)="true","","S"),"")</f>
        <v/>
      </c>
      <c r="G1116" s="10" t="str">
        <f>IFERROR(IF(VLOOKUP(B1116,IMPORT!$F:$J,5,0)="normal","","B"),"")</f>
        <v/>
      </c>
      <c r="H1116" s="26" t="str">
        <f>IFERROR(IF(VLOOKUP(B1116,IMPORT!$F:$L,7,0)="true","","P"),"")</f>
        <v/>
      </c>
      <c r="I1116" s="18" t="str">
        <f>IF(AND(OR(IMPORT!K1116="available",IMPORT!K1116="reservation",IMPORT!K1116="reservation-late"),OR(A1116&lt;&gt;"Z - Garage - Livraison",A1116&lt;&gt;"Z - Garage - Livraison")),B1116,"")</f>
        <v/>
      </c>
      <c r="J1116" s="18" t="str">
        <f>IFERROR(IF(VLOOKUP(B1116,IMPORT!$F:$AF,21,FALSE)&lt;&gt;"null",IF(OR(A1116="Z - Garage - Livraison",A1116="Z - Garage - Restitution"),"",B1116),""),"")</f>
        <v/>
      </c>
      <c r="K1116" s="18" t="str">
        <f>IF(AND(J1116="",OR(IMPORT!K1116="intervention",IMPORT!K1116="intervention-late")),IF(OR(A1116="Z - Garage - Livraison",A1116="Z - Garage - Restitution"),"",B1116),"")</f>
        <v/>
      </c>
      <c r="L1116" s="18" t="str">
        <f>IFERROR(IF(OR(A1116="Z - Garage - Livraison",A1116="Z - Garage - Restitution"),B1116,""),"")</f>
        <v/>
      </c>
      <c r="M1116" s="20" t="str">
        <f>IFERROR(INT(IF(OR(IMPORT!K1116="intervention",IMPORT!K1116="intervention-late",IMPORT!K1116="unavailable"),IF(J1116&lt;&gt;"",MID(VLOOKUP(B1116,IMPORT!$F:$AF,21,0),1,10),MID(VLOOKUP(B1116,IMPORT!$F:$AF,19,0),1,10)),"")),"")</f>
        <v/>
      </c>
      <c r="N1116" s="20" t="str">
        <f>IFERROR(INT(IF(OR(IMPORT!K1116="intervention",IMPORT!K1116="intervention-late",IMPORT!K1116="unavailable"),IF(J1116&lt;&gt;"",MID(VLOOKUP(B1116,IMPORT!$F:$AF,22,0),1,10),MID(VLOOKUP(B1116,IMPORT!$F:$AF,20,0),1,10)),"")),"")</f>
        <v/>
      </c>
      <c r="O1116" s="18" t="str">
        <f t="shared" ca="1" si="17"/>
        <v/>
      </c>
      <c r="P1116" s="14" t="str">
        <f>IFERROR(INT(IF(MID(VLOOKUP(B1116,IMPORT!$F:$AF,23,FALSE),1,10)&lt;&gt;"null",MID(VLOOKUP(B1116,IMPORT!$F:$AF,23,FALSE),1,10),"")),"")</f>
        <v/>
      </c>
      <c r="Q1116" s="16" t="str">
        <f>IFERROR(INT(IF(MID(VLOOKUP(B1116,IMPORT!$F:$AF,26,FALSE),1,10)&lt;&gt;"null",MID(VLOOKUP(B1116,IMPORT!$F:$AF,26,FALSE),1,10),"")),"")</f>
        <v/>
      </c>
      <c r="R1116" s="16" t="str">
        <f>IFERROR(IF(VLOOKUP(B1116,IMPORT!$F:$AF,11,FALSE)="true","X",""),"")</f>
        <v/>
      </c>
      <c r="S1116" s="16" t="str">
        <f>IFERROR(IF(VLOOKUP(B1116,IMPORT!$F:$AF,12,FALSE)="true","X",""),"")</f>
        <v/>
      </c>
      <c r="T1116" s="16" t="str">
        <f>IFERROR(IF(VLOOKUP(B1116,IMPORT!$F:$AF,9,FALSE)="true","X",""),"")</f>
        <v/>
      </c>
      <c r="U1116" s="16" t="str">
        <f>IFERROR(IF(VLOOKUP(B1116,IMPORT!$F:$AF,10,FALSE)="true","X",""),"")</f>
        <v/>
      </c>
      <c r="V1116" s="16" t="str">
        <f>IFERROR(IF(VLOOKUP(B1116,IMPORT!$F:$AF,13,FALSE)="true","X",""),"")</f>
        <v/>
      </c>
      <c r="W1116" s="16" t="str">
        <f>IFERROR(IF(VLOOKUP(B1116,IMPORT!$F:$AF,14,FALSE)="true","X",""),"")</f>
        <v/>
      </c>
      <c r="X1116" s="12" t="str">
        <f>IFERROR(INT(IF(MID(VLOOKUP(B1116,IMPORT!$F:$AF,27,FALSE),1,10)&lt;&gt;"null",MID(VLOOKUP(B1116,IMPORT!$F:$AF,27,FALSE),1,10),"-")),"")</f>
        <v/>
      </c>
      <c r="Y1116" s="21" t="str">
        <f>IFERROR(IF(VLOOKUP(B1116,IMPORT!$F:$AF,24,FALSE)&lt;&gt;"null",VLOOKUP(B1116,IMPORT!$F:$AF,24,FALSE),""),"")</f>
        <v/>
      </c>
      <c r="Z1116" s="18" t="str">
        <f>IFERROR(IF(VLOOKUP(B1116,IMPORT!$F:$AF,25,FALSE)&lt;&gt;"null",VLOOKUP(B1116,IMPORT!$F:$AF,25,FALSE),""),"")</f>
        <v/>
      </c>
    </row>
    <row r="1117" spans="1:26">
      <c r="A1117" s="1" t="str">
        <f>IFERROR(IF(IMPORT!C1117&lt;&gt;"",IMPORT!C1117,""),"")</f>
        <v/>
      </c>
      <c r="B1117" s="1">
        <f>IFERROR(VLOOKUP(D1117,IMPORT!$1:$1048576,6,FALSE),"")</f>
        <v>0</v>
      </c>
      <c r="C1117" s="1" t="str">
        <f>IFERROR(VLOOKUP(B1117,IMPORT!$F:$G,2,FALSE),"")</f>
        <v/>
      </c>
      <c r="D1117" s="8" t="str">
        <f>IFERROR(IF(IMPORT!A1117&lt;&gt;"",IMPORT!A1117,""),"")</f>
        <v/>
      </c>
      <c r="E1117" s="1">
        <f>IFERROR(VLOOKUP(D1117,IMPORT!$1:$1048576,21,FALSE),"")</f>
        <v>0</v>
      </c>
      <c r="F1117" s="25" t="str">
        <f>IFERROR(IF(VLOOKUP(B1117,IMPORT!$F:$J,4,0)="true","","S"),"")</f>
        <v/>
      </c>
      <c r="G1117" s="10" t="str">
        <f>IFERROR(IF(VLOOKUP(B1117,IMPORT!$F:$J,5,0)="normal","","B"),"")</f>
        <v/>
      </c>
      <c r="H1117" s="26" t="str">
        <f>IFERROR(IF(VLOOKUP(B1117,IMPORT!$F:$L,7,0)="true","","P"),"")</f>
        <v/>
      </c>
      <c r="I1117" s="18" t="str">
        <f>IF(AND(OR(IMPORT!K1117="available",IMPORT!K1117="reservation",IMPORT!K1117="reservation-late"),OR(A1117&lt;&gt;"Z - Garage - Livraison",A1117&lt;&gt;"Z - Garage - Livraison")),B1117,"")</f>
        <v/>
      </c>
      <c r="J1117" s="18" t="str">
        <f>IFERROR(IF(VLOOKUP(B1117,IMPORT!$F:$AF,21,FALSE)&lt;&gt;"null",IF(OR(A1117="Z - Garage - Livraison",A1117="Z - Garage - Restitution"),"",B1117),""),"")</f>
        <v/>
      </c>
      <c r="K1117" s="18" t="str">
        <f>IF(AND(J1117="",OR(IMPORT!K1117="intervention",IMPORT!K1117="intervention-late")),IF(OR(A1117="Z - Garage - Livraison",A1117="Z - Garage - Restitution"),"",B1117),"")</f>
        <v/>
      </c>
      <c r="L1117" s="18" t="str">
        <f>IFERROR(IF(OR(A1117="Z - Garage - Livraison",A1117="Z - Garage - Restitution"),B1117,""),"")</f>
        <v/>
      </c>
      <c r="M1117" s="20" t="str">
        <f>IFERROR(INT(IF(OR(IMPORT!K1117="intervention",IMPORT!K1117="intervention-late",IMPORT!K1117="unavailable"),IF(J1117&lt;&gt;"",MID(VLOOKUP(B1117,IMPORT!$F:$AF,21,0),1,10),MID(VLOOKUP(B1117,IMPORT!$F:$AF,19,0),1,10)),"")),"")</f>
        <v/>
      </c>
      <c r="N1117" s="20" t="str">
        <f>IFERROR(INT(IF(OR(IMPORT!K1117="intervention",IMPORT!K1117="intervention-late",IMPORT!K1117="unavailable"),IF(J1117&lt;&gt;"",MID(VLOOKUP(B1117,IMPORT!$F:$AF,22,0),1,10),MID(VLOOKUP(B1117,IMPORT!$F:$AF,20,0),1,10)),"")),"")</f>
        <v/>
      </c>
      <c r="O1117" s="18" t="str">
        <f t="shared" ca="1" si="17"/>
        <v/>
      </c>
      <c r="P1117" s="14" t="str">
        <f>IFERROR(INT(IF(MID(VLOOKUP(B1117,IMPORT!$F:$AF,23,FALSE),1,10)&lt;&gt;"null",MID(VLOOKUP(B1117,IMPORT!$F:$AF,23,FALSE),1,10),"")),"")</f>
        <v/>
      </c>
      <c r="Q1117" s="16" t="str">
        <f>IFERROR(INT(IF(MID(VLOOKUP(B1117,IMPORT!$F:$AF,26,FALSE),1,10)&lt;&gt;"null",MID(VLOOKUP(B1117,IMPORT!$F:$AF,26,FALSE),1,10),"")),"")</f>
        <v/>
      </c>
      <c r="R1117" s="16" t="str">
        <f>IFERROR(IF(VLOOKUP(B1117,IMPORT!$F:$AF,11,FALSE)="true","X",""),"")</f>
        <v/>
      </c>
      <c r="S1117" s="16" t="str">
        <f>IFERROR(IF(VLOOKUP(B1117,IMPORT!$F:$AF,12,FALSE)="true","X",""),"")</f>
        <v/>
      </c>
      <c r="T1117" s="16" t="str">
        <f>IFERROR(IF(VLOOKUP(B1117,IMPORT!$F:$AF,9,FALSE)="true","X",""),"")</f>
        <v/>
      </c>
      <c r="U1117" s="16" t="str">
        <f>IFERROR(IF(VLOOKUP(B1117,IMPORT!$F:$AF,10,FALSE)="true","X",""),"")</f>
        <v/>
      </c>
      <c r="V1117" s="16" t="str">
        <f>IFERROR(IF(VLOOKUP(B1117,IMPORT!$F:$AF,13,FALSE)="true","X",""),"")</f>
        <v/>
      </c>
      <c r="W1117" s="16" t="str">
        <f>IFERROR(IF(VLOOKUP(B1117,IMPORT!$F:$AF,14,FALSE)="true","X",""),"")</f>
        <v/>
      </c>
      <c r="X1117" s="12" t="str">
        <f>IFERROR(INT(IF(MID(VLOOKUP(B1117,IMPORT!$F:$AF,27,FALSE),1,10)&lt;&gt;"null",MID(VLOOKUP(B1117,IMPORT!$F:$AF,27,FALSE),1,10),"-")),"")</f>
        <v/>
      </c>
      <c r="Y1117" s="21" t="str">
        <f>IFERROR(IF(VLOOKUP(B1117,IMPORT!$F:$AF,24,FALSE)&lt;&gt;"null",VLOOKUP(B1117,IMPORT!$F:$AF,24,FALSE),""),"")</f>
        <v/>
      </c>
      <c r="Z1117" s="18" t="str">
        <f>IFERROR(IF(VLOOKUP(B1117,IMPORT!$F:$AF,25,FALSE)&lt;&gt;"null",VLOOKUP(B1117,IMPORT!$F:$AF,25,FALSE),""),"")</f>
        <v/>
      </c>
    </row>
    <row r="1118" spans="1:26">
      <c r="A1118" s="1" t="str">
        <f>IFERROR(IF(IMPORT!C1118&lt;&gt;"",IMPORT!C1118,""),"")</f>
        <v/>
      </c>
      <c r="B1118" s="1">
        <f>IFERROR(VLOOKUP(D1118,IMPORT!$1:$1048576,6,FALSE),"")</f>
        <v>0</v>
      </c>
      <c r="C1118" s="1" t="str">
        <f>IFERROR(VLOOKUP(B1118,IMPORT!$F:$G,2,FALSE),"")</f>
        <v/>
      </c>
      <c r="D1118" s="8" t="str">
        <f>IFERROR(IF(IMPORT!A1118&lt;&gt;"",IMPORT!A1118,""),"")</f>
        <v/>
      </c>
      <c r="E1118" s="1">
        <f>IFERROR(VLOOKUP(D1118,IMPORT!$1:$1048576,21,FALSE),"")</f>
        <v>0</v>
      </c>
      <c r="F1118" s="25" t="str">
        <f>IFERROR(IF(VLOOKUP(B1118,IMPORT!$F:$J,4,0)="true","","S"),"")</f>
        <v/>
      </c>
      <c r="G1118" s="10" t="str">
        <f>IFERROR(IF(VLOOKUP(B1118,IMPORT!$F:$J,5,0)="normal","","B"),"")</f>
        <v/>
      </c>
      <c r="H1118" s="26" t="str">
        <f>IFERROR(IF(VLOOKUP(B1118,IMPORT!$F:$L,7,0)="true","","P"),"")</f>
        <v/>
      </c>
      <c r="I1118" s="18" t="str">
        <f>IF(AND(OR(IMPORT!K1118="available",IMPORT!K1118="reservation",IMPORT!K1118="reservation-late"),OR(A1118&lt;&gt;"Z - Garage - Livraison",A1118&lt;&gt;"Z - Garage - Livraison")),B1118,"")</f>
        <v/>
      </c>
      <c r="J1118" s="18" t="str">
        <f>IFERROR(IF(VLOOKUP(B1118,IMPORT!$F:$AF,21,FALSE)&lt;&gt;"null",IF(OR(A1118="Z - Garage - Livraison",A1118="Z - Garage - Restitution"),"",B1118),""),"")</f>
        <v/>
      </c>
      <c r="K1118" s="18" t="str">
        <f>IF(AND(J1118="",OR(IMPORT!K1118="intervention",IMPORT!K1118="intervention-late")),IF(OR(A1118="Z - Garage - Livraison",A1118="Z - Garage - Restitution"),"",B1118),"")</f>
        <v/>
      </c>
      <c r="L1118" s="18" t="str">
        <f>IFERROR(IF(OR(A1118="Z - Garage - Livraison",A1118="Z - Garage - Restitution"),B1118,""),"")</f>
        <v/>
      </c>
      <c r="M1118" s="20" t="str">
        <f>IFERROR(INT(IF(OR(IMPORT!K1118="intervention",IMPORT!K1118="intervention-late",IMPORT!K1118="unavailable"),IF(J1118&lt;&gt;"",MID(VLOOKUP(B1118,IMPORT!$F:$AF,21,0),1,10),MID(VLOOKUP(B1118,IMPORT!$F:$AF,19,0),1,10)),"")),"")</f>
        <v/>
      </c>
      <c r="N1118" s="20" t="str">
        <f>IFERROR(INT(IF(OR(IMPORT!K1118="intervention",IMPORT!K1118="intervention-late",IMPORT!K1118="unavailable"),IF(J1118&lt;&gt;"",MID(VLOOKUP(B1118,IMPORT!$F:$AF,22,0),1,10),MID(VLOOKUP(B1118,IMPORT!$F:$AF,20,0),1,10)),"")),"")</f>
        <v/>
      </c>
      <c r="O1118" s="18" t="str">
        <f t="shared" ca="1" si="17"/>
        <v/>
      </c>
      <c r="P1118" s="14" t="str">
        <f>IFERROR(INT(IF(MID(VLOOKUP(B1118,IMPORT!$F:$AF,23,FALSE),1,10)&lt;&gt;"null",MID(VLOOKUP(B1118,IMPORT!$F:$AF,23,FALSE),1,10),"")),"")</f>
        <v/>
      </c>
      <c r="Q1118" s="16" t="str">
        <f>IFERROR(INT(IF(MID(VLOOKUP(B1118,IMPORT!$F:$AF,26,FALSE),1,10)&lt;&gt;"null",MID(VLOOKUP(B1118,IMPORT!$F:$AF,26,FALSE),1,10),"")),"")</f>
        <v/>
      </c>
      <c r="R1118" s="16" t="str">
        <f>IFERROR(IF(VLOOKUP(B1118,IMPORT!$F:$AF,11,FALSE)="true","X",""),"")</f>
        <v/>
      </c>
      <c r="S1118" s="16" t="str">
        <f>IFERROR(IF(VLOOKUP(B1118,IMPORT!$F:$AF,12,FALSE)="true","X",""),"")</f>
        <v/>
      </c>
      <c r="T1118" s="16" t="str">
        <f>IFERROR(IF(VLOOKUP(B1118,IMPORT!$F:$AF,9,FALSE)="true","X",""),"")</f>
        <v/>
      </c>
      <c r="U1118" s="16" t="str">
        <f>IFERROR(IF(VLOOKUP(B1118,IMPORT!$F:$AF,10,FALSE)="true","X",""),"")</f>
        <v/>
      </c>
      <c r="V1118" s="16" t="str">
        <f>IFERROR(IF(VLOOKUP(B1118,IMPORT!$F:$AF,13,FALSE)="true","X",""),"")</f>
        <v/>
      </c>
      <c r="W1118" s="16" t="str">
        <f>IFERROR(IF(VLOOKUP(B1118,IMPORT!$F:$AF,14,FALSE)="true","X",""),"")</f>
        <v/>
      </c>
      <c r="X1118" s="12" t="str">
        <f>IFERROR(INT(IF(MID(VLOOKUP(B1118,IMPORT!$F:$AF,27,FALSE),1,10)&lt;&gt;"null",MID(VLOOKUP(B1118,IMPORT!$F:$AF,27,FALSE),1,10),"-")),"")</f>
        <v/>
      </c>
      <c r="Y1118" s="21" t="str">
        <f>IFERROR(IF(VLOOKUP(B1118,IMPORT!$F:$AF,24,FALSE)&lt;&gt;"null",VLOOKUP(B1118,IMPORT!$F:$AF,24,FALSE),""),"")</f>
        <v/>
      </c>
      <c r="Z1118" s="18" t="str">
        <f>IFERROR(IF(VLOOKUP(B1118,IMPORT!$F:$AF,25,FALSE)&lt;&gt;"null",VLOOKUP(B1118,IMPORT!$F:$AF,25,FALSE),""),"")</f>
        <v/>
      </c>
    </row>
    <row r="1119" spans="1:26">
      <c r="A1119" s="1" t="str">
        <f>IFERROR(IF(IMPORT!C1119&lt;&gt;"",IMPORT!C1119,""),"")</f>
        <v/>
      </c>
      <c r="B1119" s="1">
        <f>IFERROR(VLOOKUP(D1119,IMPORT!$1:$1048576,6,FALSE),"")</f>
        <v>0</v>
      </c>
      <c r="C1119" s="1" t="str">
        <f>IFERROR(VLOOKUP(B1119,IMPORT!$F:$G,2,FALSE),"")</f>
        <v/>
      </c>
      <c r="D1119" s="8" t="str">
        <f>IFERROR(IF(IMPORT!A1119&lt;&gt;"",IMPORT!A1119,""),"")</f>
        <v/>
      </c>
      <c r="E1119" s="1">
        <f>IFERROR(VLOOKUP(D1119,IMPORT!$1:$1048576,21,FALSE),"")</f>
        <v>0</v>
      </c>
      <c r="F1119" s="25" t="str">
        <f>IFERROR(IF(VLOOKUP(B1119,IMPORT!$F:$J,4,0)="true","","S"),"")</f>
        <v/>
      </c>
      <c r="G1119" s="10" t="str">
        <f>IFERROR(IF(VLOOKUP(B1119,IMPORT!$F:$J,5,0)="normal","","B"),"")</f>
        <v/>
      </c>
      <c r="H1119" s="26" t="str">
        <f>IFERROR(IF(VLOOKUP(B1119,IMPORT!$F:$L,7,0)="true","","P"),"")</f>
        <v/>
      </c>
      <c r="I1119" s="18" t="str">
        <f>IF(AND(OR(IMPORT!K1119="available",IMPORT!K1119="reservation",IMPORT!K1119="reservation-late"),OR(A1119&lt;&gt;"Z - Garage - Livraison",A1119&lt;&gt;"Z - Garage - Livraison")),B1119,"")</f>
        <v/>
      </c>
      <c r="J1119" s="18" t="str">
        <f>IFERROR(IF(VLOOKUP(B1119,IMPORT!$F:$AF,21,FALSE)&lt;&gt;"null",IF(OR(A1119="Z - Garage - Livraison",A1119="Z - Garage - Restitution"),"",B1119),""),"")</f>
        <v/>
      </c>
      <c r="K1119" s="18" t="str">
        <f>IF(AND(J1119="",OR(IMPORT!K1119="intervention",IMPORT!K1119="intervention-late")),IF(OR(A1119="Z - Garage - Livraison",A1119="Z - Garage - Restitution"),"",B1119),"")</f>
        <v/>
      </c>
      <c r="L1119" s="18" t="str">
        <f>IFERROR(IF(OR(A1119="Z - Garage - Livraison",A1119="Z - Garage - Restitution"),B1119,""),"")</f>
        <v/>
      </c>
      <c r="M1119" s="20" t="str">
        <f>IFERROR(INT(IF(OR(IMPORT!K1119="intervention",IMPORT!K1119="intervention-late",IMPORT!K1119="unavailable"),IF(J1119&lt;&gt;"",MID(VLOOKUP(B1119,IMPORT!$F:$AF,21,0),1,10),MID(VLOOKUP(B1119,IMPORT!$F:$AF,19,0),1,10)),"")),"")</f>
        <v/>
      </c>
      <c r="N1119" s="20" t="str">
        <f>IFERROR(INT(IF(OR(IMPORT!K1119="intervention",IMPORT!K1119="intervention-late",IMPORT!K1119="unavailable"),IF(J1119&lt;&gt;"",MID(VLOOKUP(B1119,IMPORT!$F:$AF,22,0),1,10),MID(VLOOKUP(B1119,IMPORT!$F:$AF,20,0),1,10)),"")),"")</f>
        <v/>
      </c>
      <c r="O1119" s="18" t="str">
        <f t="shared" ca="1" si="17"/>
        <v/>
      </c>
      <c r="P1119" s="14" t="str">
        <f>IFERROR(INT(IF(MID(VLOOKUP(B1119,IMPORT!$F:$AF,23,FALSE),1,10)&lt;&gt;"null",MID(VLOOKUP(B1119,IMPORT!$F:$AF,23,FALSE),1,10),"")),"")</f>
        <v/>
      </c>
      <c r="Q1119" s="16" t="str">
        <f>IFERROR(INT(IF(MID(VLOOKUP(B1119,IMPORT!$F:$AF,26,FALSE),1,10)&lt;&gt;"null",MID(VLOOKUP(B1119,IMPORT!$F:$AF,26,FALSE),1,10),"")),"")</f>
        <v/>
      </c>
      <c r="R1119" s="16" t="str">
        <f>IFERROR(IF(VLOOKUP(B1119,IMPORT!$F:$AF,11,FALSE)="true","X",""),"")</f>
        <v/>
      </c>
      <c r="S1119" s="16" t="str">
        <f>IFERROR(IF(VLOOKUP(B1119,IMPORT!$F:$AF,12,FALSE)="true","X",""),"")</f>
        <v/>
      </c>
      <c r="T1119" s="16" t="str">
        <f>IFERROR(IF(VLOOKUP(B1119,IMPORT!$F:$AF,9,FALSE)="true","X",""),"")</f>
        <v/>
      </c>
      <c r="U1119" s="16" t="str">
        <f>IFERROR(IF(VLOOKUP(B1119,IMPORT!$F:$AF,10,FALSE)="true","X",""),"")</f>
        <v/>
      </c>
      <c r="V1119" s="16" t="str">
        <f>IFERROR(IF(VLOOKUP(B1119,IMPORT!$F:$AF,13,FALSE)="true","X",""),"")</f>
        <v/>
      </c>
      <c r="W1119" s="16" t="str">
        <f>IFERROR(IF(VLOOKUP(B1119,IMPORT!$F:$AF,14,FALSE)="true","X",""),"")</f>
        <v/>
      </c>
      <c r="X1119" s="12" t="str">
        <f>IFERROR(INT(IF(MID(VLOOKUP(B1119,IMPORT!$F:$AF,27,FALSE),1,10)&lt;&gt;"null",MID(VLOOKUP(B1119,IMPORT!$F:$AF,27,FALSE),1,10),"-")),"")</f>
        <v/>
      </c>
      <c r="Y1119" s="21" t="str">
        <f>IFERROR(IF(VLOOKUP(B1119,IMPORT!$F:$AF,24,FALSE)&lt;&gt;"null",VLOOKUP(B1119,IMPORT!$F:$AF,24,FALSE),""),"")</f>
        <v/>
      </c>
      <c r="Z1119" s="18" t="str">
        <f>IFERROR(IF(VLOOKUP(B1119,IMPORT!$F:$AF,25,FALSE)&lt;&gt;"null",VLOOKUP(B1119,IMPORT!$F:$AF,25,FALSE),""),"")</f>
        <v/>
      </c>
    </row>
    <row r="1120" spans="1:26">
      <c r="A1120" s="1" t="str">
        <f>IFERROR(IF(IMPORT!C1120&lt;&gt;"",IMPORT!C1120,""),"")</f>
        <v/>
      </c>
      <c r="B1120" s="1">
        <f>IFERROR(VLOOKUP(D1120,IMPORT!$1:$1048576,6,FALSE),"")</f>
        <v>0</v>
      </c>
      <c r="C1120" s="1" t="str">
        <f>IFERROR(VLOOKUP(B1120,IMPORT!$F:$G,2,FALSE),"")</f>
        <v/>
      </c>
      <c r="D1120" s="8" t="str">
        <f>IFERROR(IF(IMPORT!A1120&lt;&gt;"",IMPORT!A1120,""),"")</f>
        <v/>
      </c>
      <c r="E1120" s="1">
        <f>IFERROR(VLOOKUP(D1120,IMPORT!$1:$1048576,21,FALSE),"")</f>
        <v>0</v>
      </c>
      <c r="F1120" s="25" t="str">
        <f>IFERROR(IF(VLOOKUP(B1120,IMPORT!$F:$J,4,0)="true","","S"),"")</f>
        <v/>
      </c>
      <c r="G1120" s="10" t="str">
        <f>IFERROR(IF(VLOOKUP(B1120,IMPORT!$F:$J,5,0)="normal","","B"),"")</f>
        <v/>
      </c>
      <c r="H1120" s="26" t="str">
        <f>IFERROR(IF(VLOOKUP(B1120,IMPORT!$F:$L,7,0)="true","","P"),"")</f>
        <v/>
      </c>
      <c r="I1120" s="18" t="str">
        <f>IF(AND(OR(IMPORT!K1120="available",IMPORT!K1120="reservation",IMPORT!K1120="reservation-late"),OR(A1120&lt;&gt;"Z - Garage - Livraison",A1120&lt;&gt;"Z - Garage - Livraison")),B1120,"")</f>
        <v/>
      </c>
      <c r="J1120" s="18" t="str">
        <f>IFERROR(IF(VLOOKUP(B1120,IMPORT!$F:$AF,21,FALSE)&lt;&gt;"null",IF(OR(A1120="Z - Garage - Livraison",A1120="Z - Garage - Restitution"),"",B1120),""),"")</f>
        <v/>
      </c>
      <c r="K1120" s="18" t="str">
        <f>IF(AND(J1120="",OR(IMPORT!K1120="intervention",IMPORT!K1120="intervention-late")),IF(OR(A1120="Z - Garage - Livraison",A1120="Z - Garage - Restitution"),"",B1120),"")</f>
        <v/>
      </c>
      <c r="L1120" s="18" t="str">
        <f>IFERROR(IF(OR(A1120="Z - Garage - Livraison",A1120="Z - Garage - Restitution"),B1120,""),"")</f>
        <v/>
      </c>
      <c r="M1120" s="20" t="str">
        <f>IFERROR(INT(IF(OR(IMPORT!K1120="intervention",IMPORT!K1120="intervention-late",IMPORT!K1120="unavailable"),IF(J1120&lt;&gt;"",MID(VLOOKUP(B1120,IMPORT!$F:$AF,21,0),1,10),MID(VLOOKUP(B1120,IMPORT!$F:$AF,19,0),1,10)),"")),"")</f>
        <v/>
      </c>
      <c r="N1120" s="20" t="str">
        <f>IFERROR(INT(IF(OR(IMPORT!K1120="intervention",IMPORT!K1120="intervention-late",IMPORT!K1120="unavailable"),IF(J1120&lt;&gt;"",MID(VLOOKUP(B1120,IMPORT!$F:$AF,22,0),1,10),MID(VLOOKUP(B1120,IMPORT!$F:$AF,20,0),1,10)),"")),"")</f>
        <v/>
      </c>
      <c r="O1120" s="18" t="str">
        <f t="shared" ca="1" si="17"/>
        <v/>
      </c>
      <c r="P1120" s="14" t="str">
        <f>IFERROR(INT(IF(MID(VLOOKUP(B1120,IMPORT!$F:$AF,23,FALSE),1,10)&lt;&gt;"null",MID(VLOOKUP(B1120,IMPORT!$F:$AF,23,FALSE),1,10),"")),"")</f>
        <v/>
      </c>
      <c r="Q1120" s="16" t="str">
        <f>IFERROR(INT(IF(MID(VLOOKUP(B1120,IMPORT!$F:$AF,26,FALSE),1,10)&lt;&gt;"null",MID(VLOOKUP(B1120,IMPORT!$F:$AF,26,FALSE),1,10),"")),"")</f>
        <v/>
      </c>
      <c r="R1120" s="16" t="str">
        <f>IFERROR(IF(VLOOKUP(B1120,IMPORT!$F:$AF,11,FALSE)="true","X",""),"")</f>
        <v/>
      </c>
      <c r="S1120" s="16" t="str">
        <f>IFERROR(IF(VLOOKUP(B1120,IMPORT!$F:$AF,12,FALSE)="true","X",""),"")</f>
        <v/>
      </c>
      <c r="T1120" s="16" t="str">
        <f>IFERROR(IF(VLOOKUP(B1120,IMPORT!$F:$AF,9,FALSE)="true","X",""),"")</f>
        <v/>
      </c>
      <c r="U1120" s="16" t="str">
        <f>IFERROR(IF(VLOOKUP(B1120,IMPORT!$F:$AF,10,FALSE)="true","X",""),"")</f>
        <v/>
      </c>
      <c r="V1120" s="16" t="str">
        <f>IFERROR(IF(VLOOKUP(B1120,IMPORT!$F:$AF,13,FALSE)="true","X",""),"")</f>
        <v/>
      </c>
      <c r="W1120" s="16" t="str">
        <f>IFERROR(IF(VLOOKUP(B1120,IMPORT!$F:$AF,14,FALSE)="true","X",""),"")</f>
        <v/>
      </c>
      <c r="X1120" s="12" t="str">
        <f>IFERROR(INT(IF(MID(VLOOKUP(B1120,IMPORT!$F:$AF,27,FALSE),1,10)&lt;&gt;"null",MID(VLOOKUP(B1120,IMPORT!$F:$AF,27,FALSE),1,10),"-")),"")</f>
        <v/>
      </c>
      <c r="Y1120" s="21" t="str">
        <f>IFERROR(IF(VLOOKUP(B1120,IMPORT!$F:$AF,24,FALSE)&lt;&gt;"null",VLOOKUP(B1120,IMPORT!$F:$AF,24,FALSE),""),"")</f>
        <v/>
      </c>
      <c r="Z1120" s="18" t="str">
        <f>IFERROR(IF(VLOOKUP(B1120,IMPORT!$F:$AF,25,FALSE)&lt;&gt;"null",VLOOKUP(B1120,IMPORT!$F:$AF,25,FALSE),""),"")</f>
        <v/>
      </c>
    </row>
    <row r="1121" spans="1:26">
      <c r="A1121" s="1" t="str">
        <f>IFERROR(IF(IMPORT!C1121&lt;&gt;"",IMPORT!C1121,""),"")</f>
        <v/>
      </c>
      <c r="B1121" s="1">
        <f>IFERROR(VLOOKUP(D1121,IMPORT!$1:$1048576,6,FALSE),"")</f>
        <v>0</v>
      </c>
      <c r="C1121" s="1" t="str">
        <f>IFERROR(VLOOKUP(B1121,IMPORT!$F:$G,2,FALSE),"")</f>
        <v/>
      </c>
      <c r="D1121" s="8" t="str">
        <f>IFERROR(IF(IMPORT!A1121&lt;&gt;"",IMPORT!A1121,""),"")</f>
        <v/>
      </c>
      <c r="E1121" s="1">
        <f>IFERROR(VLOOKUP(D1121,IMPORT!$1:$1048576,21,FALSE),"")</f>
        <v>0</v>
      </c>
      <c r="F1121" s="25" t="str">
        <f>IFERROR(IF(VLOOKUP(B1121,IMPORT!$F:$J,4,0)="true","","S"),"")</f>
        <v/>
      </c>
      <c r="G1121" s="10" t="str">
        <f>IFERROR(IF(VLOOKUP(B1121,IMPORT!$F:$J,5,0)="normal","","B"),"")</f>
        <v/>
      </c>
      <c r="H1121" s="26" t="str">
        <f>IFERROR(IF(VLOOKUP(B1121,IMPORT!$F:$L,7,0)="true","","P"),"")</f>
        <v/>
      </c>
      <c r="I1121" s="18" t="str">
        <f>IF(AND(OR(IMPORT!K1121="available",IMPORT!K1121="reservation",IMPORT!K1121="reservation-late"),OR(A1121&lt;&gt;"Z - Garage - Livraison",A1121&lt;&gt;"Z - Garage - Livraison")),B1121,"")</f>
        <v/>
      </c>
      <c r="J1121" s="18" t="str">
        <f>IFERROR(IF(VLOOKUP(B1121,IMPORT!$F:$AF,21,FALSE)&lt;&gt;"null",IF(OR(A1121="Z - Garage - Livraison",A1121="Z - Garage - Restitution"),"",B1121),""),"")</f>
        <v/>
      </c>
      <c r="K1121" s="18" t="str">
        <f>IF(AND(J1121="",OR(IMPORT!K1121="intervention",IMPORT!K1121="intervention-late")),IF(OR(A1121="Z - Garage - Livraison",A1121="Z - Garage - Restitution"),"",B1121),"")</f>
        <v/>
      </c>
      <c r="L1121" s="18" t="str">
        <f>IFERROR(IF(OR(A1121="Z - Garage - Livraison",A1121="Z - Garage - Restitution"),B1121,""),"")</f>
        <v/>
      </c>
      <c r="M1121" s="20" t="str">
        <f>IFERROR(INT(IF(OR(IMPORT!K1121="intervention",IMPORT!K1121="intervention-late",IMPORT!K1121="unavailable"),IF(J1121&lt;&gt;"",MID(VLOOKUP(B1121,IMPORT!$F:$AF,21,0),1,10),MID(VLOOKUP(B1121,IMPORT!$F:$AF,19,0),1,10)),"")),"")</f>
        <v/>
      </c>
      <c r="N1121" s="20" t="str">
        <f>IFERROR(INT(IF(OR(IMPORT!K1121="intervention",IMPORT!K1121="intervention-late",IMPORT!K1121="unavailable"),IF(J1121&lt;&gt;"",MID(VLOOKUP(B1121,IMPORT!$F:$AF,22,0),1,10),MID(VLOOKUP(B1121,IMPORT!$F:$AF,20,0),1,10)),"")),"")</f>
        <v/>
      </c>
      <c r="O1121" s="18" t="str">
        <f t="shared" ca="1" si="17"/>
        <v/>
      </c>
      <c r="P1121" s="14" t="str">
        <f>IFERROR(INT(IF(MID(VLOOKUP(B1121,IMPORT!$F:$AF,23,FALSE),1,10)&lt;&gt;"null",MID(VLOOKUP(B1121,IMPORT!$F:$AF,23,FALSE),1,10),"")),"")</f>
        <v/>
      </c>
      <c r="Q1121" s="16" t="str">
        <f>IFERROR(INT(IF(MID(VLOOKUP(B1121,IMPORT!$F:$AF,26,FALSE),1,10)&lt;&gt;"null",MID(VLOOKUP(B1121,IMPORT!$F:$AF,26,FALSE),1,10),"")),"")</f>
        <v/>
      </c>
      <c r="R1121" s="16" t="str">
        <f>IFERROR(IF(VLOOKUP(B1121,IMPORT!$F:$AF,11,FALSE)="true","X",""),"")</f>
        <v/>
      </c>
      <c r="S1121" s="16" t="str">
        <f>IFERROR(IF(VLOOKUP(B1121,IMPORT!$F:$AF,12,FALSE)="true","X",""),"")</f>
        <v/>
      </c>
      <c r="T1121" s="16" t="str">
        <f>IFERROR(IF(VLOOKUP(B1121,IMPORT!$F:$AF,9,FALSE)="true","X",""),"")</f>
        <v/>
      </c>
      <c r="U1121" s="16" t="str">
        <f>IFERROR(IF(VLOOKUP(B1121,IMPORT!$F:$AF,10,FALSE)="true","X",""),"")</f>
        <v/>
      </c>
      <c r="V1121" s="16" t="str">
        <f>IFERROR(IF(VLOOKUP(B1121,IMPORT!$F:$AF,13,FALSE)="true","X",""),"")</f>
        <v/>
      </c>
      <c r="W1121" s="16" t="str">
        <f>IFERROR(IF(VLOOKUP(B1121,IMPORT!$F:$AF,14,FALSE)="true","X",""),"")</f>
        <v/>
      </c>
      <c r="X1121" s="12" t="str">
        <f>IFERROR(INT(IF(MID(VLOOKUP(B1121,IMPORT!$F:$AF,27,FALSE),1,10)&lt;&gt;"null",MID(VLOOKUP(B1121,IMPORT!$F:$AF,27,FALSE),1,10),"-")),"")</f>
        <v/>
      </c>
      <c r="Y1121" s="21" t="str">
        <f>IFERROR(IF(VLOOKUP(B1121,IMPORT!$F:$AF,24,FALSE)&lt;&gt;"null",VLOOKUP(B1121,IMPORT!$F:$AF,24,FALSE),""),"")</f>
        <v/>
      </c>
      <c r="Z1121" s="18" t="str">
        <f>IFERROR(IF(VLOOKUP(B1121,IMPORT!$F:$AF,25,FALSE)&lt;&gt;"null",VLOOKUP(B1121,IMPORT!$F:$AF,25,FALSE),""),"")</f>
        <v/>
      </c>
    </row>
    <row r="1122" spans="1:26">
      <c r="A1122" s="1" t="str">
        <f>IFERROR(IF(IMPORT!C1122&lt;&gt;"",IMPORT!C1122,""),"")</f>
        <v/>
      </c>
      <c r="B1122" s="1">
        <f>IFERROR(VLOOKUP(D1122,IMPORT!$1:$1048576,6,FALSE),"")</f>
        <v>0</v>
      </c>
      <c r="C1122" s="1" t="str">
        <f>IFERROR(VLOOKUP(B1122,IMPORT!$F:$G,2,FALSE),"")</f>
        <v/>
      </c>
      <c r="D1122" s="8" t="str">
        <f>IFERROR(IF(IMPORT!A1122&lt;&gt;"",IMPORT!A1122,""),"")</f>
        <v/>
      </c>
      <c r="E1122" s="1">
        <f>IFERROR(VLOOKUP(D1122,IMPORT!$1:$1048576,21,FALSE),"")</f>
        <v>0</v>
      </c>
      <c r="F1122" s="25" t="str">
        <f>IFERROR(IF(VLOOKUP(B1122,IMPORT!$F:$J,4,0)="true","","S"),"")</f>
        <v/>
      </c>
      <c r="G1122" s="10" t="str">
        <f>IFERROR(IF(VLOOKUP(B1122,IMPORT!$F:$J,5,0)="normal","","B"),"")</f>
        <v/>
      </c>
      <c r="H1122" s="26" t="str">
        <f>IFERROR(IF(VLOOKUP(B1122,IMPORT!$F:$L,7,0)="true","","P"),"")</f>
        <v/>
      </c>
      <c r="I1122" s="18" t="str">
        <f>IF(AND(OR(IMPORT!K1122="available",IMPORT!K1122="reservation",IMPORT!K1122="reservation-late"),OR(A1122&lt;&gt;"Z - Garage - Livraison",A1122&lt;&gt;"Z - Garage - Livraison")),B1122,"")</f>
        <v/>
      </c>
      <c r="J1122" s="18" t="str">
        <f>IFERROR(IF(VLOOKUP(B1122,IMPORT!$F:$AF,21,FALSE)&lt;&gt;"null",IF(OR(A1122="Z - Garage - Livraison",A1122="Z - Garage - Restitution"),"",B1122),""),"")</f>
        <v/>
      </c>
      <c r="K1122" s="18" t="str">
        <f>IF(AND(J1122="",OR(IMPORT!K1122="intervention",IMPORT!K1122="intervention-late")),IF(OR(A1122="Z - Garage - Livraison",A1122="Z - Garage - Restitution"),"",B1122),"")</f>
        <v/>
      </c>
      <c r="L1122" s="18" t="str">
        <f>IFERROR(IF(OR(A1122="Z - Garage - Livraison",A1122="Z - Garage - Restitution"),B1122,""),"")</f>
        <v/>
      </c>
      <c r="M1122" s="20" t="str">
        <f>IFERROR(INT(IF(OR(IMPORT!K1122="intervention",IMPORT!K1122="intervention-late",IMPORT!K1122="unavailable"),IF(J1122&lt;&gt;"",MID(VLOOKUP(B1122,IMPORT!$F:$AF,21,0),1,10),MID(VLOOKUP(B1122,IMPORT!$F:$AF,19,0),1,10)),"")),"")</f>
        <v/>
      </c>
      <c r="N1122" s="20" t="str">
        <f>IFERROR(INT(IF(OR(IMPORT!K1122="intervention",IMPORT!K1122="intervention-late",IMPORT!K1122="unavailable"),IF(J1122&lt;&gt;"",MID(VLOOKUP(B1122,IMPORT!$F:$AF,22,0),1,10),MID(VLOOKUP(B1122,IMPORT!$F:$AF,20,0),1,10)),"")),"")</f>
        <v/>
      </c>
      <c r="O1122" s="18" t="str">
        <f t="shared" ca="1" si="17"/>
        <v/>
      </c>
      <c r="P1122" s="14" t="str">
        <f>IFERROR(INT(IF(MID(VLOOKUP(B1122,IMPORT!$F:$AF,23,FALSE),1,10)&lt;&gt;"null",MID(VLOOKUP(B1122,IMPORT!$F:$AF,23,FALSE),1,10),"")),"")</f>
        <v/>
      </c>
      <c r="Q1122" s="16" t="str">
        <f>IFERROR(INT(IF(MID(VLOOKUP(B1122,IMPORT!$F:$AF,26,FALSE),1,10)&lt;&gt;"null",MID(VLOOKUP(B1122,IMPORT!$F:$AF,26,FALSE),1,10),"")),"")</f>
        <v/>
      </c>
      <c r="R1122" s="16" t="str">
        <f>IFERROR(IF(VLOOKUP(B1122,IMPORT!$F:$AF,11,FALSE)="true","X",""),"")</f>
        <v/>
      </c>
      <c r="S1122" s="16" t="str">
        <f>IFERROR(IF(VLOOKUP(B1122,IMPORT!$F:$AF,12,FALSE)="true","X",""),"")</f>
        <v/>
      </c>
      <c r="T1122" s="16" t="str">
        <f>IFERROR(IF(VLOOKUP(B1122,IMPORT!$F:$AF,9,FALSE)="true","X",""),"")</f>
        <v/>
      </c>
      <c r="U1122" s="16" t="str">
        <f>IFERROR(IF(VLOOKUP(B1122,IMPORT!$F:$AF,10,FALSE)="true","X",""),"")</f>
        <v/>
      </c>
      <c r="V1122" s="16" t="str">
        <f>IFERROR(IF(VLOOKUP(B1122,IMPORT!$F:$AF,13,FALSE)="true","X",""),"")</f>
        <v/>
      </c>
      <c r="W1122" s="16" t="str">
        <f>IFERROR(IF(VLOOKUP(B1122,IMPORT!$F:$AF,14,FALSE)="true","X",""),"")</f>
        <v/>
      </c>
      <c r="X1122" s="12" t="str">
        <f>IFERROR(INT(IF(MID(VLOOKUP(B1122,IMPORT!$F:$AF,27,FALSE),1,10)&lt;&gt;"null",MID(VLOOKUP(B1122,IMPORT!$F:$AF,27,FALSE),1,10),"-")),"")</f>
        <v/>
      </c>
      <c r="Y1122" s="21" t="str">
        <f>IFERROR(IF(VLOOKUP(B1122,IMPORT!$F:$AF,24,FALSE)&lt;&gt;"null",VLOOKUP(B1122,IMPORT!$F:$AF,24,FALSE),""),"")</f>
        <v/>
      </c>
      <c r="Z1122" s="18" t="str">
        <f>IFERROR(IF(VLOOKUP(B1122,IMPORT!$F:$AF,25,FALSE)&lt;&gt;"null",VLOOKUP(B1122,IMPORT!$F:$AF,25,FALSE),""),"")</f>
        <v/>
      </c>
    </row>
    <row r="1123" spans="1:26">
      <c r="A1123" s="1" t="str">
        <f>IFERROR(IF(IMPORT!C1123&lt;&gt;"",IMPORT!C1123,""),"")</f>
        <v/>
      </c>
      <c r="B1123" s="1">
        <f>IFERROR(VLOOKUP(D1123,IMPORT!$1:$1048576,6,FALSE),"")</f>
        <v>0</v>
      </c>
      <c r="C1123" s="1" t="str">
        <f>IFERROR(VLOOKUP(B1123,IMPORT!$F:$G,2,FALSE),"")</f>
        <v/>
      </c>
      <c r="D1123" s="8" t="str">
        <f>IFERROR(IF(IMPORT!A1123&lt;&gt;"",IMPORT!A1123,""),"")</f>
        <v/>
      </c>
      <c r="E1123" s="1">
        <f>IFERROR(VLOOKUP(D1123,IMPORT!$1:$1048576,21,FALSE),"")</f>
        <v>0</v>
      </c>
      <c r="F1123" s="25" t="str">
        <f>IFERROR(IF(VLOOKUP(B1123,IMPORT!$F:$J,4,0)="true","","S"),"")</f>
        <v/>
      </c>
      <c r="G1123" s="10" t="str">
        <f>IFERROR(IF(VLOOKUP(B1123,IMPORT!$F:$J,5,0)="normal","","B"),"")</f>
        <v/>
      </c>
      <c r="H1123" s="26" t="str">
        <f>IFERROR(IF(VLOOKUP(B1123,IMPORT!$F:$L,7,0)="true","","P"),"")</f>
        <v/>
      </c>
      <c r="I1123" s="18" t="str">
        <f>IF(AND(OR(IMPORT!K1123="available",IMPORT!K1123="reservation",IMPORT!K1123="reservation-late"),OR(A1123&lt;&gt;"Z - Garage - Livraison",A1123&lt;&gt;"Z - Garage - Livraison")),B1123,"")</f>
        <v/>
      </c>
      <c r="J1123" s="18" t="str">
        <f>IFERROR(IF(VLOOKUP(B1123,IMPORT!$F:$AF,21,FALSE)&lt;&gt;"null",IF(OR(A1123="Z - Garage - Livraison",A1123="Z - Garage - Restitution"),"",B1123),""),"")</f>
        <v/>
      </c>
      <c r="K1123" s="18" t="str">
        <f>IF(AND(J1123="",OR(IMPORT!K1123="intervention",IMPORT!K1123="intervention-late")),IF(OR(A1123="Z - Garage - Livraison",A1123="Z - Garage - Restitution"),"",B1123),"")</f>
        <v/>
      </c>
      <c r="L1123" s="18" t="str">
        <f>IFERROR(IF(OR(A1123="Z - Garage - Livraison",A1123="Z - Garage - Restitution"),B1123,""),"")</f>
        <v/>
      </c>
      <c r="M1123" s="20" t="str">
        <f>IFERROR(INT(IF(OR(IMPORT!K1123="intervention",IMPORT!K1123="intervention-late",IMPORT!K1123="unavailable"),IF(J1123&lt;&gt;"",MID(VLOOKUP(B1123,IMPORT!$F:$AF,21,0),1,10),MID(VLOOKUP(B1123,IMPORT!$F:$AF,19,0),1,10)),"")),"")</f>
        <v/>
      </c>
      <c r="N1123" s="20" t="str">
        <f>IFERROR(INT(IF(OR(IMPORT!K1123="intervention",IMPORT!K1123="intervention-late",IMPORT!K1123="unavailable"),IF(J1123&lt;&gt;"",MID(VLOOKUP(B1123,IMPORT!$F:$AF,22,0),1,10),MID(VLOOKUP(B1123,IMPORT!$F:$AF,20,0),1,10)),"")),"")</f>
        <v/>
      </c>
      <c r="O1123" s="18" t="str">
        <f t="shared" ca="1" si="17"/>
        <v/>
      </c>
      <c r="P1123" s="14" t="str">
        <f>IFERROR(INT(IF(MID(VLOOKUP(B1123,IMPORT!$F:$AF,23,FALSE),1,10)&lt;&gt;"null",MID(VLOOKUP(B1123,IMPORT!$F:$AF,23,FALSE),1,10),"")),"")</f>
        <v/>
      </c>
      <c r="Q1123" s="16" t="str">
        <f>IFERROR(INT(IF(MID(VLOOKUP(B1123,IMPORT!$F:$AF,26,FALSE),1,10)&lt;&gt;"null",MID(VLOOKUP(B1123,IMPORT!$F:$AF,26,FALSE),1,10),"")),"")</f>
        <v/>
      </c>
      <c r="R1123" s="16" t="str">
        <f>IFERROR(IF(VLOOKUP(B1123,IMPORT!$F:$AF,11,FALSE)="true","X",""),"")</f>
        <v/>
      </c>
      <c r="S1123" s="16" t="str">
        <f>IFERROR(IF(VLOOKUP(B1123,IMPORT!$F:$AF,12,FALSE)="true","X",""),"")</f>
        <v/>
      </c>
      <c r="T1123" s="16" t="str">
        <f>IFERROR(IF(VLOOKUP(B1123,IMPORT!$F:$AF,9,FALSE)="true","X",""),"")</f>
        <v/>
      </c>
      <c r="U1123" s="16" t="str">
        <f>IFERROR(IF(VLOOKUP(B1123,IMPORT!$F:$AF,10,FALSE)="true","X",""),"")</f>
        <v/>
      </c>
      <c r="V1123" s="16" t="str">
        <f>IFERROR(IF(VLOOKUP(B1123,IMPORT!$F:$AF,13,FALSE)="true","X",""),"")</f>
        <v/>
      </c>
      <c r="W1123" s="16" t="str">
        <f>IFERROR(IF(VLOOKUP(B1123,IMPORT!$F:$AF,14,FALSE)="true","X",""),"")</f>
        <v/>
      </c>
      <c r="X1123" s="12" t="str">
        <f>IFERROR(INT(IF(MID(VLOOKUP(B1123,IMPORT!$F:$AF,27,FALSE),1,10)&lt;&gt;"null",MID(VLOOKUP(B1123,IMPORT!$F:$AF,27,FALSE),1,10),"-")),"")</f>
        <v/>
      </c>
      <c r="Y1123" s="21" t="str">
        <f>IFERROR(IF(VLOOKUP(B1123,IMPORT!$F:$AF,24,FALSE)&lt;&gt;"null",VLOOKUP(B1123,IMPORT!$F:$AF,24,FALSE),""),"")</f>
        <v/>
      </c>
      <c r="Z1123" s="18" t="str">
        <f>IFERROR(IF(VLOOKUP(B1123,IMPORT!$F:$AF,25,FALSE)&lt;&gt;"null",VLOOKUP(B1123,IMPORT!$F:$AF,25,FALSE),""),"")</f>
        <v/>
      </c>
    </row>
    <row r="1124" spans="1:26">
      <c r="A1124" s="1" t="str">
        <f>IFERROR(IF(IMPORT!C1124&lt;&gt;"",IMPORT!C1124,""),"")</f>
        <v/>
      </c>
      <c r="B1124" s="1">
        <f>IFERROR(VLOOKUP(D1124,IMPORT!$1:$1048576,6,FALSE),"")</f>
        <v>0</v>
      </c>
      <c r="C1124" s="1" t="str">
        <f>IFERROR(VLOOKUP(B1124,IMPORT!$F:$G,2,FALSE),"")</f>
        <v/>
      </c>
      <c r="D1124" s="8" t="str">
        <f>IFERROR(IF(IMPORT!A1124&lt;&gt;"",IMPORT!A1124,""),"")</f>
        <v/>
      </c>
      <c r="E1124" s="1">
        <f>IFERROR(VLOOKUP(D1124,IMPORT!$1:$1048576,21,FALSE),"")</f>
        <v>0</v>
      </c>
      <c r="F1124" s="25" t="str">
        <f>IFERROR(IF(VLOOKUP(B1124,IMPORT!$F:$J,4,0)="true","","S"),"")</f>
        <v/>
      </c>
      <c r="G1124" s="10" t="str">
        <f>IFERROR(IF(VLOOKUP(B1124,IMPORT!$F:$J,5,0)="normal","","B"),"")</f>
        <v/>
      </c>
      <c r="H1124" s="26" t="str">
        <f>IFERROR(IF(VLOOKUP(B1124,IMPORT!$F:$L,7,0)="true","","P"),"")</f>
        <v/>
      </c>
      <c r="I1124" s="18" t="str">
        <f>IF(AND(OR(IMPORT!K1124="available",IMPORT!K1124="reservation",IMPORT!K1124="reservation-late"),OR(A1124&lt;&gt;"Z - Garage - Livraison",A1124&lt;&gt;"Z - Garage - Livraison")),B1124,"")</f>
        <v/>
      </c>
      <c r="J1124" s="18" t="str">
        <f>IFERROR(IF(VLOOKUP(B1124,IMPORT!$F:$AF,21,FALSE)&lt;&gt;"null",IF(OR(A1124="Z - Garage - Livraison",A1124="Z - Garage - Restitution"),"",B1124),""),"")</f>
        <v/>
      </c>
      <c r="K1124" s="18" t="str">
        <f>IF(AND(J1124="",OR(IMPORT!K1124="intervention",IMPORT!K1124="intervention-late")),IF(OR(A1124="Z - Garage - Livraison",A1124="Z - Garage - Restitution"),"",B1124),"")</f>
        <v/>
      </c>
      <c r="L1124" s="18" t="str">
        <f>IFERROR(IF(OR(A1124="Z - Garage - Livraison",A1124="Z - Garage - Restitution"),B1124,""),"")</f>
        <v/>
      </c>
      <c r="M1124" s="20" t="str">
        <f>IFERROR(INT(IF(OR(IMPORT!K1124="intervention",IMPORT!K1124="intervention-late",IMPORT!K1124="unavailable"),IF(J1124&lt;&gt;"",MID(VLOOKUP(B1124,IMPORT!$F:$AF,21,0),1,10),MID(VLOOKUP(B1124,IMPORT!$F:$AF,19,0),1,10)),"")),"")</f>
        <v/>
      </c>
      <c r="N1124" s="20" t="str">
        <f>IFERROR(INT(IF(OR(IMPORT!K1124="intervention",IMPORT!K1124="intervention-late",IMPORT!K1124="unavailable"),IF(J1124&lt;&gt;"",MID(VLOOKUP(B1124,IMPORT!$F:$AF,22,0),1,10),MID(VLOOKUP(B1124,IMPORT!$F:$AF,20,0),1,10)),"")),"")</f>
        <v/>
      </c>
      <c r="O1124" s="18" t="str">
        <f t="shared" ca="1" si="17"/>
        <v/>
      </c>
      <c r="P1124" s="14" t="str">
        <f>IFERROR(INT(IF(MID(VLOOKUP(B1124,IMPORT!$F:$AF,23,FALSE),1,10)&lt;&gt;"null",MID(VLOOKUP(B1124,IMPORT!$F:$AF,23,FALSE),1,10),"")),"")</f>
        <v/>
      </c>
      <c r="Q1124" s="16" t="str">
        <f>IFERROR(INT(IF(MID(VLOOKUP(B1124,IMPORT!$F:$AF,26,FALSE),1,10)&lt;&gt;"null",MID(VLOOKUP(B1124,IMPORT!$F:$AF,26,FALSE),1,10),"")),"")</f>
        <v/>
      </c>
      <c r="R1124" s="16" t="str">
        <f>IFERROR(IF(VLOOKUP(B1124,IMPORT!$F:$AF,11,FALSE)="true","X",""),"")</f>
        <v/>
      </c>
      <c r="S1124" s="16" t="str">
        <f>IFERROR(IF(VLOOKUP(B1124,IMPORT!$F:$AF,12,FALSE)="true","X",""),"")</f>
        <v/>
      </c>
      <c r="T1124" s="16" t="str">
        <f>IFERROR(IF(VLOOKUP(B1124,IMPORT!$F:$AF,9,FALSE)="true","X",""),"")</f>
        <v/>
      </c>
      <c r="U1124" s="16" t="str">
        <f>IFERROR(IF(VLOOKUP(B1124,IMPORT!$F:$AF,10,FALSE)="true","X",""),"")</f>
        <v/>
      </c>
      <c r="V1124" s="16" t="str">
        <f>IFERROR(IF(VLOOKUP(B1124,IMPORT!$F:$AF,13,FALSE)="true","X",""),"")</f>
        <v/>
      </c>
      <c r="W1124" s="16" t="str">
        <f>IFERROR(IF(VLOOKUP(B1124,IMPORT!$F:$AF,14,FALSE)="true","X",""),"")</f>
        <v/>
      </c>
      <c r="X1124" s="12" t="str">
        <f>IFERROR(INT(IF(MID(VLOOKUP(B1124,IMPORT!$F:$AF,27,FALSE),1,10)&lt;&gt;"null",MID(VLOOKUP(B1124,IMPORT!$F:$AF,27,FALSE),1,10),"-")),"")</f>
        <v/>
      </c>
      <c r="Y1124" s="21" t="str">
        <f>IFERROR(IF(VLOOKUP(B1124,IMPORT!$F:$AF,24,FALSE)&lt;&gt;"null",VLOOKUP(B1124,IMPORT!$F:$AF,24,FALSE),""),"")</f>
        <v/>
      </c>
      <c r="Z1124" s="18" t="str">
        <f>IFERROR(IF(VLOOKUP(B1124,IMPORT!$F:$AF,25,FALSE)&lt;&gt;"null",VLOOKUP(B1124,IMPORT!$F:$AF,25,FALSE),""),"")</f>
        <v/>
      </c>
    </row>
    <row r="1125" spans="1:26">
      <c r="A1125" s="1" t="str">
        <f>IFERROR(IF(IMPORT!C1125&lt;&gt;"",IMPORT!C1125,""),"")</f>
        <v/>
      </c>
      <c r="B1125" s="1">
        <f>IFERROR(VLOOKUP(D1125,IMPORT!$1:$1048576,6,FALSE),"")</f>
        <v>0</v>
      </c>
      <c r="C1125" s="1" t="str">
        <f>IFERROR(VLOOKUP(B1125,IMPORT!$F:$G,2,FALSE),"")</f>
        <v/>
      </c>
      <c r="D1125" s="8" t="str">
        <f>IFERROR(IF(IMPORT!A1125&lt;&gt;"",IMPORT!A1125,""),"")</f>
        <v/>
      </c>
      <c r="E1125" s="1">
        <f>IFERROR(VLOOKUP(D1125,IMPORT!$1:$1048576,21,FALSE),"")</f>
        <v>0</v>
      </c>
      <c r="F1125" s="25" t="str">
        <f>IFERROR(IF(VLOOKUP(B1125,IMPORT!$F:$J,4,0)="true","","S"),"")</f>
        <v/>
      </c>
      <c r="G1125" s="10" t="str">
        <f>IFERROR(IF(VLOOKUP(B1125,IMPORT!$F:$J,5,0)="normal","","B"),"")</f>
        <v/>
      </c>
      <c r="H1125" s="26" t="str">
        <f>IFERROR(IF(VLOOKUP(B1125,IMPORT!$F:$L,7,0)="true","","P"),"")</f>
        <v/>
      </c>
      <c r="I1125" s="18" t="str">
        <f>IF(AND(OR(IMPORT!K1125="available",IMPORT!K1125="reservation",IMPORT!K1125="reservation-late"),OR(A1125&lt;&gt;"Z - Garage - Livraison",A1125&lt;&gt;"Z - Garage - Livraison")),B1125,"")</f>
        <v/>
      </c>
      <c r="J1125" s="18" t="str">
        <f>IFERROR(IF(VLOOKUP(B1125,IMPORT!$F:$AF,21,FALSE)&lt;&gt;"null",IF(OR(A1125="Z - Garage - Livraison",A1125="Z - Garage - Restitution"),"",B1125),""),"")</f>
        <v/>
      </c>
      <c r="K1125" s="18" t="str">
        <f>IF(AND(J1125="",OR(IMPORT!K1125="intervention",IMPORT!K1125="intervention-late")),IF(OR(A1125="Z - Garage - Livraison",A1125="Z - Garage - Restitution"),"",B1125),"")</f>
        <v/>
      </c>
      <c r="L1125" s="18" t="str">
        <f>IFERROR(IF(OR(A1125="Z - Garage - Livraison",A1125="Z - Garage - Restitution"),B1125,""),"")</f>
        <v/>
      </c>
      <c r="M1125" s="20" t="str">
        <f>IFERROR(INT(IF(OR(IMPORT!K1125="intervention",IMPORT!K1125="intervention-late",IMPORT!K1125="unavailable"),IF(J1125&lt;&gt;"",MID(VLOOKUP(B1125,IMPORT!$F:$AF,21,0),1,10),MID(VLOOKUP(B1125,IMPORT!$F:$AF,19,0),1,10)),"")),"")</f>
        <v/>
      </c>
      <c r="N1125" s="20" t="str">
        <f>IFERROR(INT(IF(OR(IMPORT!K1125="intervention",IMPORT!K1125="intervention-late",IMPORT!K1125="unavailable"),IF(J1125&lt;&gt;"",MID(VLOOKUP(B1125,IMPORT!$F:$AF,22,0),1,10),MID(VLOOKUP(B1125,IMPORT!$F:$AF,20,0),1,10)),"")),"")</f>
        <v/>
      </c>
      <c r="O1125" s="18" t="str">
        <f t="shared" ca="1" si="17"/>
        <v/>
      </c>
      <c r="P1125" s="14" t="str">
        <f>IFERROR(INT(IF(MID(VLOOKUP(B1125,IMPORT!$F:$AF,23,FALSE),1,10)&lt;&gt;"null",MID(VLOOKUP(B1125,IMPORT!$F:$AF,23,FALSE),1,10),"")),"")</f>
        <v/>
      </c>
      <c r="Q1125" s="16" t="str">
        <f>IFERROR(INT(IF(MID(VLOOKUP(B1125,IMPORT!$F:$AF,26,FALSE),1,10)&lt;&gt;"null",MID(VLOOKUP(B1125,IMPORT!$F:$AF,26,FALSE),1,10),"")),"")</f>
        <v/>
      </c>
      <c r="R1125" s="16" t="str">
        <f>IFERROR(IF(VLOOKUP(B1125,IMPORT!$F:$AF,11,FALSE)="true","X",""),"")</f>
        <v/>
      </c>
      <c r="S1125" s="16" t="str">
        <f>IFERROR(IF(VLOOKUP(B1125,IMPORT!$F:$AF,12,FALSE)="true","X",""),"")</f>
        <v/>
      </c>
      <c r="T1125" s="16" t="str">
        <f>IFERROR(IF(VLOOKUP(B1125,IMPORT!$F:$AF,9,FALSE)="true","X",""),"")</f>
        <v/>
      </c>
      <c r="U1125" s="16" t="str">
        <f>IFERROR(IF(VLOOKUP(B1125,IMPORT!$F:$AF,10,FALSE)="true","X",""),"")</f>
        <v/>
      </c>
      <c r="V1125" s="16" t="str">
        <f>IFERROR(IF(VLOOKUP(B1125,IMPORT!$F:$AF,13,FALSE)="true","X",""),"")</f>
        <v/>
      </c>
      <c r="W1125" s="16" t="str">
        <f>IFERROR(IF(VLOOKUP(B1125,IMPORT!$F:$AF,14,FALSE)="true","X",""),"")</f>
        <v/>
      </c>
      <c r="X1125" s="12" t="str">
        <f>IFERROR(INT(IF(MID(VLOOKUP(B1125,IMPORT!$F:$AF,27,FALSE),1,10)&lt;&gt;"null",MID(VLOOKUP(B1125,IMPORT!$F:$AF,27,FALSE),1,10),"-")),"")</f>
        <v/>
      </c>
      <c r="Y1125" s="21" t="str">
        <f>IFERROR(IF(VLOOKUP(B1125,IMPORT!$F:$AF,24,FALSE)&lt;&gt;"null",VLOOKUP(B1125,IMPORT!$F:$AF,24,FALSE),""),"")</f>
        <v/>
      </c>
      <c r="Z1125" s="18" t="str">
        <f>IFERROR(IF(VLOOKUP(B1125,IMPORT!$F:$AF,25,FALSE)&lt;&gt;"null",VLOOKUP(B1125,IMPORT!$F:$AF,25,FALSE),""),"")</f>
        <v/>
      </c>
    </row>
    <row r="1126" spans="1:26">
      <c r="A1126" s="1" t="str">
        <f>IFERROR(IF(IMPORT!C1126&lt;&gt;"",IMPORT!C1126,""),"")</f>
        <v/>
      </c>
      <c r="B1126" s="1">
        <f>IFERROR(VLOOKUP(D1126,IMPORT!$1:$1048576,6,FALSE),"")</f>
        <v>0</v>
      </c>
      <c r="C1126" s="1" t="str">
        <f>IFERROR(VLOOKUP(B1126,IMPORT!$F:$G,2,FALSE),"")</f>
        <v/>
      </c>
      <c r="D1126" s="8" t="str">
        <f>IFERROR(IF(IMPORT!A1126&lt;&gt;"",IMPORT!A1126,""),"")</f>
        <v/>
      </c>
      <c r="E1126" s="1">
        <f>IFERROR(VLOOKUP(D1126,IMPORT!$1:$1048576,21,FALSE),"")</f>
        <v>0</v>
      </c>
      <c r="F1126" s="25" t="str">
        <f>IFERROR(IF(VLOOKUP(B1126,IMPORT!$F:$J,4,0)="true","","S"),"")</f>
        <v/>
      </c>
      <c r="G1126" s="10" t="str">
        <f>IFERROR(IF(VLOOKUP(B1126,IMPORT!$F:$J,5,0)="normal","","B"),"")</f>
        <v/>
      </c>
      <c r="H1126" s="26" t="str">
        <f>IFERROR(IF(VLOOKUP(B1126,IMPORT!$F:$L,7,0)="true","","P"),"")</f>
        <v/>
      </c>
      <c r="I1126" s="18" t="str">
        <f>IF(AND(OR(IMPORT!K1126="available",IMPORT!K1126="reservation",IMPORT!K1126="reservation-late"),OR(A1126&lt;&gt;"Z - Garage - Livraison",A1126&lt;&gt;"Z - Garage - Livraison")),B1126,"")</f>
        <v/>
      </c>
      <c r="J1126" s="18" t="str">
        <f>IFERROR(IF(VLOOKUP(B1126,IMPORT!$F:$AF,21,FALSE)&lt;&gt;"null",IF(OR(A1126="Z - Garage - Livraison",A1126="Z - Garage - Restitution"),"",B1126),""),"")</f>
        <v/>
      </c>
      <c r="K1126" s="18" t="str">
        <f>IF(AND(J1126="",OR(IMPORT!K1126="intervention",IMPORT!K1126="intervention-late")),IF(OR(A1126="Z - Garage - Livraison",A1126="Z - Garage - Restitution"),"",B1126),"")</f>
        <v/>
      </c>
      <c r="L1126" s="18" t="str">
        <f>IFERROR(IF(OR(A1126="Z - Garage - Livraison",A1126="Z - Garage - Restitution"),B1126,""),"")</f>
        <v/>
      </c>
      <c r="M1126" s="20" t="str">
        <f>IFERROR(INT(IF(OR(IMPORT!K1126="intervention",IMPORT!K1126="intervention-late",IMPORT!K1126="unavailable"),IF(J1126&lt;&gt;"",MID(VLOOKUP(B1126,IMPORT!$F:$AF,21,0),1,10),MID(VLOOKUP(B1126,IMPORT!$F:$AF,19,0),1,10)),"")),"")</f>
        <v/>
      </c>
      <c r="N1126" s="20" t="str">
        <f>IFERROR(INT(IF(OR(IMPORT!K1126="intervention",IMPORT!K1126="intervention-late",IMPORT!K1126="unavailable"),IF(J1126&lt;&gt;"",MID(VLOOKUP(B1126,IMPORT!$F:$AF,22,0),1,10),MID(VLOOKUP(B1126,IMPORT!$F:$AF,20,0),1,10)),"")),"")</f>
        <v/>
      </c>
      <c r="O1126" s="18" t="str">
        <f t="shared" ca="1" si="17"/>
        <v/>
      </c>
      <c r="P1126" s="14" t="str">
        <f>IFERROR(INT(IF(MID(VLOOKUP(B1126,IMPORT!$F:$AF,23,FALSE),1,10)&lt;&gt;"null",MID(VLOOKUP(B1126,IMPORT!$F:$AF,23,FALSE),1,10),"")),"")</f>
        <v/>
      </c>
      <c r="Q1126" s="16" t="str">
        <f>IFERROR(INT(IF(MID(VLOOKUP(B1126,IMPORT!$F:$AF,26,FALSE),1,10)&lt;&gt;"null",MID(VLOOKUP(B1126,IMPORT!$F:$AF,26,FALSE),1,10),"")),"")</f>
        <v/>
      </c>
      <c r="R1126" s="16" t="str">
        <f>IFERROR(IF(VLOOKUP(B1126,IMPORT!$F:$AF,11,FALSE)="true","X",""),"")</f>
        <v/>
      </c>
      <c r="S1126" s="16" t="str">
        <f>IFERROR(IF(VLOOKUP(B1126,IMPORT!$F:$AF,12,FALSE)="true","X",""),"")</f>
        <v/>
      </c>
      <c r="T1126" s="16" t="str">
        <f>IFERROR(IF(VLOOKUP(B1126,IMPORT!$F:$AF,9,FALSE)="true","X",""),"")</f>
        <v/>
      </c>
      <c r="U1126" s="16" t="str">
        <f>IFERROR(IF(VLOOKUP(B1126,IMPORT!$F:$AF,10,FALSE)="true","X",""),"")</f>
        <v/>
      </c>
      <c r="V1126" s="16" t="str">
        <f>IFERROR(IF(VLOOKUP(B1126,IMPORT!$F:$AF,13,FALSE)="true","X",""),"")</f>
        <v/>
      </c>
      <c r="W1126" s="16" t="str">
        <f>IFERROR(IF(VLOOKUP(B1126,IMPORT!$F:$AF,14,FALSE)="true","X",""),"")</f>
        <v/>
      </c>
      <c r="X1126" s="12" t="str">
        <f>IFERROR(INT(IF(MID(VLOOKUP(B1126,IMPORT!$F:$AF,27,FALSE),1,10)&lt;&gt;"null",MID(VLOOKUP(B1126,IMPORT!$F:$AF,27,FALSE),1,10),"-")),"")</f>
        <v/>
      </c>
      <c r="Y1126" s="21" t="str">
        <f>IFERROR(IF(VLOOKUP(B1126,IMPORT!$F:$AF,24,FALSE)&lt;&gt;"null",VLOOKUP(B1126,IMPORT!$F:$AF,24,FALSE),""),"")</f>
        <v/>
      </c>
      <c r="Z1126" s="18" t="str">
        <f>IFERROR(IF(VLOOKUP(B1126,IMPORT!$F:$AF,25,FALSE)&lt;&gt;"null",VLOOKUP(B1126,IMPORT!$F:$AF,25,FALSE),""),"")</f>
        <v/>
      </c>
    </row>
    <row r="1127" spans="1:26">
      <c r="A1127" s="1" t="str">
        <f>IFERROR(IF(IMPORT!C1127&lt;&gt;"",IMPORT!C1127,""),"")</f>
        <v/>
      </c>
      <c r="B1127" s="1">
        <f>IFERROR(VLOOKUP(D1127,IMPORT!$1:$1048576,6,FALSE),"")</f>
        <v>0</v>
      </c>
      <c r="C1127" s="1" t="str">
        <f>IFERROR(VLOOKUP(B1127,IMPORT!$F:$G,2,FALSE),"")</f>
        <v/>
      </c>
      <c r="D1127" s="8" t="str">
        <f>IFERROR(IF(IMPORT!A1127&lt;&gt;"",IMPORT!A1127,""),"")</f>
        <v/>
      </c>
      <c r="E1127" s="1">
        <f>IFERROR(VLOOKUP(D1127,IMPORT!$1:$1048576,21,FALSE),"")</f>
        <v>0</v>
      </c>
      <c r="F1127" s="25" t="str">
        <f>IFERROR(IF(VLOOKUP(B1127,IMPORT!$F:$J,4,0)="true","","S"),"")</f>
        <v/>
      </c>
      <c r="G1127" s="10" t="str">
        <f>IFERROR(IF(VLOOKUP(B1127,IMPORT!$F:$J,5,0)="normal","","B"),"")</f>
        <v/>
      </c>
      <c r="H1127" s="26" t="str">
        <f>IFERROR(IF(VLOOKUP(B1127,IMPORT!$F:$L,7,0)="true","","P"),"")</f>
        <v/>
      </c>
      <c r="I1127" s="18" t="str">
        <f>IF(AND(OR(IMPORT!K1127="available",IMPORT!K1127="reservation",IMPORT!K1127="reservation-late"),OR(A1127&lt;&gt;"Z - Garage - Livraison",A1127&lt;&gt;"Z - Garage - Livraison")),B1127,"")</f>
        <v/>
      </c>
      <c r="J1127" s="18" t="str">
        <f>IFERROR(IF(VLOOKUP(B1127,IMPORT!$F:$AF,21,FALSE)&lt;&gt;"null",IF(OR(A1127="Z - Garage - Livraison",A1127="Z - Garage - Restitution"),"",B1127),""),"")</f>
        <v/>
      </c>
      <c r="K1127" s="18" t="str">
        <f>IF(AND(J1127="",OR(IMPORT!K1127="intervention",IMPORT!K1127="intervention-late")),IF(OR(A1127="Z - Garage - Livraison",A1127="Z - Garage - Restitution"),"",B1127),"")</f>
        <v/>
      </c>
      <c r="L1127" s="18" t="str">
        <f>IFERROR(IF(OR(A1127="Z - Garage - Livraison",A1127="Z - Garage - Restitution"),B1127,""),"")</f>
        <v/>
      </c>
      <c r="M1127" s="20" t="str">
        <f>IFERROR(INT(IF(OR(IMPORT!K1127="intervention",IMPORT!K1127="intervention-late",IMPORT!K1127="unavailable"),IF(J1127&lt;&gt;"",MID(VLOOKUP(B1127,IMPORT!$F:$AF,21,0),1,10),MID(VLOOKUP(B1127,IMPORT!$F:$AF,19,0),1,10)),"")),"")</f>
        <v/>
      </c>
      <c r="N1127" s="20" t="str">
        <f>IFERROR(INT(IF(OR(IMPORT!K1127="intervention",IMPORT!K1127="intervention-late",IMPORT!K1127="unavailable"),IF(J1127&lt;&gt;"",MID(VLOOKUP(B1127,IMPORT!$F:$AF,22,0),1,10),MID(VLOOKUP(B1127,IMPORT!$F:$AF,20,0),1,10)),"")),"")</f>
        <v/>
      </c>
      <c r="O1127" s="18" t="str">
        <f t="shared" ca="1" si="17"/>
        <v/>
      </c>
      <c r="P1127" s="14" t="str">
        <f>IFERROR(INT(IF(MID(VLOOKUP(B1127,IMPORT!$F:$AF,23,FALSE),1,10)&lt;&gt;"null",MID(VLOOKUP(B1127,IMPORT!$F:$AF,23,FALSE),1,10),"")),"")</f>
        <v/>
      </c>
      <c r="Q1127" s="16" t="str">
        <f>IFERROR(INT(IF(MID(VLOOKUP(B1127,IMPORT!$F:$AF,26,FALSE),1,10)&lt;&gt;"null",MID(VLOOKUP(B1127,IMPORT!$F:$AF,26,FALSE),1,10),"")),"")</f>
        <v/>
      </c>
      <c r="R1127" s="16" t="str">
        <f>IFERROR(IF(VLOOKUP(B1127,IMPORT!$F:$AF,11,FALSE)="true","X",""),"")</f>
        <v/>
      </c>
      <c r="S1127" s="16" t="str">
        <f>IFERROR(IF(VLOOKUP(B1127,IMPORT!$F:$AF,12,FALSE)="true","X",""),"")</f>
        <v/>
      </c>
      <c r="T1127" s="16" t="str">
        <f>IFERROR(IF(VLOOKUP(B1127,IMPORT!$F:$AF,9,FALSE)="true","X",""),"")</f>
        <v/>
      </c>
      <c r="U1127" s="16" t="str">
        <f>IFERROR(IF(VLOOKUP(B1127,IMPORT!$F:$AF,10,FALSE)="true","X",""),"")</f>
        <v/>
      </c>
      <c r="V1127" s="16" t="str">
        <f>IFERROR(IF(VLOOKUP(B1127,IMPORT!$F:$AF,13,FALSE)="true","X",""),"")</f>
        <v/>
      </c>
      <c r="W1127" s="16" t="str">
        <f>IFERROR(IF(VLOOKUP(B1127,IMPORT!$F:$AF,14,FALSE)="true","X",""),"")</f>
        <v/>
      </c>
      <c r="X1127" s="12" t="str">
        <f>IFERROR(INT(IF(MID(VLOOKUP(B1127,IMPORT!$F:$AF,27,FALSE),1,10)&lt;&gt;"null",MID(VLOOKUP(B1127,IMPORT!$F:$AF,27,FALSE),1,10),"-")),"")</f>
        <v/>
      </c>
      <c r="Y1127" s="21" t="str">
        <f>IFERROR(IF(VLOOKUP(B1127,IMPORT!$F:$AF,24,FALSE)&lt;&gt;"null",VLOOKUP(B1127,IMPORT!$F:$AF,24,FALSE),""),"")</f>
        <v/>
      </c>
      <c r="Z1127" s="18" t="str">
        <f>IFERROR(IF(VLOOKUP(B1127,IMPORT!$F:$AF,25,FALSE)&lt;&gt;"null",VLOOKUP(B1127,IMPORT!$F:$AF,25,FALSE),""),"")</f>
        <v/>
      </c>
    </row>
    <row r="1128" spans="1:26">
      <c r="A1128" s="1" t="str">
        <f>IFERROR(IF(IMPORT!C1128&lt;&gt;"",IMPORT!C1128,""),"")</f>
        <v/>
      </c>
      <c r="B1128" s="1">
        <f>IFERROR(VLOOKUP(D1128,IMPORT!$1:$1048576,6,FALSE),"")</f>
        <v>0</v>
      </c>
      <c r="C1128" s="1" t="str">
        <f>IFERROR(VLOOKUP(B1128,IMPORT!$F:$G,2,FALSE),"")</f>
        <v/>
      </c>
      <c r="D1128" s="8" t="str">
        <f>IFERROR(IF(IMPORT!A1128&lt;&gt;"",IMPORT!A1128,""),"")</f>
        <v/>
      </c>
      <c r="E1128" s="1">
        <f>IFERROR(VLOOKUP(D1128,IMPORT!$1:$1048576,21,FALSE),"")</f>
        <v>0</v>
      </c>
      <c r="F1128" s="25" t="str">
        <f>IFERROR(IF(VLOOKUP(B1128,IMPORT!$F:$J,4,0)="true","","S"),"")</f>
        <v/>
      </c>
      <c r="G1128" s="10" t="str">
        <f>IFERROR(IF(VLOOKUP(B1128,IMPORT!$F:$J,5,0)="normal","","B"),"")</f>
        <v/>
      </c>
      <c r="H1128" s="26" t="str">
        <f>IFERROR(IF(VLOOKUP(B1128,IMPORT!$F:$L,7,0)="true","","P"),"")</f>
        <v/>
      </c>
      <c r="I1128" s="18" t="str">
        <f>IF(AND(OR(IMPORT!K1128="available",IMPORT!K1128="reservation",IMPORT!K1128="reservation-late"),OR(A1128&lt;&gt;"Z - Garage - Livraison",A1128&lt;&gt;"Z - Garage - Livraison")),B1128,"")</f>
        <v/>
      </c>
      <c r="J1128" s="18" t="str">
        <f>IFERROR(IF(VLOOKUP(B1128,IMPORT!$F:$AF,21,FALSE)&lt;&gt;"null",IF(OR(A1128="Z - Garage - Livraison",A1128="Z - Garage - Restitution"),"",B1128),""),"")</f>
        <v/>
      </c>
      <c r="K1128" s="18" t="str">
        <f>IF(AND(J1128="",OR(IMPORT!K1128="intervention",IMPORT!K1128="intervention-late")),IF(OR(A1128="Z - Garage - Livraison",A1128="Z - Garage - Restitution"),"",B1128),"")</f>
        <v/>
      </c>
      <c r="L1128" s="18" t="str">
        <f>IFERROR(IF(OR(A1128="Z - Garage - Livraison",A1128="Z - Garage - Restitution"),B1128,""),"")</f>
        <v/>
      </c>
      <c r="M1128" s="20" t="str">
        <f>IFERROR(INT(IF(OR(IMPORT!K1128="intervention",IMPORT!K1128="intervention-late",IMPORT!K1128="unavailable"),IF(J1128&lt;&gt;"",MID(VLOOKUP(B1128,IMPORT!$F:$AF,21,0),1,10),MID(VLOOKUP(B1128,IMPORT!$F:$AF,19,0),1,10)),"")),"")</f>
        <v/>
      </c>
      <c r="N1128" s="20" t="str">
        <f>IFERROR(INT(IF(OR(IMPORT!K1128="intervention",IMPORT!K1128="intervention-late",IMPORT!K1128="unavailable"),IF(J1128&lt;&gt;"",MID(VLOOKUP(B1128,IMPORT!$F:$AF,22,0),1,10),MID(VLOOKUP(B1128,IMPORT!$F:$AF,20,0),1,10)),"")),"")</f>
        <v/>
      </c>
      <c r="O1128" s="18" t="str">
        <f t="shared" ca="1" si="17"/>
        <v/>
      </c>
      <c r="P1128" s="14" t="str">
        <f>IFERROR(INT(IF(MID(VLOOKUP(B1128,IMPORT!$F:$AF,23,FALSE),1,10)&lt;&gt;"null",MID(VLOOKUP(B1128,IMPORT!$F:$AF,23,FALSE),1,10),"")),"")</f>
        <v/>
      </c>
      <c r="Q1128" s="16" t="str">
        <f>IFERROR(INT(IF(MID(VLOOKUP(B1128,IMPORT!$F:$AF,26,FALSE),1,10)&lt;&gt;"null",MID(VLOOKUP(B1128,IMPORT!$F:$AF,26,FALSE),1,10),"")),"")</f>
        <v/>
      </c>
      <c r="R1128" s="16" t="str">
        <f>IFERROR(IF(VLOOKUP(B1128,IMPORT!$F:$AF,11,FALSE)="true","X",""),"")</f>
        <v/>
      </c>
      <c r="S1128" s="16" t="str">
        <f>IFERROR(IF(VLOOKUP(B1128,IMPORT!$F:$AF,12,FALSE)="true","X",""),"")</f>
        <v/>
      </c>
      <c r="T1128" s="16" t="str">
        <f>IFERROR(IF(VLOOKUP(B1128,IMPORT!$F:$AF,9,FALSE)="true","X",""),"")</f>
        <v/>
      </c>
      <c r="U1128" s="16" t="str">
        <f>IFERROR(IF(VLOOKUP(B1128,IMPORT!$F:$AF,10,FALSE)="true","X",""),"")</f>
        <v/>
      </c>
      <c r="V1128" s="16" t="str">
        <f>IFERROR(IF(VLOOKUP(B1128,IMPORT!$F:$AF,13,FALSE)="true","X",""),"")</f>
        <v/>
      </c>
      <c r="W1128" s="16" t="str">
        <f>IFERROR(IF(VLOOKUP(B1128,IMPORT!$F:$AF,14,FALSE)="true","X",""),"")</f>
        <v/>
      </c>
      <c r="X1128" s="12" t="str">
        <f>IFERROR(INT(IF(MID(VLOOKUP(B1128,IMPORT!$F:$AF,27,FALSE),1,10)&lt;&gt;"null",MID(VLOOKUP(B1128,IMPORT!$F:$AF,27,FALSE),1,10),"-")),"")</f>
        <v/>
      </c>
      <c r="Y1128" s="21" t="str">
        <f>IFERROR(IF(VLOOKUP(B1128,IMPORT!$F:$AF,24,FALSE)&lt;&gt;"null",VLOOKUP(B1128,IMPORT!$F:$AF,24,FALSE),""),"")</f>
        <v/>
      </c>
      <c r="Z1128" s="18" t="str">
        <f>IFERROR(IF(VLOOKUP(B1128,IMPORT!$F:$AF,25,FALSE)&lt;&gt;"null",VLOOKUP(B1128,IMPORT!$F:$AF,25,FALSE),""),"")</f>
        <v/>
      </c>
    </row>
    <row r="1129" spans="1:26">
      <c r="A1129" s="1" t="str">
        <f>IFERROR(IF(IMPORT!C1129&lt;&gt;"",IMPORT!C1129,""),"")</f>
        <v/>
      </c>
      <c r="B1129" s="1">
        <f>IFERROR(VLOOKUP(D1129,IMPORT!$1:$1048576,6,FALSE),"")</f>
        <v>0</v>
      </c>
      <c r="C1129" s="1" t="str">
        <f>IFERROR(VLOOKUP(B1129,IMPORT!$F:$G,2,FALSE),"")</f>
        <v/>
      </c>
      <c r="D1129" s="8" t="str">
        <f>IFERROR(IF(IMPORT!A1129&lt;&gt;"",IMPORT!A1129,""),"")</f>
        <v/>
      </c>
      <c r="E1129" s="1">
        <f>IFERROR(VLOOKUP(D1129,IMPORT!$1:$1048576,21,FALSE),"")</f>
        <v>0</v>
      </c>
      <c r="F1129" s="25" t="str">
        <f>IFERROR(IF(VLOOKUP(B1129,IMPORT!$F:$J,4,0)="true","","S"),"")</f>
        <v/>
      </c>
      <c r="G1129" s="10" t="str">
        <f>IFERROR(IF(VLOOKUP(B1129,IMPORT!$F:$J,5,0)="normal","","B"),"")</f>
        <v/>
      </c>
      <c r="H1129" s="26" t="str">
        <f>IFERROR(IF(VLOOKUP(B1129,IMPORT!$F:$L,7,0)="true","","P"),"")</f>
        <v/>
      </c>
      <c r="I1129" s="18" t="str">
        <f>IF(AND(OR(IMPORT!K1129="available",IMPORT!K1129="reservation",IMPORT!K1129="reservation-late"),OR(A1129&lt;&gt;"Z - Garage - Livraison",A1129&lt;&gt;"Z - Garage - Livraison")),B1129,"")</f>
        <v/>
      </c>
      <c r="J1129" s="18" t="str">
        <f>IFERROR(IF(VLOOKUP(B1129,IMPORT!$F:$AF,21,FALSE)&lt;&gt;"null",IF(OR(A1129="Z - Garage - Livraison",A1129="Z - Garage - Restitution"),"",B1129),""),"")</f>
        <v/>
      </c>
      <c r="K1129" s="18" t="str">
        <f>IF(AND(J1129="",OR(IMPORT!K1129="intervention",IMPORT!K1129="intervention-late")),IF(OR(A1129="Z - Garage - Livraison",A1129="Z - Garage - Restitution"),"",B1129),"")</f>
        <v/>
      </c>
      <c r="L1129" s="18" t="str">
        <f>IFERROR(IF(OR(A1129="Z - Garage - Livraison",A1129="Z - Garage - Restitution"),B1129,""),"")</f>
        <v/>
      </c>
      <c r="M1129" s="20" t="str">
        <f>IFERROR(INT(IF(OR(IMPORT!K1129="intervention",IMPORT!K1129="intervention-late",IMPORT!K1129="unavailable"),IF(J1129&lt;&gt;"",MID(VLOOKUP(B1129,IMPORT!$F:$AF,21,0),1,10),MID(VLOOKUP(B1129,IMPORT!$F:$AF,19,0),1,10)),"")),"")</f>
        <v/>
      </c>
      <c r="N1129" s="20" t="str">
        <f>IFERROR(INT(IF(OR(IMPORT!K1129="intervention",IMPORT!K1129="intervention-late",IMPORT!K1129="unavailable"),IF(J1129&lt;&gt;"",MID(VLOOKUP(B1129,IMPORT!$F:$AF,22,0),1,10),MID(VLOOKUP(B1129,IMPORT!$F:$AF,20,0),1,10)),"")),"")</f>
        <v/>
      </c>
      <c r="O1129" s="18" t="str">
        <f t="shared" ca="1" si="17"/>
        <v/>
      </c>
      <c r="P1129" s="14" t="str">
        <f>IFERROR(INT(IF(MID(VLOOKUP(B1129,IMPORT!$F:$AF,23,FALSE),1,10)&lt;&gt;"null",MID(VLOOKUP(B1129,IMPORT!$F:$AF,23,FALSE),1,10),"")),"")</f>
        <v/>
      </c>
      <c r="Q1129" s="16" t="str">
        <f>IFERROR(INT(IF(MID(VLOOKUP(B1129,IMPORT!$F:$AF,26,FALSE),1,10)&lt;&gt;"null",MID(VLOOKUP(B1129,IMPORT!$F:$AF,26,FALSE),1,10),"")),"")</f>
        <v/>
      </c>
      <c r="R1129" s="16" t="str">
        <f>IFERROR(IF(VLOOKUP(B1129,IMPORT!$F:$AF,11,FALSE)="true","X",""),"")</f>
        <v/>
      </c>
      <c r="S1129" s="16" t="str">
        <f>IFERROR(IF(VLOOKUP(B1129,IMPORT!$F:$AF,12,FALSE)="true","X",""),"")</f>
        <v/>
      </c>
      <c r="T1129" s="16" t="str">
        <f>IFERROR(IF(VLOOKUP(B1129,IMPORT!$F:$AF,9,FALSE)="true","X",""),"")</f>
        <v/>
      </c>
      <c r="U1129" s="16" t="str">
        <f>IFERROR(IF(VLOOKUP(B1129,IMPORT!$F:$AF,10,FALSE)="true","X",""),"")</f>
        <v/>
      </c>
      <c r="V1129" s="16" t="str">
        <f>IFERROR(IF(VLOOKUP(B1129,IMPORT!$F:$AF,13,FALSE)="true","X",""),"")</f>
        <v/>
      </c>
      <c r="W1129" s="16" t="str">
        <f>IFERROR(IF(VLOOKUP(B1129,IMPORT!$F:$AF,14,FALSE)="true","X",""),"")</f>
        <v/>
      </c>
      <c r="X1129" s="12" t="str">
        <f>IFERROR(INT(IF(MID(VLOOKUP(B1129,IMPORT!$F:$AF,27,FALSE),1,10)&lt;&gt;"null",MID(VLOOKUP(B1129,IMPORT!$F:$AF,27,FALSE),1,10),"-")),"")</f>
        <v/>
      </c>
      <c r="Y1129" s="21" t="str">
        <f>IFERROR(IF(VLOOKUP(B1129,IMPORT!$F:$AF,24,FALSE)&lt;&gt;"null",VLOOKUP(B1129,IMPORT!$F:$AF,24,FALSE),""),"")</f>
        <v/>
      </c>
      <c r="Z1129" s="18" t="str">
        <f>IFERROR(IF(VLOOKUP(B1129,IMPORT!$F:$AF,25,FALSE)&lt;&gt;"null",VLOOKUP(B1129,IMPORT!$F:$AF,25,FALSE),""),"")</f>
        <v/>
      </c>
    </row>
    <row r="1130" spans="1:26">
      <c r="A1130" s="1" t="str">
        <f>IFERROR(IF(IMPORT!C1130&lt;&gt;"",IMPORT!C1130,""),"")</f>
        <v/>
      </c>
      <c r="B1130" s="1">
        <f>IFERROR(VLOOKUP(D1130,IMPORT!$1:$1048576,6,FALSE),"")</f>
        <v>0</v>
      </c>
      <c r="C1130" s="1" t="str">
        <f>IFERROR(VLOOKUP(B1130,IMPORT!$F:$G,2,FALSE),"")</f>
        <v/>
      </c>
      <c r="D1130" s="8" t="str">
        <f>IFERROR(IF(IMPORT!A1130&lt;&gt;"",IMPORT!A1130,""),"")</f>
        <v/>
      </c>
      <c r="E1130" s="1">
        <f>IFERROR(VLOOKUP(D1130,IMPORT!$1:$1048576,21,FALSE),"")</f>
        <v>0</v>
      </c>
      <c r="F1130" s="25" t="str">
        <f>IFERROR(IF(VLOOKUP(B1130,IMPORT!$F:$J,4,0)="true","","S"),"")</f>
        <v/>
      </c>
      <c r="G1130" s="10" t="str">
        <f>IFERROR(IF(VLOOKUP(B1130,IMPORT!$F:$J,5,0)="normal","","B"),"")</f>
        <v/>
      </c>
      <c r="H1130" s="26" t="str">
        <f>IFERROR(IF(VLOOKUP(B1130,IMPORT!$F:$L,7,0)="true","","P"),"")</f>
        <v/>
      </c>
      <c r="I1130" s="18" t="str">
        <f>IF(AND(OR(IMPORT!K1130="available",IMPORT!K1130="reservation",IMPORT!K1130="reservation-late"),OR(A1130&lt;&gt;"Z - Garage - Livraison",A1130&lt;&gt;"Z - Garage - Livraison")),B1130,"")</f>
        <v/>
      </c>
      <c r="J1130" s="18" t="str">
        <f>IFERROR(IF(VLOOKUP(B1130,IMPORT!$F:$AF,21,FALSE)&lt;&gt;"null",IF(OR(A1130="Z - Garage - Livraison",A1130="Z - Garage - Restitution"),"",B1130),""),"")</f>
        <v/>
      </c>
      <c r="K1130" s="18" t="str">
        <f>IF(AND(J1130="",OR(IMPORT!K1130="intervention",IMPORT!K1130="intervention-late")),IF(OR(A1130="Z - Garage - Livraison",A1130="Z - Garage - Restitution"),"",B1130),"")</f>
        <v/>
      </c>
      <c r="L1130" s="18" t="str">
        <f>IFERROR(IF(OR(A1130="Z - Garage - Livraison",A1130="Z - Garage - Restitution"),B1130,""),"")</f>
        <v/>
      </c>
      <c r="M1130" s="20" t="str">
        <f>IFERROR(INT(IF(OR(IMPORT!K1130="intervention",IMPORT!K1130="intervention-late",IMPORT!K1130="unavailable"),IF(J1130&lt;&gt;"",MID(VLOOKUP(B1130,IMPORT!$F:$AF,21,0),1,10),MID(VLOOKUP(B1130,IMPORT!$F:$AF,19,0),1,10)),"")),"")</f>
        <v/>
      </c>
      <c r="N1130" s="20" t="str">
        <f>IFERROR(INT(IF(OR(IMPORT!K1130="intervention",IMPORT!K1130="intervention-late",IMPORT!K1130="unavailable"),IF(J1130&lt;&gt;"",MID(VLOOKUP(B1130,IMPORT!$F:$AF,22,0),1,10),MID(VLOOKUP(B1130,IMPORT!$F:$AF,20,0),1,10)),"")),"")</f>
        <v/>
      </c>
      <c r="O1130" s="18" t="str">
        <f t="shared" ca="1" si="17"/>
        <v/>
      </c>
      <c r="P1130" s="14" t="str">
        <f>IFERROR(INT(IF(MID(VLOOKUP(B1130,IMPORT!$F:$AF,23,FALSE),1,10)&lt;&gt;"null",MID(VLOOKUP(B1130,IMPORT!$F:$AF,23,FALSE),1,10),"")),"")</f>
        <v/>
      </c>
      <c r="Q1130" s="16" t="str">
        <f>IFERROR(INT(IF(MID(VLOOKUP(B1130,IMPORT!$F:$AF,26,FALSE),1,10)&lt;&gt;"null",MID(VLOOKUP(B1130,IMPORT!$F:$AF,26,FALSE),1,10),"")),"")</f>
        <v/>
      </c>
      <c r="R1130" s="16" t="str">
        <f>IFERROR(IF(VLOOKUP(B1130,IMPORT!$F:$AF,11,FALSE)="true","X",""),"")</f>
        <v/>
      </c>
      <c r="S1130" s="16" t="str">
        <f>IFERROR(IF(VLOOKUP(B1130,IMPORT!$F:$AF,12,FALSE)="true","X",""),"")</f>
        <v/>
      </c>
      <c r="T1130" s="16" t="str">
        <f>IFERROR(IF(VLOOKUP(B1130,IMPORT!$F:$AF,9,FALSE)="true","X",""),"")</f>
        <v/>
      </c>
      <c r="U1130" s="16" t="str">
        <f>IFERROR(IF(VLOOKUP(B1130,IMPORT!$F:$AF,10,FALSE)="true","X",""),"")</f>
        <v/>
      </c>
      <c r="V1130" s="16" t="str">
        <f>IFERROR(IF(VLOOKUP(B1130,IMPORT!$F:$AF,13,FALSE)="true","X",""),"")</f>
        <v/>
      </c>
      <c r="W1130" s="16" t="str">
        <f>IFERROR(IF(VLOOKUP(B1130,IMPORT!$F:$AF,14,FALSE)="true","X",""),"")</f>
        <v/>
      </c>
      <c r="X1130" s="12" t="str">
        <f>IFERROR(INT(IF(MID(VLOOKUP(B1130,IMPORT!$F:$AF,27,FALSE),1,10)&lt;&gt;"null",MID(VLOOKUP(B1130,IMPORT!$F:$AF,27,FALSE),1,10),"-")),"")</f>
        <v/>
      </c>
      <c r="Y1130" s="21" t="str">
        <f>IFERROR(IF(VLOOKUP(B1130,IMPORT!$F:$AF,24,FALSE)&lt;&gt;"null",VLOOKUP(B1130,IMPORT!$F:$AF,24,FALSE),""),"")</f>
        <v/>
      </c>
      <c r="Z1130" s="18" t="str">
        <f>IFERROR(IF(VLOOKUP(B1130,IMPORT!$F:$AF,25,FALSE)&lt;&gt;"null",VLOOKUP(B1130,IMPORT!$F:$AF,25,FALSE),""),"")</f>
        <v/>
      </c>
    </row>
    <row r="1131" spans="1:26">
      <c r="A1131" s="1" t="str">
        <f>IFERROR(IF(IMPORT!C1131&lt;&gt;"",IMPORT!C1131,""),"")</f>
        <v/>
      </c>
      <c r="B1131" s="1">
        <f>IFERROR(VLOOKUP(D1131,IMPORT!$1:$1048576,6,FALSE),"")</f>
        <v>0</v>
      </c>
      <c r="C1131" s="1" t="str">
        <f>IFERROR(VLOOKUP(B1131,IMPORT!$F:$G,2,FALSE),"")</f>
        <v/>
      </c>
      <c r="D1131" s="8" t="str">
        <f>IFERROR(IF(IMPORT!A1131&lt;&gt;"",IMPORT!A1131,""),"")</f>
        <v/>
      </c>
      <c r="E1131" s="1">
        <f>IFERROR(VLOOKUP(D1131,IMPORT!$1:$1048576,21,FALSE),"")</f>
        <v>0</v>
      </c>
      <c r="F1131" s="25" t="str">
        <f>IFERROR(IF(VLOOKUP(B1131,IMPORT!$F:$J,4,0)="true","","S"),"")</f>
        <v/>
      </c>
      <c r="G1131" s="10" t="str">
        <f>IFERROR(IF(VLOOKUP(B1131,IMPORT!$F:$J,5,0)="normal","","B"),"")</f>
        <v/>
      </c>
      <c r="H1131" s="26" t="str">
        <f>IFERROR(IF(VLOOKUP(B1131,IMPORT!$F:$L,7,0)="true","","P"),"")</f>
        <v/>
      </c>
      <c r="I1131" s="18" t="str">
        <f>IF(AND(OR(IMPORT!K1131="available",IMPORT!K1131="reservation",IMPORT!K1131="reservation-late"),OR(A1131&lt;&gt;"Z - Garage - Livraison",A1131&lt;&gt;"Z - Garage - Livraison")),B1131,"")</f>
        <v/>
      </c>
      <c r="J1131" s="18" t="str">
        <f>IFERROR(IF(VLOOKUP(B1131,IMPORT!$F:$AF,21,FALSE)&lt;&gt;"null",IF(OR(A1131="Z - Garage - Livraison",A1131="Z - Garage - Restitution"),"",B1131),""),"")</f>
        <v/>
      </c>
      <c r="K1131" s="18" t="str">
        <f>IF(AND(J1131="",OR(IMPORT!K1131="intervention",IMPORT!K1131="intervention-late")),IF(OR(A1131="Z - Garage - Livraison",A1131="Z - Garage - Restitution"),"",B1131),"")</f>
        <v/>
      </c>
      <c r="L1131" s="18" t="str">
        <f>IFERROR(IF(OR(A1131="Z - Garage - Livraison",A1131="Z - Garage - Restitution"),B1131,""),"")</f>
        <v/>
      </c>
      <c r="M1131" s="20" t="str">
        <f>IFERROR(INT(IF(OR(IMPORT!K1131="intervention",IMPORT!K1131="intervention-late",IMPORT!K1131="unavailable"),IF(J1131&lt;&gt;"",MID(VLOOKUP(B1131,IMPORT!$F:$AF,21,0),1,10),MID(VLOOKUP(B1131,IMPORT!$F:$AF,19,0),1,10)),"")),"")</f>
        <v/>
      </c>
      <c r="N1131" s="20" t="str">
        <f>IFERROR(INT(IF(OR(IMPORT!K1131="intervention",IMPORT!K1131="intervention-late",IMPORT!K1131="unavailable"),IF(J1131&lt;&gt;"",MID(VLOOKUP(B1131,IMPORT!$F:$AF,22,0),1,10),MID(VLOOKUP(B1131,IMPORT!$F:$AF,20,0),1,10)),"")),"")</f>
        <v/>
      </c>
      <c r="O1131" s="18" t="str">
        <f t="shared" ca="1" si="17"/>
        <v/>
      </c>
      <c r="P1131" s="14" t="str">
        <f>IFERROR(INT(IF(MID(VLOOKUP(B1131,IMPORT!$F:$AF,23,FALSE),1,10)&lt;&gt;"null",MID(VLOOKUP(B1131,IMPORT!$F:$AF,23,FALSE),1,10),"")),"")</f>
        <v/>
      </c>
      <c r="Q1131" s="16" t="str">
        <f>IFERROR(INT(IF(MID(VLOOKUP(B1131,IMPORT!$F:$AF,26,FALSE),1,10)&lt;&gt;"null",MID(VLOOKUP(B1131,IMPORT!$F:$AF,26,FALSE),1,10),"")),"")</f>
        <v/>
      </c>
      <c r="R1131" s="16" t="str">
        <f>IFERROR(IF(VLOOKUP(B1131,IMPORT!$F:$AF,11,FALSE)="true","X",""),"")</f>
        <v/>
      </c>
      <c r="S1131" s="16" t="str">
        <f>IFERROR(IF(VLOOKUP(B1131,IMPORT!$F:$AF,12,FALSE)="true","X",""),"")</f>
        <v/>
      </c>
      <c r="T1131" s="16" t="str">
        <f>IFERROR(IF(VLOOKUP(B1131,IMPORT!$F:$AF,9,FALSE)="true","X",""),"")</f>
        <v/>
      </c>
      <c r="U1131" s="16" t="str">
        <f>IFERROR(IF(VLOOKUP(B1131,IMPORT!$F:$AF,10,FALSE)="true","X",""),"")</f>
        <v/>
      </c>
      <c r="V1131" s="16" t="str">
        <f>IFERROR(IF(VLOOKUP(B1131,IMPORT!$F:$AF,13,FALSE)="true","X",""),"")</f>
        <v/>
      </c>
      <c r="W1131" s="16" t="str">
        <f>IFERROR(IF(VLOOKUP(B1131,IMPORT!$F:$AF,14,FALSE)="true","X",""),"")</f>
        <v/>
      </c>
      <c r="X1131" s="12" t="str">
        <f>IFERROR(INT(IF(MID(VLOOKUP(B1131,IMPORT!$F:$AF,27,FALSE),1,10)&lt;&gt;"null",MID(VLOOKUP(B1131,IMPORT!$F:$AF,27,FALSE),1,10),"-")),"")</f>
        <v/>
      </c>
      <c r="Y1131" s="21" t="str">
        <f>IFERROR(IF(VLOOKUP(B1131,IMPORT!$F:$AF,24,FALSE)&lt;&gt;"null",VLOOKUP(B1131,IMPORT!$F:$AF,24,FALSE),""),"")</f>
        <v/>
      </c>
      <c r="Z1131" s="18" t="str">
        <f>IFERROR(IF(VLOOKUP(B1131,IMPORT!$F:$AF,25,FALSE)&lt;&gt;"null",VLOOKUP(B1131,IMPORT!$F:$AF,25,FALSE),""),"")</f>
        <v/>
      </c>
    </row>
    <row r="1132" spans="1:26">
      <c r="A1132" s="1" t="str">
        <f>IFERROR(IF(IMPORT!C1132&lt;&gt;"",IMPORT!C1132,""),"")</f>
        <v/>
      </c>
      <c r="B1132" s="1">
        <f>IFERROR(VLOOKUP(D1132,IMPORT!$1:$1048576,6,FALSE),"")</f>
        <v>0</v>
      </c>
      <c r="C1132" s="1" t="str">
        <f>IFERROR(VLOOKUP(B1132,IMPORT!$F:$G,2,FALSE),"")</f>
        <v/>
      </c>
      <c r="D1132" s="8" t="str">
        <f>IFERROR(IF(IMPORT!A1132&lt;&gt;"",IMPORT!A1132,""),"")</f>
        <v/>
      </c>
      <c r="E1132" s="1">
        <f>IFERROR(VLOOKUP(D1132,IMPORT!$1:$1048576,21,FALSE),"")</f>
        <v>0</v>
      </c>
      <c r="F1132" s="25" t="str">
        <f>IFERROR(IF(VLOOKUP(B1132,IMPORT!$F:$J,4,0)="true","","S"),"")</f>
        <v/>
      </c>
      <c r="G1132" s="10" t="str">
        <f>IFERROR(IF(VLOOKUP(B1132,IMPORT!$F:$J,5,0)="normal","","B"),"")</f>
        <v/>
      </c>
      <c r="H1132" s="26" t="str">
        <f>IFERROR(IF(VLOOKUP(B1132,IMPORT!$F:$L,7,0)="true","","P"),"")</f>
        <v/>
      </c>
      <c r="I1132" s="18" t="str">
        <f>IF(AND(OR(IMPORT!K1132="available",IMPORT!K1132="reservation",IMPORT!K1132="reservation-late"),OR(A1132&lt;&gt;"Z - Garage - Livraison",A1132&lt;&gt;"Z - Garage - Livraison")),B1132,"")</f>
        <v/>
      </c>
      <c r="J1132" s="18" t="str">
        <f>IFERROR(IF(VLOOKUP(B1132,IMPORT!$F:$AF,21,FALSE)&lt;&gt;"null",IF(OR(A1132="Z - Garage - Livraison",A1132="Z - Garage - Restitution"),"",B1132),""),"")</f>
        <v/>
      </c>
      <c r="K1132" s="18" t="str">
        <f>IF(AND(J1132="",OR(IMPORT!K1132="intervention",IMPORT!K1132="intervention-late")),IF(OR(A1132="Z - Garage - Livraison",A1132="Z - Garage - Restitution"),"",B1132),"")</f>
        <v/>
      </c>
      <c r="L1132" s="18" t="str">
        <f>IFERROR(IF(OR(A1132="Z - Garage - Livraison",A1132="Z - Garage - Restitution"),B1132,""),"")</f>
        <v/>
      </c>
      <c r="M1132" s="20" t="str">
        <f>IFERROR(INT(IF(OR(IMPORT!K1132="intervention",IMPORT!K1132="intervention-late",IMPORT!K1132="unavailable"),IF(J1132&lt;&gt;"",MID(VLOOKUP(B1132,IMPORT!$F:$AF,21,0),1,10),MID(VLOOKUP(B1132,IMPORT!$F:$AF,19,0),1,10)),"")),"")</f>
        <v/>
      </c>
      <c r="N1132" s="20" t="str">
        <f>IFERROR(INT(IF(OR(IMPORT!K1132="intervention",IMPORT!K1132="intervention-late",IMPORT!K1132="unavailable"),IF(J1132&lt;&gt;"",MID(VLOOKUP(B1132,IMPORT!$F:$AF,22,0),1,10),MID(VLOOKUP(B1132,IMPORT!$F:$AF,20,0),1,10)),"")),"")</f>
        <v/>
      </c>
      <c r="O1132" s="18" t="str">
        <f t="shared" ca="1" si="17"/>
        <v/>
      </c>
      <c r="P1132" s="14" t="str">
        <f>IFERROR(INT(IF(MID(VLOOKUP(B1132,IMPORT!$F:$AF,23,FALSE),1,10)&lt;&gt;"null",MID(VLOOKUP(B1132,IMPORT!$F:$AF,23,FALSE),1,10),"")),"")</f>
        <v/>
      </c>
      <c r="Q1132" s="16" t="str">
        <f>IFERROR(INT(IF(MID(VLOOKUP(B1132,IMPORT!$F:$AF,26,FALSE),1,10)&lt;&gt;"null",MID(VLOOKUP(B1132,IMPORT!$F:$AF,26,FALSE),1,10),"")),"")</f>
        <v/>
      </c>
      <c r="R1132" s="16" t="str">
        <f>IFERROR(IF(VLOOKUP(B1132,IMPORT!$F:$AF,11,FALSE)="true","X",""),"")</f>
        <v/>
      </c>
      <c r="S1132" s="16" t="str">
        <f>IFERROR(IF(VLOOKUP(B1132,IMPORT!$F:$AF,12,FALSE)="true","X",""),"")</f>
        <v/>
      </c>
      <c r="T1132" s="16" t="str">
        <f>IFERROR(IF(VLOOKUP(B1132,IMPORT!$F:$AF,9,FALSE)="true","X",""),"")</f>
        <v/>
      </c>
      <c r="U1132" s="16" t="str">
        <f>IFERROR(IF(VLOOKUP(B1132,IMPORT!$F:$AF,10,FALSE)="true","X",""),"")</f>
        <v/>
      </c>
      <c r="V1132" s="16" t="str">
        <f>IFERROR(IF(VLOOKUP(B1132,IMPORT!$F:$AF,13,FALSE)="true","X",""),"")</f>
        <v/>
      </c>
      <c r="W1132" s="16" t="str">
        <f>IFERROR(IF(VLOOKUP(B1132,IMPORT!$F:$AF,14,FALSE)="true","X",""),"")</f>
        <v/>
      </c>
      <c r="X1132" s="12" t="str">
        <f>IFERROR(INT(IF(MID(VLOOKUP(B1132,IMPORT!$F:$AF,27,FALSE),1,10)&lt;&gt;"null",MID(VLOOKUP(B1132,IMPORT!$F:$AF,27,FALSE),1,10),"-")),"")</f>
        <v/>
      </c>
      <c r="Y1132" s="21" t="str">
        <f>IFERROR(IF(VLOOKUP(B1132,IMPORT!$F:$AF,24,FALSE)&lt;&gt;"null",VLOOKUP(B1132,IMPORT!$F:$AF,24,FALSE),""),"")</f>
        <v/>
      </c>
      <c r="Z1132" s="18" t="str">
        <f>IFERROR(IF(VLOOKUP(B1132,IMPORT!$F:$AF,25,FALSE)&lt;&gt;"null",VLOOKUP(B1132,IMPORT!$F:$AF,25,FALSE),""),"")</f>
        <v/>
      </c>
    </row>
    <row r="1133" spans="1:26">
      <c r="A1133" s="1" t="str">
        <f>IFERROR(IF(IMPORT!C1133&lt;&gt;"",IMPORT!C1133,""),"")</f>
        <v/>
      </c>
      <c r="B1133" s="1">
        <f>IFERROR(VLOOKUP(D1133,IMPORT!$1:$1048576,6,FALSE),"")</f>
        <v>0</v>
      </c>
      <c r="C1133" s="1" t="str">
        <f>IFERROR(VLOOKUP(B1133,IMPORT!$F:$G,2,FALSE),"")</f>
        <v/>
      </c>
      <c r="D1133" s="8" t="str">
        <f>IFERROR(IF(IMPORT!A1133&lt;&gt;"",IMPORT!A1133,""),"")</f>
        <v/>
      </c>
      <c r="E1133" s="1">
        <f>IFERROR(VLOOKUP(D1133,IMPORT!$1:$1048576,21,FALSE),"")</f>
        <v>0</v>
      </c>
      <c r="F1133" s="25" t="str">
        <f>IFERROR(IF(VLOOKUP(B1133,IMPORT!$F:$J,4,0)="true","","S"),"")</f>
        <v/>
      </c>
      <c r="G1133" s="10" t="str">
        <f>IFERROR(IF(VLOOKUP(B1133,IMPORT!$F:$J,5,0)="normal","","B"),"")</f>
        <v/>
      </c>
      <c r="H1133" s="26" t="str">
        <f>IFERROR(IF(VLOOKUP(B1133,IMPORT!$F:$L,7,0)="true","","P"),"")</f>
        <v/>
      </c>
      <c r="I1133" s="18" t="str">
        <f>IF(AND(OR(IMPORT!K1133="available",IMPORT!K1133="reservation",IMPORT!K1133="reservation-late"),OR(A1133&lt;&gt;"Z - Garage - Livraison",A1133&lt;&gt;"Z - Garage - Livraison")),B1133,"")</f>
        <v/>
      </c>
      <c r="J1133" s="18" t="str">
        <f>IFERROR(IF(VLOOKUP(B1133,IMPORT!$F:$AF,21,FALSE)&lt;&gt;"null",IF(OR(A1133="Z - Garage - Livraison",A1133="Z - Garage - Restitution"),"",B1133),""),"")</f>
        <v/>
      </c>
      <c r="K1133" s="18" t="str">
        <f>IF(AND(J1133="",OR(IMPORT!K1133="intervention",IMPORT!K1133="intervention-late")),IF(OR(A1133="Z - Garage - Livraison",A1133="Z - Garage - Restitution"),"",B1133),"")</f>
        <v/>
      </c>
      <c r="L1133" s="18" t="str">
        <f>IFERROR(IF(OR(A1133="Z - Garage - Livraison",A1133="Z - Garage - Restitution"),B1133,""),"")</f>
        <v/>
      </c>
      <c r="M1133" s="20" t="str">
        <f>IFERROR(INT(IF(OR(IMPORT!K1133="intervention",IMPORT!K1133="intervention-late",IMPORT!K1133="unavailable"),IF(J1133&lt;&gt;"",MID(VLOOKUP(B1133,IMPORT!$F:$AF,21,0),1,10),MID(VLOOKUP(B1133,IMPORT!$F:$AF,19,0),1,10)),"")),"")</f>
        <v/>
      </c>
      <c r="N1133" s="20" t="str">
        <f>IFERROR(INT(IF(OR(IMPORT!K1133="intervention",IMPORT!K1133="intervention-late",IMPORT!K1133="unavailable"),IF(J1133&lt;&gt;"",MID(VLOOKUP(B1133,IMPORT!$F:$AF,22,0),1,10),MID(VLOOKUP(B1133,IMPORT!$F:$AF,20,0),1,10)),"")),"")</f>
        <v/>
      </c>
      <c r="O1133" s="18" t="str">
        <f t="shared" ca="1" si="17"/>
        <v/>
      </c>
      <c r="P1133" s="14" t="str">
        <f>IFERROR(INT(IF(MID(VLOOKUP(B1133,IMPORT!$F:$AF,23,FALSE),1,10)&lt;&gt;"null",MID(VLOOKUP(B1133,IMPORT!$F:$AF,23,FALSE),1,10),"")),"")</f>
        <v/>
      </c>
      <c r="Q1133" s="16" t="str">
        <f>IFERROR(INT(IF(MID(VLOOKUP(B1133,IMPORT!$F:$AF,26,FALSE),1,10)&lt;&gt;"null",MID(VLOOKUP(B1133,IMPORT!$F:$AF,26,FALSE),1,10),"")),"")</f>
        <v/>
      </c>
      <c r="R1133" s="16" t="str">
        <f>IFERROR(IF(VLOOKUP(B1133,IMPORT!$F:$AF,11,FALSE)="true","X",""),"")</f>
        <v/>
      </c>
      <c r="S1133" s="16" t="str">
        <f>IFERROR(IF(VLOOKUP(B1133,IMPORT!$F:$AF,12,FALSE)="true","X",""),"")</f>
        <v/>
      </c>
      <c r="T1133" s="16" t="str">
        <f>IFERROR(IF(VLOOKUP(B1133,IMPORT!$F:$AF,9,FALSE)="true","X",""),"")</f>
        <v/>
      </c>
      <c r="U1133" s="16" t="str">
        <f>IFERROR(IF(VLOOKUP(B1133,IMPORT!$F:$AF,10,FALSE)="true","X",""),"")</f>
        <v/>
      </c>
      <c r="V1133" s="16" t="str">
        <f>IFERROR(IF(VLOOKUP(B1133,IMPORT!$F:$AF,13,FALSE)="true","X",""),"")</f>
        <v/>
      </c>
      <c r="W1133" s="16" t="str">
        <f>IFERROR(IF(VLOOKUP(B1133,IMPORT!$F:$AF,14,FALSE)="true","X",""),"")</f>
        <v/>
      </c>
      <c r="X1133" s="12" t="str">
        <f>IFERROR(INT(IF(MID(VLOOKUP(B1133,IMPORT!$F:$AF,27,FALSE),1,10)&lt;&gt;"null",MID(VLOOKUP(B1133,IMPORT!$F:$AF,27,FALSE),1,10),"-")),"")</f>
        <v/>
      </c>
      <c r="Y1133" s="21" t="str">
        <f>IFERROR(IF(VLOOKUP(B1133,IMPORT!$F:$AF,24,FALSE)&lt;&gt;"null",VLOOKUP(B1133,IMPORT!$F:$AF,24,FALSE),""),"")</f>
        <v/>
      </c>
      <c r="Z1133" s="18" t="str">
        <f>IFERROR(IF(VLOOKUP(B1133,IMPORT!$F:$AF,25,FALSE)&lt;&gt;"null",VLOOKUP(B1133,IMPORT!$F:$AF,25,FALSE),""),"")</f>
        <v/>
      </c>
    </row>
    <row r="1134" spans="1:26">
      <c r="A1134" s="1" t="str">
        <f>IFERROR(IF(IMPORT!C1134&lt;&gt;"",IMPORT!C1134,""),"")</f>
        <v/>
      </c>
      <c r="B1134" s="1">
        <f>IFERROR(VLOOKUP(D1134,IMPORT!$1:$1048576,6,FALSE),"")</f>
        <v>0</v>
      </c>
      <c r="C1134" s="1" t="str">
        <f>IFERROR(VLOOKUP(B1134,IMPORT!$F:$G,2,FALSE),"")</f>
        <v/>
      </c>
      <c r="D1134" s="8" t="str">
        <f>IFERROR(IF(IMPORT!A1134&lt;&gt;"",IMPORT!A1134,""),"")</f>
        <v/>
      </c>
      <c r="E1134" s="1">
        <f>IFERROR(VLOOKUP(D1134,IMPORT!$1:$1048576,21,FALSE),"")</f>
        <v>0</v>
      </c>
      <c r="F1134" s="25" t="str">
        <f>IFERROR(IF(VLOOKUP(B1134,IMPORT!$F:$J,4,0)="true","","S"),"")</f>
        <v/>
      </c>
      <c r="G1134" s="10" t="str">
        <f>IFERROR(IF(VLOOKUP(B1134,IMPORT!$F:$J,5,0)="normal","","B"),"")</f>
        <v/>
      </c>
      <c r="H1134" s="26" t="str">
        <f>IFERROR(IF(VLOOKUP(B1134,IMPORT!$F:$L,7,0)="true","","P"),"")</f>
        <v/>
      </c>
      <c r="I1134" s="18" t="str">
        <f>IF(AND(OR(IMPORT!K1134="available",IMPORT!K1134="reservation",IMPORT!K1134="reservation-late"),OR(A1134&lt;&gt;"Z - Garage - Livraison",A1134&lt;&gt;"Z - Garage - Livraison")),B1134,"")</f>
        <v/>
      </c>
      <c r="J1134" s="18" t="str">
        <f>IFERROR(IF(VLOOKUP(B1134,IMPORT!$F:$AF,21,FALSE)&lt;&gt;"null",IF(OR(A1134="Z - Garage - Livraison",A1134="Z - Garage - Restitution"),"",B1134),""),"")</f>
        <v/>
      </c>
      <c r="K1134" s="18" t="str">
        <f>IF(AND(J1134="",OR(IMPORT!K1134="intervention",IMPORT!K1134="intervention-late")),IF(OR(A1134="Z - Garage - Livraison",A1134="Z - Garage - Restitution"),"",B1134),"")</f>
        <v/>
      </c>
      <c r="L1134" s="18" t="str">
        <f>IFERROR(IF(OR(A1134="Z - Garage - Livraison",A1134="Z - Garage - Restitution"),B1134,""),"")</f>
        <v/>
      </c>
      <c r="M1134" s="20" t="str">
        <f>IFERROR(INT(IF(OR(IMPORT!K1134="intervention",IMPORT!K1134="intervention-late",IMPORT!K1134="unavailable"),IF(J1134&lt;&gt;"",MID(VLOOKUP(B1134,IMPORT!$F:$AF,21,0),1,10),MID(VLOOKUP(B1134,IMPORT!$F:$AF,19,0),1,10)),"")),"")</f>
        <v/>
      </c>
      <c r="N1134" s="20" t="str">
        <f>IFERROR(INT(IF(OR(IMPORT!K1134="intervention",IMPORT!K1134="intervention-late",IMPORT!K1134="unavailable"),IF(J1134&lt;&gt;"",MID(VLOOKUP(B1134,IMPORT!$F:$AF,22,0),1,10),MID(VLOOKUP(B1134,IMPORT!$F:$AF,20,0),1,10)),"")),"")</f>
        <v/>
      </c>
      <c r="O1134" s="18" t="str">
        <f t="shared" ca="1" si="17"/>
        <v/>
      </c>
      <c r="P1134" s="14" t="str">
        <f>IFERROR(INT(IF(MID(VLOOKUP(B1134,IMPORT!$F:$AF,23,FALSE),1,10)&lt;&gt;"null",MID(VLOOKUP(B1134,IMPORT!$F:$AF,23,FALSE),1,10),"")),"")</f>
        <v/>
      </c>
      <c r="Q1134" s="16" t="str">
        <f>IFERROR(INT(IF(MID(VLOOKUP(B1134,IMPORT!$F:$AF,26,FALSE),1,10)&lt;&gt;"null",MID(VLOOKUP(B1134,IMPORT!$F:$AF,26,FALSE),1,10),"")),"")</f>
        <v/>
      </c>
      <c r="R1134" s="16" t="str">
        <f>IFERROR(IF(VLOOKUP(B1134,IMPORT!$F:$AF,11,FALSE)="true","X",""),"")</f>
        <v/>
      </c>
      <c r="S1134" s="16" t="str">
        <f>IFERROR(IF(VLOOKUP(B1134,IMPORT!$F:$AF,12,FALSE)="true","X",""),"")</f>
        <v/>
      </c>
      <c r="T1134" s="16" t="str">
        <f>IFERROR(IF(VLOOKUP(B1134,IMPORT!$F:$AF,9,FALSE)="true","X",""),"")</f>
        <v/>
      </c>
      <c r="U1134" s="16" t="str">
        <f>IFERROR(IF(VLOOKUP(B1134,IMPORT!$F:$AF,10,FALSE)="true","X",""),"")</f>
        <v/>
      </c>
      <c r="V1134" s="16" t="str">
        <f>IFERROR(IF(VLOOKUP(B1134,IMPORT!$F:$AF,13,FALSE)="true","X",""),"")</f>
        <v/>
      </c>
      <c r="W1134" s="16" t="str">
        <f>IFERROR(IF(VLOOKUP(B1134,IMPORT!$F:$AF,14,FALSE)="true","X",""),"")</f>
        <v/>
      </c>
      <c r="X1134" s="12" t="str">
        <f>IFERROR(INT(IF(MID(VLOOKUP(B1134,IMPORT!$F:$AF,27,FALSE),1,10)&lt;&gt;"null",MID(VLOOKUP(B1134,IMPORT!$F:$AF,27,FALSE),1,10),"-")),"")</f>
        <v/>
      </c>
      <c r="Y1134" s="21" t="str">
        <f>IFERROR(IF(VLOOKUP(B1134,IMPORT!$F:$AF,24,FALSE)&lt;&gt;"null",VLOOKUP(B1134,IMPORT!$F:$AF,24,FALSE),""),"")</f>
        <v/>
      </c>
      <c r="Z1134" s="18" t="str">
        <f>IFERROR(IF(VLOOKUP(B1134,IMPORT!$F:$AF,25,FALSE)&lt;&gt;"null",VLOOKUP(B1134,IMPORT!$F:$AF,25,FALSE),""),"")</f>
        <v/>
      </c>
    </row>
    <row r="1135" spans="1:26">
      <c r="A1135" s="1" t="str">
        <f>IFERROR(IF(IMPORT!C1135&lt;&gt;"",IMPORT!C1135,""),"")</f>
        <v/>
      </c>
      <c r="B1135" s="1">
        <f>IFERROR(VLOOKUP(D1135,IMPORT!$1:$1048576,6,FALSE),"")</f>
        <v>0</v>
      </c>
      <c r="C1135" s="1" t="str">
        <f>IFERROR(VLOOKUP(B1135,IMPORT!$F:$G,2,FALSE),"")</f>
        <v/>
      </c>
      <c r="D1135" s="8" t="str">
        <f>IFERROR(IF(IMPORT!A1135&lt;&gt;"",IMPORT!A1135,""),"")</f>
        <v/>
      </c>
      <c r="E1135" s="1">
        <f>IFERROR(VLOOKUP(D1135,IMPORT!$1:$1048576,21,FALSE),"")</f>
        <v>0</v>
      </c>
      <c r="F1135" s="25" t="str">
        <f>IFERROR(IF(VLOOKUP(B1135,IMPORT!$F:$J,4,0)="true","","S"),"")</f>
        <v/>
      </c>
      <c r="G1135" s="10" t="str">
        <f>IFERROR(IF(VLOOKUP(B1135,IMPORT!$F:$J,5,0)="normal","","B"),"")</f>
        <v/>
      </c>
      <c r="H1135" s="26" t="str">
        <f>IFERROR(IF(VLOOKUP(B1135,IMPORT!$F:$L,7,0)="true","","P"),"")</f>
        <v/>
      </c>
      <c r="I1135" s="18" t="str">
        <f>IF(AND(OR(IMPORT!K1135="available",IMPORT!K1135="reservation",IMPORT!K1135="reservation-late"),OR(A1135&lt;&gt;"Z - Garage - Livraison",A1135&lt;&gt;"Z - Garage - Livraison")),B1135,"")</f>
        <v/>
      </c>
      <c r="J1135" s="18" t="str">
        <f>IFERROR(IF(VLOOKUP(B1135,IMPORT!$F:$AF,21,FALSE)&lt;&gt;"null",IF(OR(A1135="Z - Garage - Livraison",A1135="Z - Garage - Restitution"),"",B1135),""),"")</f>
        <v/>
      </c>
      <c r="K1135" s="18" t="str">
        <f>IF(AND(J1135="",OR(IMPORT!K1135="intervention",IMPORT!K1135="intervention-late")),IF(OR(A1135="Z - Garage - Livraison",A1135="Z - Garage - Restitution"),"",B1135),"")</f>
        <v/>
      </c>
      <c r="L1135" s="18" t="str">
        <f>IFERROR(IF(OR(A1135="Z - Garage - Livraison",A1135="Z - Garage - Restitution"),B1135,""),"")</f>
        <v/>
      </c>
      <c r="M1135" s="20" t="str">
        <f>IFERROR(INT(IF(OR(IMPORT!K1135="intervention",IMPORT!K1135="intervention-late",IMPORT!K1135="unavailable"),IF(J1135&lt;&gt;"",MID(VLOOKUP(B1135,IMPORT!$F:$AF,21,0),1,10),MID(VLOOKUP(B1135,IMPORT!$F:$AF,19,0),1,10)),"")),"")</f>
        <v/>
      </c>
      <c r="N1135" s="20" t="str">
        <f>IFERROR(INT(IF(OR(IMPORT!K1135="intervention",IMPORT!K1135="intervention-late",IMPORT!K1135="unavailable"),IF(J1135&lt;&gt;"",MID(VLOOKUP(B1135,IMPORT!$F:$AF,22,0),1,10),MID(VLOOKUP(B1135,IMPORT!$F:$AF,20,0),1,10)),"")),"")</f>
        <v/>
      </c>
      <c r="O1135" s="18" t="str">
        <f t="shared" ca="1" si="17"/>
        <v/>
      </c>
      <c r="P1135" s="14" t="str">
        <f>IFERROR(INT(IF(MID(VLOOKUP(B1135,IMPORT!$F:$AF,23,FALSE),1,10)&lt;&gt;"null",MID(VLOOKUP(B1135,IMPORT!$F:$AF,23,FALSE),1,10),"")),"")</f>
        <v/>
      </c>
      <c r="Q1135" s="16" t="str">
        <f>IFERROR(INT(IF(MID(VLOOKUP(B1135,IMPORT!$F:$AF,26,FALSE),1,10)&lt;&gt;"null",MID(VLOOKUP(B1135,IMPORT!$F:$AF,26,FALSE),1,10),"")),"")</f>
        <v/>
      </c>
      <c r="R1135" s="16" t="str">
        <f>IFERROR(IF(VLOOKUP(B1135,IMPORT!$F:$AF,11,FALSE)="true","X",""),"")</f>
        <v/>
      </c>
      <c r="S1135" s="16" t="str">
        <f>IFERROR(IF(VLOOKUP(B1135,IMPORT!$F:$AF,12,FALSE)="true","X",""),"")</f>
        <v/>
      </c>
      <c r="T1135" s="16" t="str">
        <f>IFERROR(IF(VLOOKUP(B1135,IMPORT!$F:$AF,9,FALSE)="true","X",""),"")</f>
        <v/>
      </c>
      <c r="U1135" s="16" t="str">
        <f>IFERROR(IF(VLOOKUP(B1135,IMPORT!$F:$AF,10,FALSE)="true","X",""),"")</f>
        <v/>
      </c>
      <c r="V1135" s="16" t="str">
        <f>IFERROR(IF(VLOOKUP(B1135,IMPORT!$F:$AF,13,FALSE)="true","X",""),"")</f>
        <v/>
      </c>
      <c r="W1135" s="16" t="str">
        <f>IFERROR(IF(VLOOKUP(B1135,IMPORT!$F:$AF,14,FALSE)="true","X",""),"")</f>
        <v/>
      </c>
      <c r="X1135" s="12" t="str">
        <f>IFERROR(INT(IF(MID(VLOOKUP(B1135,IMPORT!$F:$AF,27,FALSE),1,10)&lt;&gt;"null",MID(VLOOKUP(B1135,IMPORT!$F:$AF,27,FALSE),1,10),"-")),"")</f>
        <v/>
      </c>
      <c r="Y1135" s="21" t="str">
        <f>IFERROR(IF(VLOOKUP(B1135,IMPORT!$F:$AF,24,FALSE)&lt;&gt;"null",VLOOKUP(B1135,IMPORT!$F:$AF,24,FALSE),""),"")</f>
        <v/>
      </c>
      <c r="Z1135" s="18" t="str">
        <f>IFERROR(IF(VLOOKUP(B1135,IMPORT!$F:$AF,25,FALSE)&lt;&gt;"null",VLOOKUP(B1135,IMPORT!$F:$AF,25,FALSE),""),"")</f>
        <v/>
      </c>
    </row>
    <row r="1136" spans="1:26">
      <c r="A1136" s="1" t="str">
        <f>IFERROR(IF(IMPORT!C1136&lt;&gt;"",IMPORT!C1136,""),"")</f>
        <v/>
      </c>
      <c r="B1136" s="1">
        <f>IFERROR(VLOOKUP(D1136,IMPORT!$1:$1048576,6,FALSE),"")</f>
        <v>0</v>
      </c>
      <c r="C1136" s="1" t="str">
        <f>IFERROR(VLOOKUP(B1136,IMPORT!$F:$G,2,FALSE),"")</f>
        <v/>
      </c>
      <c r="D1136" s="8" t="str">
        <f>IFERROR(IF(IMPORT!A1136&lt;&gt;"",IMPORT!A1136,""),"")</f>
        <v/>
      </c>
      <c r="E1136" s="1">
        <f>IFERROR(VLOOKUP(D1136,IMPORT!$1:$1048576,21,FALSE),"")</f>
        <v>0</v>
      </c>
      <c r="F1136" s="25" t="str">
        <f>IFERROR(IF(VLOOKUP(B1136,IMPORT!$F:$J,4,0)="true","","S"),"")</f>
        <v/>
      </c>
      <c r="G1136" s="10" t="str">
        <f>IFERROR(IF(VLOOKUP(B1136,IMPORT!$F:$J,5,0)="normal","","B"),"")</f>
        <v/>
      </c>
      <c r="H1136" s="26" t="str">
        <f>IFERROR(IF(VLOOKUP(B1136,IMPORT!$F:$L,7,0)="true","","P"),"")</f>
        <v/>
      </c>
      <c r="I1136" s="18" t="str">
        <f>IF(AND(OR(IMPORT!K1136="available",IMPORT!K1136="reservation",IMPORT!K1136="reservation-late"),OR(A1136&lt;&gt;"Z - Garage - Livraison",A1136&lt;&gt;"Z - Garage - Livraison")),B1136,"")</f>
        <v/>
      </c>
      <c r="J1136" s="18" t="str">
        <f>IFERROR(IF(VLOOKUP(B1136,IMPORT!$F:$AF,21,FALSE)&lt;&gt;"null",IF(OR(A1136="Z - Garage - Livraison",A1136="Z - Garage - Restitution"),"",B1136),""),"")</f>
        <v/>
      </c>
      <c r="K1136" s="18" t="str">
        <f>IF(AND(J1136="",OR(IMPORT!K1136="intervention",IMPORT!K1136="intervention-late")),IF(OR(A1136="Z - Garage - Livraison",A1136="Z - Garage - Restitution"),"",B1136),"")</f>
        <v/>
      </c>
      <c r="L1136" s="18" t="str">
        <f>IFERROR(IF(OR(A1136="Z - Garage - Livraison",A1136="Z - Garage - Restitution"),B1136,""),"")</f>
        <v/>
      </c>
      <c r="M1136" s="20" t="str">
        <f>IFERROR(INT(IF(OR(IMPORT!K1136="intervention",IMPORT!K1136="intervention-late",IMPORT!K1136="unavailable"),IF(J1136&lt;&gt;"",MID(VLOOKUP(B1136,IMPORT!$F:$AF,21,0),1,10),MID(VLOOKUP(B1136,IMPORT!$F:$AF,19,0),1,10)),"")),"")</f>
        <v/>
      </c>
      <c r="N1136" s="20" t="str">
        <f>IFERROR(INT(IF(OR(IMPORT!K1136="intervention",IMPORT!K1136="intervention-late",IMPORT!K1136="unavailable"),IF(J1136&lt;&gt;"",MID(VLOOKUP(B1136,IMPORT!$F:$AF,22,0),1,10),MID(VLOOKUP(B1136,IMPORT!$F:$AF,20,0),1,10)),"")),"")</f>
        <v/>
      </c>
      <c r="O1136" s="18" t="str">
        <f t="shared" ca="1" si="17"/>
        <v/>
      </c>
      <c r="P1136" s="14" t="str">
        <f>IFERROR(INT(IF(MID(VLOOKUP(B1136,IMPORT!$F:$AF,23,FALSE),1,10)&lt;&gt;"null",MID(VLOOKUP(B1136,IMPORT!$F:$AF,23,FALSE),1,10),"")),"")</f>
        <v/>
      </c>
      <c r="Q1136" s="16" t="str">
        <f>IFERROR(INT(IF(MID(VLOOKUP(B1136,IMPORT!$F:$AF,26,FALSE),1,10)&lt;&gt;"null",MID(VLOOKUP(B1136,IMPORT!$F:$AF,26,FALSE),1,10),"")),"")</f>
        <v/>
      </c>
      <c r="R1136" s="16" t="str">
        <f>IFERROR(IF(VLOOKUP(B1136,IMPORT!$F:$AF,11,FALSE)="true","X",""),"")</f>
        <v/>
      </c>
      <c r="S1136" s="16" t="str">
        <f>IFERROR(IF(VLOOKUP(B1136,IMPORT!$F:$AF,12,FALSE)="true","X",""),"")</f>
        <v/>
      </c>
      <c r="T1136" s="16" t="str">
        <f>IFERROR(IF(VLOOKUP(B1136,IMPORT!$F:$AF,9,FALSE)="true","X",""),"")</f>
        <v/>
      </c>
      <c r="U1136" s="16" t="str">
        <f>IFERROR(IF(VLOOKUP(B1136,IMPORT!$F:$AF,10,FALSE)="true","X",""),"")</f>
        <v/>
      </c>
      <c r="V1136" s="16" t="str">
        <f>IFERROR(IF(VLOOKUP(B1136,IMPORT!$F:$AF,13,FALSE)="true","X",""),"")</f>
        <v/>
      </c>
      <c r="W1136" s="16" t="str">
        <f>IFERROR(IF(VLOOKUP(B1136,IMPORT!$F:$AF,14,FALSE)="true","X",""),"")</f>
        <v/>
      </c>
      <c r="X1136" s="12" t="str">
        <f>IFERROR(INT(IF(MID(VLOOKUP(B1136,IMPORT!$F:$AF,27,FALSE),1,10)&lt;&gt;"null",MID(VLOOKUP(B1136,IMPORT!$F:$AF,27,FALSE),1,10),"-")),"")</f>
        <v/>
      </c>
      <c r="Y1136" s="21" t="str">
        <f>IFERROR(IF(VLOOKUP(B1136,IMPORT!$F:$AF,24,FALSE)&lt;&gt;"null",VLOOKUP(B1136,IMPORT!$F:$AF,24,FALSE),""),"")</f>
        <v/>
      </c>
      <c r="Z1136" s="18" t="str">
        <f>IFERROR(IF(VLOOKUP(B1136,IMPORT!$F:$AF,25,FALSE)&lt;&gt;"null",VLOOKUP(B1136,IMPORT!$F:$AF,25,FALSE),""),"")</f>
        <v/>
      </c>
    </row>
    <row r="1137" spans="1:26">
      <c r="A1137" s="1" t="str">
        <f>IFERROR(IF(IMPORT!C1137&lt;&gt;"",IMPORT!C1137,""),"")</f>
        <v/>
      </c>
      <c r="B1137" s="1">
        <f>IFERROR(VLOOKUP(D1137,IMPORT!$1:$1048576,6,FALSE),"")</f>
        <v>0</v>
      </c>
      <c r="C1137" s="1" t="str">
        <f>IFERROR(VLOOKUP(B1137,IMPORT!$F:$G,2,FALSE),"")</f>
        <v/>
      </c>
      <c r="D1137" s="8" t="str">
        <f>IFERROR(IF(IMPORT!A1137&lt;&gt;"",IMPORT!A1137,""),"")</f>
        <v/>
      </c>
      <c r="E1137" s="1">
        <f>IFERROR(VLOOKUP(D1137,IMPORT!$1:$1048576,21,FALSE),"")</f>
        <v>0</v>
      </c>
      <c r="F1137" s="25" t="str">
        <f>IFERROR(IF(VLOOKUP(B1137,IMPORT!$F:$J,4,0)="true","","S"),"")</f>
        <v/>
      </c>
      <c r="G1137" s="10" t="str">
        <f>IFERROR(IF(VLOOKUP(B1137,IMPORT!$F:$J,5,0)="normal","","B"),"")</f>
        <v/>
      </c>
      <c r="H1137" s="26" t="str">
        <f>IFERROR(IF(VLOOKUP(B1137,IMPORT!$F:$L,7,0)="true","","P"),"")</f>
        <v/>
      </c>
      <c r="I1137" s="18" t="str">
        <f>IF(AND(OR(IMPORT!K1137="available",IMPORT!K1137="reservation",IMPORT!K1137="reservation-late"),OR(A1137&lt;&gt;"Z - Garage - Livraison",A1137&lt;&gt;"Z - Garage - Livraison")),B1137,"")</f>
        <v/>
      </c>
      <c r="J1137" s="18" t="str">
        <f>IFERROR(IF(VLOOKUP(B1137,IMPORT!$F:$AF,21,FALSE)&lt;&gt;"null",IF(OR(A1137="Z - Garage - Livraison",A1137="Z - Garage - Restitution"),"",B1137),""),"")</f>
        <v/>
      </c>
      <c r="K1137" s="18" t="str">
        <f>IF(AND(J1137="",OR(IMPORT!K1137="intervention",IMPORT!K1137="intervention-late")),IF(OR(A1137="Z - Garage - Livraison",A1137="Z - Garage - Restitution"),"",B1137),"")</f>
        <v/>
      </c>
      <c r="L1137" s="18" t="str">
        <f>IFERROR(IF(OR(A1137="Z - Garage - Livraison",A1137="Z - Garage - Restitution"),B1137,""),"")</f>
        <v/>
      </c>
      <c r="M1137" s="20" t="str">
        <f>IFERROR(INT(IF(OR(IMPORT!K1137="intervention",IMPORT!K1137="intervention-late",IMPORT!K1137="unavailable"),IF(J1137&lt;&gt;"",MID(VLOOKUP(B1137,IMPORT!$F:$AF,21,0),1,10),MID(VLOOKUP(B1137,IMPORT!$F:$AF,19,0),1,10)),"")),"")</f>
        <v/>
      </c>
      <c r="N1137" s="20" t="str">
        <f>IFERROR(INT(IF(OR(IMPORT!K1137="intervention",IMPORT!K1137="intervention-late",IMPORT!K1137="unavailable"),IF(J1137&lt;&gt;"",MID(VLOOKUP(B1137,IMPORT!$F:$AF,22,0),1,10),MID(VLOOKUP(B1137,IMPORT!$F:$AF,20,0),1,10)),"")),"")</f>
        <v/>
      </c>
      <c r="O1137" s="18" t="str">
        <f t="shared" ca="1" si="17"/>
        <v/>
      </c>
      <c r="P1137" s="14" t="str">
        <f>IFERROR(INT(IF(MID(VLOOKUP(B1137,IMPORT!$F:$AF,23,FALSE),1,10)&lt;&gt;"null",MID(VLOOKUP(B1137,IMPORT!$F:$AF,23,FALSE),1,10),"")),"")</f>
        <v/>
      </c>
      <c r="Q1137" s="16" t="str">
        <f>IFERROR(INT(IF(MID(VLOOKUP(B1137,IMPORT!$F:$AF,26,FALSE),1,10)&lt;&gt;"null",MID(VLOOKUP(B1137,IMPORT!$F:$AF,26,FALSE),1,10),"")),"")</f>
        <v/>
      </c>
      <c r="R1137" s="16" t="str">
        <f>IFERROR(IF(VLOOKUP(B1137,IMPORT!$F:$AF,11,FALSE)="true","X",""),"")</f>
        <v/>
      </c>
      <c r="S1137" s="16" t="str">
        <f>IFERROR(IF(VLOOKUP(B1137,IMPORT!$F:$AF,12,FALSE)="true","X",""),"")</f>
        <v/>
      </c>
      <c r="T1137" s="16" t="str">
        <f>IFERROR(IF(VLOOKUP(B1137,IMPORT!$F:$AF,9,FALSE)="true","X",""),"")</f>
        <v/>
      </c>
      <c r="U1137" s="16" t="str">
        <f>IFERROR(IF(VLOOKUP(B1137,IMPORT!$F:$AF,10,FALSE)="true","X",""),"")</f>
        <v/>
      </c>
      <c r="V1137" s="16" t="str">
        <f>IFERROR(IF(VLOOKUP(B1137,IMPORT!$F:$AF,13,FALSE)="true","X",""),"")</f>
        <v/>
      </c>
      <c r="W1137" s="16" t="str">
        <f>IFERROR(IF(VLOOKUP(B1137,IMPORT!$F:$AF,14,FALSE)="true","X",""),"")</f>
        <v/>
      </c>
      <c r="X1137" s="12" t="str">
        <f>IFERROR(INT(IF(MID(VLOOKUP(B1137,IMPORT!$F:$AF,27,FALSE),1,10)&lt;&gt;"null",MID(VLOOKUP(B1137,IMPORT!$F:$AF,27,FALSE),1,10),"-")),"")</f>
        <v/>
      </c>
      <c r="Y1137" s="21" t="str">
        <f>IFERROR(IF(VLOOKUP(B1137,IMPORT!$F:$AF,24,FALSE)&lt;&gt;"null",VLOOKUP(B1137,IMPORT!$F:$AF,24,FALSE),""),"")</f>
        <v/>
      </c>
      <c r="Z1137" s="18" t="str">
        <f>IFERROR(IF(VLOOKUP(B1137,IMPORT!$F:$AF,25,FALSE)&lt;&gt;"null",VLOOKUP(B1137,IMPORT!$F:$AF,25,FALSE),""),"")</f>
        <v/>
      </c>
    </row>
    <row r="1138" spans="1:26">
      <c r="A1138" s="1" t="str">
        <f>IFERROR(IF(IMPORT!C1138&lt;&gt;"",IMPORT!C1138,""),"")</f>
        <v/>
      </c>
      <c r="B1138" s="1">
        <f>IFERROR(VLOOKUP(D1138,IMPORT!$1:$1048576,6,FALSE),"")</f>
        <v>0</v>
      </c>
      <c r="C1138" s="1" t="str">
        <f>IFERROR(VLOOKUP(B1138,IMPORT!$F:$G,2,FALSE),"")</f>
        <v/>
      </c>
      <c r="D1138" s="8" t="str">
        <f>IFERROR(IF(IMPORT!A1138&lt;&gt;"",IMPORT!A1138,""),"")</f>
        <v/>
      </c>
      <c r="E1138" s="1">
        <f>IFERROR(VLOOKUP(D1138,IMPORT!$1:$1048576,21,FALSE),"")</f>
        <v>0</v>
      </c>
      <c r="F1138" s="25" t="str">
        <f>IFERROR(IF(VLOOKUP(B1138,IMPORT!$F:$J,4,0)="true","","S"),"")</f>
        <v/>
      </c>
      <c r="G1138" s="10" t="str">
        <f>IFERROR(IF(VLOOKUP(B1138,IMPORT!$F:$J,5,0)="normal","","B"),"")</f>
        <v/>
      </c>
      <c r="H1138" s="26" t="str">
        <f>IFERROR(IF(VLOOKUP(B1138,IMPORT!$F:$L,7,0)="true","","P"),"")</f>
        <v/>
      </c>
      <c r="I1138" s="18" t="str">
        <f>IF(AND(OR(IMPORT!K1138="available",IMPORT!K1138="reservation",IMPORT!K1138="reservation-late"),OR(A1138&lt;&gt;"Z - Garage - Livraison",A1138&lt;&gt;"Z - Garage - Livraison")),B1138,"")</f>
        <v/>
      </c>
      <c r="J1138" s="18" t="str">
        <f>IFERROR(IF(VLOOKUP(B1138,IMPORT!$F:$AF,21,FALSE)&lt;&gt;"null",IF(OR(A1138="Z - Garage - Livraison",A1138="Z - Garage - Restitution"),"",B1138),""),"")</f>
        <v/>
      </c>
      <c r="K1138" s="18" t="str">
        <f>IF(AND(J1138="",OR(IMPORT!K1138="intervention",IMPORT!K1138="intervention-late")),IF(OR(A1138="Z - Garage - Livraison",A1138="Z - Garage - Restitution"),"",B1138),"")</f>
        <v/>
      </c>
      <c r="L1138" s="18" t="str">
        <f>IFERROR(IF(OR(A1138="Z - Garage - Livraison",A1138="Z - Garage - Restitution"),B1138,""),"")</f>
        <v/>
      </c>
      <c r="M1138" s="20" t="str">
        <f>IFERROR(INT(IF(OR(IMPORT!K1138="intervention",IMPORT!K1138="intervention-late",IMPORT!K1138="unavailable"),IF(J1138&lt;&gt;"",MID(VLOOKUP(B1138,IMPORT!$F:$AF,21,0),1,10),MID(VLOOKUP(B1138,IMPORT!$F:$AF,19,0),1,10)),"")),"")</f>
        <v/>
      </c>
      <c r="N1138" s="20" t="str">
        <f>IFERROR(INT(IF(OR(IMPORT!K1138="intervention",IMPORT!K1138="intervention-late",IMPORT!K1138="unavailable"),IF(J1138&lt;&gt;"",MID(VLOOKUP(B1138,IMPORT!$F:$AF,22,0),1,10),MID(VLOOKUP(B1138,IMPORT!$F:$AF,20,0),1,10)),"")),"")</f>
        <v/>
      </c>
      <c r="O1138" s="18" t="str">
        <f t="shared" ca="1" si="17"/>
        <v/>
      </c>
      <c r="P1138" s="14" t="str">
        <f>IFERROR(INT(IF(MID(VLOOKUP(B1138,IMPORT!$F:$AF,23,FALSE),1,10)&lt;&gt;"null",MID(VLOOKUP(B1138,IMPORT!$F:$AF,23,FALSE),1,10),"")),"")</f>
        <v/>
      </c>
      <c r="Q1138" s="16" t="str">
        <f>IFERROR(INT(IF(MID(VLOOKUP(B1138,IMPORT!$F:$AF,26,FALSE),1,10)&lt;&gt;"null",MID(VLOOKUP(B1138,IMPORT!$F:$AF,26,FALSE),1,10),"")),"")</f>
        <v/>
      </c>
      <c r="R1138" s="16" t="str">
        <f>IFERROR(IF(VLOOKUP(B1138,IMPORT!$F:$AF,11,FALSE)="true","X",""),"")</f>
        <v/>
      </c>
      <c r="S1138" s="16" t="str">
        <f>IFERROR(IF(VLOOKUP(B1138,IMPORT!$F:$AF,12,FALSE)="true","X",""),"")</f>
        <v/>
      </c>
      <c r="T1138" s="16" t="str">
        <f>IFERROR(IF(VLOOKUP(B1138,IMPORT!$F:$AF,9,FALSE)="true","X",""),"")</f>
        <v/>
      </c>
      <c r="U1138" s="16" t="str">
        <f>IFERROR(IF(VLOOKUP(B1138,IMPORT!$F:$AF,10,FALSE)="true","X",""),"")</f>
        <v/>
      </c>
      <c r="V1138" s="16" t="str">
        <f>IFERROR(IF(VLOOKUP(B1138,IMPORT!$F:$AF,13,FALSE)="true","X",""),"")</f>
        <v/>
      </c>
      <c r="W1138" s="16" t="str">
        <f>IFERROR(IF(VLOOKUP(B1138,IMPORT!$F:$AF,14,FALSE)="true","X",""),"")</f>
        <v/>
      </c>
      <c r="X1138" s="12" t="str">
        <f>IFERROR(INT(IF(MID(VLOOKUP(B1138,IMPORT!$F:$AF,27,FALSE),1,10)&lt;&gt;"null",MID(VLOOKUP(B1138,IMPORT!$F:$AF,27,FALSE),1,10),"-")),"")</f>
        <v/>
      </c>
      <c r="Y1138" s="21" t="str">
        <f>IFERROR(IF(VLOOKUP(B1138,IMPORT!$F:$AF,24,FALSE)&lt;&gt;"null",VLOOKUP(B1138,IMPORT!$F:$AF,24,FALSE),""),"")</f>
        <v/>
      </c>
      <c r="Z1138" s="18" t="str">
        <f>IFERROR(IF(VLOOKUP(B1138,IMPORT!$F:$AF,25,FALSE)&lt;&gt;"null",VLOOKUP(B1138,IMPORT!$F:$AF,25,FALSE),""),"")</f>
        <v/>
      </c>
    </row>
    <row r="1139" spans="1:26">
      <c r="A1139" s="1" t="str">
        <f>IFERROR(IF(IMPORT!C1139&lt;&gt;"",IMPORT!C1139,""),"")</f>
        <v/>
      </c>
      <c r="B1139" s="1">
        <f>IFERROR(VLOOKUP(D1139,IMPORT!$1:$1048576,6,FALSE),"")</f>
        <v>0</v>
      </c>
      <c r="C1139" s="1" t="str">
        <f>IFERROR(VLOOKUP(B1139,IMPORT!$F:$G,2,FALSE),"")</f>
        <v/>
      </c>
      <c r="D1139" s="8" t="str">
        <f>IFERROR(IF(IMPORT!A1139&lt;&gt;"",IMPORT!A1139,""),"")</f>
        <v/>
      </c>
      <c r="E1139" s="1">
        <f>IFERROR(VLOOKUP(D1139,IMPORT!$1:$1048576,21,FALSE),"")</f>
        <v>0</v>
      </c>
      <c r="F1139" s="25" t="str">
        <f>IFERROR(IF(VLOOKUP(B1139,IMPORT!$F:$J,4,0)="true","","S"),"")</f>
        <v/>
      </c>
      <c r="G1139" s="10" t="str">
        <f>IFERROR(IF(VLOOKUP(B1139,IMPORT!$F:$J,5,0)="normal","","B"),"")</f>
        <v/>
      </c>
      <c r="H1139" s="26" t="str">
        <f>IFERROR(IF(VLOOKUP(B1139,IMPORT!$F:$L,7,0)="true","","P"),"")</f>
        <v/>
      </c>
      <c r="I1139" s="18" t="str">
        <f>IF(AND(OR(IMPORT!K1139="available",IMPORT!K1139="reservation",IMPORT!K1139="reservation-late"),OR(A1139&lt;&gt;"Z - Garage - Livraison",A1139&lt;&gt;"Z - Garage - Livraison")),B1139,"")</f>
        <v/>
      </c>
      <c r="J1139" s="18" t="str">
        <f>IFERROR(IF(VLOOKUP(B1139,IMPORT!$F:$AF,21,FALSE)&lt;&gt;"null",IF(OR(A1139="Z - Garage - Livraison",A1139="Z - Garage - Restitution"),"",B1139),""),"")</f>
        <v/>
      </c>
      <c r="K1139" s="18" t="str">
        <f>IF(AND(J1139="",OR(IMPORT!K1139="intervention",IMPORT!K1139="intervention-late")),IF(OR(A1139="Z - Garage - Livraison",A1139="Z - Garage - Restitution"),"",B1139),"")</f>
        <v/>
      </c>
      <c r="L1139" s="18" t="str">
        <f>IFERROR(IF(OR(A1139="Z - Garage - Livraison",A1139="Z - Garage - Restitution"),B1139,""),"")</f>
        <v/>
      </c>
      <c r="M1139" s="20" t="str">
        <f>IFERROR(INT(IF(OR(IMPORT!K1139="intervention",IMPORT!K1139="intervention-late",IMPORT!K1139="unavailable"),IF(J1139&lt;&gt;"",MID(VLOOKUP(B1139,IMPORT!$F:$AF,21,0),1,10),MID(VLOOKUP(B1139,IMPORT!$F:$AF,19,0),1,10)),"")),"")</f>
        <v/>
      </c>
      <c r="N1139" s="20" t="str">
        <f>IFERROR(INT(IF(OR(IMPORT!K1139="intervention",IMPORT!K1139="intervention-late",IMPORT!K1139="unavailable"),IF(J1139&lt;&gt;"",MID(VLOOKUP(B1139,IMPORT!$F:$AF,22,0),1,10),MID(VLOOKUP(B1139,IMPORT!$F:$AF,20,0),1,10)),"")),"")</f>
        <v/>
      </c>
      <c r="O1139" s="18" t="str">
        <f t="shared" ca="1" si="17"/>
        <v/>
      </c>
      <c r="P1139" s="14" t="str">
        <f>IFERROR(INT(IF(MID(VLOOKUP(B1139,IMPORT!$F:$AF,23,FALSE),1,10)&lt;&gt;"null",MID(VLOOKUP(B1139,IMPORT!$F:$AF,23,FALSE),1,10),"")),"")</f>
        <v/>
      </c>
      <c r="Q1139" s="16" t="str">
        <f>IFERROR(INT(IF(MID(VLOOKUP(B1139,IMPORT!$F:$AF,26,FALSE),1,10)&lt;&gt;"null",MID(VLOOKUP(B1139,IMPORT!$F:$AF,26,FALSE),1,10),"")),"")</f>
        <v/>
      </c>
      <c r="R1139" s="16" t="str">
        <f>IFERROR(IF(VLOOKUP(B1139,IMPORT!$F:$AF,11,FALSE)="true","X",""),"")</f>
        <v/>
      </c>
      <c r="S1139" s="16" t="str">
        <f>IFERROR(IF(VLOOKUP(B1139,IMPORT!$F:$AF,12,FALSE)="true","X",""),"")</f>
        <v/>
      </c>
      <c r="T1139" s="16" t="str">
        <f>IFERROR(IF(VLOOKUP(B1139,IMPORT!$F:$AF,9,FALSE)="true","X",""),"")</f>
        <v/>
      </c>
      <c r="U1139" s="16" t="str">
        <f>IFERROR(IF(VLOOKUP(B1139,IMPORT!$F:$AF,10,FALSE)="true","X",""),"")</f>
        <v/>
      </c>
      <c r="V1139" s="16" t="str">
        <f>IFERROR(IF(VLOOKUP(B1139,IMPORT!$F:$AF,13,FALSE)="true","X",""),"")</f>
        <v/>
      </c>
      <c r="W1139" s="16" t="str">
        <f>IFERROR(IF(VLOOKUP(B1139,IMPORT!$F:$AF,14,FALSE)="true","X",""),"")</f>
        <v/>
      </c>
      <c r="X1139" s="12" t="str">
        <f>IFERROR(INT(IF(MID(VLOOKUP(B1139,IMPORT!$F:$AF,27,FALSE),1,10)&lt;&gt;"null",MID(VLOOKUP(B1139,IMPORT!$F:$AF,27,FALSE),1,10),"-")),"")</f>
        <v/>
      </c>
      <c r="Y1139" s="21" t="str">
        <f>IFERROR(IF(VLOOKUP(B1139,IMPORT!$F:$AF,24,FALSE)&lt;&gt;"null",VLOOKUP(B1139,IMPORT!$F:$AF,24,FALSE),""),"")</f>
        <v/>
      </c>
      <c r="Z1139" s="18" t="str">
        <f>IFERROR(IF(VLOOKUP(B1139,IMPORT!$F:$AF,25,FALSE)&lt;&gt;"null",VLOOKUP(B1139,IMPORT!$F:$AF,25,FALSE),""),"")</f>
        <v/>
      </c>
    </row>
    <row r="1140" spans="1:26">
      <c r="A1140" s="1" t="str">
        <f>IFERROR(IF(IMPORT!C1140&lt;&gt;"",IMPORT!C1140,""),"")</f>
        <v/>
      </c>
      <c r="B1140" s="1">
        <f>IFERROR(VLOOKUP(D1140,IMPORT!$1:$1048576,6,FALSE),"")</f>
        <v>0</v>
      </c>
      <c r="C1140" s="1" t="str">
        <f>IFERROR(VLOOKUP(B1140,IMPORT!$F:$G,2,FALSE),"")</f>
        <v/>
      </c>
      <c r="D1140" s="8" t="str">
        <f>IFERROR(IF(IMPORT!A1140&lt;&gt;"",IMPORT!A1140,""),"")</f>
        <v/>
      </c>
      <c r="E1140" s="1">
        <f>IFERROR(VLOOKUP(D1140,IMPORT!$1:$1048576,21,FALSE),"")</f>
        <v>0</v>
      </c>
      <c r="F1140" s="25" t="str">
        <f>IFERROR(IF(VLOOKUP(B1140,IMPORT!$F:$J,4,0)="true","","S"),"")</f>
        <v/>
      </c>
      <c r="G1140" s="10" t="str">
        <f>IFERROR(IF(VLOOKUP(B1140,IMPORT!$F:$J,5,0)="normal","","B"),"")</f>
        <v/>
      </c>
      <c r="H1140" s="26" t="str">
        <f>IFERROR(IF(VLOOKUP(B1140,IMPORT!$F:$L,7,0)="true","","P"),"")</f>
        <v/>
      </c>
      <c r="I1140" s="18" t="str">
        <f>IF(AND(OR(IMPORT!K1140="available",IMPORT!K1140="reservation",IMPORT!K1140="reservation-late"),OR(A1140&lt;&gt;"Z - Garage - Livraison",A1140&lt;&gt;"Z - Garage - Livraison")),B1140,"")</f>
        <v/>
      </c>
      <c r="J1140" s="18" t="str">
        <f>IFERROR(IF(VLOOKUP(B1140,IMPORT!$F:$AF,21,FALSE)&lt;&gt;"null",IF(OR(A1140="Z - Garage - Livraison",A1140="Z - Garage - Restitution"),"",B1140),""),"")</f>
        <v/>
      </c>
      <c r="K1140" s="18" t="str">
        <f>IF(AND(J1140="",OR(IMPORT!K1140="intervention",IMPORT!K1140="intervention-late")),IF(OR(A1140="Z - Garage - Livraison",A1140="Z - Garage - Restitution"),"",B1140),"")</f>
        <v/>
      </c>
      <c r="L1140" s="18" t="str">
        <f>IFERROR(IF(OR(A1140="Z - Garage - Livraison",A1140="Z - Garage - Restitution"),B1140,""),"")</f>
        <v/>
      </c>
      <c r="M1140" s="20" t="str">
        <f>IFERROR(INT(IF(OR(IMPORT!K1140="intervention",IMPORT!K1140="intervention-late",IMPORT!K1140="unavailable"),IF(J1140&lt;&gt;"",MID(VLOOKUP(B1140,IMPORT!$F:$AF,21,0),1,10),MID(VLOOKUP(B1140,IMPORT!$F:$AF,19,0),1,10)),"")),"")</f>
        <v/>
      </c>
      <c r="N1140" s="20" t="str">
        <f>IFERROR(INT(IF(OR(IMPORT!K1140="intervention",IMPORT!K1140="intervention-late",IMPORT!K1140="unavailable"),IF(J1140&lt;&gt;"",MID(VLOOKUP(B1140,IMPORT!$F:$AF,22,0),1,10),MID(VLOOKUP(B1140,IMPORT!$F:$AF,20,0),1,10)),"")),"")</f>
        <v/>
      </c>
      <c r="O1140" s="18" t="str">
        <f t="shared" ca="1" si="17"/>
        <v/>
      </c>
      <c r="P1140" s="14" t="str">
        <f>IFERROR(INT(IF(MID(VLOOKUP(B1140,IMPORT!$F:$AF,23,FALSE),1,10)&lt;&gt;"null",MID(VLOOKUP(B1140,IMPORT!$F:$AF,23,FALSE),1,10),"")),"")</f>
        <v/>
      </c>
      <c r="Q1140" s="16" t="str">
        <f>IFERROR(INT(IF(MID(VLOOKUP(B1140,IMPORT!$F:$AF,26,FALSE),1,10)&lt;&gt;"null",MID(VLOOKUP(B1140,IMPORT!$F:$AF,26,FALSE),1,10),"")),"")</f>
        <v/>
      </c>
      <c r="R1140" s="16" t="str">
        <f>IFERROR(IF(VLOOKUP(B1140,IMPORT!$F:$AF,11,FALSE)="true","X",""),"")</f>
        <v/>
      </c>
      <c r="S1140" s="16" t="str">
        <f>IFERROR(IF(VLOOKUP(B1140,IMPORT!$F:$AF,12,FALSE)="true","X",""),"")</f>
        <v/>
      </c>
      <c r="T1140" s="16" t="str">
        <f>IFERROR(IF(VLOOKUP(B1140,IMPORT!$F:$AF,9,FALSE)="true","X",""),"")</f>
        <v/>
      </c>
      <c r="U1140" s="16" t="str">
        <f>IFERROR(IF(VLOOKUP(B1140,IMPORT!$F:$AF,10,FALSE)="true","X",""),"")</f>
        <v/>
      </c>
      <c r="V1140" s="16" t="str">
        <f>IFERROR(IF(VLOOKUP(B1140,IMPORT!$F:$AF,13,FALSE)="true","X",""),"")</f>
        <v/>
      </c>
      <c r="W1140" s="16" t="str">
        <f>IFERROR(IF(VLOOKUP(B1140,IMPORT!$F:$AF,14,FALSE)="true","X",""),"")</f>
        <v/>
      </c>
      <c r="X1140" s="12" t="str">
        <f>IFERROR(INT(IF(MID(VLOOKUP(B1140,IMPORT!$F:$AF,27,FALSE),1,10)&lt;&gt;"null",MID(VLOOKUP(B1140,IMPORT!$F:$AF,27,FALSE),1,10),"-")),"")</f>
        <v/>
      </c>
      <c r="Y1140" s="21" t="str">
        <f>IFERROR(IF(VLOOKUP(B1140,IMPORT!$F:$AF,24,FALSE)&lt;&gt;"null",VLOOKUP(B1140,IMPORT!$F:$AF,24,FALSE),""),"")</f>
        <v/>
      </c>
      <c r="Z1140" s="18" t="str">
        <f>IFERROR(IF(VLOOKUP(B1140,IMPORT!$F:$AF,25,FALSE)&lt;&gt;"null",VLOOKUP(B1140,IMPORT!$F:$AF,25,FALSE),""),"")</f>
        <v/>
      </c>
    </row>
    <row r="1141" spans="1:26">
      <c r="A1141" s="1" t="str">
        <f>IFERROR(IF(IMPORT!C1141&lt;&gt;"",IMPORT!C1141,""),"")</f>
        <v/>
      </c>
      <c r="B1141" s="1">
        <f>IFERROR(VLOOKUP(D1141,IMPORT!$1:$1048576,6,FALSE),"")</f>
        <v>0</v>
      </c>
      <c r="C1141" s="1" t="str">
        <f>IFERROR(VLOOKUP(B1141,IMPORT!$F:$G,2,FALSE),"")</f>
        <v/>
      </c>
      <c r="D1141" s="8" t="str">
        <f>IFERROR(IF(IMPORT!A1141&lt;&gt;"",IMPORT!A1141,""),"")</f>
        <v/>
      </c>
      <c r="E1141" s="1">
        <f>IFERROR(VLOOKUP(D1141,IMPORT!$1:$1048576,21,FALSE),"")</f>
        <v>0</v>
      </c>
      <c r="F1141" s="25" t="str">
        <f>IFERROR(IF(VLOOKUP(B1141,IMPORT!$F:$J,4,0)="true","","S"),"")</f>
        <v/>
      </c>
      <c r="G1141" s="10" t="str">
        <f>IFERROR(IF(VLOOKUP(B1141,IMPORT!$F:$J,5,0)="normal","","B"),"")</f>
        <v/>
      </c>
      <c r="H1141" s="26" t="str">
        <f>IFERROR(IF(VLOOKUP(B1141,IMPORT!$F:$L,7,0)="true","","P"),"")</f>
        <v/>
      </c>
      <c r="I1141" s="18" t="str">
        <f>IF(AND(OR(IMPORT!K1141="available",IMPORT!K1141="reservation",IMPORT!K1141="reservation-late"),OR(A1141&lt;&gt;"Z - Garage - Livraison",A1141&lt;&gt;"Z - Garage - Livraison")),B1141,"")</f>
        <v/>
      </c>
      <c r="J1141" s="18" t="str">
        <f>IFERROR(IF(VLOOKUP(B1141,IMPORT!$F:$AF,21,FALSE)&lt;&gt;"null",IF(OR(A1141="Z - Garage - Livraison",A1141="Z - Garage - Restitution"),"",B1141),""),"")</f>
        <v/>
      </c>
      <c r="K1141" s="18" t="str">
        <f>IF(AND(J1141="",OR(IMPORT!K1141="intervention",IMPORT!K1141="intervention-late")),IF(OR(A1141="Z - Garage - Livraison",A1141="Z - Garage - Restitution"),"",B1141),"")</f>
        <v/>
      </c>
      <c r="L1141" s="18" t="str">
        <f>IFERROR(IF(OR(A1141="Z - Garage - Livraison",A1141="Z - Garage - Restitution"),B1141,""),"")</f>
        <v/>
      </c>
      <c r="M1141" s="20" t="str">
        <f>IFERROR(INT(IF(OR(IMPORT!K1141="intervention",IMPORT!K1141="intervention-late",IMPORT!K1141="unavailable"),IF(J1141&lt;&gt;"",MID(VLOOKUP(B1141,IMPORT!$F:$AF,21,0),1,10),MID(VLOOKUP(B1141,IMPORT!$F:$AF,19,0),1,10)),"")),"")</f>
        <v/>
      </c>
      <c r="N1141" s="20" t="str">
        <f>IFERROR(INT(IF(OR(IMPORT!K1141="intervention",IMPORT!K1141="intervention-late",IMPORT!K1141="unavailable"),IF(J1141&lt;&gt;"",MID(VLOOKUP(B1141,IMPORT!$F:$AF,22,0),1,10),MID(VLOOKUP(B1141,IMPORT!$F:$AF,20,0),1,10)),"")),"")</f>
        <v/>
      </c>
      <c r="O1141" s="18" t="str">
        <f t="shared" ca="1" si="17"/>
        <v/>
      </c>
      <c r="P1141" s="14" t="str">
        <f>IFERROR(INT(IF(MID(VLOOKUP(B1141,IMPORT!$F:$AF,23,FALSE),1,10)&lt;&gt;"null",MID(VLOOKUP(B1141,IMPORT!$F:$AF,23,FALSE),1,10),"")),"")</f>
        <v/>
      </c>
      <c r="Q1141" s="16" t="str">
        <f>IFERROR(INT(IF(MID(VLOOKUP(B1141,IMPORT!$F:$AF,26,FALSE),1,10)&lt;&gt;"null",MID(VLOOKUP(B1141,IMPORT!$F:$AF,26,FALSE),1,10),"")),"")</f>
        <v/>
      </c>
      <c r="R1141" s="16" t="str">
        <f>IFERROR(IF(VLOOKUP(B1141,IMPORT!$F:$AF,11,FALSE)="true","X",""),"")</f>
        <v/>
      </c>
      <c r="S1141" s="16" t="str">
        <f>IFERROR(IF(VLOOKUP(B1141,IMPORT!$F:$AF,12,FALSE)="true","X",""),"")</f>
        <v/>
      </c>
      <c r="T1141" s="16" t="str">
        <f>IFERROR(IF(VLOOKUP(B1141,IMPORT!$F:$AF,9,FALSE)="true","X",""),"")</f>
        <v/>
      </c>
      <c r="U1141" s="16" t="str">
        <f>IFERROR(IF(VLOOKUP(B1141,IMPORT!$F:$AF,10,FALSE)="true","X",""),"")</f>
        <v/>
      </c>
      <c r="V1141" s="16" t="str">
        <f>IFERROR(IF(VLOOKUP(B1141,IMPORT!$F:$AF,13,FALSE)="true","X",""),"")</f>
        <v/>
      </c>
      <c r="W1141" s="16" t="str">
        <f>IFERROR(IF(VLOOKUP(B1141,IMPORT!$F:$AF,14,FALSE)="true","X",""),"")</f>
        <v/>
      </c>
      <c r="X1141" s="12" t="str">
        <f>IFERROR(INT(IF(MID(VLOOKUP(B1141,IMPORT!$F:$AF,27,FALSE),1,10)&lt;&gt;"null",MID(VLOOKUP(B1141,IMPORT!$F:$AF,27,FALSE),1,10),"-")),"")</f>
        <v/>
      </c>
      <c r="Y1141" s="21" t="str">
        <f>IFERROR(IF(VLOOKUP(B1141,IMPORT!$F:$AF,24,FALSE)&lt;&gt;"null",VLOOKUP(B1141,IMPORT!$F:$AF,24,FALSE),""),"")</f>
        <v/>
      </c>
      <c r="Z1141" s="18" t="str">
        <f>IFERROR(IF(VLOOKUP(B1141,IMPORT!$F:$AF,25,FALSE)&lt;&gt;"null",VLOOKUP(B1141,IMPORT!$F:$AF,25,FALSE),""),"")</f>
        <v/>
      </c>
    </row>
    <row r="1142" spans="1:26">
      <c r="A1142" s="1" t="str">
        <f>IFERROR(IF(IMPORT!C1142&lt;&gt;"",IMPORT!C1142,""),"")</f>
        <v/>
      </c>
      <c r="B1142" s="1">
        <f>IFERROR(VLOOKUP(D1142,IMPORT!$1:$1048576,6,FALSE),"")</f>
        <v>0</v>
      </c>
      <c r="C1142" s="1" t="str">
        <f>IFERROR(VLOOKUP(B1142,IMPORT!$F:$G,2,FALSE),"")</f>
        <v/>
      </c>
      <c r="D1142" s="8" t="str">
        <f>IFERROR(IF(IMPORT!A1142&lt;&gt;"",IMPORT!A1142,""),"")</f>
        <v/>
      </c>
      <c r="E1142" s="1">
        <f>IFERROR(VLOOKUP(D1142,IMPORT!$1:$1048576,21,FALSE),"")</f>
        <v>0</v>
      </c>
      <c r="F1142" s="25" t="str">
        <f>IFERROR(IF(VLOOKUP(B1142,IMPORT!$F:$J,4,0)="true","","S"),"")</f>
        <v/>
      </c>
      <c r="G1142" s="10" t="str">
        <f>IFERROR(IF(VLOOKUP(B1142,IMPORT!$F:$J,5,0)="normal","","B"),"")</f>
        <v/>
      </c>
      <c r="H1142" s="26" t="str">
        <f>IFERROR(IF(VLOOKUP(B1142,IMPORT!$F:$L,7,0)="true","","P"),"")</f>
        <v/>
      </c>
      <c r="I1142" s="18" t="str">
        <f>IF(AND(OR(IMPORT!K1142="available",IMPORT!K1142="reservation",IMPORT!K1142="reservation-late"),OR(A1142&lt;&gt;"Z - Garage - Livraison",A1142&lt;&gt;"Z - Garage - Livraison")),B1142,"")</f>
        <v/>
      </c>
      <c r="J1142" s="18" t="str">
        <f>IFERROR(IF(VLOOKUP(B1142,IMPORT!$F:$AF,21,FALSE)&lt;&gt;"null",IF(OR(A1142="Z - Garage - Livraison",A1142="Z - Garage - Restitution"),"",B1142),""),"")</f>
        <v/>
      </c>
      <c r="K1142" s="18" t="str">
        <f>IF(AND(J1142="",OR(IMPORT!K1142="intervention",IMPORT!K1142="intervention-late")),IF(OR(A1142="Z - Garage - Livraison",A1142="Z - Garage - Restitution"),"",B1142),"")</f>
        <v/>
      </c>
      <c r="L1142" s="18" t="str">
        <f>IFERROR(IF(OR(A1142="Z - Garage - Livraison",A1142="Z - Garage - Restitution"),B1142,""),"")</f>
        <v/>
      </c>
      <c r="M1142" s="20" t="str">
        <f>IFERROR(INT(IF(OR(IMPORT!K1142="intervention",IMPORT!K1142="intervention-late",IMPORT!K1142="unavailable"),IF(J1142&lt;&gt;"",MID(VLOOKUP(B1142,IMPORT!$F:$AF,21,0),1,10),MID(VLOOKUP(B1142,IMPORT!$F:$AF,19,0),1,10)),"")),"")</f>
        <v/>
      </c>
      <c r="N1142" s="20" t="str">
        <f>IFERROR(INT(IF(OR(IMPORT!K1142="intervention",IMPORT!K1142="intervention-late",IMPORT!K1142="unavailable"),IF(J1142&lt;&gt;"",MID(VLOOKUP(B1142,IMPORT!$F:$AF,22,0),1,10),MID(VLOOKUP(B1142,IMPORT!$F:$AF,20,0),1,10)),"")),"")</f>
        <v/>
      </c>
      <c r="O1142" s="18" t="str">
        <f t="shared" ca="1" si="17"/>
        <v/>
      </c>
      <c r="P1142" s="14" t="str">
        <f>IFERROR(INT(IF(MID(VLOOKUP(B1142,IMPORT!$F:$AF,23,FALSE),1,10)&lt;&gt;"null",MID(VLOOKUP(B1142,IMPORT!$F:$AF,23,FALSE),1,10),"")),"")</f>
        <v/>
      </c>
      <c r="Q1142" s="16" t="str">
        <f>IFERROR(INT(IF(MID(VLOOKUP(B1142,IMPORT!$F:$AF,26,FALSE),1,10)&lt;&gt;"null",MID(VLOOKUP(B1142,IMPORT!$F:$AF,26,FALSE),1,10),"")),"")</f>
        <v/>
      </c>
      <c r="R1142" s="16" t="str">
        <f>IFERROR(IF(VLOOKUP(B1142,IMPORT!$F:$AF,11,FALSE)="true","X",""),"")</f>
        <v/>
      </c>
      <c r="S1142" s="16" t="str">
        <f>IFERROR(IF(VLOOKUP(B1142,IMPORT!$F:$AF,12,FALSE)="true","X",""),"")</f>
        <v/>
      </c>
      <c r="T1142" s="16" t="str">
        <f>IFERROR(IF(VLOOKUP(B1142,IMPORT!$F:$AF,9,FALSE)="true","X",""),"")</f>
        <v/>
      </c>
      <c r="U1142" s="16" t="str">
        <f>IFERROR(IF(VLOOKUP(B1142,IMPORT!$F:$AF,10,FALSE)="true","X",""),"")</f>
        <v/>
      </c>
      <c r="V1142" s="16" t="str">
        <f>IFERROR(IF(VLOOKUP(B1142,IMPORT!$F:$AF,13,FALSE)="true","X",""),"")</f>
        <v/>
      </c>
      <c r="W1142" s="16" t="str">
        <f>IFERROR(IF(VLOOKUP(B1142,IMPORT!$F:$AF,14,FALSE)="true","X",""),"")</f>
        <v/>
      </c>
      <c r="X1142" s="12" t="str">
        <f>IFERROR(INT(IF(MID(VLOOKUP(B1142,IMPORT!$F:$AF,27,FALSE),1,10)&lt;&gt;"null",MID(VLOOKUP(B1142,IMPORT!$F:$AF,27,FALSE),1,10),"-")),"")</f>
        <v/>
      </c>
      <c r="Y1142" s="21" t="str">
        <f>IFERROR(IF(VLOOKUP(B1142,IMPORT!$F:$AF,24,FALSE)&lt;&gt;"null",VLOOKUP(B1142,IMPORT!$F:$AF,24,FALSE),""),"")</f>
        <v/>
      </c>
      <c r="Z1142" s="18" t="str">
        <f>IFERROR(IF(VLOOKUP(B1142,IMPORT!$F:$AF,25,FALSE)&lt;&gt;"null",VLOOKUP(B1142,IMPORT!$F:$AF,25,FALSE),""),"")</f>
        <v/>
      </c>
    </row>
    <row r="1143" spans="1:26">
      <c r="A1143" s="1" t="str">
        <f>IFERROR(IF(IMPORT!C1143&lt;&gt;"",IMPORT!C1143,""),"")</f>
        <v/>
      </c>
      <c r="B1143" s="1">
        <f>IFERROR(VLOOKUP(D1143,IMPORT!$1:$1048576,6,FALSE),"")</f>
        <v>0</v>
      </c>
      <c r="C1143" s="1" t="str">
        <f>IFERROR(VLOOKUP(B1143,IMPORT!$F:$G,2,FALSE),"")</f>
        <v/>
      </c>
      <c r="D1143" s="8" t="str">
        <f>IFERROR(IF(IMPORT!A1143&lt;&gt;"",IMPORT!A1143,""),"")</f>
        <v/>
      </c>
      <c r="E1143" s="1">
        <f>IFERROR(VLOOKUP(D1143,IMPORT!$1:$1048576,21,FALSE),"")</f>
        <v>0</v>
      </c>
      <c r="F1143" s="25" t="str">
        <f>IFERROR(IF(VLOOKUP(B1143,IMPORT!$F:$J,4,0)="true","","S"),"")</f>
        <v/>
      </c>
      <c r="G1143" s="10" t="str">
        <f>IFERROR(IF(VLOOKUP(B1143,IMPORT!$F:$J,5,0)="normal","","B"),"")</f>
        <v/>
      </c>
      <c r="H1143" s="26" t="str">
        <f>IFERROR(IF(VLOOKUP(B1143,IMPORT!$F:$L,7,0)="true","","P"),"")</f>
        <v/>
      </c>
      <c r="I1143" s="18" t="str">
        <f>IF(AND(OR(IMPORT!K1143="available",IMPORT!K1143="reservation",IMPORT!K1143="reservation-late"),OR(A1143&lt;&gt;"Z - Garage - Livraison",A1143&lt;&gt;"Z - Garage - Livraison")),B1143,"")</f>
        <v/>
      </c>
      <c r="J1143" s="18" t="str">
        <f>IFERROR(IF(VLOOKUP(B1143,IMPORT!$F:$AF,21,FALSE)&lt;&gt;"null",IF(OR(A1143="Z - Garage - Livraison",A1143="Z - Garage - Restitution"),"",B1143),""),"")</f>
        <v/>
      </c>
      <c r="K1143" s="18" t="str">
        <f>IF(AND(J1143="",OR(IMPORT!K1143="intervention",IMPORT!K1143="intervention-late")),IF(OR(A1143="Z - Garage - Livraison",A1143="Z - Garage - Restitution"),"",B1143),"")</f>
        <v/>
      </c>
      <c r="L1143" s="18" t="str">
        <f>IFERROR(IF(OR(A1143="Z - Garage - Livraison",A1143="Z - Garage - Restitution"),B1143,""),"")</f>
        <v/>
      </c>
      <c r="M1143" s="20" t="str">
        <f>IFERROR(INT(IF(OR(IMPORT!K1143="intervention",IMPORT!K1143="intervention-late",IMPORT!K1143="unavailable"),IF(J1143&lt;&gt;"",MID(VLOOKUP(B1143,IMPORT!$F:$AF,21,0),1,10),MID(VLOOKUP(B1143,IMPORT!$F:$AF,19,0),1,10)),"")),"")</f>
        <v/>
      </c>
      <c r="N1143" s="20" t="str">
        <f>IFERROR(INT(IF(OR(IMPORT!K1143="intervention",IMPORT!K1143="intervention-late",IMPORT!K1143="unavailable"),IF(J1143&lt;&gt;"",MID(VLOOKUP(B1143,IMPORT!$F:$AF,22,0),1,10),MID(VLOOKUP(B1143,IMPORT!$F:$AF,20,0),1,10)),"")),"")</f>
        <v/>
      </c>
      <c r="O1143" s="18" t="str">
        <f t="shared" ca="1" si="17"/>
        <v/>
      </c>
      <c r="P1143" s="14" t="str">
        <f>IFERROR(INT(IF(MID(VLOOKUP(B1143,IMPORT!$F:$AF,23,FALSE),1,10)&lt;&gt;"null",MID(VLOOKUP(B1143,IMPORT!$F:$AF,23,FALSE),1,10),"")),"")</f>
        <v/>
      </c>
      <c r="Q1143" s="16" t="str">
        <f>IFERROR(INT(IF(MID(VLOOKUP(B1143,IMPORT!$F:$AF,26,FALSE),1,10)&lt;&gt;"null",MID(VLOOKUP(B1143,IMPORT!$F:$AF,26,FALSE),1,10),"")),"")</f>
        <v/>
      </c>
      <c r="R1143" s="16" t="str">
        <f>IFERROR(IF(VLOOKUP(B1143,IMPORT!$F:$AF,11,FALSE)="true","X",""),"")</f>
        <v/>
      </c>
      <c r="S1143" s="16" t="str">
        <f>IFERROR(IF(VLOOKUP(B1143,IMPORT!$F:$AF,12,FALSE)="true","X",""),"")</f>
        <v/>
      </c>
      <c r="T1143" s="16" t="str">
        <f>IFERROR(IF(VLOOKUP(B1143,IMPORT!$F:$AF,9,FALSE)="true","X",""),"")</f>
        <v/>
      </c>
      <c r="U1143" s="16" t="str">
        <f>IFERROR(IF(VLOOKUP(B1143,IMPORT!$F:$AF,10,FALSE)="true","X",""),"")</f>
        <v/>
      </c>
      <c r="V1143" s="16" t="str">
        <f>IFERROR(IF(VLOOKUP(B1143,IMPORT!$F:$AF,13,FALSE)="true","X",""),"")</f>
        <v/>
      </c>
      <c r="W1143" s="16" t="str">
        <f>IFERROR(IF(VLOOKUP(B1143,IMPORT!$F:$AF,14,FALSE)="true","X",""),"")</f>
        <v/>
      </c>
      <c r="X1143" s="12" t="str">
        <f>IFERROR(INT(IF(MID(VLOOKUP(B1143,IMPORT!$F:$AF,27,FALSE),1,10)&lt;&gt;"null",MID(VLOOKUP(B1143,IMPORT!$F:$AF,27,FALSE),1,10),"-")),"")</f>
        <v/>
      </c>
      <c r="Y1143" s="21" t="str">
        <f>IFERROR(IF(VLOOKUP(B1143,IMPORT!$F:$AF,24,FALSE)&lt;&gt;"null",VLOOKUP(B1143,IMPORT!$F:$AF,24,FALSE),""),"")</f>
        <v/>
      </c>
      <c r="Z1143" s="18" t="str">
        <f>IFERROR(IF(VLOOKUP(B1143,IMPORT!$F:$AF,25,FALSE)&lt;&gt;"null",VLOOKUP(B1143,IMPORT!$F:$AF,25,FALSE),""),"")</f>
        <v/>
      </c>
    </row>
    <row r="1144" spans="1:26">
      <c r="A1144" s="1" t="str">
        <f>IFERROR(IF(IMPORT!C1144&lt;&gt;"",IMPORT!C1144,""),"")</f>
        <v/>
      </c>
      <c r="B1144" s="1">
        <f>IFERROR(VLOOKUP(D1144,IMPORT!$1:$1048576,6,FALSE),"")</f>
        <v>0</v>
      </c>
      <c r="C1144" s="1" t="str">
        <f>IFERROR(VLOOKUP(B1144,IMPORT!$F:$G,2,FALSE),"")</f>
        <v/>
      </c>
      <c r="D1144" s="8" t="str">
        <f>IFERROR(IF(IMPORT!A1144&lt;&gt;"",IMPORT!A1144,""),"")</f>
        <v/>
      </c>
      <c r="E1144" s="1">
        <f>IFERROR(VLOOKUP(D1144,IMPORT!$1:$1048576,21,FALSE),"")</f>
        <v>0</v>
      </c>
      <c r="F1144" s="25" t="str">
        <f>IFERROR(IF(VLOOKUP(B1144,IMPORT!$F:$J,4,0)="true","","S"),"")</f>
        <v/>
      </c>
      <c r="G1144" s="10" t="str">
        <f>IFERROR(IF(VLOOKUP(B1144,IMPORT!$F:$J,5,0)="normal","","B"),"")</f>
        <v/>
      </c>
      <c r="H1144" s="26" t="str">
        <f>IFERROR(IF(VLOOKUP(B1144,IMPORT!$F:$L,7,0)="true","","P"),"")</f>
        <v/>
      </c>
      <c r="I1144" s="18" t="str">
        <f>IF(AND(OR(IMPORT!K1144="available",IMPORT!K1144="reservation",IMPORT!K1144="reservation-late"),OR(A1144&lt;&gt;"Z - Garage - Livraison",A1144&lt;&gt;"Z - Garage - Livraison")),B1144,"")</f>
        <v/>
      </c>
      <c r="J1144" s="18" t="str">
        <f>IFERROR(IF(VLOOKUP(B1144,IMPORT!$F:$AF,21,FALSE)&lt;&gt;"null",IF(OR(A1144="Z - Garage - Livraison",A1144="Z - Garage - Restitution"),"",B1144),""),"")</f>
        <v/>
      </c>
      <c r="K1144" s="18" t="str">
        <f>IF(AND(J1144="",OR(IMPORT!K1144="intervention",IMPORT!K1144="intervention-late")),IF(OR(A1144="Z - Garage - Livraison",A1144="Z - Garage - Restitution"),"",B1144),"")</f>
        <v/>
      </c>
      <c r="L1144" s="18" t="str">
        <f>IFERROR(IF(OR(A1144="Z - Garage - Livraison",A1144="Z - Garage - Restitution"),B1144,""),"")</f>
        <v/>
      </c>
      <c r="M1144" s="20" t="str">
        <f>IFERROR(INT(IF(OR(IMPORT!K1144="intervention",IMPORT!K1144="intervention-late",IMPORT!K1144="unavailable"),IF(J1144&lt;&gt;"",MID(VLOOKUP(B1144,IMPORT!$F:$AF,21,0),1,10),MID(VLOOKUP(B1144,IMPORT!$F:$AF,19,0),1,10)),"")),"")</f>
        <v/>
      </c>
      <c r="N1144" s="20" t="str">
        <f>IFERROR(INT(IF(OR(IMPORT!K1144="intervention",IMPORT!K1144="intervention-late",IMPORT!K1144="unavailable"),IF(J1144&lt;&gt;"",MID(VLOOKUP(B1144,IMPORT!$F:$AF,22,0),1,10),MID(VLOOKUP(B1144,IMPORT!$F:$AF,20,0),1,10)),"")),"")</f>
        <v/>
      </c>
      <c r="O1144" s="18" t="str">
        <f t="shared" ca="1" si="17"/>
        <v/>
      </c>
      <c r="P1144" s="14" t="str">
        <f>IFERROR(INT(IF(MID(VLOOKUP(B1144,IMPORT!$F:$AF,23,FALSE),1,10)&lt;&gt;"null",MID(VLOOKUP(B1144,IMPORT!$F:$AF,23,FALSE),1,10),"")),"")</f>
        <v/>
      </c>
      <c r="Q1144" s="16" t="str">
        <f>IFERROR(INT(IF(MID(VLOOKUP(B1144,IMPORT!$F:$AF,26,FALSE),1,10)&lt;&gt;"null",MID(VLOOKUP(B1144,IMPORT!$F:$AF,26,FALSE),1,10),"")),"")</f>
        <v/>
      </c>
      <c r="R1144" s="16" t="str">
        <f>IFERROR(IF(VLOOKUP(B1144,IMPORT!$F:$AF,11,FALSE)="true","X",""),"")</f>
        <v/>
      </c>
      <c r="S1144" s="16" t="str">
        <f>IFERROR(IF(VLOOKUP(B1144,IMPORT!$F:$AF,12,FALSE)="true","X",""),"")</f>
        <v/>
      </c>
      <c r="T1144" s="16" t="str">
        <f>IFERROR(IF(VLOOKUP(B1144,IMPORT!$F:$AF,9,FALSE)="true","X",""),"")</f>
        <v/>
      </c>
      <c r="U1144" s="16" t="str">
        <f>IFERROR(IF(VLOOKUP(B1144,IMPORT!$F:$AF,10,FALSE)="true","X",""),"")</f>
        <v/>
      </c>
      <c r="V1144" s="16" t="str">
        <f>IFERROR(IF(VLOOKUP(B1144,IMPORT!$F:$AF,13,FALSE)="true","X",""),"")</f>
        <v/>
      </c>
      <c r="W1144" s="16" t="str">
        <f>IFERROR(IF(VLOOKUP(B1144,IMPORT!$F:$AF,14,FALSE)="true","X",""),"")</f>
        <v/>
      </c>
      <c r="X1144" s="12" t="str">
        <f>IFERROR(INT(IF(MID(VLOOKUP(B1144,IMPORT!$F:$AF,27,FALSE),1,10)&lt;&gt;"null",MID(VLOOKUP(B1144,IMPORT!$F:$AF,27,FALSE),1,10),"-")),"")</f>
        <v/>
      </c>
      <c r="Y1144" s="21" t="str">
        <f>IFERROR(IF(VLOOKUP(B1144,IMPORT!$F:$AF,24,FALSE)&lt;&gt;"null",VLOOKUP(B1144,IMPORT!$F:$AF,24,FALSE),""),"")</f>
        <v/>
      </c>
      <c r="Z1144" s="18" t="str">
        <f>IFERROR(IF(VLOOKUP(B1144,IMPORT!$F:$AF,25,FALSE)&lt;&gt;"null",VLOOKUP(B1144,IMPORT!$F:$AF,25,FALSE),""),"")</f>
        <v/>
      </c>
    </row>
    <row r="1145" spans="1:26">
      <c r="A1145" s="1" t="str">
        <f>IFERROR(IF(IMPORT!C1145&lt;&gt;"",IMPORT!C1145,""),"")</f>
        <v/>
      </c>
      <c r="B1145" s="1">
        <f>IFERROR(VLOOKUP(D1145,IMPORT!$1:$1048576,6,FALSE),"")</f>
        <v>0</v>
      </c>
      <c r="C1145" s="1" t="str">
        <f>IFERROR(VLOOKUP(B1145,IMPORT!$F:$G,2,FALSE),"")</f>
        <v/>
      </c>
      <c r="D1145" s="8" t="str">
        <f>IFERROR(IF(IMPORT!A1145&lt;&gt;"",IMPORT!A1145,""),"")</f>
        <v/>
      </c>
      <c r="E1145" s="1">
        <f>IFERROR(VLOOKUP(D1145,IMPORT!$1:$1048576,21,FALSE),"")</f>
        <v>0</v>
      </c>
      <c r="F1145" s="25" t="str">
        <f>IFERROR(IF(VLOOKUP(B1145,IMPORT!$F:$J,4,0)="true","","S"),"")</f>
        <v/>
      </c>
      <c r="G1145" s="10" t="str">
        <f>IFERROR(IF(VLOOKUP(B1145,IMPORT!$F:$J,5,0)="normal","","B"),"")</f>
        <v/>
      </c>
      <c r="H1145" s="26" t="str">
        <f>IFERROR(IF(VLOOKUP(B1145,IMPORT!$F:$L,7,0)="true","","P"),"")</f>
        <v/>
      </c>
      <c r="I1145" s="18" t="str">
        <f>IF(AND(OR(IMPORT!K1145="available",IMPORT!K1145="reservation",IMPORT!K1145="reservation-late"),OR(A1145&lt;&gt;"Z - Garage - Livraison",A1145&lt;&gt;"Z - Garage - Livraison")),B1145,"")</f>
        <v/>
      </c>
      <c r="J1145" s="18" t="str">
        <f>IFERROR(IF(VLOOKUP(B1145,IMPORT!$F:$AF,21,FALSE)&lt;&gt;"null",IF(OR(A1145="Z - Garage - Livraison",A1145="Z - Garage - Restitution"),"",B1145),""),"")</f>
        <v/>
      </c>
      <c r="K1145" s="18" t="str">
        <f>IF(AND(J1145="",OR(IMPORT!K1145="intervention",IMPORT!K1145="intervention-late")),IF(OR(A1145="Z - Garage - Livraison",A1145="Z - Garage - Restitution"),"",B1145),"")</f>
        <v/>
      </c>
      <c r="L1145" s="18" t="str">
        <f>IFERROR(IF(OR(A1145="Z - Garage - Livraison",A1145="Z - Garage - Restitution"),B1145,""),"")</f>
        <v/>
      </c>
      <c r="M1145" s="20" t="str">
        <f>IFERROR(INT(IF(OR(IMPORT!K1145="intervention",IMPORT!K1145="intervention-late",IMPORT!K1145="unavailable"),IF(J1145&lt;&gt;"",MID(VLOOKUP(B1145,IMPORT!$F:$AF,21,0),1,10),MID(VLOOKUP(B1145,IMPORT!$F:$AF,19,0),1,10)),"")),"")</f>
        <v/>
      </c>
      <c r="N1145" s="20" t="str">
        <f>IFERROR(INT(IF(OR(IMPORT!K1145="intervention",IMPORT!K1145="intervention-late",IMPORT!K1145="unavailable"),IF(J1145&lt;&gt;"",MID(VLOOKUP(B1145,IMPORT!$F:$AF,22,0),1,10),MID(VLOOKUP(B1145,IMPORT!$F:$AF,20,0),1,10)),"")),"")</f>
        <v/>
      </c>
      <c r="O1145" s="18" t="str">
        <f t="shared" ca="1" si="17"/>
        <v/>
      </c>
      <c r="P1145" s="14" t="str">
        <f>IFERROR(INT(IF(MID(VLOOKUP(B1145,IMPORT!$F:$AF,23,FALSE),1,10)&lt;&gt;"null",MID(VLOOKUP(B1145,IMPORT!$F:$AF,23,FALSE),1,10),"")),"")</f>
        <v/>
      </c>
      <c r="Q1145" s="16" t="str">
        <f>IFERROR(INT(IF(MID(VLOOKUP(B1145,IMPORT!$F:$AF,26,FALSE),1,10)&lt;&gt;"null",MID(VLOOKUP(B1145,IMPORT!$F:$AF,26,FALSE),1,10),"")),"")</f>
        <v/>
      </c>
      <c r="R1145" s="16" t="str">
        <f>IFERROR(IF(VLOOKUP(B1145,IMPORT!$F:$AF,11,FALSE)="true","X",""),"")</f>
        <v/>
      </c>
      <c r="S1145" s="16" t="str">
        <f>IFERROR(IF(VLOOKUP(B1145,IMPORT!$F:$AF,12,FALSE)="true","X",""),"")</f>
        <v/>
      </c>
      <c r="T1145" s="16" t="str">
        <f>IFERROR(IF(VLOOKUP(B1145,IMPORT!$F:$AF,9,FALSE)="true","X",""),"")</f>
        <v/>
      </c>
      <c r="U1145" s="16" t="str">
        <f>IFERROR(IF(VLOOKUP(B1145,IMPORT!$F:$AF,10,FALSE)="true","X",""),"")</f>
        <v/>
      </c>
      <c r="V1145" s="16" t="str">
        <f>IFERROR(IF(VLOOKUP(B1145,IMPORT!$F:$AF,13,FALSE)="true","X",""),"")</f>
        <v/>
      </c>
      <c r="W1145" s="16" t="str">
        <f>IFERROR(IF(VLOOKUP(B1145,IMPORT!$F:$AF,14,FALSE)="true","X",""),"")</f>
        <v/>
      </c>
      <c r="X1145" s="12" t="str">
        <f>IFERROR(INT(IF(MID(VLOOKUP(B1145,IMPORT!$F:$AF,27,FALSE),1,10)&lt;&gt;"null",MID(VLOOKUP(B1145,IMPORT!$F:$AF,27,FALSE),1,10),"-")),"")</f>
        <v/>
      </c>
      <c r="Y1145" s="21" t="str">
        <f>IFERROR(IF(VLOOKUP(B1145,IMPORT!$F:$AF,24,FALSE)&lt;&gt;"null",VLOOKUP(B1145,IMPORT!$F:$AF,24,FALSE),""),"")</f>
        <v/>
      </c>
      <c r="Z1145" s="18" t="str">
        <f>IFERROR(IF(VLOOKUP(B1145,IMPORT!$F:$AF,25,FALSE)&lt;&gt;"null",VLOOKUP(B1145,IMPORT!$F:$AF,25,FALSE),""),"")</f>
        <v/>
      </c>
    </row>
    <row r="1146" spans="1:26">
      <c r="A1146" s="1" t="str">
        <f>IFERROR(IF(IMPORT!C1146&lt;&gt;"",IMPORT!C1146,""),"")</f>
        <v/>
      </c>
      <c r="B1146" s="1">
        <f>IFERROR(VLOOKUP(D1146,IMPORT!$1:$1048576,6,FALSE),"")</f>
        <v>0</v>
      </c>
      <c r="C1146" s="1" t="str">
        <f>IFERROR(VLOOKUP(B1146,IMPORT!$F:$G,2,FALSE),"")</f>
        <v/>
      </c>
      <c r="D1146" s="8" t="str">
        <f>IFERROR(IF(IMPORT!A1146&lt;&gt;"",IMPORT!A1146,""),"")</f>
        <v/>
      </c>
      <c r="E1146" s="1">
        <f>IFERROR(VLOOKUP(D1146,IMPORT!$1:$1048576,21,FALSE),"")</f>
        <v>0</v>
      </c>
      <c r="F1146" s="25" t="str">
        <f>IFERROR(IF(VLOOKUP(B1146,IMPORT!$F:$J,4,0)="true","","S"),"")</f>
        <v/>
      </c>
      <c r="G1146" s="10" t="str">
        <f>IFERROR(IF(VLOOKUP(B1146,IMPORT!$F:$J,5,0)="normal","","B"),"")</f>
        <v/>
      </c>
      <c r="H1146" s="26" t="str">
        <f>IFERROR(IF(VLOOKUP(B1146,IMPORT!$F:$L,7,0)="true","","P"),"")</f>
        <v/>
      </c>
      <c r="I1146" s="18" t="str">
        <f>IF(AND(OR(IMPORT!K1146="available",IMPORT!K1146="reservation",IMPORT!K1146="reservation-late"),OR(A1146&lt;&gt;"Z - Garage - Livraison",A1146&lt;&gt;"Z - Garage - Livraison")),B1146,"")</f>
        <v/>
      </c>
      <c r="J1146" s="18" t="str">
        <f>IFERROR(IF(VLOOKUP(B1146,IMPORT!$F:$AF,21,FALSE)&lt;&gt;"null",IF(OR(A1146="Z - Garage - Livraison",A1146="Z - Garage - Restitution"),"",B1146),""),"")</f>
        <v/>
      </c>
      <c r="K1146" s="18" t="str">
        <f>IF(AND(J1146="",OR(IMPORT!K1146="intervention",IMPORT!K1146="intervention-late")),IF(OR(A1146="Z - Garage - Livraison",A1146="Z - Garage - Restitution"),"",B1146),"")</f>
        <v/>
      </c>
      <c r="L1146" s="18" t="str">
        <f>IFERROR(IF(OR(A1146="Z - Garage - Livraison",A1146="Z - Garage - Restitution"),B1146,""),"")</f>
        <v/>
      </c>
      <c r="M1146" s="20" t="str">
        <f>IFERROR(INT(IF(OR(IMPORT!K1146="intervention",IMPORT!K1146="intervention-late",IMPORT!K1146="unavailable"),IF(J1146&lt;&gt;"",MID(VLOOKUP(B1146,IMPORT!$F:$AF,21,0),1,10),MID(VLOOKUP(B1146,IMPORT!$F:$AF,19,0),1,10)),"")),"")</f>
        <v/>
      </c>
      <c r="N1146" s="20" t="str">
        <f>IFERROR(INT(IF(OR(IMPORT!K1146="intervention",IMPORT!K1146="intervention-late",IMPORT!K1146="unavailable"),IF(J1146&lt;&gt;"",MID(VLOOKUP(B1146,IMPORT!$F:$AF,22,0),1,10),MID(VLOOKUP(B1146,IMPORT!$F:$AF,20,0),1,10)),"")),"")</f>
        <v/>
      </c>
      <c r="O1146" s="18" t="str">
        <f t="shared" ca="1" si="17"/>
        <v/>
      </c>
      <c r="P1146" s="14" t="str">
        <f>IFERROR(INT(IF(MID(VLOOKUP(B1146,IMPORT!$F:$AF,23,FALSE),1,10)&lt;&gt;"null",MID(VLOOKUP(B1146,IMPORT!$F:$AF,23,FALSE),1,10),"")),"")</f>
        <v/>
      </c>
      <c r="Q1146" s="16" t="str">
        <f>IFERROR(INT(IF(MID(VLOOKUP(B1146,IMPORT!$F:$AF,26,FALSE),1,10)&lt;&gt;"null",MID(VLOOKUP(B1146,IMPORT!$F:$AF,26,FALSE),1,10),"")),"")</f>
        <v/>
      </c>
      <c r="R1146" s="16" t="str">
        <f>IFERROR(IF(VLOOKUP(B1146,IMPORT!$F:$AF,11,FALSE)="true","X",""),"")</f>
        <v/>
      </c>
      <c r="S1146" s="16" t="str">
        <f>IFERROR(IF(VLOOKUP(B1146,IMPORT!$F:$AF,12,FALSE)="true","X",""),"")</f>
        <v/>
      </c>
      <c r="T1146" s="16" t="str">
        <f>IFERROR(IF(VLOOKUP(B1146,IMPORT!$F:$AF,9,FALSE)="true","X",""),"")</f>
        <v/>
      </c>
      <c r="U1146" s="16" t="str">
        <f>IFERROR(IF(VLOOKUP(B1146,IMPORT!$F:$AF,10,FALSE)="true","X",""),"")</f>
        <v/>
      </c>
      <c r="V1146" s="16" t="str">
        <f>IFERROR(IF(VLOOKUP(B1146,IMPORT!$F:$AF,13,FALSE)="true","X",""),"")</f>
        <v/>
      </c>
      <c r="W1146" s="16" t="str">
        <f>IFERROR(IF(VLOOKUP(B1146,IMPORT!$F:$AF,14,FALSE)="true","X",""),"")</f>
        <v/>
      </c>
      <c r="X1146" s="12" t="str">
        <f>IFERROR(INT(IF(MID(VLOOKUP(B1146,IMPORT!$F:$AF,27,FALSE),1,10)&lt;&gt;"null",MID(VLOOKUP(B1146,IMPORT!$F:$AF,27,FALSE),1,10),"-")),"")</f>
        <v/>
      </c>
      <c r="Y1146" s="21" t="str">
        <f>IFERROR(IF(VLOOKUP(B1146,IMPORT!$F:$AF,24,FALSE)&lt;&gt;"null",VLOOKUP(B1146,IMPORT!$F:$AF,24,FALSE),""),"")</f>
        <v/>
      </c>
      <c r="Z1146" s="18" t="str">
        <f>IFERROR(IF(VLOOKUP(B1146,IMPORT!$F:$AF,25,FALSE)&lt;&gt;"null",VLOOKUP(B1146,IMPORT!$F:$AF,25,FALSE),""),"")</f>
        <v/>
      </c>
    </row>
    <row r="1147" spans="1:26">
      <c r="A1147" s="1" t="str">
        <f>IFERROR(IF(IMPORT!C1147&lt;&gt;"",IMPORT!C1147,""),"")</f>
        <v/>
      </c>
      <c r="B1147" s="1">
        <f>IFERROR(VLOOKUP(D1147,IMPORT!$1:$1048576,6,FALSE),"")</f>
        <v>0</v>
      </c>
      <c r="C1147" s="1" t="str">
        <f>IFERROR(VLOOKUP(B1147,IMPORT!$F:$G,2,FALSE),"")</f>
        <v/>
      </c>
      <c r="D1147" s="8" t="str">
        <f>IFERROR(IF(IMPORT!A1147&lt;&gt;"",IMPORT!A1147,""),"")</f>
        <v/>
      </c>
      <c r="E1147" s="1">
        <f>IFERROR(VLOOKUP(D1147,IMPORT!$1:$1048576,21,FALSE),"")</f>
        <v>0</v>
      </c>
      <c r="F1147" s="25" t="str">
        <f>IFERROR(IF(VLOOKUP(B1147,IMPORT!$F:$J,4,0)="true","","S"),"")</f>
        <v/>
      </c>
      <c r="G1147" s="10" t="str">
        <f>IFERROR(IF(VLOOKUP(B1147,IMPORT!$F:$J,5,0)="normal","","B"),"")</f>
        <v/>
      </c>
      <c r="H1147" s="26" t="str">
        <f>IFERROR(IF(VLOOKUP(B1147,IMPORT!$F:$L,7,0)="true","","P"),"")</f>
        <v/>
      </c>
      <c r="I1147" s="18" t="str">
        <f>IF(AND(OR(IMPORT!K1147="available",IMPORT!K1147="reservation",IMPORT!K1147="reservation-late"),OR(A1147&lt;&gt;"Z - Garage - Livraison",A1147&lt;&gt;"Z - Garage - Livraison")),B1147,"")</f>
        <v/>
      </c>
      <c r="J1147" s="18" t="str">
        <f>IFERROR(IF(VLOOKUP(B1147,IMPORT!$F:$AF,21,FALSE)&lt;&gt;"null",IF(OR(A1147="Z - Garage - Livraison",A1147="Z - Garage - Restitution"),"",B1147),""),"")</f>
        <v/>
      </c>
      <c r="K1147" s="18" t="str">
        <f>IF(AND(J1147="",OR(IMPORT!K1147="intervention",IMPORT!K1147="intervention-late")),IF(OR(A1147="Z - Garage - Livraison",A1147="Z - Garage - Restitution"),"",B1147),"")</f>
        <v/>
      </c>
      <c r="L1147" s="18" t="str">
        <f>IFERROR(IF(OR(A1147="Z - Garage - Livraison",A1147="Z - Garage - Restitution"),B1147,""),"")</f>
        <v/>
      </c>
      <c r="M1147" s="20" t="str">
        <f>IFERROR(INT(IF(OR(IMPORT!K1147="intervention",IMPORT!K1147="intervention-late",IMPORT!K1147="unavailable"),IF(J1147&lt;&gt;"",MID(VLOOKUP(B1147,IMPORT!$F:$AF,21,0),1,10),MID(VLOOKUP(B1147,IMPORT!$F:$AF,19,0),1,10)),"")),"")</f>
        <v/>
      </c>
      <c r="N1147" s="20" t="str">
        <f>IFERROR(INT(IF(OR(IMPORT!K1147="intervention",IMPORT!K1147="intervention-late",IMPORT!K1147="unavailable"),IF(J1147&lt;&gt;"",MID(VLOOKUP(B1147,IMPORT!$F:$AF,22,0),1,10),MID(VLOOKUP(B1147,IMPORT!$F:$AF,20,0),1,10)),"")),"")</f>
        <v/>
      </c>
      <c r="O1147" s="18" t="str">
        <f t="shared" ca="1" si="17"/>
        <v/>
      </c>
      <c r="P1147" s="14" t="str">
        <f>IFERROR(INT(IF(MID(VLOOKUP(B1147,IMPORT!$F:$AF,23,FALSE),1,10)&lt;&gt;"null",MID(VLOOKUP(B1147,IMPORT!$F:$AF,23,FALSE),1,10),"")),"")</f>
        <v/>
      </c>
      <c r="Q1147" s="16" t="str">
        <f>IFERROR(INT(IF(MID(VLOOKUP(B1147,IMPORT!$F:$AF,26,FALSE),1,10)&lt;&gt;"null",MID(VLOOKUP(B1147,IMPORT!$F:$AF,26,FALSE),1,10),"")),"")</f>
        <v/>
      </c>
      <c r="R1147" s="16" t="str">
        <f>IFERROR(IF(VLOOKUP(B1147,IMPORT!$F:$AF,11,FALSE)="true","X",""),"")</f>
        <v/>
      </c>
      <c r="S1147" s="16" t="str">
        <f>IFERROR(IF(VLOOKUP(B1147,IMPORT!$F:$AF,12,FALSE)="true","X",""),"")</f>
        <v/>
      </c>
      <c r="T1147" s="16" t="str">
        <f>IFERROR(IF(VLOOKUP(B1147,IMPORT!$F:$AF,9,FALSE)="true","X",""),"")</f>
        <v/>
      </c>
      <c r="U1147" s="16" t="str">
        <f>IFERROR(IF(VLOOKUP(B1147,IMPORT!$F:$AF,10,FALSE)="true","X",""),"")</f>
        <v/>
      </c>
      <c r="V1147" s="16" t="str">
        <f>IFERROR(IF(VLOOKUP(B1147,IMPORT!$F:$AF,13,FALSE)="true","X",""),"")</f>
        <v/>
      </c>
      <c r="W1147" s="16" t="str">
        <f>IFERROR(IF(VLOOKUP(B1147,IMPORT!$F:$AF,14,FALSE)="true","X",""),"")</f>
        <v/>
      </c>
      <c r="X1147" s="12" t="str">
        <f>IFERROR(INT(IF(MID(VLOOKUP(B1147,IMPORT!$F:$AF,27,FALSE),1,10)&lt;&gt;"null",MID(VLOOKUP(B1147,IMPORT!$F:$AF,27,FALSE),1,10),"-")),"")</f>
        <v/>
      </c>
      <c r="Y1147" s="21" t="str">
        <f>IFERROR(IF(VLOOKUP(B1147,IMPORT!$F:$AF,24,FALSE)&lt;&gt;"null",VLOOKUP(B1147,IMPORT!$F:$AF,24,FALSE),""),"")</f>
        <v/>
      </c>
      <c r="Z1147" s="18" t="str">
        <f>IFERROR(IF(VLOOKUP(B1147,IMPORT!$F:$AF,25,FALSE)&lt;&gt;"null",VLOOKUP(B1147,IMPORT!$F:$AF,25,FALSE),""),"")</f>
        <v/>
      </c>
    </row>
    <row r="1148" spans="1:26">
      <c r="A1148" s="1" t="str">
        <f>IFERROR(IF(IMPORT!C1148&lt;&gt;"",IMPORT!C1148,""),"")</f>
        <v/>
      </c>
      <c r="B1148" s="1">
        <f>IFERROR(VLOOKUP(D1148,IMPORT!$1:$1048576,6,FALSE),"")</f>
        <v>0</v>
      </c>
      <c r="C1148" s="1" t="str">
        <f>IFERROR(VLOOKUP(B1148,IMPORT!$F:$G,2,FALSE),"")</f>
        <v/>
      </c>
      <c r="D1148" s="8" t="str">
        <f>IFERROR(IF(IMPORT!A1148&lt;&gt;"",IMPORT!A1148,""),"")</f>
        <v/>
      </c>
      <c r="E1148" s="1">
        <f>IFERROR(VLOOKUP(D1148,IMPORT!$1:$1048576,21,FALSE),"")</f>
        <v>0</v>
      </c>
      <c r="F1148" s="25" t="str">
        <f>IFERROR(IF(VLOOKUP(B1148,IMPORT!$F:$J,4,0)="true","","S"),"")</f>
        <v/>
      </c>
      <c r="G1148" s="10" t="str">
        <f>IFERROR(IF(VLOOKUP(B1148,IMPORT!$F:$J,5,0)="normal","","B"),"")</f>
        <v/>
      </c>
      <c r="H1148" s="26" t="str">
        <f>IFERROR(IF(VLOOKUP(B1148,IMPORT!$F:$L,7,0)="true","","P"),"")</f>
        <v/>
      </c>
      <c r="I1148" s="18" t="str">
        <f>IF(AND(OR(IMPORT!K1148="available",IMPORT!K1148="reservation",IMPORT!K1148="reservation-late"),OR(A1148&lt;&gt;"Z - Garage - Livraison",A1148&lt;&gt;"Z - Garage - Livraison")),B1148,"")</f>
        <v/>
      </c>
      <c r="J1148" s="18" t="str">
        <f>IFERROR(IF(VLOOKUP(B1148,IMPORT!$F:$AF,21,FALSE)&lt;&gt;"null",IF(OR(A1148="Z - Garage - Livraison",A1148="Z - Garage - Restitution"),"",B1148),""),"")</f>
        <v/>
      </c>
      <c r="K1148" s="18" t="str">
        <f>IF(AND(J1148="",OR(IMPORT!K1148="intervention",IMPORT!K1148="intervention-late")),IF(OR(A1148="Z - Garage - Livraison",A1148="Z - Garage - Restitution"),"",B1148),"")</f>
        <v/>
      </c>
      <c r="L1148" s="18" t="str">
        <f>IFERROR(IF(OR(A1148="Z - Garage - Livraison",A1148="Z - Garage - Restitution"),B1148,""),"")</f>
        <v/>
      </c>
      <c r="M1148" s="20" t="str">
        <f>IFERROR(INT(IF(OR(IMPORT!K1148="intervention",IMPORT!K1148="intervention-late",IMPORT!K1148="unavailable"),IF(J1148&lt;&gt;"",MID(VLOOKUP(B1148,IMPORT!$F:$AF,21,0),1,10),MID(VLOOKUP(B1148,IMPORT!$F:$AF,19,0),1,10)),"")),"")</f>
        <v/>
      </c>
      <c r="N1148" s="20" t="str">
        <f>IFERROR(INT(IF(OR(IMPORT!K1148="intervention",IMPORT!K1148="intervention-late",IMPORT!K1148="unavailable"),IF(J1148&lt;&gt;"",MID(VLOOKUP(B1148,IMPORT!$F:$AF,22,0),1,10),MID(VLOOKUP(B1148,IMPORT!$F:$AF,20,0),1,10)),"")),"")</f>
        <v/>
      </c>
      <c r="O1148" s="18" t="str">
        <f t="shared" ca="1" si="17"/>
        <v/>
      </c>
      <c r="P1148" s="14" t="str">
        <f>IFERROR(INT(IF(MID(VLOOKUP(B1148,IMPORT!$F:$AF,23,FALSE),1,10)&lt;&gt;"null",MID(VLOOKUP(B1148,IMPORT!$F:$AF,23,FALSE),1,10),"")),"")</f>
        <v/>
      </c>
      <c r="Q1148" s="16" t="str">
        <f>IFERROR(INT(IF(MID(VLOOKUP(B1148,IMPORT!$F:$AF,26,FALSE),1,10)&lt;&gt;"null",MID(VLOOKUP(B1148,IMPORT!$F:$AF,26,FALSE),1,10),"")),"")</f>
        <v/>
      </c>
      <c r="R1148" s="16" t="str">
        <f>IFERROR(IF(VLOOKUP(B1148,IMPORT!$F:$AF,11,FALSE)="true","X",""),"")</f>
        <v/>
      </c>
      <c r="S1148" s="16" t="str">
        <f>IFERROR(IF(VLOOKUP(B1148,IMPORT!$F:$AF,12,FALSE)="true","X",""),"")</f>
        <v/>
      </c>
      <c r="T1148" s="16" t="str">
        <f>IFERROR(IF(VLOOKUP(B1148,IMPORT!$F:$AF,9,FALSE)="true","X",""),"")</f>
        <v/>
      </c>
      <c r="U1148" s="16" t="str">
        <f>IFERROR(IF(VLOOKUP(B1148,IMPORT!$F:$AF,10,FALSE)="true","X",""),"")</f>
        <v/>
      </c>
      <c r="V1148" s="16" t="str">
        <f>IFERROR(IF(VLOOKUP(B1148,IMPORT!$F:$AF,13,FALSE)="true","X",""),"")</f>
        <v/>
      </c>
      <c r="W1148" s="16" t="str">
        <f>IFERROR(IF(VLOOKUP(B1148,IMPORT!$F:$AF,14,FALSE)="true","X",""),"")</f>
        <v/>
      </c>
      <c r="X1148" s="12" t="str">
        <f>IFERROR(INT(IF(MID(VLOOKUP(B1148,IMPORT!$F:$AF,27,FALSE),1,10)&lt;&gt;"null",MID(VLOOKUP(B1148,IMPORT!$F:$AF,27,FALSE),1,10),"-")),"")</f>
        <v/>
      </c>
      <c r="Y1148" s="21" t="str">
        <f>IFERROR(IF(VLOOKUP(B1148,IMPORT!$F:$AF,24,FALSE)&lt;&gt;"null",VLOOKUP(B1148,IMPORT!$F:$AF,24,FALSE),""),"")</f>
        <v/>
      </c>
      <c r="Z1148" s="18" t="str">
        <f>IFERROR(IF(VLOOKUP(B1148,IMPORT!$F:$AF,25,FALSE)&lt;&gt;"null",VLOOKUP(B1148,IMPORT!$F:$AF,25,FALSE),""),"")</f>
        <v/>
      </c>
    </row>
    <row r="1149" spans="1:26">
      <c r="A1149" s="1" t="str">
        <f>IFERROR(IF(IMPORT!C1149&lt;&gt;"",IMPORT!C1149,""),"")</f>
        <v/>
      </c>
      <c r="B1149" s="1">
        <f>IFERROR(VLOOKUP(D1149,IMPORT!$1:$1048576,6,FALSE),"")</f>
        <v>0</v>
      </c>
      <c r="C1149" s="1" t="str">
        <f>IFERROR(VLOOKUP(B1149,IMPORT!$F:$G,2,FALSE),"")</f>
        <v/>
      </c>
      <c r="D1149" s="8" t="str">
        <f>IFERROR(IF(IMPORT!A1149&lt;&gt;"",IMPORT!A1149,""),"")</f>
        <v/>
      </c>
      <c r="E1149" s="1">
        <f>IFERROR(VLOOKUP(D1149,IMPORT!$1:$1048576,21,FALSE),"")</f>
        <v>0</v>
      </c>
      <c r="F1149" s="25" t="str">
        <f>IFERROR(IF(VLOOKUP(B1149,IMPORT!$F:$J,4,0)="true","","S"),"")</f>
        <v/>
      </c>
      <c r="G1149" s="10" t="str">
        <f>IFERROR(IF(VLOOKUP(B1149,IMPORT!$F:$J,5,0)="normal","","B"),"")</f>
        <v/>
      </c>
      <c r="H1149" s="26" t="str">
        <f>IFERROR(IF(VLOOKUP(B1149,IMPORT!$F:$L,7,0)="true","","P"),"")</f>
        <v/>
      </c>
      <c r="I1149" s="18" t="str">
        <f>IF(AND(OR(IMPORT!K1149="available",IMPORT!K1149="reservation",IMPORT!K1149="reservation-late"),OR(A1149&lt;&gt;"Z - Garage - Livraison",A1149&lt;&gt;"Z - Garage - Livraison")),B1149,"")</f>
        <v/>
      </c>
      <c r="J1149" s="18" t="str">
        <f>IFERROR(IF(VLOOKUP(B1149,IMPORT!$F:$AF,21,FALSE)&lt;&gt;"null",IF(OR(A1149="Z - Garage - Livraison",A1149="Z - Garage - Restitution"),"",B1149),""),"")</f>
        <v/>
      </c>
      <c r="K1149" s="18" t="str">
        <f>IF(AND(J1149="",OR(IMPORT!K1149="intervention",IMPORT!K1149="intervention-late")),IF(OR(A1149="Z - Garage - Livraison",A1149="Z - Garage - Restitution"),"",B1149),"")</f>
        <v/>
      </c>
      <c r="L1149" s="18" t="str">
        <f>IFERROR(IF(OR(A1149="Z - Garage - Livraison",A1149="Z - Garage - Restitution"),B1149,""),"")</f>
        <v/>
      </c>
      <c r="M1149" s="20" t="str">
        <f>IFERROR(INT(IF(OR(IMPORT!K1149="intervention",IMPORT!K1149="intervention-late",IMPORT!K1149="unavailable"),IF(J1149&lt;&gt;"",MID(VLOOKUP(B1149,IMPORT!$F:$AF,21,0),1,10),MID(VLOOKUP(B1149,IMPORT!$F:$AF,19,0),1,10)),"")),"")</f>
        <v/>
      </c>
      <c r="N1149" s="20" t="str">
        <f>IFERROR(INT(IF(OR(IMPORT!K1149="intervention",IMPORT!K1149="intervention-late",IMPORT!K1149="unavailable"),IF(J1149&lt;&gt;"",MID(VLOOKUP(B1149,IMPORT!$F:$AF,22,0),1,10),MID(VLOOKUP(B1149,IMPORT!$F:$AF,20,0),1,10)),"")),"")</f>
        <v/>
      </c>
      <c r="O1149" s="18" t="str">
        <f t="shared" ca="1" si="17"/>
        <v/>
      </c>
      <c r="P1149" s="14" t="str">
        <f>IFERROR(INT(IF(MID(VLOOKUP(B1149,IMPORT!$F:$AF,23,FALSE),1,10)&lt;&gt;"null",MID(VLOOKUP(B1149,IMPORT!$F:$AF,23,FALSE),1,10),"")),"")</f>
        <v/>
      </c>
      <c r="Q1149" s="16" t="str">
        <f>IFERROR(INT(IF(MID(VLOOKUP(B1149,IMPORT!$F:$AF,26,FALSE),1,10)&lt;&gt;"null",MID(VLOOKUP(B1149,IMPORT!$F:$AF,26,FALSE),1,10),"")),"")</f>
        <v/>
      </c>
      <c r="R1149" s="16" t="str">
        <f>IFERROR(IF(VLOOKUP(B1149,IMPORT!$F:$AF,11,FALSE)="true","X",""),"")</f>
        <v/>
      </c>
      <c r="S1149" s="16" t="str">
        <f>IFERROR(IF(VLOOKUP(B1149,IMPORT!$F:$AF,12,FALSE)="true","X",""),"")</f>
        <v/>
      </c>
      <c r="T1149" s="16" t="str">
        <f>IFERROR(IF(VLOOKUP(B1149,IMPORT!$F:$AF,9,FALSE)="true","X",""),"")</f>
        <v/>
      </c>
      <c r="U1149" s="16" t="str">
        <f>IFERROR(IF(VLOOKUP(B1149,IMPORT!$F:$AF,10,FALSE)="true","X",""),"")</f>
        <v/>
      </c>
      <c r="V1149" s="16" t="str">
        <f>IFERROR(IF(VLOOKUP(B1149,IMPORT!$F:$AF,13,FALSE)="true","X",""),"")</f>
        <v/>
      </c>
      <c r="W1149" s="16" t="str">
        <f>IFERROR(IF(VLOOKUP(B1149,IMPORT!$F:$AF,14,FALSE)="true","X",""),"")</f>
        <v/>
      </c>
      <c r="X1149" s="12" t="str">
        <f>IFERROR(INT(IF(MID(VLOOKUP(B1149,IMPORT!$F:$AF,27,FALSE),1,10)&lt;&gt;"null",MID(VLOOKUP(B1149,IMPORT!$F:$AF,27,FALSE),1,10),"-")),"")</f>
        <v/>
      </c>
      <c r="Y1149" s="21" t="str">
        <f>IFERROR(IF(VLOOKUP(B1149,IMPORT!$F:$AF,24,FALSE)&lt;&gt;"null",VLOOKUP(B1149,IMPORT!$F:$AF,24,FALSE),""),"")</f>
        <v/>
      </c>
      <c r="Z1149" s="18" t="str">
        <f>IFERROR(IF(VLOOKUP(B1149,IMPORT!$F:$AF,25,FALSE)&lt;&gt;"null",VLOOKUP(B1149,IMPORT!$F:$AF,25,FALSE),""),"")</f>
        <v/>
      </c>
    </row>
    <row r="1150" spans="1:26">
      <c r="A1150" s="1" t="str">
        <f>IFERROR(IF(IMPORT!C1150&lt;&gt;"",IMPORT!C1150,""),"")</f>
        <v/>
      </c>
      <c r="B1150" s="1">
        <f>IFERROR(VLOOKUP(D1150,IMPORT!$1:$1048576,6,FALSE),"")</f>
        <v>0</v>
      </c>
      <c r="C1150" s="1" t="str">
        <f>IFERROR(VLOOKUP(B1150,IMPORT!$F:$G,2,FALSE),"")</f>
        <v/>
      </c>
      <c r="D1150" s="8" t="str">
        <f>IFERROR(IF(IMPORT!A1150&lt;&gt;"",IMPORT!A1150,""),"")</f>
        <v/>
      </c>
      <c r="E1150" s="1">
        <f>IFERROR(VLOOKUP(D1150,IMPORT!$1:$1048576,21,FALSE),"")</f>
        <v>0</v>
      </c>
      <c r="F1150" s="25" t="str">
        <f>IFERROR(IF(VLOOKUP(B1150,IMPORT!$F:$J,4,0)="true","","S"),"")</f>
        <v/>
      </c>
      <c r="G1150" s="10" t="str">
        <f>IFERROR(IF(VLOOKUP(B1150,IMPORT!$F:$J,5,0)="normal","","B"),"")</f>
        <v/>
      </c>
      <c r="H1150" s="26" t="str">
        <f>IFERROR(IF(VLOOKUP(B1150,IMPORT!$F:$L,7,0)="true","","P"),"")</f>
        <v/>
      </c>
      <c r="I1150" s="18" t="str">
        <f>IF(AND(OR(IMPORT!K1150="available",IMPORT!K1150="reservation",IMPORT!K1150="reservation-late"),OR(A1150&lt;&gt;"Z - Garage - Livraison",A1150&lt;&gt;"Z - Garage - Livraison")),B1150,"")</f>
        <v/>
      </c>
      <c r="J1150" s="18" t="str">
        <f>IFERROR(IF(VLOOKUP(B1150,IMPORT!$F:$AF,21,FALSE)&lt;&gt;"null",IF(OR(A1150="Z - Garage - Livraison",A1150="Z - Garage - Restitution"),"",B1150),""),"")</f>
        <v/>
      </c>
      <c r="K1150" s="18" t="str">
        <f>IF(AND(J1150="",OR(IMPORT!K1150="intervention",IMPORT!K1150="intervention-late")),IF(OR(A1150="Z - Garage - Livraison",A1150="Z - Garage - Restitution"),"",B1150),"")</f>
        <v/>
      </c>
      <c r="L1150" s="18" t="str">
        <f>IFERROR(IF(OR(A1150="Z - Garage - Livraison",A1150="Z - Garage - Restitution"),B1150,""),"")</f>
        <v/>
      </c>
      <c r="M1150" s="20" t="str">
        <f>IFERROR(INT(IF(OR(IMPORT!K1150="intervention",IMPORT!K1150="intervention-late",IMPORT!K1150="unavailable"),IF(J1150&lt;&gt;"",MID(VLOOKUP(B1150,IMPORT!$F:$AF,21,0),1,10),MID(VLOOKUP(B1150,IMPORT!$F:$AF,19,0),1,10)),"")),"")</f>
        <v/>
      </c>
      <c r="N1150" s="20" t="str">
        <f>IFERROR(INT(IF(OR(IMPORT!K1150="intervention",IMPORT!K1150="intervention-late",IMPORT!K1150="unavailable"),IF(J1150&lt;&gt;"",MID(VLOOKUP(B1150,IMPORT!$F:$AF,22,0),1,10),MID(VLOOKUP(B1150,IMPORT!$F:$AF,20,0),1,10)),"")),"")</f>
        <v/>
      </c>
      <c r="O1150" s="18" t="str">
        <f t="shared" ca="1" si="17"/>
        <v/>
      </c>
      <c r="P1150" s="14" t="str">
        <f>IFERROR(INT(IF(MID(VLOOKUP(B1150,IMPORT!$F:$AF,23,FALSE),1,10)&lt;&gt;"null",MID(VLOOKUP(B1150,IMPORT!$F:$AF,23,FALSE),1,10),"")),"")</f>
        <v/>
      </c>
      <c r="Q1150" s="16" t="str">
        <f>IFERROR(INT(IF(MID(VLOOKUP(B1150,IMPORT!$F:$AF,26,FALSE),1,10)&lt;&gt;"null",MID(VLOOKUP(B1150,IMPORT!$F:$AF,26,FALSE),1,10),"")),"")</f>
        <v/>
      </c>
      <c r="R1150" s="16" t="str">
        <f>IFERROR(IF(VLOOKUP(B1150,IMPORT!$F:$AF,11,FALSE)="true","X",""),"")</f>
        <v/>
      </c>
      <c r="S1150" s="16" t="str">
        <f>IFERROR(IF(VLOOKUP(B1150,IMPORT!$F:$AF,12,FALSE)="true","X",""),"")</f>
        <v/>
      </c>
      <c r="T1150" s="16" t="str">
        <f>IFERROR(IF(VLOOKUP(B1150,IMPORT!$F:$AF,9,FALSE)="true","X",""),"")</f>
        <v/>
      </c>
      <c r="U1150" s="16" t="str">
        <f>IFERROR(IF(VLOOKUP(B1150,IMPORT!$F:$AF,10,FALSE)="true","X",""),"")</f>
        <v/>
      </c>
      <c r="V1150" s="16" t="str">
        <f>IFERROR(IF(VLOOKUP(B1150,IMPORT!$F:$AF,13,FALSE)="true","X",""),"")</f>
        <v/>
      </c>
      <c r="W1150" s="16" t="str">
        <f>IFERROR(IF(VLOOKUP(B1150,IMPORT!$F:$AF,14,FALSE)="true","X",""),"")</f>
        <v/>
      </c>
      <c r="X1150" s="12" t="str">
        <f>IFERROR(INT(IF(MID(VLOOKUP(B1150,IMPORT!$F:$AF,27,FALSE),1,10)&lt;&gt;"null",MID(VLOOKUP(B1150,IMPORT!$F:$AF,27,FALSE),1,10),"-")),"")</f>
        <v/>
      </c>
      <c r="Y1150" s="21" t="str">
        <f>IFERROR(IF(VLOOKUP(B1150,IMPORT!$F:$AF,24,FALSE)&lt;&gt;"null",VLOOKUP(B1150,IMPORT!$F:$AF,24,FALSE),""),"")</f>
        <v/>
      </c>
      <c r="Z1150" s="18" t="str">
        <f>IFERROR(IF(VLOOKUP(B1150,IMPORT!$F:$AF,25,FALSE)&lt;&gt;"null",VLOOKUP(B1150,IMPORT!$F:$AF,25,FALSE),""),"")</f>
        <v/>
      </c>
    </row>
    <row r="1151" spans="1:26">
      <c r="A1151" s="1" t="str">
        <f>IFERROR(IF(IMPORT!C1151&lt;&gt;"",IMPORT!C1151,""),"")</f>
        <v/>
      </c>
      <c r="B1151" s="1">
        <f>IFERROR(VLOOKUP(D1151,IMPORT!$1:$1048576,6,FALSE),"")</f>
        <v>0</v>
      </c>
      <c r="C1151" s="1" t="str">
        <f>IFERROR(VLOOKUP(B1151,IMPORT!$F:$G,2,FALSE),"")</f>
        <v/>
      </c>
      <c r="D1151" s="8" t="str">
        <f>IFERROR(IF(IMPORT!A1151&lt;&gt;"",IMPORT!A1151,""),"")</f>
        <v/>
      </c>
      <c r="E1151" s="1">
        <f>IFERROR(VLOOKUP(D1151,IMPORT!$1:$1048576,21,FALSE),"")</f>
        <v>0</v>
      </c>
      <c r="F1151" s="25" t="str">
        <f>IFERROR(IF(VLOOKUP(B1151,IMPORT!$F:$J,4,0)="true","","S"),"")</f>
        <v/>
      </c>
      <c r="G1151" s="10" t="str">
        <f>IFERROR(IF(VLOOKUP(B1151,IMPORT!$F:$J,5,0)="normal","","B"),"")</f>
        <v/>
      </c>
      <c r="H1151" s="26" t="str">
        <f>IFERROR(IF(VLOOKUP(B1151,IMPORT!$F:$L,7,0)="true","","P"),"")</f>
        <v/>
      </c>
      <c r="I1151" s="18" t="str">
        <f>IF(AND(OR(IMPORT!K1151="available",IMPORT!K1151="reservation",IMPORT!K1151="reservation-late"),OR(A1151&lt;&gt;"Z - Garage - Livraison",A1151&lt;&gt;"Z - Garage - Livraison")),B1151,"")</f>
        <v/>
      </c>
      <c r="J1151" s="18" t="str">
        <f>IFERROR(IF(VLOOKUP(B1151,IMPORT!$F:$AF,21,FALSE)&lt;&gt;"null",IF(OR(A1151="Z - Garage - Livraison",A1151="Z - Garage - Restitution"),"",B1151),""),"")</f>
        <v/>
      </c>
      <c r="K1151" s="18" t="str">
        <f>IF(AND(J1151="",OR(IMPORT!K1151="intervention",IMPORT!K1151="intervention-late")),IF(OR(A1151="Z - Garage - Livraison",A1151="Z - Garage - Restitution"),"",B1151),"")</f>
        <v/>
      </c>
      <c r="L1151" s="18" t="str">
        <f>IFERROR(IF(OR(A1151="Z - Garage - Livraison",A1151="Z - Garage - Restitution"),B1151,""),"")</f>
        <v/>
      </c>
      <c r="M1151" s="20" t="str">
        <f>IFERROR(INT(IF(OR(IMPORT!K1151="intervention",IMPORT!K1151="intervention-late",IMPORT!K1151="unavailable"),IF(J1151&lt;&gt;"",MID(VLOOKUP(B1151,IMPORT!$F:$AF,21,0),1,10),MID(VLOOKUP(B1151,IMPORT!$F:$AF,19,0),1,10)),"")),"")</f>
        <v/>
      </c>
      <c r="N1151" s="20" t="str">
        <f>IFERROR(INT(IF(OR(IMPORT!K1151="intervention",IMPORT!K1151="intervention-late",IMPORT!K1151="unavailable"),IF(J1151&lt;&gt;"",MID(VLOOKUP(B1151,IMPORT!$F:$AF,22,0),1,10),MID(VLOOKUP(B1151,IMPORT!$F:$AF,20,0),1,10)),"")),"")</f>
        <v/>
      </c>
      <c r="O1151" s="18" t="str">
        <f t="shared" ca="1" si="17"/>
        <v/>
      </c>
      <c r="P1151" s="14" t="str">
        <f>IFERROR(INT(IF(MID(VLOOKUP(B1151,IMPORT!$F:$AF,23,FALSE),1,10)&lt;&gt;"null",MID(VLOOKUP(B1151,IMPORT!$F:$AF,23,FALSE),1,10),"")),"")</f>
        <v/>
      </c>
      <c r="Q1151" s="16" t="str">
        <f>IFERROR(INT(IF(MID(VLOOKUP(B1151,IMPORT!$F:$AF,26,FALSE),1,10)&lt;&gt;"null",MID(VLOOKUP(B1151,IMPORT!$F:$AF,26,FALSE),1,10),"")),"")</f>
        <v/>
      </c>
      <c r="R1151" s="16" t="str">
        <f>IFERROR(IF(VLOOKUP(B1151,IMPORT!$F:$AF,11,FALSE)="true","X",""),"")</f>
        <v/>
      </c>
      <c r="S1151" s="16" t="str">
        <f>IFERROR(IF(VLOOKUP(B1151,IMPORT!$F:$AF,12,FALSE)="true","X",""),"")</f>
        <v/>
      </c>
      <c r="T1151" s="16" t="str">
        <f>IFERROR(IF(VLOOKUP(B1151,IMPORT!$F:$AF,9,FALSE)="true","X",""),"")</f>
        <v/>
      </c>
      <c r="U1151" s="16" t="str">
        <f>IFERROR(IF(VLOOKUP(B1151,IMPORT!$F:$AF,10,FALSE)="true","X",""),"")</f>
        <v/>
      </c>
      <c r="V1151" s="16" t="str">
        <f>IFERROR(IF(VLOOKUP(B1151,IMPORT!$F:$AF,13,FALSE)="true","X",""),"")</f>
        <v/>
      </c>
      <c r="W1151" s="16" t="str">
        <f>IFERROR(IF(VLOOKUP(B1151,IMPORT!$F:$AF,14,FALSE)="true","X",""),"")</f>
        <v/>
      </c>
      <c r="X1151" s="12" t="str">
        <f>IFERROR(INT(IF(MID(VLOOKUP(B1151,IMPORT!$F:$AF,27,FALSE),1,10)&lt;&gt;"null",MID(VLOOKUP(B1151,IMPORT!$F:$AF,27,FALSE),1,10),"-")),"")</f>
        <v/>
      </c>
      <c r="Y1151" s="21" t="str">
        <f>IFERROR(IF(VLOOKUP(B1151,IMPORT!$F:$AF,24,FALSE)&lt;&gt;"null",VLOOKUP(B1151,IMPORT!$F:$AF,24,FALSE),""),"")</f>
        <v/>
      </c>
      <c r="Z1151" s="18" t="str">
        <f>IFERROR(IF(VLOOKUP(B1151,IMPORT!$F:$AF,25,FALSE)&lt;&gt;"null",VLOOKUP(B1151,IMPORT!$F:$AF,25,FALSE),""),"")</f>
        <v/>
      </c>
    </row>
    <row r="1152" spans="1:26">
      <c r="A1152" s="1" t="str">
        <f>IFERROR(IF(IMPORT!C1152&lt;&gt;"",IMPORT!C1152,""),"")</f>
        <v/>
      </c>
      <c r="B1152" s="1">
        <f>IFERROR(VLOOKUP(D1152,IMPORT!$1:$1048576,6,FALSE),"")</f>
        <v>0</v>
      </c>
      <c r="C1152" s="1" t="str">
        <f>IFERROR(VLOOKUP(B1152,IMPORT!$F:$G,2,FALSE),"")</f>
        <v/>
      </c>
      <c r="D1152" s="8" t="str">
        <f>IFERROR(IF(IMPORT!A1152&lt;&gt;"",IMPORT!A1152,""),"")</f>
        <v/>
      </c>
      <c r="E1152" s="1">
        <f>IFERROR(VLOOKUP(D1152,IMPORT!$1:$1048576,21,FALSE),"")</f>
        <v>0</v>
      </c>
      <c r="F1152" s="25" t="str">
        <f>IFERROR(IF(VLOOKUP(B1152,IMPORT!$F:$J,4,0)="true","","S"),"")</f>
        <v/>
      </c>
      <c r="G1152" s="10" t="str">
        <f>IFERROR(IF(VLOOKUP(B1152,IMPORT!$F:$J,5,0)="normal","","B"),"")</f>
        <v/>
      </c>
      <c r="H1152" s="26" t="str">
        <f>IFERROR(IF(VLOOKUP(B1152,IMPORT!$F:$L,7,0)="true","","P"),"")</f>
        <v/>
      </c>
      <c r="I1152" s="18" t="str">
        <f>IF(AND(OR(IMPORT!K1152="available",IMPORT!K1152="reservation",IMPORT!K1152="reservation-late"),OR(A1152&lt;&gt;"Z - Garage - Livraison",A1152&lt;&gt;"Z - Garage - Livraison")),B1152,"")</f>
        <v/>
      </c>
      <c r="J1152" s="18" t="str">
        <f>IFERROR(IF(VLOOKUP(B1152,IMPORT!$F:$AF,21,FALSE)&lt;&gt;"null",IF(OR(A1152="Z - Garage - Livraison",A1152="Z - Garage - Restitution"),"",B1152),""),"")</f>
        <v/>
      </c>
      <c r="K1152" s="18" t="str">
        <f>IF(AND(J1152="",OR(IMPORT!K1152="intervention",IMPORT!K1152="intervention-late")),IF(OR(A1152="Z - Garage - Livraison",A1152="Z - Garage - Restitution"),"",B1152),"")</f>
        <v/>
      </c>
      <c r="L1152" s="18" t="str">
        <f>IFERROR(IF(OR(A1152="Z - Garage - Livraison",A1152="Z - Garage - Restitution"),B1152,""),"")</f>
        <v/>
      </c>
      <c r="M1152" s="20" t="str">
        <f>IFERROR(INT(IF(OR(IMPORT!K1152="intervention",IMPORT!K1152="intervention-late",IMPORT!K1152="unavailable"),IF(J1152&lt;&gt;"",MID(VLOOKUP(B1152,IMPORT!$F:$AF,21,0),1,10),MID(VLOOKUP(B1152,IMPORT!$F:$AF,19,0),1,10)),"")),"")</f>
        <v/>
      </c>
      <c r="N1152" s="20" t="str">
        <f>IFERROR(INT(IF(OR(IMPORT!K1152="intervention",IMPORT!K1152="intervention-late",IMPORT!K1152="unavailable"),IF(J1152&lt;&gt;"",MID(VLOOKUP(B1152,IMPORT!$F:$AF,22,0),1,10),MID(VLOOKUP(B1152,IMPORT!$F:$AF,20,0),1,10)),"")),"")</f>
        <v/>
      </c>
      <c r="O1152" s="18" t="str">
        <f t="shared" ca="1" si="17"/>
        <v/>
      </c>
      <c r="P1152" s="14" t="str">
        <f>IFERROR(INT(IF(MID(VLOOKUP(B1152,IMPORT!$F:$AF,23,FALSE),1,10)&lt;&gt;"null",MID(VLOOKUP(B1152,IMPORT!$F:$AF,23,FALSE),1,10),"")),"")</f>
        <v/>
      </c>
      <c r="Q1152" s="16" t="str">
        <f>IFERROR(INT(IF(MID(VLOOKUP(B1152,IMPORT!$F:$AF,26,FALSE),1,10)&lt;&gt;"null",MID(VLOOKUP(B1152,IMPORT!$F:$AF,26,FALSE),1,10),"")),"")</f>
        <v/>
      </c>
      <c r="R1152" s="16" t="str">
        <f>IFERROR(IF(VLOOKUP(B1152,IMPORT!$F:$AF,11,FALSE)="true","X",""),"")</f>
        <v/>
      </c>
      <c r="S1152" s="16" t="str">
        <f>IFERROR(IF(VLOOKUP(B1152,IMPORT!$F:$AF,12,FALSE)="true","X",""),"")</f>
        <v/>
      </c>
      <c r="T1152" s="16" t="str">
        <f>IFERROR(IF(VLOOKUP(B1152,IMPORT!$F:$AF,9,FALSE)="true","X",""),"")</f>
        <v/>
      </c>
      <c r="U1152" s="16" t="str">
        <f>IFERROR(IF(VLOOKUP(B1152,IMPORT!$F:$AF,10,FALSE)="true","X",""),"")</f>
        <v/>
      </c>
      <c r="V1152" s="16" t="str">
        <f>IFERROR(IF(VLOOKUP(B1152,IMPORT!$F:$AF,13,FALSE)="true","X",""),"")</f>
        <v/>
      </c>
      <c r="W1152" s="16" t="str">
        <f>IFERROR(IF(VLOOKUP(B1152,IMPORT!$F:$AF,14,FALSE)="true","X",""),"")</f>
        <v/>
      </c>
      <c r="X1152" s="12" t="str">
        <f>IFERROR(INT(IF(MID(VLOOKUP(B1152,IMPORT!$F:$AF,27,FALSE),1,10)&lt;&gt;"null",MID(VLOOKUP(B1152,IMPORT!$F:$AF,27,FALSE),1,10),"-")),"")</f>
        <v/>
      </c>
      <c r="Y1152" s="21" t="str">
        <f>IFERROR(IF(VLOOKUP(B1152,IMPORT!$F:$AF,24,FALSE)&lt;&gt;"null",VLOOKUP(B1152,IMPORT!$F:$AF,24,FALSE),""),"")</f>
        <v/>
      </c>
      <c r="Z1152" s="18" t="str">
        <f>IFERROR(IF(VLOOKUP(B1152,IMPORT!$F:$AF,25,FALSE)&lt;&gt;"null",VLOOKUP(B1152,IMPORT!$F:$AF,25,FALSE),""),"")</f>
        <v/>
      </c>
    </row>
    <row r="1153" spans="1:26">
      <c r="A1153" s="1" t="str">
        <f>IFERROR(IF(IMPORT!C1153&lt;&gt;"",IMPORT!C1153,""),"")</f>
        <v/>
      </c>
      <c r="B1153" s="1">
        <f>IFERROR(VLOOKUP(D1153,IMPORT!$1:$1048576,6,FALSE),"")</f>
        <v>0</v>
      </c>
      <c r="C1153" s="1" t="str">
        <f>IFERROR(VLOOKUP(B1153,IMPORT!$F:$G,2,FALSE),"")</f>
        <v/>
      </c>
      <c r="D1153" s="8" t="str">
        <f>IFERROR(IF(IMPORT!A1153&lt;&gt;"",IMPORT!A1153,""),"")</f>
        <v/>
      </c>
      <c r="E1153" s="1">
        <f>IFERROR(VLOOKUP(D1153,IMPORT!$1:$1048576,21,FALSE),"")</f>
        <v>0</v>
      </c>
      <c r="F1153" s="25" t="str">
        <f>IFERROR(IF(VLOOKUP(B1153,IMPORT!$F:$J,4,0)="true","","S"),"")</f>
        <v/>
      </c>
      <c r="G1153" s="10" t="str">
        <f>IFERROR(IF(VLOOKUP(B1153,IMPORT!$F:$J,5,0)="normal","","B"),"")</f>
        <v/>
      </c>
      <c r="H1153" s="26" t="str">
        <f>IFERROR(IF(VLOOKUP(B1153,IMPORT!$F:$L,7,0)="true","","P"),"")</f>
        <v/>
      </c>
      <c r="I1153" s="18" t="str">
        <f>IF(AND(OR(IMPORT!K1153="available",IMPORT!K1153="reservation",IMPORT!K1153="reservation-late"),OR(A1153&lt;&gt;"Z - Garage - Livraison",A1153&lt;&gt;"Z - Garage - Livraison")),B1153,"")</f>
        <v/>
      </c>
      <c r="J1153" s="18" t="str">
        <f>IFERROR(IF(VLOOKUP(B1153,IMPORT!$F:$AF,21,FALSE)&lt;&gt;"null",IF(OR(A1153="Z - Garage - Livraison",A1153="Z - Garage - Restitution"),"",B1153),""),"")</f>
        <v/>
      </c>
      <c r="K1153" s="18" t="str">
        <f>IF(AND(J1153="",OR(IMPORT!K1153="intervention",IMPORT!K1153="intervention-late")),IF(OR(A1153="Z - Garage - Livraison",A1153="Z - Garage - Restitution"),"",B1153),"")</f>
        <v/>
      </c>
      <c r="L1153" s="18" t="str">
        <f>IFERROR(IF(OR(A1153="Z - Garage - Livraison",A1153="Z - Garage - Restitution"),B1153,""),"")</f>
        <v/>
      </c>
      <c r="M1153" s="20" t="str">
        <f>IFERROR(INT(IF(OR(IMPORT!K1153="intervention",IMPORT!K1153="intervention-late",IMPORT!K1153="unavailable"),IF(J1153&lt;&gt;"",MID(VLOOKUP(B1153,IMPORT!$F:$AF,21,0),1,10),MID(VLOOKUP(B1153,IMPORT!$F:$AF,19,0),1,10)),"")),"")</f>
        <v/>
      </c>
      <c r="N1153" s="20" t="str">
        <f>IFERROR(INT(IF(OR(IMPORT!K1153="intervention",IMPORT!K1153="intervention-late",IMPORT!K1153="unavailable"),IF(J1153&lt;&gt;"",MID(VLOOKUP(B1153,IMPORT!$F:$AF,22,0),1,10),MID(VLOOKUP(B1153,IMPORT!$F:$AF,20,0),1,10)),"")),"")</f>
        <v/>
      </c>
      <c r="O1153" s="18" t="str">
        <f t="shared" ca="1" si="17"/>
        <v/>
      </c>
      <c r="P1153" s="14" t="str">
        <f>IFERROR(INT(IF(MID(VLOOKUP(B1153,IMPORT!$F:$AF,23,FALSE),1,10)&lt;&gt;"null",MID(VLOOKUP(B1153,IMPORT!$F:$AF,23,FALSE),1,10),"")),"")</f>
        <v/>
      </c>
      <c r="Q1153" s="16" t="str">
        <f>IFERROR(INT(IF(MID(VLOOKUP(B1153,IMPORT!$F:$AF,26,FALSE),1,10)&lt;&gt;"null",MID(VLOOKUP(B1153,IMPORT!$F:$AF,26,FALSE),1,10),"")),"")</f>
        <v/>
      </c>
      <c r="R1153" s="16" t="str">
        <f>IFERROR(IF(VLOOKUP(B1153,IMPORT!$F:$AF,11,FALSE)="true","X",""),"")</f>
        <v/>
      </c>
      <c r="S1153" s="16" t="str">
        <f>IFERROR(IF(VLOOKUP(B1153,IMPORT!$F:$AF,12,FALSE)="true","X",""),"")</f>
        <v/>
      </c>
      <c r="T1153" s="16" t="str">
        <f>IFERROR(IF(VLOOKUP(B1153,IMPORT!$F:$AF,9,FALSE)="true","X",""),"")</f>
        <v/>
      </c>
      <c r="U1153" s="16" t="str">
        <f>IFERROR(IF(VLOOKUP(B1153,IMPORT!$F:$AF,10,FALSE)="true","X",""),"")</f>
        <v/>
      </c>
      <c r="V1153" s="16" t="str">
        <f>IFERROR(IF(VLOOKUP(B1153,IMPORT!$F:$AF,13,FALSE)="true","X",""),"")</f>
        <v/>
      </c>
      <c r="W1153" s="16" t="str">
        <f>IFERROR(IF(VLOOKUP(B1153,IMPORT!$F:$AF,14,FALSE)="true","X",""),"")</f>
        <v/>
      </c>
      <c r="X1153" s="12" t="str">
        <f>IFERROR(INT(IF(MID(VLOOKUP(B1153,IMPORT!$F:$AF,27,FALSE),1,10)&lt;&gt;"null",MID(VLOOKUP(B1153,IMPORT!$F:$AF,27,FALSE),1,10),"-")),"")</f>
        <v/>
      </c>
      <c r="Y1153" s="21" t="str">
        <f>IFERROR(IF(VLOOKUP(B1153,IMPORT!$F:$AF,24,FALSE)&lt;&gt;"null",VLOOKUP(B1153,IMPORT!$F:$AF,24,FALSE),""),"")</f>
        <v/>
      </c>
      <c r="Z1153" s="18" t="str">
        <f>IFERROR(IF(VLOOKUP(B1153,IMPORT!$F:$AF,25,FALSE)&lt;&gt;"null",VLOOKUP(B1153,IMPORT!$F:$AF,25,FALSE),""),"")</f>
        <v/>
      </c>
    </row>
    <row r="1154" spans="1:26">
      <c r="A1154" s="1" t="str">
        <f>IFERROR(IF(IMPORT!C1154&lt;&gt;"",IMPORT!C1154,""),"")</f>
        <v/>
      </c>
      <c r="B1154" s="1">
        <f>IFERROR(VLOOKUP(D1154,IMPORT!$1:$1048576,6,FALSE),"")</f>
        <v>0</v>
      </c>
      <c r="C1154" s="1" t="str">
        <f>IFERROR(VLOOKUP(B1154,IMPORT!$F:$G,2,FALSE),"")</f>
        <v/>
      </c>
      <c r="D1154" s="8" t="str">
        <f>IFERROR(IF(IMPORT!A1154&lt;&gt;"",IMPORT!A1154,""),"")</f>
        <v/>
      </c>
      <c r="E1154" s="1">
        <f>IFERROR(VLOOKUP(D1154,IMPORT!$1:$1048576,21,FALSE),"")</f>
        <v>0</v>
      </c>
      <c r="F1154" s="25" t="str">
        <f>IFERROR(IF(VLOOKUP(B1154,IMPORT!$F:$J,4,0)="true","","S"),"")</f>
        <v/>
      </c>
      <c r="G1154" s="10" t="str">
        <f>IFERROR(IF(VLOOKUP(B1154,IMPORT!$F:$J,5,0)="normal","","B"),"")</f>
        <v/>
      </c>
      <c r="H1154" s="26" t="str">
        <f>IFERROR(IF(VLOOKUP(B1154,IMPORT!$F:$L,7,0)="true","","P"),"")</f>
        <v/>
      </c>
      <c r="I1154" s="18" t="str">
        <f>IF(AND(OR(IMPORT!K1154="available",IMPORT!K1154="reservation",IMPORT!K1154="reservation-late"),OR(A1154&lt;&gt;"Z - Garage - Livraison",A1154&lt;&gt;"Z - Garage - Livraison")),B1154,"")</f>
        <v/>
      </c>
      <c r="J1154" s="18" t="str">
        <f>IFERROR(IF(VLOOKUP(B1154,IMPORT!$F:$AF,21,FALSE)&lt;&gt;"null",IF(OR(A1154="Z - Garage - Livraison",A1154="Z - Garage - Restitution"),"",B1154),""),"")</f>
        <v/>
      </c>
      <c r="K1154" s="18" t="str">
        <f>IF(AND(J1154="",OR(IMPORT!K1154="intervention",IMPORT!K1154="intervention-late")),IF(OR(A1154="Z - Garage - Livraison",A1154="Z - Garage - Restitution"),"",B1154),"")</f>
        <v/>
      </c>
      <c r="L1154" s="18" t="str">
        <f>IFERROR(IF(OR(A1154="Z - Garage - Livraison",A1154="Z - Garage - Restitution"),B1154,""),"")</f>
        <v/>
      </c>
      <c r="M1154" s="20" t="str">
        <f>IFERROR(INT(IF(OR(IMPORT!K1154="intervention",IMPORT!K1154="intervention-late",IMPORT!K1154="unavailable"),IF(J1154&lt;&gt;"",MID(VLOOKUP(B1154,IMPORT!$F:$AF,21,0),1,10),MID(VLOOKUP(B1154,IMPORT!$F:$AF,19,0),1,10)),"")),"")</f>
        <v/>
      </c>
      <c r="N1154" s="20" t="str">
        <f>IFERROR(INT(IF(OR(IMPORT!K1154="intervention",IMPORT!K1154="intervention-late",IMPORT!K1154="unavailable"),IF(J1154&lt;&gt;"",MID(VLOOKUP(B1154,IMPORT!$F:$AF,22,0),1,10),MID(VLOOKUP(B1154,IMPORT!$F:$AF,20,0),1,10)),"")),"")</f>
        <v/>
      </c>
      <c r="O1154" s="18" t="str">
        <f t="shared" ca="1" si="17"/>
        <v/>
      </c>
      <c r="P1154" s="14" t="str">
        <f>IFERROR(INT(IF(MID(VLOOKUP(B1154,IMPORT!$F:$AF,23,FALSE),1,10)&lt;&gt;"null",MID(VLOOKUP(B1154,IMPORT!$F:$AF,23,FALSE),1,10),"")),"")</f>
        <v/>
      </c>
      <c r="Q1154" s="16" t="str">
        <f>IFERROR(INT(IF(MID(VLOOKUP(B1154,IMPORT!$F:$AF,26,FALSE),1,10)&lt;&gt;"null",MID(VLOOKUP(B1154,IMPORT!$F:$AF,26,FALSE),1,10),"")),"")</f>
        <v/>
      </c>
      <c r="R1154" s="16" t="str">
        <f>IFERROR(IF(VLOOKUP(B1154,IMPORT!$F:$AF,11,FALSE)="true","X",""),"")</f>
        <v/>
      </c>
      <c r="S1154" s="16" t="str">
        <f>IFERROR(IF(VLOOKUP(B1154,IMPORT!$F:$AF,12,FALSE)="true","X",""),"")</f>
        <v/>
      </c>
      <c r="T1154" s="16" t="str">
        <f>IFERROR(IF(VLOOKUP(B1154,IMPORT!$F:$AF,9,FALSE)="true","X",""),"")</f>
        <v/>
      </c>
      <c r="U1154" s="16" t="str">
        <f>IFERROR(IF(VLOOKUP(B1154,IMPORT!$F:$AF,10,FALSE)="true","X",""),"")</f>
        <v/>
      </c>
      <c r="V1154" s="16" t="str">
        <f>IFERROR(IF(VLOOKUP(B1154,IMPORT!$F:$AF,13,FALSE)="true","X",""),"")</f>
        <v/>
      </c>
      <c r="W1154" s="16" t="str">
        <f>IFERROR(IF(VLOOKUP(B1154,IMPORT!$F:$AF,14,FALSE)="true","X",""),"")</f>
        <v/>
      </c>
      <c r="X1154" s="12" t="str">
        <f>IFERROR(INT(IF(MID(VLOOKUP(B1154,IMPORT!$F:$AF,27,FALSE),1,10)&lt;&gt;"null",MID(VLOOKUP(B1154,IMPORT!$F:$AF,27,FALSE),1,10),"-")),"")</f>
        <v/>
      </c>
      <c r="Y1154" s="21" t="str">
        <f>IFERROR(IF(VLOOKUP(B1154,IMPORT!$F:$AF,24,FALSE)&lt;&gt;"null",VLOOKUP(B1154,IMPORT!$F:$AF,24,FALSE),""),"")</f>
        <v/>
      </c>
      <c r="Z1154" s="18" t="str">
        <f>IFERROR(IF(VLOOKUP(B1154,IMPORT!$F:$AF,25,FALSE)&lt;&gt;"null",VLOOKUP(B1154,IMPORT!$F:$AF,25,FALSE),""),"")</f>
        <v/>
      </c>
    </row>
    <row r="1155" spans="1:26">
      <c r="A1155" s="1" t="str">
        <f>IFERROR(IF(IMPORT!C1155&lt;&gt;"",IMPORT!C1155,""),"")</f>
        <v/>
      </c>
      <c r="B1155" s="1">
        <f>IFERROR(VLOOKUP(D1155,IMPORT!$1:$1048576,6,FALSE),"")</f>
        <v>0</v>
      </c>
      <c r="C1155" s="1" t="str">
        <f>IFERROR(VLOOKUP(B1155,IMPORT!$F:$G,2,FALSE),"")</f>
        <v/>
      </c>
      <c r="D1155" s="8" t="str">
        <f>IFERROR(IF(IMPORT!A1155&lt;&gt;"",IMPORT!A1155,""),"")</f>
        <v/>
      </c>
      <c r="E1155" s="1">
        <f>IFERROR(VLOOKUP(D1155,IMPORT!$1:$1048576,21,FALSE),"")</f>
        <v>0</v>
      </c>
      <c r="F1155" s="25" t="str">
        <f>IFERROR(IF(VLOOKUP(B1155,IMPORT!$F:$J,4,0)="true","","S"),"")</f>
        <v/>
      </c>
      <c r="G1155" s="10" t="str">
        <f>IFERROR(IF(VLOOKUP(B1155,IMPORT!$F:$J,5,0)="normal","","B"),"")</f>
        <v/>
      </c>
      <c r="H1155" s="26" t="str">
        <f>IFERROR(IF(VLOOKUP(B1155,IMPORT!$F:$L,7,0)="true","","P"),"")</f>
        <v/>
      </c>
      <c r="I1155" s="18" t="str">
        <f>IF(AND(OR(IMPORT!K1155="available",IMPORT!K1155="reservation",IMPORT!K1155="reservation-late"),OR(A1155&lt;&gt;"Z - Garage - Livraison",A1155&lt;&gt;"Z - Garage - Livraison")),B1155,"")</f>
        <v/>
      </c>
      <c r="J1155" s="18" t="str">
        <f>IFERROR(IF(VLOOKUP(B1155,IMPORT!$F:$AF,21,FALSE)&lt;&gt;"null",IF(OR(A1155="Z - Garage - Livraison",A1155="Z - Garage - Restitution"),"",B1155),""),"")</f>
        <v/>
      </c>
      <c r="K1155" s="18" t="str">
        <f>IF(AND(J1155="",OR(IMPORT!K1155="intervention",IMPORT!K1155="intervention-late")),IF(OR(A1155="Z - Garage - Livraison",A1155="Z - Garage - Restitution"),"",B1155),"")</f>
        <v/>
      </c>
      <c r="L1155" s="18" t="str">
        <f>IFERROR(IF(OR(A1155="Z - Garage - Livraison",A1155="Z - Garage - Restitution"),B1155,""),"")</f>
        <v/>
      </c>
      <c r="M1155" s="20" t="str">
        <f>IFERROR(INT(IF(OR(IMPORT!K1155="intervention",IMPORT!K1155="intervention-late",IMPORT!K1155="unavailable"),IF(J1155&lt;&gt;"",MID(VLOOKUP(B1155,IMPORT!$F:$AF,21,0),1,10),MID(VLOOKUP(B1155,IMPORT!$F:$AF,19,0),1,10)),"")),"")</f>
        <v/>
      </c>
      <c r="N1155" s="20" t="str">
        <f>IFERROR(INT(IF(OR(IMPORT!K1155="intervention",IMPORT!K1155="intervention-late",IMPORT!K1155="unavailable"),IF(J1155&lt;&gt;"",MID(VLOOKUP(B1155,IMPORT!$F:$AF,22,0),1,10),MID(VLOOKUP(B1155,IMPORT!$F:$AF,20,0),1,10)),"")),"")</f>
        <v/>
      </c>
      <c r="O1155" s="18" t="str">
        <f t="shared" ref="O1155:O1200" ca="1" si="18">IF(J1155&lt;&gt;"",IF(N1155&lt;&gt;"",N1155-TODAY(),""),"")</f>
        <v/>
      </c>
      <c r="P1155" s="14" t="str">
        <f>IFERROR(INT(IF(MID(VLOOKUP(B1155,IMPORT!$F:$AF,23,FALSE),1,10)&lt;&gt;"null",MID(VLOOKUP(B1155,IMPORT!$F:$AF,23,FALSE),1,10),"")),"")</f>
        <v/>
      </c>
      <c r="Q1155" s="16" t="str">
        <f>IFERROR(INT(IF(MID(VLOOKUP(B1155,IMPORT!$F:$AF,26,FALSE),1,10)&lt;&gt;"null",MID(VLOOKUP(B1155,IMPORT!$F:$AF,26,FALSE),1,10),"")),"")</f>
        <v/>
      </c>
      <c r="R1155" s="16" t="str">
        <f>IFERROR(IF(VLOOKUP(B1155,IMPORT!$F:$AF,11,FALSE)="true","X",""),"")</f>
        <v/>
      </c>
      <c r="S1155" s="16" t="str">
        <f>IFERROR(IF(VLOOKUP(B1155,IMPORT!$F:$AF,12,FALSE)="true","X",""),"")</f>
        <v/>
      </c>
      <c r="T1155" s="16" t="str">
        <f>IFERROR(IF(VLOOKUP(B1155,IMPORT!$F:$AF,9,FALSE)="true","X",""),"")</f>
        <v/>
      </c>
      <c r="U1155" s="16" t="str">
        <f>IFERROR(IF(VLOOKUP(B1155,IMPORT!$F:$AF,10,FALSE)="true","X",""),"")</f>
        <v/>
      </c>
      <c r="V1155" s="16" t="str">
        <f>IFERROR(IF(VLOOKUP(B1155,IMPORT!$F:$AF,13,FALSE)="true","X",""),"")</f>
        <v/>
      </c>
      <c r="W1155" s="16" t="str">
        <f>IFERROR(IF(VLOOKUP(B1155,IMPORT!$F:$AF,14,FALSE)="true","X",""),"")</f>
        <v/>
      </c>
      <c r="X1155" s="12" t="str">
        <f>IFERROR(INT(IF(MID(VLOOKUP(B1155,IMPORT!$F:$AF,27,FALSE),1,10)&lt;&gt;"null",MID(VLOOKUP(B1155,IMPORT!$F:$AF,27,FALSE),1,10),"-")),"")</f>
        <v/>
      </c>
      <c r="Y1155" s="21" t="str">
        <f>IFERROR(IF(VLOOKUP(B1155,IMPORT!$F:$AF,24,FALSE)&lt;&gt;"null",VLOOKUP(B1155,IMPORT!$F:$AF,24,FALSE),""),"")</f>
        <v/>
      </c>
      <c r="Z1155" s="18" t="str">
        <f>IFERROR(IF(VLOOKUP(B1155,IMPORT!$F:$AF,25,FALSE)&lt;&gt;"null",VLOOKUP(B1155,IMPORT!$F:$AF,25,FALSE),""),"")</f>
        <v/>
      </c>
    </row>
    <row r="1156" spans="1:26">
      <c r="A1156" s="1" t="str">
        <f>IFERROR(IF(IMPORT!C1156&lt;&gt;"",IMPORT!C1156,""),"")</f>
        <v/>
      </c>
      <c r="B1156" s="1">
        <f>IFERROR(VLOOKUP(D1156,IMPORT!$1:$1048576,6,FALSE),"")</f>
        <v>0</v>
      </c>
      <c r="C1156" s="1" t="str">
        <f>IFERROR(VLOOKUP(B1156,IMPORT!$F:$G,2,FALSE),"")</f>
        <v/>
      </c>
      <c r="D1156" s="8" t="str">
        <f>IFERROR(IF(IMPORT!A1156&lt;&gt;"",IMPORT!A1156,""),"")</f>
        <v/>
      </c>
      <c r="E1156" s="1">
        <f>IFERROR(VLOOKUP(D1156,IMPORT!$1:$1048576,21,FALSE),"")</f>
        <v>0</v>
      </c>
      <c r="F1156" s="25" t="str">
        <f>IFERROR(IF(VLOOKUP(B1156,IMPORT!$F:$J,4,0)="true","","S"),"")</f>
        <v/>
      </c>
      <c r="G1156" s="10" t="str">
        <f>IFERROR(IF(VLOOKUP(B1156,IMPORT!$F:$J,5,0)="normal","","B"),"")</f>
        <v/>
      </c>
      <c r="H1156" s="26" t="str">
        <f>IFERROR(IF(VLOOKUP(B1156,IMPORT!$F:$L,7,0)="true","","P"),"")</f>
        <v/>
      </c>
      <c r="I1156" s="18" t="str">
        <f>IF(AND(OR(IMPORT!K1156="available",IMPORT!K1156="reservation",IMPORT!K1156="reservation-late"),OR(A1156&lt;&gt;"Z - Garage - Livraison",A1156&lt;&gt;"Z - Garage - Livraison")),B1156,"")</f>
        <v/>
      </c>
      <c r="J1156" s="18" t="str">
        <f>IFERROR(IF(VLOOKUP(B1156,IMPORT!$F:$AF,21,FALSE)&lt;&gt;"null",IF(OR(A1156="Z - Garage - Livraison",A1156="Z - Garage - Restitution"),"",B1156),""),"")</f>
        <v/>
      </c>
      <c r="K1156" s="18" t="str">
        <f>IF(AND(J1156="",OR(IMPORT!K1156="intervention",IMPORT!K1156="intervention-late")),IF(OR(A1156="Z - Garage - Livraison",A1156="Z - Garage - Restitution"),"",B1156),"")</f>
        <v/>
      </c>
      <c r="L1156" s="18" t="str">
        <f>IFERROR(IF(OR(A1156="Z - Garage - Livraison",A1156="Z - Garage - Restitution"),B1156,""),"")</f>
        <v/>
      </c>
      <c r="M1156" s="20" t="str">
        <f>IFERROR(INT(IF(OR(IMPORT!K1156="intervention",IMPORT!K1156="intervention-late",IMPORT!K1156="unavailable"),IF(J1156&lt;&gt;"",MID(VLOOKUP(B1156,IMPORT!$F:$AF,21,0),1,10),MID(VLOOKUP(B1156,IMPORT!$F:$AF,19,0),1,10)),"")),"")</f>
        <v/>
      </c>
      <c r="N1156" s="20" t="str">
        <f>IFERROR(INT(IF(OR(IMPORT!K1156="intervention",IMPORT!K1156="intervention-late",IMPORT!K1156="unavailable"),IF(J1156&lt;&gt;"",MID(VLOOKUP(B1156,IMPORT!$F:$AF,22,0),1,10),MID(VLOOKUP(B1156,IMPORT!$F:$AF,20,0),1,10)),"")),"")</f>
        <v/>
      </c>
      <c r="O1156" s="18" t="str">
        <f t="shared" ca="1" si="18"/>
        <v/>
      </c>
      <c r="P1156" s="14" t="str">
        <f>IFERROR(INT(IF(MID(VLOOKUP(B1156,IMPORT!$F:$AF,23,FALSE),1,10)&lt;&gt;"null",MID(VLOOKUP(B1156,IMPORT!$F:$AF,23,FALSE),1,10),"")),"")</f>
        <v/>
      </c>
      <c r="Q1156" s="16" t="str">
        <f>IFERROR(INT(IF(MID(VLOOKUP(B1156,IMPORT!$F:$AF,26,FALSE),1,10)&lt;&gt;"null",MID(VLOOKUP(B1156,IMPORT!$F:$AF,26,FALSE),1,10),"")),"")</f>
        <v/>
      </c>
      <c r="R1156" s="16" t="str">
        <f>IFERROR(IF(VLOOKUP(B1156,IMPORT!$F:$AF,11,FALSE)="true","X",""),"")</f>
        <v/>
      </c>
      <c r="S1156" s="16" t="str">
        <f>IFERROR(IF(VLOOKUP(B1156,IMPORT!$F:$AF,12,FALSE)="true","X",""),"")</f>
        <v/>
      </c>
      <c r="T1156" s="16" t="str">
        <f>IFERROR(IF(VLOOKUP(B1156,IMPORT!$F:$AF,9,FALSE)="true","X",""),"")</f>
        <v/>
      </c>
      <c r="U1156" s="16" t="str">
        <f>IFERROR(IF(VLOOKUP(B1156,IMPORT!$F:$AF,10,FALSE)="true","X",""),"")</f>
        <v/>
      </c>
      <c r="V1156" s="16" t="str">
        <f>IFERROR(IF(VLOOKUP(B1156,IMPORT!$F:$AF,13,FALSE)="true","X",""),"")</f>
        <v/>
      </c>
      <c r="W1156" s="16" t="str">
        <f>IFERROR(IF(VLOOKUP(B1156,IMPORT!$F:$AF,14,FALSE)="true","X",""),"")</f>
        <v/>
      </c>
      <c r="X1156" s="12" t="str">
        <f>IFERROR(INT(IF(MID(VLOOKUP(B1156,IMPORT!$F:$AF,27,FALSE),1,10)&lt;&gt;"null",MID(VLOOKUP(B1156,IMPORT!$F:$AF,27,FALSE),1,10),"-")),"")</f>
        <v/>
      </c>
      <c r="Y1156" s="21" t="str">
        <f>IFERROR(IF(VLOOKUP(B1156,IMPORT!$F:$AF,24,FALSE)&lt;&gt;"null",VLOOKUP(B1156,IMPORT!$F:$AF,24,FALSE),""),"")</f>
        <v/>
      </c>
      <c r="Z1156" s="18" t="str">
        <f>IFERROR(IF(VLOOKUP(B1156,IMPORT!$F:$AF,25,FALSE)&lt;&gt;"null",VLOOKUP(B1156,IMPORT!$F:$AF,25,FALSE),""),"")</f>
        <v/>
      </c>
    </row>
    <row r="1157" spans="1:26">
      <c r="A1157" s="1" t="str">
        <f>IFERROR(IF(IMPORT!C1157&lt;&gt;"",IMPORT!C1157,""),"")</f>
        <v/>
      </c>
      <c r="B1157" s="1">
        <f>IFERROR(VLOOKUP(D1157,IMPORT!$1:$1048576,6,FALSE),"")</f>
        <v>0</v>
      </c>
      <c r="C1157" s="1" t="str">
        <f>IFERROR(VLOOKUP(B1157,IMPORT!$F:$G,2,FALSE),"")</f>
        <v/>
      </c>
      <c r="D1157" s="8" t="str">
        <f>IFERROR(IF(IMPORT!A1157&lt;&gt;"",IMPORT!A1157,""),"")</f>
        <v/>
      </c>
      <c r="E1157" s="1">
        <f>IFERROR(VLOOKUP(D1157,IMPORT!$1:$1048576,21,FALSE),"")</f>
        <v>0</v>
      </c>
      <c r="F1157" s="25" t="str">
        <f>IFERROR(IF(VLOOKUP(B1157,IMPORT!$F:$J,4,0)="true","","S"),"")</f>
        <v/>
      </c>
      <c r="G1157" s="10" t="str">
        <f>IFERROR(IF(VLOOKUP(B1157,IMPORT!$F:$J,5,0)="normal","","B"),"")</f>
        <v/>
      </c>
      <c r="H1157" s="26" t="str">
        <f>IFERROR(IF(VLOOKUP(B1157,IMPORT!$F:$L,7,0)="true","","P"),"")</f>
        <v/>
      </c>
      <c r="I1157" s="18" t="str">
        <f>IF(AND(OR(IMPORT!K1157="available",IMPORT!K1157="reservation",IMPORT!K1157="reservation-late"),OR(A1157&lt;&gt;"Z - Garage - Livraison",A1157&lt;&gt;"Z - Garage - Livraison")),B1157,"")</f>
        <v/>
      </c>
      <c r="J1157" s="18" t="str">
        <f>IFERROR(IF(VLOOKUP(B1157,IMPORT!$F:$AF,21,FALSE)&lt;&gt;"null",IF(OR(A1157="Z - Garage - Livraison",A1157="Z - Garage - Restitution"),"",B1157),""),"")</f>
        <v/>
      </c>
      <c r="K1157" s="18" t="str">
        <f>IF(AND(J1157="",OR(IMPORT!K1157="intervention",IMPORT!K1157="intervention-late")),IF(OR(A1157="Z - Garage - Livraison",A1157="Z - Garage - Restitution"),"",B1157),"")</f>
        <v/>
      </c>
      <c r="L1157" s="18" t="str">
        <f>IFERROR(IF(OR(A1157="Z - Garage - Livraison",A1157="Z - Garage - Restitution"),B1157,""),"")</f>
        <v/>
      </c>
      <c r="M1157" s="20" t="str">
        <f>IFERROR(INT(IF(OR(IMPORT!K1157="intervention",IMPORT!K1157="intervention-late",IMPORT!K1157="unavailable"),IF(J1157&lt;&gt;"",MID(VLOOKUP(B1157,IMPORT!$F:$AF,21,0),1,10),MID(VLOOKUP(B1157,IMPORT!$F:$AF,19,0),1,10)),"")),"")</f>
        <v/>
      </c>
      <c r="N1157" s="20" t="str">
        <f>IFERROR(INT(IF(OR(IMPORT!K1157="intervention",IMPORT!K1157="intervention-late",IMPORT!K1157="unavailable"),IF(J1157&lt;&gt;"",MID(VLOOKUP(B1157,IMPORT!$F:$AF,22,0),1,10),MID(VLOOKUP(B1157,IMPORT!$F:$AF,20,0),1,10)),"")),"")</f>
        <v/>
      </c>
      <c r="O1157" s="18" t="str">
        <f t="shared" ca="1" si="18"/>
        <v/>
      </c>
      <c r="P1157" s="14" t="str">
        <f>IFERROR(INT(IF(MID(VLOOKUP(B1157,IMPORT!$F:$AF,23,FALSE),1,10)&lt;&gt;"null",MID(VLOOKUP(B1157,IMPORT!$F:$AF,23,FALSE),1,10),"")),"")</f>
        <v/>
      </c>
      <c r="Q1157" s="16" t="str">
        <f>IFERROR(INT(IF(MID(VLOOKUP(B1157,IMPORT!$F:$AF,26,FALSE),1,10)&lt;&gt;"null",MID(VLOOKUP(B1157,IMPORT!$F:$AF,26,FALSE),1,10),"")),"")</f>
        <v/>
      </c>
      <c r="R1157" s="16" t="str">
        <f>IFERROR(IF(VLOOKUP(B1157,IMPORT!$F:$AF,11,FALSE)="true","X",""),"")</f>
        <v/>
      </c>
      <c r="S1157" s="16" t="str">
        <f>IFERROR(IF(VLOOKUP(B1157,IMPORT!$F:$AF,12,FALSE)="true","X",""),"")</f>
        <v/>
      </c>
      <c r="T1157" s="16" t="str">
        <f>IFERROR(IF(VLOOKUP(B1157,IMPORT!$F:$AF,9,FALSE)="true","X",""),"")</f>
        <v/>
      </c>
      <c r="U1157" s="16" t="str">
        <f>IFERROR(IF(VLOOKUP(B1157,IMPORT!$F:$AF,10,FALSE)="true","X",""),"")</f>
        <v/>
      </c>
      <c r="V1157" s="16" t="str">
        <f>IFERROR(IF(VLOOKUP(B1157,IMPORT!$F:$AF,13,FALSE)="true","X",""),"")</f>
        <v/>
      </c>
      <c r="W1157" s="16" t="str">
        <f>IFERROR(IF(VLOOKUP(B1157,IMPORT!$F:$AF,14,FALSE)="true","X",""),"")</f>
        <v/>
      </c>
      <c r="X1157" s="12" t="str">
        <f>IFERROR(INT(IF(MID(VLOOKUP(B1157,IMPORT!$F:$AF,27,FALSE),1,10)&lt;&gt;"null",MID(VLOOKUP(B1157,IMPORT!$F:$AF,27,FALSE),1,10),"-")),"")</f>
        <v/>
      </c>
      <c r="Y1157" s="21" t="str">
        <f>IFERROR(IF(VLOOKUP(B1157,IMPORT!$F:$AF,24,FALSE)&lt;&gt;"null",VLOOKUP(B1157,IMPORT!$F:$AF,24,FALSE),""),"")</f>
        <v/>
      </c>
      <c r="Z1157" s="18" t="str">
        <f>IFERROR(IF(VLOOKUP(B1157,IMPORT!$F:$AF,25,FALSE)&lt;&gt;"null",VLOOKUP(B1157,IMPORT!$F:$AF,25,FALSE),""),"")</f>
        <v/>
      </c>
    </row>
    <row r="1158" spans="1:26">
      <c r="A1158" s="1" t="str">
        <f>IFERROR(IF(IMPORT!C1158&lt;&gt;"",IMPORT!C1158,""),"")</f>
        <v/>
      </c>
      <c r="B1158" s="1">
        <f>IFERROR(VLOOKUP(D1158,IMPORT!$1:$1048576,6,FALSE),"")</f>
        <v>0</v>
      </c>
      <c r="C1158" s="1" t="str">
        <f>IFERROR(VLOOKUP(B1158,IMPORT!$F:$G,2,FALSE),"")</f>
        <v/>
      </c>
      <c r="D1158" s="8" t="str">
        <f>IFERROR(IF(IMPORT!A1158&lt;&gt;"",IMPORT!A1158,""),"")</f>
        <v/>
      </c>
      <c r="E1158" s="1">
        <f>IFERROR(VLOOKUP(D1158,IMPORT!$1:$1048576,21,FALSE),"")</f>
        <v>0</v>
      </c>
      <c r="F1158" s="25" t="str">
        <f>IFERROR(IF(VLOOKUP(B1158,IMPORT!$F:$J,4,0)="true","","S"),"")</f>
        <v/>
      </c>
      <c r="G1158" s="10" t="str">
        <f>IFERROR(IF(VLOOKUP(B1158,IMPORT!$F:$J,5,0)="normal","","B"),"")</f>
        <v/>
      </c>
      <c r="H1158" s="26" t="str">
        <f>IFERROR(IF(VLOOKUP(B1158,IMPORT!$F:$L,7,0)="true","","P"),"")</f>
        <v/>
      </c>
      <c r="I1158" s="18" t="str">
        <f>IF(AND(OR(IMPORT!K1158="available",IMPORT!K1158="reservation",IMPORT!K1158="reservation-late"),OR(A1158&lt;&gt;"Z - Garage - Livraison",A1158&lt;&gt;"Z - Garage - Livraison")),B1158,"")</f>
        <v/>
      </c>
      <c r="J1158" s="18" t="str">
        <f>IFERROR(IF(VLOOKUP(B1158,IMPORT!$F:$AF,21,FALSE)&lt;&gt;"null",IF(OR(A1158="Z - Garage - Livraison",A1158="Z - Garage - Restitution"),"",B1158),""),"")</f>
        <v/>
      </c>
      <c r="K1158" s="18" t="str">
        <f>IF(AND(J1158="",OR(IMPORT!K1158="intervention",IMPORT!K1158="intervention-late")),IF(OR(A1158="Z - Garage - Livraison",A1158="Z - Garage - Restitution"),"",B1158),"")</f>
        <v/>
      </c>
      <c r="L1158" s="18" t="str">
        <f>IFERROR(IF(OR(A1158="Z - Garage - Livraison",A1158="Z - Garage - Restitution"),B1158,""),"")</f>
        <v/>
      </c>
      <c r="M1158" s="20" t="str">
        <f>IFERROR(INT(IF(OR(IMPORT!K1158="intervention",IMPORT!K1158="intervention-late",IMPORT!K1158="unavailable"),IF(J1158&lt;&gt;"",MID(VLOOKUP(B1158,IMPORT!$F:$AF,21,0),1,10),MID(VLOOKUP(B1158,IMPORT!$F:$AF,19,0),1,10)),"")),"")</f>
        <v/>
      </c>
      <c r="N1158" s="20" t="str">
        <f>IFERROR(INT(IF(OR(IMPORT!K1158="intervention",IMPORT!K1158="intervention-late",IMPORT!K1158="unavailable"),IF(J1158&lt;&gt;"",MID(VLOOKUP(B1158,IMPORT!$F:$AF,22,0),1,10),MID(VLOOKUP(B1158,IMPORT!$F:$AF,20,0),1,10)),"")),"")</f>
        <v/>
      </c>
      <c r="O1158" s="18" t="str">
        <f t="shared" ca="1" si="18"/>
        <v/>
      </c>
      <c r="P1158" s="14" t="str">
        <f>IFERROR(INT(IF(MID(VLOOKUP(B1158,IMPORT!$F:$AF,23,FALSE),1,10)&lt;&gt;"null",MID(VLOOKUP(B1158,IMPORT!$F:$AF,23,FALSE),1,10),"")),"")</f>
        <v/>
      </c>
      <c r="Q1158" s="16" t="str">
        <f>IFERROR(INT(IF(MID(VLOOKUP(B1158,IMPORT!$F:$AF,26,FALSE),1,10)&lt;&gt;"null",MID(VLOOKUP(B1158,IMPORT!$F:$AF,26,FALSE),1,10),"")),"")</f>
        <v/>
      </c>
      <c r="R1158" s="16" t="str">
        <f>IFERROR(IF(VLOOKUP(B1158,IMPORT!$F:$AF,11,FALSE)="true","X",""),"")</f>
        <v/>
      </c>
      <c r="S1158" s="16" t="str">
        <f>IFERROR(IF(VLOOKUP(B1158,IMPORT!$F:$AF,12,FALSE)="true","X",""),"")</f>
        <v/>
      </c>
      <c r="T1158" s="16" t="str">
        <f>IFERROR(IF(VLOOKUP(B1158,IMPORT!$F:$AF,9,FALSE)="true","X",""),"")</f>
        <v/>
      </c>
      <c r="U1158" s="16" t="str">
        <f>IFERROR(IF(VLOOKUP(B1158,IMPORT!$F:$AF,10,FALSE)="true","X",""),"")</f>
        <v/>
      </c>
      <c r="V1158" s="16" t="str">
        <f>IFERROR(IF(VLOOKUP(B1158,IMPORT!$F:$AF,13,FALSE)="true","X",""),"")</f>
        <v/>
      </c>
      <c r="W1158" s="16" t="str">
        <f>IFERROR(IF(VLOOKUP(B1158,IMPORT!$F:$AF,14,FALSE)="true","X",""),"")</f>
        <v/>
      </c>
      <c r="X1158" s="12" t="str">
        <f>IFERROR(INT(IF(MID(VLOOKUP(B1158,IMPORT!$F:$AF,27,FALSE),1,10)&lt;&gt;"null",MID(VLOOKUP(B1158,IMPORT!$F:$AF,27,FALSE),1,10),"-")),"")</f>
        <v/>
      </c>
      <c r="Y1158" s="21" t="str">
        <f>IFERROR(IF(VLOOKUP(B1158,IMPORT!$F:$AF,24,FALSE)&lt;&gt;"null",VLOOKUP(B1158,IMPORT!$F:$AF,24,FALSE),""),"")</f>
        <v/>
      </c>
      <c r="Z1158" s="18" t="str">
        <f>IFERROR(IF(VLOOKUP(B1158,IMPORT!$F:$AF,25,FALSE)&lt;&gt;"null",VLOOKUP(B1158,IMPORT!$F:$AF,25,FALSE),""),"")</f>
        <v/>
      </c>
    </row>
    <row r="1159" spans="1:26">
      <c r="A1159" s="1" t="str">
        <f>IFERROR(IF(IMPORT!C1159&lt;&gt;"",IMPORT!C1159,""),"")</f>
        <v/>
      </c>
      <c r="B1159" s="1">
        <f>IFERROR(VLOOKUP(D1159,IMPORT!$1:$1048576,6,FALSE),"")</f>
        <v>0</v>
      </c>
      <c r="C1159" s="1" t="str">
        <f>IFERROR(VLOOKUP(B1159,IMPORT!$F:$G,2,FALSE),"")</f>
        <v/>
      </c>
      <c r="D1159" s="8" t="str">
        <f>IFERROR(IF(IMPORT!A1159&lt;&gt;"",IMPORT!A1159,""),"")</f>
        <v/>
      </c>
      <c r="E1159" s="1">
        <f>IFERROR(VLOOKUP(D1159,IMPORT!$1:$1048576,21,FALSE),"")</f>
        <v>0</v>
      </c>
      <c r="F1159" s="25" t="str">
        <f>IFERROR(IF(VLOOKUP(B1159,IMPORT!$F:$J,4,0)="true","","S"),"")</f>
        <v/>
      </c>
      <c r="G1159" s="10" t="str">
        <f>IFERROR(IF(VLOOKUP(B1159,IMPORT!$F:$J,5,0)="normal","","B"),"")</f>
        <v/>
      </c>
      <c r="H1159" s="26" t="str">
        <f>IFERROR(IF(VLOOKUP(B1159,IMPORT!$F:$L,7,0)="true","","P"),"")</f>
        <v/>
      </c>
      <c r="I1159" s="18" t="str">
        <f>IF(AND(OR(IMPORT!K1159="available",IMPORT!K1159="reservation",IMPORT!K1159="reservation-late"),OR(A1159&lt;&gt;"Z - Garage - Livraison",A1159&lt;&gt;"Z - Garage - Livraison")),B1159,"")</f>
        <v/>
      </c>
      <c r="J1159" s="18" t="str">
        <f>IFERROR(IF(VLOOKUP(B1159,IMPORT!$F:$AF,21,FALSE)&lt;&gt;"null",IF(OR(A1159="Z - Garage - Livraison",A1159="Z - Garage - Restitution"),"",B1159),""),"")</f>
        <v/>
      </c>
      <c r="K1159" s="18" t="str">
        <f>IF(AND(J1159="",OR(IMPORT!K1159="intervention",IMPORT!K1159="intervention-late")),IF(OR(A1159="Z - Garage - Livraison",A1159="Z - Garage - Restitution"),"",B1159),"")</f>
        <v/>
      </c>
      <c r="L1159" s="18" t="str">
        <f>IFERROR(IF(OR(A1159="Z - Garage - Livraison",A1159="Z - Garage - Restitution"),B1159,""),"")</f>
        <v/>
      </c>
      <c r="M1159" s="20" t="str">
        <f>IFERROR(INT(IF(OR(IMPORT!K1159="intervention",IMPORT!K1159="intervention-late",IMPORT!K1159="unavailable"),IF(J1159&lt;&gt;"",MID(VLOOKUP(B1159,IMPORT!$F:$AF,21,0),1,10),MID(VLOOKUP(B1159,IMPORT!$F:$AF,19,0),1,10)),"")),"")</f>
        <v/>
      </c>
      <c r="N1159" s="20" t="str">
        <f>IFERROR(INT(IF(OR(IMPORT!K1159="intervention",IMPORT!K1159="intervention-late",IMPORT!K1159="unavailable"),IF(J1159&lt;&gt;"",MID(VLOOKUP(B1159,IMPORT!$F:$AF,22,0),1,10),MID(VLOOKUP(B1159,IMPORT!$F:$AF,20,0),1,10)),"")),"")</f>
        <v/>
      </c>
      <c r="O1159" s="18" t="str">
        <f t="shared" ca="1" si="18"/>
        <v/>
      </c>
      <c r="P1159" s="14" t="str">
        <f>IFERROR(INT(IF(MID(VLOOKUP(B1159,IMPORT!$F:$AF,23,FALSE),1,10)&lt;&gt;"null",MID(VLOOKUP(B1159,IMPORT!$F:$AF,23,FALSE),1,10),"")),"")</f>
        <v/>
      </c>
      <c r="Q1159" s="16" t="str">
        <f>IFERROR(INT(IF(MID(VLOOKUP(B1159,IMPORT!$F:$AF,26,FALSE),1,10)&lt;&gt;"null",MID(VLOOKUP(B1159,IMPORT!$F:$AF,26,FALSE),1,10),"")),"")</f>
        <v/>
      </c>
      <c r="R1159" s="16" t="str">
        <f>IFERROR(IF(VLOOKUP(B1159,IMPORT!$F:$AF,11,FALSE)="true","X",""),"")</f>
        <v/>
      </c>
      <c r="S1159" s="16" t="str">
        <f>IFERROR(IF(VLOOKUP(B1159,IMPORT!$F:$AF,12,FALSE)="true","X",""),"")</f>
        <v/>
      </c>
      <c r="T1159" s="16" t="str">
        <f>IFERROR(IF(VLOOKUP(B1159,IMPORT!$F:$AF,9,FALSE)="true","X",""),"")</f>
        <v/>
      </c>
      <c r="U1159" s="16" t="str">
        <f>IFERROR(IF(VLOOKUP(B1159,IMPORT!$F:$AF,10,FALSE)="true","X",""),"")</f>
        <v/>
      </c>
      <c r="V1159" s="16" t="str">
        <f>IFERROR(IF(VLOOKUP(B1159,IMPORT!$F:$AF,13,FALSE)="true","X",""),"")</f>
        <v/>
      </c>
      <c r="W1159" s="16" t="str">
        <f>IFERROR(IF(VLOOKUP(B1159,IMPORT!$F:$AF,14,FALSE)="true","X",""),"")</f>
        <v/>
      </c>
      <c r="X1159" s="12" t="str">
        <f>IFERROR(INT(IF(MID(VLOOKUP(B1159,IMPORT!$F:$AF,27,FALSE),1,10)&lt;&gt;"null",MID(VLOOKUP(B1159,IMPORT!$F:$AF,27,FALSE),1,10),"-")),"")</f>
        <v/>
      </c>
      <c r="Y1159" s="21" t="str">
        <f>IFERROR(IF(VLOOKUP(B1159,IMPORT!$F:$AF,24,FALSE)&lt;&gt;"null",VLOOKUP(B1159,IMPORT!$F:$AF,24,FALSE),""),"")</f>
        <v/>
      </c>
      <c r="Z1159" s="18" t="str">
        <f>IFERROR(IF(VLOOKUP(B1159,IMPORT!$F:$AF,25,FALSE)&lt;&gt;"null",VLOOKUP(B1159,IMPORT!$F:$AF,25,FALSE),""),"")</f>
        <v/>
      </c>
    </row>
    <row r="1160" spans="1:26">
      <c r="A1160" s="1" t="str">
        <f>IFERROR(IF(IMPORT!C1160&lt;&gt;"",IMPORT!C1160,""),"")</f>
        <v/>
      </c>
      <c r="B1160" s="1">
        <f>IFERROR(VLOOKUP(D1160,IMPORT!$1:$1048576,6,FALSE),"")</f>
        <v>0</v>
      </c>
      <c r="C1160" s="1" t="str">
        <f>IFERROR(VLOOKUP(B1160,IMPORT!$F:$G,2,FALSE),"")</f>
        <v/>
      </c>
      <c r="D1160" s="8" t="str">
        <f>IFERROR(IF(IMPORT!A1160&lt;&gt;"",IMPORT!A1160,""),"")</f>
        <v/>
      </c>
      <c r="E1160" s="1">
        <f>IFERROR(VLOOKUP(D1160,IMPORT!$1:$1048576,21,FALSE),"")</f>
        <v>0</v>
      </c>
      <c r="F1160" s="25" t="str">
        <f>IFERROR(IF(VLOOKUP(B1160,IMPORT!$F:$J,4,0)="true","","S"),"")</f>
        <v/>
      </c>
      <c r="G1160" s="10" t="str">
        <f>IFERROR(IF(VLOOKUP(B1160,IMPORT!$F:$J,5,0)="normal","","B"),"")</f>
        <v/>
      </c>
      <c r="H1160" s="26" t="str">
        <f>IFERROR(IF(VLOOKUP(B1160,IMPORT!$F:$L,7,0)="true","","P"),"")</f>
        <v/>
      </c>
      <c r="I1160" s="18" t="str">
        <f>IF(AND(OR(IMPORT!K1160="available",IMPORT!K1160="reservation",IMPORT!K1160="reservation-late"),OR(A1160&lt;&gt;"Z - Garage - Livraison",A1160&lt;&gt;"Z - Garage - Livraison")),B1160,"")</f>
        <v/>
      </c>
      <c r="J1160" s="18" t="str">
        <f>IFERROR(IF(VLOOKUP(B1160,IMPORT!$F:$AF,21,FALSE)&lt;&gt;"null",IF(OR(A1160="Z - Garage - Livraison",A1160="Z - Garage - Restitution"),"",B1160),""),"")</f>
        <v/>
      </c>
      <c r="K1160" s="18" t="str">
        <f>IF(AND(J1160="",OR(IMPORT!K1160="intervention",IMPORT!K1160="intervention-late")),IF(OR(A1160="Z - Garage - Livraison",A1160="Z - Garage - Restitution"),"",B1160),"")</f>
        <v/>
      </c>
      <c r="L1160" s="18" t="str">
        <f>IFERROR(IF(OR(A1160="Z - Garage - Livraison",A1160="Z - Garage - Restitution"),B1160,""),"")</f>
        <v/>
      </c>
      <c r="M1160" s="20" t="str">
        <f>IFERROR(INT(IF(OR(IMPORT!K1160="intervention",IMPORT!K1160="intervention-late",IMPORT!K1160="unavailable"),IF(J1160&lt;&gt;"",MID(VLOOKUP(B1160,IMPORT!$F:$AF,21,0),1,10),MID(VLOOKUP(B1160,IMPORT!$F:$AF,19,0),1,10)),"")),"")</f>
        <v/>
      </c>
      <c r="N1160" s="20" t="str">
        <f>IFERROR(INT(IF(OR(IMPORT!K1160="intervention",IMPORT!K1160="intervention-late",IMPORT!K1160="unavailable"),IF(J1160&lt;&gt;"",MID(VLOOKUP(B1160,IMPORT!$F:$AF,22,0),1,10),MID(VLOOKUP(B1160,IMPORT!$F:$AF,20,0),1,10)),"")),"")</f>
        <v/>
      </c>
      <c r="O1160" s="18" t="str">
        <f t="shared" ca="1" si="18"/>
        <v/>
      </c>
      <c r="P1160" s="14" t="str">
        <f>IFERROR(INT(IF(MID(VLOOKUP(B1160,IMPORT!$F:$AF,23,FALSE),1,10)&lt;&gt;"null",MID(VLOOKUP(B1160,IMPORT!$F:$AF,23,FALSE),1,10),"")),"")</f>
        <v/>
      </c>
      <c r="Q1160" s="16" t="str">
        <f>IFERROR(INT(IF(MID(VLOOKUP(B1160,IMPORT!$F:$AF,26,FALSE),1,10)&lt;&gt;"null",MID(VLOOKUP(B1160,IMPORT!$F:$AF,26,FALSE),1,10),"")),"")</f>
        <v/>
      </c>
      <c r="R1160" s="16" t="str">
        <f>IFERROR(IF(VLOOKUP(B1160,IMPORT!$F:$AF,11,FALSE)="true","X",""),"")</f>
        <v/>
      </c>
      <c r="S1160" s="16" t="str">
        <f>IFERROR(IF(VLOOKUP(B1160,IMPORT!$F:$AF,12,FALSE)="true","X",""),"")</f>
        <v/>
      </c>
      <c r="T1160" s="16" t="str">
        <f>IFERROR(IF(VLOOKUP(B1160,IMPORT!$F:$AF,9,FALSE)="true","X",""),"")</f>
        <v/>
      </c>
      <c r="U1160" s="16" t="str">
        <f>IFERROR(IF(VLOOKUP(B1160,IMPORT!$F:$AF,10,FALSE)="true","X",""),"")</f>
        <v/>
      </c>
      <c r="V1160" s="16" t="str">
        <f>IFERROR(IF(VLOOKUP(B1160,IMPORT!$F:$AF,13,FALSE)="true","X",""),"")</f>
        <v/>
      </c>
      <c r="W1160" s="16" t="str">
        <f>IFERROR(IF(VLOOKUP(B1160,IMPORT!$F:$AF,14,FALSE)="true","X",""),"")</f>
        <v/>
      </c>
      <c r="X1160" s="12" t="str">
        <f>IFERROR(INT(IF(MID(VLOOKUP(B1160,IMPORT!$F:$AF,27,FALSE),1,10)&lt;&gt;"null",MID(VLOOKUP(B1160,IMPORT!$F:$AF,27,FALSE),1,10),"-")),"")</f>
        <v/>
      </c>
      <c r="Y1160" s="21" t="str">
        <f>IFERROR(IF(VLOOKUP(B1160,IMPORT!$F:$AF,24,FALSE)&lt;&gt;"null",VLOOKUP(B1160,IMPORT!$F:$AF,24,FALSE),""),"")</f>
        <v/>
      </c>
      <c r="Z1160" s="18" t="str">
        <f>IFERROR(IF(VLOOKUP(B1160,IMPORT!$F:$AF,25,FALSE)&lt;&gt;"null",VLOOKUP(B1160,IMPORT!$F:$AF,25,FALSE),""),"")</f>
        <v/>
      </c>
    </row>
    <row r="1161" spans="1:26">
      <c r="A1161" s="1" t="str">
        <f>IFERROR(IF(IMPORT!C1161&lt;&gt;"",IMPORT!C1161,""),"")</f>
        <v/>
      </c>
      <c r="B1161" s="1">
        <f>IFERROR(VLOOKUP(D1161,IMPORT!$1:$1048576,6,FALSE),"")</f>
        <v>0</v>
      </c>
      <c r="C1161" s="1" t="str">
        <f>IFERROR(VLOOKUP(B1161,IMPORT!$F:$G,2,FALSE),"")</f>
        <v/>
      </c>
      <c r="D1161" s="8" t="str">
        <f>IFERROR(IF(IMPORT!A1161&lt;&gt;"",IMPORT!A1161,""),"")</f>
        <v/>
      </c>
      <c r="E1161" s="1">
        <f>IFERROR(VLOOKUP(D1161,IMPORT!$1:$1048576,21,FALSE),"")</f>
        <v>0</v>
      </c>
      <c r="F1161" s="25" t="str">
        <f>IFERROR(IF(VLOOKUP(B1161,IMPORT!$F:$J,4,0)="true","","S"),"")</f>
        <v/>
      </c>
      <c r="G1161" s="10" t="str">
        <f>IFERROR(IF(VLOOKUP(B1161,IMPORT!$F:$J,5,0)="normal","","B"),"")</f>
        <v/>
      </c>
      <c r="H1161" s="26" t="str">
        <f>IFERROR(IF(VLOOKUP(B1161,IMPORT!$F:$L,7,0)="true","","P"),"")</f>
        <v/>
      </c>
      <c r="I1161" s="18" t="str">
        <f>IF(AND(OR(IMPORT!K1161="available",IMPORT!K1161="reservation",IMPORT!K1161="reservation-late"),OR(A1161&lt;&gt;"Z - Garage - Livraison",A1161&lt;&gt;"Z - Garage - Livraison")),B1161,"")</f>
        <v/>
      </c>
      <c r="J1161" s="18" t="str">
        <f>IFERROR(IF(VLOOKUP(B1161,IMPORT!$F:$AF,21,FALSE)&lt;&gt;"null",IF(OR(A1161="Z - Garage - Livraison",A1161="Z - Garage - Restitution"),"",B1161),""),"")</f>
        <v/>
      </c>
      <c r="K1161" s="18" t="str">
        <f>IF(AND(J1161="",OR(IMPORT!K1161="intervention",IMPORT!K1161="intervention-late")),IF(OR(A1161="Z - Garage - Livraison",A1161="Z - Garage - Restitution"),"",B1161),"")</f>
        <v/>
      </c>
      <c r="L1161" s="18" t="str">
        <f>IFERROR(IF(OR(A1161="Z - Garage - Livraison",A1161="Z - Garage - Restitution"),B1161,""),"")</f>
        <v/>
      </c>
      <c r="M1161" s="20" t="str">
        <f>IFERROR(INT(IF(OR(IMPORT!K1161="intervention",IMPORT!K1161="intervention-late",IMPORT!K1161="unavailable"),IF(J1161&lt;&gt;"",MID(VLOOKUP(B1161,IMPORT!$F:$AF,21,0),1,10),MID(VLOOKUP(B1161,IMPORT!$F:$AF,19,0),1,10)),"")),"")</f>
        <v/>
      </c>
      <c r="N1161" s="20" t="str">
        <f>IFERROR(INT(IF(OR(IMPORT!K1161="intervention",IMPORT!K1161="intervention-late",IMPORT!K1161="unavailable"),IF(J1161&lt;&gt;"",MID(VLOOKUP(B1161,IMPORT!$F:$AF,22,0),1,10),MID(VLOOKUP(B1161,IMPORT!$F:$AF,20,0),1,10)),"")),"")</f>
        <v/>
      </c>
      <c r="O1161" s="18" t="str">
        <f t="shared" ca="1" si="18"/>
        <v/>
      </c>
      <c r="P1161" s="14" t="str">
        <f>IFERROR(INT(IF(MID(VLOOKUP(B1161,IMPORT!$F:$AF,23,FALSE),1,10)&lt;&gt;"null",MID(VLOOKUP(B1161,IMPORT!$F:$AF,23,FALSE),1,10),"")),"")</f>
        <v/>
      </c>
      <c r="Q1161" s="16" t="str">
        <f>IFERROR(INT(IF(MID(VLOOKUP(B1161,IMPORT!$F:$AF,26,FALSE),1,10)&lt;&gt;"null",MID(VLOOKUP(B1161,IMPORT!$F:$AF,26,FALSE),1,10),"")),"")</f>
        <v/>
      </c>
      <c r="R1161" s="16" t="str">
        <f>IFERROR(IF(VLOOKUP(B1161,IMPORT!$F:$AF,11,FALSE)="true","X",""),"")</f>
        <v/>
      </c>
      <c r="S1161" s="16" t="str">
        <f>IFERROR(IF(VLOOKUP(B1161,IMPORT!$F:$AF,12,FALSE)="true","X",""),"")</f>
        <v/>
      </c>
      <c r="T1161" s="16" t="str">
        <f>IFERROR(IF(VLOOKUP(B1161,IMPORT!$F:$AF,9,FALSE)="true","X",""),"")</f>
        <v/>
      </c>
      <c r="U1161" s="16" t="str">
        <f>IFERROR(IF(VLOOKUP(B1161,IMPORT!$F:$AF,10,FALSE)="true","X",""),"")</f>
        <v/>
      </c>
      <c r="V1161" s="16" t="str">
        <f>IFERROR(IF(VLOOKUP(B1161,IMPORT!$F:$AF,13,FALSE)="true","X",""),"")</f>
        <v/>
      </c>
      <c r="W1161" s="16" t="str">
        <f>IFERROR(IF(VLOOKUP(B1161,IMPORT!$F:$AF,14,FALSE)="true","X",""),"")</f>
        <v/>
      </c>
      <c r="X1161" s="12" t="str">
        <f>IFERROR(INT(IF(MID(VLOOKUP(B1161,IMPORT!$F:$AF,27,FALSE),1,10)&lt;&gt;"null",MID(VLOOKUP(B1161,IMPORT!$F:$AF,27,FALSE),1,10),"-")),"")</f>
        <v/>
      </c>
      <c r="Y1161" s="21" t="str">
        <f>IFERROR(IF(VLOOKUP(B1161,IMPORT!$F:$AF,24,FALSE)&lt;&gt;"null",VLOOKUP(B1161,IMPORT!$F:$AF,24,FALSE),""),"")</f>
        <v/>
      </c>
      <c r="Z1161" s="18" t="str">
        <f>IFERROR(IF(VLOOKUP(B1161,IMPORT!$F:$AF,25,FALSE)&lt;&gt;"null",VLOOKUP(B1161,IMPORT!$F:$AF,25,FALSE),""),"")</f>
        <v/>
      </c>
    </row>
    <row r="1162" spans="1:26">
      <c r="A1162" s="1" t="str">
        <f>IFERROR(IF(IMPORT!C1162&lt;&gt;"",IMPORT!C1162,""),"")</f>
        <v/>
      </c>
      <c r="B1162" s="1">
        <f>IFERROR(VLOOKUP(D1162,IMPORT!$1:$1048576,6,FALSE),"")</f>
        <v>0</v>
      </c>
      <c r="C1162" s="1" t="str">
        <f>IFERROR(VLOOKUP(B1162,IMPORT!$F:$G,2,FALSE),"")</f>
        <v/>
      </c>
      <c r="D1162" s="8" t="str">
        <f>IFERROR(IF(IMPORT!A1162&lt;&gt;"",IMPORT!A1162,""),"")</f>
        <v/>
      </c>
      <c r="E1162" s="1">
        <f>IFERROR(VLOOKUP(D1162,IMPORT!$1:$1048576,21,FALSE),"")</f>
        <v>0</v>
      </c>
      <c r="F1162" s="25" t="str">
        <f>IFERROR(IF(VLOOKUP(B1162,IMPORT!$F:$J,4,0)="true","","S"),"")</f>
        <v/>
      </c>
      <c r="G1162" s="10" t="str">
        <f>IFERROR(IF(VLOOKUP(B1162,IMPORT!$F:$J,5,0)="normal","","B"),"")</f>
        <v/>
      </c>
      <c r="H1162" s="26" t="str">
        <f>IFERROR(IF(VLOOKUP(B1162,IMPORT!$F:$L,7,0)="true","","P"),"")</f>
        <v/>
      </c>
      <c r="I1162" s="18" t="str">
        <f>IF(AND(OR(IMPORT!K1162="available",IMPORT!K1162="reservation",IMPORT!K1162="reservation-late"),OR(A1162&lt;&gt;"Z - Garage - Livraison",A1162&lt;&gt;"Z - Garage - Livraison")),B1162,"")</f>
        <v/>
      </c>
      <c r="J1162" s="18" t="str">
        <f>IFERROR(IF(VLOOKUP(B1162,IMPORT!$F:$AF,21,FALSE)&lt;&gt;"null",IF(OR(A1162="Z - Garage - Livraison",A1162="Z - Garage - Restitution"),"",B1162),""),"")</f>
        <v/>
      </c>
      <c r="K1162" s="18" t="str">
        <f>IF(AND(J1162="",OR(IMPORT!K1162="intervention",IMPORT!K1162="intervention-late")),IF(OR(A1162="Z - Garage - Livraison",A1162="Z - Garage - Restitution"),"",B1162),"")</f>
        <v/>
      </c>
      <c r="L1162" s="18" t="str">
        <f>IFERROR(IF(OR(A1162="Z - Garage - Livraison",A1162="Z - Garage - Restitution"),B1162,""),"")</f>
        <v/>
      </c>
      <c r="M1162" s="20" t="str">
        <f>IFERROR(INT(IF(OR(IMPORT!K1162="intervention",IMPORT!K1162="intervention-late",IMPORT!K1162="unavailable"),IF(J1162&lt;&gt;"",MID(VLOOKUP(B1162,IMPORT!$F:$AF,21,0),1,10),MID(VLOOKUP(B1162,IMPORT!$F:$AF,19,0),1,10)),"")),"")</f>
        <v/>
      </c>
      <c r="N1162" s="20" t="str">
        <f>IFERROR(INT(IF(OR(IMPORT!K1162="intervention",IMPORT!K1162="intervention-late",IMPORT!K1162="unavailable"),IF(J1162&lt;&gt;"",MID(VLOOKUP(B1162,IMPORT!$F:$AF,22,0),1,10),MID(VLOOKUP(B1162,IMPORT!$F:$AF,20,0),1,10)),"")),"")</f>
        <v/>
      </c>
      <c r="O1162" s="18" t="str">
        <f t="shared" ca="1" si="18"/>
        <v/>
      </c>
      <c r="P1162" s="14" t="str">
        <f>IFERROR(INT(IF(MID(VLOOKUP(B1162,IMPORT!$F:$AF,23,FALSE),1,10)&lt;&gt;"null",MID(VLOOKUP(B1162,IMPORT!$F:$AF,23,FALSE),1,10),"")),"")</f>
        <v/>
      </c>
      <c r="Q1162" s="16" t="str">
        <f>IFERROR(INT(IF(MID(VLOOKUP(B1162,IMPORT!$F:$AF,26,FALSE),1,10)&lt;&gt;"null",MID(VLOOKUP(B1162,IMPORT!$F:$AF,26,FALSE),1,10),"")),"")</f>
        <v/>
      </c>
      <c r="R1162" s="16" t="str">
        <f>IFERROR(IF(VLOOKUP(B1162,IMPORT!$F:$AF,11,FALSE)="true","X",""),"")</f>
        <v/>
      </c>
      <c r="S1162" s="16" t="str">
        <f>IFERROR(IF(VLOOKUP(B1162,IMPORT!$F:$AF,12,FALSE)="true","X",""),"")</f>
        <v/>
      </c>
      <c r="T1162" s="16" t="str">
        <f>IFERROR(IF(VLOOKUP(B1162,IMPORT!$F:$AF,9,FALSE)="true","X",""),"")</f>
        <v/>
      </c>
      <c r="U1162" s="16" t="str">
        <f>IFERROR(IF(VLOOKUP(B1162,IMPORT!$F:$AF,10,FALSE)="true","X",""),"")</f>
        <v/>
      </c>
      <c r="V1162" s="16" t="str">
        <f>IFERROR(IF(VLOOKUP(B1162,IMPORT!$F:$AF,13,FALSE)="true","X",""),"")</f>
        <v/>
      </c>
      <c r="W1162" s="16" t="str">
        <f>IFERROR(IF(VLOOKUP(B1162,IMPORT!$F:$AF,14,FALSE)="true","X",""),"")</f>
        <v/>
      </c>
      <c r="X1162" s="12" t="str">
        <f>IFERROR(INT(IF(MID(VLOOKUP(B1162,IMPORT!$F:$AF,27,FALSE),1,10)&lt;&gt;"null",MID(VLOOKUP(B1162,IMPORT!$F:$AF,27,FALSE),1,10),"-")),"")</f>
        <v/>
      </c>
      <c r="Y1162" s="21" t="str">
        <f>IFERROR(IF(VLOOKUP(B1162,IMPORT!$F:$AF,24,FALSE)&lt;&gt;"null",VLOOKUP(B1162,IMPORT!$F:$AF,24,FALSE),""),"")</f>
        <v/>
      </c>
      <c r="Z1162" s="18" t="str">
        <f>IFERROR(IF(VLOOKUP(B1162,IMPORT!$F:$AF,25,FALSE)&lt;&gt;"null",VLOOKUP(B1162,IMPORT!$F:$AF,25,FALSE),""),"")</f>
        <v/>
      </c>
    </row>
    <row r="1163" spans="1:26">
      <c r="A1163" s="1" t="str">
        <f>IFERROR(IF(IMPORT!C1163&lt;&gt;"",IMPORT!C1163,""),"")</f>
        <v/>
      </c>
      <c r="B1163" s="1">
        <f>IFERROR(VLOOKUP(D1163,IMPORT!$1:$1048576,6,FALSE),"")</f>
        <v>0</v>
      </c>
      <c r="C1163" s="1" t="str">
        <f>IFERROR(VLOOKUP(B1163,IMPORT!$F:$G,2,FALSE),"")</f>
        <v/>
      </c>
      <c r="D1163" s="8" t="str">
        <f>IFERROR(IF(IMPORT!A1163&lt;&gt;"",IMPORT!A1163,""),"")</f>
        <v/>
      </c>
      <c r="E1163" s="1">
        <f>IFERROR(VLOOKUP(D1163,IMPORT!$1:$1048576,21,FALSE),"")</f>
        <v>0</v>
      </c>
      <c r="F1163" s="25" t="str">
        <f>IFERROR(IF(VLOOKUP(B1163,IMPORT!$F:$J,4,0)="true","","S"),"")</f>
        <v/>
      </c>
      <c r="G1163" s="10" t="str">
        <f>IFERROR(IF(VLOOKUP(B1163,IMPORT!$F:$J,5,0)="normal","","B"),"")</f>
        <v/>
      </c>
      <c r="H1163" s="26" t="str">
        <f>IFERROR(IF(VLOOKUP(B1163,IMPORT!$F:$L,7,0)="true","","P"),"")</f>
        <v/>
      </c>
      <c r="I1163" s="18" t="str">
        <f>IF(AND(OR(IMPORT!K1163="available",IMPORT!K1163="reservation",IMPORT!K1163="reservation-late"),OR(A1163&lt;&gt;"Z - Garage - Livraison",A1163&lt;&gt;"Z - Garage - Livraison")),B1163,"")</f>
        <v/>
      </c>
      <c r="J1163" s="18" t="str">
        <f>IFERROR(IF(VLOOKUP(B1163,IMPORT!$F:$AF,21,FALSE)&lt;&gt;"null",IF(OR(A1163="Z - Garage - Livraison",A1163="Z - Garage - Restitution"),"",B1163),""),"")</f>
        <v/>
      </c>
      <c r="K1163" s="18" t="str">
        <f>IF(AND(J1163="",OR(IMPORT!K1163="intervention",IMPORT!K1163="intervention-late")),IF(OR(A1163="Z - Garage - Livraison",A1163="Z - Garage - Restitution"),"",B1163),"")</f>
        <v/>
      </c>
      <c r="L1163" s="18" t="str">
        <f>IFERROR(IF(OR(A1163="Z - Garage - Livraison",A1163="Z - Garage - Restitution"),B1163,""),"")</f>
        <v/>
      </c>
      <c r="M1163" s="20" t="str">
        <f>IFERROR(INT(IF(OR(IMPORT!K1163="intervention",IMPORT!K1163="intervention-late",IMPORT!K1163="unavailable"),IF(J1163&lt;&gt;"",MID(VLOOKUP(B1163,IMPORT!$F:$AF,21,0),1,10),MID(VLOOKUP(B1163,IMPORT!$F:$AF,19,0),1,10)),"")),"")</f>
        <v/>
      </c>
      <c r="N1163" s="20" t="str">
        <f>IFERROR(INT(IF(OR(IMPORT!K1163="intervention",IMPORT!K1163="intervention-late",IMPORT!K1163="unavailable"),IF(J1163&lt;&gt;"",MID(VLOOKUP(B1163,IMPORT!$F:$AF,22,0),1,10),MID(VLOOKUP(B1163,IMPORT!$F:$AF,20,0),1,10)),"")),"")</f>
        <v/>
      </c>
      <c r="O1163" s="18" t="str">
        <f t="shared" ca="1" si="18"/>
        <v/>
      </c>
      <c r="P1163" s="14" t="str">
        <f>IFERROR(INT(IF(MID(VLOOKUP(B1163,IMPORT!$F:$AF,23,FALSE),1,10)&lt;&gt;"null",MID(VLOOKUP(B1163,IMPORT!$F:$AF,23,FALSE),1,10),"")),"")</f>
        <v/>
      </c>
      <c r="Q1163" s="16" t="str">
        <f>IFERROR(INT(IF(MID(VLOOKUP(B1163,IMPORT!$F:$AF,26,FALSE),1,10)&lt;&gt;"null",MID(VLOOKUP(B1163,IMPORT!$F:$AF,26,FALSE),1,10),"")),"")</f>
        <v/>
      </c>
      <c r="R1163" s="16" t="str">
        <f>IFERROR(IF(VLOOKUP(B1163,IMPORT!$F:$AF,11,FALSE)="true","X",""),"")</f>
        <v/>
      </c>
      <c r="S1163" s="16" t="str">
        <f>IFERROR(IF(VLOOKUP(B1163,IMPORT!$F:$AF,12,FALSE)="true","X",""),"")</f>
        <v/>
      </c>
      <c r="T1163" s="16" t="str">
        <f>IFERROR(IF(VLOOKUP(B1163,IMPORT!$F:$AF,9,FALSE)="true","X",""),"")</f>
        <v/>
      </c>
      <c r="U1163" s="16" t="str">
        <f>IFERROR(IF(VLOOKUP(B1163,IMPORT!$F:$AF,10,FALSE)="true","X",""),"")</f>
        <v/>
      </c>
      <c r="V1163" s="16" t="str">
        <f>IFERROR(IF(VLOOKUP(B1163,IMPORT!$F:$AF,13,FALSE)="true","X",""),"")</f>
        <v/>
      </c>
      <c r="W1163" s="16" t="str">
        <f>IFERROR(IF(VLOOKUP(B1163,IMPORT!$F:$AF,14,FALSE)="true","X",""),"")</f>
        <v/>
      </c>
      <c r="X1163" s="12" t="str">
        <f>IFERROR(INT(IF(MID(VLOOKUP(B1163,IMPORT!$F:$AF,27,FALSE),1,10)&lt;&gt;"null",MID(VLOOKUP(B1163,IMPORT!$F:$AF,27,FALSE),1,10),"-")),"")</f>
        <v/>
      </c>
      <c r="Y1163" s="21" t="str">
        <f>IFERROR(IF(VLOOKUP(B1163,IMPORT!$F:$AF,24,FALSE)&lt;&gt;"null",VLOOKUP(B1163,IMPORT!$F:$AF,24,FALSE),""),"")</f>
        <v/>
      </c>
      <c r="Z1163" s="18" t="str">
        <f>IFERROR(IF(VLOOKUP(B1163,IMPORT!$F:$AF,25,FALSE)&lt;&gt;"null",VLOOKUP(B1163,IMPORT!$F:$AF,25,FALSE),""),"")</f>
        <v/>
      </c>
    </row>
    <row r="1164" spans="1:26">
      <c r="A1164" s="1" t="str">
        <f>IFERROR(IF(IMPORT!C1164&lt;&gt;"",IMPORT!C1164,""),"")</f>
        <v/>
      </c>
      <c r="B1164" s="1">
        <f>IFERROR(VLOOKUP(D1164,IMPORT!$1:$1048576,6,FALSE),"")</f>
        <v>0</v>
      </c>
      <c r="C1164" s="1" t="str">
        <f>IFERROR(VLOOKUP(B1164,IMPORT!$F:$G,2,FALSE),"")</f>
        <v/>
      </c>
      <c r="D1164" s="8" t="str">
        <f>IFERROR(IF(IMPORT!A1164&lt;&gt;"",IMPORT!A1164,""),"")</f>
        <v/>
      </c>
      <c r="E1164" s="1">
        <f>IFERROR(VLOOKUP(D1164,IMPORT!$1:$1048576,21,FALSE),"")</f>
        <v>0</v>
      </c>
      <c r="F1164" s="25" t="str">
        <f>IFERROR(IF(VLOOKUP(B1164,IMPORT!$F:$J,4,0)="true","","S"),"")</f>
        <v/>
      </c>
      <c r="G1164" s="10" t="str">
        <f>IFERROR(IF(VLOOKUP(B1164,IMPORT!$F:$J,5,0)="normal","","B"),"")</f>
        <v/>
      </c>
      <c r="H1164" s="26" t="str">
        <f>IFERROR(IF(VLOOKUP(B1164,IMPORT!$F:$L,7,0)="true","","P"),"")</f>
        <v/>
      </c>
      <c r="I1164" s="18" t="str">
        <f>IF(AND(OR(IMPORT!K1164="available",IMPORT!K1164="reservation",IMPORT!K1164="reservation-late"),OR(A1164&lt;&gt;"Z - Garage - Livraison",A1164&lt;&gt;"Z - Garage - Livraison")),B1164,"")</f>
        <v/>
      </c>
      <c r="J1164" s="18" t="str">
        <f>IFERROR(IF(VLOOKUP(B1164,IMPORT!$F:$AF,21,FALSE)&lt;&gt;"null",IF(OR(A1164="Z - Garage - Livraison",A1164="Z - Garage - Restitution"),"",B1164),""),"")</f>
        <v/>
      </c>
      <c r="K1164" s="18" t="str">
        <f>IF(AND(J1164="",OR(IMPORT!K1164="intervention",IMPORT!K1164="intervention-late")),IF(OR(A1164="Z - Garage - Livraison",A1164="Z - Garage - Restitution"),"",B1164),"")</f>
        <v/>
      </c>
      <c r="L1164" s="18" t="str">
        <f>IFERROR(IF(OR(A1164="Z - Garage - Livraison",A1164="Z - Garage - Restitution"),B1164,""),"")</f>
        <v/>
      </c>
      <c r="M1164" s="20" t="str">
        <f>IFERROR(INT(IF(OR(IMPORT!K1164="intervention",IMPORT!K1164="intervention-late",IMPORT!K1164="unavailable"),IF(J1164&lt;&gt;"",MID(VLOOKUP(B1164,IMPORT!$F:$AF,21,0),1,10),MID(VLOOKUP(B1164,IMPORT!$F:$AF,19,0),1,10)),"")),"")</f>
        <v/>
      </c>
      <c r="N1164" s="20" t="str">
        <f>IFERROR(INT(IF(OR(IMPORT!K1164="intervention",IMPORT!K1164="intervention-late",IMPORT!K1164="unavailable"),IF(J1164&lt;&gt;"",MID(VLOOKUP(B1164,IMPORT!$F:$AF,22,0),1,10),MID(VLOOKUP(B1164,IMPORT!$F:$AF,20,0),1,10)),"")),"")</f>
        <v/>
      </c>
      <c r="O1164" s="18" t="str">
        <f t="shared" ca="1" si="18"/>
        <v/>
      </c>
      <c r="P1164" s="14" t="str">
        <f>IFERROR(INT(IF(MID(VLOOKUP(B1164,IMPORT!$F:$AF,23,FALSE),1,10)&lt;&gt;"null",MID(VLOOKUP(B1164,IMPORT!$F:$AF,23,FALSE),1,10),"")),"")</f>
        <v/>
      </c>
      <c r="Q1164" s="16" t="str">
        <f>IFERROR(INT(IF(MID(VLOOKUP(B1164,IMPORT!$F:$AF,26,FALSE),1,10)&lt;&gt;"null",MID(VLOOKUP(B1164,IMPORT!$F:$AF,26,FALSE),1,10),"")),"")</f>
        <v/>
      </c>
      <c r="R1164" s="16" t="str">
        <f>IFERROR(IF(VLOOKUP(B1164,IMPORT!$F:$AF,11,FALSE)="true","X",""),"")</f>
        <v/>
      </c>
      <c r="S1164" s="16" t="str">
        <f>IFERROR(IF(VLOOKUP(B1164,IMPORT!$F:$AF,12,FALSE)="true","X",""),"")</f>
        <v/>
      </c>
      <c r="T1164" s="16" t="str">
        <f>IFERROR(IF(VLOOKUP(B1164,IMPORT!$F:$AF,9,FALSE)="true","X",""),"")</f>
        <v/>
      </c>
      <c r="U1164" s="16" t="str">
        <f>IFERROR(IF(VLOOKUP(B1164,IMPORT!$F:$AF,10,FALSE)="true","X",""),"")</f>
        <v/>
      </c>
      <c r="V1164" s="16" t="str">
        <f>IFERROR(IF(VLOOKUP(B1164,IMPORT!$F:$AF,13,FALSE)="true","X",""),"")</f>
        <v/>
      </c>
      <c r="W1164" s="16" t="str">
        <f>IFERROR(IF(VLOOKUP(B1164,IMPORT!$F:$AF,14,FALSE)="true","X",""),"")</f>
        <v/>
      </c>
      <c r="X1164" s="12" t="str">
        <f>IFERROR(INT(IF(MID(VLOOKUP(B1164,IMPORT!$F:$AF,27,FALSE),1,10)&lt;&gt;"null",MID(VLOOKUP(B1164,IMPORT!$F:$AF,27,FALSE),1,10),"-")),"")</f>
        <v/>
      </c>
      <c r="Y1164" s="21" t="str">
        <f>IFERROR(IF(VLOOKUP(B1164,IMPORT!$F:$AF,24,FALSE)&lt;&gt;"null",VLOOKUP(B1164,IMPORT!$F:$AF,24,FALSE),""),"")</f>
        <v/>
      </c>
      <c r="Z1164" s="18" t="str">
        <f>IFERROR(IF(VLOOKUP(B1164,IMPORT!$F:$AF,25,FALSE)&lt;&gt;"null",VLOOKUP(B1164,IMPORT!$F:$AF,25,FALSE),""),"")</f>
        <v/>
      </c>
    </row>
    <row r="1165" spans="1:26">
      <c r="A1165" s="1" t="str">
        <f>IFERROR(IF(IMPORT!C1165&lt;&gt;"",IMPORT!C1165,""),"")</f>
        <v/>
      </c>
      <c r="B1165" s="1">
        <f>IFERROR(VLOOKUP(D1165,IMPORT!$1:$1048576,6,FALSE),"")</f>
        <v>0</v>
      </c>
      <c r="C1165" s="1" t="str">
        <f>IFERROR(VLOOKUP(B1165,IMPORT!$F:$G,2,FALSE),"")</f>
        <v/>
      </c>
      <c r="D1165" s="8" t="str">
        <f>IFERROR(IF(IMPORT!A1165&lt;&gt;"",IMPORT!A1165,""),"")</f>
        <v/>
      </c>
      <c r="E1165" s="1">
        <f>IFERROR(VLOOKUP(D1165,IMPORT!$1:$1048576,21,FALSE),"")</f>
        <v>0</v>
      </c>
      <c r="F1165" s="25" t="str">
        <f>IFERROR(IF(VLOOKUP(B1165,IMPORT!$F:$J,4,0)="true","","S"),"")</f>
        <v/>
      </c>
      <c r="G1165" s="10" t="str">
        <f>IFERROR(IF(VLOOKUP(B1165,IMPORT!$F:$J,5,0)="normal","","B"),"")</f>
        <v/>
      </c>
      <c r="H1165" s="26" t="str">
        <f>IFERROR(IF(VLOOKUP(B1165,IMPORT!$F:$L,7,0)="true","","P"),"")</f>
        <v/>
      </c>
      <c r="I1165" s="18" t="str">
        <f>IF(AND(OR(IMPORT!K1165="available",IMPORT!K1165="reservation",IMPORT!K1165="reservation-late"),OR(A1165&lt;&gt;"Z - Garage - Livraison",A1165&lt;&gt;"Z - Garage - Livraison")),B1165,"")</f>
        <v/>
      </c>
      <c r="J1165" s="18" t="str">
        <f>IFERROR(IF(VLOOKUP(B1165,IMPORT!$F:$AF,21,FALSE)&lt;&gt;"null",IF(OR(A1165="Z - Garage - Livraison",A1165="Z - Garage - Restitution"),"",B1165),""),"")</f>
        <v/>
      </c>
      <c r="K1165" s="18" t="str">
        <f>IF(AND(J1165="",OR(IMPORT!K1165="intervention",IMPORT!K1165="intervention-late")),IF(OR(A1165="Z - Garage - Livraison",A1165="Z - Garage - Restitution"),"",B1165),"")</f>
        <v/>
      </c>
      <c r="L1165" s="18" t="str">
        <f>IFERROR(IF(OR(A1165="Z - Garage - Livraison",A1165="Z - Garage - Restitution"),B1165,""),"")</f>
        <v/>
      </c>
      <c r="M1165" s="20" t="str">
        <f>IFERROR(INT(IF(OR(IMPORT!K1165="intervention",IMPORT!K1165="intervention-late",IMPORT!K1165="unavailable"),IF(J1165&lt;&gt;"",MID(VLOOKUP(B1165,IMPORT!$F:$AF,21,0),1,10),MID(VLOOKUP(B1165,IMPORT!$F:$AF,19,0),1,10)),"")),"")</f>
        <v/>
      </c>
      <c r="N1165" s="20" t="str">
        <f>IFERROR(INT(IF(OR(IMPORT!K1165="intervention",IMPORT!K1165="intervention-late",IMPORT!K1165="unavailable"),IF(J1165&lt;&gt;"",MID(VLOOKUP(B1165,IMPORT!$F:$AF,22,0),1,10),MID(VLOOKUP(B1165,IMPORT!$F:$AF,20,0),1,10)),"")),"")</f>
        <v/>
      </c>
      <c r="O1165" s="18" t="str">
        <f t="shared" ca="1" si="18"/>
        <v/>
      </c>
      <c r="P1165" s="14" t="str">
        <f>IFERROR(INT(IF(MID(VLOOKUP(B1165,IMPORT!$F:$AF,23,FALSE),1,10)&lt;&gt;"null",MID(VLOOKUP(B1165,IMPORT!$F:$AF,23,FALSE),1,10),"")),"")</f>
        <v/>
      </c>
      <c r="Q1165" s="16" t="str">
        <f>IFERROR(INT(IF(MID(VLOOKUP(B1165,IMPORT!$F:$AF,26,FALSE),1,10)&lt;&gt;"null",MID(VLOOKUP(B1165,IMPORT!$F:$AF,26,FALSE),1,10),"")),"")</f>
        <v/>
      </c>
      <c r="R1165" s="16" t="str">
        <f>IFERROR(IF(VLOOKUP(B1165,IMPORT!$F:$AF,11,FALSE)="true","X",""),"")</f>
        <v/>
      </c>
      <c r="S1165" s="16" t="str">
        <f>IFERROR(IF(VLOOKUP(B1165,IMPORT!$F:$AF,12,FALSE)="true","X",""),"")</f>
        <v/>
      </c>
      <c r="T1165" s="16" t="str">
        <f>IFERROR(IF(VLOOKUP(B1165,IMPORT!$F:$AF,9,FALSE)="true","X",""),"")</f>
        <v/>
      </c>
      <c r="U1165" s="16" t="str">
        <f>IFERROR(IF(VLOOKUP(B1165,IMPORT!$F:$AF,10,FALSE)="true","X",""),"")</f>
        <v/>
      </c>
      <c r="V1165" s="16" t="str">
        <f>IFERROR(IF(VLOOKUP(B1165,IMPORT!$F:$AF,13,FALSE)="true","X",""),"")</f>
        <v/>
      </c>
      <c r="W1165" s="16" t="str">
        <f>IFERROR(IF(VLOOKUP(B1165,IMPORT!$F:$AF,14,FALSE)="true","X",""),"")</f>
        <v/>
      </c>
      <c r="X1165" s="12" t="str">
        <f>IFERROR(INT(IF(MID(VLOOKUP(B1165,IMPORT!$F:$AF,27,FALSE),1,10)&lt;&gt;"null",MID(VLOOKUP(B1165,IMPORT!$F:$AF,27,FALSE),1,10),"-")),"")</f>
        <v/>
      </c>
      <c r="Y1165" s="21" t="str">
        <f>IFERROR(IF(VLOOKUP(B1165,IMPORT!$F:$AF,24,FALSE)&lt;&gt;"null",VLOOKUP(B1165,IMPORT!$F:$AF,24,FALSE),""),"")</f>
        <v/>
      </c>
      <c r="Z1165" s="18" t="str">
        <f>IFERROR(IF(VLOOKUP(B1165,IMPORT!$F:$AF,25,FALSE)&lt;&gt;"null",VLOOKUP(B1165,IMPORT!$F:$AF,25,FALSE),""),"")</f>
        <v/>
      </c>
    </row>
    <row r="1166" spans="1:26">
      <c r="A1166" s="1" t="str">
        <f>IFERROR(IF(IMPORT!C1166&lt;&gt;"",IMPORT!C1166,""),"")</f>
        <v/>
      </c>
      <c r="B1166" s="1">
        <f>IFERROR(VLOOKUP(D1166,IMPORT!$1:$1048576,6,FALSE),"")</f>
        <v>0</v>
      </c>
      <c r="C1166" s="1" t="str">
        <f>IFERROR(VLOOKUP(B1166,IMPORT!$F:$G,2,FALSE),"")</f>
        <v/>
      </c>
      <c r="D1166" s="8" t="str">
        <f>IFERROR(IF(IMPORT!A1166&lt;&gt;"",IMPORT!A1166,""),"")</f>
        <v/>
      </c>
      <c r="E1166" s="1">
        <f>IFERROR(VLOOKUP(D1166,IMPORT!$1:$1048576,21,FALSE),"")</f>
        <v>0</v>
      </c>
      <c r="F1166" s="25" t="str">
        <f>IFERROR(IF(VLOOKUP(B1166,IMPORT!$F:$J,4,0)="true","","S"),"")</f>
        <v/>
      </c>
      <c r="G1166" s="10" t="str">
        <f>IFERROR(IF(VLOOKUP(B1166,IMPORT!$F:$J,5,0)="normal","","B"),"")</f>
        <v/>
      </c>
      <c r="H1166" s="26" t="str">
        <f>IFERROR(IF(VLOOKUP(B1166,IMPORT!$F:$L,7,0)="true","","P"),"")</f>
        <v/>
      </c>
      <c r="I1166" s="18" t="str">
        <f>IF(AND(OR(IMPORT!K1166="available",IMPORT!K1166="reservation",IMPORT!K1166="reservation-late"),OR(A1166&lt;&gt;"Z - Garage - Livraison",A1166&lt;&gt;"Z - Garage - Livraison")),B1166,"")</f>
        <v/>
      </c>
      <c r="J1166" s="18" t="str">
        <f>IFERROR(IF(VLOOKUP(B1166,IMPORT!$F:$AF,21,FALSE)&lt;&gt;"null",IF(OR(A1166="Z - Garage - Livraison",A1166="Z - Garage - Restitution"),"",B1166),""),"")</f>
        <v/>
      </c>
      <c r="K1166" s="18" t="str">
        <f>IF(AND(J1166="",OR(IMPORT!K1166="intervention",IMPORT!K1166="intervention-late")),IF(OR(A1166="Z - Garage - Livraison",A1166="Z - Garage - Restitution"),"",B1166),"")</f>
        <v/>
      </c>
      <c r="L1166" s="18" t="str">
        <f>IFERROR(IF(OR(A1166="Z - Garage - Livraison",A1166="Z - Garage - Restitution"),B1166,""),"")</f>
        <v/>
      </c>
      <c r="M1166" s="20" t="str">
        <f>IFERROR(INT(IF(OR(IMPORT!K1166="intervention",IMPORT!K1166="intervention-late",IMPORT!K1166="unavailable"),IF(J1166&lt;&gt;"",MID(VLOOKUP(B1166,IMPORT!$F:$AF,21,0),1,10),MID(VLOOKUP(B1166,IMPORT!$F:$AF,19,0),1,10)),"")),"")</f>
        <v/>
      </c>
      <c r="N1166" s="20" t="str">
        <f>IFERROR(INT(IF(OR(IMPORT!K1166="intervention",IMPORT!K1166="intervention-late",IMPORT!K1166="unavailable"),IF(J1166&lt;&gt;"",MID(VLOOKUP(B1166,IMPORT!$F:$AF,22,0),1,10),MID(VLOOKUP(B1166,IMPORT!$F:$AF,20,0),1,10)),"")),"")</f>
        <v/>
      </c>
      <c r="O1166" s="18" t="str">
        <f t="shared" ca="1" si="18"/>
        <v/>
      </c>
      <c r="P1166" s="14" t="str">
        <f>IFERROR(INT(IF(MID(VLOOKUP(B1166,IMPORT!$F:$AF,23,FALSE),1,10)&lt;&gt;"null",MID(VLOOKUP(B1166,IMPORT!$F:$AF,23,FALSE),1,10),"")),"")</f>
        <v/>
      </c>
      <c r="Q1166" s="16" t="str">
        <f>IFERROR(INT(IF(MID(VLOOKUP(B1166,IMPORT!$F:$AF,26,FALSE),1,10)&lt;&gt;"null",MID(VLOOKUP(B1166,IMPORT!$F:$AF,26,FALSE),1,10),"")),"")</f>
        <v/>
      </c>
      <c r="R1166" s="16" t="str">
        <f>IFERROR(IF(VLOOKUP(B1166,IMPORT!$F:$AF,11,FALSE)="true","X",""),"")</f>
        <v/>
      </c>
      <c r="S1166" s="16" t="str">
        <f>IFERROR(IF(VLOOKUP(B1166,IMPORT!$F:$AF,12,FALSE)="true","X",""),"")</f>
        <v/>
      </c>
      <c r="T1166" s="16" t="str">
        <f>IFERROR(IF(VLOOKUP(B1166,IMPORT!$F:$AF,9,FALSE)="true","X",""),"")</f>
        <v/>
      </c>
      <c r="U1166" s="16" t="str">
        <f>IFERROR(IF(VLOOKUP(B1166,IMPORT!$F:$AF,10,FALSE)="true","X",""),"")</f>
        <v/>
      </c>
      <c r="V1166" s="16" t="str">
        <f>IFERROR(IF(VLOOKUP(B1166,IMPORT!$F:$AF,13,FALSE)="true","X",""),"")</f>
        <v/>
      </c>
      <c r="W1166" s="16" t="str">
        <f>IFERROR(IF(VLOOKUP(B1166,IMPORT!$F:$AF,14,FALSE)="true","X",""),"")</f>
        <v/>
      </c>
      <c r="X1166" s="12" t="str">
        <f>IFERROR(INT(IF(MID(VLOOKUP(B1166,IMPORT!$F:$AF,27,FALSE),1,10)&lt;&gt;"null",MID(VLOOKUP(B1166,IMPORT!$F:$AF,27,FALSE),1,10),"-")),"")</f>
        <v/>
      </c>
      <c r="Y1166" s="21" t="str">
        <f>IFERROR(IF(VLOOKUP(B1166,IMPORT!$F:$AF,24,FALSE)&lt;&gt;"null",VLOOKUP(B1166,IMPORT!$F:$AF,24,FALSE),""),"")</f>
        <v/>
      </c>
      <c r="Z1166" s="18" t="str">
        <f>IFERROR(IF(VLOOKUP(B1166,IMPORT!$F:$AF,25,FALSE)&lt;&gt;"null",VLOOKUP(B1166,IMPORT!$F:$AF,25,FALSE),""),"")</f>
        <v/>
      </c>
    </row>
    <row r="1167" spans="1:26">
      <c r="A1167" s="1" t="str">
        <f>IFERROR(IF(IMPORT!C1167&lt;&gt;"",IMPORT!C1167,""),"")</f>
        <v/>
      </c>
      <c r="B1167" s="1">
        <f>IFERROR(VLOOKUP(D1167,IMPORT!$1:$1048576,6,FALSE),"")</f>
        <v>0</v>
      </c>
      <c r="C1167" s="1" t="str">
        <f>IFERROR(VLOOKUP(B1167,IMPORT!$F:$G,2,FALSE),"")</f>
        <v/>
      </c>
      <c r="D1167" s="8" t="str">
        <f>IFERROR(IF(IMPORT!A1167&lt;&gt;"",IMPORT!A1167,""),"")</f>
        <v/>
      </c>
      <c r="E1167" s="1">
        <f>IFERROR(VLOOKUP(D1167,IMPORT!$1:$1048576,21,FALSE),"")</f>
        <v>0</v>
      </c>
      <c r="F1167" s="25" t="str">
        <f>IFERROR(IF(VLOOKUP(B1167,IMPORT!$F:$J,4,0)="true","","S"),"")</f>
        <v/>
      </c>
      <c r="G1167" s="10" t="str">
        <f>IFERROR(IF(VLOOKUP(B1167,IMPORT!$F:$J,5,0)="normal","","B"),"")</f>
        <v/>
      </c>
      <c r="H1167" s="26" t="str">
        <f>IFERROR(IF(VLOOKUP(B1167,IMPORT!$F:$L,7,0)="true","","P"),"")</f>
        <v/>
      </c>
      <c r="I1167" s="18" t="str">
        <f>IF(AND(OR(IMPORT!K1167="available",IMPORT!K1167="reservation",IMPORT!K1167="reservation-late"),OR(A1167&lt;&gt;"Z - Garage - Livraison",A1167&lt;&gt;"Z - Garage - Livraison")),B1167,"")</f>
        <v/>
      </c>
      <c r="J1167" s="18" t="str">
        <f>IFERROR(IF(VLOOKUP(B1167,IMPORT!$F:$AF,21,FALSE)&lt;&gt;"null",IF(OR(A1167="Z - Garage - Livraison",A1167="Z - Garage - Restitution"),"",B1167),""),"")</f>
        <v/>
      </c>
      <c r="K1167" s="18" t="str">
        <f>IF(AND(J1167="",OR(IMPORT!K1167="intervention",IMPORT!K1167="intervention-late")),IF(OR(A1167="Z - Garage - Livraison",A1167="Z - Garage - Restitution"),"",B1167),"")</f>
        <v/>
      </c>
      <c r="L1167" s="18" t="str">
        <f>IFERROR(IF(OR(A1167="Z - Garage - Livraison",A1167="Z - Garage - Restitution"),B1167,""),"")</f>
        <v/>
      </c>
      <c r="M1167" s="20" t="str">
        <f>IFERROR(INT(IF(OR(IMPORT!K1167="intervention",IMPORT!K1167="intervention-late",IMPORT!K1167="unavailable"),IF(J1167&lt;&gt;"",MID(VLOOKUP(B1167,IMPORT!$F:$AF,21,0),1,10),MID(VLOOKUP(B1167,IMPORT!$F:$AF,19,0),1,10)),"")),"")</f>
        <v/>
      </c>
      <c r="N1167" s="20" t="str">
        <f>IFERROR(INT(IF(OR(IMPORT!K1167="intervention",IMPORT!K1167="intervention-late",IMPORT!K1167="unavailable"),IF(J1167&lt;&gt;"",MID(VLOOKUP(B1167,IMPORT!$F:$AF,22,0),1,10),MID(VLOOKUP(B1167,IMPORT!$F:$AF,20,0),1,10)),"")),"")</f>
        <v/>
      </c>
      <c r="O1167" s="18" t="str">
        <f t="shared" ca="1" si="18"/>
        <v/>
      </c>
      <c r="P1167" s="14" t="str">
        <f>IFERROR(INT(IF(MID(VLOOKUP(B1167,IMPORT!$F:$AF,23,FALSE),1,10)&lt;&gt;"null",MID(VLOOKUP(B1167,IMPORT!$F:$AF,23,FALSE),1,10),"")),"")</f>
        <v/>
      </c>
      <c r="Q1167" s="16" t="str">
        <f>IFERROR(INT(IF(MID(VLOOKUP(B1167,IMPORT!$F:$AF,26,FALSE),1,10)&lt;&gt;"null",MID(VLOOKUP(B1167,IMPORT!$F:$AF,26,FALSE),1,10),"")),"")</f>
        <v/>
      </c>
      <c r="R1167" s="16" t="str">
        <f>IFERROR(IF(VLOOKUP(B1167,IMPORT!$F:$AF,11,FALSE)="true","X",""),"")</f>
        <v/>
      </c>
      <c r="S1167" s="16" t="str">
        <f>IFERROR(IF(VLOOKUP(B1167,IMPORT!$F:$AF,12,FALSE)="true","X",""),"")</f>
        <v/>
      </c>
      <c r="T1167" s="16" t="str">
        <f>IFERROR(IF(VLOOKUP(B1167,IMPORT!$F:$AF,9,FALSE)="true","X",""),"")</f>
        <v/>
      </c>
      <c r="U1167" s="16" t="str">
        <f>IFERROR(IF(VLOOKUP(B1167,IMPORT!$F:$AF,10,FALSE)="true","X",""),"")</f>
        <v/>
      </c>
      <c r="V1167" s="16" t="str">
        <f>IFERROR(IF(VLOOKUP(B1167,IMPORT!$F:$AF,13,FALSE)="true","X",""),"")</f>
        <v/>
      </c>
      <c r="W1167" s="16" t="str">
        <f>IFERROR(IF(VLOOKUP(B1167,IMPORT!$F:$AF,14,FALSE)="true","X",""),"")</f>
        <v/>
      </c>
      <c r="X1167" s="12" t="str">
        <f>IFERROR(INT(IF(MID(VLOOKUP(B1167,IMPORT!$F:$AF,27,FALSE),1,10)&lt;&gt;"null",MID(VLOOKUP(B1167,IMPORT!$F:$AF,27,FALSE),1,10),"-")),"")</f>
        <v/>
      </c>
      <c r="Y1167" s="21" t="str">
        <f>IFERROR(IF(VLOOKUP(B1167,IMPORT!$F:$AF,24,FALSE)&lt;&gt;"null",VLOOKUP(B1167,IMPORT!$F:$AF,24,FALSE),""),"")</f>
        <v/>
      </c>
      <c r="Z1167" s="18" t="str">
        <f>IFERROR(IF(VLOOKUP(B1167,IMPORT!$F:$AF,25,FALSE)&lt;&gt;"null",VLOOKUP(B1167,IMPORT!$F:$AF,25,FALSE),""),"")</f>
        <v/>
      </c>
    </row>
    <row r="1168" spans="1:26">
      <c r="A1168" s="1" t="str">
        <f>IFERROR(IF(IMPORT!C1168&lt;&gt;"",IMPORT!C1168,""),"")</f>
        <v/>
      </c>
      <c r="B1168" s="1">
        <f>IFERROR(VLOOKUP(D1168,IMPORT!$1:$1048576,6,FALSE),"")</f>
        <v>0</v>
      </c>
      <c r="C1168" s="1" t="str">
        <f>IFERROR(VLOOKUP(B1168,IMPORT!$F:$G,2,FALSE),"")</f>
        <v/>
      </c>
      <c r="D1168" s="8" t="str">
        <f>IFERROR(IF(IMPORT!A1168&lt;&gt;"",IMPORT!A1168,""),"")</f>
        <v/>
      </c>
      <c r="E1168" s="1">
        <f>IFERROR(VLOOKUP(D1168,IMPORT!$1:$1048576,21,FALSE),"")</f>
        <v>0</v>
      </c>
      <c r="F1168" s="25" t="str">
        <f>IFERROR(IF(VLOOKUP(B1168,IMPORT!$F:$J,4,0)="true","","S"),"")</f>
        <v/>
      </c>
      <c r="G1168" s="10" t="str">
        <f>IFERROR(IF(VLOOKUP(B1168,IMPORT!$F:$J,5,0)="normal","","B"),"")</f>
        <v/>
      </c>
      <c r="H1168" s="26" t="str">
        <f>IFERROR(IF(VLOOKUP(B1168,IMPORT!$F:$L,7,0)="true","","P"),"")</f>
        <v/>
      </c>
      <c r="I1168" s="18" t="str">
        <f>IF(AND(OR(IMPORT!K1168="available",IMPORT!K1168="reservation",IMPORT!K1168="reservation-late"),OR(A1168&lt;&gt;"Z - Garage - Livraison",A1168&lt;&gt;"Z - Garage - Livraison")),B1168,"")</f>
        <v/>
      </c>
      <c r="J1168" s="18" t="str">
        <f>IFERROR(IF(VLOOKUP(B1168,IMPORT!$F:$AF,21,FALSE)&lt;&gt;"null",IF(OR(A1168="Z - Garage - Livraison",A1168="Z - Garage - Restitution"),"",B1168),""),"")</f>
        <v/>
      </c>
      <c r="K1168" s="18" t="str">
        <f>IF(AND(J1168="",OR(IMPORT!K1168="intervention",IMPORT!K1168="intervention-late")),IF(OR(A1168="Z - Garage - Livraison",A1168="Z - Garage - Restitution"),"",B1168),"")</f>
        <v/>
      </c>
      <c r="L1168" s="18" t="str">
        <f>IFERROR(IF(OR(A1168="Z - Garage - Livraison",A1168="Z - Garage - Restitution"),B1168,""),"")</f>
        <v/>
      </c>
      <c r="M1168" s="20" t="str">
        <f>IFERROR(INT(IF(OR(IMPORT!K1168="intervention",IMPORT!K1168="intervention-late",IMPORT!K1168="unavailable"),IF(J1168&lt;&gt;"",MID(VLOOKUP(B1168,IMPORT!$F:$AF,21,0),1,10),MID(VLOOKUP(B1168,IMPORT!$F:$AF,19,0),1,10)),"")),"")</f>
        <v/>
      </c>
      <c r="N1168" s="20" t="str">
        <f>IFERROR(INT(IF(OR(IMPORT!K1168="intervention",IMPORT!K1168="intervention-late",IMPORT!K1168="unavailable"),IF(J1168&lt;&gt;"",MID(VLOOKUP(B1168,IMPORT!$F:$AF,22,0),1,10),MID(VLOOKUP(B1168,IMPORT!$F:$AF,20,0),1,10)),"")),"")</f>
        <v/>
      </c>
      <c r="O1168" s="18" t="str">
        <f t="shared" ca="1" si="18"/>
        <v/>
      </c>
      <c r="P1168" s="14" t="str">
        <f>IFERROR(INT(IF(MID(VLOOKUP(B1168,IMPORT!$F:$AF,23,FALSE),1,10)&lt;&gt;"null",MID(VLOOKUP(B1168,IMPORT!$F:$AF,23,FALSE),1,10),"")),"")</f>
        <v/>
      </c>
      <c r="Q1168" s="16" t="str">
        <f>IFERROR(INT(IF(MID(VLOOKUP(B1168,IMPORT!$F:$AF,26,FALSE),1,10)&lt;&gt;"null",MID(VLOOKUP(B1168,IMPORT!$F:$AF,26,FALSE),1,10),"")),"")</f>
        <v/>
      </c>
      <c r="R1168" s="16" t="str">
        <f>IFERROR(IF(VLOOKUP(B1168,IMPORT!$F:$AF,11,FALSE)="true","X",""),"")</f>
        <v/>
      </c>
      <c r="S1168" s="16" t="str">
        <f>IFERROR(IF(VLOOKUP(B1168,IMPORT!$F:$AF,12,FALSE)="true","X",""),"")</f>
        <v/>
      </c>
      <c r="T1168" s="16" t="str">
        <f>IFERROR(IF(VLOOKUP(B1168,IMPORT!$F:$AF,9,FALSE)="true","X",""),"")</f>
        <v/>
      </c>
      <c r="U1168" s="16" t="str">
        <f>IFERROR(IF(VLOOKUP(B1168,IMPORT!$F:$AF,10,FALSE)="true","X",""),"")</f>
        <v/>
      </c>
      <c r="V1168" s="16" t="str">
        <f>IFERROR(IF(VLOOKUP(B1168,IMPORT!$F:$AF,13,FALSE)="true","X",""),"")</f>
        <v/>
      </c>
      <c r="W1168" s="16" t="str">
        <f>IFERROR(IF(VLOOKUP(B1168,IMPORT!$F:$AF,14,FALSE)="true","X",""),"")</f>
        <v/>
      </c>
      <c r="X1168" s="12" t="str">
        <f>IFERROR(INT(IF(MID(VLOOKUP(B1168,IMPORT!$F:$AF,27,FALSE),1,10)&lt;&gt;"null",MID(VLOOKUP(B1168,IMPORT!$F:$AF,27,FALSE),1,10),"-")),"")</f>
        <v/>
      </c>
      <c r="Y1168" s="21" t="str">
        <f>IFERROR(IF(VLOOKUP(B1168,IMPORT!$F:$AF,24,FALSE)&lt;&gt;"null",VLOOKUP(B1168,IMPORT!$F:$AF,24,FALSE),""),"")</f>
        <v/>
      </c>
      <c r="Z1168" s="18" t="str">
        <f>IFERROR(IF(VLOOKUP(B1168,IMPORT!$F:$AF,25,FALSE)&lt;&gt;"null",VLOOKUP(B1168,IMPORT!$F:$AF,25,FALSE),""),"")</f>
        <v/>
      </c>
    </row>
    <row r="1169" spans="1:26">
      <c r="A1169" s="1" t="str">
        <f>IFERROR(IF(IMPORT!C1169&lt;&gt;"",IMPORT!C1169,""),"")</f>
        <v/>
      </c>
      <c r="B1169" s="1">
        <f>IFERROR(VLOOKUP(D1169,IMPORT!$1:$1048576,6,FALSE),"")</f>
        <v>0</v>
      </c>
      <c r="C1169" s="1" t="str">
        <f>IFERROR(VLOOKUP(B1169,IMPORT!$F:$G,2,FALSE),"")</f>
        <v/>
      </c>
      <c r="D1169" s="8" t="str">
        <f>IFERROR(IF(IMPORT!A1169&lt;&gt;"",IMPORT!A1169,""),"")</f>
        <v/>
      </c>
      <c r="E1169" s="1">
        <f>IFERROR(VLOOKUP(D1169,IMPORT!$1:$1048576,21,FALSE),"")</f>
        <v>0</v>
      </c>
      <c r="F1169" s="25" t="str">
        <f>IFERROR(IF(VLOOKUP(B1169,IMPORT!$F:$J,4,0)="true","","S"),"")</f>
        <v/>
      </c>
      <c r="G1169" s="10" t="str">
        <f>IFERROR(IF(VLOOKUP(B1169,IMPORT!$F:$J,5,0)="normal","","B"),"")</f>
        <v/>
      </c>
      <c r="H1169" s="26" t="str">
        <f>IFERROR(IF(VLOOKUP(B1169,IMPORT!$F:$L,7,0)="true","","P"),"")</f>
        <v/>
      </c>
      <c r="I1169" s="18" t="str">
        <f>IF(AND(OR(IMPORT!K1169="available",IMPORT!K1169="reservation",IMPORT!K1169="reservation-late"),OR(A1169&lt;&gt;"Z - Garage - Livraison",A1169&lt;&gt;"Z - Garage - Livraison")),B1169,"")</f>
        <v/>
      </c>
      <c r="J1169" s="18" t="str">
        <f>IFERROR(IF(VLOOKUP(B1169,IMPORT!$F:$AF,21,FALSE)&lt;&gt;"null",IF(OR(A1169="Z - Garage - Livraison",A1169="Z - Garage - Restitution"),"",B1169),""),"")</f>
        <v/>
      </c>
      <c r="K1169" s="18" t="str">
        <f>IF(AND(J1169="",OR(IMPORT!K1169="intervention",IMPORT!K1169="intervention-late")),IF(OR(A1169="Z - Garage - Livraison",A1169="Z - Garage - Restitution"),"",B1169),"")</f>
        <v/>
      </c>
      <c r="L1169" s="18" t="str">
        <f>IFERROR(IF(OR(A1169="Z - Garage - Livraison",A1169="Z - Garage - Restitution"),B1169,""),"")</f>
        <v/>
      </c>
      <c r="M1169" s="20" t="str">
        <f>IFERROR(INT(IF(OR(IMPORT!K1169="intervention",IMPORT!K1169="intervention-late",IMPORT!K1169="unavailable"),IF(J1169&lt;&gt;"",MID(VLOOKUP(B1169,IMPORT!$F:$AF,21,0),1,10),MID(VLOOKUP(B1169,IMPORT!$F:$AF,19,0),1,10)),"")),"")</f>
        <v/>
      </c>
      <c r="N1169" s="20" t="str">
        <f>IFERROR(INT(IF(OR(IMPORT!K1169="intervention",IMPORT!K1169="intervention-late",IMPORT!K1169="unavailable"),IF(J1169&lt;&gt;"",MID(VLOOKUP(B1169,IMPORT!$F:$AF,22,0),1,10),MID(VLOOKUP(B1169,IMPORT!$F:$AF,20,0),1,10)),"")),"")</f>
        <v/>
      </c>
      <c r="O1169" s="18" t="str">
        <f t="shared" ca="1" si="18"/>
        <v/>
      </c>
      <c r="P1169" s="14" t="str">
        <f>IFERROR(INT(IF(MID(VLOOKUP(B1169,IMPORT!$F:$AF,23,FALSE),1,10)&lt;&gt;"null",MID(VLOOKUP(B1169,IMPORT!$F:$AF,23,FALSE),1,10),"")),"")</f>
        <v/>
      </c>
      <c r="Q1169" s="16" t="str">
        <f>IFERROR(INT(IF(MID(VLOOKUP(B1169,IMPORT!$F:$AF,26,FALSE),1,10)&lt;&gt;"null",MID(VLOOKUP(B1169,IMPORT!$F:$AF,26,FALSE),1,10),"")),"")</f>
        <v/>
      </c>
      <c r="R1169" s="16" t="str">
        <f>IFERROR(IF(VLOOKUP(B1169,IMPORT!$F:$AF,11,FALSE)="true","X",""),"")</f>
        <v/>
      </c>
      <c r="S1169" s="16" t="str">
        <f>IFERROR(IF(VLOOKUP(B1169,IMPORT!$F:$AF,12,FALSE)="true","X",""),"")</f>
        <v/>
      </c>
      <c r="T1169" s="16" t="str">
        <f>IFERROR(IF(VLOOKUP(B1169,IMPORT!$F:$AF,9,FALSE)="true","X",""),"")</f>
        <v/>
      </c>
      <c r="U1169" s="16" t="str">
        <f>IFERROR(IF(VLOOKUP(B1169,IMPORT!$F:$AF,10,FALSE)="true","X",""),"")</f>
        <v/>
      </c>
      <c r="V1169" s="16" t="str">
        <f>IFERROR(IF(VLOOKUP(B1169,IMPORT!$F:$AF,13,FALSE)="true","X",""),"")</f>
        <v/>
      </c>
      <c r="W1169" s="16" t="str">
        <f>IFERROR(IF(VLOOKUP(B1169,IMPORT!$F:$AF,14,FALSE)="true","X",""),"")</f>
        <v/>
      </c>
      <c r="X1169" s="12" t="str">
        <f>IFERROR(INT(IF(MID(VLOOKUP(B1169,IMPORT!$F:$AF,27,FALSE),1,10)&lt;&gt;"null",MID(VLOOKUP(B1169,IMPORT!$F:$AF,27,FALSE),1,10),"-")),"")</f>
        <v/>
      </c>
      <c r="Y1169" s="21" t="str">
        <f>IFERROR(IF(VLOOKUP(B1169,IMPORT!$F:$AF,24,FALSE)&lt;&gt;"null",VLOOKUP(B1169,IMPORT!$F:$AF,24,FALSE),""),"")</f>
        <v/>
      </c>
      <c r="Z1169" s="18" t="str">
        <f>IFERROR(IF(VLOOKUP(B1169,IMPORT!$F:$AF,25,FALSE)&lt;&gt;"null",VLOOKUP(B1169,IMPORT!$F:$AF,25,FALSE),""),"")</f>
        <v/>
      </c>
    </row>
    <row r="1170" spans="1:26">
      <c r="A1170" s="1" t="str">
        <f>IFERROR(IF(IMPORT!C1170&lt;&gt;"",IMPORT!C1170,""),"")</f>
        <v/>
      </c>
      <c r="B1170" s="1">
        <f>IFERROR(VLOOKUP(D1170,IMPORT!$1:$1048576,6,FALSE),"")</f>
        <v>0</v>
      </c>
      <c r="C1170" s="1" t="str">
        <f>IFERROR(VLOOKUP(B1170,IMPORT!$F:$G,2,FALSE),"")</f>
        <v/>
      </c>
      <c r="D1170" s="8" t="str">
        <f>IFERROR(IF(IMPORT!A1170&lt;&gt;"",IMPORT!A1170,""),"")</f>
        <v/>
      </c>
      <c r="E1170" s="1">
        <f>IFERROR(VLOOKUP(D1170,IMPORT!$1:$1048576,21,FALSE),"")</f>
        <v>0</v>
      </c>
      <c r="F1170" s="25" t="str">
        <f>IFERROR(IF(VLOOKUP(B1170,IMPORT!$F:$J,4,0)="true","","S"),"")</f>
        <v/>
      </c>
      <c r="G1170" s="10" t="str">
        <f>IFERROR(IF(VLOOKUP(B1170,IMPORT!$F:$J,5,0)="normal","","B"),"")</f>
        <v/>
      </c>
      <c r="H1170" s="26" t="str">
        <f>IFERROR(IF(VLOOKUP(B1170,IMPORT!$F:$L,7,0)="true","","P"),"")</f>
        <v/>
      </c>
      <c r="I1170" s="18" t="str">
        <f>IF(AND(OR(IMPORT!K1170="available",IMPORT!K1170="reservation",IMPORT!K1170="reservation-late"),OR(A1170&lt;&gt;"Z - Garage - Livraison",A1170&lt;&gt;"Z - Garage - Livraison")),B1170,"")</f>
        <v/>
      </c>
      <c r="J1170" s="18" t="str">
        <f>IFERROR(IF(VLOOKUP(B1170,IMPORT!$F:$AF,21,FALSE)&lt;&gt;"null",IF(OR(A1170="Z - Garage - Livraison",A1170="Z - Garage - Restitution"),"",B1170),""),"")</f>
        <v/>
      </c>
      <c r="K1170" s="18" t="str">
        <f>IF(AND(J1170="",OR(IMPORT!K1170="intervention",IMPORT!K1170="intervention-late")),IF(OR(A1170="Z - Garage - Livraison",A1170="Z - Garage - Restitution"),"",B1170),"")</f>
        <v/>
      </c>
      <c r="L1170" s="18" t="str">
        <f>IFERROR(IF(OR(A1170="Z - Garage - Livraison",A1170="Z - Garage - Restitution"),B1170,""),"")</f>
        <v/>
      </c>
      <c r="M1170" s="20" t="str">
        <f>IFERROR(INT(IF(OR(IMPORT!K1170="intervention",IMPORT!K1170="intervention-late",IMPORT!K1170="unavailable"),IF(J1170&lt;&gt;"",MID(VLOOKUP(B1170,IMPORT!$F:$AF,21,0),1,10),MID(VLOOKUP(B1170,IMPORT!$F:$AF,19,0),1,10)),"")),"")</f>
        <v/>
      </c>
      <c r="N1170" s="20" t="str">
        <f>IFERROR(INT(IF(OR(IMPORT!K1170="intervention",IMPORT!K1170="intervention-late",IMPORT!K1170="unavailable"),IF(J1170&lt;&gt;"",MID(VLOOKUP(B1170,IMPORT!$F:$AF,22,0),1,10),MID(VLOOKUP(B1170,IMPORT!$F:$AF,20,0),1,10)),"")),"")</f>
        <v/>
      </c>
      <c r="O1170" s="18" t="str">
        <f t="shared" ca="1" si="18"/>
        <v/>
      </c>
      <c r="P1170" s="14" t="str">
        <f>IFERROR(INT(IF(MID(VLOOKUP(B1170,IMPORT!$F:$AF,23,FALSE),1,10)&lt;&gt;"null",MID(VLOOKUP(B1170,IMPORT!$F:$AF,23,FALSE),1,10),"")),"")</f>
        <v/>
      </c>
      <c r="Q1170" s="16" t="str">
        <f>IFERROR(INT(IF(MID(VLOOKUP(B1170,IMPORT!$F:$AF,26,FALSE),1,10)&lt;&gt;"null",MID(VLOOKUP(B1170,IMPORT!$F:$AF,26,FALSE),1,10),"")),"")</f>
        <v/>
      </c>
      <c r="R1170" s="16" t="str">
        <f>IFERROR(IF(VLOOKUP(B1170,IMPORT!$F:$AF,11,FALSE)="true","X",""),"")</f>
        <v/>
      </c>
      <c r="S1170" s="16" t="str">
        <f>IFERROR(IF(VLOOKUP(B1170,IMPORT!$F:$AF,12,FALSE)="true","X",""),"")</f>
        <v/>
      </c>
      <c r="T1170" s="16" t="str">
        <f>IFERROR(IF(VLOOKUP(B1170,IMPORT!$F:$AF,9,FALSE)="true","X",""),"")</f>
        <v/>
      </c>
      <c r="U1170" s="16" t="str">
        <f>IFERROR(IF(VLOOKUP(B1170,IMPORT!$F:$AF,10,FALSE)="true","X",""),"")</f>
        <v/>
      </c>
      <c r="V1170" s="16" t="str">
        <f>IFERROR(IF(VLOOKUP(B1170,IMPORT!$F:$AF,13,FALSE)="true","X",""),"")</f>
        <v/>
      </c>
      <c r="W1170" s="16" t="str">
        <f>IFERROR(IF(VLOOKUP(B1170,IMPORT!$F:$AF,14,FALSE)="true","X",""),"")</f>
        <v/>
      </c>
      <c r="X1170" s="12" t="str">
        <f>IFERROR(INT(IF(MID(VLOOKUP(B1170,IMPORT!$F:$AF,27,FALSE),1,10)&lt;&gt;"null",MID(VLOOKUP(B1170,IMPORT!$F:$AF,27,FALSE),1,10),"-")),"")</f>
        <v/>
      </c>
      <c r="Y1170" s="21" t="str">
        <f>IFERROR(IF(VLOOKUP(B1170,IMPORT!$F:$AF,24,FALSE)&lt;&gt;"null",VLOOKUP(B1170,IMPORT!$F:$AF,24,FALSE),""),"")</f>
        <v/>
      </c>
      <c r="Z1170" s="18" t="str">
        <f>IFERROR(IF(VLOOKUP(B1170,IMPORT!$F:$AF,25,FALSE)&lt;&gt;"null",VLOOKUP(B1170,IMPORT!$F:$AF,25,FALSE),""),"")</f>
        <v/>
      </c>
    </row>
    <row r="1171" spans="1:26">
      <c r="A1171" s="1" t="str">
        <f>IFERROR(IF(IMPORT!C1171&lt;&gt;"",IMPORT!C1171,""),"")</f>
        <v/>
      </c>
      <c r="B1171" s="1">
        <f>IFERROR(VLOOKUP(D1171,IMPORT!$1:$1048576,6,FALSE),"")</f>
        <v>0</v>
      </c>
      <c r="C1171" s="1" t="str">
        <f>IFERROR(VLOOKUP(B1171,IMPORT!$F:$G,2,FALSE),"")</f>
        <v/>
      </c>
      <c r="D1171" s="8" t="str">
        <f>IFERROR(IF(IMPORT!A1171&lt;&gt;"",IMPORT!A1171,""),"")</f>
        <v/>
      </c>
      <c r="E1171" s="1">
        <f>IFERROR(VLOOKUP(D1171,IMPORT!$1:$1048576,21,FALSE),"")</f>
        <v>0</v>
      </c>
      <c r="F1171" s="25" t="str">
        <f>IFERROR(IF(VLOOKUP(B1171,IMPORT!$F:$J,4,0)="true","","S"),"")</f>
        <v/>
      </c>
      <c r="G1171" s="10" t="str">
        <f>IFERROR(IF(VLOOKUP(B1171,IMPORT!$F:$J,5,0)="normal","","B"),"")</f>
        <v/>
      </c>
      <c r="H1171" s="26" t="str">
        <f>IFERROR(IF(VLOOKUP(B1171,IMPORT!$F:$L,7,0)="true","","P"),"")</f>
        <v/>
      </c>
      <c r="I1171" s="18" t="str">
        <f>IF(AND(OR(IMPORT!K1171="available",IMPORT!K1171="reservation",IMPORT!K1171="reservation-late"),OR(A1171&lt;&gt;"Z - Garage - Livraison",A1171&lt;&gt;"Z - Garage - Livraison")),B1171,"")</f>
        <v/>
      </c>
      <c r="J1171" s="18" t="str">
        <f>IFERROR(IF(VLOOKUP(B1171,IMPORT!$F:$AF,21,FALSE)&lt;&gt;"null",IF(OR(A1171="Z - Garage - Livraison",A1171="Z - Garage - Restitution"),"",B1171),""),"")</f>
        <v/>
      </c>
      <c r="K1171" s="18" t="str">
        <f>IF(AND(J1171="",OR(IMPORT!K1171="intervention",IMPORT!K1171="intervention-late")),IF(OR(A1171="Z - Garage - Livraison",A1171="Z - Garage - Restitution"),"",B1171),"")</f>
        <v/>
      </c>
      <c r="L1171" s="18" t="str">
        <f>IFERROR(IF(OR(A1171="Z - Garage - Livraison",A1171="Z - Garage - Restitution"),B1171,""),"")</f>
        <v/>
      </c>
      <c r="M1171" s="20" t="str">
        <f>IFERROR(INT(IF(OR(IMPORT!K1171="intervention",IMPORT!K1171="intervention-late",IMPORT!K1171="unavailable"),IF(J1171&lt;&gt;"",MID(VLOOKUP(B1171,IMPORT!$F:$AF,21,0),1,10),MID(VLOOKUP(B1171,IMPORT!$F:$AF,19,0),1,10)),"")),"")</f>
        <v/>
      </c>
      <c r="N1171" s="20" t="str">
        <f>IFERROR(INT(IF(OR(IMPORT!K1171="intervention",IMPORT!K1171="intervention-late",IMPORT!K1171="unavailable"),IF(J1171&lt;&gt;"",MID(VLOOKUP(B1171,IMPORT!$F:$AF,22,0),1,10),MID(VLOOKUP(B1171,IMPORT!$F:$AF,20,0),1,10)),"")),"")</f>
        <v/>
      </c>
      <c r="O1171" s="18" t="str">
        <f t="shared" ca="1" si="18"/>
        <v/>
      </c>
      <c r="P1171" s="14" t="str">
        <f>IFERROR(INT(IF(MID(VLOOKUP(B1171,IMPORT!$F:$AF,23,FALSE),1,10)&lt;&gt;"null",MID(VLOOKUP(B1171,IMPORT!$F:$AF,23,FALSE),1,10),"")),"")</f>
        <v/>
      </c>
      <c r="Q1171" s="16" t="str">
        <f>IFERROR(INT(IF(MID(VLOOKUP(B1171,IMPORT!$F:$AF,26,FALSE),1,10)&lt;&gt;"null",MID(VLOOKUP(B1171,IMPORT!$F:$AF,26,FALSE),1,10),"")),"")</f>
        <v/>
      </c>
      <c r="R1171" s="16" t="str">
        <f>IFERROR(IF(VLOOKUP(B1171,IMPORT!$F:$AF,11,FALSE)="true","X",""),"")</f>
        <v/>
      </c>
      <c r="S1171" s="16" t="str">
        <f>IFERROR(IF(VLOOKUP(B1171,IMPORT!$F:$AF,12,FALSE)="true","X",""),"")</f>
        <v/>
      </c>
      <c r="T1171" s="16" t="str">
        <f>IFERROR(IF(VLOOKUP(B1171,IMPORT!$F:$AF,9,FALSE)="true","X",""),"")</f>
        <v/>
      </c>
      <c r="U1171" s="16" t="str">
        <f>IFERROR(IF(VLOOKUP(B1171,IMPORT!$F:$AF,10,FALSE)="true","X",""),"")</f>
        <v/>
      </c>
      <c r="V1171" s="16" t="str">
        <f>IFERROR(IF(VLOOKUP(B1171,IMPORT!$F:$AF,13,FALSE)="true","X",""),"")</f>
        <v/>
      </c>
      <c r="W1171" s="16" t="str">
        <f>IFERROR(IF(VLOOKUP(B1171,IMPORT!$F:$AF,14,FALSE)="true","X",""),"")</f>
        <v/>
      </c>
      <c r="X1171" s="12" t="str">
        <f>IFERROR(INT(IF(MID(VLOOKUP(B1171,IMPORT!$F:$AF,27,FALSE),1,10)&lt;&gt;"null",MID(VLOOKUP(B1171,IMPORT!$F:$AF,27,FALSE),1,10),"-")),"")</f>
        <v/>
      </c>
      <c r="Y1171" s="21" t="str">
        <f>IFERROR(IF(VLOOKUP(B1171,IMPORT!$F:$AF,24,FALSE)&lt;&gt;"null",VLOOKUP(B1171,IMPORT!$F:$AF,24,FALSE),""),"")</f>
        <v/>
      </c>
      <c r="Z1171" s="18" t="str">
        <f>IFERROR(IF(VLOOKUP(B1171,IMPORT!$F:$AF,25,FALSE)&lt;&gt;"null",VLOOKUP(B1171,IMPORT!$F:$AF,25,FALSE),""),"")</f>
        <v/>
      </c>
    </row>
    <row r="1172" spans="1:26">
      <c r="A1172" s="1" t="str">
        <f>IFERROR(IF(IMPORT!C1172&lt;&gt;"",IMPORT!C1172,""),"")</f>
        <v/>
      </c>
      <c r="B1172" s="1">
        <f>IFERROR(VLOOKUP(D1172,IMPORT!$1:$1048576,6,FALSE),"")</f>
        <v>0</v>
      </c>
      <c r="C1172" s="1" t="str">
        <f>IFERROR(VLOOKUP(B1172,IMPORT!$F:$G,2,FALSE),"")</f>
        <v/>
      </c>
      <c r="D1172" s="8" t="str">
        <f>IFERROR(IF(IMPORT!A1172&lt;&gt;"",IMPORT!A1172,""),"")</f>
        <v/>
      </c>
      <c r="E1172" s="1">
        <f>IFERROR(VLOOKUP(D1172,IMPORT!$1:$1048576,21,FALSE),"")</f>
        <v>0</v>
      </c>
      <c r="F1172" s="25" t="str">
        <f>IFERROR(IF(VLOOKUP(B1172,IMPORT!$F:$J,4,0)="true","","S"),"")</f>
        <v/>
      </c>
      <c r="G1172" s="10" t="str">
        <f>IFERROR(IF(VLOOKUP(B1172,IMPORT!$F:$J,5,0)="normal","","B"),"")</f>
        <v/>
      </c>
      <c r="H1172" s="26" t="str">
        <f>IFERROR(IF(VLOOKUP(B1172,IMPORT!$F:$L,7,0)="true","","P"),"")</f>
        <v/>
      </c>
      <c r="I1172" s="18" t="str">
        <f>IF(AND(OR(IMPORT!K1172="available",IMPORT!K1172="reservation",IMPORT!K1172="reservation-late"),OR(A1172&lt;&gt;"Z - Garage - Livraison",A1172&lt;&gt;"Z - Garage - Livraison")),B1172,"")</f>
        <v/>
      </c>
      <c r="J1172" s="18" t="str">
        <f>IFERROR(IF(VLOOKUP(B1172,IMPORT!$F:$AF,21,FALSE)&lt;&gt;"null",IF(OR(A1172="Z - Garage - Livraison",A1172="Z - Garage - Restitution"),"",B1172),""),"")</f>
        <v/>
      </c>
      <c r="K1172" s="18" t="str">
        <f>IF(AND(J1172="",OR(IMPORT!K1172="intervention",IMPORT!K1172="intervention-late")),IF(OR(A1172="Z - Garage - Livraison",A1172="Z - Garage - Restitution"),"",B1172),"")</f>
        <v/>
      </c>
      <c r="L1172" s="18" t="str">
        <f>IFERROR(IF(OR(A1172="Z - Garage - Livraison",A1172="Z - Garage - Restitution"),B1172,""),"")</f>
        <v/>
      </c>
      <c r="M1172" s="20" t="str">
        <f>IFERROR(INT(IF(OR(IMPORT!K1172="intervention",IMPORT!K1172="intervention-late",IMPORT!K1172="unavailable"),IF(J1172&lt;&gt;"",MID(VLOOKUP(B1172,IMPORT!$F:$AF,21,0),1,10),MID(VLOOKUP(B1172,IMPORT!$F:$AF,19,0),1,10)),"")),"")</f>
        <v/>
      </c>
      <c r="N1172" s="20" t="str">
        <f>IFERROR(INT(IF(OR(IMPORT!K1172="intervention",IMPORT!K1172="intervention-late",IMPORT!K1172="unavailable"),IF(J1172&lt;&gt;"",MID(VLOOKUP(B1172,IMPORT!$F:$AF,22,0),1,10),MID(VLOOKUP(B1172,IMPORT!$F:$AF,20,0),1,10)),"")),"")</f>
        <v/>
      </c>
      <c r="O1172" s="18" t="str">
        <f t="shared" ca="1" si="18"/>
        <v/>
      </c>
      <c r="P1172" s="14" t="str">
        <f>IFERROR(INT(IF(MID(VLOOKUP(B1172,IMPORT!$F:$AF,23,FALSE),1,10)&lt;&gt;"null",MID(VLOOKUP(B1172,IMPORT!$F:$AF,23,FALSE),1,10),"")),"")</f>
        <v/>
      </c>
      <c r="Q1172" s="16" t="str">
        <f>IFERROR(INT(IF(MID(VLOOKUP(B1172,IMPORT!$F:$AF,26,FALSE),1,10)&lt;&gt;"null",MID(VLOOKUP(B1172,IMPORT!$F:$AF,26,FALSE),1,10),"")),"")</f>
        <v/>
      </c>
      <c r="R1172" s="16" t="str">
        <f>IFERROR(IF(VLOOKUP(B1172,IMPORT!$F:$AF,11,FALSE)="true","X",""),"")</f>
        <v/>
      </c>
      <c r="S1172" s="16" t="str">
        <f>IFERROR(IF(VLOOKUP(B1172,IMPORT!$F:$AF,12,FALSE)="true","X",""),"")</f>
        <v/>
      </c>
      <c r="T1172" s="16" t="str">
        <f>IFERROR(IF(VLOOKUP(B1172,IMPORT!$F:$AF,9,FALSE)="true","X",""),"")</f>
        <v/>
      </c>
      <c r="U1172" s="16" t="str">
        <f>IFERROR(IF(VLOOKUP(B1172,IMPORT!$F:$AF,10,FALSE)="true","X",""),"")</f>
        <v/>
      </c>
      <c r="V1172" s="16" t="str">
        <f>IFERROR(IF(VLOOKUP(B1172,IMPORT!$F:$AF,13,FALSE)="true","X",""),"")</f>
        <v/>
      </c>
      <c r="W1172" s="16" t="str">
        <f>IFERROR(IF(VLOOKUP(B1172,IMPORT!$F:$AF,14,FALSE)="true","X",""),"")</f>
        <v/>
      </c>
      <c r="X1172" s="12" t="str">
        <f>IFERROR(INT(IF(MID(VLOOKUP(B1172,IMPORT!$F:$AF,27,FALSE),1,10)&lt;&gt;"null",MID(VLOOKUP(B1172,IMPORT!$F:$AF,27,FALSE),1,10),"-")),"")</f>
        <v/>
      </c>
      <c r="Y1172" s="21" t="str">
        <f>IFERROR(IF(VLOOKUP(B1172,IMPORT!$F:$AF,24,FALSE)&lt;&gt;"null",VLOOKUP(B1172,IMPORT!$F:$AF,24,FALSE),""),"")</f>
        <v/>
      </c>
      <c r="Z1172" s="18" t="str">
        <f>IFERROR(IF(VLOOKUP(B1172,IMPORT!$F:$AF,25,FALSE)&lt;&gt;"null",VLOOKUP(B1172,IMPORT!$F:$AF,25,FALSE),""),"")</f>
        <v/>
      </c>
    </row>
    <row r="1173" spans="1:26">
      <c r="A1173" s="1" t="str">
        <f>IFERROR(IF(IMPORT!C1173&lt;&gt;"",IMPORT!C1173,""),"")</f>
        <v/>
      </c>
      <c r="B1173" s="1">
        <f>IFERROR(VLOOKUP(D1173,IMPORT!$1:$1048576,6,FALSE),"")</f>
        <v>0</v>
      </c>
      <c r="C1173" s="1" t="str">
        <f>IFERROR(VLOOKUP(B1173,IMPORT!$F:$G,2,FALSE),"")</f>
        <v/>
      </c>
      <c r="D1173" s="8" t="str">
        <f>IFERROR(IF(IMPORT!A1173&lt;&gt;"",IMPORT!A1173,""),"")</f>
        <v/>
      </c>
      <c r="E1173" s="1">
        <f>IFERROR(VLOOKUP(D1173,IMPORT!$1:$1048576,21,FALSE),"")</f>
        <v>0</v>
      </c>
      <c r="F1173" s="25" t="str">
        <f>IFERROR(IF(VLOOKUP(B1173,IMPORT!$F:$J,4,0)="true","","S"),"")</f>
        <v/>
      </c>
      <c r="G1173" s="10" t="str">
        <f>IFERROR(IF(VLOOKUP(B1173,IMPORT!$F:$J,5,0)="normal","","B"),"")</f>
        <v/>
      </c>
      <c r="H1173" s="26" t="str">
        <f>IFERROR(IF(VLOOKUP(B1173,IMPORT!$F:$L,7,0)="true","","P"),"")</f>
        <v/>
      </c>
      <c r="I1173" s="18" t="str">
        <f>IF(AND(OR(IMPORT!K1173="available",IMPORT!K1173="reservation",IMPORT!K1173="reservation-late"),OR(A1173&lt;&gt;"Z - Garage - Livraison",A1173&lt;&gt;"Z - Garage - Livraison")),B1173,"")</f>
        <v/>
      </c>
      <c r="J1173" s="18" t="str">
        <f>IFERROR(IF(VLOOKUP(B1173,IMPORT!$F:$AF,21,FALSE)&lt;&gt;"null",IF(OR(A1173="Z - Garage - Livraison",A1173="Z - Garage - Restitution"),"",B1173),""),"")</f>
        <v/>
      </c>
      <c r="K1173" s="18" t="str">
        <f>IF(AND(J1173="",OR(IMPORT!K1173="intervention",IMPORT!K1173="intervention-late")),IF(OR(A1173="Z - Garage - Livraison",A1173="Z - Garage - Restitution"),"",B1173),"")</f>
        <v/>
      </c>
      <c r="L1173" s="18" t="str">
        <f>IFERROR(IF(OR(A1173="Z - Garage - Livraison",A1173="Z - Garage - Restitution"),B1173,""),"")</f>
        <v/>
      </c>
      <c r="M1173" s="20" t="str">
        <f>IFERROR(INT(IF(OR(IMPORT!K1173="intervention",IMPORT!K1173="intervention-late",IMPORT!K1173="unavailable"),IF(J1173&lt;&gt;"",MID(VLOOKUP(B1173,IMPORT!$F:$AF,21,0),1,10),MID(VLOOKUP(B1173,IMPORT!$F:$AF,19,0),1,10)),"")),"")</f>
        <v/>
      </c>
      <c r="N1173" s="20" t="str">
        <f>IFERROR(INT(IF(OR(IMPORT!K1173="intervention",IMPORT!K1173="intervention-late",IMPORT!K1173="unavailable"),IF(J1173&lt;&gt;"",MID(VLOOKUP(B1173,IMPORT!$F:$AF,22,0),1,10),MID(VLOOKUP(B1173,IMPORT!$F:$AF,20,0),1,10)),"")),"")</f>
        <v/>
      </c>
      <c r="O1173" s="18" t="str">
        <f t="shared" ca="1" si="18"/>
        <v/>
      </c>
      <c r="P1173" s="14" t="str">
        <f>IFERROR(INT(IF(MID(VLOOKUP(B1173,IMPORT!$F:$AF,23,FALSE),1,10)&lt;&gt;"null",MID(VLOOKUP(B1173,IMPORT!$F:$AF,23,FALSE),1,10),"")),"")</f>
        <v/>
      </c>
      <c r="Q1173" s="16" t="str">
        <f>IFERROR(INT(IF(MID(VLOOKUP(B1173,IMPORT!$F:$AF,26,FALSE),1,10)&lt;&gt;"null",MID(VLOOKUP(B1173,IMPORT!$F:$AF,26,FALSE),1,10),"")),"")</f>
        <v/>
      </c>
      <c r="R1173" s="16" t="str">
        <f>IFERROR(IF(VLOOKUP(B1173,IMPORT!$F:$AF,11,FALSE)="true","X",""),"")</f>
        <v/>
      </c>
      <c r="S1173" s="16" t="str">
        <f>IFERROR(IF(VLOOKUP(B1173,IMPORT!$F:$AF,12,FALSE)="true","X",""),"")</f>
        <v/>
      </c>
      <c r="T1173" s="16" t="str">
        <f>IFERROR(IF(VLOOKUP(B1173,IMPORT!$F:$AF,9,FALSE)="true","X",""),"")</f>
        <v/>
      </c>
      <c r="U1173" s="16" t="str">
        <f>IFERROR(IF(VLOOKUP(B1173,IMPORT!$F:$AF,10,FALSE)="true","X",""),"")</f>
        <v/>
      </c>
      <c r="V1173" s="16" t="str">
        <f>IFERROR(IF(VLOOKUP(B1173,IMPORT!$F:$AF,13,FALSE)="true","X",""),"")</f>
        <v/>
      </c>
      <c r="W1173" s="16" t="str">
        <f>IFERROR(IF(VLOOKUP(B1173,IMPORT!$F:$AF,14,FALSE)="true","X",""),"")</f>
        <v/>
      </c>
      <c r="X1173" s="12" t="str">
        <f>IFERROR(INT(IF(MID(VLOOKUP(B1173,IMPORT!$F:$AF,27,FALSE),1,10)&lt;&gt;"null",MID(VLOOKUP(B1173,IMPORT!$F:$AF,27,FALSE),1,10),"-")),"")</f>
        <v/>
      </c>
      <c r="Y1173" s="21" t="str">
        <f>IFERROR(IF(VLOOKUP(B1173,IMPORT!$F:$AF,24,FALSE)&lt;&gt;"null",VLOOKUP(B1173,IMPORT!$F:$AF,24,FALSE),""),"")</f>
        <v/>
      </c>
      <c r="Z1173" s="18" t="str">
        <f>IFERROR(IF(VLOOKUP(B1173,IMPORT!$F:$AF,25,FALSE)&lt;&gt;"null",VLOOKUP(B1173,IMPORT!$F:$AF,25,FALSE),""),"")</f>
        <v/>
      </c>
    </row>
    <row r="1174" spans="1:26">
      <c r="A1174" s="1" t="str">
        <f>IFERROR(IF(IMPORT!C1174&lt;&gt;"",IMPORT!C1174,""),"")</f>
        <v/>
      </c>
      <c r="B1174" s="1">
        <f>IFERROR(VLOOKUP(D1174,IMPORT!$1:$1048576,6,FALSE),"")</f>
        <v>0</v>
      </c>
      <c r="C1174" s="1" t="str">
        <f>IFERROR(VLOOKUP(B1174,IMPORT!$F:$G,2,FALSE),"")</f>
        <v/>
      </c>
      <c r="D1174" s="8" t="str">
        <f>IFERROR(IF(IMPORT!A1174&lt;&gt;"",IMPORT!A1174,""),"")</f>
        <v/>
      </c>
      <c r="E1174" s="1">
        <f>IFERROR(VLOOKUP(D1174,IMPORT!$1:$1048576,21,FALSE),"")</f>
        <v>0</v>
      </c>
      <c r="F1174" s="25" t="str">
        <f>IFERROR(IF(VLOOKUP(B1174,IMPORT!$F:$J,4,0)="true","","S"),"")</f>
        <v/>
      </c>
      <c r="G1174" s="10" t="str">
        <f>IFERROR(IF(VLOOKUP(B1174,IMPORT!$F:$J,5,0)="normal","","B"),"")</f>
        <v/>
      </c>
      <c r="H1174" s="26" t="str">
        <f>IFERROR(IF(VLOOKUP(B1174,IMPORT!$F:$L,7,0)="true","","P"),"")</f>
        <v/>
      </c>
      <c r="I1174" s="18" t="str">
        <f>IF(AND(OR(IMPORT!K1174="available",IMPORT!K1174="reservation",IMPORT!K1174="reservation-late"),OR(A1174&lt;&gt;"Z - Garage - Livraison",A1174&lt;&gt;"Z - Garage - Livraison")),B1174,"")</f>
        <v/>
      </c>
      <c r="J1174" s="18" t="str">
        <f>IFERROR(IF(VLOOKUP(B1174,IMPORT!$F:$AF,21,FALSE)&lt;&gt;"null",IF(OR(A1174="Z - Garage - Livraison",A1174="Z - Garage - Restitution"),"",B1174),""),"")</f>
        <v/>
      </c>
      <c r="K1174" s="18" t="str">
        <f>IF(AND(J1174="",OR(IMPORT!K1174="intervention",IMPORT!K1174="intervention-late")),IF(OR(A1174="Z - Garage - Livraison",A1174="Z - Garage - Restitution"),"",B1174),"")</f>
        <v/>
      </c>
      <c r="L1174" s="18" t="str">
        <f>IFERROR(IF(OR(A1174="Z - Garage - Livraison",A1174="Z - Garage - Restitution"),B1174,""),"")</f>
        <v/>
      </c>
      <c r="M1174" s="20" t="str">
        <f>IFERROR(INT(IF(OR(IMPORT!K1174="intervention",IMPORT!K1174="intervention-late",IMPORT!K1174="unavailable"),IF(J1174&lt;&gt;"",MID(VLOOKUP(B1174,IMPORT!$F:$AF,21,0),1,10),MID(VLOOKUP(B1174,IMPORT!$F:$AF,19,0),1,10)),"")),"")</f>
        <v/>
      </c>
      <c r="N1174" s="20" t="str">
        <f>IFERROR(INT(IF(OR(IMPORT!K1174="intervention",IMPORT!K1174="intervention-late",IMPORT!K1174="unavailable"),IF(J1174&lt;&gt;"",MID(VLOOKUP(B1174,IMPORT!$F:$AF,22,0),1,10),MID(VLOOKUP(B1174,IMPORT!$F:$AF,20,0),1,10)),"")),"")</f>
        <v/>
      </c>
      <c r="O1174" s="18" t="str">
        <f t="shared" ca="1" si="18"/>
        <v/>
      </c>
      <c r="P1174" s="14" t="str">
        <f>IFERROR(INT(IF(MID(VLOOKUP(B1174,IMPORT!$F:$AF,23,FALSE),1,10)&lt;&gt;"null",MID(VLOOKUP(B1174,IMPORT!$F:$AF,23,FALSE),1,10),"")),"")</f>
        <v/>
      </c>
      <c r="Q1174" s="16" t="str">
        <f>IFERROR(INT(IF(MID(VLOOKUP(B1174,IMPORT!$F:$AF,26,FALSE),1,10)&lt;&gt;"null",MID(VLOOKUP(B1174,IMPORT!$F:$AF,26,FALSE),1,10),"")),"")</f>
        <v/>
      </c>
      <c r="R1174" s="16" t="str">
        <f>IFERROR(IF(VLOOKUP(B1174,IMPORT!$F:$AF,11,FALSE)="true","X",""),"")</f>
        <v/>
      </c>
      <c r="S1174" s="16" t="str">
        <f>IFERROR(IF(VLOOKUP(B1174,IMPORT!$F:$AF,12,FALSE)="true","X",""),"")</f>
        <v/>
      </c>
      <c r="T1174" s="16" t="str">
        <f>IFERROR(IF(VLOOKUP(B1174,IMPORT!$F:$AF,9,FALSE)="true","X",""),"")</f>
        <v/>
      </c>
      <c r="U1174" s="16" t="str">
        <f>IFERROR(IF(VLOOKUP(B1174,IMPORT!$F:$AF,10,FALSE)="true","X",""),"")</f>
        <v/>
      </c>
      <c r="V1174" s="16" t="str">
        <f>IFERROR(IF(VLOOKUP(B1174,IMPORT!$F:$AF,13,FALSE)="true","X",""),"")</f>
        <v/>
      </c>
      <c r="W1174" s="16" t="str">
        <f>IFERROR(IF(VLOOKUP(B1174,IMPORT!$F:$AF,14,FALSE)="true","X",""),"")</f>
        <v/>
      </c>
      <c r="X1174" s="12" t="str">
        <f>IFERROR(INT(IF(MID(VLOOKUP(B1174,IMPORT!$F:$AF,27,FALSE),1,10)&lt;&gt;"null",MID(VLOOKUP(B1174,IMPORT!$F:$AF,27,FALSE),1,10),"-")),"")</f>
        <v/>
      </c>
      <c r="Y1174" s="21" t="str">
        <f>IFERROR(IF(VLOOKUP(B1174,IMPORT!$F:$AF,24,FALSE)&lt;&gt;"null",VLOOKUP(B1174,IMPORT!$F:$AF,24,FALSE),""),"")</f>
        <v/>
      </c>
      <c r="Z1174" s="18" t="str">
        <f>IFERROR(IF(VLOOKUP(B1174,IMPORT!$F:$AF,25,FALSE)&lt;&gt;"null",VLOOKUP(B1174,IMPORT!$F:$AF,25,FALSE),""),"")</f>
        <v/>
      </c>
    </row>
    <row r="1175" spans="1:26">
      <c r="A1175" s="1" t="str">
        <f>IFERROR(IF(IMPORT!C1175&lt;&gt;"",IMPORT!C1175,""),"")</f>
        <v/>
      </c>
      <c r="B1175" s="1">
        <f>IFERROR(VLOOKUP(D1175,IMPORT!$1:$1048576,6,FALSE),"")</f>
        <v>0</v>
      </c>
      <c r="C1175" s="1" t="str">
        <f>IFERROR(VLOOKUP(B1175,IMPORT!$F:$G,2,FALSE),"")</f>
        <v/>
      </c>
      <c r="D1175" s="8" t="str">
        <f>IFERROR(IF(IMPORT!A1175&lt;&gt;"",IMPORT!A1175,""),"")</f>
        <v/>
      </c>
      <c r="E1175" s="1">
        <f>IFERROR(VLOOKUP(D1175,IMPORT!$1:$1048576,21,FALSE),"")</f>
        <v>0</v>
      </c>
      <c r="F1175" s="25" t="str">
        <f>IFERROR(IF(VLOOKUP(B1175,IMPORT!$F:$J,4,0)="true","","S"),"")</f>
        <v/>
      </c>
      <c r="G1175" s="10" t="str">
        <f>IFERROR(IF(VLOOKUP(B1175,IMPORT!$F:$J,5,0)="normal","","B"),"")</f>
        <v/>
      </c>
      <c r="H1175" s="26" t="str">
        <f>IFERROR(IF(VLOOKUP(B1175,IMPORT!$F:$L,7,0)="true","","P"),"")</f>
        <v/>
      </c>
      <c r="I1175" s="18" t="str">
        <f>IF(AND(OR(IMPORT!K1175="available",IMPORT!K1175="reservation",IMPORT!K1175="reservation-late"),OR(A1175&lt;&gt;"Z - Garage - Livraison",A1175&lt;&gt;"Z - Garage - Livraison")),B1175,"")</f>
        <v/>
      </c>
      <c r="J1175" s="18" t="str">
        <f>IFERROR(IF(VLOOKUP(B1175,IMPORT!$F:$AF,21,FALSE)&lt;&gt;"null",IF(OR(A1175="Z - Garage - Livraison",A1175="Z - Garage - Restitution"),"",B1175),""),"")</f>
        <v/>
      </c>
      <c r="K1175" s="18" t="str">
        <f>IF(AND(J1175="",OR(IMPORT!K1175="intervention",IMPORT!K1175="intervention-late")),IF(OR(A1175="Z - Garage - Livraison",A1175="Z - Garage - Restitution"),"",B1175),"")</f>
        <v/>
      </c>
      <c r="L1175" s="18" t="str">
        <f>IFERROR(IF(OR(A1175="Z - Garage - Livraison",A1175="Z - Garage - Restitution"),B1175,""),"")</f>
        <v/>
      </c>
      <c r="M1175" s="20" t="str">
        <f>IFERROR(INT(IF(OR(IMPORT!K1175="intervention",IMPORT!K1175="intervention-late",IMPORT!K1175="unavailable"),IF(J1175&lt;&gt;"",MID(VLOOKUP(B1175,IMPORT!$F:$AF,21,0),1,10),MID(VLOOKUP(B1175,IMPORT!$F:$AF,19,0),1,10)),"")),"")</f>
        <v/>
      </c>
      <c r="N1175" s="20" t="str">
        <f>IFERROR(INT(IF(OR(IMPORT!K1175="intervention",IMPORT!K1175="intervention-late",IMPORT!K1175="unavailable"),IF(J1175&lt;&gt;"",MID(VLOOKUP(B1175,IMPORT!$F:$AF,22,0),1,10),MID(VLOOKUP(B1175,IMPORT!$F:$AF,20,0),1,10)),"")),"")</f>
        <v/>
      </c>
      <c r="O1175" s="18" t="str">
        <f t="shared" ca="1" si="18"/>
        <v/>
      </c>
      <c r="P1175" s="14" t="str">
        <f>IFERROR(INT(IF(MID(VLOOKUP(B1175,IMPORT!$F:$AF,23,FALSE),1,10)&lt;&gt;"null",MID(VLOOKUP(B1175,IMPORT!$F:$AF,23,FALSE),1,10),"")),"")</f>
        <v/>
      </c>
      <c r="Q1175" s="16" t="str">
        <f>IFERROR(INT(IF(MID(VLOOKUP(B1175,IMPORT!$F:$AF,26,FALSE),1,10)&lt;&gt;"null",MID(VLOOKUP(B1175,IMPORT!$F:$AF,26,FALSE),1,10),"")),"")</f>
        <v/>
      </c>
      <c r="R1175" s="16" t="str">
        <f>IFERROR(IF(VLOOKUP(B1175,IMPORT!$F:$AF,11,FALSE)="true","X",""),"")</f>
        <v/>
      </c>
      <c r="S1175" s="16" t="str">
        <f>IFERROR(IF(VLOOKUP(B1175,IMPORT!$F:$AF,12,FALSE)="true","X",""),"")</f>
        <v/>
      </c>
      <c r="T1175" s="16" t="str">
        <f>IFERROR(IF(VLOOKUP(B1175,IMPORT!$F:$AF,9,FALSE)="true","X",""),"")</f>
        <v/>
      </c>
      <c r="U1175" s="16" t="str">
        <f>IFERROR(IF(VLOOKUP(B1175,IMPORT!$F:$AF,10,FALSE)="true","X",""),"")</f>
        <v/>
      </c>
      <c r="V1175" s="16" t="str">
        <f>IFERROR(IF(VLOOKUP(B1175,IMPORT!$F:$AF,13,FALSE)="true","X",""),"")</f>
        <v/>
      </c>
      <c r="W1175" s="16" t="str">
        <f>IFERROR(IF(VLOOKUP(B1175,IMPORT!$F:$AF,14,FALSE)="true","X",""),"")</f>
        <v/>
      </c>
      <c r="X1175" s="12" t="str">
        <f>IFERROR(INT(IF(MID(VLOOKUP(B1175,IMPORT!$F:$AF,27,FALSE),1,10)&lt;&gt;"null",MID(VLOOKUP(B1175,IMPORT!$F:$AF,27,FALSE),1,10),"-")),"")</f>
        <v/>
      </c>
      <c r="Y1175" s="21" t="str">
        <f>IFERROR(IF(VLOOKUP(B1175,IMPORT!$F:$AF,24,FALSE)&lt;&gt;"null",VLOOKUP(B1175,IMPORT!$F:$AF,24,FALSE),""),"")</f>
        <v/>
      </c>
      <c r="Z1175" s="18" t="str">
        <f>IFERROR(IF(VLOOKUP(B1175,IMPORT!$F:$AF,25,FALSE)&lt;&gt;"null",VLOOKUP(B1175,IMPORT!$F:$AF,25,FALSE),""),"")</f>
        <v/>
      </c>
    </row>
    <row r="1176" spans="1:26">
      <c r="A1176" s="1" t="str">
        <f>IFERROR(IF(IMPORT!C1176&lt;&gt;"",IMPORT!C1176,""),"")</f>
        <v/>
      </c>
      <c r="B1176" s="1">
        <f>IFERROR(VLOOKUP(D1176,IMPORT!$1:$1048576,6,FALSE),"")</f>
        <v>0</v>
      </c>
      <c r="C1176" s="1" t="str">
        <f>IFERROR(VLOOKUP(B1176,IMPORT!$F:$G,2,FALSE),"")</f>
        <v/>
      </c>
      <c r="D1176" s="8" t="str">
        <f>IFERROR(IF(IMPORT!A1176&lt;&gt;"",IMPORT!A1176,""),"")</f>
        <v/>
      </c>
      <c r="E1176" s="1">
        <f>IFERROR(VLOOKUP(D1176,IMPORT!$1:$1048576,21,FALSE),"")</f>
        <v>0</v>
      </c>
      <c r="F1176" s="25" t="str">
        <f>IFERROR(IF(VLOOKUP(B1176,IMPORT!$F:$J,4,0)="true","","S"),"")</f>
        <v/>
      </c>
      <c r="G1176" s="10" t="str">
        <f>IFERROR(IF(VLOOKUP(B1176,IMPORT!$F:$J,5,0)="normal","","B"),"")</f>
        <v/>
      </c>
      <c r="H1176" s="26" t="str">
        <f>IFERROR(IF(VLOOKUP(B1176,IMPORT!$F:$L,7,0)="true","","P"),"")</f>
        <v/>
      </c>
      <c r="I1176" s="18" t="str">
        <f>IF(AND(OR(IMPORT!K1176="available",IMPORT!K1176="reservation",IMPORT!K1176="reservation-late"),OR(A1176&lt;&gt;"Z - Garage - Livraison",A1176&lt;&gt;"Z - Garage - Livraison")),B1176,"")</f>
        <v/>
      </c>
      <c r="J1176" s="18" t="str">
        <f>IFERROR(IF(VLOOKUP(B1176,IMPORT!$F:$AF,21,FALSE)&lt;&gt;"null",IF(OR(A1176="Z - Garage - Livraison",A1176="Z - Garage - Restitution"),"",B1176),""),"")</f>
        <v/>
      </c>
      <c r="K1176" s="18" t="str">
        <f>IF(AND(J1176="",OR(IMPORT!K1176="intervention",IMPORT!K1176="intervention-late")),IF(OR(A1176="Z - Garage - Livraison",A1176="Z - Garage - Restitution"),"",B1176),"")</f>
        <v/>
      </c>
      <c r="L1176" s="18" t="str">
        <f>IFERROR(IF(OR(A1176="Z - Garage - Livraison",A1176="Z - Garage - Restitution"),B1176,""),"")</f>
        <v/>
      </c>
      <c r="M1176" s="20" t="str">
        <f>IFERROR(INT(IF(OR(IMPORT!K1176="intervention",IMPORT!K1176="intervention-late",IMPORT!K1176="unavailable"),IF(J1176&lt;&gt;"",MID(VLOOKUP(B1176,IMPORT!$F:$AF,21,0),1,10),MID(VLOOKUP(B1176,IMPORT!$F:$AF,19,0),1,10)),"")),"")</f>
        <v/>
      </c>
      <c r="N1176" s="20" t="str">
        <f>IFERROR(INT(IF(OR(IMPORT!K1176="intervention",IMPORT!K1176="intervention-late",IMPORT!K1176="unavailable"),IF(J1176&lt;&gt;"",MID(VLOOKUP(B1176,IMPORT!$F:$AF,22,0),1,10),MID(VLOOKUP(B1176,IMPORT!$F:$AF,20,0),1,10)),"")),"")</f>
        <v/>
      </c>
      <c r="O1176" s="18" t="str">
        <f t="shared" ca="1" si="18"/>
        <v/>
      </c>
      <c r="P1176" s="14" t="str">
        <f>IFERROR(INT(IF(MID(VLOOKUP(B1176,IMPORT!$F:$AF,23,FALSE),1,10)&lt;&gt;"null",MID(VLOOKUP(B1176,IMPORT!$F:$AF,23,FALSE),1,10),"")),"")</f>
        <v/>
      </c>
      <c r="Q1176" s="16" t="str">
        <f>IFERROR(INT(IF(MID(VLOOKUP(B1176,IMPORT!$F:$AF,26,FALSE),1,10)&lt;&gt;"null",MID(VLOOKUP(B1176,IMPORT!$F:$AF,26,FALSE),1,10),"")),"")</f>
        <v/>
      </c>
      <c r="R1176" s="16" t="str">
        <f>IFERROR(IF(VLOOKUP(B1176,IMPORT!$F:$AF,11,FALSE)="true","X",""),"")</f>
        <v/>
      </c>
      <c r="S1176" s="16" t="str">
        <f>IFERROR(IF(VLOOKUP(B1176,IMPORT!$F:$AF,12,FALSE)="true","X",""),"")</f>
        <v/>
      </c>
      <c r="T1176" s="16" t="str">
        <f>IFERROR(IF(VLOOKUP(B1176,IMPORT!$F:$AF,9,FALSE)="true","X",""),"")</f>
        <v/>
      </c>
      <c r="U1176" s="16" t="str">
        <f>IFERROR(IF(VLOOKUP(B1176,IMPORT!$F:$AF,10,FALSE)="true","X",""),"")</f>
        <v/>
      </c>
      <c r="V1176" s="16" t="str">
        <f>IFERROR(IF(VLOOKUP(B1176,IMPORT!$F:$AF,13,FALSE)="true","X",""),"")</f>
        <v/>
      </c>
      <c r="W1176" s="16" t="str">
        <f>IFERROR(IF(VLOOKUP(B1176,IMPORT!$F:$AF,14,FALSE)="true","X",""),"")</f>
        <v/>
      </c>
      <c r="X1176" s="12" t="str">
        <f>IFERROR(INT(IF(MID(VLOOKUP(B1176,IMPORT!$F:$AF,27,FALSE),1,10)&lt;&gt;"null",MID(VLOOKUP(B1176,IMPORT!$F:$AF,27,FALSE),1,10),"-")),"")</f>
        <v/>
      </c>
      <c r="Y1176" s="21" t="str">
        <f>IFERROR(IF(VLOOKUP(B1176,IMPORT!$F:$AF,24,FALSE)&lt;&gt;"null",VLOOKUP(B1176,IMPORT!$F:$AF,24,FALSE),""),"")</f>
        <v/>
      </c>
      <c r="Z1176" s="18" t="str">
        <f>IFERROR(IF(VLOOKUP(B1176,IMPORT!$F:$AF,25,FALSE)&lt;&gt;"null",VLOOKUP(B1176,IMPORT!$F:$AF,25,FALSE),""),"")</f>
        <v/>
      </c>
    </row>
    <row r="1177" spans="1:26">
      <c r="A1177" s="1" t="str">
        <f>IFERROR(IF(IMPORT!C1177&lt;&gt;"",IMPORT!C1177,""),"")</f>
        <v/>
      </c>
      <c r="B1177" s="1">
        <f>IFERROR(VLOOKUP(D1177,IMPORT!$1:$1048576,6,FALSE),"")</f>
        <v>0</v>
      </c>
      <c r="C1177" s="1" t="str">
        <f>IFERROR(VLOOKUP(B1177,IMPORT!$F:$G,2,FALSE),"")</f>
        <v/>
      </c>
      <c r="D1177" s="8" t="str">
        <f>IFERROR(IF(IMPORT!A1177&lt;&gt;"",IMPORT!A1177,""),"")</f>
        <v/>
      </c>
      <c r="E1177" s="1">
        <f>IFERROR(VLOOKUP(D1177,IMPORT!$1:$1048576,21,FALSE),"")</f>
        <v>0</v>
      </c>
      <c r="F1177" s="25" t="str">
        <f>IFERROR(IF(VLOOKUP(B1177,IMPORT!$F:$J,4,0)="true","","S"),"")</f>
        <v/>
      </c>
      <c r="G1177" s="10" t="str">
        <f>IFERROR(IF(VLOOKUP(B1177,IMPORT!$F:$J,5,0)="normal","","B"),"")</f>
        <v/>
      </c>
      <c r="H1177" s="26" t="str">
        <f>IFERROR(IF(VLOOKUP(B1177,IMPORT!$F:$L,7,0)="true","","P"),"")</f>
        <v/>
      </c>
      <c r="I1177" s="18" t="str">
        <f>IF(AND(OR(IMPORT!K1177="available",IMPORT!K1177="reservation",IMPORT!K1177="reservation-late"),OR(A1177&lt;&gt;"Z - Garage - Livraison",A1177&lt;&gt;"Z - Garage - Livraison")),B1177,"")</f>
        <v/>
      </c>
      <c r="J1177" s="18" t="str">
        <f>IFERROR(IF(VLOOKUP(B1177,IMPORT!$F:$AF,21,FALSE)&lt;&gt;"null",IF(OR(A1177="Z - Garage - Livraison",A1177="Z - Garage - Restitution"),"",B1177),""),"")</f>
        <v/>
      </c>
      <c r="K1177" s="18" t="str">
        <f>IF(AND(J1177="",OR(IMPORT!K1177="intervention",IMPORT!K1177="intervention-late")),IF(OR(A1177="Z - Garage - Livraison",A1177="Z - Garage - Restitution"),"",B1177),"")</f>
        <v/>
      </c>
      <c r="L1177" s="18" t="str">
        <f>IFERROR(IF(OR(A1177="Z - Garage - Livraison",A1177="Z - Garage - Restitution"),B1177,""),"")</f>
        <v/>
      </c>
      <c r="M1177" s="20" t="str">
        <f>IFERROR(INT(IF(OR(IMPORT!K1177="intervention",IMPORT!K1177="intervention-late",IMPORT!K1177="unavailable"),IF(J1177&lt;&gt;"",MID(VLOOKUP(B1177,IMPORT!$F:$AF,21,0),1,10),MID(VLOOKUP(B1177,IMPORT!$F:$AF,19,0),1,10)),"")),"")</f>
        <v/>
      </c>
      <c r="N1177" s="20" t="str">
        <f>IFERROR(INT(IF(OR(IMPORT!K1177="intervention",IMPORT!K1177="intervention-late",IMPORT!K1177="unavailable"),IF(J1177&lt;&gt;"",MID(VLOOKUP(B1177,IMPORT!$F:$AF,22,0),1,10),MID(VLOOKUP(B1177,IMPORT!$F:$AF,20,0),1,10)),"")),"")</f>
        <v/>
      </c>
      <c r="O1177" s="18" t="str">
        <f t="shared" ca="1" si="18"/>
        <v/>
      </c>
      <c r="P1177" s="14" t="str">
        <f>IFERROR(INT(IF(MID(VLOOKUP(B1177,IMPORT!$F:$AF,23,FALSE),1,10)&lt;&gt;"null",MID(VLOOKUP(B1177,IMPORT!$F:$AF,23,FALSE),1,10),"")),"")</f>
        <v/>
      </c>
      <c r="Q1177" s="16" t="str">
        <f>IFERROR(INT(IF(MID(VLOOKUP(B1177,IMPORT!$F:$AF,26,FALSE),1,10)&lt;&gt;"null",MID(VLOOKUP(B1177,IMPORT!$F:$AF,26,FALSE),1,10),"")),"")</f>
        <v/>
      </c>
      <c r="R1177" s="16" t="str">
        <f>IFERROR(IF(VLOOKUP(B1177,IMPORT!$F:$AF,11,FALSE)="true","X",""),"")</f>
        <v/>
      </c>
      <c r="S1177" s="16" t="str">
        <f>IFERROR(IF(VLOOKUP(B1177,IMPORT!$F:$AF,12,FALSE)="true","X",""),"")</f>
        <v/>
      </c>
      <c r="T1177" s="16" t="str">
        <f>IFERROR(IF(VLOOKUP(B1177,IMPORT!$F:$AF,9,FALSE)="true","X",""),"")</f>
        <v/>
      </c>
      <c r="U1177" s="16" t="str">
        <f>IFERROR(IF(VLOOKUP(B1177,IMPORT!$F:$AF,10,FALSE)="true","X",""),"")</f>
        <v/>
      </c>
      <c r="V1177" s="16" t="str">
        <f>IFERROR(IF(VLOOKUP(B1177,IMPORT!$F:$AF,13,FALSE)="true","X",""),"")</f>
        <v/>
      </c>
      <c r="W1177" s="16" t="str">
        <f>IFERROR(IF(VLOOKUP(B1177,IMPORT!$F:$AF,14,FALSE)="true","X",""),"")</f>
        <v/>
      </c>
      <c r="X1177" s="12" t="str">
        <f>IFERROR(INT(IF(MID(VLOOKUP(B1177,IMPORT!$F:$AF,27,FALSE),1,10)&lt;&gt;"null",MID(VLOOKUP(B1177,IMPORT!$F:$AF,27,FALSE),1,10),"-")),"")</f>
        <v/>
      </c>
      <c r="Y1177" s="21" t="str">
        <f>IFERROR(IF(VLOOKUP(B1177,IMPORT!$F:$AF,24,FALSE)&lt;&gt;"null",VLOOKUP(B1177,IMPORT!$F:$AF,24,FALSE),""),"")</f>
        <v/>
      </c>
      <c r="Z1177" s="18" t="str">
        <f>IFERROR(IF(VLOOKUP(B1177,IMPORT!$F:$AF,25,FALSE)&lt;&gt;"null",VLOOKUP(B1177,IMPORT!$F:$AF,25,FALSE),""),"")</f>
        <v/>
      </c>
    </row>
    <row r="1178" spans="1:26">
      <c r="A1178" s="1" t="str">
        <f>IFERROR(IF(IMPORT!C1178&lt;&gt;"",IMPORT!C1178,""),"")</f>
        <v/>
      </c>
      <c r="B1178" s="1">
        <f>IFERROR(VLOOKUP(D1178,IMPORT!$1:$1048576,6,FALSE),"")</f>
        <v>0</v>
      </c>
      <c r="C1178" s="1" t="str">
        <f>IFERROR(VLOOKUP(B1178,IMPORT!$F:$G,2,FALSE),"")</f>
        <v/>
      </c>
      <c r="D1178" s="8" t="str">
        <f>IFERROR(IF(IMPORT!A1178&lt;&gt;"",IMPORT!A1178,""),"")</f>
        <v/>
      </c>
      <c r="E1178" s="1">
        <f>IFERROR(VLOOKUP(D1178,IMPORT!$1:$1048576,21,FALSE),"")</f>
        <v>0</v>
      </c>
      <c r="F1178" s="25" t="str">
        <f>IFERROR(IF(VLOOKUP(B1178,IMPORT!$F:$J,4,0)="true","","S"),"")</f>
        <v/>
      </c>
      <c r="G1178" s="10" t="str">
        <f>IFERROR(IF(VLOOKUP(B1178,IMPORT!$F:$J,5,0)="normal","","B"),"")</f>
        <v/>
      </c>
      <c r="H1178" s="26" t="str">
        <f>IFERROR(IF(VLOOKUP(B1178,IMPORT!$F:$L,7,0)="true","","P"),"")</f>
        <v/>
      </c>
      <c r="I1178" s="18" t="str">
        <f>IF(AND(OR(IMPORT!K1178="available",IMPORT!K1178="reservation",IMPORT!K1178="reservation-late"),OR(A1178&lt;&gt;"Z - Garage - Livraison",A1178&lt;&gt;"Z - Garage - Livraison")),B1178,"")</f>
        <v/>
      </c>
      <c r="J1178" s="18" t="str">
        <f>IFERROR(IF(VLOOKUP(B1178,IMPORT!$F:$AF,21,FALSE)&lt;&gt;"null",IF(OR(A1178="Z - Garage - Livraison",A1178="Z - Garage - Restitution"),"",B1178),""),"")</f>
        <v/>
      </c>
      <c r="K1178" s="18" t="str">
        <f>IF(AND(J1178="",OR(IMPORT!K1178="intervention",IMPORT!K1178="intervention-late")),IF(OR(A1178="Z - Garage - Livraison",A1178="Z - Garage - Restitution"),"",B1178),"")</f>
        <v/>
      </c>
      <c r="L1178" s="18" t="str">
        <f>IFERROR(IF(OR(A1178="Z - Garage - Livraison",A1178="Z - Garage - Restitution"),B1178,""),"")</f>
        <v/>
      </c>
      <c r="M1178" s="20" t="str">
        <f>IFERROR(INT(IF(OR(IMPORT!K1178="intervention",IMPORT!K1178="intervention-late",IMPORT!K1178="unavailable"),IF(J1178&lt;&gt;"",MID(VLOOKUP(B1178,IMPORT!$F:$AF,21,0),1,10),MID(VLOOKUP(B1178,IMPORT!$F:$AF,19,0),1,10)),"")),"")</f>
        <v/>
      </c>
      <c r="N1178" s="20" t="str">
        <f>IFERROR(INT(IF(OR(IMPORT!K1178="intervention",IMPORT!K1178="intervention-late",IMPORT!K1178="unavailable"),IF(J1178&lt;&gt;"",MID(VLOOKUP(B1178,IMPORT!$F:$AF,22,0),1,10),MID(VLOOKUP(B1178,IMPORT!$F:$AF,20,0),1,10)),"")),"")</f>
        <v/>
      </c>
      <c r="O1178" s="18" t="str">
        <f t="shared" ca="1" si="18"/>
        <v/>
      </c>
      <c r="P1178" s="14" t="str">
        <f>IFERROR(INT(IF(MID(VLOOKUP(B1178,IMPORT!$F:$AF,23,FALSE),1,10)&lt;&gt;"null",MID(VLOOKUP(B1178,IMPORT!$F:$AF,23,FALSE),1,10),"")),"")</f>
        <v/>
      </c>
      <c r="Q1178" s="16" t="str">
        <f>IFERROR(INT(IF(MID(VLOOKUP(B1178,IMPORT!$F:$AF,26,FALSE),1,10)&lt;&gt;"null",MID(VLOOKUP(B1178,IMPORT!$F:$AF,26,FALSE),1,10),"")),"")</f>
        <v/>
      </c>
      <c r="R1178" s="16" t="str">
        <f>IFERROR(IF(VLOOKUP(B1178,IMPORT!$F:$AF,11,FALSE)="true","X",""),"")</f>
        <v/>
      </c>
      <c r="S1178" s="16" t="str">
        <f>IFERROR(IF(VLOOKUP(B1178,IMPORT!$F:$AF,12,FALSE)="true","X",""),"")</f>
        <v/>
      </c>
      <c r="T1178" s="16" t="str">
        <f>IFERROR(IF(VLOOKUP(B1178,IMPORT!$F:$AF,9,FALSE)="true","X",""),"")</f>
        <v/>
      </c>
      <c r="U1178" s="16" t="str">
        <f>IFERROR(IF(VLOOKUP(B1178,IMPORT!$F:$AF,10,FALSE)="true","X",""),"")</f>
        <v/>
      </c>
      <c r="V1178" s="16" t="str">
        <f>IFERROR(IF(VLOOKUP(B1178,IMPORT!$F:$AF,13,FALSE)="true","X",""),"")</f>
        <v/>
      </c>
      <c r="W1178" s="16" t="str">
        <f>IFERROR(IF(VLOOKUP(B1178,IMPORT!$F:$AF,14,FALSE)="true","X",""),"")</f>
        <v/>
      </c>
      <c r="X1178" s="12" t="str">
        <f>IFERROR(INT(IF(MID(VLOOKUP(B1178,IMPORT!$F:$AF,27,FALSE),1,10)&lt;&gt;"null",MID(VLOOKUP(B1178,IMPORT!$F:$AF,27,FALSE),1,10),"-")),"")</f>
        <v/>
      </c>
      <c r="Y1178" s="21" t="str">
        <f>IFERROR(IF(VLOOKUP(B1178,IMPORT!$F:$AF,24,FALSE)&lt;&gt;"null",VLOOKUP(B1178,IMPORT!$F:$AF,24,FALSE),""),"")</f>
        <v/>
      </c>
      <c r="Z1178" s="18" t="str">
        <f>IFERROR(IF(VLOOKUP(B1178,IMPORT!$F:$AF,25,FALSE)&lt;&gt;"null",VLOOKUP(B1178,IMPORT!$F:$AF,25,FALSE),""),"")</f>
        <v/>
      </c>
    </row>
    <row r="1179" spans="1:26">
      <c r="A1179" s="1" t="str">
        <f>IFERROR(IF(IMPORT!C1179&lt;&gt;"",IMPORT!C1179,""),"")</f>
        <v/>
      </c>
      <c r="B1179" s="1">
        <f>IFERROR(VLOOKUP(D1179,IMPORT!$1:$1048576,6,FALSE),"")</f>
        <v>0</v>
      </c>
      <c r="C1179" s="1" t="str">
        <f>IFERROR(VLOOKUP(B1179,IMPORT!$F:$G,2,FALSE),"")</f>
        <v/>
      </c>
      <c r="D1179" s="8" t="str">
        <f>IFERROR(IF(IMPORT!A1179&lt;&gt;"",IMPORT!A1179,""),"")</f>
        <v/>
      </c>
      <c r="E1179" s="1">
        <f>IFERROR(VLOOKUP(D1179,IMPORT!$1:$1048576,21,FALSE),"")</f>
        <v>0</v>
      </c>
      <c r="F1179" s="25" t="str">
        <f>IFERROR(IF(VLOOKUP(B1179,IMPORT!$F:$J,4,0)="true","","S"),"")</f>
        <v/>
      </c>
      <c r="G1179" s="10" t="str">
        <f>IFERROR(IF(VLOOKUP(B1179,IMPORT!$F:$J,5,0)="normal","","B"),"")</f>
        <v/>
      </c>
      <c r="H1179" s="26" t="str">
        <f>IFERROR(IF(VLOOKUP(B1179,IMPORT!$F:$L,7,0)="true","","P"),"")</f>
        <v/>
      </c>
      <c r="I1179" s="18" t="str">
        <f>IF(AND(OR(IMPORT!K1179="available",IMPORT!K1179="reservation",IMPORT!K1179="reservation-late"),OR(A1179&lt;&gt;"Z - Garage - Livraison",A1179&lt;&gt;"Z - Garage - Livraison")),B1179,"")</f>
        <v/>
      </c>
      <c r="J1179" s="18" t="str">
        <f>IFERROR(IF(VLOOKUP(B1179,IMPORT!$F:$AF,21,FALSE)&lt;&gt;"null",IF(OR(A1179="Z - Garage - Livraison",A1179="Z - Garage - Restitution"),"",B1179),""),"")</f>
        <v/>
      </c>
      <c r="K1179" s="18" t="str">
        <f>IF(AND(J1179="",OR(IMPORT!K1179="intervention",IMPORT!K1179="intervention-late")),IF(OR(A1179="Z - Garage - Livraison",A1179="Z - Garage - Restitution"),"",B1179),"")</f>
        <v/>
      </c>
      <c r="L1179" s="18" t="str">
        <f>IFERROR(IF(OR(A1179="Z - Garage - Livraison",A1179="Z - Garage - Restitution"),B1179,""),"")</f>
        <v/>
      </c>
      <c r="M1179" s="20" t="str">
        <f>IFERROR(INT(IF(OR(IMPORT!K1179="intervention",IMPORT!K1179="intervention-late",IMPORT!K1179="unavailable"),IF(J1179&lt;&gt;"",MID(VLOOKUP(B1179,IMPORT!$F:$AF,21,0),1,10),MID(VLOOKUP(B1179,IMPORT!$F:$AF,19,0),1,10)),"")),"")</f>
        <v/>
      </c>
      <c r="N1179" s="20" t="str">
        <f>IFERROR(INT(IF(OR(IMPORT!K1179="intervention",IMPORT!K1179="intervention-late",IMPORT!K1179="unavailable"),IF(J1179&lt;&gt;"",MID(VLOOKUP(B1179,IMPORT!$F:$AF,22,0),1,10),MID(VLOOKUP(B1179,IMPORT!$F:$AF,20,0),1,10)),"")),"")</f>
        <v/>
      </c>
      <c r="O1179" s="18" t="str">
        <f t="shared" ca="1" si="18"/>
        <v/>
      </c>
      <c r="P1179" s="14" t="str">
        <f>IFERROR(INT(IF(MID(VLOOKUP(B1179,IMPORT!$F:$AF,23,FALSE),1,10)&lt;&gt;"null",MID(VLOOKUP(B1179,IMPORT!$F:$AF,23,FALSE),1,10),"")),"")</f>
        <v/>
      </c>
      <c r="Q1179" s="16" t="str">
        <f>IFERROR(INT(IF(MID(VLOOKUP(B1179,IMPORT!$F:$AF,26,FALSE),1,10)&lt;&gt;"null",MID(VLOOKUP(B1179,IMPORT!$F:$AF,26,FALSE),1,10),"")),"")</f>
        <v/>
      </c>
      <c r="R1179" s="16" t="str">
        <f>IFERROR(IF(VLOOKUP(B1179,IMPORT!$F:$AF,11,FALSE)="true","X",""),"")</f>
        <v/>
      </c>
      <c r="S1179" s="16" t="str">
        <f>IFERROR(IF(VLOOKUP(B1179,IMPORT!$F:$AF,12,FALSE)="true","X",""),"")</f>
        <v/>
      </c>
      <c r="T1179" s="16" t="str">
        <f>IFERROR(IF(VLOOKUP(B1179,IMPORT!$F:$AF,9,FALSE)="true","X",""),"")</f>
        <v/>
      </c>
      <c r="U1179" s="16" t="str">
        <f>IFERROR(IF(VLOOKUP(B1179,IMPORT!$F:$AF,10,FALSE)="true","X",""),"")</f>
        <v/>
      </c>
      <c r="V1179" s="16" t="str">
        <f>IFERROR(IF(VLOOKUP(B1179,IMPORT!$F:$AF,13,FALSE)="true","X",""),"")</f>
        <v/>
      </c>
      <c r="W1179" s="16" t="str">
        <f>IFERROR(IF(VLOOKUP(B1179,IMPORT!$F:$AF,14,FALSE)="true","X",""),"")</f>
        <v/>
      </c>
      <c r="X1179" s="12" t="str">
        <f>IFERROR(INT(IF(MID(VLOOKUP(B1179,IMPORT!$F:$AF,27,FALSE),1,10)&lt;&gt;"null",MID(VLOOKUP(B1179,IMPORT!$F:$AF,27,FALSE),1,10),"-")),"")</f>
        <v/>
      </c>
      <c r="Y1179" s="21" t="str">
        <f>IFERROR(IF(VLOOKUP(B1179,IMPORT!$F:$AF,24,FALSE)&lt;&gt;"null",VLOOKUP(B1179,IMPORT!$F:$AF,24,FALSE),""),"")</f>
        <v/>
      </c>
      <c r="Z1179" s="18" t="str">
        <f>IFERROR(IF(VLOOKUP(B1179,IMPORT!$F:$AF,25,FALSE)&lt;&gt;"null",VLOOKUP(B1179,IMPORT!$F:$AF,25,FALSE),""),"")</f>
        <v/>
      </c>
    </row>
    <row r="1180" spans="1:26">
      <c r="A1180" s="1" t="str">
        <f>IFERROR(IF(IMPORT!C1180&lt;&gt;"",IMPORT!C1180,""),"")</f>
        <v/>
      </c>
      <c r="B1180" s="1">
        <f>IFERROR(VLOOKUP(D1180,IMPORT!$1:$1048576,6,FALSE),"")</f>
        <v>0</v>
      </c>
      <c r="C1180" s="1" t="str">
        <f>IFERROR(VLOOKUP(B1180,IMPORT!$F:$G,2,FALSE),"")</f>
        <v/>
      </c>
      <c r="D1180" s="8" t="str">
        <f>IFERROR(IF(IMPORT!A1180&lt;&gt;"",IMPORT!A1180,""),"")</f>
        <v/>
      </c>
      <c r="E1180" s="1">
        <f>IFERROR(VLOOKUP(D1180,IMPORT!$1:$1048576,21,FALSE),"")</f>
        <v>0</v>
      </c>
      <c r="F1180" s="25" t="str">
        <f>IFERROR(IF(VLOOKUP(B1180,IMPORT!$F:$J,4,0)="true","","S"),"")</f>
        <v/>
      </c>
      <c r="G1180" s="10" t="str">
        <f>IFERROR(IF(VLOOKUP(B1180,IMPORT!$F:$J,5,0)="normal","","B"),"")</f>
        <v/>
      </c>
      <c r="H1180" s="26" t="str">
        <f>IFERROR(IF(VLOOKUP(B1180,IMPORT!$F:$L,7,0)="true","","P"),"")</f>
        <v/>
      </c>
      <c r="I1180" s="18" t="str">
        <f>IF(AND(OR(IMPORT!K1180="available",IMPORT!K1180="reservation",IMPORT!K1180="reservation-late"),OR(A1180&lt;&gt;"Z - Garage - Livraison",A1180&lt;&gt;"Z - Garage - Livraison")),B1180,"")</f>
        <v/>
      </c>
      <c r="J1180" s="18" t="str">
        <f>IFERROR(IF(VLOOKUP(B1180,IMPORT!$F:$AF,21,FALSE)&lt;&gt;"null",IF(OR(A1180="Z - Garage - Livraison",A1180="Z - Garage - Restitution"),"",B1180),""),"")</f>
        <v/>
      </c>
      <c r="K1180" s="18" t="str">
        <f>IF(AND(J1180="",OR(IMPORT!K1180="intervention",IMPORT!K1180="intervention-late")),IF(OR(A1180="Z - Garage - Livraison",A1180="Z - Garage - Restitution"),"",B1180),"")</f>
        <v/>
      </c>
      <c r="L1180" s="18" t="str">
        <f>IFERROR(IF(OR(A1180="Z - Garage - Livraison",A1180="Z - Garage - Restitution"),B1180,""),"")</f>
        <v/>
      </c>
      <c r="M1180" s="20" t="str">
        <f>IFERROR(INT(IF(OR(IMPORT!K1180="intervention",IMPORT!K1180="intervention-late",IMPORT!K1180="unavailable"),IF(J1180&lt;&gt;"",MID(VLOOKUP(B1180,IMPORT!$F:$AF,21,0),1,10),MID(VLOOKUP(B1180,IMPORT!$F:$AF,19,0),1,10)),"")),"")</f>
        <v/>
      </c>
      <c r="N1180" s="20" t="str">
        <f>IFERROR(INT(IF(OR(IMPORT!K1180="intervention",IMPORT!K1180="intervention-late",IMPORT!K1180="unavailable"),IF(J1180&lt;&gt;"",MID(VLOOKUP(B1180,IMPORT!$F:$AF,22,0),1,10),MID(VLOOKUP(B1180,IMPORT!$F:$AF,20,0),1,10)),"")),"")</f>
        <v/>
      </c>
      <c r="O1180" s="18" t="str">
        <f t="shared" ca="1" si="18"/>
        <v/>
      </c>
      <c r="P1180" s="14" t="str">
        <f>IFERROR(INT(IF(MID(VLOOKUP(B1180,IMPORT!$F:$AF,23,FALSE),1,10)&lt;&gt;"null",MID(VLOOKUP(B1180,IMPORT!$F:$AF,23,FALSE),1,10),"")),"")</f>
        <v/>
      </c>
      <c r="Q1180" s="16" t="str">
        <f>IFERROR(INT(IF(MID(VLOOKUP(B1180,IMPORT!$F:$AF,26,FALSE),1,10)&lt;&gt;"null",MID(VLOOKUP(B1180,IMPORT!$F:$AF,26,FALSE),1,10),"")),"")</f>
        <v/>
      </c>
      <c r="R1180" s="16" t="str">
        <f>IFERROR(IF(VLOOKUP(B1180,IMPORT!$F:$AF,11,FALSE)="true","X",""),"")</f>
        <v/>
      </c>
      <c r="S1180" s="16" t="str">
        <f>IFERROR(IF(VLOOKUP(B1180,IMPORT!$F:$AF,12,FALSE)="true","X",""),"")</f>
        <v/>
      </c>
      <c r="T1180" s="16" t="str">
        <f>IFERROR(IF(VLOOKUP(B1180,IMPORT!$F:$AF,9,FALSE)="true","X",""),"")</f>
        <v/>
      </c>
      <c r="U1180" s="16" t="str">
        <f>IFERROR(IF(VLOOKUP(B1180,IMPORT!$F:$AF,10,FALSE)="true","X",""),"")</f>
        <v/>
      </c>
      <c r="V1180" s="16" t="str">
        <f>IFERROR(IF(VLOOKUP(B1180,IMPORT!$F:$AF,13,FALSE)="true","X",""),"")</f>
        <v/>
      </c>
      <c r="W1180" s="16" t="str">
        <f>IFERROR(IF(VLOOKUP(B1180,IMPORT!$F:$AF,14,FALSE)="true","X",""),"")</f>
        <v/>
      </c>
      <c r="X1180" s="12" t="str">
        <f>IFERROR(INT(IF(MID(VLOOKUP(B1180,IMPORT!$F:$AF,27,FALSE),1,10)&lt;&gt;"null",MID(VLOOKUP(B1180,IMPORT!$F:$AF,27,FALSE),1,10),"-")),"")</f>
        <v/>
      </c>
      <c r="Y1180" s="21" t="str">
        <f>IFERROR(IF(VLOOKUP(B1180,IMPORT!$F:$AF,24,FALSE)&lt;&gt;"null",VLOOKUP(B1180,IMPORT!$F:$AF,24,FALSE),""),"")</f>
        <v/>
      </c>
      <c r="Z1180" s="18" t="str">
        <f>IFERROR(IF(VLOOKUP(B1180,IMPORT!$F:$AF,25,FALSE)&lt;&gt;"null",VLOOKUP(B1180,IMPORT!$F:$AF,25,FALSE),""),"")</f>
        <v/>
      </c>
    </row>
    <row r="1181" spans="1:26">
      <c r="A1181" s="1" t="str">
        <f>IFERROR(IF(IMPORT!C1181&lt;&gt;"",IMPORT!C1181,""),"")</f>
        <v/>
      </c>
      <c r="B1181" s="1">
        <f>IFERROR(VLOOKUP(D1181,IMPORT!$1:$1048576,6,FALSE),"")</f>
        <v>0</v>
      </c>
      <c r="C1181" s="1" t="str">
        <f>IFERROR(VLOOKUP(B1181,IMPORT!$F:$G,2,FALSE),"")</f>
        <v/>
      </c>
      <c r="D1181" s="8" t="str">
        <f>IFERROR(IF(IMPORT!A1181&lt;&gt;"",IMPORT!A1181,""),"")</f>
        <v/>
      </c>
      <c r="E1181" s="1">
        <f>IFERROR(VLOOKUP(D1181,IMPORT!$1:$1048576,21,FALSE),"")</f>
        <v>0</v>
      </c>
      <c r="F1181" s="25" t="str">
        <f>IFERROR(IF(VLOOKUP(B1181,IMPORT!$F:$J,4,0)="true","","S"),"")</f>
        <v/>
      </c>
      <c r="G1181" s="10" t="str">
        <f>IFERROR(IF(VLOOKUP(B1181,IMPORT!$F:$J,5,0)="normal","","B"),"")</f>
        <v/>
      </c>
      <c r="H1181" s="26" t="str">
        <f>IFERROR(IF(VLOOKUP(B1181,IMPORT!$F:$L,7,0)="true","","P"),"")</f>
        <v/>
      </c>
      <c r="I1181" s="18" t="str">
        <f>IF(AND(OR(IMPORT!K1181="available",IMPORT!K1181="reservation",IMPORT!K1181="reservation-late"),OR(A1181&lt;&gt;"Z - Garage - Livraison",A1181&lt;&gt;"Z - Garage - Livraison")),B1181,"")</f>
        <v/>
      </c>
      <c r="J1181" s="18" t="str">
        <f>IFERROR(IF(VLOOKUP(B1181,IMPORT!$F:$AF,21,FALSE)&lt;&gt;"null",IF(OR(A1181="Z - Garage - Livraison",A1181="Z - Garage - Restitution"),"",B1181),""),"")</f>
        <v/>
      </c>
      <c r="K1181" s="18" t="str">
        <f>IF(AND(J1181="",OR(IMPORT!K1181="intervention",IMPORT!K1181="intervention-late")),IF(OR(A1181="Z - Garage - Livraison",A1181="Z - Garage - Restitution"),"",B1181),"")</f>
        <v/>
      </c>
      <c r="L1181" s="18" t="str">
        <f>IFERROR(IF(OR(A1181="Z - Garage - Livraison",A1181="Z - Garage - Restitution"),B1181,""),"")</f>
        <v/>
      </c>
      <c r="M1181" s="20" t="str">
        <f>IFERROR(INT(IF(OR(IMPORT!K1181="intervention",IMPORT!K1181="intervention-late",IMPORT!K1181="unavailable"),IF(J1181&lt;&gt;"",MID(VLOOKUP(B1181,IMPORT!$F:$AF,21,0),1,10),MID(VLOOKUP(B1181,IMPORT!$F:$AF,19,0),1,10)),"")),"")</f>
        <v/>
      </c>
      <c r="N1181" s="20" t="str">
        <f>IFERROR(INT(IF(OR(IMPORT!K1181="intervention",IMPORT!K1181="intervention-late",IMPORT!K1181="unavailable"),IF(J1181&lt;&gt;"",MID(VLOOKUP(B1181,IMPORT!$F:$AF,22,0),1,10),MID(VLOOKUP(B1181,IMPORT!$F:$AF,20,0),1,10)),"")),"")</f>
        <v/>
      </c>
      <c r="O1181" s="18" t="str">
        <f t="shared" ca="1" si="18"/>
        <v/>
      </c>
      <c r="P1181" s="14" t="str">
        <f>IFERROR(INT(IF(MID(VLOOKUP(B1181,IMPORT!$F:$AF,23,FALSE),1,10)&lt;&gt;"null",MID(VLOOKUP(B1181,IMPORT!$F:$AF,23,FALSE),1,10),"")),"")</f>
        <v/>
      </c>
      <c r="Q1181" s="16" t="str">
        <f>IFERROR(INT(IF(MID(VLOOKUP(B1181,IMPORT!$F:$AF,26,FALSE),1,10)&lt;&gt;"null",MID(VLOOKUP(B1181,IMPORT!$F:$AF,26,FALSE),1,10),"")),"")</f>
        <v/>
      </c>
      <c r="R1181" s="16" t="str">
        <f>IFERROR(IF(VLOOKUP(B1181,IMPORT!$F:$AF,11,FALSE)="true","X",""),"")</f>
        <v/>
      </c>
      <c r="S1181" s="16" t="str">
        <f>IFERROR(IF(VLOOKUP(B1181,IMPORT!$F:$AF,12,FALSE)="true","X",""),"")</f>
        <v/>
      </c>
      <c r="T1181" s="16" t="str">
        <f>IFERROR(IF(VLOOKUP(B1181,IMPORT!$F:$AF,9,FALSE)="true","X",""),"")</f>
        <v/>
      </c>
      <c r="U1181" s="16" t="str">
        <f>IFERROR(IF(VLOOKUP(B1181,IMPORT!$F:$AF,10,FALSE)="true","X",""),"")</f>
        <v/>
      </c>
      <c r="V1181" s="16" t="str">
        <f>IFERROR(IF(VLOOKUP(B1181,IMPORT!$F:$AF,13,FALSE)="true","X",""),"")</f>
        <v/>
      </c>
      <c r="W1181" s="16" t="str">
        <f>IFERROR(IF(VLOOKUP(B1181,IMPORT!$F:$AF,14,FALSE)="true","X",""),"")</f>
        <v/>
      </c>
      <c r="X1181" s="12" t="str">
        <f>IFERROR(INT(IF(MID(VLOOKUP(B1181,IMPORT!$F:$AF,27,FALSE),1,10)&lt;&gt;"null",MID(VLOOKUP(B1181,IMPORT!$F:$AF,27,FALSE),1,10),"-")),"")</f>
        <v/>
      </c>
      <c r="Y1181" s="21" t="str">
        <f>IFERROR(IF(VLOOKUP(B1181,IMPORT!$F:$AF,24,FALSE)&lt;&gt;"null",VLOOKUP(B1181,IMPORT!$F:$AF,24,FALSE),""),"")</f>
        <v/>
      </c>
      <c r="Z1181" s="18" t="str">
        <f>IFERROR(IF(VLOOKUP(B1181,IMPORT!$F:$AF,25,FALSE)&lt;&gt;"null",VLOOKUP(B1181,IMPORT!$F:$AF,25,FALSE),""),"")</f>
        <v/>
      </c>
    </row>
    <row r="1182" spans="1:26">
      <c r="A1182" s="1" t="str">
        <f>IFERROR(IF(IMPORT!C1182&lt;&gt;"",IMPORT!C1182,""),"")</f>
        <v/>
      </c>
      <c r="B1182" s="1">
        <f>IFERROR(VLOOKUP(D1182,IMPORT!$1:$1048576,6,FALSE),"")</f>
        <v>0</v>
      </c>
      <c r="C1182" s="1" t="str">
        <f>IFERROR(VLOOKUP(B1182,IMPORT!$F:$G,2,FALSE),"")</f>
        <v/>
      </c>
      <c r="D1182" s="8" t="str">
        <f>IFERROR(IF(IMPORT!A1182&lt;&gt;"",IMPORT!A1182,""),"")</f>
        <v/>
      </c>
      <c r="E1182" s="1">
        <f>IFERROR(VLOOKUP(D1182,IMPORT!$1:$1048576,21,FALSE),"")</f>
        <v>0</v>
      </c>
      <c r="F1182" s="25" t="str">
        <f>IFERROR(IF(VLOOKUP(B1182,IMPORT!$F:$J,4,0)="true","","S"),"")</f>
        <v/>
      </c>
      <c r="G1182" s="10" t="str">
        <f>IFERROR(IF(VLOOKUP(B1182,IMPORT!$F:$J,5,0)="normal","","B"),"")</f>
        <v/>
      </c>
      <c r="H1182" s="26" t="str">
        <f>IFERROR(IF(VLOOKUP(B1182,IMPORT!$F:$L,7,0)="true","","P"),"")</f>
        <v/>
      </c>
      <c r="I1182" s="18" t="str">
        <f>IF(AND(OR(IMPORT!K1182="available",IMPORT!K1182="reservation",IMPORT!K1182="reservation-late"),OR(A1182&lt;&gt;"Z - Garage - Livraison",A1182&lt;&gt;"Z - Garage - Livraison")),B1182,"")</f>
        <v/>
      </c>
      <c r="J1182" s="18" t="str">
        <f>IFERROR(IF(VLOOKUP(B1182,IMPORT!$F:$AF,21,FALSE)&lt;&gt;"null",IF(OR(A1182="Z - Garage - Livraison",A1182="Z - Garage - Restitution"),"",B1182),""),"")</f>
        <v/>
      </c>
      <c r="K1182" s="18" t="str">
        <f>IF(AND(J1182="",OR(IMPORT!K1182="intervention",IMPORT!K1182="intervention-late")),IF(OR(A1182="Z - Garage - Livraison",A1182="Z - Garage - Restitution"),"",B1182),"")</f>
        <v/>
      </c>
      <c r="L1182" s="18" t="str">
        <f>IFERROR(IF(OR(A1182="Z - Garage - Livraison",A1182="Z - Garage - Restitution"),B1182,""),"")</f>
        <v/>
      </c>
      <c r="M1182" s="20" t="str">
        <f>IFERROR(INT(IF(OR(IMPORT!K1182="intervention",IMPORT!K1182="intervention-late",IMPORT!K1182="unavailable"),IF(J1182&lt;&gt;"",MID(VLOOKUP(B1182,IMPORT!$F:$AF,21,0),1,10),MID(VLOOKUP(B1182,IMPORT!$F:$AF,19,0),1,10)),"")),"")</f>
        <v/>
      </c>
      <c r="N1182" s="20" t="str">
        <f>IFERROR(INT(IF(OR(IMPORT!K1182="intervention",IMPORT!K1182="intervention-late",IMPORT!K1182="unavailable"),IF(J1182&lt;&gt;"",MID(VLOOKUP(B1182,IMPORT!$F:$AF,22,0),1,10),MID(VLOOKUP(B1182,IMPORT!$F:$AF,20,0),1,10)),"")),"")</f>
        <v/>
      </c>
      <c r="O1182" s="18" t="str">
        <f t="shared" ca="1" si="18"/>
        <v/>
      </c>
      <c r="P1182" s="14" t="str">
        <f>IFERROR(INT(IF(MID(VLOOKUP(B1182,IMPORT!$F:$AF,23,FALSE),1,10)&lt;&gt;"null",MID(VLOOKUP(B1182,IMPORT!$F:$AF,23,FALSE),1,10),"")),"")</f>
        <v/>
      </c>
      <c r="Q1182" s="16" t="str">
        <f>IFERROR(INT(IF(MID(VLOOKUP(B1182,IMPORT!$F:$AF,26,FALSE),1,10)&lt;&gt;"null",MID(VLOOKUP(B1182,IMPORT!$F:$AF,26,FALSE),1,10),"")),"")</f>
        <v/>
      </c>
      <c r="R1182" s="16" t="str">
        <f>IFERROR(IF(VLOOKUP(B1182,IMPORT!$F:$AF,11,FALSE)="true","X",""),"")</f>
        <v/>
      </c>
      <c r="S1182" s="16" t="str">
        <f>IFERROR(IF(VLOOKUP(B1182,IMPORT!$F:$AF,12,FALSE)="true","X",""),"")</f>
        <v/>
      </c>
      <c r="T1182" s="16" t="str">
        <f>IFERROR(IF(VLOOKUP(B1182,IMPORT!$F:$AF,9,FALSE)="true","X",""),"")</f>
        <v/>
      </c>
      <c r="U1182" s="16" t="str">
        <f>IFERROR(IF(VLOOKUP(B1182,IMPORT!$F:$AF,10,FALSE)="true","X",""),"")</f>
        <v/>
      </c>
      <c r="V1182" s="16" t="str">
        <f>IFERROR(IF(VLOOKUP(B1182,IMPORT!$F:$AF,13,FALSE)="true","X",""),"")</f>
        <v/>
      </c>
      <c r="W1182" s="16" t="str">
        <f>IFERROR(IF(VLOOKUP(B1182,IMPORT!$F:$AF,14,FALSE)="true","X",""),"")</f>
        <v/>
      </c>
      <c r="X1182" s="12" t="str">
        <f>IFERROR(INT(IF(MID(VLOOKUP(B1182,IMPORT!$F:$AF,27,FALSE),1,10)&lt;&gt;"null",MID(VLOOKUP(B1182,IMPORT!$F:$AF,27,FALSE),1,10),"-")),"")</f>
        <v/>
      </c>
      <c r="Y1182" s="21" t="str">
        <f>IFERROR(IF(VLOOKUP(B1182,IMPORT!$F:$AF,24,FALSE)&lt;&gt;"null",VLOOKUP(B1182,IMPORT!$F:$AF,24,FALSE),""),"")</f>
        <v/>
      </c>
      <c r="Z1182" s="18" t="str">
        <f>IFERROR(IF(VLOOKUP(B1182,IMPORT!$F:$AF,25,FALSE)&lt;&gt;"null",VLOOKUP(B1182,IMPORT!$F:$AF,25,FALSE),""),"")</f>
        <v/>
      </c>
    </row>
    <row r="1183" spans="1:26">
      <c r="A1183" s="1" t="str">
        <f>IFERROR(IF(IMPORT!C1183&lt;&gt;"",IMPORT!C1183,""),"")</f>
        <v/>
      </c>
      <c r="B1183" s="1">
        <f>IFERROR(VLOOKUP(D1183,IMPORT!$1:$1048576,6,FALSE),"")</f>
        <v>0</v>
      </c>
      <c r="C1183" s="1" t="str">
        <f>IFERROR(VLOOKUP(B1183,IMPORT!$F:$G,2,FALSE),"")</f>
        <v/>
      </c>
      <c r="D1183" s="8" t="str">
        <f>IFERROR(IF(IMPORT!A1183&lt;&gt;"",IMPORT!A1183,""),"")</f>
        <v/>
      </c>
      <c r="E1183" s="1">
        <f>IFERROR(VLOOKUP(D1183,IMPORT!$1:$1048576,21,FALSE),"")</f>
        <v>0</v>
      </c>
      <c r="F1183" s="25" t="str">
        <f>IFERROR(IF(VLOOKUP(B1183,IMPORT!$F:$J,4,0)="true","","S"),"")</f>
        <v/>
      </c>
      <c r="G1183" s="10" t="str">
        <f>IFERROR(IF(VLOOKUP(B1183,IMPORT!$F:$J,5,0)="normal","","B"),"")</f>
        <v/>
      </c>
      <c r="H1183" s="26" t="str">
        <f>IFERROR(IF(VLOOKUP(B1183,IMPORT!$F:$L,7,0)="true","","P"),"")</f>
        <v/>
      </c>
      <c r="I1183" s="18" t="str">
        <f>IF(AND(OR(IMPORT!K1183="available",IMPORT!K1183="reservation",IMPORT!K1183="reservation-late"),OR(A1183&lt;&gt;"Z - Garage - Livraison",A1183&lt;&gt;"Z - Garage - Livraison")),B1183,"")</f>
        <v/>
      </c>
      <c r="J1183" s="18" t="str">
        <f>IFERROR(IF(VLOOKUP(B1183,IMPORT!$F:$AF,21,FALSE)&lt;&gt;"null",IF(OR(A1183="Z - Garage - Livraison",A1183="Z - Garage - Restitution"),"",B1183),""),"")</f>
        <v/>
      </c>
      <c r="K1183" s="18" t="str">
        <f>IF(AND(J1183="",OR(IMPORT!K1183="intervention",IMPORT!K1183="intervention-late")),IF(OR(A1183="Z - Garage - Livraison",A1183="Z - Garage - Restitution"),"",B1183),"")</f>
        <v/>
      </c>
      <c r="L1183" s="18" t="str">
        <f>IFERROR(IF(OR(A1183="Z - Garage - Livraison",A1183="Z - Garage - Restitution"),B1183,""),"")</f>
        <v/>
      </c>
      <c r="M1183" s="20" t="str">
        <f>IFERROR(INT(IF(OR(IMPORT!K1183="intervention",IMPORT!K1183="intervention-late",IMPORT!K1183="unavailable"),IF(J1183&lt;&gt;"",MID(VLOOKUP(B1183,IMPORT!$F:$AF,21,0),1,10),MID(VLOOKUP(B1183,IMPORT!$F:$AF,19,0),1,10)),"")),"")</f>
        <v/>
      </c>
      <c r="N1183" s="20" t="str">
        <f>IFERROR(INT(IF(OR(IMPORT!K1183="intervention",IMPORT!K1183="intervention-late",IMPORT!K1183="unavailable"),IF(J1183&lt;&gt;"",MID(VLOOKUP(B1183,IMPORT!$F:$AF,22,0),1,10),MID(VLOOKUP(B1183,IMPORT!$F:$AF,20,0),1,10)),"")),"")</f>
        <v/>
      </c>
      <c r="O1183" s="18" t="str">
        <f t="shared" ca="1" si="18"/>
        <v/>
      </c>
      <c r="P1183" s="14" t="str">
        <f>IFERROR(INT(IF(MID(VLOOKUP(B1183,IMPORT!$F:$AF,23,FALSE),1,10)&lt;&gt;"null",MID(VLOOKUP(B1183,IMPORT!$F:$AF,23,FALSE),1,10),"")),"")</f>
        <v/>
      </c>
      <c r="Q1183" s="16" t="str">
        <f>IFERROR(INT(IF(MID(VLOOKUP(B1183,IMPORT!$F:$AF,26,FALSE),1,10)&lt;&gt;"null",MID(VLOOKUP(B1183,IMPORT!$F:$AF,26,FALSE),1,10),"")),"")</f>
        <v/>
      </c>
      <c r="R1183" s="16" t="str">
        <f>IFERROR(IF(VLOOKUP(B1183,IMPORT!$F:$AF,11,FALSE)="true","X",""),"")</f>
        <v/>
      </c>
      <c r="S1183" s="16" t="str">
        <f>IFERROR(IF(VLOOKUP(B1183,IMPORT!$F:$AF,12,FALSE)="true","X",""),"")</f>
        <v/>
      </c>
      <c r="T1183" s="16" t="str">
        <f>IFERROR(IF(VLOOKUP(B1183,IMPORT!$F:$AF,9,FALSE)="true","X",""),"")</f>
        <v/>
      </c>
      <c r="U1183" s="16" t="str">
        <f>IFERROR(IF(VLOOKUP(B1183,IMPORT!$F:$AF,10,FALSE)="true","X",""),"")</f>
        <v/>
      </c>
      <c r="V1183" s="16" t="str">
        <f>IFERROR(IF(VLOOKUP(B1183,IMPORT!$F:$AF,13,FALSE)="true","X",""),"")</f>
        <v/>
      </c>
      <c r="W1183" s="16" t="str">
        <f>IFERROR(IF(VLOOKUP(B1183,IMPORT!$F:$AF,14,FALSE)="true","X",""),"")</f>
        <v/>
      </c>
      <c r="X1183" s="12" t="str">
        <f>IFERROR(INT(IF(MID(VLOOKUP(B1183,IMPORT!$F:$AF,27,FALSE),1,10)&lt;&gt;"null",MID(VLOOKUP(B1183,IMPORT!$F:$AF,27,FALSE),1,10),"-")),"")</f>
        <v/>
      </c>
      <c r="Y1183" s="21" t="str">
        <f>IFERROR(IF(VLOOKUP(B1183,IMPORT!$F:$AF,24,FALSE)&lt;&gt;"null",VLOOKUP(B1183,IMPORT!$F:$AF,24,FALSE),""),"")</f>
        <v/>
      </c>
      <c r="Z1183" s="18" t="str">
        <f>IFERROR(IF(VLOOKUP(B1183,IMPORT!$F:$AF,25,FALSE)&lt;&gt;"null",VLOOKUP(B1183,IMPORT!$F:$AF,25,FALSE),""),"")</f>
        <v/>
      </c>
    </row>
    <row r="1184" spans="1:26">
      <c r="A1184" s="1" t="str">
        <f>IFERROR(IF(IMPORT!C1184&lt;&gt;"",IMPORT!C1184,""),"")</f>
        <v/>
      </c>
      <c r="B1184" s="1">
        <f>IFERROR(VLOOKUP(D1184,IMPORT!$1:$1048576,6,FALSE),"")</f>
        <v>0</v>
      </c>
      <c r="C1184" s="1" t="str">
        <f>IFERROR(VLOOKUP(B1184,IMPORT!$F:$G,2,FALSE),"")</f>
        <v/>
      </c>
      <c r="D1184" s="8" t="str">
        <f>IFERROR(IF(IMPORT!A1184&lt;&gt;"",IMPORT!A1184,""),"")</f>
        <v/>
      </c>
      <c r="E1184" s="1">
        <f>IFERROR(VLOOKUP(D1184,IMPORT!$1:$1048576,21,FALSE),"")</f>
        <v>0</v>
      </c>
      <c r="F1184" s="25" t="str">
        <f>IFERROR(IF(VLOOKUP(B1184,IMPORT!$F:$J,4,0)="true","","S"),"")</f>
        <v/>
      </c>
      <c r="G1184" s="10" t="str">
        <f>IFERROR(IF(VLOOKUP(B1184,IMPORT!$F:$J,5,0)="normal","","B"),"")</f>
        <v/>
      </c>
      <c r="H1184" s="26" t="str">
        <f>IFERROR(IF(VLOOKUP(B1184,IMPORT!$F:$L,7,0)="true","","P"),"")</f>
        <v/>
      </c>
      <c r="I1184" s="18" t="str">
        <f>IF(AND(OR(IMPORT!K1184="available",IMPORT!K1184="reservation",IMPORT!K1184="reservation-late"),OR(A1184&lt;&gt;"Z - Garage - Livraison",A1184&lt;&gt;"Z - Garage - Livraison")),B1184,"")</f>
        <v/>
      </c>
      <c r="J1184" s="18" t="str">
        <f>IFERROR(IF(VLOOKUP(B1184,IMPORT!$F:$AF,21,FALSE)&lt;&gt;"null",IF(OR(A1184="Z - Garage - Livraison",A1184="Z - Garage - Restitution"),"",B1184),""),"")</f>
        <v/>
      </c>
      <c r="K1184" s="18" t="str">
        <f>IF(AND(J1184="",OR(IMPORT!K1184="intervention",IMPORT!K1184="intervention-late")),IF(OR(A1184="Z - Garage - Livraison",A1184="Z - Garage - Restitution"),"",B1184),"")</f>
        <v/>
      </c>
      <c r="L1184" s="18" t="str">
        <f>IFERROR(IF(OR(A1184="Z - Garage - Livraison",A1184="Z - Garage - Restitution"),B1184,""),"")</f>
        <v/>
      </c>
      <c r="M1184" s="20" t="str">
        <f>IFERROR(INT(IF(OR(IMPORT!K1184="intervention",IMPORT!K1184="intervention-late",IMPORT!K1184="unavailable"),IF(J1184&lt;&gt;"",MID(VLOOKUP(B1184,IMPORT!$F:$AF,21,0),1,10),MID(VLOOKUP(B1184,IMPORT!$F:$AF,19,0),1,10)),"")),"")</f>
        <v/>
      </c>
      <c r="N1184" s="20" t="str">
        <f>IFERROR(INT(IF(OR(IMPORT!K1184="intervention",IMPORT!K1184="intervention-late",IMPORT!K1184="unavailable"),IF(J1184&lt;&gt;"",MID(VLOOKUP(B1184,IMPORT!$F:$AF,22,0),1,10),MID(VLOOKUP(B1184,IMPORT!$F:$AF,20,0),1,10)),"")),"")</f>
        <v/>
      </c>
      <c r="O1184" s="18" t="str">
        <f t="shared" ca="1" si="18"/>
        <v/>
      </c>
      <c r="P1184" s="14" t="str">
        <f>IFERROR(INT(IF(MID(VLOOKUP(B1184,IMPORT!$F:$AF,23,FALSE),1,10)&lt;&gt;"null",MID(VLOOKUP(B1184,IMPORT!$F:$AF,23,FALSE),1,10),"")),"")</f>
        <v/>
      </c>
      <c r="Q1184" s="16" t="str">
        <f>IFERROR(INT(IF(MID(VLOOKUP(B1184,IMPORT!$F:$AF,26,FALSE),1,10)&lt;&gt;"null",MID(VLOOKUP(B1184,IMPORT!$F:$AF,26,FALSE),1,10),"")),"")</f>
        <v/>
      </c>
      <c r="R1184" s="16" t="str">
        <f>IFERROR(IF(VLOOKUP(B1184,IMPORT!$F:$AF,11,FALSE)="true","X",""),"")</f>
        <v/>
      </c>
      <c r="S1184" s="16" t="str">
        <f>IFERROR(IF(VLOOKUP(B1184,IMPORT!$F:$AF,12,FALSE)="true","X",""),"")</f>
        <v/>
      </c>
      <c r="T1184" s="16" t="str">
        <f>IFERROR(IF(VLOOKUP(B1184,IMPORT!$F:$AF,9,FALSE)="true","X",""),"")</f>
        <v/>
      </c>
      <c r="U1184" s="16" t="str">
        <f>IFERROR(IF(VLOOKUP(B1184,IMPORT!$F:$AF,10,FALSE)="true","X",""),"")</f>
        <v/>
      </c>
      <c r="V1184" s="16" t="str">
        <f>IFERROR(IF(VLOOKUP(B1184,IMPORT!$F:$AF,13,FALSE)="true","X",""),"")</f>
        <v/>
      </c>
      <c r="W1184" s="16" t="str">
        <f>IFERROR(IF(VLOOKUP(B1184,IMPORT!$F:$AF,14,FALSE)="true","X",""),"")</f>
        <v/>
      </c>
      <c r="X1184" s="12" t="str">
        <f>IFERROR(INT(IF(MID(VLOOKUP(B1184,IMPORT!$F:$AF,27,FALSE),1,10)&lt;&gt;"null",MID(VLOOKUP(B1184,IMPORT!$F:$AF,27,FALSE),1,10),"-")),"")</f>
        <v/>
      </c>
      <c r="Y1184" s="21" t="str">
        <f>IFERROR(IF(VLOOKUP(B1184,IMPORT!$F:$AF,24,FALSE)&lt;&gt;"null",VLOOKUP(B1184,IMPORT!$F:$AF,24,FALSE),""),"")</f>
        <v/>
      </c>
      <c r="Z1184" s="18" t="str">
        <f>IFERROR(IF(VLOOKUP(B1184,IMPORT!$F:$AF,25,FALSE)&lt;&gt;"null",VLOOKUP(B1184,IMPORT!$F:$AF,25,FALSE),""),"")</f>
        <v/>
      </c>
    </row>
    <row r="1185" spans="1:26">
      <c r="A1185" s="1" t="str">
        <f>IFERROR(IF(IMPORT!C1185&lt;&gt;"",IMPORT!C1185,""),"")</f>
        <v/>
      </c>
      <c r="B1185" s="1">
        <f>IFERROR(VLOOKUP(D1185,IMPORT!$1:$1048576,6,FALSE),"")</f>
        <v>0</v>
      </c>
      <c r="C1185" s="1" t="str">
        <f>IFERROR(VLOOKUP(B1185,IMPORT!$F:$G,2,FALSE),"")</f>
        <v/>
      </c>
      <c r="D1185" s="8" t="str">
        <f>IFERROR(IF(IMPORT!A1185&lt;&gt;"",IMPORT!A1185,""),"")</f>
        <v/>
      </c>
      <c r="E1185" s="1">
        <f>IFERROR(VLOOKUP(D1185,IMPORT!$1:$1048576,21,FALSE),"")</f>
        <v>0</v>
      </c>
      <c r="F1185" s="25" t="str">
        <f>IFERROR(IF(VLOOKUP(B1185,IMPORT!$F:$J,4,0)="true","","S"),"")</f>
        <v/>
      </c>
      <c r="G1185" s="10" t="str">
        <f>IFERROR(IF(VLOOKUP(B1185,IMPORT!$F:$J,5,0)="normal","","B"),"")</f>
        <v/>
      </c>
      <c r="H1185" s="26" t="str">
        <f>IFERROR(IF(VLOOKUP(B1185,IMPORT!$F:$L,7,0)="true","","P"),"")</f>
        <v/>
      </c>
      <c r="I1185" s="18" t="str">
        <f>IF(AND(OR(IMPORT!K1185="available",IMPORT!K1185="reservation",IMPORT!K1185="reservation-late"),OR(A1185&lt;&gt;"Z - Garage - Livraison",A1185&lt;&gt;"Z - Garage - Livraison")),B1185,"")</f>
        <v/>
      </c>
      <c r="J1185" s="18" t="str">
        <f>IFERROR(IF(VLOOKUP(B1185,IMPORT!$F:$AF,21,FALSE)&lt;&gt;"null",IF(OR(A1185="Z - Garage - Livraison",A1185="Z - Garage - Restitution"),"",B1185),""),"")</f>
        <v/>
      </c>
      <c r="K1185" s="18" t="str">
        <f>IF(AND(J1185="",OR(IMPORT!K1185="intervention",IMPORT!K1185="intervention-late")),IF(OR(A1185="Z - Garage - Livraison",A1185="Z - Garage - Restitution"),"",B1185),"")</f>
        <v/>
      </c>
      <c r="L1185" s="18" t="str">
        <f>IFERROR(IF(OR(A1185="Z - Garage - Livraison",A1185="Z - Garage - Restitution"),B1185,""),"")</f>
        <v/>
      </c>
      <c r="M1185" s="20" t="str">
        <f>IFERROR(INT(IF(OR(IMPORT!K1185="intervention",IMPORT!K1185="intervention-late",IMPORT!K1185="unavailable"),IF(J1185&lt;&gt;"",MID(VLOOKUP(B1185,IMPORT!$F:$AF,21,0),1,10),MID(VLOOKUP(B1185,IMPORT!$F:$AF,19,0),1,10)),"")),"")</f>
        <v/>
      </c>
      <c r="N1185" s="20" t="str">
        <f>IFERROR(INT(IF(OR(IMPORT!K1185="intervention",IMPORT!K1185="intervention-late",IMPORT!K1185="unavailable"),IF(J1185&lt;&gt;"",MID(VLOOKUP(B1185,IMPORT!$F:$AF,22,0),1,10),MID(VLOOKUP(B1185,IMPORT!$F:$AF,20,0),1,10)),"")),"")</f>
        <v/>
      </c>
      <c r="O1185" s="18" t="str">
        <f t="shared" ca="1" si="18"/>
        <v/>
      </c>
      <c r="P1185" s="14" t="str">
        <f>IFERROR(INT(IF(MID(VLOOKUP(B1185,IMPORT!$F:$AF,23,FALSE),1,10)&lt;&gt;"null",MID(VLOOKUP(B1185,IMPORT!$F:$AF,23,FALSE),1,10),"")),"")</f>
        <v/>
      </c>
      <c r="Q1185" s="16" t="str">
        <f>IFERROR(INT(IF(MID(VLOOKUP(B1185,IMPORT!$F:$AF,26,FALSE),1,10)&lt;&gt;"null",MID(VLOOKUP(B1185,IMPORT!$F:$AF,26,FALSE),1,10),"")),"")</f>
        <v/>
      </c>
      <c r="R1185" s="16" t="str">
        <f>IFERROR(IF(VLOOKUP(B1185,IMPORT!$F:$AF,11,FALSE)="true","X",""),"")</f>
        <v/>
      </c>
      <c r="S1185" s="16" t="str">
        <f>IFERROR(IF(VLOOKUP(B1185,IMPORT!$F:$AF,12,FALSE)="true","X",""),"")</f>
        <v/>
      </c>
      <c r="T1185" s="16" t="str">
        <f>IFERROR(IF(VLOOKUP(B1185,IMPORT!$F:$AF,9,FALSE)="true","X",""),"")</f>
        <v/>
      </c>
      <c r="U1185" s="16" t="str">
        <f>IFERROR(IF(VLOOKUP(B1185,IMPORT!$F:$AF,10,FALSE)="true","X",""),"")</f>
        <v/>
      </c>
      <c r="V1185" s="16" t="str">
        <f>IFERROR(IF(VLOOKUP(B1185,IMPORT!$F:$AF,13,FALSE)="true","X",""),"")</f>
        <v/>
      </c>
      <c r="W1185" s="16" t="str">
        <f>IFERROR(IF(VLOOKUP(B1185,IMPORT!$F:$AF,14,FALSE)="true","X",""),"")</f>
        <v/>
      </c>
      <c r="X1185" s="12" t="str">
        <f>IFERROR(INT(IF(MID(VLOOKUP(B1185,IMPORT!$F:$AF,27,FALSE),1,10)&lt;&gt;"null",MID(VLOOKUP(B1185,IMPORT!$F:$AF,27,FALSE),1,10),"-")),"")</f>
        <v/>
      </c>
      <c r="Y1185" s="21" t="str">
        <f>IFERROR(IF(VLOOKUP(B1185,IMPORT!$F:$AF,24,FALSE)&lt;&gt;"null",VLOOKUP(B1185,IMPORT!$F:$AF,24,FALSE),""),"")</f>
        <v/>
      </c>
      <c r="Z1185" s="18" t="str">
        <f>IFERROR(IF(VLOOKUP(B1185,IMPORT!$F:$AF,25,FALSE)&lt;&gt;"null",VLOOKUP(B1185,IMPORT!$F:$AF,25,FALSE),""),"")</f>
        <v/>
      </c>
    </row>
    <row r="1186" spans="1:26">
      <c r="A1186" s="1" t="str">
        <f>IFERROR(IF(IMPORT!C1186&lt;&gt;"",IMPORT!C1186,""),"")</f>
        <v/>
      </c>
      <c r="B1186" s="1">
        <f>IFERROR(VLOOKUP(D1186,IMPORT!$1:$1048576,6,FALSE),"")</f>
        <v>0</v>
      </c>
      <c r="C1186" s="1" t="str">
        <f>IFERROR(VLOOKUP(B1186,IMPORT!$F:$G,2,FALSE),"")</f>
        <v/>
      </c>
      <c r="D1186" s="8" t="str">
        <f>IFERROR(IF(IMPORT!A1186&lt;&gt;"",IMPORT!A1186,""),"")</f>
        <v/>
      </c>
      <c r="E1186" s="1">
        <f>IFERROR(VLOOKUP(D1186,IMPORT!$1:$1048576,21,FALSE),"")</f>
        <v>0</v>
      </c>
      <c r="F1186" s="25" t="str">
        <f>IFERROR(IF(VLOOKUP(B1186,IMPORT!$F:$J,4,0)="true","","S"),"")</f>
        <v/>
      </c>
      <c r="G1186" s="10" t="str">
        <f>IFERROR(IF(VLOOKUP(B1186,IMPORT!$F:$J,5,0)="normal","","B"),"")</f>
        <v/>
      </c>
      <c r="H1186" s="26" t="str">
        <f>IFERROR(IF(VLOOKUP(B1186,IMPORT!$F:$L,7,0)="true","","P"),"")</f>
        <v/>
      </c>
      <c r="I1186" s="18" t="str">
        <f>IF(AND(OR(IMPORT!K1186="available",IMPORT!K1186="reservation",IMPORT!K1186="reservation-late"),OR(A1186&lt;&gt;"Z - Garage - Livraison",A1186&lt;&gt;"Z - Garage - Livraison")),B1186,"")</f>
        <v/>
      </c>
      <c r="J1186" s="18" t="str">
        <f>IFERROR(IF(VLOOKUP(B1186,IMPORT!$F:$AF,21,FALSE)&lt;&gt;"null",IF(OR(A1186="Z - Garage - Livraison",A1186="Z - Garage - Restitution"),"",B1186),""),"")</f>
        <v/>
      </c>
      <c r="K1186" s="18" t="str">
        <f>IF(AND(J1186="",OR(IMPORT!K1186="intervention",IMPORT!K1186="intervention-late")),IF(OR(A1186="Z - Garage - Livraison",A1186="Z - Garage - Restitution"),"",B1186),"")</f>
        <v/>
      </c>
      <c r="L1186" s="18" t="str">
        <f>IFERROR(IF(OR(A1186="Z - Garage - Livraison",A1186="Z - Garage - Restitution"),B1186,""),"")</f>
        <v/>
      </c>
      <c r="M1186" s="20" t="str">
        <f>IFERROR(INT(IF(OR(IMPORT!K1186="intervention",IMPORT!K1186="intervention-late",IMPORT!K1186="unavailable"),IF(J1186&lt;&gt;"",MID(VLOOKUP(B1186,IMPORT!$F:$AF,21,0),1,10),MID(VLOOKUP(B1186,IMPORT!$F:$AF,19,0),1,10)),"")),"")</f>
        <v/>
      </c>
      <c r="N1186" s="20" t="str">
        <f>IFERROR(INT(IF(OR(IMPORT!K1186="intervention",IMPORT!K1186="intervention-late",IMPORT!K1186="unavailable"),IF(J1186&lt;&gt;"",MID(VLOOKUP(B1186,IMPORT!$F:$AF,22,0),1,10),MID(VLOOKUP(B1186,IMPORT!$F:$AF,20,0),1,10)),"")),"")</f>
        <v/>
      </c>
      <c r="O1186" s="18" t="str">
        <f t="shared" ca="1" si="18"/>
        <v/>
      </c>
      <c r="P1186" s="14" t="str">
        <f>IFERROR(INT(IF(MID(VLOOKUP(B1186,IMPORT!$F:$AF,23,FALSE),1,10)&lt;&gt;"null",MID(VLOOKUP(B1186,IMPORT!$F:$AF,23,FALSE),1,10),"")),"")</f>
        <v/>
      </c>
      <c r="Q1186" s="16" t="str">
        <f>IFERROR(INT(IF(MID(VLOOKUP(B1186,IMPORT!$F:$AF,26,FALSE),1,10)&lt;&gt;"null",MID(VLOOKUP(B1186,IMPORT!$F:$AF,26,FALSE),1,10),"")),"")</f>
        <v/>
      </c>
      <c r="R1186" s="16" t="str">
        <f>IFERROR(IF(VLOOKUP(B1186,IMPORT!$F:$AF,11,FALSE)="true","X",""),"")</f>
        <v/>
      </c>
      <c r="S1186" s="16" t="str">
        <f>IFERROR(IF(VLOOKUP(B1186,IMPORT!$F:$AF,12,FALSE)="true","X",""),"")</f>
        <v/>
      </c>
      <c r="T1186" s="16" t="str">
        <f>IFERROR(IF(VLOOKUP(B1186,IMPORT!$F:$AF,9,FALSE)="true","X",""),"")</f>
        <v/>
      </c>
      <c r="U1186" s="16" t="str">
        <f>IFERROR(IF(VLOOKUP(B1186,IMPORT!$F:$AF,10,FALSE)="true","X",""),"")</f>
        <v/>
      </c>
      <c r="V1186" s="16" t="str">
        <f>IFERROR(IF(VLOOKUP(B1186,IMPORT!$F:$AF,13,FALSE)="true","X",""),"")</f>
        <v/>
      </c>
      <c r="W1186" s="16" t="str">
        <f>IFERROR(IF(VLOOKUP(B1186,IMPORT!$F:$AF,14,FALSE)="true","X",""),"")</f>
        <v/>
      </c>
      <c r="X1186" s="12" t="str">
        <f>IFERROR(INT(IF(MID(VLOOKUP(B1186,IMPORT!$F:$AF,27,FALSE),1,10)&lt;&gt;"null",MID(VLOOKUP(B1186,IMPORT!$F:$AF,27,FALSE),1,10),"-")),"")</f>
        <v/>
      </c>
      <c r="Y1186" s="21" t="str">
        <f>IFERROR(IF(VLOOKUP(B1186,IMPORT!$F:$AF,24,FALSE)&lt;&gt;"null",VLOOKUP(B1186,IMPORT!$F:$AF,24,FALSE),""),"")</f>
        <v/>
      </c>
      <c r="Z1186" s="18" t="str">
        <f>IFERROR(IF(VLOOKUP(B1186,IMPORT!$F:$AF,25,FALSE)&lt;&gt;"null",VLOOKUP(B1186,IMPORT!$F:$AF,25,FALSE),""),"")</f>
        <v/>
      </c>
    </row>
    <row r="1187" spans="1:26">
      <c r="A1187" s="1" t="str">
        <f>IFERROR(IF(IMPORT!C1187&lt;&gt;"",IMPORT!C1187,""),"")</f>
        <v/>
      </c>
      <c r="B1187" s="1">
        <f>IFERROR(VLOOKUP(D1187,IMPORT!$1:$1048576,6,FALSE),"")</f>
        <v>0</v>
      </c>
      <c r="C1187" s="1" t="str">
        <f>IFERROR(VLOOKUP(B1187,IMPORT!$F:$G,2,FALSE),"")</f>
        <v/>
      </c>
      <c r="D1187" s="8" t="str">
        <f>IFERROR(IF(IMPORT!A1187&lt;&gt;"",IMPORT!A1187,""),"")</f>
        <v/>
      </c>
      <c r="E1187" s="1">
        <f>IFERROR(VLOOKUP(D1187,IMPORT!$1:$1048576,21,FALSE),"")</f>
        <v>0</v>
      </c>
      <c r="F1187" s="25" t="str">
        <f>IFERROR(IF(VLOOKUP(B1187,IMPORT!$F:$J,4,0)="true","","S"),"")</f>
        <v/>
      </c>
      <c r="G1187" s="10" t="str">
        <f>IFERROR(IF(VLOOKUP(B1187,IMPORT!$F:$J,5,0)="normal","","B"),"")</f>
        <v/>
      </c>
      <c r="H1187" s="26" t="str">
        <f>IFERROR(IF(VLOOKUP(B1187,IMPORT!$F:$L,7,0)="true","","P"),"")</f>
        <v/>
      </c>
      <c r="I1187" s="18" t="str">
        <f>IF(AND(OR(IMPORT!K1187="available",IMPORT!K1187="reservation",IMPORT!K1187="reservation-late"),OR(A1187&lt;&gt;"Z - Garage - Livraison",A1187&lt;&gt;"Z - Garage - Livraison")),B1187,"")</f>
        <v/>
      </c>
      <c r="J1187" s="18" t="str">
        <f>IFERROR(IF(VLOOKUP(B1187,IMPORT!$F:$AF,21,FALSE)&lt;&gt;"null",IF(OR(A1187="Z - Garage - Livraison",A1187="Z - Garage - Restitution"),"",B1187),""),"")</f>
        <v/>
      </c>
      <c r="K1187" s="18" t="str">
        <f>IF(AND(J1187="",OR(IMPORT!K1187="intervention",IMPORT!K1187="intervention-late")),IF(OR(A1187="Z - Garage - Livraison",A1187="Z - Garage - Restitution"),"",B1187),"")</f>
        <v/>
      </c>
      <c r="L1187" s="18" t="str">
        <f>IFERROR(IF(OR(A1187="Z - Garage - Livraison",A1187="Z - Garage - Restitution"),B1187,""),"")</f>
        <v/>
      </c>
      <c r="M1187" s="20" t="str">
        <f>IFERROR(INT(IF(OR(IMPORT!K1187="intervention",IMPORT!K1187="intervention-late",IMPORT!K1187="unavailable"),IF(J1187&lt;&gt;"",MID(VLOOKUP(B1187,IMPORT!$F:$AF,21,0),1,10),MID(VLOOKUP(B1187,IMPORT!$F:$AF,19,0),1,10)),"")),"")</f>
        <v/>
      </c>
      <c r="N1187" s="20" t="str">
        <f>IFERROR(INT(IF(OR(IMPORT!K1187="intervention",IMPORT!K1187="intervention-late",IMPORT!K1187="unavailable"),IF(J1187&lt;&gt;"",MID(VLOOKUP(B1187,IMPORT!$F:$AF,22,0),1,10),MID(VLOOKUP(B1187,IMPORT!$F:$AF,20,0),1,10)),"")),"")</f>
        <v/>
      </c>
      <c r="O1187" s="18" t="str">
        <f t="shared" ca="1" si="18"/>
        <v/>
      </c>
      <c r="P1187" s="14" t="str">
        <f>IFERROR(INT(IF(MID(VLOOKUP(B1187,IMPORT!$F:$AF,23,FALSE),1,10)&lt;&gt;"null",MID(VLOOKUP(B1187,IMPORT!$F:$AF,23,FALSE),1,10),"")),"")</f>
        <v/>
      </c>
      <c r="Q1187" s="16" t="str">
        <f>IFERROR(INT(IF(MID(VLOOKUP(B1187,IMPORT!$F:$AF,26,FALSE),1,10)&lt;&gt;"null",MID(VLOOKUP(B1187,IMPORT!$F:$AF,26,FALSE),1,10),"")),"")</f>
        <v/>
      </c>
      <c r="R1187" s="16" t="str">
        <f>IFERROR(IF(VLOOKUP(B1187,IMPORT!$F:$AF,11,FALSE)="true","X",""),"")</f>
        <v/>
      </c>
      <c r="S1187" s="16" t="str">
        <f>IFERROR(IF(VLOOKUP(B1187,IMPORT!$F:$AF,12,FALSE)="true","X",""),"")</f>
        <v/>
      </c>
      <c r="T1187" s="16" t="str">
        <f>IFERROR(IF(VLOOKUP(B1187,IMPORT!$F:$AF,9,FALSE)="true","X",""),"")</f>
        <v/>
      </c>
      <c r="U1187" s="16" t="str">
        <f>IFERROR(IF(VLOOKUP(B1187,IMPORT!$F:$AF,10,FALSE)="true","X",""),"")</f>
        <v/>
      </c>
      <c r="V1187" s="16" t="str">
        <f>IFERROR(IF(VLOOKUP(B1187,IMPORT!$F:$AF,13,FALSE)="true","X",""),"")</f>
        <v/>
      </c>
      <c r="W1187" s="16" t="str">
        <f>IFERROR(IF(VLOOKUP(B1187,IMPORT!$F:$AF,14,FALSE)="true","X",""),"")</f>
        <v/>
      </c>
      <c r="X1187" s="12" t="str">
        <f>IFERROR(INT(IF(MID(VLOOKUP(B1187,IMPORT!$F:$AF,27,FALSE),1,10)&lt;&gt;"null",MID(VLOOKUP(B1187,IMPORT!$F:$AF,27,FALSE),1,10),"-")),"")</f>
        <v/>
      </c>
      <c r="Y1187" s="21" t="str">
        <f>IFERROR(IF(VLOOKUP(B1187,IMPORT!$F:$AF,24,FALSE)&lt;&gt;"null",VLOOKUP(B1187,IMPORT!$F:$AF,24,FALSE),""),"")</f>
        <v/>
      </c>
      <c r="Z1187" s="18" t="str">
        <f>IFERROR(IF(VLOOKUP(B1187,IMPORT!$F:$AF,25,FALSE)&lt;&gt;"null",VLOOKUP(B1187,IMPORT!$F:$AF,25,FALSE),""),"")</f>
        <v/>
      </c>
    </row>
    <row r="1188" spans="1:26">
      <c r="A1188" s="1" t="str">
        <f>IFERROR(IF(IMPORT!C1188&lt;&gt;"",IMPORT!C1188,""),"")</f>
        <v/>
      </c>
      <c r="B1188" s="1">
        <f>IFERROR(VLOOKUP(D1188,IMPORT!$1:$1048576,6,FALSE),"")</f>
        <v>0</v>
      </c>
      <c r="C1188" s="1" t="str">
        <f>IFERROR(VLOOKUP(B1188,IMPORT!$F:$G,2,FALSE),"")</f>
        <v/>
      </c>
      <c r="D1188" s="8" t="str">
        <f>IFERROR(IF(IMPORT!A1188&lt;&gt;"",IMPORT!A1188,""),"")</f>
        <v/>
      </c>
      <c r="E1188" s="1">
        <f>IFERROR(VLOOKUP(D1188,IMPORT!$1:$1048576,21,FALSE),"")</f>
        <v>0</v>
      </c>
      <c r="F1188" s="25" t="str">
        <f>IFERROR(IF(VLOOKUP(B1188,IMPORT!$F:$J,4,0)="true","","S"),"")</f>
        <v/>
      </c>
      <c r="G1188" s="10" t="str">
        <f>IFERROR(IF(VLOOKUP(B1188,IMPORT!$F:$J,5,0)="normal","","B"),"")</f>
        <v/>
      </c>
      <c r="H1188" s="26" t="str">
        <f>IFERROR(IF(VLOOKUP(B1188,IMPORT!$F:$L,7,0)="true","","P"),"")</f>
        <v/>
      </c>
      <c r="I1188" s="18" t="str">
        <f>IF(AND(OR(IMPORT!K1188="available",IMPORT!K1188="reservation",IMPORT!K1188="reservation-late"),OR(A1188&lt;&gt;"Z - Garage - Livraison",A1188&lt;&gt;"Z - Garage - Livraison")),B1188,"")</f>
        <v/>
      </c>
      <c r="J1188" s="18" t="str">
        <f>IFERROR(IF(VLOOKUP(B1188,IMPORT!$F:$AF,21,FALSE)&lt;&gt;"null",IF(OR(A1188="Z - Garage - Livraison",A1188="Z - Garage - Restitution"),"",B1188),""),"")</f>
        <v/>
      </c>
      <c r="K1188" s="18" t="str">
        <f>IF(AND(J1188="",OR(IMPORT!K1188="intervention",IMPORT!K1188="intervention-late")),IF(OR(A1188="Z - Garage - Livraison",A1188="Z - Garage - Restitution"),"",B1188),"")</f>
        <v/>
      </c>
      <c r="L1188" s="18" t="str">
        <f>IFERROR(IF(OR(A1188="Z - Garage - Livraison",A1188="Z - Garage - Restitution"),B1188,""),"")</f>
        <v/>
      </c>
      <c r="M1188" s="20" t="str">
        <f>IFERROR(INT(IF(OR(IMPORT!K1188="intervention",IMPORT!K1188="intervention-late",IMPORT!K1188="unavailable"),IF(J1188&lt;&gt;"",MID(VLOOKUP(B1188,IMPORT!$F:$AF,21,0),1,10),MID(VLOOKUP(B1188,IMPORT!$F:$AF,19,0),1,10)),"")),"")</f>
        <v/>
      </c>
      <c r="N1188" s="20" t="str">
        <f>IFERROR(INT(IF(OR(IMPORT!K1188="intervention",IMPORT!K1188="intervention-late",IMPORT!K1188="unavailable"),IF(J1188&lt;&gt;"",MID(VLOOKUP(B1188,IMPORT!$F:$AF,22,0),1,10),MID(VLOOKUP(B1188,IMPORT!$F:$AF,20,0),1,10)),"")),"")</f>
        <v/>
      </c>
      <c r="O1188" s="18" t="str">
        <f t="shared" ca="1" si="18"/>
        <v/>
      </c>
      <c r="P1188" s="14" t="str">
        <f>IFERROR(INT(IF(MID(VLOOKUP(B1188,IMPORT!$F:$AF,23,FALSE),1,10)&lt;&gt;"null",MID(VLOOKUP(B1188,IMPORT!$F:$AF,23,FALSE),1,10),"")),"")</f>
        <v/>
      </c>
      <c r="Q1188" s="16" t="str">
        <f>IFERROR(INT(IF(MID(VLOOKUP(B1188,IMPORT!$F:$AF,26,FALSE),1,10)&lt;&gt;"null",MID(VLOOKUP(B1188,IMPORT!$F:$AF,26,FALSE),1,10),"")),"")</f>
        <v/>
      </c>
      <c r="R1188" s="16" t="str">
        <f>IFERROR(IF(VLOOKUP(B1188,IMPORT!$F:$AF,11,FALSE)="true","X",""),"")</f>
        <v/>
      </c>
      <c r="S1188" s="16" t="str">
        <f>IFERROR(IF(VLOOKUP(B1188,IMPORT!$F:$AF,12,FALSE)="true","X",""),"")</f>
        <v/>
      </c>
      <c r="T1188" s="16" t="str">
        <f>IFERROR(IF(VLOOKUP(B1188,IMPORT!$F:$AF,9,FALSE)="true","X",""),"")</f>
        <v/>
      </c>
      <c r="U1188" s="16" t="str">
        <f>IFERROR(IF(VLOOKUP(B1188,IMPORT!$F:$AF,10,FALSE)="true","X",""),"")</f>
        <v/>
      </c>
      <c r="V1188" s="16" t="str">
        <f>IFERROR(IF(VLOOKUP(B1188,IMPORT!$F:$AF,13,FALSE)="true","X",""),"")</f>
        <v/>
      </c>
      <c r="W1188" s="16" t="str">
        <f>IFERROR(IF(VLOOKUP(B1188,IMPORT!$F:$AF,14,FALSE)="true","X",""),"")</f>
        <v/>
      </c>
      <c r="X1188" s="12" t="str">
        <f>IFERROR(INT(IF(MID(VLOOKUP(B1188,IMPORT!$F:$AF,27,FALSE),1,10)&lt;&gt;"null",MID(VLOOKUP(B1188,IMPORT!$F:$AF,27,FALSE),1,10),"-")),"")</f>
        <v/>
      </c>
      <c r="Y1188" s="21" t="str">
        <f>IFERROR(IF(VLOOKUP(B1188,IMPORT!$F:$AF,24,FALSE)&lt;&gt;"null",VLOOKUP(B1188,IMPORT!$F:$AF,24,FALSE),""),"")</f>
        <v/>
      </c>
      <c r="Z1188" s="18" t="str">
        <f>IFERROR(IF(VLOOKUP(B1188,IMPORT!$F:$AF,25,FALSE)&lt;&gt;"null",VLOOKUP(B1188,IMPORT!$F:$AF,25,FALSE),""),"")</f>
        <v/>
      </c>
    </row>
    <row r="1189" spans="1:26">
      <c r="A1189" s="1" t="str">
        <f>IFERROR(IF(IMPORT!C1189&lt;&gt;"",IMPORT!C1189,""),"")</f>
        <v/>
      </c>
      <c r="B1189" s="1">
        <f>IFERROR(VLOOKUP(D1189,IMPORT!$1:$1048576,6,FALSE),"")</f>
        <v>0</v>
      </c>
      <c r="C1189" s="1" t="str">
        <f>IFERROR(VLOOKUP(B1189,IMPORT!$F:$G,2,FALSE),"")</f>
        <v/>
      </c>
      <c r="D1189" s="8" t="str">
        <f>IFERROR(IF(IMPORT!A1189&lt;&gt;"",IMPORT!A1189,""),"")</f>
        <v/>
      </c>
      <c r="E1189" s="1">
        <f>IFERROR(VLOOKUP(D1189,IMPORT!$1:$1048576,21,FALSE),"")</f>
        <v>0</v>
      </c>
      <c r="F1189" s="25" t="str">
        <f>IFERROR(IF(VLOOKUP(B1189,IMPORT!$F:$J,4,0)="true","","S"),"")</f>
        <v/>
      </c>
      <c r="G1189" s="10" t="str">
        <f>IFERROR(IF(VLOOKUP(B1189,IMPORT!$F:$J,5,0)="normal","","B"),"")</f>
        <v/>
      </c>
      <c r="H1189" s="26" t="str">
        <f>IFERROR(IF(VLOOKUP(B1189,IMPORT!$F:$L,7,0)="true","","P"),"")</f>
        <v/>
      </c>
      <c r="I1189" s="18" t="str">
        <f>IF(AND(OR(IMPORT!K1189="available",IMPORT!K1189="reservation",IMPORT!K1189="reservation-late"),OR(A1189&lt;&gt;"Z - Garage - Livraison",A1189&lt;&gt;"Z - Garage - Livraison")),B1189,"")</f>
        <v/>
      </c>
      <c r="J1189" s="18" t="str">
        <f>IFERROR(IF(VLOOKUP(B1189,IMPORT!$F:$AF,21,FALSE)&lt;&gt;"null",IF(OR(A1189="Z - Garage - Livraison",A1189="Z - Garage - Restitution"),"",B1189),""),"")</f>
        <v/>
      </c>
      <c r="K1189" s="18" t="str">
        <f>IF(AND(J1189="",OR(IMPORT!K1189="intervention",IMPORT!K1189="intervention-late")),IF(OR(A1189="Z - Garage - Livraison",A1189="Z - Garage - Restitution"),"",B1189),"")</f>
        <v/>
      </c>
      <c r="L1189" s="18" t="str">
        <f>IFERROR(IF(OR(A1189="Z - Garage - Livraison",A1189="Z - Garage - Restitution"),B1189,""),"")</f>
        <v/>
      </c>
      <c r="M1189" s="20" t="str">
        <f>IFERROR(INT(IF(OR(IMPORT!K1189="intervention",IMPORT!K1189="intervention-late",IMPORT!K1189="unavailable"),IF(J1189&lt;&gt;"",MID(VLOOKUP(B1189,IMPORT!$F:$AF,21,0),1,10),MID(VLOOKUP(B1189,IMPORT!$F:$AF,19,0),1,10)),"")),"")</f>
        <v/>
      </c>
      <c r="N1189" s="20" t="str">
        <f>IFERROR(INT(IF(OR(IMPORT!K1189="intervention",IMPORT!K1189="intervention-late",IMPORT!K1189="unavailable"),IF(J1189&lt;&gt;"",MID(VLOOKUP(B1189,IMPORT!$F:$AF,22,0),1,10),MID(VLOOKUP(B1189,IMPORT!$F:$AF,20,0),1,10)),"")),"")</f>
        <v/>
      </c>
      <c r="O1189" s="18" t="str">
        <f t="shared" ca="1" si="18"/>
        <v/>
      </c>
      <c r="P1189" s="14" t="str">
        <f>IFERROR(INT(IF(MID(VLOOKUP(B1189,IMPORT!$F:$AF,23,FALSE),1,10)&lt;&gt;"null",MID(VLOOKUP(B1189,IMPORT!$F:$AF,23,FALSE),1,10),"")),"")</f>
        <v/>
      </c>
      <c r="Q1189" s="16" t="str">
        <f>IFERROR(INT(IF(MID(VLOOKUP(B1189,IMPORT!$F:$AF,26,FALSE),1,10)&lt;&gt;"null",MID(VLOOKUP(B1189,IMPORT!$F:$AF,26,FALSE),1,10),"")),"")</f>
        <v/>
      </c>
      <c r="R1189" s="16" t="str">
        <f>IFERROR(IF(VLOOKUP(B1189,IMPORT!$F:$AF,11,FALSE)="true","X",""),"")</f>
        <v/>
      </c>
      <c r="S1189" s="16" t="str">
        <f>IFERROR(IF(VLOOKUP(B1189,IMPORT!$F:$AF,12,FALSE)="true","X",""),"")</f>
        <v/>
      </c>
      <c r="T1189" s="16" t="str">
        <f>IFERROR(IF(VLOOKUP(B1189,IMPORT!$F:$AF,9,FALSE)="true","X",""),"")</f>
        <v/>
      </c>
      <c r="U1189" s="16" t="str">
        <f>IFERROR(IF(VLOOKUP(B1189,IMPORT!$F:$AF,10,FALSE)="true","X",""),"")</f>
        <v/>
      </c>
      <c r="V1189" s="16" t="str">
        <f>IFERROR(IF(VLOOKUP(B1189,IMPORT!$F:$AF,13,FALSE)="true","X",""),"")</f>
        <v/>
      </c>
      <c r="W1189" s="16" t="str">
        <f>IFERROR(IF(VLOOKUP(B1189,IMPORT!$F:$AF,14,FALSE)="true","X",""),"")</f>
        <v/>
      </c>
      <c r="X1189" s="12" t="str">
        <f>IFERROR(INT(IF(MID(VLOOKUP(B1189,IMPORT!$F:$AF,27,FALSE),1,10)&lt;&gt;"null",MID(VLOOKUP(B1189,IMPORT!$F:$AF,27,FALSE),1,10),"-")),"")</f>
        <v/>
      </c>
      <c r="Y1189" s="21" t="str">
        <f>IFERROR(IF(VLOOKUP(B1189,IMPORT!$F:$AF,24,FALSE)&lt;&gt;"null",VLOOKUP(B1189,IMPORT!$F:$AF,24,FALSE),""),"")</f>
        <v/>
      </c>
      <c r="Z1189" s="18" t="str">
        <f>IFERROR(IF(VLOOKUP(B1189,IMPORT!$F:$AF,25,FALSE)&lt;&gt;"null",VLOOKUP(B1189,IMPORT!$F:$AF,25,FALSE),""),"")</f>
        <v/>
      </c>
    </row>
    <row r="1190" spans="1:26">
      <c r="A1190" s="1" t="str">
        <f>IFERROR(IF(IMPORT!C1190&lt;&gt;"",IMPORT!C1190,""),"")</f>
        <v/>
      </c>
      <c r="B1190" s="1">
        <f>IFERROR(VLOOKUP(D1190,IMPORT!$1:$1048576,6,FALSE),"")</f>
        <v>0</v>
      </c>
      <c r="C1190" s="1" t="str">
        <f>IFERROR(VLOOKUP(B1190,IMPORT!$F:$G,2,FALSE),"")</f>
        <v/>
      </c>
      <c r="D1190" s="8" t="str">
        <f>IFERROR(IF(IMPORT!A1190&lt;&gt;"",IMPORT!A1190,""),"")</f>
        <v/>
      </c>
      <c r="E1190" s="1">
        <f>IFERROR(VLOOKUP(D1190,IMPORT!$1:$1048576,21,FALSE),"")</f>
        <v>0</v>
      </c>
      <c r="F1190" s="25" t="str">
        <f>IFERROR(IF(VLOOKUP(B1190,IMPORT!$F:$J,4,0)="true","","S"),"")</f>
        <v/>
      </c>
      <c r="G1190" s="10" t="str">
        <f>IFERROR(IF(VLOOKUP(B1190,IMPORT!$F:$J,5,0)="normal","","B"),"")</f>
        <v/>
      </c>
      <c r="H1190" s="26" t="str">
        <f>IFERROR(IF(VLOOKUP(B1190,IMPORT!$F:$L,7,0)="true","","P"),"")</f>
        <v/>
      </c>
      <c r="I1190" s="18" t="str">
        <f>IF(AND(OR(IMPORT!K1190="available",IMPORT!K1190="reservation",IMPORT!K1190="reservation-late"),OR(A1190&lt;&gt;"Z - Garage - Livraison",A1190&lt;&gt;"Z - Garage - Livraison")),B1190,"")</f>
        <v/>
      </c>
      <c r="J1190" s="18" t="str">
        <f>IFERROR(IF(VLOOKUP(B1190,IMPORT!$F:$AF,21,FALSE)&lt;&gt;"null",IF(OR(A1190="Z - Garage - Livraison",A1190="Z - Garage - Restitution"),"",B1190),""),"")</f>
        <v/>
      </c>
      <c r="K1190" s="18" t="str">
        <f>IF(AND(J1190="",OR(IMPORT!K1190="intervention",IMPORT!K1190="intervention-late")),IF(OR(A1190="Z - Garage - Livraison",A1190="Z - Garage - Restitution"),"",B1190),"")</f>
        <v/>
      </c>
      <c r="L1190" s="18" t="str">
        <f>IFERROR(IF(OR(A1190="Z - Garage - Livraison",A1190="Z - Garage - Restitution"),B1190,""),"")</f>
        <v/>
      </c>
      <c r="M1190" s="20" t="str">
        <f>IFERROR(INT(IF(OR(IMPORT!K1190="intervention",IMPORT!K1190="intervention-late",IMPORT!K1190="unavailable"),IF(J1190&lt;&gt;"",MID(VLOOKUP(B1190,IMPORT!$F:$AF,21,0),1,10),MID(VLOOKUP(B1190,IMPORT!$F:$AF,19,0),1,10)),"")),"")</f>
        <v/>
      </c>
      <c r="N1190" s="20" t="str">
        <f>IFERROR(INT(IF(OR(IMPORT!K1190="intervention",IMPORT!K1190="intervention-late",IMPORT!K1190="unavailable"),IF(J1190&lt;&gt;"",MID(VLOOKUP(B1190,IMPORT!$F:$AF,22,0),1,10),MID(VLOOKUP(B1190,IMPORT!$F:$AF,20,0),1,10)),"")),"")</f>
        <v/>
      </c>
      <c r="O1190" s="18" t="str">
        <f t="shared" ca="1" si="18"/>
        <v/>
      </c>
      <c r="P1190" s="14" t="str">
        <f>IFERROR(INT(IF(MID(VLOOKUP(B1190,IMPORT!$F:$AF,23,FALSE),1,10)&lt;&gt;"null",MID(VLOOKUP(B1190,IMPORT!$F:$AF,23,FALSE),1,10),"")),"")</f>
        <v/>
      </c>
      <c r="Q1190" s="16" t="str">
        <f>IFERROR(INT(IF(MID(VLOOKUP(B1190,IMPORT!$F:$AF,26,FALSE),1,10)&lt;&gt;"null",MID(VLOOKUP(B1190,IMPORT!$F:$AF,26,FALSE),1,10),"")),"")</f>
        <v/>
      </c>
      <c r="R1190" s="16" t="str">
        <f>IFERROR(IF(VLOOKUP(B1190,IMPORT!$F:$AF,11,FALSE)="true","X",""),"")</f>
        <v/>
      </c>
      <c r="S1190" s="16" t="str">
        <f>IFERROR(IF(VLOOKUP(B1190,IMPORT!$F:$AF,12,FALSE)="true","X",""),"")</f>
        <v/>
      </c>
      <c r="T1190" s="16" t="str">
        <f>IFERROR(IF(VLOOKUP(B1190,IMPORT!$F:$AF,9,FALSE)="true","X",""),"")</f>
        <v/>
      </c>
      <c r="U1190" s="16" t="str">
        <f>IFERROR(IF(VLOOKUP(B1190,IMPORT!$F:$AF,10,FALSE)="true","X",""),"")</f>
        <v/>
      </c>
      <c r="V1190" s="16" t="str">
        <f>IFERROR(IF(VLOOKUP(B1190,IMPORT!$F:$AF,13,FALSE)="true","X",""),"")</f>
        <v/>
      </c>
      <c r="W1190" s="16" t="str">
        <f>IFERROR(IF(VLOOKUP(B1190,IMPORT!$F:$AF,14,FALSE)="true","X",""),"")</f>
        <v/>
      </c>
      <c r="X1190" s="12" t="str">
        <f>IFERROR(INT(IF(MID(VLOOKUP(B1190,IMPORT!$F:$AF,27,FALSE),1,10)&lt;&gt;"null",MID(VLOOKUP(B1190,IMPORT!$F:$AF,27,FALSE),1,10),"-")),"")</f>
        <v/>
      </c>
      <c r="Y1190" s="21" t="str">
        <f>IFERROR(IF(VLOOKUP(B1190,IMPORT!$F:$AF,24,FALSE)&lt;&gt;"null",VLOOKUP(B1190,IMPORT!$F:$AF,24,FALSE),""),"")</f>
        <v/>
      </c>
      <c r="Z1190" s="18" t="str">
        <f>IFERROR(IF(VLOOKUP(B1190,IMPORT!$F:$AF,25,FALSE)&lt;&gt;"null",VLOOKUP(B1190,IMPORT!$F:$AF,25,FALSE),""),"")</f>
        <v/>
      </c>
    </row>
    <row r="1191" spans="1:26">
      <c r="A1191" s="1" t="str">
        <f>IFERROR(IF(IMPORT!C1191&lt;&gt;"",IMPORT!C1191,""),"")</f>
        <v/>
      </c>
      <c r="B1191" s="1">
        <f>IFERROR(VLOOKUP(D1191,IMPORT!$1:$1048576,6,FALSE),"")</f>
        <v>0</v>
      </c>
      <c r="C1191" s="1" t="str">
        <f>IFERROR(VLOOKUP(B1191,IMPORT!$F:$G,2,FALSE),"")</f>
        <v/>
      </c>
      <c r="D1191" s="8" t="str">
        <f>IFERROR(IF(IMPORT!A1191&lt;&gt;"",IMPORT!A1191,""),"")</f>
        <v/>
      </c>
      <c r="E1191" s="1">
        <f>IFERROR(VLOOKUP(D1191,IMPORT!$1:$1048576,21,FALSE),"")</f>
        <v>0</v>
      </c>
      <c r="F1191" s="25" t="str">
        <f>IFERROR(IF(VLOOKUP(B1191,IMPORT!$F:$J,4,0)="true","","S"),"")</f>
        <v/>
      </c>
      <c r="G1191" s="10" t="str">
        <f>IFERROR(IF(VLOOKUP(B1191,IMPORT!$F:$J,5,0)="normal","","B"),"")</f>
        <v/>
      </c>
      <c r="H1191" s="26" t="str">
        <f>IFERROR(IF(VLOOKUP(B1191,IMPORT!$F:$L,7,0)="true","","P"),"")</f>
        <v/>
      </c>
      <c r="I1191" s="18" t="str">
        <f>IF(AND(OR(IMPORT!K1191="available",IMPORT!K1191="reservation",IMPORT!K1191="reservation-late"),OR(A1191&lt;&gt;"Z - Garage - Livraison",A1191&lt;&gt;"Z - Garage - Livraison")),B1191,"")</f>
        <v/>
      </c>
      <c r="J1191" s="18" t="str">
        <f>IFERROR(IF(VLOOKUP(B1191,IMPORT!$F:$AF,21,FALSE)&lt;&gt;"null",IF(OR(A1191="Z - Garage - Livraison",A1191="Z - Garage - Restitution"),"",B1191),""),"")</f>
        <v/>
      </c>
      <c r="K1191" s="18" t="str">
        <f>IF(AND(J1191="",OR(IMPORT!K1191="intervention",IMPORT!K1191="intervention-late")),IF(OR(A1191="Z - Garage - Livraison",A1191="Z - Garage - Restitution"),"",B1191),"")</f>
        <v/>
      </c>
      <c r="L1191" s="18" t="str">
        <f>IFERROR(IF(OR(A1191="Z - Garage - Livraison",A1191="Z - Garage - Restitution"),B1191,""),"")</f>
        <v/>
      </c>
      <c r="M1191" s="20" t="str">
        <f>IFERROR(INT(IF(OR(IMPORT!K1191="intervention",IMPORT!K1191="intervention-late",IMPORT!K1191="unavailable"),IF(J1191&lt;&gt;"",MID(VLOOKUP(B1191,IMPORT!$F:$AF,21,0),1,10),MID(VLOOKUP(B1191,IMPORT!$F:$AF,19,0),1,10)),"")),"")</f>
        <v/>
      </c>
      <c r="N1191" s="20" t="str">
        <f>IFERROR(INT(IF(OR(IMPORT!K1191="intervention",IMPORT!K1191="intervention-late",IMPORT!K1191="unavailable"),IF(J1191&lt;&gt;"",MID(VLOOKUP(B1191,IMPORT!$F:$AF,22,0),1,10),MID(VLOOKUP(B1191,IMPORT!$F:$AF,20,0),1,10)),"")),"")</f>
        <v/>
      </c>
      <c r="O1191" s="18" t="str">
        <f t="shared" ca="1" si="18"/>
        <v/>
      </c>
      <c r="P1191" s="14" t="str">
        <f>IFERROR(INT(IF(MID(VLOOKUP(B1191,IMPORT!$F:$AF,23,FALSE),1,10)&lt;&gt;"null",MID(VLOOKUP(B1191,IMPORT!$F:$AF,23,FALSE),1,10),"")),"")</f>
        <v/>
      </c>
      <c r="Q1191" s="16" t="str">
        <f>IFERROR(INT(IF(MID(VLOOKUP(B1191,IMPORT!$F:$AF,26,FALSE),1,10)&lt;&gt;"null",MID(VLOOKUP(B1191,IMPORT!$F:$AF,26,FALSE),1,10),"")),"")</f>
        <v/>
      </c>
      <c r="R1191" s="16" t="str">
        <f>IFERROR(IF(VLOOKUP(B1191,IMPORT!$F:$AF,11,FALSE)="true","X",""),"")</f>
        <v/>
      </c>
      <c r="S1191" s="16" t="str">
        <f>IFERROR(IF(VLOOKUP(B1191,IMPORT!$F:$AF,12,FALSE)="true","X",""),"")</f>
        <v/>
      </c>
      <c r="T1191" s="16" t="str">
        <f>IFERROR(IF(VLOOKUP(B1191,IMPORT!$F:$AF,9,FALSE)="true","X",""),"")</f>
        <v/>
      </c>
      <c r="U1191" s="16" t="str">
        <f>IFERROR(IF(VLOOKUP(B1191,IMPORT!$F:$AF,10,FALSE)="true","X",""),"")</f>
        <v/>
      </c>
      <c r="V1191" s="16" t="str">
        <f>IFERROR(IF(VLOOKUP(B1191,IMPORT!$F:$AF,13,FALSE)="true","X",""),"")</f>
        <v/>
      </c>
      <c r="W1191" s="16" t="str">
        <f>IFERROR(IF(VLOOKUP(B1191,IMPORT!$F:$AF,14,FALSE)="true","X",""),"")</f>
        <v/>
      </c>
      <c r="X1191" s="12" t="str">
        <f>IFERROR(INT(IF(MID(VLOOKUP(B1191,IMPORT!$F:$AF,27,FALSE),1,10)&lt;&gt;"null",MID(VLOOKUP(B1191,IMPORT!$F:$AF,27,FALSE),1,10),"-")),"")</f>
        <v/>
      </c>
      <c r="Y1191" s="21" t="str">
        <f>IFERROR(IF(VLOOKUP(B1191,IMPORT!$F:$AF,24,FALSE)&lt;&gt;"null",VLOOKUP(B1191,IMPORT!$F:$AF,24,FALSE),""),"")</f>
        <v/>
      </c>
      <c r="Z1191" s="18" t="str">
        <f>IFERROR(IF(VLOOKUP(B1191,IMPORT!$F:$AF,25,FALSE)&lt;&gt;"null",VLOOKUP(B1191,IMPORT!$F:$AF,25,FALSE),""),"")</f>
        <v/>
      </c>
    </row>
    <row r="1192" spans="1:26">
      <c r="A1192" s="1" t="str">
        <f>IFERROR(IF(IMPORT!C1192&lt;&gt;"",IMPORT!C1192,""),"")</f>
        <v/>
      </c>
      <c r="B1192" s="1">
        <f>IFERROR(VLOOKUP(D1192,IMPORT!$1:$1048576,6,FALSE),"")</f>
        <v>0</v>
      </c>
      <c r="C1192" s="1" t="str">
        <f>IFERROR(VLOOKUP(B1192,IMPORT!$F:$G,2,FALSE),"")</f>
        <v/>
      </c>
      <c r="D1192" s="8" t="str">
        <f>IFERROR(IF(IMPORT!A1192&lt;&gt;"",IMPORT!A1192,""),"")</f>
        <v/>
      </c>
      <c r="E1192" s="1">
        <f>IFERROR(VLOOKUP(D1192,IMPORT!$1:$1048576,21,FALSE),"")</f>
        <v>0</v>
      </c>
      <c r="F1192" s="25" t="str">
        <f>IFERROR(IF(VLOOKUP(B1192,IMPORT!$F:$J,4,0)="true","","S"),"")</f>
        <v/>
      </c>
      <c r="G1192" s="10" t="str">
        <f>IFERROR(IF(VLOOKUP(B1192,IMPORT!$F:$J,5,0)="normal","","B"),"")</f>
        <v/>
      </c>
      <c r="H1192" s="26" t="str">
        <f>IFERROR(IF(VLOOKUP(B1192,IMPORT!$F:$L,7,0)="true","","P"),"")</f>
        <v/>
      </c>
      <c r="I1192" s="18" t="str">
        <f>IF(AND(OR(IMPORT!K1192="available",IMPORT!K1192="reservation",IMPORT!K1192="reservation-late"),OR(A1192&lt;&gt;"Z - Garage - Livraison",A1192&lt;&gt;"Z - Garage - Livraison")),B1192,"")</f>
        <v/>
      </c>
      <c r="J1192" s="18" t="str">
        <f>IFERROR(IF(VLOOKUP(B1192,IMPORT!$F:$AF,21,FALSE)&lt;&gt;"null",IF(OR(A1192="Z - Garage - Livraison",A1192="Z - Garage - Restitution"),"",B1192),""),"")</f>
        <v/>
      </c>
      <c r="K1192" s="18" t="str">
        <f>IF(AND(J1192="",OR(IMPORT!K1192="intervention",IMPORT!K1192="intervention-late")),IF(OR(A1192="Z - Garage - Livraison",A1192="Z - Garage - Restitution"),"",B1192),"")</f>
        <v/>
      </c>
      <c r="L1192" s="18" t="str">
        <f>IFERROR(IF(OR(A1192="Z - Garage - Livraison",A1192="Z - Garage - Restitution"),B1192,""),"")</f>
        <v/>
      </c>
      <c r="M1192" s="20" t="str">
        <f>IFERROR(INT(IF(OR(IMPORT!K1192="intervention",IMPORT!K1192="intervention-late",IMPORT!K1192="unavailable"),IF(J1192&lt;&gt;"",MID(VLOOKUP(B1192,IMPORT!$F:$AF,21,0),1,10),MID(VLOOKUP(B1192,IMPORT!$F:$AF,19,0),1,10)),"")),"")</f>
        <v/>
      </c>
      <c r="N1192" s="20" t="str">
        <f>IFERROR(INT(IF(OR(IMPORT!K1192="intervention",IMPORT!K1192="intervention-late",IMPORT!K1192="unavailable"),IF(J1192&lt;&gt;"",MID(VLOOKUP(B1192,IMPORT!$F:$AF,22,0),1,10),MID(VLOOKUP(B1192,IMPORT!$F:$AF,20,0),1,10)),"")),"")</f>
        <v/>
      </c>
      <c r="O1192" s="18" t="str">
        <f t="shared" ca="1" si="18"/>
        <v/>
      </c>
      <c r="P1192" s="14" t="str">
        <f>IFERROR(INT(IF(MID(VLOOKUP(B1192,IMPORT!$F:$AF,23,FALSE),1,10)&lt;&gt;"null",MID(VLOOKUP(B1192,IMPORT!$F:$AF,23,FALSE),1,10),"")),"")</f>
        <v/>
      </c>
      <c r="Q1192" s="16" t="str">
        <f>IFERROR(INT(IF(MID(VLOOKUP(B1192,IMPORT!$F:$AF,26,FALSE),1,10)&lt;&gt;"null",MID(VLOOKUP(B1192,IMPORT!$F:$AF,26,FALSE),1,10),"")),"")</f>
        <v/>
      </c>
      <c r="R1192" s="16" t="str">
        <f>IFERROR(IF(VLOOKUP(B1192,IMPORT!$F:$AF,11,FALSE)="true","X",""),"")</f>
        <v/>
      </c>
      <c r="S1192" s="16" t="str">
        <f>IFERROR(IF(VLOOKUP(B1192,IMPORT!$F:$AF,12,FALSE)="true","X",""),"")</f>
        <v/>
      </c>
      <c r="T1192" s="16" t="str">
        <f>IFERROR(IF(VLOOKUP(B1192,IMPORT!$F:$AF,9,FALSE)="true","X",""),"")</f>
        <v/>
      </c>
      <c r="U1192" s="16" t="str">
        <f>IFERROR(IF(VLOOKUP(B1192,IMPORT!$F:$AF,10,FALSE)="true","X",""),"")</f>
        <v/>
      </c>
      <c r="V1192" s="16" t="str">
        <f>IFERROR(IF(VLOOKUP(B1192,IMPORT!$F:$AF,13,FALSE)="true","X",""),"")</f>
        <v/>
      </c>
      <c r="W1192" s="16" t="str">
        <f>IFERROR(IF(VLOOKUP(B1192,IMPORT!$F:$AF,14,FALSE)="true","X",""),"")</f>
        <v/>
      </c>
      <c r="X1192" s="12" t="str">
        <f>IFERROR(INT(IF(MID(VLOOKUP(B1192,IMPORT!$F:$AF,27,FALSE),1,10)&lt;&gt;"null",MID(VLOOKUP(B1192,IMPORT!$F:$AF,27,FALSE),1,10),"-")),"")</f>
        <v/>
      </c>
      <c r="Y1192" s="21" t="str">
        <f>IFERROR(IF(VLOOKUP(B1192,IMPORT!$F:$AF,24,FALSE)&lt;&gt;"null",VLOOKUP(B1192,IMPORT!$F:$AF,24,FALSE),""),"")</f>
        <v/>
      </c>
      <c r="Z1192" s="18" t="str">
        <f>IFERROR(IF(VLOOKUP(B1192,IMPORT!$F:$AF,25,FALSE)&lt;&gt;"null",VLOOKUP(B1192,IMPORT!$F:$AF,25,FALSE),""),"")</f>
        <v/>
      </c>
    </row>
    <row r="1193" spans="1:26">
      <c r="A1193" s="1" t="str">
        <f>IFERROR(IF(IMPORT!C1193&lt;&gt;"",IMPORT!C1193,""),"")</f>
        <v/>
      </c>
      <c r="B1193" s="1">
        <f>IFERROR(VLOOKUP(D1193,IMPORT!$1:$1048576,6,FALSE),"")</f>
        <v>0</v>
      </c>
      <c r="C1193" s="1" t="str">
        <f>IFERROR(VLOOKUP(B1193,IMPORT!$F:$G,2,FALSE),"")</f>
        <v/>
      </c>
      <c r="D1193" s="8" t="str">
        <f>IFERROR(IF(IMPORT!A1193&lt;&gt;"",IMPORT!A1193,""),"")</f>
        <v/>
      </c>
      <c r="E1193" s="1">
        <f>IFERROR(VLOOKUP(D1193,IMPORT!$1:$1048576,21,FALSE),"")</f>
        <v>0</v>
      </c>
      <c r="F1193" s="25" t="str">
        <f>IFERROR(IF(VLOOKUP(B1193,IMPORT!$F:$J,4,0)="true","","S"),"")</f>
        <v/>
      </c>
      <c r="G1193" s="10" t="str">
        <f>IFERROR(IF(VLOOKUP(B1193,IMPORT!$F:$J,5,0)="normal","","B"),"")</f>
        <v/>
      </c>
      <c r="H1193" s="26" t="str">
        <f>IFERROR(IF(VLOOKUP(B1193,IMPORT!$F:$L,7,0)="true","","P"),"")</f>
        <v/>
      </c>
      <c r="I1193" s="18" t="str">
        <f>IF(AND(OR(IMPORT!K1193="available",IMPORT!K1193="reservation",IMPORT!K1193="reservation-late"),OR(A1193&lt;&gt;"Z - Garage - Livraison",A1193&lt;&gt;"Z - Garage - Livraison")),B1193,"")</f>
        <v/>
      </c>
      <c r="J1193" s="18" t="str">
        <f>IFERROR(IF(VLOOKUP(B1193,IMPORT!$F:$AF,21,FALSE)&lt;&gt;"null",IF(OR(A1193="Z - Garage - Livraison",A1193="Z - Garage - Restitution"),"",B1193),""),"")</f>
        <v/>
      </c>
      <c r="K1193" s="18" t="str">
        <f>IF(AND(J1193="",OR(IMPORT!K1193="intervention",IMPORT!K1193="intervention-late")),IF(OR(A1193="Z - Garage - Livraison",A1193="Z - Garage - Restitution"),"",B1193),"")</f>
        <v/>
      </c>
      <c r="L1193" s="18" t="str">
        <f>IFERROR(IF(OR(A1193="Z - Garage - Livraison",A1193="Z - Garage - Restitution"),B1193,""),"")</f>
        <v/>
      </c>
      <c r="M1193" s="20" t="str">
        <f>IFERROR(INT(IF(OR(IMPORT!K1193="intervention",IMPORT!K1193="intervention-late",IMPORT!K1193="unavailable"),IF(J1193&lt;&gt;"",MID(VLOOKUP(B1193,IMPORT!$F:$AF,21,0),1,10),MID(VLOOKUP(B1193,IMPORT!$F:$AF,19,0),1,10)),"")),"")</f>
        <v/>
      </c>
      <c r="N1193" s="20" t="str">
        <f>IFERROR(INT(IF(OR(IMPORT!K1193="intervention",IMPORT!K1193="intervention-late",IMPORT!K1193="unavailable"),IF(J1193&lt;&gt;"",MID(VLOOKUP(B1193,IMPORT!$F:$AF,22,0),1,10),MID(VLOOKUP(B1193,IMPORT!$F:$AF,20,0),1,10)),"")),"")</f>
        <v/>
      </c>
      <c r="O1193" s="18" t="str">
        <f t="shared" ca="1" si="18"/>
        <v/>
      </c>
      <c r="P1193" s="14" t="str">
        <f>IFERROR(INT(IF(MID(VLOOKUP(B1193,IMPORT!$F:$AF,23,FALSE),1,10)&lt;&gt;"null",MID(VLOOKUP(B1193,IMPORT!$F:$AF,23,FALSE),1,10),"")),"")</f>
        <v/>
      </c>
      <c r="Q1193" s="16" t="str">
        <f>IFERROR(INT(IF(MID(VLOOKUP(B1193,IMPORT!$F:$AF,26,FALSE),1,10)&lt;&gt;"null",MID(VLOOKUP(B1193,IMPORT!$F:$AF,26,FALSE),1,10),"")),"")</f>
        <v/>
      </c>
      <c r="R1193" s="16" t="str">
        <f>IFERROR(IF(VLOOKUP(B1193,IMPORT!$F:$AF,11,FALSE)="true","X",""),"")</f>
        <v/>
      </c>
      <c r="S1193" s="16" t="str">
        <f>IFERROR(IF(VLOOKUP(B1193,IMPORT!$F:$AF,12,FALSE)="true","X",""),"")</f>
        <v/>
      </c>
      <c r="T1193" s="16" t="str">
        <f>IFERROR(IF(VLOOKUP(B1193,IMPORT!$F:$AF,9,FALSE)="true","X",""),"")</f>
        <v/>
      </c>
      <c r="U1193" s="16" t="str">
        <f>IFERROR(IF(VLOOKUP(B1193,IMPORT!$F:$AF,10,FALSE)="true","X",""),"")</f>
        <v/>
      </c>
      <c r="V1193" s="16" t="str">
        <f>IFERROR(IF(VLOOKUP(B1193,IMPORT!$F:$AF,13,FALSE)="true","X",""),"")</f>
        <v/>
      </c>
      <c r="W1193" s="16" t="str">
        <f>IFERROR(IF(VLOOKUP(B1193,IMPORT!$F:$AF,14,FALSE)="true","X",""),"")</f>
        <v/>
      </c>
      <c r="X1193" s="12" t="str">
        <f>IFERROR(INT(IF(MID(VLOOKUP(B1193,IMPORT!$F:$AF,27,FALSE),1,10)&lt;&gt;"null",MID(VLOOKUP(B1193,IMPORT!$F:$AF,27,FALSE),1,10),"-")),"")</f>
        <v/>
      </c>
      <c r="Y1193" s="21" t="str">
        <f>IFERROR(IF(VLOOKUP(B1193,IMPORT!$F:$AF,24,FALSE)&lt;&gt;"null",VLOOKUP(B1193,IMPORT!$F:$AF,24,FALSE),""),"")</f>
        <v/>
      </c>
      <c r="Z1193" s="18" t="str">
        <f>IFERROR(IF(VLOOKUP(B1193,IMPORT!$F:$AF,25,FALSE)&lt;&gt;"null",VLOOKUP(B1193,IMPORT!$F:$AF,25,FALSE),""),"")</f>
        <v/>
      </c>
    </row>
    <row r="1194" spans="1:26">
      <c r="A1194" s="1" t="str">
        <f>IFERROR(IF(IMPORT!C1194&lt;&gt;"",IMPORT!C1194,""),"")</f>
        <v/>
      </c>
      <c r="B1194" s="1">
        <f>IFERROR(VLOOKUP(D1194,IMPORT!$1:$1048576,6,FALSE),"")</f>
        <v>0</v>
      </c>
      <c r="C1194" s="1" t="str">
        <f>IFERROR(VLOOKUP(B1194,IMPORT!$F:$G,2,FALSE),"")</f>
        <v/>
      </c>
      <c r="D1194" s="8" t="str">
        <f>IFERROR(IF(IMPORT!A1194&lt;&gt;"",IMPORT!A1194,""),"")</f>
        <v/>
      </c>
      <c r="E1194" s="1">
        <f>IFERROR(VLOOKUP(D1194,IMPORT!$1:$1048576,21,FALSE),"")</f>
        <v>0</v>
      </c>
      <c r="F1194" s="25" t="str">
        <f>IFERROR(IF(VLOOKUP(B1194,IMPORT!$F:$J,4,0)="true","","S"),"")</f>
        <v/>
      </c>
      <c r="G1194" s="10" t="str">
        <f>IFERROR(IF(VLOOKUP(B1194,IMPORT!$F:$J,5,0)="normal","","B"),"")</f>
        <v/>
      </c>
      <c r="H1194" s="26" t="str">
        <f>IFERROR(IF(VLOOKUP(B1194,IMPORT!$F:$L,7,0)="true","","P"),"")</f>
        <v/>
      </c>
      <c r="I1194" s="18" t="str">
        <f>IF(AND(OR(IMPORT!K1194="available",IMPORT!K1194="reservation",IMPORT!K1194="reservation-late"),OR(A1194&lt;&gt;"Z - Garage - Livraison",A1194&lt;&gt;"Z - Garage - Livraison")),B1194,"")</f>
        <v/>
      </c>
      <c r="J1194" s="18" t="str">
        <f>IFERROR(IF(VLOOKUP(B1194,IMPORT!$F:$AF,21,FALSE)&lt;&gt;"null",IF(OR(A1194="Z - Garage - Livraison",A1194="Z - Garage - Restitution"),"",B1194),""),"")</f>
        <v/>
      </c>
      <c r="K1194" s="18" t="str">
        <f>IF(AND(J1194="",OR(IMPORT!K1194="intervention",IMPORT!K1194="intervention-late")),IF(OR(A1194="Z - Garage - Livraison",A1194="Z - Garage - Restitution"),"",B1194),"")</f>
        <v/>
      </c>
      <c r="L1194" s="18" t="str">
        <f>IFERROR(IF(OR(A1194="Z - Garage - Livraison",A1194="Z - Garage - Restitution"),B1194,""),"")</f>
        <v/>
      </c>
      <c r="M1194" s="20" t="str">
        <f>IFERROR(INT(IF(OR(IMPORT!K1194="intervention",IMPORT!K1194="intervention-late",IMPORT!K1194="unavailable"),IF(J1194&lt;&gt;"",MID(VLOOKUP(B1194,IMPORT!$F:$AF,21,0),1,10),MID(VLOOKUP(B1194,IMPORT!$F:$AF,19,0),1,10)),"")),"")</f>
        <v/>
      </c>
      <c r="N1194" s="20" t="str">
        <f>IFERROR(INT(IF(OR(IMPORT!K1194="intervention",IMPORT!K1194="intervention-late",IMPORT!K1194="unavailable"),IF(J1194&lt;&gt;"",MID(VLOOKUP(B1194,IMPORT!$F:$AF,22,0),1,10),MID(VLOOKUP(B1194,IMPORT!$F:$AF,20,0),1,10)),"")),"")</f>
        <v/>
      </c>
      <c r="O1194" s="18" t="str">
        <f t="shared" ca="1" si="18"/>
        <v/>
      </c>
      <c r="P1194" s="14" t="str">
        <f>IFERROR(INT(IF(MID(VLOOKUP(B1194,IMPORT!$F:$AF,23,FALSE),1,10)&lt;&gt;"null",MID(VLOOKUP(B1194,IMPORT!$F:$AF,23,FALSE),1,10),"")),"")</f>
        <v/>
      </c>
      <c r="Q1194" s="16" t="str">
        <f>IFERROR(INT(IF(MID(VLOOKUP(B1194,IMPORT!$F:$AF,26,FALSE),1,10)&lt;&gt;"null",MID(VLOOKUP(B1194,IMPORT!$F:$AF,26,FALSE),1,10),"")),"")</f>
        <v/>
      </c>
      <c r="R1194" s="16" t="str">
        <f>IFERROR(IF(VLOOKUP(B1194,IMPORT!$F:$AF,11,FALSE)="true","X",""),"")</f>
        <v/>
      </c>
      <c r="S1194" s="16" t="str">
        <f>IFERROR(IF(VLOOKUP(B1194,IMPORT!$F:$AF,12,FALSE)="true","X",""),"")</f>
        <v/>
      </c>
      <c r="T1194" s="16" t="str">
        <f>IFERROR(IF(VLOOKUP(B1194,IMPORT!$F:$AF,9,FALSE)="true","X",""),"")</f>
        <v/>
      </c>
      <c r="U1194" s="16" t="str">
        <f>IFERROR(IF(VLOOKUP(B1194,IMPORT!$F:$AF,10,FALSE)="true","X",""),"")</f>
        <v/>
      </c>
      <c r="V1194" s="16" t="str">
        <f>IFERROR(IF(VLOOKUP(B1194,IMPORT!$F:$AF,13,FALSE)="true","X",""),"")</f>
        <v/>
      </c>
      <c r="W1194" s="16" t="str">
        <f>IFERROR(IF(VLOOKUP(B1194,IMPORT!$F:$AF,14,FALSE)="true","X",""),"")</f>
        <v/>
      </c>
      <c r="X1194" s="12" t="str">
        <f>IFERROR(INT(IF(MID(VLOOKUP(B1194,IMPORT!$F:$AF,27,FALSE),1,10)&lt;&gt;"null",MID(VLOOKUP(B1194,IMPORT!$F:$AF,27,FALSE),1,10),"-")),"")</f>
        <v/>
      </c>
      <c r="Y1194" s="21" t="str">
        <f>IFERROR(IF(VLOOKUP(B1194,IMPORT!$F:$AF,24,FALSE)&lt;&gt;"null",VLOOKUP(B1194,IMPORT!$F:$AF,24,FALSE),""),"")</f>
        <v/>
      </c>
      <c r="Z1194" s="18" t="str">
        <f>IFERROR(IF(VLOOKUP(B1194,IMPORT!$F:$AF,25,FALSE)&lt;&gt;"null",VLOOKUP(B1194,IMPORT!$F:$AF,25,FALSE),""),"")</f>
        <v/>
      </c>
    </row>
    <row r="1195" spans="1:26">
      <c r="A1195" s="1" t="str">
        <f>IFERROR(IF(IMPORT!C1195&lt;&gt;"",IMPORT!C1195,""),"")</f>
        <v/>
      </c>
      <c r="B1195" s="1">
        <f>IFERROR(VLOOKUP(D1195,IMPORT!$1:$1048576,6,FALSE),"")</f>
        <v>0</v>
      </c>
      <c r="C1195" s="1" t="str">
        <f>IFERROR(VLOOKUP(B1195,IMPORT!$F:$G,2,FALSE),"")</f>
        <v/>
      </c>
      <c r="D1195" s="8" t="str">
        <f>IFERROR(IF(IMPORT!A1195&lt;&gt;"",IMPORT!A1195,""),"")</f>
        <v/>
      </c>
      <c r="E1195" s="1">
        <f>IFERROR(VLOOKUP(D1195,IMPORT!$1:$1048576,21,FALSE),"")</f>
        <v>0</v>
      </c>
      <c r="F1195" s="25" t="str">
        <f>IFERROR(IF(VLOOKUP(B1195,IMPORT!$F:$J,4,0)="true","","S"),"")</f>
        <v/>
      </c>
      <c r="G1195" s="10" t="str">
        <f>IFERROR(IF(VLOOKUP(B1195,IMPORT!$F:$J,5,0)="normal","","B"),"")</f>
        <v/>
      </c>
      <c r="H1195" s="26" t="str">
        <f>IFERROR(IF(VLOOKUP(B1195,IMPORT!$F:$L,7,0)="true","","P"),"")</f>
        <v/>
      </c>
      <c r="I1195" s="18" t="str">
        <f>IF(AND(OR(IMPORT!K1195="available",IMPORT!K1195="reservation",IMPORT!K1195="reservation-late"),OR(A1195&lt;&gt;"Z - Garage - Livraison",A1195&lt;&gt;"Z - Garage - Livraison")),B1195,"")</f>
        <v/>
      </c>
      <c r="J1195" s="18" t="str">
        <f>IFERROR(IF(VLOOKUP(B1195,IMPORT!$F:$AF,21,FALSE)&lt;&gt;"null",IF(OR(A1195="Z - Garage - Livraison",A1195="Z - Garage - Restitution"),"",B1195),""),"")</f>
        <v/>
      </c>
      <c r="K1195" s="18" t="str">
        <f>IF(AND(J1195="",OR(IMPORT!K1195="intervention",IMPORT!K1195="intervention-late")),IF(OR(A1195="Z - Garage - Livraison",A1195="Z - Garage - Restitution"),"",B1195),"")</f>
        <v/>
      </c>
      <c r="L1195" s="18" t="str">
        <f>IFERROR(IF(OR(A1195="Z - Garage - Livraison",A1195="Z - Garage - Restitution"),B1195,""),"")</f>
        <v/>
      </c>
      <c r="M1195" s="20" t="str">
        <f>IFERROR(INT(IF(OR(IMPORT!K1195="intervention",IMPORT!K1195="intervention-late",IMPORT!K1195="unavailable"),IF(J1195&lt;&gt;"",MID(VLOOKUP(B1195,IMPORT!$F:$AF,21,0),1,10),MID(VLOOKUP(B1195,IMPORT!$F:$AF,19,0),1,10)),"")),"")</f>
        <v/>
      </c>
      <c r="N1195" s="20" t="str">
        <f>IFERROR(INT(IF(OR(IMPORT!K1195="intervention",IMPORT!K1195="intervention-late",IMPORT!K1195="unavailable"),IF(J1195&lt;&gt;"",MID(VLOOKUP(B1195,IMPORT!$F:$AF,22,0),1,10),MID(VLOOKUP(B1195,IMPORT!$F:$AF,20,0),1,10)),"")),"")</f>
        <v/>
      </c>
      <c r="O1195" s="18" t="str">
        <f t="shared" ca="1" si="18"/>
        <v/>
      </c>
      <c r="P1195" s="14" t="str">
        <f>IFERROR(INT(IF(MID(VLOOKUP(B1195,IMPORT!$F:$AF,23,FALSE),1,10)&lt;&gt;"null",MID(VLOOKUP(B1195,IMPORT!$F:$AF,23,FALSE),1,10),"")),"")</f>
        <v/>
      </c>
      <c r="Q1195" s="16" t="str">
        <f>IFERROR(INT(IF(MID(VLOOKUP(B1195,IMPORT!$F:$AF,26,FALSE),1,10)&lt;&gt;"null",MID(VLOOKUP(B1195,IMPORT!$F:$AF,26,FALSE),1,10),"")),"")</f>
        <v/>
      </c>
      <c r="R1195" s="16" t="str">
        <f>IFERROR(IF(VLOOKUP(B1195,IMPORT!$F:$AF,11,FALSE)="true","X",""),"")</f>
        <v/>
      </c>
      <c r="S1195" s="16" t="str">
        <f>IFERROR(IF(VLOOKUP(B1195,IMPORT!$F:$AF,12,FALSE)="true","X",""),"")</f>
        <v/>
      </c>
      <c r="T1195" s="16" t="str">
        <f>IFERROR(IF(VLOOKUP(B1195,IMPORT!$F:$AF,9,FALSE)="true","X",""),"")</f>
        <v/>
      </c>
      <c r="U1195" s="16" t="str">
        <f>IFERROR(IF(VLOOKUP(B1195,IMPORT!$F:$AF,10,FALSE)="true","X",""),"")</f>
        <v/>
      </c>
      <c r="V1195" s="16" t="str">
        <f>IFERROR(IF(VLOOKUP(B1195,IMPORT!$F:$AF,13,FALSE)="true","X",""),"")</f>
        <v/>
      </c>
      <c r="W1195" s="16" t="str">
        <f>IFERROR(IF(VLOOKUP(B1195,IMPORT!$F:$AF,14,FALSE)="true","X",""),"")</f>
        <v/>
      </c>
      <c r="X1195" s="12" t="str">
        <f>IFERROR(INT(IF(MID(VLOOKUP(B1195,IMPORT!$F:$AF,27,FALSE),1,10)&lt;&gt;"null",MID(VLOOKUP(B1195,IMPORT!$F:$AF,27,FALSE),1,10),"-")),"")</f>
        <v/>
      </c>
      <c r="Y1195" s="21" t="str">
        <f>IFERROR(IF(VLOOKUP(B1195,IMPORT!$F:$AF,24,FALSE)&lt;&gt;"null",VLOOKUP(B1195,IMPORT!$F:$AF,24,FALSE),""),"")</f>
        <v/>
      </c>
      <c r="Z1195" s="18" t="str">
        <f>IFERROR(IF(VLOOKUP(B1195,IMPORT!$F:$AF,25,FALSE)&lt;&gt;"null",VLOOKUP(B1195,IMPORT!$F:$AF,25,FALSE),""),"")</f>
        <v/>
      </c>
    </row>
    <row r="1196" spans="1:26">
      <c r="A1196" s="1" t="str">
        <f>IFERROR(IF(IMPORT!C1196&lt;&gt;"",IMPORT!C1196,""),"")</f>
        <v/>
      </c>
      <c r="B1196" s="1">
        <f>IFERROR(VLOOKUP(D1196,IMPORT!$1:$1048576,6,FALSE),"")</f>
        <v>0</v>
      </c>
      <c r="C1196" s="1" t="str">
        <f>IFERROR(VLOOKUP(B1196,IMPORT!$F:$G,2,FALSE),"")</f>
        <v/>
      </c>
      <c r="D1196" s="8" t="str">
        <f>IFERROR(IF(IMPORT!A1196&lt;&gt;"",IMPORT!A1196,""),"")</f>
        <v/>
      </c>
      <c r="E1196" s="1">
        <f>IFERROR(VLOOKUP(D1196,IMPORT!$1:$1048576,21,FALSE),"")</f>
        <v>0</v>
      </c>
      <c r="F1196" s="25" t="str">
        <f>IFERROR(IF(VLOOKUP(B1196,IMPORT!$F:$J,4,0)="true","","S"),"")</f>
        <v/>
      </c>
      <c r="G1196" s="10" t="str">
        <f>IFERROR(IF(VLOOKUP(B1196,IMPORT!$F:$J,5,0)="normal","","B"),"")</f>
        <v/>
      </c>
      <c r="H1196" s="26" t="str">
        <f>IFERROR(IF(VLOOKUP(B1196,IMPORT!$F:$L,7,0)="true","","P"),"")</f>
        <v/>
      </c>
      <c r="I1196" s="18" t="str">
        <f>IF(AND(OR(IMPORT!K1196="available",IMPORT!K1196="reservation",IMPORT!K1196="reservation-late"),OR(A1196&lt;&gt;"Z - Garage - Livraison",A1196&lt;&gt;"Z - Garage - Livraison")),B1196,"")</f>
        <v/>
      </c>
      <c r="J1196" s="18" t="str">
        <f>IFERROR(IF(VLOOKUP(B1196,IMPORT!$F:$AF,21,FALSE)&lt;&gt;"null",IF(OR(A1196="Z - Garage - Livraison",A1196="Z - Garage - Restitution"),"",B1196),""),"")</f>
        <v/>
      </c>
      <c r="K1196" s="18" t="str">
        <f>IF(AND(J1196="",OR(IMPORT!K1196="intervention",IMPORT!K1196="intervention-late")),IF(OR(A1196="Z - Garage - Livraison",A1196="Z - Garage - Restitution"),"",B1196),"")</f>
        <v/>
      </c>
      <c r="L1196" s="18" t="str">
        <f>IFERROR(IF(OR(A1196="Z - Garage - Livraison",A1196="Z - Garage - Restitution"),B1196,""),"")</f>
        <v/>
      </c>
      <c r="M1196" s="20" t="str">
        <f>IFERROR(INT(IF(OR(IMPORT!K1196="intervention",IMPORT!K1196="intervention-late",IMPORT!K1196="unavailable"),IF(J1196&lt;&gt;"",MID(VLOOKUP(B1196,IMPORT!$F:$AF,21,0),1,10),MID(VLOOKUP(B1196,IMPORT!$F:$AF,19,0),1,10)),"")),"")</f>
        <v/>
      </c>
      <c r="N1196" s="20" t="str">
        <f>IFERROR(INT(IF(OR(IMPORT!K1196="intervention",IMPORT!K1196="intervention-late",IMPORT!K1196="unavailable"),IF(J1196&lt;&gt;"",MID(VLOOKUP(B1196,IMPORT!$F:$AF,22,0),1,10),MID(VLOOKUP(B1196,IMPORT!$F:$AF,20,0),1,10)),"")),"")</f>
        <v/>
      </c>
      <c r="O1196" s="18" t="str">
        <f t="shared" ca="1" si="18"/>
        <v/>
      </c>
      <c r="P1196" s="14" t="str">
        <f>IFERROR(INT(IF(MID(VLOOKUP(B1196,IMPORT!$F:$AF,23,FALSE),1,10)&lt;&gt;"null",MID(VLOOKUP(B1196,IMPORT!$F:$AF,23,FALSE),1,10),"")),"")</f>
        <v/>
      </c>
      <c r="Q1196" s="16" t="str">
        <f>IFERROR(INT(IF(MID(VLOOKUP(B1196,IMPORT!$F:$AF,26,FALSE),1,10)&lt;&gt;"null",MID(VLOOKUP(B1196,IMPORT!$F:$AF,26,FALSE),1,10),"")),"")</f>
        <v/>
      </c>
      <c r="R1196" s="16" t="str">
        <f>IFERROR(IF(VLOOKUP(B1196,IMPORT!$F:$AF,11,FALSE)="true","X",""),"")</f>
        <v/>
      </c>
      <c r="S1196" s="16" t="str">
        <f>IFERROR(IF(VLOOKUP(B1196,IMPORT!$F:$AF,12,FALSE)="true","X",""),"")</f>
        <v/>
      </c>
      <c r="T1196" s="16" t="str">
        <f>IFERROR(IF(VLOOKUP(B1196,IMPORT!$F:$AF,9,FALSE)="true","X",""),"")</f>
        <v/>
      </c>
      <c r="U1196" s="16" t="str">
        <f>IFERROR(IF(VLOOKUP(B1196,IMPORT!$F:$AF,10,FALSE)="true","X",""),"")</f>
        <v/>
      </c>
      <c r="V1196" s="16" t="str">
        <f>IFERROR(IF(VLOOKUP(B1196,IMPORT!$F:$AF,13,FALSE)="true","X",""),"")</f>
        <v/>
      </c>
      <c r="W1196" s="16" t="str">
        <f>IFERROR(IF(VLOOKUP(B1196,IMPORT!$F:$AF,14,FALSE)="true","X",""),"")</f>
        <v/>
      </c>
      <c r="X1196" s="12" t="str">
        <f>IFERROR(INT(IF(MID(VLOOKUP(B1196,IMPORT!$F:$AF,27,FALSE),1,10)&lt;&gt;"null",MID(VLOOKUP(B1196,IMPORT!$F:$AF,27,FALSE),1,10),"-")),"")</f>
        <v/>
      </c>
      <c r="Y1196" s="21" t="str">
        <f>IFERROR(IF(VLOOKUP(B1196,IMPORT!$F:$AF,24,FALSE)&lt;&gt;"null",VLOOKUP(B1196,IMPORT!$F:$AF,24,FALSE),""),"")</f>
        <v/>
      </c>
      <c r="Z1196" s="18" t="str">
        <f>IFERROR(IF(VLOOKUP(B1196,IMPORT!$F:$AF,25,FALSE)&lt;&gt;"null",VLOOKUP(B1196,IMPORT!$F:$AF,25,FALSE),""),"")</f>
        <v/>
      </c>
    </row>
    <row r="1197" spans="1:26">
      <c r="A1197" s="1" t="str">
        <f>IFERROR(IF(IMPORT!C1197&lt;&gt;"",IMPORT!C1197,""),"")</f>
        <v/>
      </c>
      <c r="B1197" s="1">
        <f>IFERROR(VLOOKUP(D1197,IMPORT!$1:$1048576,6,FALSE),"")</f>
        <v>0</v>
      </c>
      <c r="C1197" s="1" t="str">
        <f>IFERROR(VLOOKUP(B1197,IMPORT!$F:$G,2,FALSE),"")</f>
        <v/>
      </c>
      <c r="D1197" s="8" t="str">
        <f>IFERROR(IF(IMPORT!A1197&lt;&gt;"",IMPORT!A1197,""),"")</f>
        <v/>
      </c>
      <c r="E1197" s="1">
        <f>IFERROR(VLOOKUP(D1197,IMPORT!$1:$1048576,21,FALSE),"")</f>
        <v>0</v>
      </c>
      <c r="F1197" s="25" t="str">
        <f>IFERROR(IF(VLOOKUP(B1197,IMPORT!$F:$J,4,0)="true","","S"),"")</f>
        <v/>
      </c>
      <c r="G1197" s="10" t="str">
        <f>IFERROR(IF(VLOOKUP(B1197,IMPORT!$F:$J,5,0)="normal","","B"),"")</f>
        <v/>
      </c>
      <c r="H1197" s="26" t="str">
        <f>IFERROR(IF(VLOOKUP(B1197,IMPORT!$F:$L,7,0)="true","","P"),"")</f>
        <v/>
      </c>
      <c r="I1197" s="18" t="str">
        <f>IF(AND(OR(IMPORT!K1197="available",IMPORT!K1197="reservation",IMPORT!K1197="reservation-late"),OR(A1197&lt;&gt;"Z - Garage - Livraison",A1197&lt;&gt;"Z - Garage - Livraison")),B1197,"")</f>
        <v/>
      </c>
      <c r="J1197" s="18" t="str">
        <f>IFERROR(IF(VLOOKUP(B1197,IMPORT!$F:$AF,21,FALSE)&lt;&gt;"null",IF(OR(A1197="Z - Garage - Livraison",A1197="Z - Garage - Restitution"),"",B1197),""),"")</f>
        <v/>
      </c>
      <c r="K1197" s="18" t="str">
        <f>IF(AND(J1197="",OR(IMPORT!K1197="intervention",IMPORT!K1197="intervention-late")),IF(OR(A1197="Z - Garage - Livraison",A1197="Z - Garage - Restitution"),"",B1197),"")</f>
        <v/>
      </c>
      <c r="L1197" s="18" t="str">
        <f>IFERROR(IF(OR(A1197="Z - Garage - Livraison",A1197="Z - Garage - Restitution"),B1197,""),"")</f>
        <v/>
      </c>
      <c r="M1197" s="20" t="str">
        <f>IFERROR(INT(IF(OR(IMPORT!K1197="intervention",IMPORT!K1197="intervention-late",IMPORT!K1197="unavailable"),IF(J1197&lt;&gt;"",MID(VLOOKUP(B1197,IMPORT!$F:$AF,21,0),1,10),MID(VLOOKUP(B1197,IMPORT!$F:$AF,19,0),1,10)),"")),"")</f>
        <v/>
      </c>
      <c r="N1197" s="20" t="str">
        <f>IFERROR(INT(IF(OR(IMPORT!K1197="intervention",IMPORT!K1197="intervention-late",IMPORT!K1197="unavailable"),IF(J1197&lt;&gt;"",MID(VLOOKUP(B1197,IMPORT!$F:$AF,22,0),1,10),MID(VLOOKUP(B1197,IMPORT!$F:$AF,20,0),1,10)),"")),"")</f>
        <v/>
      </c>
      <c r="O1197" s="18" t="str">
        <f t="shared" ca="1" si="18"/>
        <v/>
      </c>
      <c r="P1197" s="14" t="str">
        <f>IFERROR(INT(IF(MID(VLOOKUP(B1197,IMPORT!$F:$AF,23,FALSE),1,10)&lt;&gt;"null",MID(VLOOKUP(B1197,IMPORT!$F:$AF,23,FALSE),1,10),"")),"")</f>
        <v/>
      </c>
      <c r="Q1197" s="16" t="str">
        <f>IFERROR(INT(IF(MID(VLOOKUP(B1197,IMPORT!$F:$AF,26,FALSE),1,10)&lt;&gt;"null",MID(VLOOKUP(B1197,IMPORT!$F:$AF,26,FALSE),1,10),"")),"")</f>
        <v/>
      </c>
      <c r="R1197" s="16" t="str">
        <f>IFERROR(IF(VLOOKUP(B1197,IMPORT!$F:$AF,11,FALSE)="true","X",""),"")</f>
        <v/>
      </c>
      <c r="S1197" s="16" t="str">
        <f>IFERROR(IF(VLOOKUP(B1197,IMPORT!$F:$AF,12,FALSE)="true","X",""),"")</f>
        <v/>
      </c>
      <c r="T1197" s="16" t="str">
        <f>IFERROR(IF(VLOOKUP(B1197,IMPORT!$F:$AF,9,FALSE)="true","X",""),"")</f>
        <v/>
      </c>
      <c r="U1197" s="16" t="str">
        <f>IFERROR(IF(VLOOKUP(B1197,IMPORT!$F:$AF,10,FALSE)="true","X",""),"")</f>
        <v/>
      </c>
      <c r="V1197" s="16" t="str">
        <f>IFERROR(IF(VLOOKUP(B1197,IMPORT!$F:$AF,13,FALSE)="true","X",""),"")</f>
        <v/>
      </c>
      <c r="W1197" s="16" t="str">
        <f>IFERROR(IF(VLOOKUP(B1197,IMPORT!$F:$AF,14,FALSE)="true","X",""),"")</f>
        <v/>
      </c>
      <c r="X1197" s="12" t="str">
        <f>IFERROR(INT(IF(MID(VLOOKUP(B1197,IMPORT!$F:$AF,27,FALSE),1,10)&lt;&gt;"null",MID(VLOOKUP(B1197,IMPORT!$F:$AF,27,FALSE),1,10),"-")),"")</f>
        <v/>
      </c>
      <c r="Y1197" s="21" t="str">
        <f>IFERROR(IF(VLOOKUP(B1197,IMPORT!$F:$AF,24,FALSE)&lt;&gt;"null",VLOOKUP(B1197,IMPORT!$F:$AF,24,FALSE),""),"")</f>
        <v/>
      </c>
      <c r="Z1197" s="18" t="str">
        <f>IFERROR(IF(VLOOKUP(B1197,IMPORT!$F:$AF,25,FALSE)&lt;&gt;"null",VLOOKUP(B1197,IMPORT!$F:$AF,25,FALSE),""),"")</f>
        <v/>
      </c>
    </row>
    <row r="1198" spans="1:26">
      <c r="A1198" s="1" t="str">
        <f>IFERROR(IF(IMPORT!C1198&lt;&gt;"",IMPORT!C1198,""),"")</f>
        <v/>
      </c>
      <c r="B1198" s="1">
        <f>IFERROR(VLOOKUP(D1198,IMPORT!$1:$1048576,6,FALSE),"")</f>
        <v>0</v>
      </c>
      <c r="C1198" s="1" t="str">
        <f>IFERROR(VLOOKUP(B1198,IMPORT!$F:$G,2,FALSE),"")</f>
        <v/>
      </c>
      <c r="D1198" s="8" t="str">
        <f>IFERROR(IF(IMPORT!A1198&lt;&gt;"",IMPORT!A1198,""),"")</f>
        <v/>
      </c>
      <c r="E1198" s="1">
        <f>IFERROR(VLOOKUP(D1198,IMPORT!$1:$1048576,21,FALSE),"")</f>
        <v>0</v>
      </c>
      <c r="F1198" s="25" t="str">
        <f>IFERROR(IF(VLOOKUP(B1198,IMPORT!$F:$J,4,0)="true","","S"),"")</f>
        <v/>
      </c>
      <c r="G1198" s="10" t="str">
        <f>IFERROR(IF(VLOOKUP(B1198,IMPORT!$F:$J,5,0)="normal","","B"),"")</f>
        <v/>
      </c>
      <c r="H1198" s="26" t="str">
        <f>IFERROR(IF(VLOOKUP(B1198,IMPORT!$F:$L,7,0)="true","","P"),"")</f>
        <v/>
      </c>
      <c r="I1198" s="18" t="str">
        <f>IF(AND(OR(IMPORT!K1198="available",IMPORT!K1198="reservation",IMPORT!K1198="reservation-late"),OR(A1198&lt;&gt;"Z - Garage - Livraison",A1198&lt;&gt;"Z - Garage - Livraison")),B1198,"")</f>
        <v/>
      </c>
      <c r="J1198" s="18" t="str">
        <f>IFERROR(IF(VLOOKUP(B1198,IMPORT!$F:$AF,21,FALSE)&lt;&gt;"null",IF(OR(A1198="Z - Garage - Livraison",A1198="Z - Garage - Restitution"),"",B1198),""),"")</f>
        <v/>
      </c>
      <c r="K1198" s="18" t="str">
        <f>IF(AND(J1198="",OR(IMPORT!K1198="intervention",IMPORT!K1198="intervention-late")),IF(OR(A1198="Z - Garage - Livraison",A1198="Z - Garage - Restitution"),"",B1198),"")</f>
        <v/>
      </c>
      <c r="L1198" s="18" t="str">
        <f>IFERROR(IF(OR(A1198="Z - Garage - Livraison",A1198="Z - Garage - Restitution"),B1198,""),"")</f>
        <v/>
      </c>
      <c r="M1198" s="20" t="str">
        <f>IFERROR(INT(IF(OR(IMPORT!K1198="intervention",IMPORT!K1198="intervention-late",IMPORT!K1198="unavailable"),IF(J1198&lt;&gt;"",MID(VLOOKUP(B1198,IMPORT!$F:$AF,21,0),1,10),MID(VLOOKUP(B1198,IMPORT!$F:$AF,19,0),1,10)),"")),"")</f>
        <v/>
      </c>
      <c r="N1198" s="20" t="str">
        <f>IFERROR(INT(IF(OR(IMPORT!K1198="intervention",IMPORT!K1198="intervention-late",IMPORT!K1198="unavailable"),IF(J1198&lt;&gt;"",MID(VLOOKUP(B1198,IMPORT!$F:$AF,22,0),1,10),MID(VLOOKUP(B1198,IMPORT!$F:$AF,20,0),1,10)),"")),"")</f>
        <v/>
      </c>
      <c r="O1198" s="18" t="str">
        <f t="shared" ca="1" si="18"/>
        <v/>
      </c>
      <c r="P1198" s="14" t="str">
        <f>IFERROR(INT(IF(MID(VLOOKUP(B1198,IMPORT!$F:$AF,23,FALSE),1,10)&lt;&gt;"null",MID(VLOOKUP(B1198,IMPORT!$F:$AF,23,FALSE),1,10),"")),"")</f>
        <v/>
      </c>
      <c r="Q1198" s="16" t="str">
        <f>IFERROR(INT(IF(MID(VLOOKUP(B1198,IMPORT!$F:$AF,26,FALSE),1,10)&lt;&gt;"null",MID(VLOOKUP(B1198,IMPORT!$F:$AF,26,FALSE),1,10),"")),"")</f>
        <v/>
      </c>
      <c r="R1198" s="16" t="str">
        <f>IFERROR(IF(VLOOKUP(B1198,IMPORT!$F:$AF,11,FALSE)="true","X",""),"")</f>
        <v/>
      </c>
      <c r="S1198" s="16" t="str">
        <f>IFERROR(IF(VLOOKUP(B1198,IMPORT!$F:$AF,12,FALSE)="true","X",""),"")</f>
        <v/>
      </c>
      <c r="T1198" s="16" t="str">
        <f>IFERROR(IF(VLOOKUP(B1198,IMPORT!$F:$AF,9,FALSE)="true","X",""),"")</f>
        <v/>
      </c>
      <c r="U1198" s="16" t="str">
        <f>IFERROR(IF(VLOOKUP(B1198,IMPORT!$F:$AF,10,FALSE)="true","X",""),"")</f>
        <v/>
      </c>
      <c r="V1198" s="16" t="str">
        <f>IFERROR(IF(VLOOKUP(B1198,IMPORT!$F:$AF,13,FALSE)="true","X",""),"")</f>
        <v/>
      </c>
      <c r="W1198" s="16" t="str">
        <f>IFERROR(IF(VLOOKUP(B1198,IMPORT!$F:$AF,14,FALSE)="true","X",""),"")</f>
        <v/>
      </c>
      <c r="X1198" s="12" t="str">
        <f>IFERROR(INT(IF(MID(VLOOKUP(B1198,IMPORT!$F:$AF,27,FALSE),1,10)&lt;&gt;"null",MID(VLOOKUP(B1198,IMPORT!$F:$AF,27,FALSE),1,10),"-")),"")</f>
        <v/>
      </c>
      <c r="Y1198" s="21" t="str">
        <f>IFERROR(IF(VLOOKUP(B1198,IMPORT!$F:$AF,24,FALSE)&lt;&gt;"null",VLOOKUP(B1198,IMPORT!$F:$AF,24,FALSE),""),"")</f>
        <v/>
      </c>
      <c r="Z1198" s="18" t="str">
        <f>IFERROR(IF(VLOOKUP(B1198,IMPORT!$F:$AF,25,FALSE)&lt;&gt;"null",VLOOKUP(B1198,IMPORT!$F:$AF,25,FALSE),""),"")</f>
        <v/>
      </c>
    </row>
    <row r="1199" spans="1:26">
      <c r="A1199" s="1" t="str">
        <f>IFERROR(IF(IMPORT!C1199&lt;&gt;"",IMPORT!C1199,""),"")</f>
        <v/>
      </c>
      <c r="B1199" s="1">
        <f>IFERROR(VLOOKUP(D1199,IMPORT!$1:$1048576,6,FALSE),"")</f>
        <v>0</v>
      </c>
      <c r="C1199" s="1" t="str">
        <f>IFERROR(VLOOKUP(B1199,IMPORT!$F:$G,2,FALSE),"")</f>
        <v/>
      </c>
      <c r="D1199" s="8" t="str">
        <f>IFERROR(IF(IMPORT!A1199&lt;&gt;"",IMPORT!A1199,""),"")</f>
        <v/>
      </c>
      <c r="E1199" s="1">
        <f>IFERROR(VLOOKUP(D1199,IMPORT!$1:$1048576,21,FALSE),"")</f>
        <v>0</v>
      </c>
      <c r="F1199" s="25" t="str">
        <f>IFERROR(IF(VLOOKUP(B1199,IMPORT!$F:$J,4,0)="true","","S"),"")</f>
        <v/>
      </c>
      <c r="G1199" s="10" t="str">
        <f>IFERROR(IF(VLOOKUP(B1199,IMPORT!$F:$J,5,0)="normal","","B"),"")</f>
        <v/>
      </c>
      <c r="H1199" s="26" t="str">
        <f>IFERROR(IF(VLOOKUP(B1199,IMPORT!$F:$L,7,0)="true","","P"),"")</f>
        <v/>
      </c>
      <c r="I1199" s="18" t="str">
        <f>IF(AND(OR(IMPORT!K1199="available",IMPORT!K1199="reservation",IMPORT!K1199="reservation-late"),OR(A1199&lt;&gt;"Z - Garage - Livraison",A1199&lt;&gt;"Z - Garage - Livraison")),B1199,"")</f>
        <v/>
      </c>
      <c r="J1199" s="18" t="str">
        <f>IFERROR(IF(VLOOKUP(B1199,IMPORT!$F:$AF,21,FALSE)&lt;&gt;"null",IF(OR(A1199="Z - Garage - Livraison",A1199="Z - Garage - Restitution"),"",B1199),""),"")</f>
        <v/>
      </c>
      <c r="K1199" s="18" t="str">
        <f>IF(AND(J1199="",OR(IMPORT!K1199="intervention",IMPORT!K1199="intervention-late")),IF(OR(A1199="Z - Garage - Livraison",A1199="Z - Garage - Restitution"),"",B1199),"")</f>
        <v/>
      </c>
      <c r="L1199" s="18" t="str">
        <f>IFERROR(IF(OR(A1199="Z - Garage - Livraison",A1199="Z - Garage - Restitution"),B1199,""),"")</f>
        <v/>
      </c>
      <c r="M1199" s="20" t="str">
        <f>IFERROR(INT(IF(OR(IMPORT!K1199="intervention",IMPORT!K1199="intervention-late",IMPORT!K1199="unavailable"),IF(J1199&lt;&gt;"",MID(VLOOKUP(B1199,IMPORT!$F:$AF,21,0),1,10),MID(VLOOKUP(B1199,IMPORT!$F:$AF,19,0),1,10)),"")),"")</f>
        <v/>
      </c>
      <c r="N1199" s="20" t="str">
        <f>IFERROR(INT(IF(OR(IMPORT!K1199="intervention",IMPORT!K1199="intervention-late",IMPORT!K1199="unavailable"),IF(J1199&lt;&gt;"",MID(VLOOKUP(B1199,IMPORT!$F:$AF,22,0),1,10),MID(VLOOKUP(B1199,IMPORT!$F:$AF,20,0),1,10)),"")),"")</f>
        <v/>
      </c>
      <c r="O1199" s="18" t="str">
        <f t="shared" ca="1" si="18"/>
        <v/>
      </c>
      <c r="P1199" s="14" t="str">
        <f>IFERROR(INT(IF(MID(VLOOKUP(B1199,IMPORT!$F:$AF,23,FALSE),1,10)&lt;&gt;"null",MID(VLOOKUP(B1199,IMPORT!$F:$AF,23,FALSE),1,10),"")),"")</f>
        <v/>
      </c>
      <c r="Q1199" s="16" t="str">
        <f>IFERROR(INT(IF(MID(VLOOKUP(B1199,IMPORT!$F:$AF,26,FALSE),1,10)&lt;&gt;"null",MID(VLOOKUP(B1199,IMPORT!$F:$AF,26,FALSE),1,10),"")),"")</f>
        <v/>
      </c>
      <c r="R1199" s="16" t="str">
        <f>IFERROR(IF(VLOOKUP(B1199,IMPORT!$F:$AF,11,FALSE)="true","X",""),"")</f>
        <v/>
      </c>
      <c r="S1199" s="16" t="str">
        <f>IFERROR(IF(VLOOKUP(B1199,IMPORT!$F:$AF,12,FALSE)="true","X",""),"")</f>
        <v/>
      </c>
      <c r="T1199" s="16" t="str">
        <f>IFERROR(IF(VLOOKUP(B1199,IMPORT!$F:$AF,9,FALSE)="true","X",""),"")</f>
        <v/>
      </c>
      <c r="U1199" s="16" t="str">
        <f>IFERROR(IF(VLOOKUP(B1199,IMPORT!$F:$AF,10,FALSE)="true","X",""),"")</f>
        <v/>
      </c>
      <c r="V1199" s="16" t="str">
        <f>IFERROR(IF(VLOOKUP(B1199,IMPORT!$F:$AF,13,FALSE)="true","X",""),"")</f>
        <v/>
      </c>
      <c r="W1199" s="16" t="str">
        <f>IFERROR(IF(VLOOKUP(B1199,IMPORT!$F:$AF,14,FALSE)="true","X",""),"")</f>
        <v/>
      </c>
      <c r="X1199" s="12" t="str">
        <f>IFERROR(INT(IF(MID(VLOOKUP(B1199,IMPORT!$F:$AF,27,FALSE),1,10)&lt;&gt;"null",MID(VLOOKUP(B1199,IMPORT!$F:$AF,27,FALSE),1,10),"-")),"")</f>
        <v/>
      </c>
      <c r="Y1199" s="21" t="str">
        <f>IFERROR(IF(VLOOKUP(B1199,IMPORT!$F:$AF,24,FALSE)&lt;&gt;"null",VLOOKUP(B1199,IMPORT!$F:$AF,24,FALSE),""),"")</f>
        <v/>
      </c>
      <c r="Z1199" s="18" t="str">
        <f>IFERROR(IF(VLOOKUP(B1199,IMPORT!$F:$AF,25,FALSE)&lt;&gt;"null",VLOOKUP(B1199,IMPORT!$F:$AF,25,FALSE),""),"")</f>
        <v/>
      </c>
    </row>
    <row r="1200" spans="1:26">
      <c r="A1200" s="1" t="str">
        <f>IFERROR(IF(IMPORT!C1200&lt;&gt;"",IMPORT!C1200,""),"")</f>
        <v/>
      </c>
      <c r="B1200" s="1">
        <f>IFERROR(VLOOKUP(D1200,IMPORT!$1:$1048576,6,FALSE),"")</f>
        <v>0</v>
      </c>
      <c r="C1200" s="1" t="str">
        <f>IFERROR(VLOOKUP(B1200,IMPORT!$F:$G,2,FALSE),"")</f>
        <v/>
      </c>
      <c r="D1200" s="8" t="str">
        <f>IFERROR(IF(IMPORT!A1200&lt;&gt;"",IMPORT!A1200,""),"")</f>
        <v/>
      </c>
      <c r="E1200" s="1">
        <f>IFERROR(VLOOKUP(D1200,IMPORT!$1:$1048576,21,FALSE),"")</f>
        <v>0</v>
      </c>
      <c r="F1200" s="25" t="str">
        <f>IFERROR(IF(VLOOKUP(B1200,IMPORT!$F:$J,4,0)="true","","S"),"")</f>
        <v/>
      </c>
      <c r="G1200" s="10" t="str">
        <f>IFERROR(IF(VLOOKUP(B1200,IMPORT!$F:$J,5,0)="normal","","B"),"")</f>
        <v/>
      </c>
      <c r="H1200" s="26" t="str">
        <f>IFERROR(IF(VLOOKUP(B1200,IMPORT!$F:$L,7,0)="true","","P"),"")</f>
        <v/>
      </c>
      <c r="I1200" s="18" t="str">
        <f>IF(AND(OR(IMPORT!K1200="available",IMPORT!K1200="reservation",IMPORT!K1200="reservation-late"),OR(A1200&lt;&gt;"Z - Garage - Livraison",A1200&lt;&gt;"Z - Garage - Livraison")),B1200,"")</f>
        <v/>
      </c>
      <c r="J1200" s="18" t="str">
        <f>IFERROR(IF(VLOOKUP(B1200,IMPORT!$F:$AF,21,FALSE)&lt;&gt;"null",IF(OR(A1200="Z - Garage - Livraison",A1200="Z - Garage - Restitution"),"",B1200),""),"")</f>
        <v/>
      </c>
      <c r="K1200" s="18" t="str">
        <f>IF(AND(J1200="",OR(IMPORT!K1200="intervention",IMPORT!K1200="intervention-late")),IF(OR(A1200="Z - Garage - Livraison",A1200="Z - Garage - Restitution"),"",B1200),"")</f>
        <v/>
      </c>
      <c r="L1200" s="18" t="str">
        <f>IFERROR(IF(OR(A1200="Z - Garage - Livraison",A1200="Z - Garage - Restitution"),B1200,""),"")</f>
        <v/>
      </c>
      <c r="M1200" s="20" t="str">
        <f>IFERROR(INT(IF(OR(IMPORT!K1200="intervention",IMPORT!K1200="intervention-late",IMPORT!K1200="unavailable"),IF(J1200&lt;&gt;"",MID(VLOOKUP(B1200,IMPORT!$F:$AF,21,0),1,10),MID(VLOOKUP(B1200,IMPORT!$F:$AF,19,0),1,10)),"")),"")</f>
        <v/>
      </c>
      <c r="N1200" s="20" t="str">
        <f>IFERROR(INT(IF(OR(IMPORT!K1200="intervention",IMPORT!K1200="intervention-late",IMPORT!K1200="unavailable"),IF(J1200&lt;&gt;"",MID(VLOOKUP(B1200,IMPORT!$F:$AF,22,0),1,10),MID(VLOOKUP(B1200,IMPORT!$F:$AF,20,0),1,10)),"")),"")</f>
        <v/>
      </c>
      <c r="O1200" s="18" t="str">
        <f t="shared" ca="1" si="18"/>
        <v/>
      </c>
      <c r="P1200" s="14" t="str">
        <f>IFERROR(INT(IF(MID(VLOOKUP(B1200,IMPORT!$F:$AF,23,FALSE),1,10)&lt;&gt;"null",MID(VLOOKUP(B1200,IMPORT!$F:$AF,23,FALSE),1,10),"")),"")</f>
        <v/>
      </c>
      <c r="Q1200" s="16" t="str">
        <f>IFERROR(INT(IF(MID(VLOOKUP(B1200,IMPORT!$F:$AF,26,FALSE),1,10)&lt;&gt;"null",MID(VLOOKUP(B1200,IMPORT!$F:$AF,26,FALSE),1,10),"")),"")</f>
        <v/>
      </c>
      <c r="R1200" s="16" t="str">
        <f>IFERROR(IF(VLOOKUP(B1200,IMPORT!$F:$AF,11,FALSE)="true","X",""),"")</f>
        <v/>
      </c>
      <c r="S1200" s="16" t="str">
        <f>IFERROR(IF(VLOOKUP(B1200,IMPORT!$F:$AF,12,FALSE)="true","X",""),"")</f>
        <v/>
      </c>
      <c r="T1200" s="16" t="str">
        <f>IFERROR(IF(VLOOKUP(B1200,IMPORT!$F:$AF,9,FALSE)="true","X",""),"")</f>
        <v/>
      </c>
      <c r="U1200" s="16" t="str">
        <f>IFERROR(IF(VLOOKUP(B1200,IMPORT!$F:$AF,10,FALSE)="true","X",""),"")</f>
        <v/>
      </c>
      <c r="V1200" s="16" t="str">
        <f>IFERROR(IF(VLOOKUP(B1200,IMPORT!$F:$AF,13,FALSE)="true","X",""),"")</f>
        <v/>
      </c>
      <c r="W1200" s="16" t="str">
        <f>IFERROR(IF(VLOOKUP(B1200,IMPORT!$F:$AF,14,FALSE)="true","X",""),"")</f>
        <v/>
      </c>
      <c r="X1200" s="12" t="str">
        <f>IFERROR(INT(IF(MID(VLOOKUP(B1200,IMPORT!$F:$AF,27,FALSE),1,10)&lt;&gt;"null",MID(VLOOKUP(B1200,IMPORT!$F:$AF,27,FALSE),1,10),"-")),"")</f>
        <v/>
      </c>
      <c r="Y1200" s="21" t="str">
        <f>IFERROR(IF(VLOOKUP(B1200,IMPORT!$F:$AF,24,FALSE)&lt;&gt;"null",VLOOKUP(B1200,IMPORT!$F:$AF,24,FALSE),""),"")</f>
        <v/>
      </c>
      <c r="Z1200" s="18" t="str">
        <f>IFERROR(IF(VLOOKUP(B1200,IMPORT!$F:$AF,25,FALSE)&lt;&gt;"null",VLOOKUP(B1200,IMPORT!$F:$AF,25,FALSE),""),"")</f>
        <v/>
      </c>
    </row>
  </sheetData>
  <mergeCells count="1">
    <mergeCell ref="F1:H1"/>
  </mergeCells>
  <conditionalFormatting sqref="I1:I20000">
    <cfRule type="notContainsBlanks" dxfId="11" priority="16">
      <formula>LEN(TRIM(I1))&gt;0</formula>
    </cfRule>
  </conditionalFormatting>
  <conditionalFormatting sqref="P2:Q20000">
    <cfRule type="notContainsBlanks" dxfId="10" priority="10">
      <formula>LEN(TRIM(P2))&gt;0</formula>
    </cfRule>
    <cfRule type="containsBlanks" dxfId="9" priority="11">
      <formula>LEN(TRIM(P2))=0</formula>
    </cfRule>
  </conditionalFormatting>
  <conditionalFormatting sqref="R2:W20000">
    <cfRule type="notContainsBlanks" dxfId="8" priority="8">
      <formula>LEN(TRIM(R2))&gt;0</formula>
    </cfRule>
    <cfRule type="containsBlanks" dxfId="7" priority="9">
      <formula>LEN(TRIM(R2))=0</formula>
    </cfRule>
  </conditionalFormatting>
  <conditionalFormatting sqref="X2:X20000">
    <cfRule type="notContainsBlanks" dxfId="6" priority="6">
      <formula>LEN(TRIM(X2))&gt;0</formula>
    </cfRule>
    <cfRule type="containsBlanks" dxfId="5" priority="7">
      <formula>LEN(TRIM(X2))=0</formula>
    </cfRule>
  </conditionalFormatting>
  <conditionalFormatting sqref="Z2:Z20000">
    <cfRule type="containsBlanks" dxfId="4" priority="5">
      <formula>LEN(TRIM(Z2))=0</formula>
    </cfRule>
  </conditionalFormatting>
  <conditionalFormatting sqref="O1:O1048576 J1:J1048576">
    <cfRule type="notContainsBlanks" dxfId="3" priority="18">
      <formula>LEN(TRIM(J1))&gt;0</formula>
    </cfRule>
  </conditionalFormatting>
  <conditionalFormatting sqref="K1:K1048576">
    <cfRule type="notContainsBlanks" dxfId="2" priority="19">
      <formula>LEN(TRIM(K1))&gt;0</formula>
    </cfRule>
  </conditionalFormatting>
  <conditionalFormatting sqref="L1:L1048576">
    <cfRule type="notContainsBlanks" dxfId="1" priority="2">
      <formula>LEN(TRIM(L1))&gt;0</formula>
    </cfRule>
  </conditionalFormatting>
  <conditionalFormatting sqref="F1:H1048576">
    <cfRule type="notContainsBlanks" dxfId="0" priority="1">
      <formula>LEN(TRIM(F1))&gt;0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TUTORIEL</vt:lpstr>
      <vt:lpstr>IMPORT</vt:lpstr>
      <vt:lpstr>DASHBOARD</vt:lpstr>
      <vt:lpstr>IMPORT!my_data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cuissard</dc:creator>
  <cp:lastModifiedBy>Microsoft Office User</cp:lastModifiedBy>
  <dcterms:created xsi:type="dcterms:W3CDTF">2019-01-25T12:37:18Z</dcterms:created>
  <dcterms:modified xsi:type="dcterms:W3CDTF">2019-02-17T18:19:47Z</dcterms:modified>
</cp:coreProperties>
</file>