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BASE_UAF\Calendrier\Calendrier 2019\"/>
    </mc:Choice>
  </mc:AlternateContent>
  <bookViews>
    <workbookView xWindow="360" yWindow="375" windowWidth="28275" windowHeight="12300"/>
  </bookViews>
  <sheets>
    <sheet name="Tests saisie auto" sheetId="1" r:id="rId1"/>
    <sheet name="Feuil2" sheetId="2" r:id="rId2"/>
    <sheet name="Feuil3" sheetId="3" r:id="rId3"/>
  </sheets>
  <definedNames>
    <definedName name="_xlnm.Print_Area" localSheetId="0">'Tests saisie auto'!$DB$16:$DI$35</definedName>
  </definedNames>
  <calcPr calcId="162913"/>
</workbook>
</file>

<file path=xl/calcChain.xml><?xml version="1.0" encoding="utf-8"?>
<calcChain xmlns="http://schemas.openxmlformats.org/spreadsheetml/2006/main">
  <c r="DP26" i="1" l="1"/>
  <c r="DP31" i="1"/>
  <c r="DB63" i="1"/>
  <c r="DG60" i="1"/>
  <c r="DF60" i="1"/>
  <c r="DD58" i="1"/>
  <c r="DB56" i="1"/>
  <c r="DG53" i="1"/>
  <c r="DF53" i="1"/>
  <c r="DD51" i="1"/>
  <c r="DB49" i="1"/>
  <c r="DG46" i="1"/>
  <c r="DF46" i="1"/>
  <c r="DD44" i="1"/>
  <c r="DB42" i="1"/>
  <c r="DG39" i="1"/>
  <c r="DF39" i="1"/>
  <c r="DD37" i="1"/>
  <c r="DB35" i="1"/>
  <c r="DG32" i="1"/>
  <c r="DF32" i="1"/>
  <c r="DD30" i="1"/>
  <c r="DB28" i="1"/>
  <c r="DG25" i="1"/>
  <c r="DF25" i="1"/>
  <c r="DD23" i="1"/>
  <c r="DB21" i="1"/>
  <c r="DC18" i="1"/>
  <c r="DF18" i="1"/>
  <c r="DD16" i="1"/>
  <c r="DB11" i="1"/>
  <c r="DP11" i="1" s="1"/>
  <c r="CH78" i="1"/>
  <c r="AS9" i="1"/>
  <c r="AS8" i="1"/>
  <c r="AS7" i="1"/>
  <c r="AS6" i="1"/>
  <c r="AS5" i="1"/>
  <c r="AS3" i="1"/>
  <c r="AQ3" i="1" s="1"/>
  <c r="AS4" i="1"/>
  <c r="AQ4" i="1"/>
  <c r="CI75" i="1"/>
  <c r="DP21" i="1"/>
  <c r="DP13" i="1"/>
  <c r="CD9" i="1"/>
  <c r="CA9" i="1"/>
  <c r="CB9" i="1" s="1"/>
  <c r="BY9" i="1"/>
  <c r="BZ9" i="1" s="1"/>
  <c r="BW9" i="1"/>
  <c r="BT9" i="1"/>
  <c r="BU9" i="1" s="1"/>
  <c r="BR9" i="1"/>
  <c r="BS9" i="1" s="1"/>
  <c r="BP9" i="1"/>
  <c r="BO9" i="1"/>
  <c r="BN9" i="1"/>
  <c r="DE58" i="1" s="1"/>
  <c r="BJ9" i="1"/>
  <c r="BI9" i="1"/>
  <c r="BG9" i="1"/>
  <c r="AY9" i="1"/>
  <c r="AX9" i="1"/>
  <c r="AW9" i="1"/>
  <c r="AU9" i="1"/>
  <c r="AT9" i="1"/>
  <c r="AR9" i="1"/>
  <c r="BE9" i="1" s="1"/>
  <c r="CD8" i="1"/>
  <c r="CA8" i="1"/>
  <c r="CB8" i="1" s="1"/>
  <c r="BY8" i="1"/>
  <c r="BZ8" i="1" s="1"/>
  <c r="BW8" i="1"/>
  <c r="BT8" i="1"/>
  <c r="BU8" i="1" s="1"/>
  <c r="BR8" i="1"/>
  <c r="BS8" i="1" s="1"/>
  <c r="BP8" i="1"/>
  <c r="BO8" i="1"/>
  <c r="BN8" i="1"/>
  <c r="DE51" i="1" s="1"/>
  <c r="BJ8" i="1"/>
  <c r="BI8" i="1"/>
  <c r="BG8" i="1"/>
  <c r="AY8" i="1"/>
  <c r="AX8" i="1"/>
  <c r="AW8" i="1"/>
  <c r="AU8" i="1"/>
  <c r="AT8" i="1"/>
  <c r="AR8" i="1"/>
  <c r="BE8" i="1" s="1"/>
  <c r="CD7" i="1"/>
  <c r="CA7" i="1"/>
  <c r="CB7" i="1" s="1"/>
  <c r="BY7" i="1"/>
  <c r="BZ7" i="1" s="1"/>
  <c r="BW7" i="1"/>
  <c r="BT7" i="1"/>
  <c r="BU7" i="1" s="1"/>
  <c r="BR7" i="1"/>
  <c r="BS7" i="1" s="1"/>
  <c r="BP7" i="1"/>
  <c r="BO7" i="1"/>
  <c r="BN7" i="1"/>
  <c r="BJ7" i="1"/>
  <c r="BI7" i="1"/>
  <c r="BG7" i="1"/>
  <c r="AY7" i="1"/>
  <c r="AX7" i="1"/>
  <c r="AW7" i="1"/>
  <c r="AU7" i="1"/>
  <c r="AT7" i="1"/>
  <c r="AR7" i="1"/>
  <c r="BE7" i="1" s="1"/>
  <c r="CD6" i="1"/>
  <c r="CA6" i="1"/>
  <c r="CB6" i="1" s="1"/>
  <c r="BY6" i="1"/>
  <c r="BZ6" i="1" s="1"/>
  <c r="BW6" i="1"/>
  <c r="BT6" i="1"/>
  <c r="BU6" i="1" s="1"/>
  <c r="BR6" i="1"/>
  <c r="BS6" i="1" s="1"/>
  <c r="BP6" i="1"/>
  <c r="BO6" i="1"/>
  <c r="BN6" i="1"/>
  <c r="DS31" i="1" s="1"/>
  <c r="BJ6" i="1"/>
  <c r="BI6" i="1"/>
  <c r="BG6" i="1"/>
  <c r="AY6" i="1"/>
  <c r="AX6" i="1"/>
  <c r="AW6" i="1"/>
  <c r="AU6" i="1"/>
  <c r="AT6" i="1"/>
  <c r="AR6" i="1"/>
  <c r="BE6" i="1" s="1"/>
  <c r="CD5" i="1"/>
  <c r="CA5" i="1"/>
  <c r="CB5" i="1" s="1"/>
  <c r="BY5" i="1"/>
  <c r="BZ5" i="1" s="1"/>
  <c r="BW5" i="1"/>
  <c r="BT5" i="1"/>
  <c r="BU5" i="1" s="1"/>
  <c r="BR5" i="1"/>
  <c r="BS5" i="1" s="1"/>
  <c r="BP5" i="1"/>
  <c r="BO5" i="1"/>
  <c r="BN5" i="1"/>
  <c r="DS26" i="1" s="1"/>
  <c r="BJ5" i="1"/>
  <c r="BI5" i="1"/>
  <c r="BG5" i="1"/>
  <c r="AY5" i="1"/>
  <c r="AX5" i="1"/>
  <c r="AW5" i="1"/>
  <c r="AU5" i="1"/>
  <c r="AT5" i="1"/>
  <c r="AR5" i="1"/>
  <c r="BE5" i="1" s="1"/>
  <c r="CD4" i="1"/>
  <c r="CA4" i="1"/>
  <c r="CB4" i="1" s="1"/>
  <c r="BY4" i="1"/>
  <c r="BZ4" i="1" s="1"/>
  <c r="BW4" i="1"/>
  <c r="BT4" i="1"/>
  <c r="BU4" i="1" s="1"/>
  <c r="BR4" i="1"/>
  <c r="BS4" i="1" s="1"/>
  <c r="BP4" i="1"/>
  <c r="BO4" i="1"/>
  <c r="BN4" i="1"/>
  <c r="BJ4" i="1"/>
  <c r="BI4" i="1"/>
  <c r="BG4" i="1"/>
  <c r="AY4" i="1"/>
  <c r="AX4" i="1"/>
  <c r="AW4" i="1"/>
  <c r="AU4" i="1"/>
  <c r="AT4" i="1"/>
  <c r="AR4" i="1"/>
  <c r="BE4" i="1" s="1"/>
  <c r="CZ2" i="1"/>
  <c r="CN2" i="1"/>
  <c r="AU3" i="1"/>
  <c r="CZ74" i="1"/>
  <c r="DP16" i="1" s="1"/>
  <c r="CK74" i="1"/>
  <c r="DR16" i="1" s="1"/>
  <c r="AT3" i="1"/>
  <c r="AR3" i="1"/>
  <c r="BE3" i="1" s="1"/>
  <c r="CD3" i="1"/>
  <c r="CA3" i="1"/>
  <c r="CB3" i="1" s="1"/>
  <c r="BY3" i="1"/>
  <c r="BZ3" i="1" s="1"/>
  <c r="CK75" i="1"/>
  <c r="BW3" i="1"/>
  <c r="BT3" i="1"/>
  <c r="BU3" i="1" s="1"/>
  <c r="BR3" i="1"/>
  <c r="BS3" i="1" s="1"/>
  <c r="BP3" i="1"/>
  <c r="BO3" i="1"/>
  <c r="CI74" i="1" s="1"/>
  <c r="BN3" i="1"/>
  <c r="CL74" i="1" s="1"/>
  <c r="BJ3" i="1"/>
  <c r="BI3" i="1"/>
  <c r="BG3" i="1"/>
  <c r="AY3" i="1"/>
  <c r="AX3" i="1"/>
  <c r="AW3" i="1"/>
  <c r="DR21" i="1" l="1"/>
  <c r="DR26" i="1"/>
  <c r="DR31" i="1"/>
  <c r="DB31" i="1"/>
  <c r="DE37" i="1"/>
  <c r="DB45" i="1"/>
  <c r="DE23" i="1"/>
  <c r="DB38" i="1"/>
  <c r="DE44" i="1"/>
  <c r="DB52" i="1"/>
  <c r="DB59" i="1"/>
  <c r="DE30" i="1"/>
  <c r="DB24" i="1"/>
  <c r="CC4" i="1"/>
  <c r="CE4" i="1" s="1"/>
  <c r="BL5" i="1"/>
  <c r="AV7" i="1"/>
  <c r="DB17" i="1"/>
  <c r="DE16" i="1"/>
  <c r="AV5" i="1"/>
  <c r="BV5" i="1"/>
  <c r="BX5" i="1" s="1"/>
  <c r="CC7" i="1"/>
  <c r="CE7" i="1" s="1"/>
  <c r="CC8" i="1"/>
  <c r="CE8" i="1" s="1"/>
  <c r="AV9" i="1"/>
  <c r="DS21" i="1"/>
  <c r="BL7" i="1"/>
  <c r="BL9" i="1"/>
  <c r="AV4" i="1"/>
  <c r="BV4" i="1"/>
  <c r="BX4" i="1" s="1"/>
  <c r="AV6" i="1"/>
  <c r="BV7" i="1"/>
  <c r="BX7" i="1" s="1"/>
  <c r="AV8" i="1"/>
  <c r="BV8" i="1"/>
  <c r="BX8" i="1" s="1"/>
  <c r="BL4" i="1"/>
  <c r="BL6" i="1"/>
  <c r="BV6" i="1"/>
  <c r="BX6" i="1" s="1"/>
  <c r="BL8" i="1"/>
  <c r="BV9" i="1"/>
  <c r="BX9" i="1" s="1"/>
  <c r="CC9" i="1"/>
  <c r="CE9" i="1" s="1"/>
  <c r="CC6" i="1"/>
  <c r="CE6" i="1" s="1"/>
  <c r="CC5" i="1"/>
  <c r="CE5" i="1" s="1"/>
  <c r="DS16" i="1"/>
  <c r="CC3" i="1"/>
  <c r="CE3" i="1" s="1"/>
  <c r="CH77" i="1" s="1"/>
  <c r="BV3" i="1"/>
  <c r="BX3" i="1" s="1"/>
  <c r="BL3" i="1"/>
  <c r="AV3" i="1"/>
  <c r="DB33" i="1" l="1"/>
  <c r="DB40" i="1"/>
  <c r="BB7" i="1"/>
  <c r="BC7" i="1" s="1"/>
  <c r="DC46" i="1"/>
  <c r="DB44" i="1"/>
  <c r="DB54" i="1"/>
  <c r="DB47" i="1"/>
  <c r="DB61" i="1"/>
  <c r="DC53" i="1"/>
  <c r="DB51" i="1"/>
  <c r="DC39" i="1"/>
  <c r="DB37" i="1"/>
  <c r="DC60" i="1"/>
  <c r="DB58" i="1"/>
  <c r="DC32" i="1"/>
  <c r="DB30" i="1"/>
  <c r="BA4" i="1"/>
  <c r="DC25" i="1"/>
  <c r="DB23" i="1"/>
  <c r="BA5" i="1"/>
  <c r="DB26" i="1"/>
  <c r="BB6" i="1"/>
  <c r="BC6" i="1" s="1"/>
  <c r="DG18" i="1"/>
  <c r="CH76" i="1"/>
  <c r="DB19" i="1"/>
  <c r="BA6" i="1"/>
  <c r="CH74" i="1"/>
  <c r="DQ16" i="1" s="1"/>
  <c r="DB16" i="1"/>
  <c r="DQ31" i="1"/>
  <c r="DQ26" i="1"/>
  <c r="DQ21" i="1"/>
  <c r="BA7" i="1"/>
  <c r="BD7" i="1" s="1"/>
  <c r="BB5" i="1"/>
  <c r="BC5" i="1" s="1"/>
  <c r="BA8" i="1"/>
  <c r="BA9" i="1"/>
  <c r="BB8" i="1"/>
  <c r="BC8" i="1" s="1"/>
  <c r="BB9" i="1"/>
  <c r="BC9" i="1" s="1"/>
  <c r="BB4" i="1"/>
  <c r="BC4" i="1" s="1"/>
  <c r="BA3" i="1"/>
  <c r="BB3" i="1"/>
  <c r="BC3" i="1" s="1"/>
  <c r="BD4" i="1" l="1"/>
  <c r="BD5" i="1"/>
  <c r="BD6" i="1"/>
  <c r="BD8" i="1"/>
  <c r="BD9" i="1"/>
  <c r="BD3" i="1"/>
</calcChain>
</file>

<file path=xl/sharedStrings.xml><?xml version="1.0" encoding="utf-8"?>
<sst xmlns="http://schemas.openxmlformats.org/spreadsheetml/2006/main" count="201" uniqueCount="144">
  <si>
    <t>Club</t>
  </si>
  <si>
    <t>date départ</t>
  </si>
  <si>
    <t>Date arrivée</t>
  </si>
  <si>
    <t>distance</t>
  </si>
  <si>
    <t>Dist. intermédiaires</t>
  </si>
  <si>
    <t>complt. infos</t>
  </si>
  <si>
    <t>n° sociétaire</t>
  </si>
  <si>
    <t>Départ</t>
  </si>
  <si>
    <t>Dépt./ Pays</t>
  </si>
  <si>
    <t>Ville arrivée</t>
  </si>
  <si>
    <t>heure départ</t>
  </si>
  <si>
    <t>Arrivée</t>
  </si>
  <si>
    <t>Date limite inscription</t>
  </si>
  <si>
    <t>Nom responsable</t>
  </si>
  <si>
    <t>Prénom resp.</t>
  </si>
  <si>
    <t>Mail responsable</t>
  </si>
  <si>
    <t>n°</t>
  </si>
  <si>
    <t>voie</t>
  </si>
  <si>
    <t>complt. adresse 1</t>
  </si>
  <si>
    <t>complt. adresse 2</t>
  </si>
  <si>
    <t>code postal</t>
  </si>
  <si>
    <t>ville</t>
  </si>
  <si>
    <t>pays</t>
  </si>
  <si>
    <t>N° de téléphone</t>
  </si>
  <si>
    <t>N° tél. resp.</t>
  </si>
  <si>
    <t>Nom co-responsable</t>
  </si>
  <si>
    <t>Prénom co-resp.</t>
  </si>
  <si>
    <t>mail co-responsable</t>
  </si>
  <si>
    <t>Nom de la voie</t>
  </si>
  <si>
    <t>N° tél. co-resp.</t>
  </si>
  <si>
    <t>Complément d'informations</t>
  </si>
  <si>
    <t>date d'envoi</t>
  </si>
  <si>
    <t>date</t>
  </si>
  <si>
    <t>j</t>
  </si>
  <si>
    <t>m</t>
  </si>
  <si>
    <t>a</t>
  </si>
  <si>
    <t>Extraction date suite</t>
  </si>
  <si>
    <t>tél</t>
  </si>
  <si>
    <t>date insc.</t>
  </si>
  <si>
    <t>lieu</t>
  </si>
  <si>
    <t>club</t>
  </si>
  <si>
    <t>dist intermédiaires</t>
  </si>
  <si>
    <t>01.01.2019</t>
  </si>
  <si>
    <t>25 km</t>
  </si>
  <si>
    <t>Euraudax Belgique</t>
  </si>
  <si>
    <t>Namur</t>
  </si>
  <si>
    <t>Bel</t>
  </si>
  <si>
    <t>11:00</t>
  </si>
  <si>
    <t>Café les Caves à Bières, rue Godefroid  68</t>
  </si>
  <si>
    <t>Castiau</t>
  </si>
  <si>
    <t>Daniel</t>
  </si>
  <si>
    <t>christinemagis@yahoo.fr</t>
  </si>
  <si>
    <t>Domaine de la Fraternité 5</t>
  </si>
  <si>
    <t>CHAMPION</t>
  </si>
  <si>
    <t>Belgique</t>
  </si>
  <si>
    <t>Magis</t>
  </si>
  <si>
    <t>Christine</t>
  </si>
  <si>
    <t>Mémorial François Clevis</t>
  </si>
  <si>
    <t>07.06.2018 22:30:58</t>
  </si>
  <si>
    <t>03.01.2019</t>
  </si>
  <si>
    <t>Lot</t>
  </si>
  <si>
    <t>10:00</t>
  </si>
  <si>
    <t>Café Terminus, Stationstraat 19</t>
  </si>
  <si>
    <t>Benmohar</t>
  </si>
  <si>
    <t>Raymond</t>
  </si>
  <si>
    <t>raymondbenmohar@telenet.be</t>
  </si>
  <si>
    <t>rue de la Résistance,</t>
  </si>
  <si>
    <t>Bruxelles</t>
  </si>
  <si>
    <t>10.07.2018 22:52:53</t>
  </si>
  <si>
    <t>bla bla bla</t>
  </si>
  <si>
    <t>100 km</t>
  </si>
  <si>
    <t>12,5, 25, 50, 75 km</t>
  </si>
  <si>
    <t>Reprise tél. 1</t>
  </si>
  <si>
    <t>Reprise tél. 2</t>
  </si>
  <si>
    <t>Reprise tél. 1 co-resp</t>
  </si>
  <si>
    <t>Reprise tél. 2 co-resp</t>
  </si>
  <si>
    <t>GROUPE 503</t>
  </si>
  <si>
    <t>BRIE-COMTE-ROBERT</t>
  </si>
  <si>
    <t>77</t>
  </si>
  <si>
    <t>09:30</t>
  </si>
  <si>
    <t>CARREFOUR MARKET - RUE PASTEUR</t>
  </si>
  <si>
    <t>FONT</t>
  </si>
  <si>
    <t>GEORGES</t>
  </si>
  <si>
    <t>uma.font@gmail.com</t>
  </si>
  <si>
    <t>RUE JEAN MERMOZ</t>
  </si>
  <si>
    <t>LAGNY-SUR-MARNE</t>
  </si>
  <si>
    <t>15.05.2018 20:27:57</t>
  </si>
  <si>
    <t>05.01.2019</t>
  </si>
  <si>
    <t>CDRP 95</t>
  </si>
  <si>
    <t>Eaubonne</t>
  </si>
  <si>
    <t>95</t>
  </si>
  <si>
    <t>07:30</t>
  </si>
  <si>
    <t>gare Ermont-Eaubonne</t>
  </si>
  <si>
    <t>Daumain</t>
  </si>
  <si>
    <t>Didier</t>
  </si>
  <si>
    <t>d.daumain@laposte.net</t>
  </si>
  <si>
    <t>rue Robert Schuman</t>
  </si>
  <si>
    <t>25.06.2018 16:58:40</t>
  </si>
  <si>
    <t>50 km</t>
  </si>
  <si>
    <t>2x25</t>
  </si>
  <si>
    <t>Knokke-Heist</t>
  </si>
  <si>
    <t>09:00</t>
  </si>
  <si>
    <t>Chalet Suisse Elisabethlaan  321</t>
  </si>
  <si>
    <t>Van Massenhove</t>
  </si>
  <si>
    <t>Dirk</t>
  </si>
  <si>
    <t>dirk.van.massenhove@telenet.be</t>
  </si>
  <si>
    <t>Onderwijsstraat</t>
  </si>
  <si>
    <t>10.07.2018 22:58:23</t>
  </si>
  <si>
    <t>Marche de la galette</t>
  </si>
  <si>
    <t>UAF</t>
  </si>
  <si>
    <t>PARIS 12ème</t>
  </si>
  <si>
    <t>75</t>
  </si>
  <si>
    <t>08:30</t>
  </si>
  <si>
    <t>Stade Léo Lagrange route des fortifications près des tennis métro porte de Charenton</t>
  </si>
  <si>
    <t>LAMMERS</t>
  </si>
  <si>
    <t>Alain</t>
  </si>
  <si>
    <t>audax-uaf-al@wanadoo.fr</t>
  </si>
  <si>
    <t>rue de Crimée</t>
  </si>
  <si>
    <t>PARIS</t>
  </si>
  <si>
    <t>28.10.2018 16:47:27</t>
  </si>
  <si>
    <t>06.01.2019</t>
  </si>
  <si>
    <t>Marche au profit de la ligue contre le cancer</t>
  </si>
  <si>
    <t>Audax Nancy Lorraine</t>
  </si>
  <si>
    <t>Vandoeuvre les Nancy</t>
  </si>
  <si>
    <t>54</t>
  </si>
  <si>
    <t>08:00</t>
  </si>
  <si>
    <t>1 Rue du Vivarais Siège du Comité</t>
  </si>
  <si>
    <t>Jacquemin</t>
  </si>
  <si>
    <t>Joelle</t>
  </si>
  <si>
    <t>joelle@garny.fr</t>
  </si>
  <si>
    <t>Rue du Grand Pré</t>
  </si>
  <si>
    <t>Pulnoy</t>
  </si>
  <si>
    <t>18.05.2018 18:39:02</t>
  </si>
  <si>
    <t>EAUBONNE</t>
  </si>
  <si>
    <t>KNOKKE-HEIST</t>
  </si>
  <si>
    <t>PARIS 12ÈME</t>
  </si>
  <si>
    <t xml:space="preserve">Date d'arrivée </t>
  </si>
  <si>
    <t>Date limite d'insc. :</t>
  </si>
  <si>
    <t>Test complément infos 2</t>
  </si>
  <si>
    <t>Date d'arrivée :</t>
  </si>
  <si>
    <t>Possibilité de faire un 25 km, un 50 ou un 75km.</t>
  </si>
  <si>
    <t>mailabcdefg@yahoo.fr</t>
  </si>
  <si>
    <t>rue du Four</t>
  </si>
  <si>
    <t>bât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</si>
</sst>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;@"/>
    <numFmt numFmtId="165" formatCode="[$-F800]dddd\,\ mmmm\ dd\,\ yyyy"/>
  </numFmts>
  <fonts count="1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sz val="11"/>
      <color rgb="FF0070C0"/>
      <name val="Calibri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sz val="10"/>
      <color rgb="FF333333"/>
      <name val="Verdana"/>
      <family val="2"/>
    </font>
    <font>
      <b/>
      <sz val="10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8F1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 style="dashed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ck">
        <color indexed="64"/>
      </bottom>
      <diagonal/>
    </border>
    <border>
      <left/>
      <right style="medium">
        <color indexed="64"/>
      </right>
      <top style="dashed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41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0" xfId="0" applyFill="1"/>
    <xf numFmtId="0" fontId="3" fillId="0" borderId="0" xfId="0" applyFont="1" applyFill="1" applyAlignment="1">
      <alignment horizontal="center"/>
    </xf>
    <xf numFmtId="0" fontId="3" fillId="3" borderId="0" xfId="0" applyFont="1" applyFill="1"/>
    <xf numFmtId="0" fontId="0" fillId="4" borderId="0" xfId="0" applyFill="1"/>
    <xf numFmtId="0" fontId="0" fillId="2" borderId="0" xfId="0" applyFill="1" applyAlignment="1">
      <alignment horizontal="center"/>
    </xf>
    <xf numFmtId="0" fontId="2" fillId="2" borderId="0" xfId="0" applyFont="1" applyFill="1" applyAlignment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wrapText="1"/>
    </xf>
    <xf numFmtId="0" fontId="2" fillId="2" borderId="0" xfId="0" applyFont="1" applyFill="1" applyBorder="1" applyAlignment="1"/>
    <xf numFmtId="0" fontId="2" fillId="2" borderId="0" xfId="0" applyFont="1" applyFill="1"/>
    <xf numFmtId="0" fontId="4" fillId="2" borderId="0" xfId="0" applyFont="1" applyFill="1"/>
    <xf numFmtId="0" fontId="3" fillId="3" borderId="0" xfId="0" applyFont="1" applyFill="1" applyAlignment="1">
      <alignment horizontal="center"/>
    </xf>
    <xf numFmtId="14" fontId="3" fillId="3" borderId="0" xfId="0" applyNumberFormat="1" applyFont="1" applyFill="1" applyBorder="1"/>
    <xf numFmtId="0" fontId="3" fillId="3" borderId="0" xfId="0" applyFont="1" applyFill="1" applyBorder="1"/>
    <xf numFmtId="0" fontId="3" fillId="3" borderId="0" xfId="0" applyFont="1" applyFill="1" applyAlignment="1">
      <alignment vertical="center"/>
    </xf>
    <xf numFmtId="0" fontId="5" fillId="3" borderId="0" xfId="0" applyFont="1" applyFill="1"/>
    <xf numFmtId="0" fontId="3" fillId="3" borderId="0" xfId="0" applyFont="1" applyFill="1" applyBorder="1" applyAlignment="1">
      <alignment wrapText="1"/>
    </xf>
    <xf numFmtId="164" fontId="3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0" fillId="5" borderId="0" xfId="0" applyFill="1"/>
    <xf numFmtId="0" fontId="0" fillId="0" borderId="0" xfId="0" applyFill="1" applyBorder="1" applyAlignment="1">
      <alignment horizontal="left"/>
    </xf>
    <xf numFmtId="0" fontId="0" fillId="0" borderId="0" xfId="0" applyFill="1" applyBorder="1"/>
    <xf numFmtId="14" fontId="0" fillId="5" borderId="0" xfId="0" applyNumberFormat="1" applyFill="1"/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8" fillId="0" borderId="0" xfId="1" applyFill="1" applyAlignment="1" applyProtection="1"/>
    <xf numFmtId="0" fontId="0" fillId="5" borderId="1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Border="1"/>
    <xf numFmtId="0" fontId="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/>
    </xf>
    <xf numFmtId="0" fontId="0" fillId="0" borderId="7" xfId="0" applyFill="1" applyBorder="1" applyAlignment="1">
      <alignment horizontal="center"/>
    </xf>
    <xf numFmtId="0" fontId="0" fillId="0" borderId="7" xfId="0" applyFill="1" applyBorder="1"/>
    <xf numFmtId="164" fontId="7" fillId="6" borderId="12" xfId="0" applyNumberFormat="1" applyFont="1" applyFill="1" applyBorder="1" applyAlignment="1">
      <alignment horizontal="right"/>
    </xf>
    <xf numFmtId="164" fontId="0" fillId="6" borderId="2" xfId="0" applyNumberFormat="1" applyFont="1" applyFill="1" applyBorder="1" applyAlignment="1">
      <alignment horizontal="left"/>
    </xf>
    <xf numFmtId="164" fontId="7" fillId="6" borderId="2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center" vertical="center"/>
    </xf>
    <xf numFmtId="1" fontId="3" fillId="3" borderId="0" xfId="0" applyNumberFormat="1" applyFont="1" applyFill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left" vertical="center"/>
    </xf>
    <xf numFmtId="0" fontId="0" fillId="0" borderId="20" xfId="0" applyFont="1" applyFill="1" applyBorder="1" applyAlignment="1">
      <alignment horizontal="left" vertical="top" wrapText="1"/>
    </xf>
    <xf numFmtId="0" fontId="0" fillId="0" borderId="14" xfId="0" applyFont="1" applyFill="1" applyBorder="1" applyAlignment="1">
      <alignment horizontal="left" vertical="top" wrapText="1"/>
    </xf>
    <xf numFmtId="0" fontId="0" fillId="0" borderId="19" xfId="0" applyFont="1" applyFill="1" applyBorder="1" applyAlignment="1">
      <alignment horizontal="left" vertical="top" wrapText="1"/>
    </xf>
    <xf numFmtId="0" fontId="0" fillId="0" borderId="22" xfId="0" applyFont="1" applyFill="1" applyBorder="1" applyAlignment="1">
      <alignment horizontal="left" vertical="top" wrapText="1"/>
    </xf>
    <xf numFmtId="0" fontId="0" fillId="0" borderId="23" xfId="0" applyFont="1" applyFill="1" applyBorder="1" applyAlignment="1">
      <alignment horizontal="left" vertical="top" wrapText="1"/>
    </xf>
    <xf numFmtId="0" fontId="0" fillId="0" borderId="24" xfId="0" applyFont="1" applyFill="1" applyBorder="1" applyAlignment="1">
      <alignment horizontal="left" vertical="top" wrapText="1"/>
    </xf>
    <xf numFmtId="165" fontId="6" fillId="6" borderId="8" xfId="0" applyNumberFormat="1" applyFont="1" applyFill="1" applyBorder="1" applyAlignment="1">
      <alignment horizontal="left"/>
    </xf>
    <xf numFmtId="165" fontId="6" fillId="6" borderId="9" xfId="0" applyNumberFormat="1" applyFont="1" applyFill="1" applyBorder="1" applyAlignment="1">
      <alignment horizontal="left"/>
    </xf>
    <xf numFmtId="0" fontId="0" fillId="6" borderId="9" xfId="0" applyFont="1" applyFill="1" applyBorder="1" applyAlignment="1">
      <alignment horizontal="left" vertical="top" wrapText="1"/>
    </xf>
    <xf numFmtId="0" fontId="0" fillId="6" borderId="17" xfId="0" applyFont="1" applyFill="1" applyBorder="1" applyAlignment="1">
      <alignment horizontal="left" vertical="top" wrapText="1"/>
    </xf>
    <xf numFmtId="0" fontId="0" fillId="6" borderId="2" xfId="0" applyFont="1" applyFill="1" applyBorder="1" applyAlignment="1">
      <alignment horizontal="left" vertical="top" wrapText="1"/>
    </xf>
    <xf numFmtId="0" fontId="0" fillId="6" borderId="18" xfId="0" applyFont="1" applyFill="1" applyBorder="1" applyAlignment="1">
      <alignment horizontal="left" vertical="top" wrapText="1"/>
    </xf>
    <xf numFmtId="0" fontId="6" fillId="6" borderId="12" xfId="0" applyFont="1" applyFill="1" applyBorder="1" applyAlignment="1">
      <alignment horizontal="left" vertical="center"/>
    </xf>
    <xf numFmtId="0" fontId="6" fillId="6" borderId="2" xfId="0" applyFont="1" applyFill="1" applyBorder="1" applyAlignment="1">
      <alignment horizontal="left" vertical="center"/>
    </xf>
    <xf numFmtId="0" fontId="6" fillId="6" borderId="5" xfId="0" applyFont="1" applyFill="1" applyBorder="1" applyAlignment="1">
      <alignment horizontal="left" vertical="center"/>
    </xf>
    <xf numFmtId="0" fontId="0" fillId="0" borderId="15" xfId="0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0" fillId="0" borderId="19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21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18" xfId="0" applyFill="1" applyBorder="1" applyAlignment="1">
      <alignment horizontal="left" vertical="top" wrapText="1"/>
    </xf>
    <xf numFmtId="0" fontId="0" fillId="0" borderId="20" xfId="0" applyFill="1" applyBorder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/>
    </xf>
    <xf numFmtId="0" fontId="0" fillId="0" borderId="20" xfId="0" applyFill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20" xfId="0" applyFill="1" applyBorder="1" applyAlignment="1">
      <alignment horizontal="left" wrapText="1"/>
    </xf>
    <xf numFmtId="0" fontId="0" fillId="0" borderId="14" xfId="0" applyFill="1" applyBorder="1" applyAlignment="1">
      <alignment horizontal="left" wrapText="1"/>
    </xf>
    <xf numFmtId="0" fontId="0" fillId="0" borderId="16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0" fillId="0" borderId="5" xfId="0" applyFill="1" applyBorder="1" applyAlignment="1">
      <alignment horizontal="left" wrapText="1"/>
    </xf>
    <xf numFmtId="0" fontId="6" fillId="6" borderId="9" xfId="0" applyFont="1" applyFill="1" applyBorder="1" applyAlignment="1">
      <alignment horizontal="center"/>
    </xf>
    <xf numFmtId="0" fontId="0" fillId="6" borderId="10" xfId="0" applyFont="1" applyFill="1" applyBorder="1" applyAlignment="1">
      <alignment horizontal="left" vertical="center" wrapText="1"/>
    </xf>
    <xf numFmtId="0" fontId="0" fillId="6" borderId="9" xfId="0" applyFont="1" applyFill="1" applyBorder="1" applyAlignment="1">
      <alignment horizontal="left" vertical="center" wrapText="1"/>
    </xf>
    <xf numFmtId="0" fontId="0" fillId="6" borderId="4" xfId="0" applyFont="1" applyFill="1" applyBorder="1" applyAlignment="1">
      <alignment horizontal="left" vertical="center" wrapText="1"/>
    </xf>
    <xf numFmtId="0" fontId="0" fillId="6" borderId="2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0" fillId="0" borderId="13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top" wrapText="1"/>
    </xf>
    <xf numFmtId="16" fontId="0" fillId="0" borderId="0" xfId="0" applyNumberFormat="1" applyFill="1"/>
    <xf numFmtId="0" fontId="0" fillId="0" borderId="25" xfId="0" applyFont="1" applyFill="1" applyBorder="1" applyAlignment="1">
      <alignment horizontal="left" vertical="center" wrapText="1"/>
    </xf>
    <xf numFmtId="0" fontId="0" fillId="0" borderId="13" xfId="0" applyFont="1" applyFill="1" applyBorder="1" applyAlignment="1">
      <alignment vertical="center" wrapText="1"/>
    </xf>
    <xf numFmtId="0" fontId="14" fillId="0" borderId="0" xfId="0" applyFont="1"/>
    <xf numFmtId="0" fontId="15" fillId="0" borderId="0" xfId="0" applyFont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left" vertical="center" wrapText="1"/>
    </xf>
    <xf numFmtId="165" fontId="6" fillId="6" borderId="26" xfId="0" applyNumberFormat="1" applyFont="1" applyFill="1" applyBorder="1" applyAlignment="1">
      <alignment horizontal="left"/>
    </xf>
    <xf numFmtId="0" fontId="6" fillId="6" borderId="27" xfId="0" applyFont="1" applyFill="1" applyBorder="1" applyAlignment="1">
      <alignment horizontal="center"/>
    </xf>
    <xf numFmtId="0" fontId="6" fillId="6" borderId="27" xfId="0" applyFont="1" applyFill="1" applyBorder="1" applyAlignment="1">
      <alignment horizontal="center"/>
    </xf>
    <xf numFmtId="0" fontId="0" fillId="6" borderId="28" xfId="0" applyFont="1" applyFill="1" applyBorder="1" applyAlignment="1">
      <alignment horizontal="left" vertical="center" wrapText="1"/>
    </xf>
    <xf numFmtId="0" fontId="0" fillId="6" borderId="27" xfId="0" applyFont="1" applyFill="1" applyBorder="1" applyAlignment="1">
      <alignment horizontal="left" vertical="center" wrapText="1"/>
    </xf>
    <xf numFmtId="0" fontId="0" fillId="6" borderId="29" xfId="0" applyFont="1" applyFill="1" applyBorder="1" applyAlignment="1">
      <alignment horizontal="left" vertical="center" wrapText="1"/>
    </xf>
    <xf numFmtId="164" fontId="7" fillId="6" borderId="30" xfId="0" applyNumberFormat="1" applyFont="1" applyFill="1" applyBorder="1" applyAlignment="1">
      <alignment horizontal="right"/>
    </xf>
    <xf numFmtId="0" fontId="0" fillId="6" borderId="31" xfId="0" applyFont="1" applyFill="1" applyBorder="1" applyAlignment="1">
      <alignment horizontal="left" vertical="center" wrapText="1"/>
    </xf>
    <xf numFmtId="0" fontId="0" fillId="0" borderId="32" xfId="0" applyFill="1" applyBorder="1" applyAlignment="1">
      <alignment horizontal="left"/>
    </xf>
    <xf numFmtId="0" fontId="0" fillId="0" borderId="33" xfId="0" applyFill="1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/>
    <xf numFmtId="0" fontId="0" fillId="0" borderId="36" xfId="0" applyFont="1" applyFill="1" applyBorder="1" applyAlignment="1">
      <alignment vertical="center" wrapText="1"/>
    </xf>
    <xf numFmtId="0" fontId="0" fillId="0" borderId="37" xfId="0" applyFont="1" applyFill="1" applyBorder="1" applyAlignment="1">
      <alignment vertical="center" wrapText="1"/>
    </xf>
    <xf numFmtId="165" fontId="6" fillId="6" borderId="38" xfId="0" applyNumberFormat="1" applyFont="1" applyFill="1" applyBorder="1" applyAlignment="1">
      <alignment horizontal="left"/>
    </xf>
    <xf numFmtId="0" fontId="0" fillId="6" borderId="39" xfId="0" applyFont="1" applyFill="1" applyBorder="1" applyAlignment="1">
      <alignment horizontal="left" vertical="center" wrapText="1"/>
    </xf>
    <xf numFmtId="0" fontId="0" fillId="0" borderId="40" xfId="0" applyFont="1" applyFill="1" applyBorder="1" applyAlignment="1">
      <alignment horizontal="left" vertical="center" wrapText="1"/>
    </xf>
    <xf numFmtId="0" fontId="0" fillId="0" borderId="41" xfId="0" applyFont="1" applyFill="1" applyBorder="1" applyAlignment="1">
      <alignment horizontal="left" vertical="center" wrapText="1"/>
    </xf>
    <xf numFmtId="0" fontId="0" fillId="0" borderId="36" xfId="0" applyFont="1" applyFill="1" applyBorder="1" applyAlignment="1">
      <alignment horizontal="left" vertical="center" wrapText="1"/>
    </xf>
    <xf numFmtId="0" fontId="0" fillId="0" borderId="37" xfId="0" applyFont="1" applyFill="1" applyBorder="1" applyAlignment="1">
      <alignment horizontal="left" vertical="center" wrapText="1"/>
    </xf>
    <xf numFmtId="0" fontId="0" fillId="0" borderId="42" xfId="0" applyFont="1" applyFill="1" applyBorder="1" applyAlignment="1">
      <alignment horizontal="left" vertical="center" wrapText="1"/>
    </xf>
    <xf numFmtId="0" fontId="0" fillId="0" borderId="43" xfId="0" applyFont="1" applyFill="1" applyBorder="1" applyAlignment="1">
      <alignment horizontal="left" vertical="center" wrapText="1"/>
    </xf>
    <xf numFmtId="0" fontId="0" fillId="0" borderId="44" xfId="0" applyFont="1" applyFill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abcdefg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S221"/>
  <sheetViews>
    <sheetView tabSelected="1" zoomScaleNormal="100" workbookViewId="0">
      <selection activeCell="CN78" sqref="CN78"/>
    </sheetView>
  </sheetViews>
  <sheetFormatPr baseColWidth="10" defaultRowHeight="15" x14ac:dyDescent="0.25"/>
  <cols>
    <col min="17" max="17" width="29.85546875" customWidth="1"/>
    <col min="20" max="20" width="16.42578125" customWidth="1"/>
    <col min="25" max="25" width="21.42578125" customWidth="1"/>
    <col min="26" max="26" width="18" customWidth="1"/>
    <col min="44" max="45" width="15.28515625" customWidth="1"/>
    <col min="46" max="47" width="19.7109375" bestFit="1" customWidth="1"/>
    <col min="48" max="48" width="15.5703125" customWidth="1"/>
    <col min="86" max="86" width="22.42578125" style="1" customWidth="1"/>
    <col min="87" max="87" width="8.42578125" style="1" customWidth="1"/>
    <col min="88" max="88" width="17.28515625" style="2" customWidth="1"/>
    <col min="89" max="89" width="9.5703125" style="2" customWidth="1"/>
    <col min="90" max="90" width="9.42578125" style="2" customWidth="1"/>
    <col min="91" max="91" width="9.5703125" style="2" customWidth="1"/>
    <col min="92" max="103" width="58.85546875" style="2" customWidth="1"/>
    <col min="104" max="104" width="5.140625" style="2" customWidth="1"/>
    <col min="105" max="105" width="4.7109375" style="33" customWidth="1"/>
    <col min="106" max="106" width="14.42578125" style="33" customWidth="1"/>
    <col min="107" max="107" width="9" style="33" customWidth="1"/>
    <col min="108" max="108" width="9.140625" style="33" customWidth="1"/>
    <col min="109" max="109" width="9.42578125" style="33" customWidth="1"/>
    <col min="110" max="110" width="9.5703125" style="33" customWidth="1"/>
    <col min="111" max="111" width="24.5703125" style="33" customWidth="1"/>
    <col min="112" max="112" width="8" style="33" customWidth="1"/>
    <col min="113" max="113" width="11.85546875" style="33" customWidth="1"/>
    <col min="114" max="114" width="62.140625" style="33" customWidth="1"/>
    <col min="115" max="118" width="4.7109375" style="33" customWidth="1"/>
    <col min="119" max="119" width="5.7109375" style="2" customWidth="1"/>
    <col min="121" max="121" width="7" bestFit="1" customWidth="1"/>
    <col min="123" max="123" width="23.7109375" bestFit="1" customWidth="1"/>
    <col min="124" max="124" width="4" customWidth="1"/>
    <col min="125" max="125" width="4.28515625" customWidth="1"/>
    <col min="127" max="127" width="7" bestFit="1" customWidth="1"/>
    <col min="129" max="129" width="23.7109375" bestFit="1" customWidth="1"/>
  </cols>
  <sheetData>
    <row r="1" spans="1:123" x14ac:dyDescent="0.25">
      <c r="AR1">
        <v>0</v>
      </c>
    </row>
    <row r="2" spans="1:123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0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7</v>
      </c>
      <c r="M2" s="6" t="s">
        <v>11</v>
      </c>
      <c r="N2" s="6" t="s">
        <v>12</v>
      </c>
      <c r="O2" s="6" t="s">
        <v>13</v>
      </c>
      <c r="P2" s="6" t="s">
        <v>14</v>
      </c>
      <c r="Q2" s="6" t="s">
        <v>15</v>
      </c>
      <c r="R2" s="6" t="s">
        <v>16</v>
      </c>
      <c r="S2" s="6" t="s">
        <v>17</v>
      </c>
      <c r="T2" s="6" t="s">
        <v>18</v>
      </c>
      <c r="U2" s="6" t="s">
        <v>19</v>
      </c>
      <c r="V2" s="6" t="s">
        <v>20</v>
      </c>
      <c r="W2" s="6" t="s">
        <v>21</v>
      </c>
      <c r="X2" s="6" t="s">
        <v>22</v>
      </c>
      <c r="Y2" s="6" t="s">
        <v>23</v>
      </c>
      <c r="Z2" s="6" t="s">
        <v>24</v>
      </c>
      <c r="AA2" s="6" t="s">
        <v>25</v>
      </c>
      <c r="AB2" s="6" t="s">
        <v>26</v>
      </c>
      <c r="AC2" s="6" t="s">
        <v>27</v>
      </c>
      <c r="AD2" s="6" t="s">
        <v>16</v>
      </c>
      <c r="AE2" s="6" t="s">
        <v>28</v>
      </c>
      <c r="AF2" s="6" t="s">
        <v>18</v>
      </c>
      <c r="AG2" s="6" t="s">
        <v>19</v>
      </c>
      <c r="AH2" s="6" t="s">
        <v>20</v>
      </c>
      <c r="AI2" s="6" t="s">
        <v>21</v>
      </c>
      <c r="AJ2" s="6" t="s">
        <v>22</v>
      </c>
      <c r="AK2" s="6" t="s">
        <v>29</v>
      </c>
      <c r="AL2" s="6" t="s">
        <v>29</v>
      </c>
      <c r="AM2" s="6" t="s">
        <v>30</v>
      </c>
      <c r="AN2" s="6" t="s">
        <v>31</v>
      </c>
      <c r="AO2" s="2"/>
      <c r="AP2" s="2"/>
      <c r="AQ2" s="2"/>
      <c r="AR2" s="7" t="s">
        <v>72</v>
      </c>
      <c r="AS2" s="7" t="s">
        <v>73</v>
      </c>
      <c r="AT2" s="7" t="s">
        <v>74</v>
      </c>
      <c r="AU2" s="7" t="s">
        <v>75</v>
      </c>
      <c r="AV2" s="8" t="s">
        <v>32</v>
      </c>
      <c r="AW2" s="8" t="s">
        <v>33</v>
      </c>
      <c r="AX2" s="8" t="s">
        <v>34</v>
      </c>
      <c r="AY2" s="8" t="s">
        <v>35</v>
      </c>
      <c r="AZ2" s="3"/>
      <c r="BA2" s="8" t="s">
        <v>36</v>
      </c>
      <c r="BB2" s="8"/>
      <c r="BC2" s="8"/>
      <c r="BD2" s="8"/>
      <c r="BE2" s="9" t="s">
        <v>37</v>
      </c>
      <c r="BF2" s="7"/>
      <c r="BG2" s="8" t="s">
        <v>38</v>
      </c>
      <c r="BH2" s="8" t="s">
        <v>38</v>
      </c>
      <c r="BI2" s="10" t="s">
        <v>38</v>
      </c>
      <c r="BJ2" s="8" t="s">
        <v>38</v>
      </c>
      <c r="BK2" s="11"/>
      <c r="BL2" s="11" t="s">
        <v>38</v>
      </c>
      <c r="BM2" s="12"/>
      <c r="BN2" s="12" t="s">
        <v>39</v>
      </c>
      <c r="BO2" s="12" t="s">
        <v>40</v>
      </c>
      <c r="BP2" s="13" t="s">
        <v>41</v>
      </c>
      <c r="BQ2" s="1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N2" s="2">
        <f>7.29</f>
        <v>7.29</v>
      </c>
      <c r="CZ2" s="2">
        <f>23.57</f>
        <v>23.57</v>
      </c>
    </row>
    <row r="3" spans="1:123" x14ac:dyDescent="0.25">
      <c r="A3" s="2" t="s">
        <v>42</v>
      </c>
      <c r="B3" s="104">
        <v>43467</v>
      </c>
      <c r="C3" s="2" t="s">
        <v>70</v>
      </c>
      <c r="D3" s="2" t="s">
        <v>71</v>
      </c>
      <c r="E3" s="2" t="s">
        <v>140</v>
      </c>
      <c r="F3" s="2" t="s">
        <v>44</v>
      </c>
      <c r="G3" s="2">
        <v>9999</v>
      </c>
      <c r="H3" s="2" t="s">
        <v>45</v>
      </c>
      <c r="I3" s="2" t="s">
        <v>46</v>
      </c>
      <c r="J3" s="2"/>
      <c r="K3" s="2" t="s">
        <v>47</v>
      </c>
      <c r="L3" s="2" t="s">
        <v>48</v>
      </c>
      <c r="M3" s="2"/>
      <c r="N3" s="27">
        <v>43454</v>
      </c>
      <c r="O3" s="2" t="s">
        <v>49</v>
      </c>
      <c r="P3" s="2" t="s">
        <v>50</v>
      </c>
      <c r="Q3" s="2" t="s">
        <v>51</v>
      </c>
      <c r="R3" s="2"/>
      <c r="S3" s="2" t="s">
        <v>52</v>
      </c>
      <c r="T3" s="31"/>
      <c r="U3" s="31"/>
      <c r="V3" s="2">
        <v>5020</v>
      </c>
      <c r="W3" s="2" t="s">
        <v>53</v>
      </c>
      <c r="X3" s="2" t="s">
        <v>54</v>
      </c>
      <c r="Y3" s="2">
        <v>32471866749</v>
      </c>
      <c r="Z3" s="2">
        <v>32471866750</v>
      </c>
      <c r="AA3" s="2" t="s">
        <v>55</v>
      </c>
      <c r="AB3" s="2" t="s">
        <v>56</v>
      </c>
      <c r="AC3" s="30" t="s">
        <v>141</v>
      </c>
      <c r="AD3" s="2"/>
      <c r="AE3" s="2" t="s">
        <v>142</v>
      </c>
      <c r="AF3" s="2" t="s">
        <v>143</v>
      </c>
      <c r="AG3" s="2"/>
      <c r="AH3" s="2">
        <v>5020</v>
      </c>
      <c r="AI3" s="2" t="s">
        <v>53</v>
      </c>
      <c r="AJ3" s="2" t="s">
        <v>54</v>
      </c>
      <c r="AK3" s="2">
        <v>8</v>
      </c>
      <c r="AL3" s="2">
        <v>123456789</v>
      </c>
      <c r="AM3" s="2" t="s">
        <v>57</v>
      </c>
      <c r="AN3" s="2" t="s">
        <v>58</v>
      </c>
      <c r="AO3" s="2"/>
      <c r="AP3" s="2"/>
      <c r="AQ3" s="24" t="str">
        <f>IF(AS3&gt;1,AS3,"")</f>
        <v>032471866750</v>
      </c>
      <c r="AR3" s="14">
        <f>IF(I3="Bel",Y3,$AR$1&amp;Y3)</f>
        <v>32471866749</v>
      </c>
      <c r="AS3" s="51" t="str">
        <f>IF(Z3="","",$AR$1&amp;Z3)</f>
        <v>032471866750</v>
      </c>
      <c r="AT3" s="14">
        <f>IF(I3="Bel",AK3,$AR$1&amp;AK3)</f>
        <v>8</v>
      </c>
      <c r="AU3" s="14">
        <f>IF(I3="Bel",AL3,$AR$1&amp;AL3)</f>
        <v>123456789</v>
      </c>
      <c r="AV3" s="15">
        <f>DATE(AY3,AX3,AW3)</f>
        <v>43466</v>
      </c>
      <c r="AW3" s="16" t="str">
        <f>LEFT(A3,2)</f>
        <v>01</v>
      </c>
      <c r="AX3" s="16" t="str">
        <f>MID(A3,4,2)</f>
        <v>01</v>
      </c>
      <c r="AY3" s="16" t="str">
        <f>MID(A3,7,4)</f>
        <v>2019</v>
      </c>
      <c r="AZ3" s="5"/>
      <c r="BA3" s="17" t="str">
        <f>TEXT(AV3,"jjj")</f>
        <v>mar</v>
      </c>
      <c r="BB3" s="17" t="str">
        <f>TEXT(AV3,"mmmm")</f>
        <v>janvier</v>
      </c>
      <c r="BC3" s="5" t="str">
        <f>LEFT(BB3,4)</f>
        <v>janv</v>
      </c>
      <c r="BD3" s="18" t="str">
        <f>BA3&amp;"."&amp;" "&amp;AW3&amp;"  "&amp;BC3&amp;"."</f>
        <v>mar. 01  janv.</v>
      </c>
      <c r="BE3" s="18" t="str">
        <f>LEFT(AR3,2)&amp;"."&amp;MID(AR3,3,2)&amp;"."&amp;MID(AR3,5,2)&amp;"."&amp;MID(AR3,7,2)&amp;"."&amp;MID(AR3,9,2)</f>
        <v>32.47.18.66.74</v>
      </c>
      <c r="BF3" s="14"/>
      <c r="BG3" s="16" t="str">
        <f>LEFT(N3,2)</f>
        <v>43</v>
      </c>
      <c r="BH3" s="16"/>
      <c r="BI3" s="19" t="str">
        <f>MID(N3,4,2)</f>
        <v>54</v>
      </c>
      <c r="BJ3" s="16" t="str">
        <f>MID(N3,7,4)</f>
        <v/>
      </c>
      <c r="BK3" s="16"/>
      <c r="BL3" s="20" t="e">
        <f>DATE(BJ3,BI3,BG3)</f>
        <v>#VALUE!</v>
      </c>
      <c r="BM3" s="5"/>
      <c r="BN3" s="21" t="str">
        <f>UPPER(H3)</f>
        <v>NAMUR</v>
      </c>
      <c r="BO3" s="18" t="str">
        <f>UPPER(F3)</f>
        <v>EURAUDAX BELGIQUE</v>
      </c>
      <c r="BP3" s="5" t="str">
        <f>LOWER(D3)</f>
        <v>12,5, 25, 50, 75 km</v>
      </c>
      <c r="BQ3" s="4"/>
      <c r="BR3" s="5" t="str">
        <f>(LEFT(P3))</f>
        <v>D</v>
      </c>
      <c r="BS3" s="5" t="str">
        <f>UPPER(BR3)</f>
        <v>D</v>
      </c>
      <c r="BT3" s="5" t="str">
        <f>(MID(P3,2,30))</f>
        <v>aniel</v>
      </c>
      <c r="BU3" s="5" t="str">
        <f>LOWER(BT3)</f>
        <v>aniel</v>
      </c>
      <c r="BV3" s="5" t="str">
        <f>BS3&amp;BU3</f>
        <v>Daniel</v>
      </c>
      <c r="BW3" s="5" t="str">
        <f>UPPER(O3)</f>
        <v>CASTIAU</v>
      </c>
      <c r="BX3" s="5" t="str">
        <f>BV3&amp;" "&amp;BW3</f>
        <v>Daniel CASTIAU</v>
      </c>
      <c r="BY3" s="5" t="str">
        <f>(LEFT(AB3))</f>
        <v>C</v>
      </c>
      <c r="BZ3" s="5" t="str">
        <f>UPPER(BY3)</f>
        <v>C</v>
      </c>
      <c r="CA3" s="5" t="str">
        <f>(MID(AB3,2,30))</f>
        <v>hristine</v>
      </c>
      <c r="CB3" s="5" t="str">
        <f>LOWER(CA3)</f>
        <v>hristine</v>
      </c>
      <c r="CC3" s="5" t="str">
        <f>BZ3&amp;CB3</f>
        <v>Christine</v>
      </c>
      <c r="CD3" s="5" t="str">
        <f>UPPER(AA3)</f>
        <v>MAGIS</v>
      </c>
      <c r="CE3" s="5" t="str">
        <f>CC3&amp;" "&amp;CD3</f>
        <v>Christine MAGIS</v>
      </c>
      <c r="CF3" s="5"/>
    </row>
    <row r="4" spans="1:123" x14ac:dyDescent="0.25">
      <c r="A4" s="2" t="s">
        <v>59</v>
      </c>
      <c r="B4" s="2"/>
      <c r="C4" s="2" t="s">
        <v>43</v>
      </c>
      <c r="D4" s="2"/>
      <c r="E4" s="2" t="s">
        <v>69</v>
      </c>
      <c r="F4" s="2" t="s">
        <v>76</v>
      </c>
      <c r="G4" s="2">
        <v>3216</v>
      </c>
      <c r="H4" s="2" t="s">
        <v>77</v>
      </c>
      <c r="I4" s="2" t="s">
        <v>78</v>
      </c>
      <c r="J4" s="2"/>
      <c r="K4" s="2" t="s">
        <v>79</v>
      </c>
      <c r="L4" s="2" t="s">
        <v>80</v>
      </c>
      <c r="M4" s="2"/>
      <c r="N4" s="2"/>
      <c r="O4" s="2" t="s">
        <v>81</v>
      </c>
      <c r="P4" s="2" t="s">
        <v>82</v>
      </c>
      <c r="Q4" s="2" t="s">
        <v>83</v>
      </c>
      <c r="R4" s="2">
        <v>60</v>
      </c>
      <c r="S4" s="2" t="s">
        <v>84</v>
      </c>
      <c r="T4" s="2"/>
      <c r="U4" s="2"/>
      <c r="V4" s="2">
        <v>77400</v>
      </c>
      <c r="W4" s="2" t="s">
        <v>85</v>
      </c>
      <c r="X4" s="2"/>
      <c r="Y4" s="2">
        <v>781400195</v>
      </c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 t="s">
        <v>86</v>
      </c>
      <c r="AO4" s="2"/>
      <c r="AP4" s="2"/>
      <c r="AQ4" s="24" t="str">
        <f>IF(AP4&gt;0,AS4,"")</f>
        <v/>
      </c>
      <c r="AR4" s="14" t="str">
        <f>IF(I4="Bel",Y4,$AR$1&amp;Y4)</f>
        <v>0781400195</v>
      </c>
      <c r="AS4" s="51" t="str">
        <f>IF(Z4="","",$AR$1&amp;Z4)</f>
        <v/>
      </c>
      <c r="AT4" s="14" t="str">
        <f>IF(I4="Bel",AK4,$AR$1&amp;AK4)</f>
        <v>0</v>
      </c>
      <c r="AU4" s="14" t="str">
        <f>IF(I4="Bel",AL4,$AR$1&amp;AL4)</f>
        <v>0</v>
      </c>
      <c r="AV4" s="15">
        <f>DATE(AY4,AX4,AW4)</f>
        <v>43468</v>
      </c>
      <c r="AW4" s="16" t="str">
        <f>LEFT(A4,2)</f>
        <v>03</v>
      </c>
      <c r="AX4" s="16" t="str">
        <f>MID(A4,4,2)</f>
        <v>01</v>
      </c>
      <c r="AY4" s="16" t="str">
        <f>MID(A4,7,4)</f>
        <v>2019</v>
      </c>
      <c r="AZ4" s="5"/>
      <c r="BA4" s="17" t="str">
        <f>TEXT(AV4,"jjj")</f>
        <v>jeu</v>
      </c>
      <c r="BB4" s="17" t="str">
        <f>TEXT(AV4,"mmmm")</f>
        <v>janvier</v>
      </c>
      <c r="BC4" s="5" t="str">
        <f>LEFT(BB4,4)</f>
        <v>janv</v>
      </c>
      <c r="BD4" s="18" t="str">
        <f>BA4&amp;"."&amp;" "&amp;AW4&amp;"  "&amp;BC4&amp;"."</f>
        <v>jeu. 03  janv.</v>
      </c>
      <c r="BE4" s="18" t="str">
        <f>LEFT(AR4,2)&amp;"."&amp;MID(AR4,3,2)&amp;"."&amp;MID(AR4,5,2)&amp;"."&amp;MID(AR4,7,2)&amp;"."&amp;MID(AR4,9,2)</f>
        <v>07.81.40.01.95</v>
      </c>
      <c r="BF4" s="14"/>
      <c r="BG4" s="16" t="str">
        <f>LEFT(N4,2)</f>
        <v/>
      </c>
      <c r="BH4" s="16"/>
      <c r="BI4" s="19" t="str">
        <f>MID(N4,4,2)</f>
        <v/>
      </c>
      <c r="BJ4" s="16" t="str">
        <f>MID(N4,7,4)</f>
        <v/>
      </c>
      <c r="BK4" s="16"/>
      <c r="BL4" s="20" t="e">
        <f>DATE(BJ4,BI4,BG4)</f>
        <v>#VALUE!</v>
      </c>
      <c r="BM4" s="5"/>
      <c r="BN4" s="21" t="str">
        <f>UPPER(H4)</f>
        <v>BRIE-COMTE-ROBERT</v>
      </c>
      <c r="BO4" s="18" t="str">
        <f>UPPER(F4)</f>
        <v>GROUPE 503</v>
      </c>
      <c r="BP4" s="5" t="str">
        <f>LOWER(D4)</f>
        <v/>
      </c>
      <c r="BQ4" s="4"/>
      <c r="BR4" s="5" t="str">
        <f>(LEFT(P4))</f>
        <v>G</v>
      </c>
      <c r="BS4" s="5" t="str">
        <f>UPPER(BR4)</f>
        <v>G</v>
      </c>
      <c r="BT4" s="5" t="str">
        <f>(MID(P4,2,30))</f>
        <v>EORGES</v>
      </c>
      <c r="BU4" s="5" t="str">
        <f>LOWER(BT4)</f>
        <v>eorges</v>
      </c>
      <c r="BV4" s="5" t="str">
        <f>BS4&amp;BU4</f>
        <v>Georges</v>
      </c>
      <c r="BW4" s="5" t="str">
        <f>UPPER(O4)</f>
        <v>FONT</v>
      </c>
      <c r="BX4" s="5" t="str">
        <f>BV4&amp;" "&amp;BW4</f>
        <v>Georges FONT</v>
      </c>
      <c r="BY4" s="5" t="str">
        <f>(LEFT(AB4))</f>
        <v/>
      </c>
      <c r="BZ4" s="5" t="str">
        <f>UPPER(BY4)</f>
        <v/>
      </c>
      <c r="CA4" s="5" t="str">
        <f>(MID(AB4,2,30))</f>
        <v/>
      </c>
      <c r="CB4" s="5" t="str">
        <f>LOWER(CA4)</f>
        <v/>
      </c>
      <c r="CC4" s="5" t="str">
        <f>BZ4&amp;CB4</f>
        <v/>
      </c>
      <c r="CD4" s="5" t="str">
        <f>UPPER(AA4)</f>
        <v/>
      </c>
      <c r="CE4" s="5" t="str">
        <f>CC4&amp;" "&amp;CD4</f>
        <v xml:space="preserve"> </v>
      </c>
      <c r="CF4" s="5"/>
    </row>
    <row r="5" spans="1:123" x14ac:dyDescent="0.25">
      <c r="A5" s="2" t="s">
        <v>59</v>
      </c>
      <c r="B5" s="2"/>
      <c r="C5" s="2" t="s">
        <v>43</v>
      </c>
      <c r="D5" s="2"/>
      <c r="E5" s="2"/>
      <c r="F5" s="2" t="s">
        <v>44</v>
      </c>
      <c r="G5" s="2">
        <v>9999</v>
      </c>
      <c r="H5" s="2" t="s">
        <v>60</v>
      </c>
      <c r="I5" s="2" t="s">
        <v>46</v>
      </c>
      <c r="J5" s="2"/>
      <c r="K5" s="2" t="s">
        <v>61</v>
      </c>
      <c r="L5" s="2" t="s">
        <v>62</v>
      </c>
      <c r="M5" s="2"/>
      <c r="N5" s="2"/>
      <c r="O5" s="2" t="s">
        <v>63</v>
      </c>
      <c r="P5" s="2" t="s">
        <v>64</v>
      </c>
      <c r="Q5" s="2" t="s">
        <v>65</v>
      </c>
      <c r="R5" s="2">
        <v>62</v>
      </c>
      <c r="S5" s="2" t="s">
        <v>66</v>
      </c>
      <c r="T5" s="2"/>
      <c r="U5" s="2"/>
      <c r="V5" s="2">
        <v>1140</v>
      </c>
      <c r="W5" s="2" t="s">
        <v>67</v>
      </c>
      <c r="X5" s="2" t="s">
        <v>54</v>
      </c>
      <c r="Y5" s="2">
        <v>3222155320</v>
      </c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 t="s">
        <v>68</v>
      </c>
      <c r="AR5" s="14">
        <f>IF(I5="Bel",Y5,$AR$1&amp;Y5)</f>
        <v>3222155320</v>
      </c>
      <c r="AS5" s="51" t="str">
        <f>IF(Z5="","",$AR$1&amp;Z5)</f>
        <v/>
      </c>
      <c r="AT5" s="14">
        <f>IF(I5="Bel",AK5,$AR$1&amp;AK5)</f>
        <v>0</v>
      </c>
      <c r="AU5" s="14">
        <f>IF(I5="Bel",AL5,$AR$1&amp;AL5)</f>
        <v>0</v>
      </c>
      <c r="AV5" s="15">
        <f>DATE(AY5,AX5,AW5)</f>
        <v>43468</v>
      </c>
      <c r="AW5" s="16" t="str">
        <f>LEFT(A5,2)</f>
        <v>03</v>
      </c>
      <c r="AX5" s="16" t="str">
        <f>MID(A5,4,2)</f>
        <v>01</v>
      </c>
      <c r="AY5" s="16" t="str">
        <f>MID(A5,7,4)</f>
        <v>2019</v>
      </c>
      <c r="AZ5" s="5"/>
      <c r="BA5" s="17" t="str">
        <f>TEXT(AV5,"jjj")</f>
        <v>jeu</v>
      </c>
      <c r="BB5" s="17" t="str">
        <f>TEXT(AV5,"mmmm")</f>
        <v>janvier</v>
      </c>
      <c r="BC5" s="5" t="str">
        <f>LEFT(BB5,4)</f>
        <v>janv</v>
      </c>
      <c r="BD5" s="18" t="str">
        <f>BA5&amp;"."&amp;" "&amp;AW5&amp;"  "&amp;BC5&amp;"."</f>
        <v>jeu. 03  janv.</v>
      </c>
      <c r="BE5" s="18" t="str">
        <f>LEFT(AR5,2)&amp;"."&amp;MID(AR5,3,2)&amp;"."&amp;MID(AR5,5,2)&amp;"."&amp;MID(AR5,7,2)&amp;"."&amp;MID(AR5,9,2)</f>
        <v>32.22.15.53.20</v>
      </c>
      <c r="BF5" s="14"/>
      <c r="BG5" s="16" t="str">
        <f>LEFT(N5,2)</f>
        <v/>
      </c>
      <c r="BH5" s="16"/>
      <c r="BI5" s="19" t="str">
        <f>MID(N5,4,2)</f>
        <v/>
      </c>
      <c r="BJ5" s="16" t="str">
        <f>MID(N5,7,4)</f>
        <v/>
      </c>
      <c r="BK5" s="16"/>
      <c r="BL5" s="20" t="e">
        <f>DATE(BJ5,BI5,BG5)</f>
        <v>#VALUE!</v>
      </c>
      <c r="BM5" s="5"/>
      <c r="BN5" s="21" t="str">
        <f>UPPER(H5)</f>
        <v>LOT</v>
      </c>
      <c r="BO5" s="18" t="str">
        <f>UPPER(F5)</f>
        <v>EURAUDAX BELGIQUE</v>
      </c>
      <c r="BP5" s="5" t="str">
        <f>LOWER(D5)</f>
        <v/>
      </c>
      <c r="BQ5" s="4"/>
      <c r="BR5" s="5" t="str">
        <f>(LEFT(P5))</f>
        <v>R</v>
      </c>
      <c r="BS5" s="5" t="str">
        <f>UPPER(BR5)</f>
        <v>R</v>
      </c>
      <c r="BT5" s="5" t="str">
        <f>(MID(P5,2,30))</f>
        <v>aymond</v>
      </c>
      <c r="BU5" s="5" t="str">
        <f>LOWER(BT5)</f>
        <v>aymond</v>
      </c>
      <c r="BV5" s="5" t="str">
        <f>BS5&amp;BU5</f>
        <v>Raymond</v>
      </c>
      <c r="BW5" s="5" t="str">
        <f>UPPER(O5)</f>
        <v>BENMOHAR</v>
      </c>
      <c r="BX5" s="5" t="str">
        <f>BV5&amp;" "&amp;BW5</f>
        <v>Raymond BENMOHAR</v>
      </c>
      <c r="BY5" s="5" t="str">
        <f>(LEFT(AB5))</f>
        <v/>
      </c>
      <c r="BZ5" s="5" t="str">
        <f>UPPER(BY5)</f>
        <v/>
      </c>
      <c r="CA5" s="5" t="str">
        <f>(MID(AB5,2,30))</f>
        <v/>
      </c>
      <c r="CB5" s="5" t="str">
        <f>LOWER(CA5)</f>
        <v/>
      </c>
      <c r="CC5" s="5" t="str">
        <f>BZ5&amp;CB5</f>
        <v/>
      </c>
      <c r="CD5" s="5" t="str">
        <f>UPPER(AA5)</f>
        <v/>
      </c>
      <c r="CE5" s="5" t="str">
        <f>CC5&amp;" "&amp;CD5</f>
        <v xml:space="preserve"> </v>
      </c>
      <c r="CF5" s="5"/>
    </row>
    <row r="6" spans="1:123" x14ac:dyDescent="0.25">
      <c r="A6" s="2" t="s">
        <v>87</v>
      </c>
      <c r="B6" s="2"/>
      <c r="C6" s="2" t="s">
        <v>43</v>
      </c>
      <c r="D6" s="2"/>
      <c r="E6" s="2"/>
      <c r="F6" s="2" t="s">
        <v>88</v>
      </c>
      <c r="G6" s="2">
        <v>3343</v>
      </c>
      <c r="H6" s="2" t="s">
        <v>89</v>
      </c>
      <c r="I6" s="2" t="s">
        <v>90</v>
      </c>
      <c r="J6" s="2"/>
      <c r="K6" s="2" t="s">
        <v>91</v>
      </c>
      <c r="L6" s="2" t="s">
        <v>92</v>
      </c>
      <c r="M6" s="2"/>
      <c r="N6" s="2"/>
      <c r="O6" s="2" t="s">
        <v>93</v>
      </c>
      <c r="P6" s="2" t="s">
        <v>94</v>
      </c>
      <c r="Q6" s="2" t="s">
        <v>95</v>
      </c>
      <c r="R6" s="2">
        <v>17</v>
      </c>
      <c r="S6" s="2" t="s">
        <v>96</v>
      </c>
      <c r="T6" s="2"/>
      <c r="U6" s="2"/>
      <c r="V6" s="2">
        <v>95600</v>
      </c>
      <c r="W6" s="2" t="s">
        <v>89</v>
      </c>
      <c r="X6" s="2"/>
      <c r="Y6" s="2">
        <v>681234172</v>
      </c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 t="s">
        <v>97</v>
      </c>
      <c r="AR6" s="14" t="str">
        <f>IF(I6="Bel",Y6,$AR$1&amp;Y6)</f>
        <v>0681234172</v>
      </c>
      <c r="AS6" s="51" t="str">
        <f>IF(Z6="","",$AR$1&amp;Z6)</f>
        <v/>
      </c>
      <c r="AT6" s="14" t="str">
        <f>IF(I6="Bel",AK6,$AR$1&amp;AK6)</f>
        <v>0</v>
      </c>
      <c r="AU6" s="14" t="str">
        <f>IF(I6="Bel",AL6,$AR$1&amp;AL6)</f>
        <v>0</v>
      </c>
      <c r="AV6" s="15">
        <f>DATE(AY6,AX6,AW6)</f>
        <v>43470</v>
      </c>
      <c r="AW6" s="16" t="str">
        <f>LEFT(A6,2)</f>
        <v>05</v>
      </c>
      <c r="AX6" s="16" t="str">
        <f>MID(A6,4,2)</f>
        <v>01</v>
      </c>
      <c r="AY6" s="16" t="str">
        <f>MID(A6,7,4)</f>
        <v>2019</v>
      </c>
      <c r="AZ6" s="5"/>
      <c r="BA6" s="17" t="str">
        <f>TEXT(AV6,"jjj")</f>
        <v>sam</v>
      </c>
      <c r="BB6" s="17" t="str">
        <f>TEXT(AV6,"mmmm")</f>
        <v>janvier</v>
      </c>
      <c r="BC6" s="5" t="str">
        <f>LEFT(BB6,4)</f>
        <v>janv</v>
      </c>
      <c r="BD6" s="18" t="str">
        <f>BA6&amp;"."&amp;" "&amp;AW6&amp;"  "&amp;BC6&amp;"."</f>
        <v>sam. 05  janv.</v>
      </c>
      <c r="BE6" s="18" t="str">
        <f>LEFT(AR6,2)&amp;"."&amp;MID(AR6,3,2)&amp;"."&amp;MID(AR6,5,2)&amp;"."&amp;MID(AR6,7,2)&amp;"."&amp;MID(AR6,9,2)</f>
        <v>06.81.23.41.72</v>
      </c>
      <c r="BF6" s="14"/>
      <c r="BG6" s="16" t="str">
        <f>LEFT(N6,2)</f>
        <v/>
      </c>
      <c r="BH6" s="16"/>
      <c r="BI6" s="19" t="str">
        <f>MID(N6,4,2)</f>
        <v/>
      </c>
      <c r="BJ6" s="16" t="str">
        <f>MID(N6,7,4)</f>
        <v/>
      </c>
      <c r="BK6" s="16"/>
      <c r="BL6" s="20" t="e">
        <f>DATE(BJ6,BI6,BG6)</f>
        <v>#VALUE!</v>
      </c>
      <c r="BM6" s="5"/>
      <c r="BN6" s="21" t="str">
        <f>UPPER(H6)</f>
        <v>EAUBONNE</v>
      </c>
      <c r="BO6" s="18" t="str">
        <f>UPPER(F6)</f>
        <v>CDRP 95</v>
      </c>
      <c r="BP6" s="5" t="str">
        <f>LOWER(D6)</f>
        <v/>
      </c>
      <c r="BQ6" s="4"/>
      <c r="BR6" s="5" t="str">
        <f>(LEFT(P6))</f>
        <v>D</v>
      </c>
      <c r="BS6" s="5" t="str">
        <f>UPPER(BR6)</f>
        <v>D</v>
      </c>
      <c r="BT6" s="5" t="str">
        <f>(MID(P6,2,30))</f>
        <v>idier</v>
      </c>
      <c r="BU6" s="5" t="str">
        <f>LOWER(BT6)</f>
        <v>idier</v>
      </c>
      <c r="BV6" s="5" t="str">
        <f>BS6&amp;BU6</f>
        <v>Didier</v>
      </c>
      <c r="BW6" s="5" t="str">
        <f>UPPER(O6)</f>
        <v>DAUMAIN</v>
      </c>
      <c r="BX6" s="5" t="str">
        <f>BV6&amp;" "&amp;BW6</f>
        <v>Didier DAUMAIN</v>
      </c>
      <c r="BY6" s="5" t="str">
        <f>(LEFT(AB6))</f>
        <v/>
      </c>
      <c r="BZ6" s="5" t="str">
        <f>UPPER(BY6)</f>
        <v/>
      </c>
      <c r="CA6" s="5" t="str">
        <f>(MID(AB6,2,30))</f>
        <v/>
      </c>
      <c r="CB6" s="5" t="str">
        <f>LOWER(CA6)</f>
        <v/>
      </c>
      <c r="CC6" s="5" t="str">
        <f>BZ6&amp;CB6</f>
        <v/>
      </c>
      <c r="CD6" s="5" t="str">
        <f>UPPER(AA6)</f>
        <v/>
      </c>
      <c r="CE6" s="5" t="str">
        <f>CC6&amp;" "&amp;CD6</f>
        <v xml:space="preserve"> </v>
      </c>
      <c r="CF6" s="5"/>
    </row>
    <row r="7" spans="1:123" x14ac:dyDescent="0.25">
      <c r="A7" s="2" t="s">
        <v>87</v>
      </c>
      <c r="B7" s="2"/>
      <c r="C7" s="2" t="s">
        <v>98</v>
      </c>
      <c r="D7" s="2" t="s">
        <v>99</v>
      </c>
      <c r="E7" s="2"/>
      <c r="F7" s="2" t="s">
        <v>44</v>
      </c>
      <c r="G7" s="2">
        <v>9999</v>
      </c>
      <c r="H7" s="2" t="s">
        <v>100</v>
      </c>
      <c r="I7" s="2" t="s">
        <v>46</v>
      </c>
      <c r="J7" s="2"/>
      <c r="K7" s="2" t="s">
        <v>101</v>
      </c>
      <c r="L7" s="2" t="s">
        <v>102</v>
      </c>
      <c r="M7" s="2"/>
      <c r="N7" s="2"/>
      <c r="O7" s="2" t="s">
        <v>103</v>
      </c>
      <c r="P7" s="2" t="s">
        <v>104</v>
      </c>
      <c r="Q7" s="2" t="s">
        <v>105</v>
      </c>
      <c r="R7" s="2">
        <v>141</v>
      </c>
      <c r="S7" s="2" t="s">
        <v>106</v>
      </c>
      <c r="T7" s="2"/>
      <c r="U7" s="2"/>
      <c r="V7" s="2">
        <v>8301</v>
      </c>
      <c r="W7" s="2" t="s">
        <v>100</v>
      </c>
      <c r="X7" s="2" t="s">
        <v>54</v>
      </c>
      <c r="Y7" s="2">
        <v>32486864048</v>
      </c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 t="s">
        <v>107</v>
      </c>
      <c r="AR7" s="14">
        <f>IF(I7="Bel",Y7,$AR$1&amp;Y7)</f>
        <v>32486864048</v>
      </c>
      <c r="AS7" s="51" t="str">
        <f>IF(Z7="","",$AR$1&amp;Z7)</f>
        <v/>
      </c>
      <c r="AT7" s="14">
        <f>IF(I7="Bel",AK7,$AR$1&amp;AK7)</f>
        <v>0</v>
      </c>
      <c r="AU7" s="14">
        <f>IF(I7="Bel",AL7,$AR$1&amp;AL7)</f>
        <v>0</v>
      </c>
      <c r="AV7" s="15">
        <f>DATE(AY7,AX7,AW7)</f>
        <v>43470</v>
      </c>
      <c r="AW7" s="16" t="str">
        <f>LEFT(A7,2)</f>
        <v>05</v>
      </c>
      <c r="AX7" s="16" t="str">
        <f>MID(A7,4,2)</f>
        <v>01</v>
      </c>
      <c r="AY7" s="16" t="str">
        <f>MID(A7,7,4)</f>
        <v>2019</v>
      </c>
      <c r="AZ7" s="5"/>
      <c r="BA7" s="17" t="str">
        <f>TEXT(AV7,"jjj")</f>
        <v>sam</v>
      </c>
      <c r="BB7" s="17" t="str">
        <f>TEXT(AV7,"mmmm")</f>
        <v>janvier</v>
      </c>
      <c r="BC7" s="5" t="str">
        <f>LEFT(BB7,4)</f>
        <v>janv</v>
      </c>
      <c r="BD7" s="18" t="str">
        <f>BA7&amp;"."&amp;" "&amp;AW7&amp;"  "&amp;BC7&amp;"."</f>
        <v>sam. 05  janv.</v>
      </c>
      <c r="BE7" s="18" t="str">
        <f>LEFT(AR7,2)&amp;"."&amp;MID(AR7,3,2)&amp;"."&amp;MID(AR7,5,2)&amp;"."&amp;MID(AR7,7,2)&amp;"."&amp;MID(AR7,9,2)</f>
        <v>32.48.68.64.04</v>
      </c>
      <c r="BF7" s="14"/>
      <c r="BG7" s="16" t="str">
        <f>LEFT(N7,2)</f>
        <v/>
      </c>
      <c r="BH7" s="16"/>
      <c r="BI7" s="19" t="str">
        <f>MID(N7,4,2)</f>
        <v/>
      </c>
      <c r="BJ7" s="16" t="str">
        <f>MID(N7,7,4)</f>
        <v/>
      </c>
      <c r="BK7" s="16"/>
      <c r="BL7" s="20" t="e">
        <f>DATE(BJ7,BI7,BG7)</f>
        <v>#VALUE!</v>
      </c>
      <c r="BM7" s="5"/>
      <c r="BN7" s="21" t="str">
        <f>UPPER(H7)</f>
        <v>KNOKKE-HEIST</v>
      </c>
      <c r="BO7" s="18" t="str">
        <f>UPPER(F7)</f>
        <v>EURAUDAX BELGIQUE</v>
      </c>
      <c r="BP7" s="5" t="str">
        <f>LOWER(D7)</f>
        <v>2x25</v>
      </c>
      <c r="BQ7" s="4"/>
      <c r="BR7" s="5" t="str">
        <f>(LEFT(P7))</f>
        <v>D</v>
      </c>
      <c r="BS7" s="5" t="str">
        <f>UPPER(BR7)</f>
        <v>D</v>
      </c>
      <c r="BT7" s="5" t="str">
        <f>(MID(P7,2,30))</f>
        <v>irk</v>
      </c>
      <c r="BU7" s="5" t="str">
        <f>LOWER(BT7)</f>
        <v>irk</v>
      </c>
      <c r="BV7" s="5" t="str">
        <f>BS7&amp;BU7</f>
        <v>Dirk</v>
      </c>
      <c r="BW7" s="5" t="str">
        <f>UPPER(O7)</f>
        <v>VAN MASSENHOVE</v>
      </c>
      <c r="BX7" s="5" t="str">
        <f>BV7&amp;" "&amp;BW7</f>
        <v>Dirk VAN MASSENHOVE</v>
      </c>
      <c r="BY7" s="5" t="str">
        <f>(LEFT(AB7))</f>
        <v/>
      </c>
      <c r="BZ7" s="5" t="str">
        <f>UPPER(BY7)</f>
        <v/>
      </c>
      <c r="CA7" s="5" t="str">
        <f>(MID(AB7,2,30))</f>
        <v/>
      </c>
      <c r="CB7" s="5" t="str">
        <f>LOWER(CA7)</f>
        <v/>
      </c>
      <c r="CC7" s="5" t="str">
        <f>BZ7&amp;CB7</f>
        <v/>
      </c>
      <c r="CD7" s="5" t="str">
        <f>UPPER(AA7)</f>
        <v/>
      </c>
      <c r="CE7" s="5" t="str">
        <f>CC7&amp;" "&amp;CD7</f>
        <v xml:space="preserve"> </v>
      </c>
      <c r="CF7" s="5"/>
    </row>
    <row r="8" spans="1:123" x14ac:dyDescent="0.25">
      <c r="A8" s="2" t="s">
        <v>87</v>
      </c>
      <c r="B8" s="2"/>
      <c r="C8" s="2" t="s">
        <v>43</v>
      </c>
      <c r="D8" s="2" t="s">
        <v>108</v>
      </c>
      <c r="E8" s="2"/>
      <c r="F8" s="2" t="s">
        <v>109</v>
      </c>
      <c r="G8" s="2">
        <v>116</v>
      </c>
      <c r="H8" s="2" t="s">
        <v>110</v>
      </c>
      <c r="I8" s="2" t="s">
        <v>111</v>
      </c>
      <c r="J8" s="2"/>
      <c r="K8" s="2" t="s">
        <v>112</v>
      </c>
      <c r="L8" s="2" t="s">
        <v>113</v>
      </c>
      <c r="M8" s="2"/>
      <c r="N8" s="2"/>
      <c r="O8" s="2" t="s">
        <v>114</v>
      </c>
      <c r="P8" s="2" t="s">
        <v>115</v>
      </c>
      <c r="Q8" s="2" t="s">
        <v>116</v>
      </c>
      <c r="R8" s="2">
        <v>5</v>
      </c>
      <c r="S8" s="2" t="s">
        <v>117</v>
      </c>
      <c r="T8" s="2"/>
      <c r="U8" s="2"/>
      <c r="V8" s="2">
        <v>75019</v>
      </c>
      <c r="W8" s="2" t="s">
        <v>118</v>
      </c>
      <c r="X8" s="2"/>
      <c r="Y8" s="2">
        <v>673825799</v>
      </c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 t="s">
        <v>119</v>
      </c>
      <c r="AR8" s="14" t="str">
        <f>IF(I8="Bel",Y8,$AR$1&amp;Y8)</f>
        <v>0673825799</v>
      </c>
      <c r="AS8" s="51" t="str">
        <f>IF(Z8="","",$AR$1&amp;Z8)</f>
        <v/>
      </c>
      <c r="AT8" s="14" t="str">
        <f>IF(I8="Bel",AK8,$AR$1&amp;AK8)</f>
        <v>0</v>
      </c>
      <c r="AU8" s="14" t="str">
        <f>IF(I8="Bel",AL8,$AR$1&amp;AL8)</f>
        <v>0</v>
      </c>
      <c r="AV8" s="15">
        <f>DATE(AY8,AX8,AW8)</f>
        <v>43470</v>
      </c>
      <c r="AW8" s="16" t="str">
        <f>LEFT(A8,2)</f>
        <v>05</v>
      </c>
      <c r="AX8" s="16" t="str">
        <f>MID(A8,4,2)</f>
        <v>01</v>
      </c>
      <c r="AY8" s="16" t="str">
        <f>MID(A8,7,4)</f>
        <v>2019</v>
      </c>
      <c r="AZ8" s="5"/>
      <c r="BA8" s="17" t="str">
        <f>TEXT(AV8,"jjj")</f>
        <v>sam</v>
      </c>
      <c r="BB8" s="17" t="str">
        <f>TEXT(AV8,"mmmm")</f>
        <v>janvier</v>
      </c>
      <c r="BC8" s="5" t="str">
        <f>LEFT(BB8,4)</f>
        <v>janv</v>
      </c>
      <c r="BD8" s="18" t="str">
        <f>BA8&amp;"."&amp;" "&amp;AW8&amp;"  "&amp;BC8&amp;"."</f>
        <v>sam. 05  janv.</v>
      </c>
      <c r="BE8" s="18" t="str">
        <f>LEFT(AR8,2)&amp;"."&amp;MID(AR8,3,2)&amp;"."&amp;MID(AR8,5,2)&amp;"."&amp;MID(AR8,7,2)&amp;"."&amp;MID(AR8,9,2)</f>
        <v>06.73.82.57.99</v>
      </c>
      <c r="BF8" s="14"/>
      <c r="BG8" s="16" t="str">
        <f>LEFT(N8,2)</f>
        <v/>
      </c>
      <c r="BH8" s="16"/>
      <c r="BI8" s="19" t="str">
        <f>MID(N8,4,2)</f>
        <v/>
      </c>
      <c r="BJ8" s="16" t="str">
        <f>MID(N8,7,4)</f>
        <v/>
      </c>
      <c r="BK8" s="16"/>
      <c r="BL8" s="20" t="e">
        <f>DATE(BJ8,BI8,BG8)</f>
        <v>#VALUE!</v>
      </c>
      <c r="BM8" s="5"/>
      <c r="BN8" s="21" t="str">
        <f>UPPER(H8)</f>
        <v>PARIS 12ÈME</v>
      </c>
      <c r="BO8" s="18" t="str">
        <f>UPPER(F8)</f>
        <v>UAF</v>
      </c>
      <c r="BP8" s="5" t="str">
        <f>LOWER(D8)</f>
        <v>marche de la galette</v>
      </c>
      <c r="BQ8" s="4"/>
      <c r="BR8" s="5" t="str">
        <f>(LEFT(P8))</f>
        <v>A</v>
      </c>
      <c r="BS8" s="5" t="str">
        <f>UPPER(BR8)</f>
        <v>A</v>
      </c>
      <c r="BT8" s="5" t="str">
        <f>(MID(P8,2,30))</f>
        <v>lain</v>
      </c>
      <c r="BU8" s="5" t="str">
        <f>LOWER(BT8)</f>
        <v>lain</v>
      </c>
      <c r="BV8" s="5" t="str">
        <f>BS8&amp;BU8</f>
        <v>Alain</v>
      </c>
      <c r="BW8" s="5" t="str">
        <f>UPPER(O8)</f>
        <v>LAMMERS</v>
      </c>
      <c r="BX8" s="5" t="str">
        <f>BV8&amp;" "&amp;BW8</f>
        <v>Alain LAMMERS</v>
      </c>
      <c r="BY8" s="5" t="str">
        <f>(LEFT(AB8))</f>
        <v/>
      </c>
      <c r="BZ8" s="5" t="str">
        <f>UPPER(BY8)</f>
        <v/>
      </c>
      <c r="CA8" s="5" t="str">
        <f>(MID(AB8,2,30))</f>
        <v/>
      </c>
      <c r="CB8" s="5" t="str">
        <f>LOWER(CA8)</f>
        <v/>
      </c>
      <c r="CC8" s="5" t="str">
        <f>BZ8&amp;CB8</f>
        <v/>
      </c>
      <c r="CD8" s="5" t="str">
        <f>UPPER(AA8)</f>
        <v/>
      </c>
      <c r="CE8" s="5" t="str">
        <f>CC8&amp;" "&amp;CD8</f>
        <v xml:space="preserve"> </v>
      </c>
      <c r="CF8" s="5"/>
    </row>
    <row r="9" spans="1:123" x14ac:dyDescent="0.25">
      <c r="A9" s="2" t="s">
        <v>120</v>
      </c>
      <c r="B9" s="2"/>
      <c r="C9" s="2" t="s">
        <v>43</v>
      </c>
      <c r="D9" s="2"/>
      <c r="E9" s="2" t="s">
        <v>121</v>
      </c>
      <c r="F9" s="2" t="s">
        <v>122</v>
      </c>
      <c r="G9" s="2">
        <v>4558</v>
      </c>
      <c r="H9" s="2" t="s">
        <v>123</v>
      </c>
      <c r="I9" s="2" t="s">
        <v>124</v>
      </c>
      <c r="J9" s="2"/>
      <c r="K9" s="2" t="s">
        <v>125</v>
      </c>
      <c r="L9" s="2" t="s">
        <v>126</v>
      </c>
      <c r="M9" s="2"/>
      <c r="N9" s="2"/>
      <c r="O9" s="2" t="s">
        <v>127</v>
      </c>
      <c r="P9" s="2" t="s">
        <v>128</v>
      </c>
      <c r="Q9" s="2" t="s">
        <v>129</v>
      </c>
      <c r="R9" s="2">
        <v>2</v>
      </c>
      <c r="S9" s="2" t="s">
        <v>130</v>
      </c>
      <c r="T9" s="2"/>
      <c r="U9" s="2"/>
      <c r="V9" s="2">
        <v>54425</v>
      </c>
      <c r="W9" s="2" t="s">
        <v>131</v>
      </c>
      <c r="X9" s="2"/>
      <c r="Y9" s="2">
        <v>623365032</v>
      </c>
      <c r="Z9" s="2">
        <v>383204078</v>
      </c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 t="s">
        <v>138</v>
      </c>
      <c r="AN9" s="2" t="s">
        <v>132</v>
      </c>
      <c r="AR9" s="14" t="str">
        <f>IF(I9="Bel",Y9,$AR$1&amp;Y9)</f>
        <v>0623365032</v>
      </c>
      <c r="AS9" s="51" t="str">
        <f>IF(Z9="","",$AR$1&amp;Z9)</f>
        <v>0383204078</v>
      </c>
      <c r="AT9" s="14" t="str">
        <f>IF(I9="Bel",AK9,$AR$1&amp;AK9)</f>
        <v>0</v>
      </c>
      <c r="AU9" s="14" t="str">
        <f>IF(I9="Bel",AL9,$AR$1&amp;AL9)</f>
        <v>0</v>
      </c>
      <c r="AV9" s="15">
        <f>DATE(AY9,AX9,AW9)</f>
        <v>43471</v>
      </c>
      <c r="AW9" s="16" t="str">
        <f>LEFT(A9,2)</f>
        <v>06</v>
      </c>
      <c r="AX9" s="16" t="str">
        <f>MID(A9,4,2)</f>
        <v>01</v>
      </c>
      <c r="AY9" s="16" t="str">
        <f>MID(A9,7,4)</f>
        <v>2019</v>
      </c>
      <c r="AZ9" s="5"/>
      <c r="BA9" s="17" t="str">
        <f>TEXT(AV9,"jjj")</f>
        <v>dim</v>
      </c>
      <c r="BB9" s="17" t="str">
        <f>TEXT(AV9,"mmmm")</f>
        <v>janvier</v>
      </c>
      <c r="BC9" s="5" t="str">
        <f>LEFT(BB9,4)</f>
        <v>janv</v>
      </c>
      <c r="BD9" s="18" t="str">
        <f>BA9&amp;"."&amp;" "&amp;AW9&amp;"  "&amp;BC9&amp;"."</f>
        <v>dim. 06  janv.</v>
      </c>
      <c r="BE9" s="18" t="str">
        <f>LEFT(AR9,2)&amp;"."&amp;MID(AR9,3,2)&amp;"."&amp;MID(AR9,5,2)&amp;"."&amp;MID(AR9,7,2)&amp;"."&amp;MID(AR9,9,2)</f>
        <v>06.23.36.50.32</v>
      </c>
      <c r="BF9" s="14"/>
      <c r="BG9" s="16" t="str">
        <f>LEFT(N9,2)</f>
        <v/>
      </c>
      <c r="BH9" s="16"/>
      <c r="BI9" s="19" t="str">
        <f>MID(N9,4,2)</f>
        <v/>
      </c>
      <c r="BJ9" s="16" t="str">
        <f>MID(N9,7,4)</f>
        <v/>
      </c>
      <c r="BK9" s="16"/>
      <c r="BL9" s="20" t="e">
        <f>DATE(BJ9,BI9,BG9)</f>
        <v>#VALUE!</v>
      </c>
      <c r="BM9" s="5"/>
      <c r="BN9" s="21" t="str">
        <f>UPPER(H9)</f>
        <v>VANDOEUVRE LES NANCY</v>
      </c>
      <c r="BO9" s="18" t="str">
        <f>UPPER(F9)</f>
        <v>AUDAX NANCY LORRAINE</v>
      </c>
      <c r="BP9" s="5" t="str">
        <f>LOWER(D9)</f>
        <v/>
      </c>
      <c r="BQ9" s="4"/>
      <c r="BR9" s="5" t="str">
        <f>(LEFT(P9))</f>
        <v>J</v>
      </c>
      <c r="BS9" s="5" t="str">
        <f>UPPER(BR9)</f>
        <v>J</v>
      </c>
      <c r="BT9" s="5" t="str">
        <f>(MID(P9,2,30))</f>
        <v>oelle</v>
      </c>
      <c r="BU9" s="5" t="str">
        <f>LOWER(BT9)</f>
        <v>oelle</v>
      </c>
      <c r="BV9" s="5" t="str">
        <f>BS9&amp;BU9</f>
        <v>Joelle</v>
      </c>
      <c r="BW9" s="5" t="str">
        <f>UPPER(O9)</f>
        <v>JACQUEMIN</v>
      </c>
      <c r="BX9" s="5" t="str">
        <f>BV9&amp;" "&amp;BW9</f>
        <v>Joelle JACQUEMIN</v>
      </c>
      <c r="BY9" s="5" t="str">
        <f>(LEFT(AB9))</f>
        <v/>
      </c>
      <c r="BZ9" s="5" t="str">
        <f>UPPER(BY9)</f>
        <v/>
      </c>
      <c r="CA9" s="5" t="str">
        <f>(MID(AB9,2,30))</f>
        <v/>
      </c>
      <c r="CB9" s="5" t="str">
        <f>LOWER(CA9)</f>
        <v/>
      </c>
      <c r="CC9" s="5" t="str">
        <f>BZ9&amp;CB9</f>
        <v/>
      </c>
      <c r="CD9" s="5" t="str">
        <f>UPPER(AA9)</f>
        <v/>
      </c>
      <c r="CE9" s="5" t="str">
        <f>CC9&amp;" "&amp;CD9</f>
        <v xml:space="preserve"> </v>
      </c>
      <c r="CF9" s="5"/>
    </row>
    <row r="10" spans="1:123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123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CH11" s="1">
        <v>21.71</v>
      </c>
      <c r="CI11" s="1">
        <v>7.71</v>
      </c>
      <c r="CJ11" s="1">
        <v>16.57</v>
      </c>
      <c r="CK11" s="1">
        <v>8.36</v>
      </c>
      <c r="CL11" s="1">
        <v>8.7100000000000009</v>
      </c>
      <c r="CM11" s="1">
        <v>8.86</v>
      </c>
      <c r="CN11" s="1">
        <v>47.57</v>
      </c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>
        <v>4.43</v>
      </c>
      <c r="DB11" s="33">
        <f>16.57+7.71</f>
        <v>24.28</v>
      </c>
      <c r="DO11" s="1"/>
      <c r="DP11" s="40">
        <f>SUM(CI11:DO11)</f>
        <v>126.49000000000001</v>
      </c>
    </row>
    <row r="12" spans="1:123" x14ac:dyDescent="0.25">
      <c r="A12" s="25"/>
      <c r="B12" s="22"/>
      <c r="C12" s="26"/>
      <c r="D12" s="26"/>
      <c r="E12" s="26"/>
      <c r="F12" s="26"/>
      <c r="G12" s="26"/>
      <c r="H12" s="26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CH12" s="23"/>
      <c r="CI12" s="23"/>
      <c r="CJ12" s="23"/>
      <c r="CK12" s="23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6"/>
      <c r="DA12" s="32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26"/>
      <c r="DP12" s="41"/>
      <c r="DQ12" s="29"/>
    </row>
    <row r="13" spans="1:123" x14ac:dyDescent="0.25">
      <c r="A13" s="101"/>
      <c r="B13" s="101"/>
      <c r="C13" s="101"/>
      <c r="D13" s="101"/>
      <c r="E13" s="101"/>
      <c r="F13" s="101"/>
      <c r="G13" s="101"/>
      <c r="H13" s="101"/>
      <c r="CH13" s="43">
        <v>21.71</v>
      </c>
      <c r="CI13" s="38">
        <v>5.36</v>
      </c>
      <c r="CJ13" s="38">
        <v>24.43</v>
      </c>
      <c r="CK13" s="38">
        <v>6.71</v>
      </c>
      <c r="CL13" s="38">
        <v>24</v>
      </c>
      <c r="CM13" s="38">
        <v>10.43</v>
      </c>
      <c r="CN13" s="38">
        <v>23.57</v>
      </c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9">
        <v>4.43</v>
      </c>
      <c r="DA13" s="32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26"/>
      <c r="DP13" s="42">
        <f>SUM(CI13:DO13)</f>
        <v>98.93</v>
      </c>
      <c r="DQ13" s="29"/>
    </row>
    <row r="14" spans="1:123" ht="15.75" x14ac:dyDescent="0.25">
      <c r="A14" s="2"/>
      <c r="B14" s="2"/>
      <c r="C14" s="2"/>
      <c r="D14" s="2"/>
      <c r="E14" s="2"/>
      <c r="F14" s="2"/>
      <c r="G14" s="2"/>
      <c r="H14" s="2"/>
      <c r="CH14" s="23"/>
      <c r="CI14" s="23"/>
      <c r="CJ14" s="34"/>
      <c r="CK14" s="34"/>
      <c r="CL14" s="35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6"/>
      <c r="DA14" s="32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26"/>
      <c r="DP14" s="29"/>
      <c r="DQ14" s="29"/>
    </row>
    <row r="15" spans="1:123" ht="15.75" thickBot="1" x14ac:dyDescent="0.3">
      <c r="A15" s="2"/>
      <c r="B15" s="2"/>
      <c r="C15" s="2"/>
      <c r="D15" s="2"/>
      <c r="E15" s="2"/>
      <c r="F15" s="2"/>
      <c r="G15" s="2"/>
      <c r="H15" s="2"/>
      <c r="CH15" s="23"/>
      <c r="CI15" s="23"/>
      <c r="CJ15" s="23"/>
      <c r="CK15" s="23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6"/>
      <c r="DA15" s="32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26"/>
      <c r="DP15" s="29"/>
      <c r="DQ15" s="29"/>
    </row>
    <row r="16" spans="1:123" ht="15" customHeight="1" thickTop="1" x14ac:dyDescent="0.25">
      <c r="DA16" s="32">
        <v>1</v>
      </c>
      <c r="DB16" s="61">
        <f>AV3</f>
        <v>43466</v>
      </c>
      <c r="DC16" s="62"/>
      <c r="DD16" s="54" t="str">
        <f>C3</f>
        <v>100 km</v>
      </c>
      <c r="DE16" s="63" t="str">
        <f>CONCATENATE("départ : ",K3,"   ",L3,"   ",BN3)</f>
        <v>départ : 11:00   Café les Caves à Bières, rue Godefroid  68   NAMUR</v>
      </c>
      <c r="DF16" s="63"/>
      <c r="DG16" s="63"/>
      <c r="DH16" s="63"/>
      <c r="DI16" s="64"/>
      <c r="DJ16" s="36"/>
      <c r="DK16" s="36"/>
      <c r="DL16" s="36"/>
      <c r="DM16" s="36"/>
      <c r="DN16" s="36"/>
      <c r="DO16" s="83"/>
      <c r="DP16" s="29" t="str">
        <f>CZ74</f>
        <v>Bel</v>
      </c>
      <c r="DQ16" s="37">
        <f>CH74</f>
        <v>43466</v>
      </c>
      <c r="DR16" t="str">
        <f>CK74</f>
        <v>100 km</v>
      </c>
      <c r="DS16" t="str">
        <f>BN3</f>
        <v>NAMUR</v>
      </c>
    </row>
    <row r="17" spans="1:123" x14ac:dyDescent="0.25">
      <c r="A17" s="2"/>
      <c r="B17" s="2"/>
      <c r="C17" s="2"/>
      <c r="D17" s="2"/>
      <c r="E17" s="2"/>
      <c r="F17" s="2"/>
      <c r="G17" s="2"/>
      <c r="H17" s="2"/>
      <c r="DA17" s="32">
        <v>2</v>
      </c>
      <c r="DB17" s="67" t="str">
        <f>BO3</f>
        <v>EURAUDAX BELGIQUE</v>
      </c>
      <c r="DC17" s="68"/>
      <c r="DD17" s="69"/>
      <c r="DE17" s="65"/>
      <c r="DF17" s="65"/>
      <c r="DG17" s="65"/>
      <c r="DH17" s="65"/>
      <c r="DI17" s="66"/>
      <c r="DJ17" s="36"/>
      <c r="DK17" s="36"/>
      <c r="DL17" s="36"/>
      <c r="DM17" s="36"/>
      <c r="DN17" s="36"/>
      <c r="DO17" s="83"/>
      <c r="DP17" s="29"/>
      <c r="DQ17" s="29"/>
    </row>
    <row r="18" spans="1:123" ht="15" customHeight="1" x14ac:dyDescent="0.25">
      <c r="DA18" s="32">
        <v>3</v>
      </c>
      <c r="DB18" s="47" t="s">
        <v>139</v>
      </c>
      <c r="DC18" s="48">
        <f>IF(B3="",AV3,B3)</f>
        <v>43467</v>
      </c>
      <c r="DD18" s="49" t="s">
        <v>137</v>
      </c>
      <c r="DE18" s="48"/>
      <c r="DF18" s="48">
        <f>IF(N3="","",N3)</f>
        <v>43454</v>
      </c>
      <c r="DG18" s="70" t="str">
        <f>IF(AA3="","pas de co-organisateur",(CONCATENATE(AT3,"   ",AU3," - ",AC3,"      ",CE3,"  ",AD3,"     ",AE3," ",AF3,"  ",AG3,"  ",AH3,"  ",AI3,"  ",AJ3,"  ")))</f>
        <v xml:space="preserve">8   123456789 - mailabcdefg@yahoo.fr      Christine MAGIS       rue du Four bât 1    5020  CHAMPION  Belgique  </v>
      </c>
      <c r="DH18" s="71"/>
      <c r="DI18" s="72"/>
      <c r="DJ18" s="36"/>
      <c r="DK18" s="36"/>
      <c r="DL18" s="36"/>
      <c r="DM18" s="36"/>
      <c r="DN18" s="36"/>
      <c r="DO18" s="83"/>
      <c r="DP18" s="29"/>
      <c r="DQ18" s="29"/>
    </row>
    <row r="19" spans="1:123" x14ac:dyDescent="0.25">
      <c r="DA19" s="32">
        <v>4</v>
      </c>
      <c r="DB19" s="90" t="str">
        <f>CONCATENATE(BX3,"   ",AR3," - ",AS3,"      ",Q3,"    ",R3,"      ",S3,"   ",T3," ",U3," ",V3,"   ",W3,"   ",X3)</f>
        <v>Daniel CASTIAU   32471866749 - 032471866750      christinemagis@yahoo.fr          Domaine de la Fraternité 5     5020   CHAMPION   Belgique</v>
      </c>
      <c r="DC19" s="91"/>
      <c r="DD19" s="91"/>
      <c r="DE19" s="91"/>
      <c r="DF19" s="92"/>
      <c r="DG19" s="73"/>
      <c r="DH19" s="74"/>
      <c r="DI19" s="75"/>
      <c r="DJ19" s="36"/>
      <c r="DK19" s="36"/>
      <c r="DL19" s="36"/>
      <c r="DM19" s="36"/>
      <c r="DN19" s="36"/>
      <c r="DO19" s="83"/>
      <c r="DP19" s="29"/>
      <c r="DQ19" s="29"/>
    </row>
    <row r="20" spans="1:123" s="2" customFormat="1" ht="31.5" customHeight="1" x14ac:dyDescent="0.25">
      <c r="DA20" s="32">
        <v>5</v>
      </c>
      <c r="DB20" s="93"/>
      <c r="DC20" s="94"/>
      <c r="DD20" s="94"/>
      <c r="DE20" s="94"/>
      <c r="DF20" s="95"/>
      <c r="DG20" s="76"/>
      <c r="DH20" s="77"/>
      <c r="DI20" s="78"/>
      <c r="DJ20" s="36"/>
      <c r="DK20" s="36"/>
      <c r="DL20" s="36"/>
      <c r="DM20" s="36"/>
      <c r="DN20" s="36"/>
    </row>
    <row r="21" spans="1:123" s="2" customFormat="1" ht="15.75" customHeight="1" x14ac:dyDescent="0.25">
      <c r="DA21" s="32">
        <v>6</v>
      </c>
      <c r="DB21" s="55" t="str">
        <f>IF(AND(E3="",AM3=""),"pas de complément d'informations",(CONCATENATE("complément d'informations :  ",E3,"  -  ",AM3)))</f>
        <v>complément d'informations :  Possibilité de faire un 25 km, un 50 ou un 75km.  -  Mémorial François Clevis</v>
      </c>
      <c r="DC21" s="56"/>
      <c r="DD21" s="56"/>
      <c r="DE21" s="56"/>
      <c r="DF21" s="56"/>
      <c r="DG21" s="56"/>
      <c r="DH21" s="56"/>
      <c r="DI21" s="57"/>
      <c r="DJ21" s="36"/>
      <c r="DK21" s="36"/>
      <c r="DL21" s="36"/>
      <c r="DM21" s="36"/>
      <c r="DN21" s="36"/>
      <c r="DO21" s="83"/>
      <c r="DP21" s="26">
        <f>CZ79</f>
        <v>0</v>
      </c>
      <c r="DQ21" s="37">
        <f>CH79</f>
        <v>0</v>
      </c>
      <c r="DR21" s="2">
        <f>CI79</f>
        <v>0</v>
      </c>
      <c r="DS21" s="2" t="str">
        <f>BN4</f>
        <v>BRIE-COMTE-ROBERT</v>
      </c>
    </row>
    <row r="22" spans="1:123" s="2" customFormat="1" ht="15.75" thickBot="1" x14ac:dyDescent="0.3">
      <c r="DA22" s="32">
        <v>7</v>
      </c>
      <c r="DB22" s="58"/>
      <c r="DC22" s="59"/>
      <c r="DD22" s="59"/>
      <c r="DE22" s="59"/>
      <c r="DF22" s="59"/>
      <c r="DG22" s="59"/>
      <c r="DH22" s="59"/>
      <c r="DI22" s="60"/>
      <c r="DJ22" s="36"/>
      <c r="DK22" s="36"/>
      <c r="DL22" s="36"/>
      <c r="DM22" s="36"/>
      <c r="DN22" s="36"/>
      <c r="DO22" s="83"/>
      <c r="DP22" s="26"/>
      <c r="DQ22" s="26"/>
    </row>
    <row r="23" spans="1:123" s="2" customFormat="1" ht="15.75" customHeight="1" thickTop="1" x14ac:dyDescent="0.25">
      <c r="DA23" s="32">
        <v>8</v>
      </c>
      <c r="DB23" s="61">
        <f>AV4</f>
        <v>43468</v>
      </c>
      <c r="DC23" s="62"/>
      <c r="DD23" s="54" t="str">
        <f>C4</f>
        <v>25 km</v>
      </c>
      <c r="DE23" s="63" t="str">
        <f>CONCATENATE("départ : ",K4,"   ",L4,"   ",BN4)</f>
        <v>départ : 09:30   CARREFOUR MARKET - RUE PASTEUR   BRIE-COMTE-ROBERT</v>
      </c>
      <c r="DF23" s="63"/>
      <c r="DG23" s="63"/>
      <c r="DH23" s="63"/>
      <c r="DI23" s="64"/>
      <c r="DJ23" s="36"/>
      <c r="DK23" s="36"/>
      <c r="DL23" s="36"/>
      <c r="DM23" s="36"/>
      <c r="DN23" s="36"/>
      <c r="DO23" s="83"/>
      <c r="DP23" s="26"/>
      <c r="DQ23" s="26"/>
    </row>
    <row r="24" spans="1:123" s="2" customFormat="1" x14ac:dyDescent="0.25">
      <c r="DA24" s="32">
        <v>9</v>
      </c>
      <c r="DB24" s="67" t="str">
        <f>BO4</f>
        <v>GROUPE 503</v>
      </c>
      <c r="DC24" s="68"/>
      <c r="DD24" s="69"/>
      <c r="DE24" s="65"/>
      <c r="DF24" s="65"/>
      <c r="DG24" s="65"/>
      <c r="DH24" s="65"/>
      <c r="DI24" s="66"/>
      <c r="DJ24" s="36"/>
      <c r="DK24" s="36"/>
      <c r="DL24" s="36"/>
      <c r="DM24" s="36"/>
      <c r="DN24" s="36"/>
      <c r="DO24" s="83"/>
      <c r="DP24" s="26"/>
      <c r="DQ24" s="26"/>
    </row>
    <row r="25" spans="1:123" s="2" customFormat="1" ht="15" customHeight="1" x14ac:dyDescent="0.25">
      <c r="DA25" s="32">
        <v>10</v>
      </c>
      <c r="DB25" s="47" t="s">
        <v>139</v>
      </c>
      <c r="DC25" s="48">
        <f>IF(B4="",AV4,B4)</f>
        <v>43468</v>
      </c>
      <c r="DD25" s="49" t="s">
        <v>137</v>
      </c>
      <c r="DE25" s="48"/>
      <c r="DF25" s="48" t="str">
        <f>IF(N4="","",N4)</f>
        <v/>
      </c>
      <c r="DG25" s="70" t="str">
        <f>IF(AA4="","pas de co-organisateur",(CONCATENATE(AT4,"   ",AU4," - ",AC4,"      ",CE4,"  ",AD4,"     ",AE4," ",AF4,"  ",AG4,"  ",AH4,"  ",AI4,"  ",AJ4,"  ")))</f>
        <v>pas de co-organisateur</v>
      </c>
      <c r="DH25" s="71"/>
      <c r="DI25" s="72"/>
      <c r="DJ25" s="36"/>
      <c r="DK25" s="36"/>
      <c r="DL25" s="36"/>
      <c r="DM25" s="36"/>
      <c r="DN25" s="36"/>
    </row>
    <row r="26" spans="1:123" s="2" customFormat="1" ht="15.75" customHeight="1" x14ac:dyDescent="0.25">
      <c r="DA26" s="36">
        <v>6</v>
      </c>
      <c r="DB26" s="90" t="str">
        <f>CONCATENATE(BX4,"   ",AR4," - ",AS4,"      ",Q4,"    ",R4,"      ",S4,"   ",T4," ",U4," ",V4,"   ",W4,"   ",X4)</f>
        <v xml:space="preserve">Georges FONT   0781400195 -       uma.font@gmail.com    60      RUE JEAN MERMOZ     77400   LAGNY-SUR-MARNE   </v>
      </c>
      <c r="DC26" s="91"/>
      <c r="DD26" s="91"/>
      <c r="DE26" s="91"/>
      <c r="DF26" s="92"/>
      <c r="DG26" s="73"/>
      <c r="DH26" s="74"/>
      <c r="DI26" s="75"/>
      <c r="DJ26" s="36"/>
      <c r="DK26" s="36"/>
      <c r="DL26" s="36"/>
      <c r="DM26" s="36"/>
      <c r="DN26" s="36"/>
      <c r="DO26" s="83"/>
      <c r="DP26" s="26">
        <f>CZ84</f>
        <v>0</v>
      </c>
      <c r="DQ26" s="37">
        <f>CH84</f>
        <v>0</v>
      </c>
      <c r="DR26" s="2">
        <f>CI84</f>
        <v>0</v>
      </c>
      <c r="DS26" s="2" t="str">
        <f>BN5</f>
        <v>LOT</v>
      </c>
    </row>
    <row r="27" spans="1:123" s="2" customFormat="1" ht="31.5" customHeight="1" x14ac:dyDescent="0.25">
      <c r="DA27" s="36">
        <v>7</v>
      </c>
      <c r="DB27" s="93"/>
      <c r="DC27" s="94"/>
      <c r="DD27" s="94"/>
      <c r="DE27" s="94"/>
      <c r="DF27" s="95"/>
      <c r="DG27" s="76"/>
      <c r="DH27" s="77"/>
      <c r="DI27" s="78"/>
      <c r="DJ27" s="36"/>
      <c r="DK27" s="36"/>
      <c r="DL27" s="36"/>
      <c r="DM27" s="36"/>
      <c r="DN27" s="36"/>
      <c r="DO27" s="83"/>
      <c r="DP27" s="26"/>
      <c r="DQ27" s="26"/>
    </row>
    <row r="28" spans="1:123" s="2" customFormat="1" ht="15" customHeight="1" x14ac:dyDescent="0.25">
      <c r="DA28" s="36">
        <v>8</v>
      </c>
      <c r="DB28" s="55" t="str">
        <f>IF(AND(E4="",AM4=""),"pas de complément d'informations",(CONCATENATE("complément d'informations :  ",E4,"  -  ",AM4)))</f>
        <v xml:space="preserve">complément d'informations :  bla bla bla  -  </v>
      </c>
      <c r="DC28" s="56"/>
      <c r="DD28" s="56"/>
      <c r="DE28" s="56"/>
      <c r="DF28" s="56"/>
      <c r="DG28" s="56"/>
      <c r="DH28" s="56"/>
      <c r="DI28" s="57"/>
      <c r="DJ28" s="36"/>
      <c r="DK28" s="36"/>
      <c r="DL28" s="36"/>
      <c r="DM28" s="36"/>
      <c r="DN28" s="36"/>
      <c r="DO28" s="83"/>
      <c r="DP28" s="26"/>
      <c r="DQ28" s="26"/>
    </row>
    <row r="29" spans="1:123" s="2" customFormat="1" ht="15.75" thickBot="1" x14ac:dyDescent="0.3">
      <c r="DA29" s="36">
        <v>9</v>
      </c>
      <c r="DB29" s="58"/>
      <c r="DC29" s="59"/>
      <c r="DD29" s="59"/>
      <c r="DE29" s="59"/>
      <c r="DF29" s="59"/>
      <c r="DG29" s="59"/>
      <c r="DH29" s="59"/>
      <c r="DI29" s="60"/>
      <c r="DJ29" s="36"/>
      <c r="DK29" s="36"/>
      <c r="DL29" s="36"/>
      <c r="DM29" s="36"/>
      <c r="DN29" s="36"/>
      <c r="DO29" s="83"/>
      <c r="DP29" s="26"/>
      <c r="DQ29" s="26"/>
    </row>
    <row r="30" spans="1:123" s="2" customFormat="1" ht="15" customHeight="1" thickTop="1" x14ac:dyDescent="0.25">
      <c r="DA30" s="36">
        <v>10</v>
      </c>
      <c r="DB30" s="61">
        <f>AV5</f>
        <v>43468</v>
      </c>
      <c r="DC30" s="62"/>
      <c r="DD30" s="54" t="str">
        <f>C5</f>
        <v>25 km</v>
      </c>
      <c r="DE30" s="63" t="str">
        <f>CONCATENATE("départ : ",K5,"   ",L5,"   ",BN5)</f>
        <v>départ : 10:00   Café Terminus, Stationstraat 19   LOT</v>
      </c>
      <c r="DF30" s="63"/>
      <c r="DG30" s="63"/>
      <c r="DH30" s="63"/>
      <c r="DI30" s="64"/>
      <c r="DJ30" s="36"/>
      <c r="DK30" s="36"/>
      <c r="DL30" s="36"/>
      <c r="DM30" s="36"/>
      <c r="DN30" s="36"/>
    </row>
    <row r="31" spans="1:123" s="2" customFormat="1" ht="15.75" customHeight="1" x14ac:dyDescent="0.25">
      <c r="DA31" s="36">
        <v>6</v>
      </c>
      <c r="DB31" s="67" t="str">
        <f>BO5</f>
        <v>EURAUDAX BELGIQUE</v>
      </c>
      <c r="DC31" s="68"/>
      <c r="DD31" s="69"/>
      <c r="DE31" s="65"/>
      <c r="DF31" s="65"/>
      <c r="DG31" s="65"/>
      <c r="DH31" s="65"/>
      <c r="DI31" s="66"/>
      <c r="DJ31" s="36"/>
      <c r="DK31" s="36"/>
      <c r="DL31" s="36"/>
      <c r="DM31" s="36"/>
      <c r="DN31" s="36"/>
      <c r="DO31" s="83"/>
      <c r="DP31" s="26">
        <f>CZ89</f>
        <v>0</v>
      </c>
      <c r="DQ31" s="37">
        <f>CH89</f>
        <v>0</v>
      </c>
      <c r="DR31" s="2">
        <f>CI89</f>
        <v>0</v>
      </c>
      <c r="DS31" s="2" t="str">
        <f>BN6</f>
        <v>EAUBONNE</v>
      </c>
    </row>
    <row r="32" spans="1:123" s="2" customFormat="1" x14ac:dyDescent="0.25">
      <c r="DA32" s="36">
        <v>7</v>
      </c>
      <c r="DB32" s="47" t="s">
        <v>139</v>
      </c>
      <c r="DC32" s="48">
        <f>IF(B5="",AV5,B5)</f>
        <v>43468</v>
      </c>
      <c r="DD32" s="49" t="s">
        <v>137</v>
      </c>
      <c r="DE32" s="48"/>
      <c r="DF32" s="48" t="str">
        <f>IF(N5="","",N5)</f>
        <v/>
      </c>
      <c r="DG32" s="70" t="str">
        <f>IF(AA5="","pas de co-organisateur",(CONCATENATE(AT5,"   ",AU5," - ",AC5,"      ",CE5,"  ",AD5,"     ",AE5," ",AF5,"  ",AG5,"  ",AH5,"  ",AI5,"  ",AJ5,"  ")))</f>
        <v>pas de co-organisateur</v>
      </c>
      <c r="DH32" s="71"/>
      <c r="DI32" s="72"/>
      <c r="DJ32" s="36"/>
      <c r="DK32" s="36"/>
      <c r="DL32" s="36"/>
      <c r="DM32" s="36"/>
      <c r="DN32" s="36"/>
      <c r="DO32" s="83"/>
      <c r="DP32" s="26"/>
      <c r="DQ32" s="26"/>
    </row>
    <row r="33" spans="86:123" s="2" customFormat="1" ht="15" customHeight="1" x14ac:dyDescent="0.25">
      <c r="DA33" s="36">
        <v>8</v>
      </c>
      <c r="DB33" s="84" t="str">
        <f>CONCATENATE(BX5,"   ",AR5," - ",AS5,"      ",Q5,"    ",R5,"      ",S5,"   ",T5," ",U5," ",V5,"   ",W5,"   ",X5)</f>
        <v>Raymond BENMOHAR   3222155320 -       raymondbenmohar@telenet.be    62      rue de la Résistance,     1140   Bruxelles   Belgique</v>
      </c>
      <c r="DC33" s="85"/>
      <c r="DD33" s="85"/>
      <c r="DE33" s="85"/>
      <c r="DF33" s="86"/>
      <c r="DG33" s="73"/>
      <c r="DH33" s="74"/>
      <c r="DI33" s="75"/>
      <c r="DJ33" s="36"/>
      <c r="DK33" s="36"/>
      <c r="DL33" s="36"/>
      <c r="DM33" s="36"/>
      <c r="DN33" s="36"/>
      <c r="DO33" s="83"/>
      <c r="DP33" s="26"/>
      <c r="DQ33" s="26"/>
    </row>
    <row r="34" spans="86:123" s="2" customFormat="1" ht="31.5" customHeight="1" x14ac:dyDescent="0.25">
      <c r="DA34" s="36">
        <v>9</v>
      </c>
      <c r="DB34" s="87"/>
      <c r="DC34" s="88"/>
      <c r="DD34" s="88"/>
      <c r="DE34" s="88"/>
      <c r="DF34" s="89"/>
      <c r="DG34" s="76"/>
      <c r="DH34" s="77"/>
      <c r="DI34" s="78"/>
      <c r="DJ34" s="36"/>
      <c r="DK34" s="36"/>
      <c r="DL34" s="36"/>
      <c r="DM34" s="36"/>
      <c r="DN34" s="36"/>
      <c r="DO34" s="83"/>
      <c r="DP34" s="26"/>
      <c r="DQ34" s="26"/>
    </row>
    <row r="35" spans="86:123" s="2" customFormat="1" ht="15" customHeight="1" x14ac:dyDescent="0.25">
      <c r="DA35" s="36">
        <v>10</v>
      </c>
      <c r="DB35" s="55" t="str">
        <f>IF(AND(E5="",AM5=""),"pas de complément d'informations",(CONCATENATE("complément d'informations :  ",E5,"  -  ",AM5)))</f>
        <v>pas de complément d'informations</v>
      </c>
      <c r="DC35" s="56"/>
      <c r="DD35" s="56"/>
      <c r="DE35" s="56"/>
      <c r="DF35" s="56"/>
      <c r="DG35" s="56"/>
      <c r="DH35" s="56"/>
      <c r="DI35" s="57"/>
      <c r="DJ35" s="36"/>
      <c r="DK35" s="36"/>
      <c r="DL35" s="36"/>
      <c r="DM35" s="36"/>
      <c r="DN35" s="36"/>
    </row>
    <row r="36" spans="86:123" ht="15.75" thickBot="1" x14ac:dyDescent="0.3">
      <c r="DB36" s="58"/>
      <c r="DC36" s="59"/>
      <c r="DD36" s="59"/>
      <c r="DE36" s="59"/>
      <c r="DF36" s="59"/>
      <c r="DG36" s="59"/>
      <c r="DH36" s="59"/>
      <c r="DI36" s="60"/>
    </row>
    <row r="37" spans="86:123" s="2" customFormat="1" ht="15" customHeight="1" thickTop="1" x14ac:dyDescent="0.25">
      <c r="DA37" s="50"/>
      <c r="DB37" s="61">
        <f>AV6</f>
        <v>43470</v>
      </c>
      <c r="DC37" s="62"/>
      <c r="DD37" s="54" t="str">
        <f>C6</f>
        <v>25 km</v>
      </c>
      <c r="DE37" s="63" t="str">
        <f>CONCATENATE("départ : ",K6,"   ",L6,"   ",BN6)</f>
        <v>départ : 07:30   gare Ermont-Eaubonne   EAUBONNE</v>
      </c>
      <c r="DF37" s="63"/>
      <c r="DG37" s="63"/>
      <c r="DH37" s="63"/>
      <c r="DI37" s="64"/>
      <c r="DJ37" s="50"/>
      <c r="DK37" s="50"/>
      <c r="DL37" s="50"/>
      <c r="DM37" s="50"/>
      <c r="DN37" s="50"/>
    </row>
    <row r="38" spans="86:123" s="2" customFormat="1" ht="15.75" customHeight="1" x14ac:dyDescent="0.25">
      <c r="DA38" s="50"/>
      <c r="DB38" s="67" t="str">
        <f>BO6</f>
        <v>CDRP 95</v>
      </c>
      <c r="DC38" s="68"/>
      <c r="DD38" s="69"/>
      <c r="DE38" s="65"/>
      <c r="DF38" s="65"/>
      <c r="DG38" s="65"/>
      <c r="DH38" s="65"/>
      <c r="DI38" s="66"/>
      <c r="DJ38" s="50"/>
      <c r="DK38" s="50"/>
      <c r="DL38" s="50"/>
      <c r="DM38" s="50"/>
      <c r="DN38" s="50"/>
      <c r="DO38" s="83"/>
      <c r="DP38" s="26"/>
      <c r="DQ38" s="37"/>
    </row>
    <row r="39" spans="86:123" s="2" customFormat="1" x14ac:dyDescent="0.25">
      <c r="CH39" s="2" t="s">
        <v>90</v>
      </c>
      <c r="CI39" s="2">
        <v>43470</v>
      </c>
      <c r="CJ39" s="2" t="s">
        <v>43</v>
      </c>
      <c r="CK39" s="2" t="s">
        <v>133</v>
      </c>
      <c r="DA39" s="50"/>
      <c r="DB39" s="47" t="s">
        <v>139</v>
      </c>
      <c r="DC39" s="48">
        <f>IF(B6="",AV6,B6)</f>
        <v>43470</v>
      </c>
      <c r="DD39" s="49" t="s">
        <v>137</v>
      </c>
      <c r="DE39" s="48"/>
      <c r="DF39" s="48" t="str">
        <f>IF(N6="","",N6)</f>
        <v/>
      </c>
      <c r="DG39" s="70" t="str">
        <f>IF(AA6="","pas de co-organisateur",(CONCATENATE(AT6,"   ",AU6," - ",AC6,"      ",CE6,"  ",AD6,"     ",AE6," ",AF6,"  ",AG6,"  ",AH6,"  ",AI6,"  ",AJ6,"  ")))</f>
        <v>pas de co-organisateur</v>
      </c>
      <c r="DH39" s="71"/>
      <c r="DI39" s="72"/>
      <c r="DJ39" s="50"/>
      <c r="DK39" s="50"/>
      <c r="DL39" s="50"/>
      <c r="DM39" s="50"/>
      <c r="DN39" s="50"/>
      <c r="DO39" s="83"/>
      <c r="DP39" s="26" t="s">
        <v>90</v>
      </c>
      <c r="DQ39" s="26">
        <v>43470</v>
      </c>
      <c r="DR39" s="2" t="s">
        <v>43</v>
      </c>
      <c r="DS39" s="2" t="s">
        <v>133</v>
      </c>
    </row>
    <row r="40" spans="86:123" s="2" customFormat="1" ht="15" customHeight="1" x14ac:dyDescent="0.25">
      <c r="DA40" s="50"/>
      <c r="DB40" s="79" t="str">
        <f>CONCATENATE(BX6,"   ",AR6," - ",AS6,"      ",Q6,"    ",R6,"      ",S6,"   ",T6," ",U6," ",V6,"   ",W6,"   ",X6)</f>
        <v xml:space="preserve">Didier DAUMAIN   0681234172 -       d.daumain@laposte.net    17      rue Robert Schuman     95600   Eaubonne   </v>
      </c>
      <c r="DC40" s="71"/>
      <c r="DD40" s="71"/>
      <c r="DE40" s="71"/>
      <c r="DF40" s="80"/>
      <c r="DG40" s="73"/>
      <c r="DH40" s="74"/>
      <c r="DI40" s="75"/>
      <c r="DJ40" s="50"/>
      <c r="DK40" s="50"/>
      <c r="DL40" s="50"/>
      <c r="DM40" s="50"/>
      <c r="DN40" s="50"/>
      <c r="DO40" s="83"/>
      <c r="DP40" s="26"/>
      <c r="DQ40" s="26"/>
    </row>
    <row r="41" spans="86:123" s="2" customFormat="1" ht="31.5" customHeight="1" x14ac:dyDescent="0.25">
      <c r="DA41" s="50"/>
      <c r="DB41" s="81"/>
      <c r="DC41" s="77"/>
      <c r="DD41" s="77"/>
      <c r="DE41" s="77"/>
      <c r="DF41" s="82"/>
      <c r="DG41" s="76"/>
      <c r="DH41" s="77"/>
      <c r="DI41" s="78"/>
      <c r="DJ41" s="50"/>
      <c r="DK41" s="50"/>
      <c r="DL41" s="50"/>
      <c r="DM41" s="50"/>
      <c r="DN41" s="50"/>
      <c r="DO41" s="83"/>
      <c r="DP41" s="26"/>
      <c r="DQ41" s="26"/>
    </row>
    <row r="42" spans="86:123" s="2" customFormat="1" ht="15" customHeight="1" x14ac:dyDescent="0.25">
      <c r="DA42" s="50"/>
      <c r="DB42" s="55" t="str">
        <f>IF(AND(E6="",AM6=""),"pas de complément d'informations",(CONCATENATE("complément d'informations :  ",E6,"  -  ",AM6)))</f>
        <v>pas de complément d'informations</v>
      </c>
      <c r="DC42" s="56"/>
      <c r="DD42" s="56"/>
      <c r="DE42" s="56"/>
      <c r="DF42" s="56"/>
      <c r="DG42" s="56"/>
      <c r="DH42" s="56"/>
      <c r="DI42" s="57"/>
      <c r="DJ42" s="50"/>
      <c r="DK42" s="50"/>
      <c r="DL42" s="50"/>
      <c r="DM42" s="50"/>
      <c r="DN42" s="50"/>
    </row>
    <row r="43" spans="86:123" ht="15.75" thickBot="1" x14ac:dyDescent="0.3">
      <c r="DB43" s="58"/>
      <c r="DC43" s="59"/>
      <c r="DD43" s="59"/>
      <c r="DE43" s="59"/>
      <c r="DF43" s="59"/>
      <c r="DG43" s="59"/>
      <c r="DH43" s="59"/>
      <c r="DI43" s="60"/>
    </row>
    <row r="44" spans="86:123" ht="15.75" thickTop="1" x14ac:dyDescent="0.25">
      <c r="CH44" s="2" t="s">
        <v>46</v>
      </c>
      <c r="CI44" s="37">
        <v>43470</v>
      </c>
      <c r="CJ44" s="2" t="s">
        <v>98</v>
      </c>
      <c r="CK44" s="2" t="s">
        <v>134</v>
      </c>
      <c r="DB44" s="61">
        <f>AV7</f>
        <v>43470</v>
      </c>
      <c r="DC44" s="62"/>
      <c r="DD44" s="54" t="str">
        <f>C7</f>
        <v>50 km</v>
      </c>
      <c r="DE44" s="63" t="str">
        <f>CONCATENATE("départ : ",K7,"   ",L7,"   ",BN7)</f>
        <v>départ : 09:00   Chalet Suisse Elisabethlaan  321   KNOKKE-HEIST</v>
      </c>
      <c r="DF44" s="63"/>
      <c r="DG44" s="63"/>
      <c r="DH44" s="63"/>
      <c r="DI44" s="64"/>
      <c r="DP44" s="2" t="s">
        <v>46</v>
      </c>
      <c r="DQ44" s="37">
        <v>43470</v>
      </c>
      <c r="DR44" s="2" t="s">
        <v>98</v>
      </c>
      <c r="DS44" s="2" t="s">
        <v>134</v>
      </c>
    </row>
    <row r="45" spans="86:123" x14ac:dyDescent="0.25">
      <c r="CH45" s="2"/>
      <c r="CI45" s="37"/>
      <c r="DB45" s="67" t="str">
        <f>BO7</f>
        <v>EURAUDAX BELGIQUE</v>
      </c>
      <c r="DC45" s="68"/>
      <c r="DD45" s="69"/>
      <c r="DE45" s="65"/>
      <c r="DF45" s="65"/>
      <c r="DG45" s="65"/>
      <c r="DH45" s="65"/>
      <c r="DI45" s="66"/>
      <c r="DP45" s="2"/>
      <c r="DQ45" s="37"/>
      <c r="DR45" s="2"/>
      <c r="DS45" s="2"/>
    </row>
    <row r="46" spans="86:123" x14ac:dyDescent="0.25">
      <c r="CH46" s="2"/>
      <c r="CI46" s="37"/>
      <c r="DB46" s="47" t="s">
        <v>139</v>
      </c>
      <c r="DC46" s="48">
        <f>IF(B7="",AV7,B7)</f>
        <v>43470</v>
      </c>
      <c r="DD46" s="49" t="s">
        <v>137</v>
      </c>
      <c r="DE46" s="48"/>
      <c r="DF46" s="48" t="str">
        <f>IF(N7="","",N7)</f>
        <v/>
      </c>
      <c r="DG46" s="70" t="str">
        <f>IF(AA7="","pas de co-organisateur",(CONCATENATE(AT7,"   ",AU7," - ",AC7,"      ",CE7,"  ",AD7,"     ",AE7," ",AF7,"  ",AG7,"  ",AH7,"  ",AI7,"  ",AJ7,"  ")))</f>
        <v>pas de co-organisateur</v>
      </c>
      <c r="DH46" s="71"/>
      <c r="DI46" s="72"/>
      <c r="DP46" s="2"/>
      <c r="DQ46" s="37"/>
      <c r="DR46" s="2"/>
      <c r="DS46" s="2"/>
    </row>
    <row r="47" spans="86:123" x14ac:dyDescent="0.25">
      <c r="CH47" s="2"/>
      <c r="CI47" s="37"/>
      <c r="DB47" s="79" t="str">
        <f>CONCATENATE(BX7,"   ",AR7," - ",AS7,"      ",Q7,"    ",R7,"      ",S7,"   ",T7," ",U7," ",V7,"   ",W7,"   ",X7)</f>
        <v>Dirk VAN MASSENHOVE   32486864048 -       dirk.van.massenhove@telenet.be    141      Onderwijsstraat     8301   Knokke-Heist   Belgique</v>
      </c>
      <c r="DC47" s="71"/>
      <c r="DD47" s="71"/>
      <c r="DE47" s="71"/>
      <c r="DF47" s="80"/>
      <c r="DG47" s="73"/>
      <c r="DH47" s="74"/>
      <c r="DI47" s="75"/>
      <c r="DP47" s="2"/>
      <c r="DQ47" s="37"/>
      <c r="DR47" s="2"/>
      <c r="DS47" s="2"/>
    </row>
    <row r="48" spans="86:123" ht="31.5" customHeight="1" x14ac:dyDescent="0.25">
      <c r="CH48" s="2"/>
      <c r="CI48" s="37"/>
      <c r="DB48" s="81"/>
      <c r="DC48" s="77"/>
      <c r="DD48" s="77"/>
      <c r="DE48" s="77"/>
      <c r="DF48" s="82"/>
      <c r="DG48" s="76"/>
      <c r="DH48" s="77"/>
      <c r="DI48" s="78"/>
      <c r="DP48" s="2"/>
      <c r="DQ48" s="37"/>
      <c r="DR48" s="2"/>
      <c r="DS48" s="2"/>
    </row>
    <row r="49" spans="86:123" x14ac:dyDescent="0.25">
      <c r="CH49" s="2" t="s">
        <v>111</v>
      </c>
      <c r="CI49" s="37">
        <v>43470</v>
      </c>
      <c r="CJ49" s="2" t="s">
        <v>43</v>
      </c>
      <c r="CK49" s="2" t="s">
        <v>135</v>
      </c>
      <c r="DB49" s="55" t="str">
        <f>IF(AND(E7="",AM7=""),"pas de complément d'informations",(CONCATENATE("complément d'informations :  ",E7,"  -  ",AM7)))</f>
        <v>pas de complément d'informations</v>
      </c>
      <c r="DC49" s="56"/>
      <c r="DD49" s="56"/>
      <c r="DE49" s="56"/>
      <c r="DF49" s="56"/>
      <c r="DG49" s="56"/>
      <c r="DH49" s="56"/>
      <c r="DI49" s="57"/>
      <c r="DP49" s="2" t="s">
        <v>111</v>
      </c>
      <c r="DQ49" s="37">
        <v>43470</v>
      </c>
      <c r="DR49" s="2" t="s">
        <v>43</v>
      </c>
      <c r="DS49" s="2" t="s">
        <v>135</v>
      </c>
    </row>
    <row r="50" spans="86:123" ht="15.75" thickBot="1" x14ac:dyDescent="0.3">
      <c r="CI50" s="37"/>
      <c r="DB50" s="58"/>
      <c r="DC50" s="59"/>
      <c r="DD50" s="59"/>
      <c r="DE50" s="59"/>
      <c r="DF50" s="59"/>
      <c r="DG50" s="59"/>
      <c r="DH50" s="59"/>
      <c r="DI50" s="60"/>
    </row>
    <row r="51" spans="86:123" ht="15.75" thickTop="1" x14ac:dyDescent="0.25">
      <c r="CI51" s="37"/>
      <c r="DB51" s="61">
        <f>AV8</f>
        <v>43470</v>
      </c>
      <c r="DC51" s="62"/>
      <c r="DD51" s="54" t="str">
        <f>C8</f>
        <v>25 km</v>
      </c>
      <c r="DE51" s="63" t="str">
        <f>CONCATENATE("départ : ",K8,"   ",L8,"   ",BN8)</f>
        <v>départ : 08:30   Stade Léo Lagrange route des fortifications près des tennis métro porte de Charenton   PARIS 12ÈME</v>
      </c>
      <c r="DF51" s="63"/>
      <c r="DG51" s="63"/>
      <c r="DH51" s="63"/>
      <c r="DI51" s="64"/>
    </row>
    <row r="52" spans="86:123" x14ac:dyDescent="0.25">
      <c r="CI52" s="37"/>
      <c r="DB52" s="67" t="str">
        <f>BO8</f>
        <v>UAF</v>
      </c>
      <c r="DC52" s="68"/>
      <c r="DD52" s="69"/>
      <c r="DE52" s="65"/>
      <c r="DF52" s="65"/>
      <c r="DG52" s="65"/>
      <c r="DH52" s="65"/>
      <c r="DI52" s="66"/>
    </row>
    <row r="53" spans="86:123" x14ac:dyDescent="0.25">
      <c r="CI53" s="37"/>
      <c r="DB53" s="47" t="s">
        <v>139</v>
      </c>
      <c r="DC53" s="48">
        <f>IF(B8="",AV8,B8)</f>
        <v>43470</v>
      </c>
      <c r="DD53" s="49" t="s">
        <v>137</v>
      </c>
      <c r="DE53" s="48"/>
      <c r="DF53" s="48" t="str">
        <f>IF(N8="","",N8)</f>
        <v/>
      </c>
      <c r="DG53" s="70" t="str">
        <f>IF(AA8="","pas de co-organisateur",(CONCATENATE(AT8,"   ",AU8," - ",AC8,"      ",CE8,"  ",AD8,"     ",AE8," ",AF8,"  ",AG8,"  ",AH8,"  ",AI8,"  ",AJ8,"  ")))</f>
        <v>pas de co-organisateur</v>
      </c>
      <c r="DH53" s="71"/>
      <c r="DI53" s="72"/>
    </row>
    <row r="54" spans="86:123" x14ac:dyDescent="0.25">
      <c r="CI54" s="37"/>
      <c r="DB54" s="79" t="str">
        <f>CONCATENATE(BX8,"   ",AR8," - ",AS8,"   ",Q8,"  ",R8,"      ",S8,"   ",T8," ",U8," ",V8,"   ",W8,"   ",X8)</f>
        <v xml:space="preserve">Alain LAMMERS   0673825799 -    audax-uaf-al@wanadoo.fr  5      rue de Crimée     75019   PARIS   </v>
      </c>
      <c r="DC54" s="71"/>
      <c r="DD54" s="71"/>
      <c r="DE54" s="71"/>
      <c r="DF54" s="80"/>
      <c r="DG54" s="73"/>
      <c r="DH54" s="74"/>
      <c r="DI54" s="75"/>
    </row>
    <row r="55" spans="86:123" ht="31.5" customHeight="1" x14ac:dyDescent="0.25">
      <c r="CI55" s="37"/>
      <c r="DB55" s="81"/>
      <c r="DC55" s="77"/>
      <c r="DD55" s="77"/>
      <c r="DE55" s="77"/>
      <c r="DF55" s="82"/>
      <c r="DG55" s="76"/>
      <c r="DH55" s="77"/>
      <c r="DI55" s="78"/>
    </row>
    <row r="56" spans="86:123" x14ac:dyDescent="0.25">
      <c r="CI56" s="37"/>
      <c r="DB56" s="55" t="str">
        <f>IF(AND(E8="",AM8=""),"pas de complément d'informations",(CONCATENATE("complément d'informations :  ",E8,"  -  ",AM8)))</f>
        <v>pas de complément d'informations</v>
      </c>
      <c r="DC56" s="56"/>
      <c r="DD56" s="56"/>
      <c r="DE56" s="56"/>
      <c r="DF56" s="56"/>
      <c r="DG56" s="56"/>
      <c r="DH56" s="56"/>
      <c r="DI56" s="57"/>
    </row>
    <row r="57" spans="86:123" ht="15.75" thickBot="1" x14ac:dyDescent="0.3">
      <c r="CI57" s="37"/>
      <c r="DB57" s="58"/>
      <c r="DC57" s="59"/>
      <c r="DD57" s="59"/>
      <c r="DE57" s="59"/>
      <c r="DF57" s="59"/>
      <c r="DG57" s="59"/>
      <c r="DH57" s="59"/>
      <c r="DI57" s="60"/>
    </row>
    <row r="58" spans="86:123" ht="15.75" thickTop="1" x14ac:dyDescent="0.25">
      <c r="CI58" s="37"/>
      <c r="DB58" s="61">
        <f>AV9</f>
        <v>43471</v>
      </c>
      <c r="DC58" s="62"/>
      <c r="DD58" s="54" t="str">
        <f>C9</f>
        <v>25 km</v>
      </c>
      <c r="DE58" s="63" t="str">
        <f>CONCATENATE("départ : ",K9,"   ",L9,"   ",BN9)</f>
        <v>départ : 08:00   1 Rue du Vivarais Siège du Comité   VANDOEUVRE LES NANCY</v>
      </c>
      <c r="DF58" s="63"/>
      <c r="DG58" s="63"/>
      <c r="DH58" s="63"/>
      <c r="DI58" s="64"/>
    </row>
    <row r="59" spans="86:123" x14ac:dyDescent="0.25">
      <c r="CI59" s="37"/>
      <c r="DB59" s="67" t="str">
        <f>BO9</f>
        <v>AUDAX NANCY LORRAINE</v>
      </c>
      <c r="DC59" s="68"/>
      <c r="DD59" s="69"/>
      <c r="DE59" s="65"/>
      <c r="DF59" s="65"/>
      <c r="DG59" s="65"/>
      <c r="DH59" s="65"/>
      <c r="DI59" s="66"/>
    </row>
    <row r="60" spans="86:123" x14ac:dyDescent="0.25">
      <c r="CI60" s="37"/>
      <c r="DB60" s="47" t="s">
        <v>139</v>
      </c>
      <c r="DC60" s="48">
        <f>IF(B9="",AV9,B9)</f>
        <v>43471</v>
      </c>
      <c r="DD60" s="49" t="s">
        <v>137</v>
      </c>
      <c r="DE60" s="48"/>
      <c r="DF60" s="48" t="str">
        <f>IF(N9="","",N9)</f>
        <v/>
      </c>
      <c r="DG60" s="70" t="str">
        <f>IF(AA9="","pas de co-organisateur",(CONCATENATE(AT9,"   ",AU9," - ",AC9,"      ",CE9,"  ",AD9,"     ",AE9," ",AF9,"  ",AG9,"  ",AH9,"  ",AI9,"  ",AJ9,"  ")))</f>
        <v>pas de co-organisateur</v>
      </c>
      <c r="DH60" s="71"/>
      <c r="DI60" s="72"/>
    </row>
    <row r="61" spans="86:123" x14ac:dyDescent="0.25">
      <c r="CI61" s="37"/>
      <c r="DB61" s="79" t="str">
        <f>CONCATENATE(BX9,"   ",AR9," - ",AS9,"      ",Q9,"    ",R9,"      ",S9,"   ",T9," ",U9," ",V9,"   ",W9,"   ",X9)</f>
        <v xml:space="preserve">Joelle JACQUEMIN   0623365032 - 0383204078      joelle@garny.fr    2      Rue du Grand Pré     54425   Pulnoy   </v>
      </c>
      <c r="DC61" s="71"/>
      <c r="DD61" s="71"/>
      <c r="DE61" s="71"/>
      <c r="DF61" s="80"/>
      <c r="DG61" s="73"/>
      <c r="DH61" s="74"/>
      <c r="DI61" s="75"/>
    </row>
    <row r="62" spans="86:123" ht="31.5" customHeight="1" x14ac:dyDescent="0.25">
      <c r="CI62" s="37"/>
      <c r="DB62" s="81"/>
      <c r="DC62" s="77"/>
      <c r="DD62" s="77"/>
      <c r="DE62" s="77"/>
      <c r="DF62" s="82"/>
      <c r="DG62" s="76"/>
      <c r="DH62" s="77"/>
      <c r="DI62" s="78"/>
    </row>
    <row r="63" spans="86:123" x14ac:dyDescent="0.25">
      <c r="CI63" s="37"/>
      <c r="DB63" s="55" t="str">
        <f>IF(AND(E9="",AM9=""),"pas de complément d'informations",(CONCATENATE("complément d'informations :  ",E9,"  -  ",AM9)))</f>
        <v>complément d'informations :  Marche au profit de la ligue contre le cancer  -  Test complément infos 2</v>
      </c>
      <c r="DC63" s="56"/>
      <c r="DD63" s="56"/>
      <c r="DE63" s="56"/>
      <c r="DF63" s="56"/>
      <c r="DG63" s="56"/>
      <c r="DH63" s="56"/>
      <c r="DI63" s="57"/>
    </row>
    <row r="64" spans="86:123" ht="15.75" thickBot="1" x14ac:dyDescent="0.3">
      <c r="CI64" s="37"/>
      <c r="DB64" s="58"/>
      <c r="DC64" s="59"/>
      <c r="DD64" s="59"/>
      <c r="DE64" s="59"/>
      <c r="DF64" s="59"/>
      <c r="DG64" s="59"/>
      <c r="DH64" s="59"/>
      <c r="DI64" s="60"/>
    </row>
    <row r="65" spans="86:119" ht="15.75" thickTop="1" x14ac:dyDescent="0.25">
      <c r="CI65" s="37"/>
      <c r="DB65" s="103"/>
      <c r="DC65" s="103"/>
      <c r="DD65" s="103"/>
      <c r="DE65" s="103"/>
      <c r="DF65" s="103"/>
      <c r="DG65" s="103"/>
      <c r="DH65" s="103"/>
      <c r="DI65" s="103"/>
    </row>
    <row r="66" spans="86:119" x14ac:dyDescent="0.25">
      <c r="CI66" s="37"/>
      <c r="DB66" s="103"/>
      <c r="DC66" s="103"/>
      <c r="DD66" s="103"/>
      <c r="DE66" s="103"/>
      <c r="DF66" s="103"/>
      <c r="DG66" s="103"/>
      <c r="DH66" s="103"/>
      <c r="DI66" s="103"/>
    </row>
    <row r="67" spans="86:119" x14ac:dyDescent="0.25">
      <c r="CH67" s="107"/>
      <c r="CI67" s="37"/>
      <c r="DB67" s="103"/>
      <c r="DC67" s="103"/>
      <c r="DD67" s="103"/>
      <c r="DE67" s="103"/>
      <c r="DF67" s="103"/>
      <c r="DG67" s="103"/>
      <c r="DH67" s="103"/>
      <c r="DI67" s="103"/>
    </row>
    <row r="68" spans="86:119" x14ac:dyDescent="0.25">
      <c r="CH68" s="107"/>
      <c r="CI68" s="37"/>
      <c r="DB68" s="103"/>
      <c r="DC68" s="103"/>
      <c r="DD68" s="103"/>
      <c r="DE68" s="103"/>
      <c r="DF68" s="103"/>
      <c r="DG68" s="103"/>
      <c r="DH68" s="103"/>
      <c r="DI68" s="103"/>
    </row>
    <row r="69" spans="86:119" x14ac:dyDescent="0.25">
      <c r="CI69" s="37"/>
      <c r="DB69" s="103"/>
      <c r="DC69" s="103"/>
      <c r="DD69" s="103"/>
      <c r="DE69" s="103"/>
      <c r="DF69" s="103"/>
      <c r="DG69" s="103"/>
      <c r="DH69" s="103"/>
      <c r="DI69" s="103"/>
    </row>
    <row r="70" spans="86:119" s="112" customFormat="1" ht="20.25" customHeight="1" x14ac:dyDescent="0.25">
      <c r="CH70" s="108"/>
      <c r="CI70" s="108"/>
      <c r="CJ70" s="108"/>
      <c r="CK70" s="108"/>
      <c r="CL70" s="108"/>
      <c r="CM70" s="108"/>
      <c r="CN70" s="108"/>
      <c r="CO70" s="108"/>
      <c r="CP70" s="108"/>
      <c r="CQ70" s="108"/>
      <c r="CR70" s="108"/>
      <c r="CS70" s="108"/>
      <c r="CT70" s="108"/>
      <c r="CU70" s="108"/>
      <c r="CV70" s="108"/>
      <c r="CW70" s="108"/>
      <c r="CX70" s="108"/>
      <c r="CY70" s="108"/>
      <c r="CZ70" s="108"/>
      <c r="DA70" s="108"/>
      <c r="DB70" s="108"/>
      <c r="DC70" s="109"/>
      <c r="DD70" s="109"/>
      <c r="DE70" s="109"/>
      <c r="DF70" s="109"/>
      <c r="DG70" s="109"/>
      <c r="DH70" s="109"/>
      <c r="DI70" s="109"/>
      <c r="DJ70" s="110"/>
      <c r="DK70" s="110"/>
      <c r="DL70" s="110"/>
      <c r="DM70" s="110"/>
      <c r="DN70" s="110"/>
      <c r="DO70" s="111"/>
    </row>
    <row r="71" spans="86:119" x14ac:dyDescent="0.25">
      <c r="CI71" s="37"/>
      <c r="DB71" s="103"/>
      <c r="DC71" s="103"/>
      <c r="DD71" s="103"/>
      <c r="DE71" s="103"/>
      <c r="DF71" s="103"/>
      <c r="DG71" s="103"/>
      <c r="DH71" s="103"/>
      <c r="DI71" s="103"/>
    </row>
    <row r="73" spans="86:119" ht="15.75" thickBot="1" x14ac:dyDescent="0.3">
      <c r="DB73" s="33">
        <v>3</v>
      </c>
    </row>
    <row r="74" spans="86:119" ht="15.75" customHeight="1" x14ac:dyDescent="0.25">
      <c r="CH74" s="118">
        <f>AV3</f>
        <v>43466</v>
      </c>
      <c r="CI74" s="119" t="str">
        <f>BO3</f>
        <v>EURAUDAX BELGIQUE</v>
      </c>
      <c r="CJ74" s="119"/>
      <c r="CK74" s="120" t="str">
        <f>C3</f>
        <v>100 km</v>
      </c>
      <c r="CL74" s="121" t="str">
        <f>CONCATENATE("départ : ",K3,"   ",L3,"   ",BN3)</f>
        <v>départ : 11:00   Café les Caves à Bières, rue Godefroid  68   NAMUR</v>
      </c>
      <c r="CM74" s="122"/>
      <c r="CN74" s="123"/>
      <c r="CO74" s="117"/>
      <c r="CP74" s="117"/>
      <c r="CQ74" s="117"/>
      <c r="CR74" s="117"/>
      <c r="CS74" s="117"/>
      <c r="CT74" s="117"/>
      <c r="CU74" s="117"/>
      <c r="CV74" s="117"/>
      <c r="CW74" s="117"/>
      <c r="CX74" s="117"/>
      <c r="CY74" s="117"/>
      <c r="CZ74" s="113" t="str">
        <f>I3</f>
        <v>Bel</v>
      </c>
      <c r="DA74" s="52"/>
      <c r="DB74" s="52"/>
      <c r="DC74" s="52"/>
      <c r="DD74" s="52"/>
      <c r="DE74" s="52"/>
      <c r="DF74" s="52"/>
      <c r="DG74" s="52"/>
    </row>
    <row r="75" spans="86:119" x14ac:dyDescent="0.25">
      <c r="CH75" s="124" t="s">
        <v>136</v>
      </c>
      <c r="CI75" s="48">
        <f>IF(B3="",AV3,B3)</f>
        <v>43467</v>
      </c>
      <c r="CJ75" s="49" t="s">
        <v>137</v>
      </c>
      <c r="CK75" s="48">
        <f>IF(N3="","",N3)</f>
        <v>43454</v>
      </c>
      <c r="CL75" s="99"/>
      <c r="CM75" s="100"/>
      <c r="CN75" s="125"/>
      <c r="CO75" s="117"/>
      <c r="CP75" s="117"/>
      <c r="CQ75" s="117"/>
      <c r="CR75" s="117"/>
      <c r="CS75" s="117"/>
      <c r="CT75" s="117"/>
      <c r="CU75" s="117"/>
      <c r="CV75" s="117"/>
      <c r="CW75" s="117"/>
      <c r="CX75" s="117"/>
      <c r="CY75" s="117"/>
      <c r="CZ75" s="113"/>
      <c r="DA75" s="52"/>
      <c r="DB75" s="114"/>
      <c r="DC75" s="52"/>
      <c r="DD75" s="52"/>
      <c r="DE75" s="52"/>
      <c r="DF75" s="52"/>
      <c r="DG75" s="52"/>
    </row>
    <row r="76" spans="86:119" x14ac:dyDescent="0.25">
      <c r="CH76" s="126" t="str">
        <f>CONCATENATE(BX3,"   ",AR3," - ",AS3,"      ",Q3,"      ",R3,"      ",S3,"   ",T3," ",U3," ",V3,"   ",W3,"   ",X3)</f>
        <v>Daniel CASTIAU   32471866749 - 032471866750      christinemagis@yahoo.fr            Domaine de la Fraternité 5     5020   CHAMPION   Belgique</v>
      </c>
      <c r="CI76" s="44"/>
      <c r="CJ76" s="44"/>
      <c r="CK76" s="44"/>
      <c r="CL76" s="44"/>
      <c r="CM76" s="44"/>
      <c r="CN76" s="127"/>
      <c r="CO76" s="25"/>
      <c r="CP76" s="25"/>
      <c r="CQ76" s="25"/>
      <c r="CR76" s="25"/>
      <c r="CS76" s="25"/>
      <c r="CT76" s="25"/>
      <c r="CU76" s="25"/>
      <c r="CV76" s="25"/>
      <c r="CW76" s="25"/>
      <c r="CX76" s="25"/>
      <c r="CY76" s="25"/>
      <c r="CZ76" s="113"/>
      <c r="DA76" s="52"/>
      <c r="DB76" s="115"/>
      <c r="DC76" s="52"/>
      <c r="DD76" s="52"/>
      <c r="DE76" s="52"/>
      <c r="DF76" s="52"/>
      <c r="DG76" s="52"/>
    </row>
    <row r="77" spans="86:119" ht="15" customHeight="1" x14ac:dyDescent="0.25">
      <c r="CH77" s="128" t="str">
        <f>IF(AA3="","pas de co-organisateur",(CONCATENATE(CE3,"   ",AT3," - ",AU3,"      ",AC3,"     ",AD3," ",AE3,"  ",AF3,"  ",AG3,"  ",AH3,"  ",AI3,"  ",AJ3,"  ")))</f>
        <v xml:space="preserve">Christine MAGIS   8 - 123456789      mailabcdefg@yahoo.fr      rue du Four  bât 1    5020  CHAMPION  Belgique  </v>
      </c>
      <c r="CI77" s="45"/>
      <c r="CJ77" s="46"/>
      <c r="CK77" s="46"/>
      <c r="CL77" s="46"/>
      <c r="CM77" s="46"/>
      <c r="CN77" s="129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113"/>
      <c r="DA77" s="52"/>
      <c r="DB77" s="52"/>
      <c r="DC77" s="52"/>
      <c r="DD77" s="52"/>
      <c r="DE77" s="52"/>
      <c r="DF77" s="52"/>
      <c r="DG77" s="52"/>
    </row>
    <row r="78" spans="86:119" ht="30" customHeight="1" thickBot="1" x14ac:dyDescent="0.3">
      <c r="CH78" s="130" t="str">
        <f>IF(AND(E3="",AM3=""),"pas de complément d'informations",(CONCATENATE("complément d'informations :  ",E3,"  -  ",AM3)))</f>
        <v>complément d'informations :  Possibilité de faire un 25 km, un 50 ou un 75km.  -  Mémorial François Clevis</v>
      </c>
      <c r="CI78" s="106"/>
      <c r="CJ78" s="106"/>
      <c r="CK78" s="106"/>
      <c r="CL78" s="106"/>
      <c r="CM78" s="106"/>
      <c r="CN78" s="131"/>
      <c r="CO78" s="116"/>
      <c r="CP78" s="116"/>
      <c r="CQ78" s="116"/>
      <c r="CR78" s="116"/>
      <c r="CS78" s="116"/>
      <c r="CT78" s="116"/>
      <c r="CU78" s="116"/>
      <c r="CV78" s="116"/>
      <c r="CW78" s="116"/>
      <c r="CX78" s="116"/>
      <c r="CY78" s="116"/>
      <c r="CZ78" s="113"/>
      <c r="DA78" s="52"/>
      <c r="DB78" s="52"/>
      <c r="DC78" s="52"/>
      <c r="DD78" s="52"/>
      <c r="DE78" s="52"/>
      <c r="DF78" s="52"/>
      <c r="DG78" s="52"/>
    </row>
    <row r="79" spans="86:119" ht="15.75" customHeight="1" thickTop="1" x14ac:dyDescent="0.25">
      <c r="CH79" s="132"/>
      <c r="CI79" s="96"/>
      <c r="CJ79" s="96"/>
      <c r="CK79" s="53"/>
      <c r="CL79" s="97"/>
      <c r="CM79" s="98"/>
      <c r="CN79" s="133"/>
      <c r="CO79" s="117"/>
      <c r="CP79" s="117"/>
      <c r="CQ79" s="117"/>
      <c r="CR79" s="117"/>
      <c r="CS79" s="117"/>
      <c r="CT79" s="117"/>
      <c r="CU79" s="117"/>
      <c r="CV79" s="117"/>
      <c r="CW79" s="117"/>
      <c r="CX79" s="117"/>
      <c r="CY79" s="117"/>
      <c r="CZ79" s="113"/>
      <c r="DA79" s="52"/>
      <c r="DB79" s="52"/>
      <c r="DC79" s="52"/>
      <c r="DD79" s="52"/>
      <c r="DE79" s="52"/>
      <c r="DF79" s="52"/>
      <c r="DG79" s="52"/>
    </row>
    <row r="80" spans="86:119" x14ac:dyDescent="0.25">
      <c r="CH80" s="124"/>
      <c r="CI80" s="48"/>
      <c r="CJ80" s="49"/>
      <c r="CK80" s="48"/>
      <c r="CL80" s="99"/>
      <c r="CM80" s="100"/>
      <c r="CN80" s="125"/>
      <c r="CO80" s="117"/>
      <c r="CP80" s="117"/>
      <c r="CQ80" s="117"/>
      <c r="CR80" s="117"/>
      <c r="CS80" s="117"/>
      <c r="CT80" s="117"/>
      <c r="CU80" s="117"/>
      <c r="CV80" s="117"/>
      <c r="CW80" s="117"/>
      <c r="CX80" s="117"/>
      <c r="CY80" s="117"/>
      <c r="CZ80" s="113"/>
      <c r="DA80" s="52"/>
      <c r="DB80" s="52"/>
      <c r="DC80" s="52"/>
      <c r="DD80" s="52"/>
      <c r="DE80" s="52"/>
      <c r="DF80" s="52"/>
      <c r="DG80" s="52"/>
    </row>
    <row r="81" spans="86:111" x14ac:dyDescent="0.25">
      <c r="CH81" s="126"/>
      <c r="CI81" s="44"/>
      <c r="CJ81" s="44"/>
      <c r="CK81" s="44"/>
      <c r="CL81" s="44"/>
      <c r="CM81" s="44"/>
      <c r="CN81" s="127"/>
      <c r="CO81" s="25"/>
      <c r="CP81" s="25"/>
      <c r="CQ81" s="25"/>
      <c r="CR81" s="25"/>
      <c r="CS81" s="25"/>
      <c r="CT81" s="25"/>
      <c r="CU81" s="25"/>
      <c r="CV81" s="25"/>
      <c r="CW81" s="25"/>
      <c r="CX81" s="25"/>
      <c r="CY81" s="25"/>
      <c r="CZ81" s="113"/>
      <c r="DA81" s="52"/>
      <c r="DB81" s="52"/>
      <c r="DC81" s="52"/>
      <c r="DD81" s="52"/>
      <c r="DE81" s="52"/>
      <c r="DF81" s="52"/>
      <c r="DG81" s="52"/>
    </row>
    <row r="82" spans="86:111" x14ac:dyDescent="0.25">
      <c r="CH82" s="128"/>
      <c r="CI82" s="45"/>
      <c r="CJ82" s="46"/>
      <c r="CK82" s="46"/>
      <c r="CL82" s="46"/>
      <c r="CM82" s="46"/>
      <c r="CN82" s="129"/>
      <c r="CO82" s="26"/>
      <c r="CP82" s="26"/>
      <c r="CQ82" s="26"/>
      <c r="CR82" s="26"/>
      <c r="CS82" s="26"/>
      <c r="CT82" s="26"/>
      <c r="CU82" s="26"/>
      <c r="CV82" s="26"/>
      <c r="CW82" s="26"/>
      <c r="CX82" s="26"/>
      <c r="CY82" s="26"/>
      <c r="CZ82" s="113"/>
      <c r="DA82" s="52"/>
      <c r="DB82" s="52"/>
      <c r="DC82" s="52"/>
      <c r="DD82" s="52"/>
      <c r="DE82" s="52"/>
      <c r="DF82" s="52"/>
      <c r="DG82" s="52"/>
    </row>
    <row r="83" spans="86:111" ht="30" customHeight="1" thickBot="1" x14ac:dyDescent="0.3">
      <c r="CH83" s="130"/>
      <c r="CI83" s="106"/>
      <c r="CJ83" s="106"/>
      <c r="CK83" s="106"/>
      <c r="CL83" s="106"/>
      <c r="CM83" s="106"/>
      <c r="CN83" s="131"/>
      <c r="CO83" s="116"/>
      <c r="CP83" s="116"/>
      <c r="CQ83" s="116"/>
      <c r="CR83" s="116"/>
      <c r="CS83" s="116"/>
      <c r="CT83" s="116"/>
      <c r="CU83" s="116"/>
      <c r="CV83" s="116"/>
      <c r="CW83" s="116"/>
      <c r="CX83" s="116"/>
      <c r="CY83" s="116"/>
      <c r="CZ83" s="113"/>
      <c r="DA83" s="52"/>
      <c r="DB83" s="52"/>
      <c r="DC83" s="52"/>
      <c r="DD83" s="52"/>
      <c r="DE83" s="52"/>
      <c r="DF83" s="52"/>
      <c r="DG83" s="52"/>
    </row>
    <row r="84" spans="86:111" ht="15.75" customHeight="1" thickTop="1" x14ac:dyDescent="0.25">
      <c r="CH84" s="132"/>
      <c r="CI84" s="96"/>
      <c r="CJ84" s="96"/>
      <c r="CK84" s="53"/>
      <c r="CL84" s="97"/>
      <c r="CM84" s="98"/>
      <c r="CN84" s="133"/>
      <c r="CO84" s="117"/>
      <c r="CP84" s="117"/>
      <c r="CQ84" s="117"/>
      <c r="CR84" s="117"/>
      <c r="CS84" s="117"/>
      <c r="CT84" s="117"/>
      <c r="CU84" s="117"/>
      <c r="CV84" s="117"/>
      <c r="CW84" s="117"/>
      <c r="CX84" s="117"/>
      <c r="CY84" s="117"/>
      <c r="CZ84" s="113"/>
      <c r="DA84" s="52"/>
      <c r="DB84" s="52"/>
      <c r="DC84" s="52"/>
      <c r="DD84" s="52"/>
      <c r="DE84" s="52"/>
      <c r="DF84" s="52"/>
      <c r="DG84" s="52"/>
    </row>
    <row r="85" spans="86:111" x14ac:dyDescent="0.25">
      <c r="CH85" s="124"/>
      <c r="CI85" s="48"/>
      <c r="CJ85" s="49"/>
      <c r="CK85" s="48"/>
      <c r="CL85" s="99"/>
      <c r="CM85" s="100"/>
      <c r="CN85" s="125"/>
      <c r="CO85" s="117"/>
      <c r="CP85" s="117"/>
      <c r="CQ85" s="117"/>
      <c r="CR85" s="117"/>
      <c r="CS85" s="117"/>
      <c r="CT85" s="117"/>
      <c r="CU85" s="117"/>
      <c r="CV85" s="117"/>
      <c r="CW85" s="117"/>
      <c r="CX85" s="117"/>
      <c r="CY85" s="117"/>
      <c r="CZ85" s="113"/>
      <c r="DA85" s="52"/>
      <c r="DB85" s="52"/>
      <c r="DC85" s="52"/>
      <c r="DD85" s="52"/>
      <c r="DE85" s="52"/>
      <c r="DF85" s="52"/>
      <c r="DG85" s="52"/>
    </row>
    <row r="86" spans="86:111" x14ac:dyDescent="0.25">
      <c r="CH86" s="126"/>
      <c r="CI86" s="44"/>
      <c r="CJ86" s="44"/>
      <c r="CK86" s="44"/>
      <c r="CL86" s="44"/>
      <c r="CM86" s="44"/>
      <c r="CN86" s="127"/>
      <c r="CO86" s="25"/>
      <c r="CP86" s="25"/>
      <c r="CQ86" s="25"/>
      <c r="CR86" s="25"/>
      <c r="CS86" s="25"/>
      <c r="CT86" s="25"/>
      <c r="CU86" s="25"/>
      <c r="CV86" s="25"/>
      <c r="CW86" s="25"/>
      <c r="CX86" s="25"/>
      <c r="CY86" s="25"/>
      <c r="CZ86" s="113"/>
      <c r="DA86" s="52"/>
      <c r="DB86" s="52"/>
      <c r="DC86" s="52"/>
      <c r="DD86" s="52"/>
      <c r="DE86" s="52"/>
      <c r="DF86" s="52"/>
      <c r="DG86" s="52"/>
    </row>
    <row r="87" spans="86:111" x14ac:dyDescent="0.25">
      <c r="CH87" s="128"/>
      <c r="CI87" s="45"/>
      <c r="CJ87" s="46"/>
      <c r="CK87" s="46"/>
      <c r="CL87" s="46"/>
      <c r="CM87" s="46"/>
      <c r="CN87" s="129"/>
      <c r="CO87" s="26"/>
      <c r="CP87" s="26"/>
      <c r="CQ87" s="26"/>
      <c r="CR87" s="26"/>
      <c r="CS87" s="26"/>
      <c r="CT87" s="26"/>
      <c r="CU87" s="26"/>
      <c r="CV87" s="26"/>
      <c r="CW87" s="26"/>
      <c r="CX87" s="26"/>
      <c r="CY87" s="26"/>
      <c r="CZ87" s="113"/>
      <c r="DA87" s="52"/>
      <c r="DB87" s="52"/>
      <c r="DC87" s="52"/>
      <c r="DD87" s="52"/>
      <c r="DE87" s="52"/>
      <c r="DF87" s="52"/>
      <c r="DG87" s="52"/>
    </row>
    <row r="88" spans="86:111" ht="30" customHeight="1" thickBot="1" x14ac:dyDescent="0.3">
      <c r="CH88" s="130"/>
      <c r="CI88" s="106"/>
      <c r="CJ88" s="106"/>
      <c r="CK88" s="106"/>
      <c r="CL88" s="106"/>
      <c r="CM88" s="106"/>
      <c r="CN88" s="131"/>
      <c r="CO88" s="116"/>
      <c r="CP88" s="116"/>
      <c r="CQ88" s="116"/>
      <c r="CR88" s="116"/>
      <c r="CS88" s="116"/>
      <c r="CT88" s="116"/>
      <c r="CU88" s="116"/>
      <c r="CV88" s="116"/>
      <c r="CW88" s="116"/>
      <c r="CX88" s="116"/>
      <c r="CY88" s="116"/>
      <c r="CZ88" s="113"/>
      <c r="DA88" s="52"/>
      <c r="DB88" s="52"/>
      <c r="DC88" s="52"/>
      <c r="DD88" s="52"/>
      <c r="DE88" s="52"/>
      <c r="DF88" s="52"/>
      <c r="DG88" s="52"/>
    </row>
    <row r="89" spans="86:111" ht="15.75" customHeight="1" thickTop="1" x14ac:dyDescent="0.25">
      <c r="CH89" s="132"/>
      <c r="CI89" s="96"/>
      <c r="CJ89" s="96"/>
      <c r="CK89" s="53"/>
      <c r="CL89" s="97"/>
      <c r="CM89" s="98"/>
      <c r="CN89" s="133"/>
      <c r="CO89" s="117"/>
      <c r="CP89" s="117"/>
      <c r="CQ89" s="117"/>
      <c r="CR89" s="117"/>
      <c r="CS89" s="117"/>
      <c r="CT89" s="117"/>
      <c r="CU89" s="117"/>
      <c r="CV89" s="117"/>
      <c r="CW89" s="117"/>
      <c r="CX89" s="117"/>
      <c r="CY89" s="117"/>
      <c r="CZ89" s="113"/>
      <c r="DA89" s="52"/>
      <c r="DB89" s="52"/>
      <c r="DC89" s="52"/>
      <c r="DD89" s="52"/>
      <c r="DE89" s="52"/>
      <c r="DF89" s="52"/>
      <c r="DG89" s="52"/>
    </row>
    <row r="90" spans="86:111" x14ac:dyDescent="0.25">
      <c r="CH90" s="124"/>
      <c r="CI90" s="48"/>
      <c r="CJ90" s="49"/>
      <c r="CK90" s="48"/>
      <c r="CL90" s="99"/>
      <c r="CM90" s="100"/>
      <c r="CN90" s="125"/>
      <c r="CO90" s="117"/>
      <c r="CP90" s="117"/>
      <c r="CQ90" s="117"/>
      <c r="CR90" s="117"/>
      <c r="CS90" s="117"/>
      <c r="CT90" s="117"/>
      <c r="CU90" s="117"/>
      <c r="CV90" s="117"/>
      <c r="CW90" s="117"/>
      <c r="CX90" s="117"/>
      <c r="CY90" s="117"/>
      <c r="CZ90" s="113"/>
      <c r="DA90" s="52"/>
      <c r="DB90" s="52"/>
      <c r="DC90" s="52"/>
      <c r="DD90" s="52"/>
      <c r="DE90" s="52"/>
      <c r="DF90" s="52"/>
      <c r="DG90" s="52"/>
    </row>
    <row r="91" spans="86:111" x14ac:dyDescent="0.25">
      <c r="CH91" s="126"/>
      <c r="CI91" s="44"/>
      <c r="CJ91" s="44"/>
      <c r="CK91" s="44"/>
      <c r="CL91" s="44"/>
      <c r="CM91" s="44"/>
      <c r="CN91" s="127"/>
      <c r="CO91" s="25"/>
      <c r="CP91" s="25"/>
      <c r="CQ91" s="25"/>
      <c r="CR91" s="25"/>
      <c r="CS91" s="25"/>
      <c r="CT91" s="25"/>
      <c r="CU91" s="25"/>
      <c r="CV91" s="25"/>
      <c r="CW91" s="25"/>
      <c r="CX91" s="25"/>
      <c r="CY91" s="25"/>
      <c r="CZ91" s="113"/>
      <c r="DA91" s="52"/>
      <c r="DB91" s="52"/>
      <c r="DC91" s="52"/>
      <c r="DD91" s="52"/>
      <c r="DE91" s="52"/>
      <c r="DF91" s="52"/>
      <c r="DG91" s="52"/>
    </row>
    <row r="92" spans="86:111" x14ac:dyDescent="0.25">
      <c r="CH92" s="128"/>
      <c r="CI92" s="45"/>
      <c r="CJ92" s="46"/>
      <c r="CK92" s="46"/>
      <c r="CL92" s="46"/>
      <c r="CM92" s="46"/>
      <c r="CN92" s="129"/>
      <c r="CO92" s="26"/>
      <c r="CP92" s="26"/>
      <c r="CQ92" s="26"/>
      <c r="CR92" s="26"/>
      <c r="CS92" s="26"/>
      <c r="CT92" s="26"/>
      <c r="CU92" s="26"/>
      <c r="CV92" s="26"/>
      <c r="CW92" s="26"/>
      <c r="CX92" s="26"/>
      <c r="CY92" s="26"/>
      <c r="CZ92" s="113"/>
      <c r="DA92" s="52"/>
      <c r="DB92" s="52"/>
      <c r="DC92" s="52"/>
      <c r="DD92" s="52"/>
      <c r="DE92" s="52"/>
      <c r="DF92" s="52"/>
      <c r="DG92" s="52"/>
    </row>
    <row r="93" spans="86:111" ht="30" customHeight="1" thickBot="1" x14ac:dyDescent="0.3">
      <c r="CH93" s="134"/>
      <c r="CI93" s="105"/>
      <c r="CJ93" s="105"/>
      <c r="CK93" s="105"/>
      <c r="CL93" s="105"/>
      <c r="CM93" s="105"/>
      <c r="CN93" s="135"/>
      <c r="CO93" s="117"/>
      <c r="CP93" s="117"/>
      <c r="CQ93" s="117"/>
      <c r="CR93" s="117"/>
      <c r="CS93" s="117"/>
      <c r="CT93" s="117"/>
      <c r="CU93" s="117"/>
      <c r="CV93" s="117"/>
      <c r="CW93" s="117"/>
      <c r="CX93" s="117"/>
      <c r="CY93" s="117"/>
      <c r="CZ93" s="113"/>
      <c r="DA93" s="52"/>
      <c r="DB93" s="52"/>
      <c r="DC93" s="52"/>
      <c r="DD93" s="52"/>
      <c r="DE93" s="52"/>
      <c r="DF93" s="52"/>
      <c r="DG93" s="52"/>
    </row>
    <row r="94" spans="86:111" ht="15.75" thickTop="1" x14ac:dyDescent="0.25">
      <c r="CH94" s="132"/>
      <c r="CI94" s="96"/>
      <c r="CJ94" s="96"/>
      <c r="CK94" s="53"/>
      <c r="CL94" s="97"/>
      <c r="CM94" s="98"/>
      <c r="CN94" s="133"/>
      <c r="CO94" s="117"/>
      <c r="CP94" s="117"/>
      <c r="CQ94" s="117"/>
      <c r="CR94" s="117"/>
      <c r="CS94" s="117"/>
      <c r="CT94" s="117"/>
      <c r="CU94" s="117"/>
      <c r="CV94" s="117"/>
      <c r="CW94" s="117"/>
      <c r="CX94" s="117"/>
      <c r="CY94" s="117"/>
      <c r="CZ94" s="113"/>
      <c r="DA94" s="52"/>
      <c r="DB94" s="52"/>
      <c r="DC94" s="52"/>
      <c r="DD94" s="52"/>
      <c r="DE94" s="52"/>
      <c r="DF94" s="52"/>
      <c r="DG94" s="52"/>
    </row>
    <row r="95" spans="86:111" x14ac:dyDescent="0.25">
      <c r="CH95" s="124"/>
      <c r="CI95" s="48"/>
      <c r="CJ95" s="49"/>
      <c r="CK95" s="48"/>
      <c r="CL95" s="99"/>
      <c r="CM95" s="100"/>
      <c r="CN95" s="125"/>
      <c r="CO95" s="117"/>
      <c r="CP95" s="117"/>
      <c r="CQ95" s="117"/>
      <c r="CR95" s="117"/>
      <c r="CS95" s="117"/>
      <c r="CT95" s="117"/>
      <c r="CU95" s="117"/>
      <c r="CV95" s="117"/>
      <c r="CW95" s="117"/>
      <c r="CX95" s="117"/>
      <c r="CY95" s="117"/>
      <c r="CZ95" s="113"/>
      <c r="DA95" s="52"/>
      <c r="DB95" s="52"/>
      <c r="DC95" s="52"/>
      <c r="DD95" s="52"/>
      <c r="DE95" s="52"/>
      <c r="DF95" s="52"/>
      <c r="DG95" s="52"/>
    </row>
    <row r="96" spans="86:111" x14ac:dyDescent="0.25">
      <c r="CH96" s="126"/>
      <c r="CI96" s="44"/>
      <c r="CJ96" s="44"/>
      <c r="CK96" s="44"/>
      <c r="CL96" s="44"/>
      <c r="CM96" s="44"/>
      <c r="CN96" s="127"/>
      <c r="CO96" s="25"/>
      <c r="CP96" s="25"/>
      <c r="CQ96" s="25"/>
      <c r="CR96" s="25"/>
      <c r="CS96" s="25"/>
      <c r="CT96" s="25"/>
      <c r="CU96" s="25"/>
      <c r="CV96" s="25"/>
      <c r="CW96" s="25"/>
      <c r="CX96" s="25"/>
      <c r="CY96" s="25"/>
      <c r="CZ96" s="113"/>
      <c r="DA96" s="52"/>
      <c r="DB96" s="52"/>
      <c r="DC96" s="52"/>
      <c r="DD96" s="52"/>
      <c r="DE96" s="52"/>
      <c r="DF96" s="52"/>
      <c r="DG96" s="52"/>
    </row>
    <row r="97" spans="86:111" x14ac:dyDescent="0.25">
      <c r="CH97" s="128"/>
      <c r="CI97" s="45"/>
      <c r="CJ97" s="46"/>
      <c r="CK97" s="46"/>
      <c r="CL97" s="46"/>
      <c r="CM97" s="46"/>
      <c r="CN97" s="129"/>
      <c r="CO97" s="26"/>
      <c r="CP97" s="26"/>
      <c r="CQ97" s="26"/>
      <c r="CR97" s="26"/>
      <c r="CS97" s="26"/>
      <c r="CT97" s="26"/>
      <c r="CU97" s="26"/>
      <c r="CV97" s="26"/>
      <c r="CW97" s="26"/>
      <c r="CX97" s="26"/>
      <c r="CY97" s="26"/>
      <c r="CZ97" s="113"/>
      <c r="DA97" s="52"/>
      <c r="DB97" s="52"/>
      <c r="DC97" s="52"/>
      <c r="DD97" s="52"/>
      <c r="DE97" s="52"/>
      <c r="DF97" s="52"/>
      <c r="DG97" s="52"/>
    </row>
    <row r="98" spans="86:111" ht="30" customHeight="1" thickBot="1" x14ac:dyDescent="0.3">
      <c r="CH98" s="136"/>
      <c r="CI98" s="102"/>
      <c r="CJ98" s="102"/>
      <c r="CK98" s="102"/>
      <c r="CL98" s="102"/>
      <c r="CM98" s="102"/>
      <c r="CN98" s="137"/>
      <c r="CO98" s="117"/>
      <c r="CP98" s="117"/>
      <c r="CQ98" s="117"/>
      <c r="CR98" s="117"/>
      <c r="CS98" s="117"/>
      <c r="CT98" s="117"/>
      <c r="CU98" s="117"/>
      <c r="CV98" s="117"/>
      <c r="CW98" s="117"/>
      <c r="CX98" s="117"/>
      <c r="CY98" s="117"/>
      <c r="CZ98" s="113"/>
      <c r="DA98" s="52"/>
      <c r="DB98" s="52"/>
      <c r="DC98" s="52"/>
      <c r="DD98" s="52"/>
      <c r="DE98" s="52"/>
      <c r="DF98" s="52"/>
      <c r="DG98" s="52"/>
    </row>
    <row r="99" spans="86:111" ht="15.75" thickTop="1" x14ac:dyDescent="0.25">
      <c r="CH99" s="132"/>
      <c r="CI99" s="96"/>
      <c r="CJ99" s="96"/>
      <c r="CK99" s="53"/>
      <c r="CL99" s="97"/>
      <c r="CM99" s="98"/>
      <c r="CN99" s="133"/>
      <c r="CO99" s="117"/>
      <c r="CP99" s="117"/>
      <c r="CQ99" s="117"/>
      <c r="CR99" s="117"/>
      <c r="CS99" s="117"/>
      <c r="CT99" s="117"/>
      <c r="CU99" s="117"/>
      <c r="CV99" s="117"/>
      <c r="CW99" s="117"/>
      <c r="CX99" s="117"/>
      <c r="CY99" s="117"/>
      <c r="CZ99" s="113"/>
      <c r="DA99" s="52"/>
      <c r="DB99" s="52"/>
      <c r="DC99" s="52"/>
      <c r="DD99" s="52"/>
      <c r="DE99" s="52"/>
      <c r="DF99" s="52"/>
      <c r="DG99" s="52"/>
    </row>
    <row r="100" spans="86:111" x14ac:dyDescent="0.25">
      <c r="CH100" s="124"/>
      <c r="CI100" s="48"/>
      <c r="CJ100" s="49"/>
      <c r="CK100" s="48"/>
      <c r="CL100" s="99"/>
      <c r="CM100" s="100"/>
      <c r="CN100" s="125"/>
      <c r="CO100" s="117"/>
      <c r="CP100" s="117"/>
      <c r="CQ100" s="117"/>
      <c r="CR100" s="117"/>
      <c r="CS100" s="117"/>
      <c r="CT100" s="117"/>
      <c r="CU100" s="117"/>
      <c r="CV100" s="117"/>
      <c r="CW100" s="117"/>
      <c r="CX100" s="117"/>
      <c r="CY100" s="117"/>
      <c r="CZ100" s="113"/>
      <c r="DA100" s="52"/>
      <c r="DB100" s="52"/>
      <c r="DC100" s="52"/>
      <c r="DD100" s="52"/>
      <c r="DE100" s="52"/>
      <c r="DF100" s="52"/>
      <c r="DG100" s="52"/>
    </row>
    <row r="101" spans="86:111" x14ac:dyDescent="0.25">
      <c r="CH101" s="126"/>
      <c r="CI101" s="44"/>
      <c r="CJ101" s="44"/>
      <c r="CK101" s="44"/>
      <c r="CL101" s="44"/>
      <c r="CM101" s="44"/>
      <c r="CN101" s="127"/>
      <c r="CO101" s="25"/>
      <c r="CP101" s="25"/>
      <c r="CQ101" s="25"/>
      <c r="CR101" s="25"/>
      <c r="CS101" s="25"/>
      <c r="CT101" s="25"/>
      <c r="CU101" s="25"/>
      <c r="CV101" s="25"/>
      <c r="CW101" s="25"/>
      <c r="CX101" s="25"/>
      <c r="CY101" s="25"/>
      <c r="CZ101" s="113"/>
      <c r="DA101" s="52"/>
      <c r="DB101" s="52"/>
      <c r="DC101" s="52"/>
      <c r="DD101" s="52"/>
      <c r="DE101" s="52"/>
      <c r="DF101" s="52"/>
      <c r="DG101" s="52"/>
    </row>
    <row r="102" spans="86:111" x14ac:dyDescent="0.25">
      <c r="CH102" s="128"/>
      <c r="CI102" s="45"/>
      <c r="CJ102" s="46"/>
      <c r="CK102" s="46"/>
      <c r="CL102" s="46"/>
      <c r="CM102" s="46"/>
      <c r="CN102" s="129"/>
      <c r="CO102" s="26"/>
      <c r="CP102" s="26"/>
      <c r="CQ102" s="26"/>
      <c r="CR102" s="26"/>
      <c r="CS102" s="26"/>
      <c r="CT102" s="26"/>
      <c r="CU102" s="26"/>
      <c r="CV102" s="26"/>
      <c r="CW102" s="26"/>
      <c r="CX102" s="26"/>
      <c r="CY102" s="26"/>
      <c r="CZ102" s="113"/>
      <c r="DA102" s="52"/>
      <c r="DB102" s="52"/>
      <c r="DC102" s="52"/>
      <c r="DD102" s="52"/>
      <c r="DE102" s="52"/>
      <c r="DF102" s="52"/>
      <c r="DG102" s="52"/>
    </row>
    <row r="103" spans="86:111" ht="30" customHeight="1" thickBot="1" x14ac:dyDescent="0.3">
      <c r="CH103" s="136"/>
      <c r="CI103" s="102"/>
      <c r="CJ103" s="102"/>
      <c r="CK103" s="102"/>
      <c r="CL103" s="102"/>
      <c r="CM103" s="102"/>
      <c r="CN103" s="137"/>
      <c r="CO103" s="117"/>
      <c r="CP103" s="117"/>
      <c r="CQ103" s="117"/>
      <c r="CR103" s="117"/>
      <c r="CS103" s="117"/>
      <c r="CT103" s="117"/>
      <c r="CU103" s="117"/>
      <c r="CV103" s="117"/>
      <c r="CW103" s="117"/>
      <c r="CX103" s="117"/>
      <c r="CY103" s="117"/>
      <c r="CZ103" s="113"/>
      <c r="DA103" s="52"/>
      <c r="DB103" s="52"/>
      <c r="DC103" s="52"/>
      <c r="DD103" s="52"/>
      <c r="DE103" s="52"/>
      <c r="DF103" s="52"/>
      <c r="DG103" s="52"/>
    </row>
    <row r="104" spans="86:111" ht="15.75" thickTop="1" x14ac:dyDescent="0.25">
      <c r="CH104" s="132"/>
      <c r="CI104" s="96"/>
      <c r="CJ104" s="96"/>
      <c r="CK104" s="53"/>
      <c r="CL104" s="97"/>
      <c r="CM104" s="98"/>
      <c r="CN104" s="133"/>
      <c r="CO104" s="117"/>
      <c r="CP104" s="117"/>
      <c r="CQ104" s="117"/>
      <c r="CR104" s="117"/>
      <c r="CS104" s="117"/>
      <c r="CT104" s="117"/>
      <c r="CU104" s="117"/>
      <c r="CV104" s="117"/>
      <c r="CW104" s="117"/>
      <c r="CX104" s="117"/>
      <c r="CY104" s="117"/>
      <c r="CZ104" s="113"/>
      <c r="DA104" s="52"/>
      <c r="DB104" s="52"/>
      <c r="DC104" s="52"/>
      <c r="DD104" s="52"/>
      <c r="DE104" s="52"/>
      <c r="DF104" s="52"/>
      <c r="DG104" s="52"/>
    </row>
    <row r="105" spans="86:111" x14ac:dyDescent="0.25">
      <c r="CH105" s="124"/>
      <c r="CI105" s="48"/>
      <c r="CJ105" s="49"/>
      <c r="CK105" s="48"/>
      <c r="CL105" s="99"/>
      <c r="CM105" s="100"/>
      <c r="CN105" s="125"/>
      <c r="CO105" s="117"/>
      <c r="CP105" s="117"/>
      <c r="CQ105" s="117"/>
      <c r="CR105" s="117"/>
      <c r="CS105" s="117"/>
      <c r="CT105" s="117"/>
      <c r="CU105" s="117"/>
      <c r="CV105" s="117"/>
      <c r="CW105" s="117"/>
      <c r="CX105" s="117"/>
      <c r="CY105" s="117"/>
      <c r="CZ105" s="113"/>
      <c r="DA105" s="52"/>
      <c r="DB105" s="52"/>
      <c r="DC105" s="52"/>
      <c r="DD105" s="52"/>
      <c r="DE105" s="52"/>
      <c r="DF105" s="52"/>
      <c r="DG105" s="52"/>
    </row>
    <row r="106" spans="86:111" x14ac:dyDescent="0.25">
      <c r="CH106" s="126"/>
      <c r="CI106" s="44"/>
      <c r="CJ106" s="44"/>
      <c r="CK106" s="44"/>
      <c r="CL106" s="44"/>
      <c r="CM106" s="44"/>
      <c r="CN106" s="127"/>
      <c r="CO106" s="25"/>
      <c r="CP106" s="25"/>
      <c r="CQ106" s="25"/>
      <c r="CR106" s="25"/>
      <c r="CS106" s="25"/>
      <c r="CT106" s="25"/>
      <c r="CU106" s="25"/>
      <c r="CV106" s="25"/>
      <c r="CW106" s="25"/>
      <c r="CX106" s="25"/>
      <c r="CY106" s="25"/>
      <c r="CZ106" s="113"/>
      <c r="DA106" s="52"/>
      <c r="DB106" s="52"/>
      <c r="DC106" s="52"/>
      <c r="DD106" s="52"/>
      <c r="DE106" s="52"/>
      <c r="DF106" s="52"/>
      <c r="DG106" s="52"/>
    </row>
    <row r="107" spans="86:111" x14ac:dyDescent="0.25">
      <c r="CH107" s="128"/>
      <c r="CI107" s="45"/>
      <c r="CJ107" s="46"/>
      <c r="CK107" s="46"/>
      <c r="CL107" s="46"/>
      <c r="CM107" s="46"/>
      <c r="CN107" s="129"/>
      <c r="CO107" s="26"/>
      <c r="CP107" s="26"/>
      <c r="CQ107" s="26"/>
      <c r="CR107" s="26"/>
      <c r="CS107" s="26"/>
      <c r="CT107" s="26"/>
      <c r="CU107" s="26"/>
      <c r="CV107" s="26"/>
      <c r="CW107" s="26"/>
      <c r="CX107" s="26"/>
      <c r="CY107" s="26"/>
      <c r="CZ107" s="113"/>
      <c r="DA107" s="52"/>
      <c r="DB107" s="52"/>
      <c r="DC107" s="52"/>
      <c r="DD107" s="52"/>
      <c r="DE107" s="52"/>
      <c r="DF107" s="52"/>
      <c r="DG107" s="52"/>
    </row>
    <row r="108" spans="86:111" ht="30" customHeight="1" thickBot="1" x14ac:dyDescent="0.3">
      <c r="CH108" s="138"/>
      <c r="CI108" s="139"/>
      <c r="CJ108" s="139"/>
      <c r="CK108" s="139"/>
      <c r="CL108" s="139"/>
      <c r="CM108" s="139"/>
      <c r="CN108" s="140"/>
      <c r="CO108" s="117"/>
      <c r="CP108" s="117"/>
      <c r="CQ108" s="117"/>
      <c r="CR108" s="117"/>
      <c r="CS108" s="117"/>
      <c r="CT108" s="117"/>
      <c r="CU108" s="117"/>
      <c r="CV108" s="117"/>
      <c r="CW108" s="117"/>
      <c r="CX108" s="117"/>
      <c r="CY108" s="117"/>
      <c r="CZ108" s="113"/>
      <c r="DA108" s="52"/>
      <c r="DB108" s="52"/>
      <c r="DC108" s="52"/>
      <c r="DD108" s="52"/>
      <c r="DE108" s="52"/>
      <c r="DF108" s="52"/>
      <c r="DG108" s="52"/>
    </row>
    <row r="109" spans="86:111" x14ac:dyDescent="0.25">
      <c r="CO109" s="26"/>
      <c r="CP109" s="26"/>
      <c r="CQ109" s="26"/>
      <c r="CR109" s="26"/>
      <c r="CS109" s="26"/>
      <c r="CT109" s="26"/>
      <c r="CU109" s="26"/>
      <c r="CV109" s="26"/>
      <c r="CW109" s="26"/>
      <c r="CX109" s="26"/>
      <c r="CY109" s="26"/>
      <c r="CZ109" s="26"/>
      <c r="DA109" s="52"/>
      <c r="DB109" s="52"/>
      <c r="DC109" s="52"/>
      <c r="DD109" s="52"/>
      <c r="DE109" s="52"/>
      <c r="DF109" s="52"/>
      <c r="DG109" s="52"/>
    </row>
    <row r="110" spans="86:111" x14ac:dyDescent="0.25">
      <c r="CO110" s="26"/>
      <c r="CP110" s="26"/>
      <c r="CQ110" s="26"/>
      <c r="CR110" s="26"/>
      <c r="CS110" s="26"/>
      <c r="CT110" s="26"/>
      <c r="CU110" s="26"/>
      <c r="CV110" s="26"/>
      <c r="CW110" s="26"/>
      <c r="CX110" s="26"/>
      <c r="CY110" s="26"/>
      <c r="CZ110" s="26"/>
      <c r="DA110" s="52"/>
      <c r="DB110" s="52"/>
      <c r="DC110" s="52"/>
      <c r="DD110" s="52"/>
      <c r="DE110" s="52"/>
      <c r="DF110" s="52"/>
      <c r="DG110" s="52"/>
    </row>
    <row r="111" spans="86:111" x14ac:dyDescent="0.25">
      <c r="CO111" s="26"/>
      <c r="CP111" s="26"/>
      <c r="CQ111" s="26"/>
      <c r="CR111" s="26"/>
      <c r="CS111" s="26"/>
      <c r="CT111" s="26"/>
      <c r="CU111" s="26"/>
      <c r="CV111" s="26"/>
      <c r="CW111" s="26"/>
      <c r="CX111" s="26"/>
      <c r="CY111" s="26"/>
      <c r="CZ111" s="26"/>
      <c r="DA111" s="52"/>
      <c r="DB111" s="52"/>
      <c r="DC111" s="52"/>
      <c r="DD111" s="52"/>
      <c r="DE111" s="52"/>
      <c r="DF111" s="52"/>
      <c r="DG111" s="52"/>
    </row>
    <row r="112" spans="86:111" x14ac:dyDescent="0.25">
      <c r="CO112" s="26"/>
      <c r="CP112" s="26"/>
      <c r="CQ112" s="26"/>
      <c r="CR112" s="26"/>
      <c r="CS112" s="26"/>
      <c r="CT112" s="26"/>
      <c r="CU112" s="26"/>
      <c r="CV112" s="26"/>
      <c r="CW112" s="26"/>
      <c r="CX112" s="26"/>
      <c r="CY112" s="26"/>
      <c r="CZ112" s="26"/>
      <c r="DA112" s="52"/>
      <c r="DB112" s="52"/>
      <c r="DC112" s="52"/>
      <c r="DD112" s="52"/>
      <c r="DE112" s="52"/>
      <c r="DF112" s="52"/>
      <c r="DG112" s="52"/>
    </row>
    <row r="113" spans="93:111" x14ac:dyDescent="0.25">
      <c r="CO113" s="26"/>
      <c r="CP113" s="26"/>
      <c r="CQ113" s="26"/>
      <c r="CR113" s="26"/>
      <c r="CS113" s="26"/>
      <c r="CT113" s="26"/>
      <c r="CU113" s="26"/>
      <c r="CV113" s="26"/>
      <c r="CW113" s="26"/>
      <c r="CX113" s="26"/>
      <c r="CY113" s="26"/>
      <c r="CZ113" s="26"/>
      <c r="DA113" s="52"/>
      <c r="DB113" s="52"/>
      <c r="DC113" s="52"/>
      <c r="DD113" s="52"/>
      <c r="DE113" s="52"/>
      <c r="DF113" s="52"/>
      <c r="DG113" s="52"/>
    </row>
    <row r="114" spans="93:111" x14ac:dyDescent="0.25">
      <c r="CO114" s="26"/>
      <c r="CP114" s="26"/>
      <c r="CQ114" s="26"/>
      <c r="CR114" s="26"/>
      <c r="CS114" s="26"/>
      <c r="CT114" s="26"/>
      <c r="CU114" s="26"/>
      <c r="CV114" s="26"/>
      <c r="CW114" s="26"/>
      <c r="CX114" s="26"/>
      <c r="CY114" s="26"/>
      <c r="CZ114" s="26"/>
      <c r="DA114" s="52"/>
      <c r="DB114" s="52"/>
      <c r="DC114" s="52"/>
      <c r="DD114" s="52"/>
      <c r="DE114" s="52"/>
      <c r="DF114" s="52"/>
      <c r="DG114" s="52"/>
    </row>
    <row r="115" spans="93:111" x14ac:dyDescent="0.25">
      <c r="CO115" s="26"/>
      <c r="CP115" s="26"/>
      <c r="CQ115" s="26"/>
      <c r="CR115" s="26"/>
      <c r="CS115" s="26"/>
      <c r="CT115" s="26"/>
      <c r="CU115" s="26"/>
      <c r="CV115" s="26"/>
      <c r="CW115" s="26"/>
      <c r="CX115" s="26"/>
      <c r="CY115" s="26"/>
      <c r="CZ115" s="26"/>
      <c r="DA115" s="52"/>
      <c r="DB115" s="52"/>
      <c r="DC115" s="52"/>
      <c r="DD115" s="52"/>
      <c r="DE115" s="52"/>
      <c r="DF115" s="52"/>
      <c r="DG115" s="52"/>
    </row>
    <row r="116" spans="93:111" x14ac:dyDescent="0.25">
      <c r="CO116" s="26"/>
      <c r="CP116" s="26"/>
      <c r="CQ116" s="26"/>
      <c r="CR116" s="26"/>
      <c r="CS116" s="26"/>
      <c r="CT116" s="26"/>
      <c r="CU116" s="26"/>
      <c r="CV116" s="26"/>
      <c r="CW116" s="26"/>
      <c r="CX116" s="26"/>
      <c r="CY116" s="26"/>
      <c r="CZ116" s="26"/>
      <c r="DA116" s="52"/>
      <c r="DB116" s="52"/>
      <c r="DC116" s="52"/>
      <c r="DD116" s="52"/>
      <c r="DE116" s="52"/>
      <c r="DF116" s="52"/>
      <c r="DG116" s="52"/>
    </row>
    <row r="117" spans="93:111" x14ac:dyDescent="0.25">
      <c r="CO117" s="26"/>
      <c r="CP117" s="26"/>
      <c r="CQ117" s="26"/>
      <c r="CR117" s="26"/>
      <c r="CS117" s="26"/>
      <c r="CT117" s="26"/>
      <c r="CU117" s="26"/>
      <c r="CV117" s="26"/>
      <c r="CW117" s="26"/>
      <c r="CX117" s="26"/>
      <c r="CY117" s="26"/>
      <c r="CZ117" s="26"/>
      <c r="DA117" s="52"/>
      <c r="DB117" s="52"/>
      <c r="DC117" s="52"/>
      <c r="DD117" s="52"/>
      <c r="DE117" s="52"/>
      <c r="DF117" s="52"/>
      <c r="DG117" s="52"/>
    </row>
    <row r="118" spans="93:111" x14ac:dyDescent="0.25">
      <c r="CO118" s="26"/>
      <c r="CP118" s="26"/>
      <c r="CQ118" s="26"/>
      <c r="CR118" s="26"/>
      <c r="CS118" s="26"/>
      <c r="CT118" s="26"/>
      <c r="CU118" s="26"/>
      <c r="CV118" s="26"/>
      <c r="CW118" s="26"/>
      <c r="CX118" s="26"/>
      <c r="CY118" s="26"/>
      <c r="CZ118" s="26"/>
      <c r="DA118" s="52"/>
      <c r="DB118" s="52"/>
      <c r="DC118" s="52"/>
      <c r="DD118" s="52"/>
      <c r="DE118" s="52"/>
      <c r="DF118" s="52"/>
      <c r="DG118" s="52"/>
    </row>
    <row r="119" spans="93:111" x14ac:dyDescent="0.25">
      <c r="CO119" s="26"/>
      <c r="CP119" s="26"/>
      <c r="CQ119" s="26"/>
      <c r="CR119" s="26"/>
      <c r="CS119" s="26"/>
      <c r="CT119" s="26"/>
      <c r="CU119" s="26"/>
      <c r="CV119" s="26"/>
      <c r="CW119" s="26"/>
      <c r="CX119" s="26"/>
      <c r="CY119" s="26"/>
      <c r="CZ119" s="26"/>
      <c r="DA119" s="52"/>
      <c r="DB119" s="52"/>
      <c r="DC119" s="52"/>
      <c r="DD119" s="52"/>
      <c r="DE119" s="52"/>
      <c r="DF119" s="52"/>
      <c r="DG119" s="52"/>
    </row>
    <row r="120" spans="93:111" x14ac:dyDescent="0.25">
      <c r="CO120" s="26"/>
      <c r="CP120" s="26"/>
      <c r="CQ120" s="26"/>
      <c r="CR120" s="26"/>
      <c r="CS120" s="26"/>
      <c r="CT120" s="26"/>
      <c r="CU120" s="26"/>
      <c r="CV120" s="26"/>
      <c r="CW120" s="26"/>
      <c r="CX120" s="26"/>
      <c r="CY120" s="26"/>
      <c r="CZ120" s="26"/>
      <c r="DA120" s="52"/>
      <c r="DB120" s="52"/>
      <c r="DC120" s="52"/>
      <c r="DD120" s="52"/>
      <c r="DE120" s="52"/>
      <c r="DF120" s="52"/>
      <c r="DG120" s="52"/>
    </row>
    <row r="121" spans="93:111" x14ac:dyDescent="0.25">
      <c r="CO121" s="26"/>
      <c r="CP121" s="26"/>
      <c r="CQ121" s="26"/>
      <c r="CR121" s="26"/>
      <c r="CS121" s="26"/>
      <c r="CT121" s="26"/>
      <c r="CU121" s="26"/>
      <c r="CV121" s="26"/>
      <c r="CW121" s="26"/>
      <c r="CX121" s="26"/>
      <c r="CY121" s="26"/>
      <c r="CZ121" s="26"/>
      <c r="DA121" s="52"/>
      <c r="DB121" s="52"/>
      <c r="DC121" s="52"/>
      <c r="DD121" s="52"/>
      <c r="DE121" s="52"/>
      <c r="DF121" s="52"/>
      <c r="DG121" s="52"/>
    </row>
    <row r="122" spans="93:111" x14ac:dyDescent="0.25">
      <c r="CO122" s="26"/>
      <c r="CP122" s="26"/>
      <c r="CQ122" s="26"/>
      <c r="CR122" s="26"/>
      <c r="CS122" s="26"/>
      <c r="CT122" s="26"/>
      <c r="CU122" s="26"/>
      <c r="CV122" s="26"/>
      <c r="CW122" s="26"/>
      <c r="CX122" s="26"/>
      <c r="CY122" s="26"/>
      <c r="CZ122" s="26"/>
      <c r="DA122" s="52"/>
      <c r="DB122" s="52"/>
      <c r="DC122" s="52"/>
      <c r="DD122" s="52"/>
      <c r="DE122" s="52"/>
      <c r="DF122" s="52"/>
      <c r="DG122" s="52"/>
    </row>
    <row r="123" spans="93:111" x14ac:dyDescent="0.25">
      <c r="CO123" s="26"/>
      <c r="CP123" s="26"/>
      <c r="CQ123" s="26"/>
      <c r="CR123" s="26"/>
      <c r="CS123" s="26"/>
      <c r="CT123" s="26"/>
      <c r="CU123" s="26"/>
      <c r="CV123" s="26"/>
      <c r="CW123" s="26"/>
      <c r="CX123" s="26"/>
      <c r="CY123" s="26"/>
      <c r="CZ123" s="26"/>
      <c r="DA123" s="52"/>
      <c r="DB123" s="52"/>
      <c r="DC123" s="52"/>
      <c r="DD123" s="52"/>
      <c r="DE123" s="52"/>
      <c r="DF123" s="52"/>
      <c r="DG123" s="52"/>
    </row>
    <row r="124" spans="93:111" x14ac:dyDescent="0.25">
      <c r="CO124" s="26"/>
      <c r="CP124" s="26"/>
      <c r="CQ124" s="26"/>
      <c r="CR124" s="26"/>
      <c r="CS124" s="26"/>
      <c r="CT124" s="26"/>
      <c r="CU124" s="26"/>
      <c r="CV124" s="26"/>
      <c r="CW124" s="26"/>
      <c r="CX124" s="26"/>
      <c r="CY124" s="26"/>
      <c r="CZ124" s="26"/>
      <c r="DA124" s="52"/>
      <c r="DB124" s="52"/>
      <c r="DC124" s="52"/>
      <c r="DD124" s="52"/>
      <c r="DE124" s="52"/>
      <c r="DF124" s="52"/>
      <c r="DG124" s="52"/>
    </row>
    <row r="125" spans="93:111" x14ac:dyDescent="0.25">
      <c r="CO125" s="26"/>
      <c r="CP125" s="26"/>
      <c r="CQ125" s="26"/>
      <c r="CR125" s="26"/>
      <c r="CS125" s="26"/>
      <c r="CT125" s="26"/>
      <c r="CU125" s="26"/>
      <c r="CV125" s="26"/>
      <c r="CW125" s="26"/>
      <c r="CX125" s="26"/>
      <c r="CY125" s="26"/>
      <c r="CZ125" s="26"/>
      <c r="DA125" s="52"/>
      <c r="DB125" s="52"/>
      <c r="DC125" s="52"/>
      <c r="DD125" s="52"/>
      <c r="DE125" s="52"/>
      <c r="DF125" s="52"/>
      <c r="DG125" s="52"/>
    </row>
    <row r="126" spans="93:111" x14ac:dyDescent="0.25">
      <c r="CO126" s="26"/>
      <c r="CP126" s="26"/>
      <c r="CQ126" s="26"/>
      <c r="CR126" s="26"/>
      <c r="CS126" s="26"/>
      <c r="CT126" s="26"/>
      <c r="CU126" s="26"/>
      <c r="CV126" s="26"/>
      <c r="CW126" s="26"/>
      <c r="CX126" s="26"/>
      <c r="CY126" s="26"/>
      <c r="CZ126" s="26"/>
      <c r="DA126" s="52"/>
      <c r="DB126" s="52"/>
      <c r="DC126" s="52"/>
      <c r="DD126" s="52"/>
      <c r="DE126" s="52"/>
      <c r="DF126" s="52"/>
      <c r="DG126" s="52"/>
    </row>
    <row r="127" spans="93:111" x14ac:dyDescent="0.25">
      <c r="CO127" s="26"/>
      <c r="CP127" s="26"/>
      <c r="CQ127" s="26"/>
      <c r="CR127" s="26"/>
      <c r="CS127" s="26"/>
      <c r="CT127" s="26"/>
      <c r="CU127" s="26"/>
      <c r="CV127" s="26"/>
      <c r="CW127" s="26"/>
      <c r="CX127" s="26"/>
      <c r="CY127" s="26"/>
      <c r="CZ127" s="26"/>
      <c r="DA127" s="52"/>
      <c r="DB127" s="52"/>
      <c r="DC127" s="52"/>
      <c r="DD127" s="52"/>
      <c r="DE127" s="52"/>
      <c r="DF127" s="52"/>
      <c r="DG127" s="52"/>
    </row>
    <row r="128" spans="93:111" x14ac:dyDescent="0.25">
      <c r="CO128" s="26"/>
      <c r="CP128" s="26"/>
      <c r="CQ128" s="26"/>
      <c r="CR128" s="26"/>
      <c r="CS128" s="26"/>
      <c r="CT128" s="26"/>
      <c r="CU128" s="26"/>
      <c r="CV128" s="26"/>
      <c r="CW128" s="26"/>
      <c r="CX128" s="26"/>
      <c r="CY128" s="26"/>
      <c r="CZ128" s="26"/>
      <c r="DA128" s="52"/>
      <c r="DB128" s="52"/>
      <c r="DC128" s="52"/>
      <c r="DD128" s="52"/>
      <c r="DE128" s="52"/>
      <c r="DF128" s="52"/>
      <c r="DG128" s="52"/>
    </row>
    <row r="129" spans="93:111" x14ac:dyDescent="0.25">
      <c r="CO129" s="26"/>
      <c r="CP129" s="26"/>
      <c r="CQ129" s="26"/>
      <c r="CR129" s="26"/>
      <c r="CS129" s="26"/>
      <c r="CT129" s="26"/>
      <c r="CU129" s="26"/>
      <c r="CV129" s="26"/>
      <c r="CW129" s="26"/>
      <c r="CX129" s="26"/>
      <c r="CY129" s="26"/>
      <c r="CZ129" s="26"/>
      <c r="DA129" s="52"/>
      <c r="DB129" s="52"/>
      <c r="DC129" s="52"/>
      <c r="DD129" s="52"/>
      <c r="DE129" s="52"/>
      <c r="DF129" s="52"/>
      <c r="DG129" s="52"/>
    </row>
    <row r="130" spans="93:111" x14ac:dyDescent="0.25">
      <c r="CO130" s="26"/>
      <c r="CP130" s="26"/>
      <c r="CQ130" s="26"/>
      <c r="CR130" s="26"/>
      <c r="CS130" s="26"/>
      <c r="CT130" s="26"/>
      <c r="CU130" s="26"/>
      <c r="CV130" s="26"/>
      <c r="CW130" s="26"/>
      <c r="CX130" s="26"/>
      <c r="CY130" s="26"/>
      <c r="CZ130" s="26"/>
      <c r="DA130" s="52"/>
      <c r="DB130" s="52"/>
      <c r="DC130" s="52"/>
      <c r="DD130" s="52"/>
      <c r="DE130" s="52"/>
      <c r="DF130" s="52"/>
      <c r="DG130" s="52"/>
    </row>
    <row r="131" spans="93:111" x14ac:dyDescent="0.25">
      <c r="CO131" s="26"/>
      <c r="CP131" s="26"/>
      <c r="CQ131" s="26"/>
      <c r="CR131" s="26"/>
      <c r="CS131" s="26"/>
      <c r="CT131" s="26"/>
      <c r="CU131" s="26"/>
      <c r="CV131" s="26"/>
      <c r="CW131" s="26"/>
      <c r="CX131" s="26"/>
      <c r="CY131" s="26"/>
      <c r="CZ131" s="26"/>
      <c r="DA131" s="52"/>
      <c r="DB131" s="52"/>
      <c r="DC131" s="52"/>
      <c r="DD131" s="52"/>
      <c r="DE131" s="52"/>
      <c r="DF131" s="52"/>
      <c r="DG131" s="52"/>
    </row>
    <row r="132" spans="93:111" x14ac:dyDescent="0.25">
      <c r="CO132" s="26"/>
      <c r="CP132" s="26"/>
      <c r="CQ132" s="26"/>
      <c r="CR132" s="26"/>
      <c r="CS132" s="26"/>
      <c r="CT132" s="26"/>
      <c r="CU132" s="26"/>
      <c r="CV132" s="26"/>
      <c r="CW132" s="26"/>
      <c r="CX132" s="26"/>
      <c r="CY132" s="26"/>
      <c r="CZ132" s="26"/>
      <c r="DA132" s="52"/>
      <c r="DB132" s="52"/>
      <c r="DC132" s="52"/>
      <c r="DD132" s="52"/>
      <c r="DE132" s="52"/>
      <c r="DF132" s="52"/>
      <c r="DG132" s="52"/>
    </row>
    <row r="133" spans="93:111" x14ac:dyDescent="0.25">
      <c r="CO133" s="26"/>
      <c r="CP133" s="26"/>
      <c r="CQ133" s="26"/>
      <c r="CR133" s="26"/>
      <c r="CS133" s="26"/>
      <c r="CT133" s="26"/>
      <c r="CU133" s="26"/>
      <c r="CV133" s="26"/>
      <c r="CW133" s="26"/>
      <c r="CX133" s="26"/>
      <c r="CY133" s="26"/>
      <c r="CZ133" s="26"/>
      <c r="DA133" s="52"/>
      <c r="DB133" s="52"/>
      <c r="DC133" s="52"/>
      <c r="DD133" s="52"/>
      <c r="DE133" s="52"/>
      <c r="DF133" s="52"/>
      <c r="DG133" s="52"/>
    </row>
    <row r="134" spans="93:111" x14ac:dyDescent="0.25">
      <c r="CO134" s="26"/>
      <c r="CP134" s="26"/>
      <c r="CQ134" s="26"/>
      <c r="CR134" s="26"/>
      <c r="CS134" s="26"/>
      <c r="CT134" s="26"/>
      <c r="CU134" s="26"/>
      <c r="CV134" s="26"/>
      <c r="CW134" s="26"/>
      <c r="CX134" s="26"/>
      <c r="CY134" s="26"/>
      <c r="CZ134" s="26"/>
      <c r="DA134" s="52"/>
      <c r="DB134" s="52"/>
      <c r="DC134" s="52"/>
      <c r="DD134" s="52"/>
      <c r="DE134" s="52"/>
      <c r="DF134" s="52"/>
      <c r="DG134" s="52"/>
    </row>
    <row r="135" spans="93:111" x14ac:dyDescent="0.25">
      <c r="CO135" s="26"/>
      <c r="CP135" s="26"/>
      <c r="CQ135" s="26"/>
      <c r="CR135" s="26"/>
      <c r="CS135" s="26"/>
      <c r="CT135" s="26"/>
      <c r="CU135" s="26"/>
      <c r="CV135" s="26"/>
      <c r="CW135" s="26"/>
      <c r="CX135" s="26"/>
      <c r="CY135" s="26"/>
      <c r="CZ135" s="26"/>
      <c r="DA135" s="52"/>
      <c r="DB135" s="52"/>
      <c r="DC135" s="52"/>
      <c r="DD135" s="52"/>
      <c r="DE135" s="52"/>
      <c r="DF135" s="52"/>
      <c r="DG135" s="52"/>
    </row>
    <row r="136" spans="93:111" x14ac:dyDescent="0.25">
      <c r="CO136" s="26"/>
      <c r="CP136" s="26"/>
      <c r="CQ136" s="26"/>
      <c r="CR136" s="26"/>
      <c r="CS136" s="26"/>
      <c r="CT136" s="26"/>
      <c r="CU136" s="26"/>
      <c r="CV136" s="26"/>
      <c r="CW136" s="26"/>
      <c r="CX136" s="26"/>
      <c r="CY136" s="26"/>
      <c r="CZ136" s="26"/>
      <c r="DA136" s="52"/>
      <c r="DB136" s="52"/>
      <c r="DC136" s="52"/>
      <c r="DD136" s="52"/>
      <c r="DE136" s="52"/>
      <c r="DF136" s="52"/>
      <c r="DG136" s="52"/>
    </row>
    <row r="137" spans="93:111" x14ac:dyDescent="0.25">
      <c r="CO137" s="26"/>
      <c r="CP137" s="26"/>
      <c r="CQ137" s="26"/>
      <c r="CR137" s="26"/>
      <c r="CS137" s="26"/>
      <c r="CT137" s="26"/>
      <c r="CU137" s="26"/>
      <c r="CV137" s="26"/>
      <c r="CW137" s="26"/>
      <c r="CX137" s="26"/>
      <c r="CY137" s="26"/>
      <c r="CZ137" s="26"/>
      <c r="DA137" s="52"/>
      <c r="DB137" s="52"/>
      <c r="DC137" s="52"/>
      <c r="DD137" s="52"/>
      <c r="DE137" s="52"/>
      <c r="DF137" s="52"/>
      <c r="DG137" s="52"/>
    </row>
    <row r="138" spans="93:111" x14ac:dyDescent="0.25">
      <c r="CO138" s="26"/>
      <c r="CP138" s="26"/>
      <c r="CQ138" s="26"/>
      <c r="CR138" s="26"/>
      <c r="CS138" s="26"/>
      <c r="CT138" s="26"/>
      <c r="CU138" s="26"/>
      <c r="CV138" s="26"/>
      <c r="CW138" s="26"/>
      <c r="CX138" s="26"/>
      <c r="CY138" s="26"/>
      <c r="CZ138" s="26"/>
      <c r="DA138" s="52"/>
      <c r="DB138" s="52"/>
      <c r="DC138" s="52"/>
      <c r="DD138" s="52"/>
      <c r="DE138" s="52"/>
      <c r="DF138" s="52"/>
      <c r="DG138" s="52"/>
    </row>
    <row r="139" spans="93:111" x14ac:dyDescent="0.25">
      <c r="CO139" s="26"/>
      <c r="CP139" s="26"/>
      <c r="CQ139" s="26"/>
      <c r="CR139" s="26"/>
      <c r="CS139" s="26"/>
      <c r="CT139" s="26"/>
      <c r="CU139" s="26"/>
      <c r="CV139" s="26"/>
      <c r="CW139" s="26"/>
      <c r="CX139" s="26"/>
      <c r="CY139" s="26"/>
      <c r="CZ139" s="26"/>
      <c r="DA139" s="52"/>
      <c r="DB139" s="52"/>
      <c r="DC139" s="52"/>
      <c r="DD139" s="52"/>
      <c r="DE139" s="52"/>
      <c r="DF139" s="52"/>
      <c r="DG139" s="52"/>
    </row>
    <row r="140" spans="93:111" x14ac:dyDescent="0.25">
      <c r="CO140" s="26"/>
      <c r="CP140" s="26"/>
      <c r="CQ140" s="26"/>
      <c r="CR140" s="26"/>
      <c r="CS140" s="26"/>
      <c r="CT140" s="26"/>
      <c r="CU140" s="26"/>
      <c r="CV140" s="26"/>
      <c r="CW140" s="26"/>
      <c r="CX140" s="26"/>
      <c r="CY140" s="26"/>
      <c r="CZ140" s="26"/>
      <c r="DA140" s="52"/>
      <c r="DB140" s="52"/>
      <c r="DC140" s="52"/>
      <c r="DD140" s="52"/>
      <c r="DE140" s="52"/>
      <c r="DF140" s="52"/>
      <c r="DG140" s="52"/>
    </row>
    <row r="141" spans="93:111" x14ac:dyDescent="0.25">
      <c r="CO141" s="26"/>
      <c r="CP141" s="26"/>
      <c r="CQ141" s="26"/>
      <c r="CR141" s="26"/>
      <c r="CS141" s="26"/>
      <c r="CT141" s="26"/>
      <c r="CU141" s="26"/>
      <c r="CV141" s="26"/>
      <c r="CW141" s="26"/>
      <c r="CX141" s="26"/>
      <c r="CY141" s="26"/>
      <c r="CZ141" s="26"/>
      <c r="DA141" s="52"/>
      <c r="DB141" s="52"/>
      <c r="DC141" s="52"/>
      <c r="DD141" s="52"/>
      <c r="DE141" s="52"/>
      <c r="DF141" s="52"/>
      <c r="DG141" s="52"/>
    </row>
    <row r="142" spans="93:111" x14ac:dyDescent="0.25">
      <c r="CO142" s="26"/>
      <c r="CP142" s="26"/>
      <c r="CQ142" s="26"/>
      <c r="CR142" s="26"/>
      <c r="CS142" s="26"/>
      <c r="CT142" s="26"/>
      <c r="CU142" s="26"/>
      <c r="CV142" s="26"/>
      <c r="CW142" s="26"/>
      <c r="CX142" s="26"/>
      <c r="CY142" s="26"/>
      <c r="CZ142" s="26"/>
      <c r="DA142" s="52"/>
      <c r="DB142" s="52"/>
      <c r="DC142" s="52"/>
      <c r="DD142" s="52"/>
      <c r="DE142" s="52"/>
      <c r="DF142" s="52"/>
      <c r="DG142" s="52"/>
    </row>
    <row r="143" spans="93:111" x14ac:dyDescent="0.25">
      <c r="CO143" s="26"/>
      <c r="CP143" s="26"/>
      <c r="CQ143" s="26"/>
      <c r="CR143" s="26"/>
      <c r="CS143" s="26"/>
      <c r="CT143" s="26"/>
      <c r="CU143" s="26"/>
      <c r="CV143" s="26"/>
      <c r="CW143" s="26"/>
      <c r="CX143" s="26"/>
      <c r="CY143" s="26"/>
      <c r="CZ143" s="26"/>
      <c r="DA143" s="52"/>
      <c r="DB143" s="52"/>
      <c r="DC143" s="52"/>
      <c r="DD143" s="52"/>
      <c r="DE143" s="52"/>
      <c r="DF143" s="52"/>
      <c r="DG143" s="52"/>
    </row>
    <row r="144" spans="93:111" x14ac:dyDescent="0.25">
      <c r="CO144" s="26"/>
      <c r="CP144" s="26"/>
      <c r="CQ144" s="26"/>
      <c r="CR144" s="26"/>
      <c r="CS144" s="26"/>
      <c r="CT144" s="26"/>
      <c r="CU144" s="26"/>
      <c r="CV144" s="26"/>
      <c r="CW144" s="26"/>
      <c r="CX144" s="26"/>
      <c r="CY144" s="26"/>
      <c r="CZ144" s="26"/>
      <c r="DA144" s="52"/>
      <c r="DB144" s="52"/>
      <c r="DC144" s="52"/>
      <c r="DD144" s="52"/>
      <c r="DE144" s="52"/>
      <c r="DF144" s="52"/>
      <c r="DG144" s="52"/>
    </row>
    <row r="145" spans="93:111" x14ac:dyDescent="0.25">
      <c r="CO145" s="26"/>
      <c r="CP145" s="26"/>
      <c r="CQ145" s="26"/>
      <c r="CR145" s="26"/>
      <c r="CS145" s="26"/>
      <c r="CT145" s="26"/>
      <c r="CU145" s="26"/>
      <c r="CV145" s="26"/>
      <c r="CW145" s="26"/>
      <c r="CX145" s="26"/>
      <c r="CY145" s="26"/>
      <c r="CZ145" s="26"/>
      <c r="DA145" s="52"/>
      <c r="DB145" s="52"/>
      <c r="DC145" s="52"/>
      <c r="DD145" s="52"/>
      <c r="DE145" s="52"/>
      <c r="DF145" s="52"/>
      <c r="DG145" s="52"/>
    </row>
    <row r="146" spans="93:111" x14ac:dyDescent="0.25">
      <c r="CO146" s="26"/>
      <c r="CP146" s="26"/>
      <c r="CQ146" s="26"/>
      <c r="CR146" s="26"/>
      <c r="CS146" s="26"/>
      <c r="CT146" s="26"/>
      <c r="CU146" s="26"/>
      <c r="CV146" s="26"/>
      <c r="CW146" s="26"/>
      <c r="CX146" s="26"/>
      <c r="CY146" s="26"/>
      <c r="CZ146" s="26"/>
      <c r="DA146" s="52"/>
      <c r="DB146" s="52"/>
      <c r="DC146" s="52"/>
      <c r="DD146" s="52"/>
      <c r="DE146" s="52"/>
      <c r="DF146" s="52"/>
      <c r="DG146" s="52"/>
    </row>
    <row r="147" spans="93:111" x14ac:dyDescent="0.25">
      <c r="CO147" s="26"/>
      <c r="CP147" s="26"/>
      <c r="CQ147" s="26"/>
      <c r="CR147" s="26"/>
      <c r="CS147" s="26"/>
      <c r="CT147" s="26"/>
      <c r="CU147" s="26"/>
      <c r="CV147" s="26"/>
      <c r="CW147" s="26"/>
      <c r="CX147" s="26"/>
      <c r="CY147" s="26"/>
      <c r="CZ147" s="26"/>
      <c r="DA147" s="52"/>
      <c r="DB147" s="52"/>
      <c r="DC147" s="52"/>
      <c r="DD147" s="52"/>
      <c r="DE147" s="52"/>
      <c r="DF147" s="52"/>
      <c r="DG147" s="52"/>
    </row>
    <row r="148" spans="93:111" x14ac:dyDescent="0.25">
      <c r="CO148" s="26"/>
      <c r="CP148" s="26"/>
      <c r="CQ148" s="26"/>
      <c r="CR148" s="26"/>
      <c r="CS148" s="26"/>
      <c r="CT148" s="26"/>
      <c r="CU148" s="26"/>
      <c r="CV148" s="26"/>
      <c r="CW148" s="26"/>
      <c r="CX148" s="26"/>
      <c r="CY148" s="26"/>
      <c r="CZ148" s="26"/>
      <c r="DA148" s="52"/>
      <c r="DB148" s="52"/>
      <c r="DC148" s="52"/>
      <c r="DD148" s="52"/>
      <c r="DE148" s="52"/>
      <c r="DF148" s="52"/>
      <c r="DG148" s="52"/>
    </row>
    <row r="149" spans="93:111" x14ac:dyDescent="0.25">
      <c r="CO149" s="26"/>
      <c r="CP149" s="26"/>
      <c r="CQ149" s="26"/>
      <c r="CR149" s="26"/>
      <c r="CS149" s="26"/>
      <c r="CT149" s="26"/>
      <c r="CU149" s="26"/>
      <c r="CV149" s="26"/>
      <c r="CW149" s="26"/>
      <c r="CX149" s="26"/>
      <c r="CY149" s="26"/>
      <c r="CZ149" s="26"/>
      <c r="DA149" s="52"/>
      <c r="DB149" s="52"/>
      <c r="DC149" s="52"/>
      <c r="DD149" s="52"/>
      <c r="DE149" s="52"/>
      <c r="DF149" s="52"/>
      <c r="DG149" s="52"/>
    </row>
    <row r="150" spans="93:111" x14ac:dyDescent="0.25">
      <c r="CO150" s="26"/>
      <c r="CP150" s="26"/>
      <c r="CQ150" s="26"/>
      <c r="CR150" s="26"/>
      <c r="CS150" s="26"/>
      <c r="CT150" s="26"/>
      <c r="CU150" s="26"/>
      <c r="CV150" s="26"/>
      <c r="CW150" s="26"/>
      <c r="CX150" s="26"/>
      <c r="CY150" s="26"/>
      <c r="CZ150" s="26"/>
      <c r="DA150" s="52"/>
      <c r="DB150" s="52"/>
      <c r="DC150" s="52"/>
      <c r="DD150" s="52"/>
      <c r="DE150" s="52"/>
      <c r="DF150" s="52"/>
      <c r="DG150" s="52"/>
    </row>
    <row r="151" spans="93:111" x14ac:dyDescent="0.25">
      <c r="CO151" s="26"/>
      <c r="CP151" s="26"/>
      <c r="CQ151" s="26"/>
      <c r="CR151" s="26"/>
      <c r="CS151" s="26"/>
      <c r="CT151" s="26"/>
      <c r="CU151" s="26"/>
      <c r="CV151" s="26"/>
      <c r="CW151" s="26"/>
      <c r="CX151" s="26"/>
      <c r="CY151" s="26"/>
      <c r="CZ151" s="26"/>
      <c r="DA151" s="52"/>
      <c r="DB151" s="52"/>
      <c r="DC151" s="52"/>
      <c r="DD151" s="52"/>
      <c r="DE151" s="52"/>
      <c r="DF151" s="52"/>
      <c r="DG151" s="52"/>
    </row>
    <row r="152" spans="93:111" x14ac:dyDescent="0.25">
      <c r="CO152" s="26"/>
      <c r="CP152" s="26"/>
      <c r="CQ152" s="26"/>
      <c r="CR152" s="26"/>
      <c r="CS152" s="26"/>
      <c r="CT152" s="26"/>
      <c r="CU152" s="26"/>
      <c r="CV152" s="26"/>
      <c r="CW152" s="26"/>
      <c r="CX152" s="26"/>
      <c r="CY152" s="26"/>
      <c r="CZ152" s="26"/>
      <c r="DA152" s="52"/>
      <c r="DB152" s="52"/>
      <c r="DC152" s="52"/>
      <c r="DD152" s="52"/>
      <c r="DE152" s="52"/>
      <c r="DF152" s="52"/>
      <c r="DG152" s="52"/>
    </row>
    <row r="153" spans="93:111" x14ac:dyDescent="0.25">
      <c r="CO153" s="26"/>
      <c r="CP153" s="26"/>
      <c r="CQ153" s="26"/>
      <c r="CR153" s="26"/>
      <c r="CS153" s="26"/>
      <c r="CT153" s="26"/>
      <c r="CU153" s="26"/>
      <c r="CV153" s="26"/>
      <c r="CW153" s="26"/>
      <c r="CX153" s="26"/>
      <c r="CY153" s="26"/>
      <c r="CZ153" s="26"/>
      <c r="DA153" s="52"/>
      <c r="DB153" s="52"/>
      <c r="DC153" s="52"/>
      <c r="DD153" s="52"/>
      <c r="DE153" s="52"/>
      <c r="DF153" s="52"/>
      <c r="DG153" s="52"/>
    </row>
    <row r="154" spans="93:111" x14ac:dyDescent="0.25">
      <c r="CO154" s="26"/>
      <c r="CP154" s="26"/>
      <c r="CQ154" s="26"/>
      <c r="CR154" s="26"/>
      <c r="CS154" s="26"/>
      <c r="CT154" s="26"/>
      <c r="CU154" s="26"/>
      <c r="CV154" s="26"/>
      <c r="CW154" s="26"/>
      <c r="CX154" s="26"/>
      <c r="CY154" s="26"/>
      <c r="CZ154" s="26"/>
      <c r="DA154" s="52"/>
      <c r="DB154" s="52"/>
      <c r="DC154" s="52"/>
      <c r="DD154" s="52"/>
      <c r="DE154" s="52"/>
      <c r="DF154" s="52"/>
      <c r="DG154" s="52"/>
    </row>
    <row r="155" spans="93:111" x14ac:dyDescent="0.25">
      <c r="CO155" s="26"/>
      <c r="CP155" s="26"/>
      <c r="CQ155" s="26"/>
      <c r="CR155" s="26"/>
      <c r="CS155" s="26"/>
      <c r="CT155" s="26"/>
      <c r="CU155" s="26"/>
      <c r="CV155" s="26"/>
      <c r="CW155" s="26"/>
      <c r="CX155" s="26"/>
      <c r="CY155" s="26"/>
      <c r="CZ155" s="26"/>
      <c r="DA155" s="52"/>
      <c r="DB155" s="52"/>
      <c r="DC155" s="52"/>
      <c r="DD155" s="52"/>
      <c r="DE155" s="52"/>
      <c r="DF155" s="52"/>
      <c r="DG155" s="52"/>
    </row>
    <row r="156" spans="93:111" x14ac:dyDescent="0.25">
      <c r="CO156" s="26"/>
      <c r="CP156" s="26"/>
      <c r="CQ156" s="26"/>
      <c r="CR156" s="26"/>
      <c r="CS156" s="26"/>
      <c r="CT156" s="26"/>
      <c r="CU156" s="26"/>
      <c r="CV156" s="26"/>
      <c r="CW156" s="26"/>
      <c r="CX156" s="26"/>
      <c r="CY156" s="26"/>
      <c r="CZ156" s="26"/>
      <c r="DA156" s="52"/>
      <c r="DB156" s="52"/>
      <c r="DC156" s="52"/>
      <c r="DD156" s="52"/>
      <c r="DE156" s="52"/>
      <c r="DF156" s="52"/>
      <c r="DG156" s="52"/>
    </row>
    <row r="157" spans="93:111" x14ac:dyDescent="0.25">
      <c r="CO157" s="26"/>
      <c r="CP157" s="26"/>
      <c r="CQ157" s="26"/>
      <c r="CR157" s="26"/>
      <c r="CS157" s="26"/>
      <c r="CT157" s="26"/>
      <c r="CU157" s="26"/>
      <c r="CV157" s="26"/>
      <c r="CW157" s="26"/>
      <c r="CX157" s="26"/>
      <c r="CY157" s="26"/>
      <c r="CZ157" s="26"/>
      <c r="DA157" s="52"/>
      <c r="DB157" s="52"/>
      <c r="DC157" s="52"/>
      <c r="DD157" s="52"/>
      <c r="DE157" s="52"/>
      <c r="DF157" s="52"/>
      <c r="DG157" s="52"/>
    </row>
    <row r="158" spans="93:111" x14ac:dyDescent="0.25">
      <c r="CO158" s="26"/>
      <c r="CP158" s="26"/>
      <c r="CQ158" s="26"/>
      <c r="CR158" s="26"/>
      <c r="CS158" s="26"/>
      <c r="CT158" s="26"/>
      <c r="CU158" s="26"/>
      <c r="CV158" s="26"/>
      <c r="CW158" s="26"/>
      <c r="CX158" s="26"/>
      <c r="CY158" s="26"/>
      <c r="CZ158" s="26"/>
      <c r="DA158" s="52"/>
      <c r="DB158" s="52"/>
      <c r="DC158" s="52"/>
      <c r="DD158" s="52"/>
      <c r="DE158" s="52"/>
      <c r="DF158" s="52"/>
      <c r="DG158" s="52"/>
    </row>
    <row r="159" spans="93:111" x14ac:dyDescent="0.25">
      <c r="CO159" s="26"/>
      <c r="CP159" s="26"/>
      <c r="CQ159" s="26"/>
      <c r="CR159" s="26"/>
      <c r="CS159" s="26"/>
      <c r="CT159" s="26"/>
      <c r="CU159" s="26"/>
      <c r="CV159" s="26"/>
      <c r="CW159" s="26"/>
      <c r="CX159" s="26"/>
      <c r="CY159" s="26"/>
      <c r="CZ159" s="26"/>
      <c r="DA159" s="52"/>
      <c r="DB159" s="52"/>
      <c r="DC159" s="52"/>
      <c r="DD159" s="52"/>
      <c r="DE159" s="52"/>
      <c r="DF159" s="52"/>
      <c r="DG159" s="52"/>
    </row>
    <row r="160" spans="93:111" x14ac:dyDescent="0.25">
      <c r="CO160" s="26"/>
      <c r="CP160" s="26"/>
      <c r="CQ160" s="26"/>
      <c r="CR160" s="26"/>
      <c r="CS160" s="26"/>
      <c r="CT160" s="26"/>
      <c r="CU160" s="26"/>
      <c r="CV160" s="26"/>
      <c r="CW160" s="26"/>
      <c r="CX160" s="26"/>
      <c r="CY160" s="26"/>
      <c r="CZ160" s="26"/>
      <c r="DA160" s="52"/>
      <c r="DB160" s="52"/>
      <c r="DC160" s="52"/>
      <c r="DD160" s="52"/>
      <c r="DE160" s="52"/>
      <c r="DF160" s="52"/>
      <c r="DG160" s="52"/>
    </row>
    <row r="161" spans="93:111" x14ac:dyDescent="0.25">
      <c r="CO161" s="26"/>
      <c r="CP161" s="26"/>
      <c r="CQ161" s="26"/>
      <c r="CR161" s="26"/>
      <c r="CS161" s="26"/>
      <c r="CT161" s="26"/>
      <c r="CU161" s="26"/>
      <c r="CV161" s="26"/>
      <c r="CW161" s="26"/>
      <c r="CX161" s="26"/>
      <c r="CY161" s="26"/>
      <c r="CZ161" s="26"/>
      <c r="DA161" s="52"/>
      <c r="DB161" s="52"/>
      <c r="DC161" s="52"/>
      <c r="DD161" s="52"/>
      <c r="DE161" s="52"/>
      <c r="DF161" s="52"/>
      <c r="DG161" s="52"/>
    </row>
    <row r="162" spans="93:111" x14ac:dyDescent="0.25">
      <c r="CO162" s="26"/>
      <c r="CP162" s="26"/>
      <c r="CQ162" s="26"/>
      <c r="CR162" s="26"/>
      <c r="CS162" s="26"/>
      <c r="CT162" s="26"/>
      <c r="CU162" s="26"/>
      <c r="CV162" s="26"/>
      <c r="CW162" s="26"/>
      <c r="CX162" s="26"/>
      <c r="CY162" s="26"/>
      <c r="CZ162" s="26"/>
      <c r="DA162" s="52"/>
      <c r="DB162" s="52"/>
      <c r="DC162" s="52"/>
      <c r="DD162" s="52"/>
      <c r="DE162" s="52"/>
      <c r="DF162" s="52"/>
      <c r="DG162" s="52"/>
    </row>
    <row r="163" spans="93:111" x14ac:dyDescent="0.25">
      <c r="CO163" s="26"/>
      <c r="CP163" s="26"/>
      <c r="CQ163" s="26"/>
      <c r="CR163" s="26"/>
      <c r="CS163" s="26"/>
      <c r="CT163" s="26"/>
      <c r="CU163" s="26"/>
      <c r="CV163" s="26"/>
      <c r="CW163" s="26"/>
      <c r="CX163" s="26"/>
      <c r="CY163" s="26"/>
      <c r="CZ163" s="26"/>
      <c r="DA163" s="52"/>
      <c r="DB163" s="52"/>
      <c r="DC163" s="52"/>
      <c r="DD163" s="52"/>
      <c r="DE163" s="52"/>
      <c r="DF163" s="52"/>
      <c r="DG163" s="52"/>
    </row>
    <row r="164" spans="93:111" x14ac:dyDescent="0.25">
      <c r="CO164" s="26"/>
      <c r="CP164" s="26"/>
      <c r="CQ164" s="26"/>
      <c r="CR164" s="26"/>
      <c r="CS164" s="26"/>
      <c r="CT164" s="26"/>
      <c r="CU164" s="26"/>
      <c r="CV164" s="26"/>
      <c r="CW164" s="26"/>
      <c r="CX164" s="26"/>
      <c r="CY164" s="26"/>
      <c r="CZ164" s="26"/>
      <c r="DA164" s="52"/>
      <c r="DB164" s="52"/>
      <c r="DC164" s="52"/>
      <c r="DD164" s="52"/>
      <c r="DE164" s="52"/>
      <c r="DF164" s="52"/>
      <c r="DG164" s="52"/>
    </row>
    <row r="165" spans="93:111" x14ac:dyDescent="0.25">
      <c r="CO165" s="26"/>
      <c r="CP165" s="26"/>
      <c r="CQ165" s="26"/>
      <c r="CR165" s="26"/>
      <c r="CS165" s="26"/>
      <c r="CT165" s="26"/>
      <c r="CU165" s="26"/>
      <c r="CV165" s="26"/>
      <c r="CW165" s="26"/>
      <c r="CX165" s="26"/>
      <c r="CY165" s="26"/>
      <c r="CZ165" s="26"/>
      <c r="DA165" s="52"/>
      <c r="DB165" s="52"/>
      <c r="DC165" s="52"/>
      <c r="DD165" s="52"/>
      <c r="DE165" s="52"/>
      <c r="DF165" s="52"/>
      <c r="DG165" s="52"/>
    </row>
    <row r="166" spans="93:111" x14ac:dyDescent="0.25">
      <c r="CO166" s="26"/>
      <c r="CP166" s="26"/>
      <c r="CQ166" s="26"/>
      <c r="CR166" s="26"/>
      <c r="CS166" s="26"/>
      <c r="CT166" s="26"/>
      <c r="CU166" s="26"/>
      <c r="CV166" s="26"/>
      <c r="CW166" s="26"/>
      <c r="CX166" s="26"/>
      <c r="CY166" s="26"/>
      <c r="CZ166" s="26"/>
      <c r="DA166" s="52"/>
      <c r="DB166" s="52"/>
      <c r="DC166" s="52"/>
      <c r="DD166" s="52"/>
      <c r="DE166" s="52"/>
      <c r="DF166" s="52"/>
      <c r="DG166" s="52"/>
    </row>
    <row r="167" spans="93:111" x14ac:dyDescent="0.25">
      <c r="CO167" s="26"/>
      <c r="CP167" s="26"/>
      <c r="CQ167" s="26"/>
      <c r="CR167" s="26"/>
      <c r="CS167" s="26"/>
      <c r="CT167" s="26"/>
      <c r="CU167" s="26"/>
      <c r="CV167" s="26"/>
      <c r="CW167" s="26"/>
      <c r="CX167" s="26"/>
      <c r="CY167" s="26"/>
      <c r="CZ167" s="26"/>
      <c r="DA167" s="52"/>
      <c r="DB167" s="52"/>
      <c r="DC167" s="52"/>
      <c r="DD167" s="52"/>
      <c r="DE167" s="52"/>
      <c r="DF167" s="52"/>
      <c r="DG167" s="52"/>
    </row>
    <row r="168" spans="93:111" x14ac:dyDescent="0.25">
      <c r="CO168" s="26"/>
      <c r="CP168" s="26"/>
      <c r="CQ168" s="26"/>
      <c r="CR168" s="26"/>
      <c r="CS168" s="26"/>
      <c r="CT168" s="26"/>
      <c r="CU168" s="26"/>
      <c r="CV168" s="26"/>
      <c r="CW168" s="26"/>
      <c r="CX168" s="26"/>
      <c r="CY168" s="26"/>
      <c r="CZ168" s="26"/>
      <c r="DA168" s="52"/>
      <c r="DB168" s="52"/>
      <c r="DC168" s="52"/>
      <c r="DD168" s="52"/>
      <c r="DE168" s="52"/>
      <c r="DF168" s="52"/>
      <c r="DG168" s="52"/>
    </row>
    <row r="169" spans="93:111" x14ac:dyDescent="0.25">
      <c r="CO169" s="26"/>
      <c r="CP169" s="26"/>
      <c r="CQ169" s="26"/>
      <c r="CR169" s="26"/>
      <c r="CS169" s="26"/>
      <c r="CT169" s="26"/>
      <c r="CU169" s="26"/>
      <c r="CV169" s="26"/>
      <c r="CW169" s="26"/>
      <c r="CX169" s="26"/>
      <c r="CY169" s="26"/>
      <c r="CZ169" s="26"/>
      <c r="DA169" s="52"/>
      <c r="DB169" s="52"/>
      <c r="DC169" s="52"/>
      <c r="DD169" s="52"/>
      <c r="DE169" s="52"/>
      <c r="DF169" s="52"/>
      <c r="DG169" s="52"/>
    </row>
    <row r="170" spans="93:111" x14ac:dyDescent="0.25">
      <c r="CO170" s="26"/>
      <c r="CP170" s="26"/>
      <c r="CQ170" s="26"/>
      <c r="CR170" s="26"/>
      <c r="CS170" s="26"/>
      <c r="CT170" s="26"/>
      <c r="CU170" s="26"/>
      <c r="CV170" s="26"/>
      <c r="CW170" s="26"/>
      <c r="CX170" s="26"/>
      <c r="CY170" s="26"/>
      <c r="CZ170" s="26"/>
      <c r="DA170" s="52"/>
      <c r="DB170" s="52"/>
      <c r="DC170" s="52"/>
      <c r="DD170" s="52"/>
      <c r="DE170" s="52"/>
      <c r="DF170" s="52"/>
      <c r="DG170" s="52"/>
    </row>
    <row r="171" spans="93:111" x14ac:dyDescent="0.25">
      <c r="CO171" s="26"/>
      <c r="CP171" s="26"/>
      <c r="CQ171" s="26"/>
      <c r="CR171" s="26"/>
      <c r="CS171" s="26"/>
      <c r="CT171" s="26"/>
      <c r="CU171" s="26"/>
      <c r="CV171" s="26"/>
      <c r="CW171" s="26"/>
      <c r="CX171" s="26"/>
      <c r="CY171" s="26"/>
      <c r="CZ171" s="26"/>
      <c r="DA171" s="52"/>
      <c r="DB171" s="52"/>
      <c r="DC171" s="52"/>
      <c r="DD171" s="52"/>
      <c r="DE171" s="52"/>
      <c r="DF171" s="52"/>
      <c r="DG171" s="52"/>
    </row>
    <row r="172" spans="93:111" x14ac:dyDescent="0.25">
      <c r="CO172" s="26"/>
      <c r="CP172" s="26"/>
      <c r="CQ172" s="26"/>
      <c r="CR172" s="26"/>
      <c r="CS172" s="26"/>
      <c r="CT172" s="26"/>
      <c r="CU172" s="26"/>
      <c r="CV172" s="26"/>
      <c r="CW172" s="26"/>
      <c r="CX172" s="26"/>
      <c r="CY172" s="26"/>
      <c r="CZ172" s="26"/>
      <c r="DA172" s="52"/>
      <c r="DB172" s="52"/>
      <c r="DC172" s="52"/>
      <c r="DD172" s="52"/>
      <c r="DE172" s="52"/>
      <c r="DF172" s="52"/>
      <c r="DG172" s="52"/>
    </row>
    <row r="173" spans="93:111" x14ac:dyDescent="0.25">
      <c r="CO173" s="26"/>
      <c r="CP173" s="26"/>
      <c r="CQ173" s="26"/>
      <c r="CR173" s="26"/>
      <c r="CS173" s="26"/>
      <c r="CT173" s="26"/>
      <c r="CU173" s="26"/>
      <c r="CV173" s="26"/>
      <c r="CW173" s="26"/>
      <c r="CX173" s="26"/>
      <c r="CY173" s="26"/>
      <c r="CZ173" s="26"/>
      <c r="DA173" s="52"/>
      <c r="DB173" s="52"/>
      <c r="DC173" s="52"/>
      <c r="DD173" s="52"/>
      <c r="DE173" s="52"/>
      <c r="DF173" s="52"/>
      <c r="DG173" s="52"/>
    </row>
    <row r="174" spans="93:111" x14ac:dyDescent="0.25">
      <c r="CO174" s="26"/>
      <c r="CP174" s="26"/>
      <c r="CQ174" s="26"/>
      <c r="CR174" s="26"/>
      <c r="CS174" s="26"/>
      <c r="CT174" s="26"/>
      <c r="CU174" s="26"/>
      <c r="CV174" s="26"/>
      <c r="CW174" s="26"/>
      <c r="CX174" s="26"/>
      <c r="CY174" s="26"/>
      <c r="CZ174" s="26"/>
      <c r="DA174" s="52"/>
      <c r="DB174" s="52"/>
      <c r="DC174" s="52"/>
      <c r="DD174" s="52"/>
      <c r="DE174" s="52"/>
      <c r="DF174" s="52"/>
      <c r="DG174" s="52"/>
    </row>
    <row r="175" spans="93:111" x14ac:dyDescent="0.25">
      <c r="CO175" s="26"/>
      <c r="CP175" s="26"/>
      <c r="CQ175" s="26"/>
      <c r="CR175" s="26"/>
      <c r="CS175" s="26"/>
      <c r="CT175" s="26"/>
      <c r="CU175" s="26"/>
      <c r="CV175" s="26"/>
      <c r="CW175" s="26"/>
      <c r="CX175" s="26"/>
      <c r="CY175" s="26"/>
      <c r="CZ175" s="26"/>
      <c r="DA175" s="52"/>
      <c r="DB175" s="52"/>
      <c r="DC175" s="52"/>
      <c r="DD175" s="52"/>
      <c r="DE175" s="52"/>
      <c r="DF175" s="52"/>
      <c r="DG175" s="52"/>
    </row>
    <row r="176" spans="93:111" x14ac:dyDescent="0.25">
      <c r="CO176" s="26"/>
      <c r="CP176" s="26"/>
      <c r="CQ176" s="26"/>
      <c r="CR176" s="26"/>
      <c r="CS176" s="26"/>
      <c r="CT176" s="26"/>
      <c r="CU176" s="26"/>
      <c r="CV176" s="26"/>
      <c r="CW176" s="26"/>
      <c r="CX176" s="26"/>
      <c r="CY176" s="26"/>
      <c r="CZ176" s="26"/>
      <c r="DA176" s="52"/>
      <c r="DB176" s="52"/>
      <c r="DC176" s="52"/>
      <c r="DD176" s="52"/>
      <c r="DE176" s="52"/>
      <c r="DF176" s="52"/>
      <c r="DG176" s="52"/>
    </row>
    <row r="177" spans="93:111" x14ac:dyDescent="0.25">
      <c r="CO177" s="26"/>
      <c r="CP177" s="26"/>
      <c r="CQ177" s="26"/>
      <c r="CR177" s="26"/>
      <c r="CS177" s="26"/>
      <c r="CT177" s="26"/>
      <c r="CU177" s="26"/>
      <c r="CV177" s="26"/>
      <c r="CW177" s="26"/>
      <c r="CX177" s="26"/>
      <c r="CY177" s="26"/>
      <c r="CZ177" s="26"/>
      <c r="DA177" s="52"/>
      <c r="DB177" s="52"/>
      <c r="DC177" s="52"/>
      <c r="DD177" s="52"/>
      <c r="DE177" s="52"/>
      <c r="DF177" s="52"/>
      <c r="DG177" s="52"/>
    </row>
    <row r="178" spans="93:111" x14ac:dyDescent="0.25">
      <c r="CO178" s="26"/>
      <c r="CP178" s="26"/>
      <c r="CQ178" s="26"/>
      <c r="CR178" s="26"/>
      <c r="CS178" s="26"/>
      <c r="CT178" s="26"/>
      <c r="CU178" s="26"/>
      <c r="CV178" s="26"/>
      <c r="CW178" s="26"/>
      <c r="CX178" s="26"/>
      <c r="CY178" s="26"/>
      <c r="CZ178" s="26"/>
      <c r="DA178" s="52"/>
      <c r="DB178" s="52"/>
      <c r="DC178" s="52"/>
      <c r="DD178" s="52"/>
      <c r="DE178" s="52"/>
      <c r="DF178" s="52"/>
      <c r="DG178" s="52"/>
    </row>
    <row r="179" spans="93:111" x14ac:dyDescent="0.25">
      <c r="CO179" s="26"/>
      <c r="CP179" s="26"/>
      <c r="CQ179" s="26"/>
      <c r="CR179" s="26"/>
      <c r="CS179" s="26"/>
      <c r="CT179" s="26"/>
      <c r="CU179" s="26"/>
      <c r="CV179" s="26"/>
      <c r="CW179" s="26"/>
      <c r="CX179" s="26"/>
      <c r="CY179" s="26"/>
      <c r="CZ179" s="26"/>
      <c r="DA179" s="52"/>
      <c r="DB179" s="52"/>
      <c r="DC179" s="52"/>
      <c r="DD179" s="52"/>
      <c r="DE179" s="52"/>
      <c r="DF179" s="52"/>
      <c r="DG179" s="52"/>
    </row>
    <row r="180" spans="93:111" x14ac:dyDescent="0.25">
      <c r="CO180" s="26"/>
      <c r="CP180" s="26"/>
      <c r="CQ180" s="26"/>
      <c r="CR180" s="26"/>
      <c r="CS180" s="26"/>
      <c r="CT180" s="26"/>
      <c r="CU180" s="26"/>
      <c r="CV180" s="26"/>
      <c r="CW180" s="26"/>
      <c r="CX180" s="26"/>
      <c r="CY180" s="26"/>
      <c r="CZ180" s="26"/>
      <c r="DA180" s="52"/>
      <c r="DB180" s="52"/>
      <c r="DC180" s="52"/>
      <c r="DD180" s="52"/>
      <c r="DE180" s="52"/>
      <c r="DF180" s="52"/>
      <c r="DG180" s="52"/>
    </row>
    <row r="181" spans="93:111" x14ac:dyDescent="0.25">
      <c r="CO181" s="26"/>
      <c r="CP181" s="26"/>
      <c r="CQ181" s="26"/>
      <c r="CR181" s="26"/>
      <c r="CS181" s="26"/>
      <c r="CT181" s="26"/>
      <c r="CU181" s="26"/>
      <c r="CV181" s="26"/>
      <c r="CW181" s="26"/>
      <c r="CX181" s="26"/>
      <c r="CY181" s="26"/>
      <c r="CZ181" s="26"/>
      <c r="DA181" s="52"/>
      <c r="DB181" s="52"/>
      <c r="DC181" s="52"/>
      <c r="DD181" s="52"/>
      <c r="DE181" s="52"/>
      <c r="DF181" s="52"/>
      <c r="DG181" s="52"/>
    </row>
    <row r="182" spans="93:111" x14ac:dyDescent="0.25">
      <c r="CO182" s="26"/>
      <c r="CP182" s="26"/>
      <c r="CQ182" s="26"/>
      <c r="CR182" s="26"/>
      <c r="CS182" s="26"/>
      <c r="CT182" s="26"/>
      <c r="CU182" s="26"/>
      <c r="CV182" s="26"/>
      <c r="CW182" s="26"/>
      <c r="CX182" s="26"/>
      <c r="CY182" s="26"/>
      <c r="CZ182" s="26"/>
      <c r="DA182" s="52"/>
      <c r="DB182" s="52"/>
      <c r="DC182" s="52"/>
      <c r="DD182" s="52"/>
      <c r="DE182" s="52"/>
      <c r="DF182" s="52"/>
      <c r="DG182" s="52"/>
    </row>
    <row r="183" spans="93:111" x14ac:dyDescent="0.25">
      <c r="CO183" s="26"/>
      <c r="CP183" s="26"/>
      <c r="CQ183" s="26"/>
      <c r="CR183" s="26"/>
      <c r="CS183" s="26"/>
      <c r="CT183" s="26"/>
      <c r="CU183" s="26"/>
      <c r="CV183" s="26"/>
      <c r="CW183" s="26"/>
      <c r="CX183" s="26"/>
      <c r="CY183" s="26"/>
      <c r="CZ183" s="26"/>
      <c r="DA183" s="52"/>
      <c r="DB183" s="52"/>
      <c r="DC183" s="52"/>
      <c r="DD183" s="52"/>
      <c r="DE183" s="52"/>
      <c r="DF183" s="52"/>
      <c r="DG183" s="52"/>
    </row>
    <row r="184" spans="93:111" x14ac:dyDescent="0.25">
      <c r="CO184" s="26"/>
      <c r="CP184" s="26"/>
      <c r="CQ184" s="26"/>
      <c r="CR184" s="26"/>
      <c r="CS184" s="26"/>
      <c r="CT184" s="26"/>
      <c r="CU184" s="26"/>
      <c r="CV184" s="26"/>
      <c r="CW184" s="26"/>
      <c r="CX184" s="26"/>
      <c r="CY184" s="26"/>
      <c r="CZ184" s="26"/>
      <c r="DA184" s="52"/>
      <c r="DB184" s="52"/>
      <c r="DC184" s="52"/>
      <c r="DD184" s="52"/>
      <c r="DE184" s="52"/>
      <c r="DF184" s="52"/>
      <c r="DG184" s="52"/>
    </row>
    <row r="185" spans="93:111" x14ac:dyDescent="0.25">
      <c r="CO185" s="26"/>
      <c r="CP185" s="26"/>
      <c r="CQ185" s="26"/>
      <c r="CR185" s="26"/>
      <c r="CS185" s="26"/>
      <c r="CT185" s="26"/>
      <c r="CU185" s="26"/>
      <c r="CV185" s="26"/>
      <c r="CW185" s="26"/>
      <c r="CX185" s="26"/>
      <c r="CY185" s="26"/>
      <c r="CZ185" s="26"/>
      <c r="DA185" s="52"/>
      <c r="DB185" s="52"/>
      <c r="DC185" s="52"/>
      <c r="DD185" s="52"/>
      <c r="DE185" s="52"/>
      <c r="DF185" s="52"/>
      <c r="DG185" s="52"/>
    </row>
    <row r="186" spans="93:111" x14ac:dyDescent="0.25">
      <c r="CO186" s="26"/>
      <c r="CP186" s="26"/>
      <c r="CQ186" s="26"/>
      <c r="CR186" s="26"/>
      <c r="CS186" s="26"/>
      <c r="CT186" s="26"/>
      <c r="CU186" s="26"/>
      <c r="CV186" s="26"/>
      <c r="CW186" s="26"/>
      <c r="CX186" s="26"/>
      <c r="CY186" s="26"/>
      <c r="CZ186" s="26"/>
      <c r="DA186" s="52"/>
      <c r="DB186" s="52"/>
      <c r="DC186" s="52"/>
      <c r="DD186" s="52"/>
      <c r="DE186" s="52"/>
      <c r="DF186" s="52"/>
      <c r="DG186" s="52"/>
    </row>
    <row r="187" spans="93:111" x14ac:dyDescent="0.25">
      <c r="CO187" s="26"/>
      <c r="CP187" s="26"/>
      <c r="CQ187" s="26"/>
      <c r="CR187" s="26"/>
      <c r="CS187" s="26"/>
      <c r="CT187" s="26"/>
      <c r="CU187" s="26"/>
      <c r="CV187" s="26"/>
      <c r="CW187" s="26"/>
      <c r="CX187" s="26"/>
      <c r="CY187" s="26"/>
      <c r="CZ187" s="26"/>
      <c r="DA187" s="52"/>
      <c r="DB187" s="52"/>
      <c r="DC187" s="52"/>
      <c r="DD187" s="52"/>
      <c r="DE187" s="52"/>
      <c r="DF187" s="52"/>
      <c r="DG187" s="52"/>
    </row>
    <row r="188" spans="93:111" x14ac:dyDescent="0.25">
      <c r="CO188" s="26"/>
      <c r="CP188" s="26"/>
      <c r="CQ188" s="26"/>
      <c r="CR188" s="26"/>
      <c r="CS188" s="26"/>
      <c r="CT188" s="26"/>
      <c r="CU188" s="26"/>
      <c r="CV188" s="26"/>
      <c r="CW188" s="26"/>
      <c r="CX188" s="26"/>
      <c r="CY188" s="26"/>
      <c r="CZ188" s="26"/>
      <c r="DA188" s="52"/>
      <c r="DB188" s="52"/>
      <c r="DC188" s="52"/>
      <c r="DD188" s="52"/>
      <c r="DE188" s="52"/>
      <c r="DF188" s="52"/>
      <c r="DG188" s="52"/>
    </row>
    <row r="189" spans="93:111" x14ac:dyDescent="0.25">
      <c r="CO189" s="26"/>
      <c r="CP189" s="26"/>
      <c r="CQ189" s="26"/>
      <c r="CR189" s="26"/>
      <c r="CS189" s="26"/>
      <c r="CT189" s="26"/>
      <c r="CU189" s="26"/>
      <c r="CV189" s="26"/>
      <c r="CW189" s="26"/>
      <c r="CX189" s="26"/>
      <c r="CY189" s="26"/>
      <c r="CZ189" s="26"/>
      <c r="DA189" s="52"/>
      <c r="DB189" s="52"/>
      <c r="DC189" s="52"/>
      <c r="DD189" s="52"/>
      <c r="DE189" s="52"/>
      <c r="DF189" s="52"/>
      <c r="DG189" s="52"/>
    </row>
    <row r="190" spans="93:111" x14ac:dyDescent="0.25">
      <c r="CO190" s="26"/>
      <c r="CP190" s="26"/>
      <c r="CQ190" s="26"/>
      <c r="CR190" s="26"/>
      <c r="CS190" s="26"/>
      <c r="CT190" s="26"/>
      <c r="CU190" s="26"/>
      <c r="CV190" s="26"/>
      <c r="CW190" s="26"/>
      <c r="CX190" s="26"/>
      <c r="CY190" s="26"/>
      <c r="CZ190" s="26"/>
      <c r="DA190" s="52"/>
      <c r="DB190" s="52"/>
      <c r="DC190" s="52"/>
      <c r="DD190" s="52"/>
      <c r="DE190" s="52"/>
      <c r="DF190" s="52"/>
      <c r="DG190" s="52"/>
    </row>
    <row r="191" spans="93:111" x14ac:dyDescent="0.25">
      <c r="CO191" s="26"/>
      <c r="CP191" s="26"/>
      <c r="CQ191" s="26"/>
      <c r="CR191" s="26"/>
      <c r="CS191" s="26"/>
      <c r="CT191" s="26"/>
      <c r="CU191" s="26"/>
      <c r="CV191" s="26"/>
      <c r="CW191" s="26"/>
      <c r="CX191" s="26"/>
      <c r="CY191" s="26"/>
      <c r="CZ191" s="26"/>
      <c r="DA191" s="52"/>
      <c r="DB191" s="52"/>
      <c r="DC191" s="52"/>
      <c r="DD191" s="52"/>
      <c r="DE191" s="52"/>
      <c r="DF191" s="52"/>
      <c r="DG191" s="52"/>
    </row>
    <row r="192" spans="93:111" x14ac:dyDescent="0.25">
      <c r="CO192" s="26"/>
      <c r="CP192" s="26"/>
      <c r="CQ192" s="26"/>
      <c r="CR192" s="26"/>
      <c r="CS192" s="26"/>
      <c r="CT192" s="26"/>
      <c r="CU192" s="26"/>
      <c r="CV192" s="26"/>
      <c r="CW192" s="26"/>
      <c r="CX192" s="26"/>
      <c r="CY192" s="26"/>
      <c r="CZ192" s="26"/>
      <c r="DA192" s="52"/>
      <c r="DB192" s="52"/>
      <c r="DC192" s="52"/>
      <c r="DD192" s="52"/>
      <c r="DE192" s="52"/>
      <c r="DF192" s="52"/>
      <c r="DG192" s="52"/>
    </row>
    <row r="193" spans="93:111" x14ac:dyDescent="0.25">
      <c r="CO193" s="26"/>
      <c r="CP193" s="26"/>
      <c r="CQ193" s="26"/>
      <c r="CR193" s="26"/>
      <c r="CS193" s="26"/>
      <c r="CT193" s="26"/>
      <c r="CU193" s="26"/>
      <c r="CV193" s="26"/>
      <c r="CW193" s="26"/>
      <c r="CX193" s="26"/>
      <c r="CY193" s="26"/>
      <c r="CZ193" s="26"/>
      <c r="DA193" s="52"/>
      <c r="DB193" s="52"/>
      <c r="DC193" s="52"/>
      <c r="DD193" s="52"/>
      <c r="DE193" s="52"/>
      <c r="DF193" s="52"/>
      <c r="DG193" s="52"/>
    </row>
    <row r="194" spans="93:111" x14ac:dyDescent="0.25">
      <c r="CO194" s="26"/>
      <c r="CP194" s="26"/>
      <c r="CQ194" s="26"/>
      <c r="CR194" s="26"/>
      <c r="CS194" s="26"/>
      <c r="CT194" s="26"/>
      <c r="CU194" s="26"/>
      <c r="CV194" s="26"/>
      <c r="CW194" s="26"/>
      <c r="CX194" s="26"/>
      <c r="CY194" s="26"/>
      <c r="CZ194" s="26"/>
      <c r="DA194" s="52"/>
      <c r="DB194" s="52"/>
      <c r="DC194" s="52"/>
      <c r="DD194" s="52"/>
      <c r="DE194" s="52"/>
      <c r="DF194" s="52"/>
      <c r="DG194" s="52"/>
    </row>
    <row r="195" spans="93:111" x14ac:dyDescent="0.25">
      <c r="CO195" s="26"/>
      <c r="CP195" s="26"/>
      <c r="CQ195" s="26"/>
      <c r="CR195" s="26"/>
      <c r="CS195" s="26"/>
      <c r="CT195" s="26"/>
      <c r="CU195" s="26"/>
      <c r="CV195" s="26"/>
      <c r="CW195" s="26"/>
      <c r="CX195" s="26"/>
      <c r="CY195" s="26"/>
      <c r="CZ195" s="26"/>
      <c r="DA195" s="52"/>
      <c r="DB195" s="52"/>
      <c r="DC195" s="52"/>
      <c r="DD195" s="52"/>
      <c r="DE195" s="52"/>
      <c r="DF195" s="52"/>
      <c r="DG195" s="52"/>
    </row>
    <row r="196" spans="93:111" x14ac:dyDescent="0.25">
      <c r="CO196" s="26"/>
      <c r="CP196" s="26"/>
      <c r="CQ196" s="26"/>
      <c r="CR196" s="26"/>
      <c r="CS196" s="26"/>
      <c r="CT196" s="26"/>
      <c r="CU196" s="26"/>
      <c r="CV196" s="26"/>
      <c r="CW196" s="26"/>
      <c r="CX196" s="26"/>
      <c r="CY196" s="26"/>
      <c r="CZ196" s="26"/>
      <c r="DA196" s="52"/>
      <c r="DB196" s="52"/>
      <c r="DC196" s="52"/>
      <c r="DD196" s="52"/>
      <c r="DE196" s="52"/>
      <c r="DF196" s="52"/>
      <c r="DG196" s="52"/>
    </row>
    <row r="197" spans="93:111" x14ac:dyDescent="0.25">
      <c r="CO197" s="26"/>
      <c r="CP197" s="26"/>
      <c r="CQ197" s="26"/>
      <c r="CR197" s="26"/>
      <c r="CS197" s="26"/>
      <c r="CT197" s="26"/>
      <c r="CU197" s="26"/>
      <c r="CV197" s="26"/>
      <c r="CW197" s="26"/>
      <c r="CX197" s="26"/>
      <c r="CY197" s="26"/>
      <c r="CZ197" s="26"/>
      <c r="DA197" s="52"/>
      <c r="DB197" s="52"/>
      <c r="DC197" s="52"/>
      <c r="DD197" s="52"/>
      <c r="DE197" s="52"/>
      <c r="DF197" s="52"/>
      <c r="DG197" s="52"/>
    </row>
    <row r="198" spans="93:111" x14ac:dyDescent="0.25">
      <c r="CO198" s="26"/>
      <c r="CP198" s="26"/>
      <c r="CQ198" s="26"/>
      <c r="CR198" s="26"/>
      <c r="CS198" s="26"/>
      <c r="CT198" s="26"/>
      <c r="CU198" s="26"/>
      <c r="CV198" s="26"/>
      <c r="CW198" s="26"/>
      <c r="CX198" s="26"/>
      <c r="CY198" s="26"/>
      <c r="CZ198" s="26"/>
      <c r="DA198" s="52"/>
      <c r="DB198" s="52"/>
      <c r="DC198" s="52"/>
      <c r="DD198" s="52"/>
      <c r="DE198" s="52"/>
      <c r="DF198" s="52"/>
      <c r="DG198" s="52"/>
    </row>
    <row r="199" spans="93:111" x14ac:dyDescent="0.25">
      <c r="CO199" s="26"/>
      <c r="CP199" s="26"/>
      <c r="CQ199" s="26"/>
      <c r="CR199" s="26"/>
      <c r="CS199" s="26"/>
      <c r="CT199" s="26"/>
      <c r="CU199" s="26"/>
      <c r="CV199" s="26"/>
      <c r="CW199" s="26"/>
      <c r="CX199" s="26"/>
      <c r="CY199" s="26"/>
      <c r="CZ199" s="26"/>
      <c r="DA199" s="52"/>
      <c r="DB199" s="52"/>
      <c r="DC199" s="52"/>
      <c r="DD199" s="52"/>
      <c r="DE199" s="52"/>
      <c r="DF199" s="52"/>
      <c r="DG199" s="52"/>
    </row>
    <row r="200" spans="93:111" x14ac:dyDescent="0.25">
      <c r="CO200" s="26"/>
      <c r="CP200" s="26"/>
      <c r="CQ200" s="26"/>
      <c r="CR200" s="26"/>
      <c r="CS200" s="26"/>
      <c r="CT200" s="26"/>
      <c r="CU200" s="26"/>
      <c r="CV200" s="26"/>
      <c r="CW200" s="26"/>
      <c r="CX200" s="26"/>
      <c r="CY200" s="26"/>
      <c r="CZ200" s="26"/>
      <c r="DA200" s="52"/>
      <c r="DB200" s="52"/>
      <c r="DC200" s="52"/>
      <c r="DD200" s="52"/>
      <c r="DE200" s="52"/>
      <c r="DF200" s="52"/>
      <c r="DG200" s="52"/>
    </row>
    <row r="201" spans="93:111" x14ac:dyDescent="0.25">
      <c r="CO201" s="26"/>
      <c r="CP201" s="26"/>
      <c r="CQ201" s="26"/>
      <c r="CR201" s="26"/>
      <c r="CS201" s="26"/>
      <c r="CT201" s="26"/>
      <c r="CU201" s="26"/>
      <c r="CV201" s="26"/>
      <c r="CW201" s="26"/>
      <c r="CX201" s="26"/>
      <c r="CY201" s="26"/>
      <c r="CZ201" s="26"/>
      <c r="DA201" s="52"/>
      <c r="DB201" s="52"/>
      <c r="DC201" s="52"/>
      <c r="DD201" s="52"/>
      <c r="DE201" s="52"/>
      <c r="DF201" s="52"/>
      <c r="DG201" s="52"/>
    </row>
    <row r="202" spans="93:111" x14ac:dyDescent="0.25">
      <c r="CO202" s="26"/>
      <c r="CP202" s="26"/>
      <c r="CQ202" s="26"/>
      <c r="CR202" s="26"/>
      <c r="CS202" s="26"/>
      <c r="CT202" s="26"/>
      <c r="CU202" s="26"/>
      <c r="CV202" s="26"/>
      <c r="CW202" s="26"/>
      <c r="CX202" s="26"/>
      <c r="CY202" s="26"/>
      <c r="CZ202" s="26"/>
      <c r="DA202" s="52"/>
      <c r="DB202" s="52"/>
      <c r="DC202" s="52"/>
      <c r="DD202" s="52"/>
      <c r="DE202" s="52"/>
      <c r="DF202" s="52"/>
      <c r="DG202" s="52"/>
    </row>
    <row r="203" spans="93:111" x14ac:dyDescent="0.25">
      <c r="CO203" s="26"/>
      <c r="CP203" s="26"/>
      <c r="CQ203" s="26"/>
      <c r="CR203" s="26"/>
      <c r="CS203" s="26"/>
      <c r="CT203" s="26"/>
      <c r="CU203" s="26"/>
      <c r="CV203" s="26"/>
      <c r="CW203" s="26"/>
      <c r="CX203" s="26"/>
      <c r="CY203" s="26"/>
      <c r="CZ203" s="26"/>
      <c r="DA203" s="52"/>
      <c r="DB203" s="52"/>
      <c r="DC203" s="52"/>
      <c r="DD203" s="52"/>
      <c r="DE203" s="52"/>
      <c r="DF203" s="52"/>
      <c r="DG203" s="52"/>
    </row>
    <row r="204" spans="93:111" x14ac:dyDescent="0.25">
      <c r="CO204" s="26"/>
      <c r="CP204" s="26"/>
      <c r="CQ204" s="26"/>
      <c r="CR204" s="26"/>
      <c r="CS204" s="26"/>
      <c r="CT204" s="26"/>
      <c r="CU204" s="26"/>
      <c r="CV204" s="26"/>
      <c r="CW204" s="26"/>
      <c r="CX204" s="26"/>
      <c r="CY204" s="26"/>
      <c r="CZ204" s="26"/>
      <c r="DA204" s="52"/>
      <c r="DB204" s="52"/>
      <c r="DC204" s="52"/>
      <c r="DD204" s="52"/>
      <c r="DE204" s="52"/>
      <c r="DF204" s="52"/>
      <c r="DG204" s="52"/>
    </row>
    <row r="205" spans="93:111" x14ac:dyDescent="0.25">
      <c r="CO205" s="26"/>
      <c r="CP205" s="26"/>
      <c r="CQ205" s="26"/>
      <c r="CR205" s="26"/>
      <c r="CS205" s="26"/>
      <c r="CT205" s="26"/>
      <c r="CU205" s="26"/>
      <c r="CV205" s="26"/>
      <c r="CW205" s="26"/>
      <c r="CX205" s="26"/>
      <c r="CY205" s="26"/>
      <c r="CZ205" s="26"/>
      <c r="DA205" s="52"/>
      <c r="DB205" s="52"/>
      <c r="DC205" s="52"/>
      <c r="DD205" s="52"/>
      <c r="DE205" s="52"/>
      <c r="DF205" s="52"/>
      <c r="DG205" s="52"/>
    </row>
    <row r="206" spans="93:111" x14ac:dyDescent="0.25">
      <c r="CO206" s="26"/>
      <c r="CP206" s="26"/>
      <c r="CQ206" s="26"/>
      <c r="CR206" s="26"/>
      <c r="CS206" s="26"/>
      <c r="CT206" s="26"/>
      <c r="CU206" s="26"/>
      <c r="CV206" s="26"/>
      <c r="CW206" s="26"/>
      <c r="CX206" s="26"/>
      <c r="CY206" s="26"/>
      <c r="CZ206" s="26"/>
      <c r="DA206" s="52"/>
      <c r="DB206" s="52"/>
      <c r="DC206" s="52"/>
      <c r="DD206" s="52"/>
      <c r="DE206" s="52"/>
      <c r="DF206" s="52"/>
      <c r="DG206" s="52"/>
    </row>
    <row r="207" spans="93:111" x14ac:dyDescent="0.25">
      <c r="CO207" s="26"/>
      <c r="CP207" s="26"/>
      <c r="CQ207" s="26"/>
      <c r="CR207" s="26"/>
      <c r="CS207" s="26"/>
      <c r="CT207" s="26"/>
      <c r="CU207" s="26"/>
      <c r="CV207" s="26"/>
      <c r="CW207" s="26"/>
      <c r="CX207" s="26"/>
      <c r="CY207" s="26"/>
      <c r="CZ207" s="26"/>
      <c r="DA207" s="52"/>
      <c r="DB207" s="52"/>
      <c r="DC207" s="52"/>
      <c r="DD207" s="52"/>
      <c r="DE207" s="52"/>
      <c r="DF207" s="52"/>
      <c r="DG207" s="52"/>
    </row>
    <row r="208" spans="93:111" x14ac:dyDescent="0.25">
      <c r="CO208" s="26"/>
      <c r="CP208" s="26"/>
      <c r="CQ208" s="26"/>
      <c r="CR208" s="26"/>
      <c r="CS208" s="26"/>
      <c r="CT208" s="26"/>
      <c r="CU208" s="26"/>
      <c r="CV208" s="26"/>
      <c r="CW208" s="26"/>
      <c r="CX208" s="26"/>
      <c r="CY208" s="26"/>
      <c r="CZ208" s="26"/>
      <c r="DA208" s="52"/>
      <c r="DB208" s="52"/>
      <c r="DC208" s="52"/>
      <c r="DD208" s="52"/>
      <c r="DE208" s="52"/>
      <c r="DF208" s="52"/>
      <c r="DG208" s="52"/>
    </row>
    <row r="209" spans="93:111" x14ac:dyDescent="0.25">
      <c r="CO209" s="26"/>
      <c r="CP209" s="26"/>
      <c r="CQ209" s="26"/>
      <c r="CR209" s="26"/>
      <c r="CS209" s="26"/>
      <c r="CT209" s="26"/>
      <c r="CU209" s="26"/>
      <c r="CV209" s="26"/>
      <c r="CW209" s="26"/>
      <c r="CX209" s="26"/>
      <c r="CY209" s="26"/>
      <c r="CZ209" s="26"/>
      <c r="DA209" s="52"/>
      <c r="DB209" s="52"/>
      <c r="DC209" s="52"/>
      <c r="DD209" s="52"/>
      <c r="DE209" s="52"/>
      <c r="DF209" s="52"/>
      <c r="DG209" s="52"/>
    </row>
    <row r="210" spans="93:111" x14ac:dyDescent="0.25">
      <c r="CO210" s="26"/>
      <c r="CP210" s="26"/>
      <c r="CQ210" s="26"/>
      <c r="CR210" s="26"/>
      <c r="CS210" s="26"/>
      <c r="CT210" s="26"/>
      <c r="CU210" s="26"/>
      <c r="CV210" s="26"/>
      <c r="CW210" s="26"/>
      <c r="CX210" s="26"/>
      <c r="CY210" s="26"/>
      <c r="CZ210" s="26"/>
      <c r="DA210" s="52"/>
      <c r="DB210" s="52"/>
      <c r="DC210" s="52"/>
      <c r="DD210" s="52"/>
      <c r="DE210" s="52"/>
      <c r="DF210" s="52"/>
      <c r="DG210" s="52"/>
    </row>
    <row r="211" spans="93:111" x14ac:dyDescent="0.25">
      <c r="CO211" s="26"/>
      <c r="CP211" s="26"/>
      <c r="CQ211" s="26"/>
      <c r="CR211" s="26"/>
      <c r="CS211" s="26"/>
      <c r="CT211" s="26"/>
      <c r="CU211" s="26"/>
      <c r="CV211" s="26"/>
      <c r="CW211" s="26"/>
      <c r="CX211" s="26"/>
      <c r="CY211" s="26"/>
      <c r="CZ211" s="26"/>
      <c r="DA211" s="52"/>
      <c r="DB211" s="52"/>
      <c r="DC211" s="52"/>
      <c r="DD211" s="52"/>
      <c r="DE211" s="52"/>
      <c r="DF211" s="52"/>
      <c r="DG211" s="52"/>
    </row>
    <row r="212" spans="93:111" x14ac:dyDescent="0.25">
      <c r="CO212" s="26"/>
      <c r="CP212" s="26"/>
      <c r="CQ212" s="26"/>
      <c r="CR212" s="26"/>
      <c r="CS212" s="26"/>
      <c r="CT212" s="26"/>
      <c r="CU212" s="26"/>
      <c r="CV212" s="26"/>
      <c r="CW212" s="26"/>
      <c r="CX212" s="26"/>
      <c r="CY212" s="26"/>
      <c r="CZ212" s="26"/>
      <c r="DA212" s="52"/>
      <c r="DB212" s="52"/>
      <c r="DC212" s="52"/>
      <c r="DD212" s="52"/>
      <c r="DE212" s="52"/>
      <c r="DF212" s="52"/>
      <c r="DG212" s="52"/>
    </row>
    <row r="213" spans="93:111" x14ac:dyDescent="0.25">
      <c r="CO213" s="26"/>
      <c r="CP213" s="26"/>
      <c r="CQ213" s="26"/>
      <c r="CR213" s="26"/>
      <c r="CS213" s="26"/>
      <c r="CT213" s="26"/>
      <c r="CU213" s="26"/>
      <c r="CV213" s="26"/>
      <c r="CW213" s="26"/>
      <c r="CX213" s="26"/>
      <c r="CY213" s="26"/>
      <c r="CZ213" s="26"/>
      <c r="DA213" s="52"/>
      <c r="DB213" s="52"/>
      <c r="DC213" s="52"/>
      <c r="DD213" s="52"/>
      <c r="DE213" s="52"/>
      <c r="DF213" s="52"/>
      <c r="DG213" s="52"/>
    </row>
    <row r="214" spans="93:111" x14ac:dyDescent="0.25">
      <c r="CO214" s="26"/>
      <c r="CP214" s="26"/>
      <c r="CQ214" s="26"/>
      <c r="CR214" s="26"/>
      <c r="CS214" s="26"/>
      <c r="CT214" s="26"/>
      <c r="CU214" s="26"/>
      <c r="CV214" s="26"/>
      <c r="CW214" s="26"/>
      <c r="CX214" s="26"/>
      <c r="CY214" s="26"/>
      <c r="CZ214" s="26"/>
      <c r="DA214" s="52"/>
      <c r="DB214" s="52"/>
      <c r="DC214" s="52"/>
      <c r="DD214" s="52"/>
      <c r="DE214" s="52"/>
      <c r="DF214" s="52"/>
      <c r="DG214" s="52"/>
    </row>
    <row r="215" spans="93:111" x14ac:dyDescent="0.25">
      <c r="CO215" s="26"/>
      <c r="CP215" s="26"/>
      <c r="CQ215" s="26"/>
      <c r="CR215" s="26"/>
      <c r="CS215" s="26"/>
      <c r="CT215" s="26"/>
      <c r="CU215" s="26"/>
      <c r="CV215" s="26"/>
      <c r="CW215" s="26"/>
      <c r="CX215" s="26"/>
      <c r="CY215" s="26"/>
      <c r="CZ215" s="26"/>
      <c r="DA215" s="52"/>
      <c r="DB215" s="52"/>
      <c r="DC215" s="52"/>
      <c r="DD215" s="52"/>
      <c r="DE215" s="52"/>
      <c r="DF215" s="52"/>
      <c r="DG215" s="52"/>
    </row>
    <row r="216" spans="93:111" x14ac:dyDescent="0.25">
      <c r="CO216" s="26"/>
      <c r="CP216" s="26"/>
      <c r="CQ216" s="26"/>
      <c r="CR216" s="26"/>
      <c r="CS216" s="26"/>
      <c r="CT216" s="26"/>
      <c r="CU216" s="26"/>
      <c r="CV216" s="26"/>
      <c r="CW216" s="26"/>
      <c r="CX216" s="26"/>
      <c r="CY216" s="26"/>
      <c r="CZ216" s="26"/>
      <c r="DA216" s="52"/>
      <c r="DB216" s="52"/>
      <c r="DC216" s="52"/>
      <c r="DD216" s="52"/>
      <c r="DE216" s="52"/>
      <c r="DF216" s="52"/>
      <c r="DG216" s="52"/>
    </row>
    <row r="217" spans="93:111" x14ac:dyDescent="0.25">
      <c r="CO217" s="26"/>
      <c r="CP217" s="26"/>
      <c r="CQ217" s="26"/>
      <c r="CR217" s="26"/>
      <c r="CS217" s="26"/>
      <c r="CT217" s="26"/>
      <c r="CU217" s="26"/>
      <c r="CV217" s="26"/>
      <c r="CW217" s="26"/>
      <c r="CX217" s="26"/>
      <c r="CY217" s="26"/>
      <c r="CZ217" s="26"/>
      <c r="DA217" s="52"/>
      <c r="DB217" s="52"/>
      <c r="DC217" s="52"/>
      <c r="DD217" s="52"/>
      <c r="DE217" s="52"/>
      <c r="DF217" s="52"/>
      <c r="DG217" s="52"/>
    </row>
    <row r="218" spans="93:111" x14ac:dyDescent="0.25">
      <c r="CO218" s="26"/>
      <c r="CP218" s="26"/>
      <c r="CQ218" s="26"/>
      <c r="CR218" s="26"/>
      <c r="CS218" s="26"/>
      <c r="CT218" s="26"/>
      <c r="CU218" s="26"/>
      <c r="CV218" s="26"/>
      <c r="CW218" s="26"/>
      <c r="CX218" s="26"/>
      <c r="CY218" s="26"/>
      <c r="CZ218" s="26"/>
      <c r="DA218" s="52"/>
      <c r="DB218" s="52"/>
      <c r="DC218" s="52"/>
      <c r="DD218" s="52"/>
      <c r="DE218" s="52"/>
      <c r="DF218" s="52"/>
      <c r="DG218" s="52"/>
    </row>
    <row r="219" spans="93:111" x14ac:dyDescent="0.25">
      <c r="CO219" s="26"/>
      <c r="CP219" s="26"/>
      <c r="CQ219" s="26"/>
      <c r="CR219" s="26"/>
      <c r="CS219" s="26"/>
      <c r="CT219" s="26"/>
      <c r="CU219" s="26"/>
      <c r="CV219" s="26"/>
      <c r="CW219" s="26"/>
      <c r="CX219" s="26"/>
      <c r="CY219" s="26"/>
      <c r="CZ219" s="26"/>
      <c r="DA219" s="52"/>
      <c r="DB219" s="52"/>
      <c r="DC219" s="52"/>
      <c r="DD219" s="52"/>
      <c r="DE219" s="52"/>
      <c r="DF219" s="52"/>
      <c r="DG219" s="52"/>
    </row>
    <row r="220" spans="93:111" x14ac:dyDescent="0.25">
      <c r="CO220" s="26"/>
      <c r="CP220" s="26"/>
      <c r="CQ220" s="26"/>
      <c r="CR220" s="26"/>
      <c r="CS220" s="26"/>
      <c r="CT220" s="26"/>
      <c r="CU220" s="26"/>
      <c r="CV220" s="26"/>
      <c r="CW220" s="26"/>
      <c r="CX220" s="26"/>
      <c r="CY220" s="26"/>
      <c r="CZ220" s="26"/>
      <c r="DA220" s="52"/>
      <c r="DB220" s="52"/>
      <c r="DC220" s="52"/>
      <c r="DD220" s="52"/>
      <c r="DE220" s="52"/>
      <c r="DF220" s="52"/>
      <c r="DG220" s="52"/>
    </row>
    <row r="221" spans="93:111" x14ac:dyDescent="0.25">
      <c r="CO221" s="26"/>
      <c r="CP221" s="26"/>
      <c r="CQ221" s="26"/>
      <c r="CR221" s="26"/>
      <c r="CS221" s="26"/>
      <c r="CT221" s="26"/>
      <c r="CU221" s="26"/>
      <c r="CV221" s="26"/>
      <c r="CW221" s="26"/>
      <c r="CX221" s="26"/>
      <c r="CY221" s="26"/>
      <c r="CZ221" s="26"/>
      <c r="DA221" s="52"/>
      <c r="DB221" s="52"/>
      <c r="DC221" s="52"/>
      <c r="DD221" s="52"/>
      <c r="DE221" s="52"/>
      <c r="DF221" s="52"/>
      <c r="DG221" s="52"/>
    </row>
  </sheetData>
  <mergeCells count="74">
    <mergeCell ref="CH70:DB70"/>
    <mergeCell ref="CH108:CN108"/>
    <mergeCell ref="CZ104:CZ108"/>
    <mergeCell ref="CZ99:CZ103"/>
    <mergeCell ref="CH103:CN103"/>
    <mergeCell ref="CI99:CJ99"/>
    <mergeCell ref="CL99:CN100"/>
    <mergeCell ref="CI104:CJ104"/>
    <mergeCell ref="CL104:CN105"/>
    <mergeCell ref="DO26:DO29"/>
    <mergeCell ref="CZ89:CZ93"/>
    <mergeCell ref="CH93:CN93"/>
    <mergeCell ref="CZ94:CZ98"/>
    <mergeCell ref="CH98:CN98"/>
    <mergeCell ref="CZ84:CZ88"/>
    <mergeCell ref="CI84:CJ84"/>
    <mergeCell ref="CL84:CN85"/>
    <mergeCell ref="CI89:CJ89"/>
    <mergeCell ref="CL89:CN90"/>
    <mergeCell ref="CI94:CJ94"/>
    <mergeCell ref="CL94:CN95"/>
    <mergeCell ref="A13:H13"/>
    <mergeCell ref="CZ74:CZ78"/>
    <mergeCell ref="CZ79:CZ83"/>
    <mergeCell ref="DO16:DO19"/>
    <mergeCell ref="DO21:DO24"/>
    <mergeCell ref="CI74:CJ74"/>
    <mergeCell ref="CL74:CN75"/>
    <mergeCell ref="CI79:CJ79"/>
    <mergeCell ref="CL79:CN80"/>
    <mergeCell ref="DB16:DC16"/>
    <mergeCell ref="DE16:DI17"/>
    <mergeCell ref="DB17:DD17"/>
    <mergeCell ref="DB19:DF20"/>
    <mergeCell ref="DG18:DI20"/>
    <mergeCell ref="DB21:DI22"/>
    <mergeCell ref="DB23:DC23"/>
    <mergeCell ref="DE23:DI24"/>
    <mergeCell ref="DB24:DD24"/>
    <mergeCell ref="DO31:DO34"/>
    <mergeCell ref="DG32:DI34"/>
    <mergeCell ref="DB33:DF34"/>
    <mergeCell ref="DB35:DI36"/>
    <mergeCell ref="DG25:DI27"/>
    <mergeCell ref="DB26:DF27"/>
    <mergeCell ref="DB28:DI29"/>
    <mergeCell ref="DB30:DC30"/>
    <mergeCell ref="DE30:DI31"/>
    <mergeCell ref="DB31:DD31"/>
    <mergeCell ref="DB37:DC37"/>
    <mergeCell ref="DE37:DI38"/>
    <mergeCell ref="DB38:DD38"/>
    <mergeCell ref="DG39:DI41"/>
    <mergeCell ref="DB40:DF41"/>
    <mergeCell ref="DB49:DI50"/>
    <mergeCell ref="DO38:DO41"/>
    <mergeCell ref="DB42:DI43"/>
    <mergeCell ref="DB44:DC44"/>
    <mergeCell ref="DE44:DI45"/>
    <mergeCell ref="DB45:DD45"/>
    <mergeCell ref="DG46:DI48"/>
    <mergeCell ref="DB47:DF48"/>
    <mergeCell ref="DB51:DC51"/>
    <mergeCell ref="DE51:DI52"/>
    <mergeCell ref="DB52:DD52"/>
    <mergeCell ref="DG53:DI55"/>
    <mergeCell ref="DB54:DF55"/>
    <mergeCell ref="DB63:DI64"/>
    <mergeCell ref="DB56:DI57"/>
    <mergeCell ref="DB58:DC58"/>
    <mergeCell ref="DE58:DI59"/>
    <mergeCell ref="DB59:DD59"/>
    <mergeCell ref="DG60:DI62"/>
    <mergeCell ref="DB61:DF62"/>
  </mergeCells>
  <conditionalFormatting sqref="AS3:AS9">
    <cfRule type="cellIs" dxfId="0" priority="18" operator="equal">
      <formula>0</formula>
    </cfRule>
  </conditionalFormatting>
  <hyperlinks>
    <hyperlink ref="AC3" r:id="rId1"/>
  </hyperlinks>
  <pageMargins left="0.31496062992125984" right="0.31496062992125984" top="0.78740157480314965" bottom="0.39370078740157483" header="0.39370078740157483" footer="0.31496062992125984"/>
  <pageSetup paperSize="9" orientation="portrait" r:id="rId2"/>
  <headerFooter>
    <oddHeader>&amp;LCalendrier marche Audax 2019&amp;C&amp;P &amp;N&amp;R&amp;D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Tests saisie auto</vt:lpstr>
      <vt:lpstr>Feuil2</vt:lpstr>
      <vt:lpstr>Feuil3</vt:lpstr>
      <vt:lpstr>'Tests saisie auto'!Zone_d_impression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Utilisateur Windows</cp:lastModifiedBy>
  <cp:lastPrinted>2019-01-25T17:06:37Z</cp:lastPrinted>
  <dcterms:created xsi:type="dcterms:W3CDTF">2019-01-23T13:23:47Z</dcterms:created>
  <dcterms:modified xsi:type="dcterms:W3CDTF">2019-02-01T14:26:36Z</dcterms:modified>
</cp:coreProperties>
</file>