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9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xr:revisionPtr revIDLastSave="0" documentId="13_ncr:1_{857EF8C9-34F2-480A-93F6-12BDF3B98DB5}" xr6:coauthVersionLast="36" xr6:coauthVersionMax="36" xr10:uidLastSave="{00000000-0000-0000-0000-000000000000}"/>
  <bookViews>
    <workbookView xWindow="0" yWindow="0" windowWidth="19200" windowHeight="6950" tabRatio="724" firstSheet="2" activeTab="5" xr2:uid="{00000000-000D-0000-FFFF-FFFF00000000}"/>
  </bookViews>
  <sheets>
    <sheet name="Table" sheetId="2" state="veryHidden" r:id="rId1"/>
    <sheet name="Feuil1" sheetId="11" state="veryHidden" r:id="rId2"/>
    <sheet name="bienvenue" sheetId="6" r:id="rId3"/>
    <sheet name="demande d'intervention" sheetId="1" r:id="rId4"/>
    <sheet name="BT en cours" sheetId="4" r:id="rId5"/>
    <sheet name="Rapport intervention" sheetId="13" r:id="rId6"/>
    <sheet name="BT terminé" sheetId="8" state="veryHidden" r:id="rId7"/>
    <sheet name="Graphique" sheetId="9" state="veryHidden" r:id="rId8"/>
    <sheet name="libre" sheetId="10" state="veryHidden" r:id="rId9"/>
    <sheet name="modif " sheetId="5" state="veryHidden" r:id="rId10"/>
    <sheet name="parametrage" sheetId="7" state="veryHidden" r:id="rId11"/>
    <sheet name="reset" sheetId="12" state="veryHidden" r:id="rId12"/>
  </sheets>
  <functionGroups builtInGroupCount="19"/>
  <definedNames>
    <definedName name="_xlnm._FilterDatabase" localSheetId="4" hidden="1">'BT en cours'!$A$3:$I$3</definedName>
    <definedName name="_xlnm._FilterDatabase" localSheetId="6" hidden="1">'BT terminé'!$A$3:$Q$3</definedName>
    <definedName name="bt">'demande d''intervention'!$C$13</definedName>
    <definedName name="bt_2">'Rapport intervention'!$C$13</definedName>
    <definedName name="conclusion">'Rapport intervention'!$B$52:$H$61</definedName>
    <definedName name="date">'demande d''intervention'!$C$9</definedName>
    <definedName name="date_2">'Rapport intervention'!$C$9</definedName>
    <definedName name="date_fin">'Rapport intervention'!$B$42:$E$42</definedName>
    <definedName name="date_fin_inter">'Rapport intervention'!$D$45</definedName>
    <definedName name="demandeur">'demande d''intervention'!$G$9</definedName>
    <definedName name="demandeur_2">'Rapport intervention'!$G$9</definedName>
    <definedName name="equipement">'demande d''intervention'!$B$16</definedName>
    <definedName name="equipement_2">'Rapport intervention'!$B$16</definedName>
    <definedName name="heure_debut">'Rapport intervention'!$D$42</definedName>
    <definedName name="heure_inter">'Rapport intervention'!$D$47</definedName>
    <definedName name="heure_redemarage">'Rapport intervention'!$D$46</definedName>
    <definedName name="INTERV">Table!$F$2</definedName>
    <definedName name="objet">'demande d''intervention'!$B$25</definedName>
    <definedName name="OBJET_2">'Rapport intervention'!$B$25</definedName>
    <definedName name="piece">'Rapport intervention'!$D$49</definedName>
    <definedName name="priorité">'demande d''intervention'!$D$22</definedName>
    <definedName name="priorité_2">'Rapport intervention'!$D$22</definedName>
    <definedName name="réalisé_par">'demande d''intervention'!$G$13</definedName>
    <definedName name="réalisé_par_2">'Rapport intervention'!$G$13</definedName>
    <definedName name="sous_ensemble">'demande d''intervention'!$D$18</definedName>
    <definedName name="sous_ensemble_2">'Rapport intervention'!$D$18</definedName>
    <definedName name="technicien">'Rapport intervention'!$F$42</definedName>
    <definedName name="typinterv">'demande d''intervention'!$D$20</definedName>
    <definedName name="typinterv_2">'Rapport intervention'!$D$20</definedName>
    <definedName name="_xlnm.Print_Area" localSheetId="3">'demande d''intervention'!$A$2:$I$38</definedName>
  </definedNames>
  <calcPr calcId="179021"/>
</workbook>
</file>

<file path=xl/calcChain.xml><?xml version="1.0" encoding="utf-8"?>
<calcChain xmlns="http://schemas.openxmlformats.org/spreadsheetml/2006/main">
  <c r="A15" i="9" l="1"/>
  <c r="A14" i="9"/>
  <c r="A13" i="9"/>
  <c r="L21" i="2" l="1"/>
  <c r="O21" i="2"/>
  <c r="R21" i="2"/>
  <c r="L16" i="2"/>
  <c r="O16" i="2"/>
  <c r="R16" i="2"/>
  <c r="O13" i="2"/>
  <c r="R13" i="2"/>
  <c r="L13" i="2"/>
  <c r="I13" i="2" s="1"/>
  <c r="O14" i="2"/>
  <c r="R14" i="2"/>
  <c r="L14" i="2"/>
  <c r="I14" i="2" s="1"/>
  <c r="O29" i="2"/>
  <c r="L29" i="2"/>
  <c r="R29" i="2"/>
  <c r="O15" i="2"/>
  <c r="R15" i="2"/>
  <c r="L15" i="2"/>
  <c r="I15" i="2" s="1"/>
  <c r="O27" i="2"/>
  <c r="L27" i="2"/>
  <c r="I27" i="2" s="1"/>
  <c r="R27" i="2"/>
  <c r="O17" i="2"/>
  <c r="R17" i="2"/>
  <c r="L17" i="2"/>
  <c r="R19" i="2"/>
  <c r="L19" i="2"/>
  <c r="O19" i="2"/>
  <c r="I19" i="2"/>
  <c r="L30" i="2"/>
  <c r="O30" i="2"/>
  <c r="R30" i="2"/>
  <c r="N30" i="2"/>
  <c r="H30" i="2" s="1"/>
  <c r="K30" i="2"/>
  <c r="Q30" i="2"/>
  <c r="N29" i="2"/>
  <c r="K29" i="2"/>
  <c r="H29" i="2" s="1"/>
  <c r="Q29" i="2"/>
  <c r="O28" i="2"/>
  <c r="L28" i="2"/>
  <c r="R28" i="2"/>
  <c r="N28" i="2"/>
  <c r="K28" i="2"/>
  <c r="H28" i="2"/>
  <c r="Q28" i="2"/>
  <c r="N27" i="2"/>
  <c r="H27" i="2" s="1"/>
  <c r="K27" i="2"/>
  <c r="Q27" i="2"/>
  <c r="O26" i="2"/>
  <c r="L26" i="2"/>
  <c r="R26" i="2"/>
  <c r="N26" i="2"/>
  <c r="K26" i="2"/>
  <c r="H26" i="2" s="1"/>
  <c r="Q26" i="2"/>
  <c r="O25" i="2"/>
  <c r="I25" i="2"/>
  <c r="L25" i="2"/>
  <c r="R25" i="2"/>
  <c r="N25" i="2"/>
  <c r="K25" i="2"/>
  <c r="H25" i="2" s="1"/>
  <c r="Q25" i="2"/>
  <c r="O24" i="2"/>
  <c r="L24" i="2"/>
  <c r="I24" i="2" s="1"/>
  <c r="R24" i="2"/>
  <c r="N24" i="2"/>
  <c r="K24" i="2"/>
  <c r="Q24" i="2"/>
  <c r="O23" i="2"/>
  <c r="R23" i="2"/>
  <c r="L23" i="2"/>
  <c r="N23" i="2"/>
  <c r="Q23" i="2"/>
  <c r="K23" i="2"/>
  <c r="O22" i="2"/>
  <c r="R22" i="2"/>
  <c r="L22" i="2"/>
  <c r="N22" i="2"/>
  <c r="H22" i="2" s="1"/>
  <c r="Q22" i="2"/>
  <c r="K22" i="2"/>
  <c r="N21" i="2"/>
  <c r="Q21" i="2"/>
  <c r="K21" i="2"/>
  <c r="O20" i="2"/>
  <c r="R20" i="2"/>
  <c r="L20" i="2"/>
  <c r="N20" i="2"/>
  <c r="H20" i="2" s="1"/>
  <c r="Q20" i="2"/>
  <c r="K20" i="2"/>
  <c r="N19" i="2"/>
  <c r="Q19" i="2"/>
  <c r="K19" i="2"/>
  <c r="O18" i="2"/>
  <c r="R18" i="2"/>
  <c r="L18" i="2"/>
  <c r="N18" i="2"/>
  <c r="Q18" i="2"/>
  <c r="K18" i="2"/>
  <c r="N17" i="2"/>
  <c r="Q17" i="2"/>
  <c r="K17" i="2"/>
  <c r="H17" i="2" s="1"/>
  <c r="N16" i="2"/>
  <c r="Q16" i="2"/>
  <c r="K16" i="2"/>
  <c r="H16" i="2" s="1"/>
  <c r="N15" i="2"/>
  <c r="H15" i="2" s="1"/>
  <c r="Q15" i="2"/>
  <c r="K15" i="2"/>
  <c r="N14" i="2"/>
  <c r="Q14" i="2"/>
  <c r="H14" i="2"/>
  <c r="K14" i="2"/>
  <c r="N13" i="2"/>
  <c r="H13" i="2"/>
  <c r="Q13" i="2"/>
  <c r="K13" i="2"/>
  <c r="H10" i="2"/>
  <c r="H9" i="2"/>
  <c r="H8" i="2"/>
  <c r="H7" i="2"/>
  <c r="H6" i="2"/>
  <c r="H5" i="2"/>
  <c r="H4" i="2"/>
  <c r="I26" i="2"/>
  <c r="I17" i="2"/>
  <c r="I30" i="2" l="1"/>
  <c r="I29" i="2"/>
  <c r="I22" i="2"/>
  <c r="H19" i="2"/>
  <c r="I20" i="2"/>
  <c r="H24" i="2"/>
  <c r="H21" i="2"/>
  <c r="I16" i="2"/>
  <c r="H18" i="2"/>
  <c r="H23" i="2"/>
  <c r="I28" i="2"/>
  <c r="I21" i="2"/>
  <c r="I32" i="2" s="1"/>
  <c r="I18" i="2"/>
  <c r="I23" i="2"/>
</calcChain>
</file>

<file path=xl/sharedStrings.xml><?xml version="1.0" encoding="utf-8"?>
<sst xmlns="http://schemas.openxmlformats.org/spreadsheetml/2006/main" count="690" uniqueCount="286">
  <si>
    <t>Direction</t>
  </si>
  <si>
    <t>Chauffage</t>
  </si>
  <si>
    <t>D.G.</t>
  </si>
  <si>
    <t>C.C.A.S.</t>
  </si>
  <si>
    <t>Cuisine</t>
  </si>
  <si>
    <t>Electricité</t>
  </si>
  <si>
    <t>D.A.S.I.</t>
  </si>
  <si>
    <t>Restaurant P.Landais</t>
  </si>
  <si>
    <t>Menuiserie</t>
  </si>
  <si>
    <t>C.N.H.R.</t>
  </si>
  <si>
    <t>Plomberie</t>
  </si>
  <si>
    <t>Sécurité</t>
  </si>
  <si>
    <t>Alisé</t>
  </si>
  <si>
    <t>Divers</t>
  </si>
  <si>
    <t>RPA Bout-des-Landes B2</t>
  </si>
  <si>
    <t>RPA Bout-des-Landes B3</t>
  </si>
  <si>
    <t>RPA Clos-Toreau C1</t>
  </si>
  <si>
    <t>Date</t>
  </si>
  <si>
    <t>RPA Clos-Toreau C2</t>
  </si>
  <si>
    <t>RPA Fonteny</t>
  </si>
  <si>
    <t>Nom du Demandeur</t>
  </si>
  <si>
    <t>RPA Malville</t>
  </si>
  <si>
    <t>RPA Pirmil</t>
  </si>
  <si>
    <t>RPA Port-Boyer</t>
  </si>
  <si>
    <t>RPA Sylvain Royé</t>
  </si>
  <si>
    <t>RC Fonteny</t>
  </si>
  <si>
    <t>RC Madeleine</t>
  </si>
  <si>
    <t>RC Malville</t>
  </si>
  <si>
    <t>RC Manufacture</t>
  </si>
  <si>
    <t>RC Pirmil</t>
  </si>
  <si>
    <t>RC Port-Boyer</t>
  </si>
  <si>
    <t>RC Savenay</t>
  </si>
  <si>
    <t>RC Le Pin-Sec</t>
  </si>
  <si>
    <t>D.P.A.</t>
  </si>
  <si>
    <t>Serrurerie</t>
  </si>
  <si>
    <t>Couverture</t>
  </si>
  <si>
    <t>Etanchéité</t>
  </si>
  <si>
    <t>Vitrerie</t>
  </si>
  <si>
    <t>Adresse</t>
  </si>
  <si>
    <t>Type d'établissemt</t>
  </si>
  <si>
    <t>Equipement</t>
  </si>
  <si>
    <t>E.H.P.A.D</t>
  </si>
  <si>
    <t>C.H.R.S.</t>
  </si>
  <si>
    <t>C.A.D.A.</t>
  </si>
  <si>
    <t>Restaurant-Club</t>
  </si>
  <si>
    <t>Résidence</t>
  </si>
  <si>
    <t>Association</t>
  </si>
  <si>
    <t>A.I.S.L.</t>
  </si>
  <si>
    <t>1 bis Place St Similien</t>
  </si>
  <si>
    <t>16 rue P. Landais</t>
  </si>
  <si>
    <t>2 rue Arago</t>
  </si>
  <si>
    <t>4 place François II</t>
  </si>
  <si>
    <t>8 rue de la Pelleterie</t>
  </si>
  <si>
    <t>6 rue de Concarneau</t>
  </si>
  <si>
    <t>4 rue d'Hendaye</t>
  </si>
  <si>
    <t>2 rue d'Hendaye</t>
  </si>
  <si>
    <t>27 rue de Fonteny</t>
  </si>
  <si>
    <t>29 rue de Malville</t>
  </si>
  <si>
    <t>31 rue de Malville</t>
  </si>
  <si>
    <t>4 rue de la Turballe</t>
  </si>
  <si>
    <t>2 rue de la Turballe</t>
  </si>
  <si>
    <t>8 rue Sylvain Royé</t>
  </si>
  <si>
    <t>RC Bout des Landes</t>
  </si>
  <si>
    <t>RC Clos Toreau</t>
  </si>
  <si>
    <t>6 avenue Laurent Bonnevay</t>
  </si>
  <si>
    <t>6 rue de Hercé</t>
  </si>
  <si>
    <t>27 rue du Croissant</t>
  </si>
  <si>
    <t>18 rue de Savenay</t>
  </si>
  <si>
    <t>3 rue de Valenciennes</t>
  </si>
  <si>
    <t>7 rue de Chambellan</t>
  </si>
  <si>
    <t>1 rue des Récollets</t>
  </si>
  <si>
    <t>9 rue de Bréa</t>
  </si>
  <si>
    <t>13 rue de la Haute Mitrie</t>
  </si>
  <si>
    <t>24 bis rue des Olivettes</t>
  </si>
  <si>
    <t>14 bis - 16 bis bd Maréchal Juin</t>
  </si>
  <si>
    <t>Hangar Famille Détresse</t>
  </si>
  <si>
    <t>1 rue des Granits</t>
  </si>
  <si>
    <t>Hangar Secours Populaire</t>
  </si>
  <si>
    <t>Hangar C.N.H. R.</t>
  </si>
  <si>
    <t>Siège Social</t>
  </si>
  <si>
    <t>RPA Croissant</t>
  </si>
  <si>
    <t>RC Croissant</t>
  </si>
  <si>
    <t>E.H.P.A.D. La Madeleine</t>
  </si>
  <si>
    <t>E.H.P.A.D. Bréa</t>
  </si>
  <si>
    <t>E.H.P.A.D. Haute-Mitrie</t>
  </si>
  <si>
    <t>E.H.P.A.D. Ma maison</t>
  </si>
  <si>
    <t>Foyer Champs de Mars</t>
  </si>
  <si>
    <t>Foyer St Martin</t>
  </si>
  <si>
    <t>16 rue A. de Monzie</t>
  </si>
  <si>
    <t>41 bis bd Gustave Roch</t>
  </si>
  <si>
    <t>Foyer St Benoît</t>
  </si>
  <si>
    <t>43 et 45 bd Gustave Roch</t>
  </si>
  <si>
    <t>Sophonie</t>
  </si>
  <si>
    <t>23 rue du Moulin</t>
  </si>
  <si>
    <t>Bar l'Escale</t>
  </si>
  <si>
    <t>12 rue Paul Claudel</t>
  </si>
  <si>
    <t>Atelier Mécanord</t>
  </si>
  <si>
    <t>34 rue A. de Vigny</t>
  </si>
  <si>
    <t>46 rue des Renards</t>
  </si>
  <si>
    <t>Croix Rouge</t>
  </si>
  <si>
    <t>9 bd Albert Thomas</t>
  </si>
  <si>
    <t>Atelier Bricolage</t>
  </si>
  <si>
    <t>7 place des Dervalières</t>
  </si>
  <si>
    <t>Beau Rivage</t>
  </si>
  <si>
    <t>8 chemin des Bateliers</t>
  </si>
  <si>
    <t>Banque Alimentaire</t>
  </si>
  <si>
    <t>23 chemin des Bateliers</t>
  </si>
  <si>
    <t>Maison d'accueil de jour (Francisco ferrrer)</t>
  </si>
  <si>
    <t>2- 4 rue F. Ferrer</t>
  </si>
  <si>
    <t>91 bis rue des Hauts Pavés</t>
  </si>
  <si>
    <t>34 rue Félix Lemoine</t>
  </si>
  <si>
    <t>Archipel</t>
  </si>
  <si>
    <t>Nettoyage</t>
  </si>
  <si>
    <t>Curage</t>
  </si>
  <si>
    <t>Rénovation appartement</t>
  </si>
  <si>
    <t>Réparation volet</t>
  </si>
  <si>
    <t>Les Restos du Cœur (1)</t>
  </si>
  <si>
    <t>Les Restos du Cœur (2)</t>
  </si>
  <si>
    <t>CADA Safran (Site)</t>
  </si>
  <si>
    <t>CADA Safran (Appart)</t>
  </si>
  <si>
    <t>E.H.P.A.D. Chambellan</t>
  </si>
  <si>
    <t>Tables de travail</t>
  </si>
  <si>
    <t>Restaurant Social &amp; Alisé</t>
  </si>
  <si>
    <t>ETABL</t>
  </si>
  <si>
    <t>ETABL établissement</t>
  </si>
  <si>
    <t>Equipement/Adresse</t>
  </si>
  <si>
    <t xml:space="preserve"> DIR=3 Equipement/Adresse</t>
  </si>
  <si>
    <t xml:space="preserve"> DIR=2 Equipement/Adresse</t>
  </si>
  <si>
    <t xml:space="preserve"> DIR=4 Equipement/Adresse</t>
  </si>
  <si>
    <t>Récupération de l'adresse de l'équipement</t>
  </si>
  <si>
    <t>Francisco Ferrer HTTP</t>
  </si>
  <si>
    <t>Francisco Ferrer Félix Lemoine</t>
  </si>
  <si>
    <t>8 rue de Concarneau</t>
  </si>
  <si>
    <t>3 cours Jules Durand</t>
  </si>
  <si>
    <t>7 bis rue des Stocks</t>
  </si>
  <si>
    <t xml:space="preserve"> 12 rue Russeil</t>
  </si>
  <si>
    <t>SERVICES TECHNIQUES</t>
  </si>
  <si>
    <t>Haute</t>
  </si>
  <si>
    <t>Moyenne</t>
  </si>
  <si>
    <t>Basse</t>
  </si>
  <si>
    <t xml:space="preserve">*Liste déroulante </t>
  </si>
  <si>
    <t>Priorité de l'intervention   *</t>
  </si>
  <si>
    <t>Type d'intervention            *</t>
  </si>
  <si>
    <t>DEMANDE D'INTERVENTION</t>
  </si>
  <si>
    <t>nom des demandeur</t>
  </si>
  <si>
    <t>equipement</t>
  </si>
  <si>
    <t>graphique</t>
  </si>
  <si>
    <t>Christophe Gauvin</t>
  </si>
  <si>
    <t>CURATIF</t>
  </si>
  <si>
    <t>equipement 1</t>
  </si>
  <si>
    <t xml:space="preserve">a la semaine </t>
  </si>
  <si>
    <t>preventif</t>
  </si>
  <si>
    <t>tous les équipements</t>
  </si>
  <si>
    <t>David Garcia</t>
  </si>
  <si>
    <t>equipement 2</t>
  </si>
  <si>
    <t>au mois</t>
  </si>
  <si>
    <t>curatif</t>
  </si>
  <si>
    <t>Alexandre Delaunay</t>
  </si>
  <si>
    <t>depannage</t>
  </si>
  <si>
    <t>equipement 3</t>
  </si>
  <si>
    <t>trimestre</t>
  </si>
  <si>
    <t>tout</t>
  </si>
  <si>
    <t>Jonhathan Boucher</t>
  </si>
  <si>
    <t>equipement 4</t>
  </si>
  <si>
    <t>année</t>
  </si>
  <si>
    <t>equipement  3</t>
  </si>
  <si>
    <t>Thibault Hemart</t>
  </si>
  <si>
    <t>equipement  4</t>
  </si>
  <si>
    <t>Romain Dehan</t>
  </si>
  <si>
    <t xml:space="preserve"> Gauvin</t>
  </si>
  <si>
    <t>Garcia</t>
  </si>
  <si>
    <t>Delaunay</t>
  </si>
  <si>
    <t xml:space="preserve"> Boucher</t>
  </si>
  <si>
    <t>Hemart</t>
  </si>
  <si>
    <t>Dehan</t>
  </si>
  <si>
    <t>N°BT</t>
  </si>
  <si>
    <t>Nom du Demandeur  *</t>
  </si>
  <si>
    <t>kp1</t>
  </si>
  <si>
    <t>entrepirse ext</t>
  </si>
  <si>
    <t>autre</t>
  </si>
  <si>
    <t>Equipement *</t>
  </si>
  <si>
    <t>NOM</t>
  </si>
  <si>
    <t>MOT DE PASSE</t>
  </si>
  <si>
    <t>parametrage</t>
  </si>
  <si>
    <t>admin</t>
  </si>
  <si>
    <t>X</t>
  </si>
  <si>
    <t>demande d'intervention</t>
  </si>
  <si>
    <t>tableau de suivi</t>
  </si>
  <si>
    <t>bienvenue</t>
  </si>
  <si>
    <t>BT terminé</t>
  </si>
  <si>
    <t>Graphique</t>
  </si>
  <si>
    <t>libre</t>
  </si>
  <si>
    <t xml:space="preserve">modif </t>
  </si>
  <si>
    <t>date du graphique crée</t>
  </si>
  <si>
    <t>bouton imprimer</t>
  </si>
  <si>
    <t>INFO (recap de seclection)</t>
  </si>
  <si>
    <t>Modif</t>
  </si>
  <si>
    <t>MENU</t>
  </si>
  <si>
    <t>menu</t>
  </si>
  <si>
    <t xml:space="preserve">Modif </t>
  </si>
  <si>
    <t>Parametrage</t>
  </si>
  <si>
    <t>Demande d'intervention</t>
  </si>
  <si>
    <t>reset</t>
  </si>
  <si>
    <t>RESET</t>
  </si>
  <si>
    <t>mot de passe VBA :</t>
  </si>
  <si>
    <t>mot de passe classeur :</t>
  </si>
  <si>
    <t>aaa</t>
  </si>
  <si>
    <r>
      <t>reset le</t>
    </r>
    <r>
      <rPr>
        <b/>
        <sz val="12"/>
        <rFont val="Arial"/>
        <family val="2"/>
      </rPr>
      <t xml:space="preserve"> </t>
    </r>
    <r>
      <rPr>
        <b/>
        <sz val="14"/>
        <rFont val="Arial"/>
        <family val="2"/>
      </rPr>
      <t>tableau de suivi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(ligne 4 à 3000) ,pensez à re protéger la feuille une fois le reset effectué</t>
    </r>
  </si>
  <si>
    <r>
      <t xml:space="preserve">reset  </t>
    </r>
    <r>
      <rPr>
        <b/>
        <sz val="14"/>
        <rFont val="Arial"/>
        <family val="2"/>
      </rPr>
      <t>BT terminé</t>
    </r>
    <r>
      <rPr>
        <sz val="12"/>
        <rFont val="Arial"/>
        <family val="2"/>
      </rPr>
      <t xml:space="preserve"> (ligne 4 à 15 000), pensez à re protéger la feuille une fois le reset effectué</t>
    </r>
  </si>
  <si>
    <r>
      <t>Reset le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>numéro de BT</t>
    </r>
    <r>
      <rPr>
        <sz val="10"/>
        <rFont val="Arial"/>
        <family val="2"/>
      </rPr>
      <t xml:space="preserve"> dans la feuille : demande d'intervention  ceculle (S3)  pensez à re protéger la feuille une fois le reset effectué</t>
    </r>
  </si>
  <si>
    <r>
      <t xml:space="preserve">reset </t>
    </r>
    <r>
      <rPr>
        <b/>
        <sz val="14"/>
        <rFont val="Arial"/>
        <family val="2"/>
      </rPr>
      <t>parametrage</t>
    </r>
    <r>
      <rPr>
        <sz val="10"/>
        <rFont val="Arial"/>
        <family val="2"/>
      </rPr>
      <t xml:space="preserve"> (ligne 3 à 3000) ,pensez à re protéger la feuille une fois le reset effectué  NE PAS SUPPRIMER ADMIN  ne pas modifier le nom de feuille</t>
    </r>
  </si>
  <si>
    <t>toto</t>
  </si>
  <si>
    <t>tutu</t>
  </si>
  <si>
    <t>yve</t>
  </si>
  <si>
    <t>jon</t>
  </si>
  <si>
    <t>alex</t>
  </si>
  <si>
    <t>fermeture ticket</t>
  </si>
  <si>
    <t>mot de passe protection de feuille :</t>
  </si>
  <si>
    <t>dfg</t>
  </si>
  <si>
    <t>ggggg</t>
  </si>
  <si>
    <t>DFGDF</t>
  </si>
  <si>
    <t>SDF</t>
  </si>
  <si>
    <t>DSFSDFfezfez</t>
  </si>
  <si>
    <t>Visa du Technicien</t>
  </si>
  <si>
    <t xml:space="preserve">Attribué à </t>
  </si>
  <si>
    <t>Sous ensemble</t>
  </si>
  <si>
    <t>Sous ensemble 1</t>
  </si>
  <si>
    <t>Sous ensemble 2</t>
  </si>
  <si>
    <t>Sous ensemble 3</t>
  </si>
  <si>
    <t>Description  du problème</t>
  </si>
  <si>
    <t>Description de l'intervention</t>
  </si>
  <si>
    <t>zz</t>
  </si>
  <si>
    <t>description  du problème</t>
  </si>
  <si>
    <t>haute</t>
  </si>
  <si>
    <t>type inter</t>
  </si>
  <si>
    <t>sous ensemble</t>
  </si>
  <si>
    <t xml:space="preserve">Equipement </t>
  </si>
  <si>
    <t xml:space="preserve">Type d'intervention            </t>
  </si>
  <si>
    <t xml:space="preserve">Priorité de l'intervention   </t>
  </si>
  <si>
    <t>description de l'intervention</t>
  </si>
  <si>
    <t>piece 3</t>
  </si>
  <si>
    <t>piece 2</t>
  </si>
  <si>
    <t>piece  1</t>
  </si>
  <si>
    <t>Remplacement Piece</t>
  </si>
  <si>
    <t>10min</t>
  </si>
  <si>
    <t>30min</t>
  </si>
  <si>
    <t>1H30min</t>
  </si>
  <si>
    <t>Date fin intervention</t>
  </si>
  <si>
    <t>NRB Heure intervention</t>
  </si>
  <si>
    <t>fin inter</t>
  </si>
  <si>
    <t>Equipement 1</t>
  </si>
  <si>
    <t>sous ensemble 2</t>
  </si>
  <si>
    <t>type inter 3</t>
  </si>
  <si>
    <t>haute 3</t>
  </si>
  <si>
    <t>atribue</t>
  </si>
  <si>
    <t>description  du problème 1111</t>
  </si>
  <si>
    <t>description de l'intervention ---</t>
  </si>
  <si>
    <t xml:space="preserve">Type d'intervention </t>
  </si>
  <si>
    <t xml:space="preserve">Priorité de l'intervention </t>
  </si>
  <si>
    <t>Attribué à *</t>
  </si>
  <si>
    <t xml:space="preserve">piece remplacement </t>
  </si>
  <si>
    <t xml:space="preserve">Heure intervention </t>
  </si>
  <si>
    <t>GFSG</t>
  </si>
  <si>
    <t>description de l'intervention ---sdf</t>
  </si>
  <si>
    <t>toujours mettre des grand X dans la feuille parametrage</t>
  </si>
  <si>
    <t xml:space="preserve">attention si vous protger le classeur la demande d'utilisateur et  MDP ne marchera plus </t>
  </si>
  <si>
    <t>si vous changez le MOT DE PASSE protection de feuille changer le dans le VBA</t>
  </si>
  <si>
    <t>Rapport intervention</t>
  </si>
  <si>
    <t>BT en cours</t>
  </si>
  <si>
    <t xml:space="preserve">Rapport intervention </t>
  </si>
  <si>
    <t>Date de debut d'intervention</t>
  </si>
  <si>
    <t>Cliquez sur la ligne puis sur modifier</t>
  </si>
  <si>
    <t>DATE XX/XX/XX</t>
  </si>
  <si>
    <t>HEURE XX:XX</t>
  </si>
  <si>
    <t>Date de fin intervention  :  XX/XX/XX</t>
  </si>
  <si>
    <t xml:space="preserve">Heure intervention * </t>
  </si>
  <si>
    <t>heure de redemarage</t>
  </si>
  <si>
    <t>heure de debut d'intervention</t>
  </si>
  <si>
    <t>Heure de redémarage : XX:XX</t>
  </si>
  <si>
    <t>description de l'intervention ---sdfheure_debut</t>
  </si>
  <si>
    <t>cddf</t>
  </si>
  <si>
    <t>EZER</t>
  </si>
  <si>
    <t>titi</t>
  </si>
  <si>
    <t>tututututu</t>
  </si>
  <si>
    <t>titi testttttttttt</t>
  </si>
  <si>
    <t>tutu ttttttt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</si>
</sst>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h:mm;@"/>
  </numFmts>
  <fonts count="4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4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8"/>
      <name val="Arial Narrow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u/>
      <sz val="11"/>
      <color theme="10"/>
      <name val="Calibri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20"/>
      <name val="Arial"/>
      <family val="2"/>
    </font>
    <font>
      <sz val="22"/>
      <name val="Arial"/>
      <family val="2"/>
    </font>
    <font>
      <sz val="28"/>
      <name val="Arial"/>
      <family val="2"/>
    </font>
    <font>
      <sz val="36"/>
      <color theme="1"/>
      <name val="Arial"/>
      <family val="2"/>
    </font>
    <font>
      <u/>
      <sz val="22"/>
      <color theme="10"/>
      <name val="Calibri"/>
      <family val="2"/>
    </font>
    <font>
      <b/>
      <sz val="24"/>
      <name val="Arial"/>
      <family val="2"/>
    </font>
    <font>
      <u/>
      <sz val="24"/>
      <color theme="10"/>
      <name val="Calibri"/>
      <family val="2"/>
    </font>
    <font>
      <u/>
      <sz val="28"/>
      <color theme="10"/>
      <name val="Calibri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18"/>
      <color theme="5" tint="-0.249977111117893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u/>
      <sz val="20"/>
      <color theme="10"/>
      <name val="Calibri"/>
      <family val="2"/>
    </font>
    <font>
      <sz val="22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8"/>
      <color theme="1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6"/>
      <color rgb="FFFF0000"/>
      <name val="Arial"/>
      <family val="2"/>
    </font>
    <font>
      <b/>
      <sz val="12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9F41C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305">
    <xf numFmtId="0" fontId="0" fillId="0" borderId="0" xfId="0"/>
    <xf numFmtId="0" fontId="0" fillId="2" borderId="0" xfId="0" applyFill="1" applyBorder="1" applyProtection="1"/>
    <xf numFmtId="0" fontId="0" fillId="2" borderId="0" xfId="0" applyFill="1" applyBorder="1" applyAlignment="1" applyProtection="1"/>
    <xf numFmtId="0" fontId="0" fillId="3" borderId="0" xfId="0" applyFill="1" applyBorder="1" applyProtection="1"/>
    <xf numFmtId="0" fontId="3" fillId="0" borderId="0" xfId="0" applyFont="1" applyProtection="1"/>
    <xf numFmtId="0" fontId="3" fillId="0" borderId="0" xfId="0" applyFont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</xf>
    <xf numFmtId="0" fontId="3" fillId="0" borderId="0" xfId="0" applyFont="1" applyProtection="1">
      <protection locked="0" hidden="1"/>
    </xf>
    <xf numFmtId="0" fontId="3" fillId="0" borderId="0" xfId="0" applyFont="1" applyProtection="1">
      <protection locked="0"/>
    </xf>
    <xf numFmtId="0" fontId="3" fillId="0" borderId="0" xfId="0" applyFont="1"/>
    <xf numFmtId="0" fontId="3" fillId="0" borderId="0" xfId="0" applyFont="1" applyBorder="1" applyProtection="1">
      <protection locked="0" hidden="1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0" xfId="0" applyFont="1" applyBorder="1" applyProtection="1">
      <protection hidden="1"/>
    </xf>
    <xf numFmtId="0" fontId="3" fillId="0" borderId="0" xfId="0" applyFont="1" applyProtection="1">
      <protection hidden="1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left"/>
      <protection locked="0"/>
    </xf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3" xfId="0" applyFont="1" applyFill="1" applyBorder="1" applyAlignment="1">
      <alignment horizontal="center"/>
    </xf>
    <xf numFmtId="164" fontId="1" fillId="2" borderId="5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0" xfId="0" applyFont="1" applyFill="1" applyBorder="1"/>
    <xf numFmtId="0" fontId="3" fillId="4" borderId="6" xfId="0" applyFont="1" applyFill="1" applyBorder="1"/>
    <xf numFmtId="0" fontId="3" fillId="0" borderId="7" xfId="0" applyFont="1" applyBorder="1" applyProtection="1">
      <protection locked="0"/>
    </xf>
    <xf numFmtId="0" fontId="3" fillId="0" borderId="7" xfId="0" applyFont="1" applyBorder="1" applyProtection="1"/>
    <xf numFmtId="0" fontId="3" fillId="0" borderId="2" xfId="0" applyFont="1" applyBorder="1" applyProtection="1">
      <protection locked="0" hidden="1"/>
    </xf>
    <xf numFmtId="0" fontId="3" fillId="0" borderId="8" xfId="0" applyFont="1" applyBorder="1" applyProtection="1">
      <protection locked="0"/>
    </xf>
    <xf numFmtId="0" fontId="3" fillId="0" borderId="3" xfId="0" applyFont="1" applyBorder="1" applyProtection="1">
      <protection locked="0" hidden="1"/>
    </xf>
    <xf numFmtId="0" fontId="3" fillId="0" borderId="9" xfId="0" applyFont="1" applyBorder="1" applyProtection="1">
      <protection locked="0"/>
    </xf>
    <xf numFmtId="0" fontId="3" fillId="0" borderId="10" xfId="0" applyFont="1" applyBorder="1" applyProtection="1">
      <protection locked="0" hidden="1"/>
    </xf>
    <xf numFmtId="0" fontId="3" fillId="0" borderId="4" xfId="0" applyFont="1" applyFill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10" fillId="4" borderId="4" xfId="0" applyFont="1" applyFill="1" applyBorder="1" applyAlignment="1">
      <alignment horizontal="center"/>
    </xf>
    <xf numFmtId="0" fontId="3" fillId="4" borderId="9" xfId="0" applyFont="1" applyFill="1" applyBorder="1"/>
    <xf numFmtId="0" fontId="0" fillId="5" borderId="11" xfId="0" applyFill="1" applyBorder="1" applyProtection="1"/>
    <xf numFmtId="0" fontId="0" fillId="2" borderId="17" xfId="0" applyFill="1" applyBorder="1" applyProtection="1"/>
    <xf numFmtId="0" fontId="0" fillId="0" borderId="0" xfId="0" applyProtection="1"/>
    <xf numFmtId="0" fontId="0" fillId="5" borderId="15" xfId="0" applyFill="1" applyBorder="1" applyProtection="1"/>
    <xf numFmtId="0" fontId="0" fillId="5" borderId="16" xfId="0" applyFill="1" applyBorder="1" applyProtection="1"/>
    <xf numFmtId="0" fontId="9" fillId="6" borderId="5" xfId="0" applyFont="1" applyFill="1" applyBorder="1" applyAlignment="1" applyProtection="1">
      <alignment horizontal="centerContinuous" vertical="center"/>
    </xf>
    <xf numFmtId="0" fontId="0" fillId="0" borderId="0" xfId="0" applyBorder="1" applyProtection="1"/>
    <xf numFmtId="0" fontId="5" fillId="3" borderId="0" xfId="0" applyFont="1" applyFill="1" applyBorder="1" applyAlignment="1" applyProtection="1">
      <alignment horizontal="centerContinuous" wrapText="1"/>
    </xf>
    <xf numFmtId="0" fontId="0" fillId="3" borderId="0" xfId="0" applyFill="1" applyBorder="1" applyAlignment="1" applyProtection="1">
      <alignment horizontal="centerContinuous" wrapText="1"/>
    </xf>
    <xf numFmtId="0" fontId="5" fillId="3" borderId="0" xfId="0" applyFont="1" applyFill="1" applyBorder="1" applyProtection="1"/>
    <xf numFmtId="0" fontId="5" fillId="3" borderId="0" xfId="0" applyFont="1" applyFill="1" applyBorder="1" applyAlignment="1" applyProtection="1"/>
    <xf numFmtId="0" fontId="0" fillId="3" borderId="0" xfId="0" applyFill="1" applyBorder="1" applyAlignment="1" applyProtection="1"/>
    <xf numFmtId="0" fontId="0" fillId="3" borderId="0" xfId="0" applyFill="1" applyBorder="1" applyAlignment="1" applyProtection="1">
      <alignment vertical="center"/>
    </xf>
    <xf numFmtId="0" fontId="5" fillId="3" borderId="0" xfId="0" applyFont="1" applyFill="1" applyBorder="1" applyAlignment="1" applyProtection="1">
      <alignment horizontal="centerContinuous" vertical="center"/>
    </xf>
    <xf numFmtId="0" fontId="4" fillId="3" borderId="0" xfId="0" applyFont="1" applyFill="1" applyBorder="1" applyAlignment="1" applyProtection="1"/>
    <xf numFmtId="0" fontId="0" fillId="0" borderId="16" xfId="0" applyBorder="1" applyProtection="1"/>
    <xf numFmtId="0" fontId="0" fillId="0" borderId="15" xfId="0" applyBorder="1" applyProtection="1"/>
    <xf numFmtId="0" fontId="0" fillId="0" borderId="0" xfId="0" applyFill="1" applyBorder="1" applyProtection="1"/>
    <xf numFmtId="0" fontId="8" fillId="5" borderId="12" xfId="0" applyFont="1" applyFill="1" applyBorder="1" applyProtection="1">
      <protection hidden="1"/>
    </xf>
    <xf numFmtId="0" fontId="11" fillId="2" borderId="17" xfId="0" applyFont="1" applyFill="1" applyBorder="1" applyProtection="1"/>
    <xf numFmtId="0" fontId="9" fillId="6" borderId="15" xfId="0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 wrapText="1"/>
    </xf>
    <xf numFmtId="0" fontId="2" fillId="0" borderId="0" xfId="0" applyFont="1" applyBorder="1" applyAlignment="1"/>
    <xf numFmtId="0" fontId="0" fillId="0" borderId="16" xfId="0" applyFill="1" applyBorder="1" applyProtection="1"/>
    <xf numFmtId="0" fontId="0" fillId="0" borderId="0" xfId="0" applyBorder="1"/>
    <xf numFmtId="0" fontId="0" fillId="3" borderId="15" xfId="0" applyFill="1" applyBorder="1" applyProtection="1"/>
    <xf numFmtId="0" fontId="0" fillId="3" borderId="15" xfId="0" applyFill="1" applyBorder="1" applyAlignment="1" applyProtection="1">
      <alignment horizontal="centerContinuous" wrapText="1"/>
    </xf>
    <xf numFmtId="0" fontId="0" fillId="3" borderId="15" xfId="0" applyFill="1" applyBorder="1" applyAlignment="1" applyProtection="1"/>
    <xf numFmtId="0" fontId="0" fillId="2" borderId="15" xfId="0" applyFill="1" applyBorder="1" applyAlignment="1" applyProtection="1"/>
    <xf numFmtId="0" fontId="2" fillId="0" borderId="0" xfId="0" applyFont="1" applyProtection="1"/>
    <xf numFmtId="0" fontId="13" fillId="0" borderId="0" xfId="0" applyFont="1" applyProtection="1"/>
    <xf numFmtId="0" fontId="13" fillId="0" borderId="0" xfId="0" applyFont="1" applyFill="1" applyBorder="1" applyProtection="1"/>
    <xf numFmtId="0" fontId="2" fillId="2" borderId="17" xfId="0" applyFont="1" applyFill="1" applyBorder="1" applyProtection="1"/>
    <xf numFmtId="0" fontId="2" fillId="3" borderId="15" xfId="0" applyFont="1" applyFill="1" applyBorder="1" applyAlignment="1" applyProtection="1">
      <alignment vertical="center"/>
    </xf>
    <xf numFmtId="0" fontId="14" fillId="3" borderId="0" xfId="0" applyFont="1" applyFill="1" applyBorder="1" applyProtection="1"/>
    <xf numFmtId="0" fontId="0" fillId="0" borderId="15" xfId="0" applyFill="1" applyBorder="1" applyProtection="1"/>
    <xf numFmtId="0" fontId="9" fillId="6" borderId="5" xfId="0" applyFont="1" applyFill="1" applyBorder="1" applyProtection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9" borderId="0" xfId="0" applyFill="1" applyProtection="1"/>
    <xf numFmtId="0" fontId="9" fillId="9" borderId="0" xfId="0" applyFont="1" applyFill="1" applyBorder="1" applyProtection="1"/>
    <xf numFmtId="0" fontId="2" fillId="9" borderId="0" xfId="0" applyFont="1" applyFill="1" applyBorder="1" applyAlignment="1"/>
    <xf numFmtId="0" fontId="0" fillId="9" borderId="0" xfId="0" applyFill="1" applyBorder="1" applyProtection="1"/>
    <xf numFmtId="0" fontId="2" fillId="9" borderId="0" xfId="0" applyFont="1" applyFill="1" applyBorder="1" applyProtection="1"/>
    <xf numFmtId="0" fontId="15" fillId="2" borderId="17" xfId="0" applyFont="1" applyFill="1" applyBorder="1" applyProtection="1"/>
    <xf numFmtId="0" fontId="9" fillId="6" borderId="1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9" fillId="6" borderId="24" xfId="0" applyFont="1" applyFill="1" applyBorder="1" applyAlignment="1" applyProtection="1">
      <alignment horizontal="center"/>
    </xf>
    <xf numFmtId="49" fontId="9" fillId="6" borderId="11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/>
    </xf>
    <xf numFmtId="0" fontId="9" fillId="6" borderId="24" xfId="0" applyFont="1" applyFill="1" applyBorder="1" applyAlignment="1" applyProtection="1">
      <alignment horizontal="left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10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 applyBorder="1" applyProtection="1"/>
    <xf numFmtId="0" fontId="2" fillId="7" borderId="0" xfId="0" applyFont="1" applyFill="1"/>
    <xf numFmtId="0" fontId="2" fillId="0" borderId="0" xfId="0" applyFont="1"/>
    <xf numFmtId="0" fontId="9" fillId="6" borderId="24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vertical="center"/>
    </xf>
    <xf numFmtId="0" fontId="9" fillId="6" borderId="24" xfId="0" applyFont="1" applyFill="1" applyBorder="1" applyAlignment="1" applyProtection="1"/>
    <xf numFmtId="0" fontId="9" fillId="6" borderId="15" xfId="0" applyFont="1" applyFill="1" applyBorder="1" applyAlignment="1" applyProtection="1">
      <alignment vertical="center"/>
    </xf>
    <xf numFmtId="49" fontId="9" fillId="6" borderId="11" xfId="0" applyNumberFormat="1" applyFont="1" applyFill="1" applyBorder="1" applyAlignment="1" applyProtection="1">
      <alignment vertical="center"/>
    </xf>
    <xf numFmtId="0" fontId="4" fillId="10" borderId="0" xfId="0" applyFont="1" applyFill="1" applyBorder="1" applyAlignment="1" applyProtection="1">
      <alignment vertical="center" wrapText="1"/>
    </xf>
    <xf numFmtId="0" fontId="0" fillId="0" borderId="0" xfId="0" applyAlignment="1"/>
    <xf numFmtId="0" fontId="19" fillId="9" borderId="0" xfId="0" applyFont="1" applyFill="1"/>
    <xf numFmtId="0" fontId="16" fillId="9" borderId="0" xfId="1" applyFill="1" applyBorder="1" applyAlignment="1" applyProtection="1"/>
    <xf numFmtId="0" fontId="24" fillId="14" borderId="0" xfId="1" applyFont="1" applyFill="1" applyAlignment="1" applyProtection="1">
      <alignment horizontal="center" vertical="center"/>
    </xf>
    <xf numFmtId="0" fontId="27" fillId="14" borderId="0" xfId="1" applyFont="1" applyFill="1" applyBorder="1" applyAlignment="1" applyProtection="1">
      <alignment horizontal="center" vertical="center"/>
    </xf>
    <xf numFmtId="0" fontId="26" fillId="14" borderId="0" xfId="1" applyFont="1" applyFill="1" applyAlignment="1" applyProtection="1">
      <alignment horizontal="center" vertical="center"/>
    </xf>
    <xf numFmtId="0" fontId="0" fillId="9" borderId="0" xfId="0" applyFill="1"/>
    <xf numFmtId="0" fontId="33" fillId="20" borderId="0" xfId="1" applyFont="1" applyFill="1" applyAlignment="1" applyProtection="1">
      <alignment horizontal="center" vertical="center"/>
    </xf>
    <xf numFmtId="0" fontId="2" fillId="9" borderId="0" xfId="0" applyFont="1" applyFill="1"/>
    <xf numFmtId="0" fontId="2" fillId="9" borderId="5" xfId="0" applyFont="1" applyFill="1" applyBorder="1"/>
    <xf numFmtId="0" fontId="0" fillId="9" borderId="5" xfId="0" applyFill="1" applyBorder="1"/>
    <xf numFmtId="22" fontId="0" fillId="0" borderId="0" xfId="0" applyNumberFormat="1" applyBorder="1" applyAlignment="1" applyProtection="1">
      <alignment horizontal="left"/>
    </xf>
    <xf numFmtId="0" fontId="0" fillId="12" borderId="27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5" xfId="0" applyFont="1" applyFill="1" applyBorder="1" applyAlignment="1" applyProtection="1">
      <alignment vertical="center"/>
    </xf>
    <xf numFmtId="0" fontId="5" fillId="3" borderId="0" xfId="0" applyFont="1" applyFill="1" applyBorder="1" applyAlignment="1" applyProtection="1">
      <alignment horizontal="center" vertical="center"/>
    </xf>
    <xf numFmtId="0" fontId="0" fillId="9" borderId="15" xfId="0" applyFill="1" applyBorder="1" applyProtection="1"/>
    <xf numFmtId="0" fontId="0" fillId="2" borderId="12" xfId="0" applyFill="1" applyBorder="1" applyAlignment="1" applyProtection="1"/>
    <xf numFmtId="0" fontId="7" fillId="0" borderId="16" xfId="0" applyFont="1" applyFill="1" applyBorder="1" applyAlignment="1" applyProtection="1">
      <alignment horizontal="center" vertical="center"/>
    </xf>
    <xf numFmtId="0" fontId="0" fillId="9" borderId="16" xfId="0" applyFill="1" applyBorder="1" applyProtection="1"/>
    <xf numFmtId="0" fontId="0" fillId="9" borderId="16" xfId="0" applyFill="1" applyBorder="1"/>
    <xf numFmtId="0" fontId="0" fillId="9" borderId="26" xfId="0" applyFill="1" applyBorder="1"/>
    <xf numFmtId="0" fontId="0" fillId="0" borderId="13" xfId="0" applyBorder="1" applyProtection="1"/>
    <xf numFmtId="0" fontId="0" fillId="0" borderId="26" xfId="0" applyFill="1" applyBorder="1" applyProtection="1"/>
    <xf numFmtId="0" fontId="0" fillId="0" borderId="14" xfId="0" applyBorder="1" applyProtection="1"/>
    <xf numFmtId="0" fontId="2" fillId="15" borderId="0" xfId="0" applyFont="1" applyFill="1"/>
    <xf numFmtId="0" fontId="0" fillId="15" borderId="0" xfId="0" applyFill="1"/>
    <xf numFmtId="0" fontId="39" fillId="0" borderId="0" xfId="0" applyFont="1"/>
    <xf numFmtId="22" fontId="0" fillId="0" borderId="0" xfId="0" applyNumberFormat="1"/>
    <xf numFmtId="0" fontId="40" fillId="10" borderId="13" xfId="0" applyFont="1" applyFill="1" applyBorder="1" applyAlignment="1" applyProtection="1">
      <protection locked="0"/>
    </xf>
    <xf numFmtId="0" fontId="40" fillId="10" borderId="26" xfId="0" applyFont="1" applyFill="1" applyBorder="1" applyAlignment="1" applyProtection="1">
      <protection locked="0"/>
    </xf>
    <xf numFmtId="0" fontId="0" fillId="9" borderId="0" xfId="0" applyFill="1" applyBorder="1"/>
    <xf numFmtId="0" fontId="0" fillId="9" borderId="14" xfId="0" applyFill="1" applyBorder="1"/>
    <xf numFmtId="0" fontId="0" fillId="0" borderId="16" xfId="0" applyBorder="1"/>
    <xf numFmtId="0" fontId="20" fillId="0" borderId="0" xfId="0" applyFont="1" applyAlignment="1"/>
    <xf numFmtId="0" fontId="0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9" borderId="0" xfId="0" applyFont="1" applyFill="1"/>
    <xf numFmtId="0" fontId="25" fillId="0" borderId="0" xfId="0" applyFont="1" applyBorder="1" applyAlignment="1" applyProtection="1"/>
    <xf numFmtId="0" fontId="9" fillId="6" borderId="23" xfId="0" applyFont="1" applyFill="1" applyBorder="1" applyAlignment="1" applyProtection="1">
      <alignment vertical="center"/>
    </xf>
    <xf numFmtId="0" fontId="9" fillId="6" borderId="18" xfId="0" applyFont="1" applyFill="1" applyBorder="1" applyAlignment="1" applyProtection="1">
      <alignment vertical="center"/>
    </xf>
    <xf numFmtId="22" fontId="9" fillId="6" borderId="5" xfId="0" applyNumberFormat="1" applyFont="1" applyFill="1" applyBorder="1" applyAlignment="1" applyProtection="1">
      <alignment horizontal="centerContinuous" vertical="center"/>
    </xf>
    <xf numFmtId="14" fontId="0" fillId="0" borderId="0" xfId="0" applyNumberFormat="1"/>
    <xf numFmtId="165" fontId="20" fillId="0" borderId="0" xfId="0" applyNumberFormat="1" applyFont="1" applyAlignment="1"/>
    <xf numFmtId="165" fontId="2" fillId="0" borderId="0" xfId="0" applyNumberFormat="1" applyFont="1"/>
    <xf numFmtId="165" fontId="4" fillId="10" borderId="0" xfId="0" applyNumberFormat="1" applyFont="1" applyFill="1" applyBorder="1" applyAlignment="1" applyProtection="1">
      <alignment vertical="center" wrapText="1"/>
    </xf>
    <xf numFmtId="165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16" borderId="7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0" fontId="2" fillId="25" borderId="7" xfId="0" applyFont="1" applyFill="1" applyBorder="1" applyAlignment="1">
      <alignment horizontal="center"/>
    </xf>
    <xf numFmtId="0" fontId="2" fillId="26" borderId="7" xfId="0" applyFont="1" applyFill="1" applyBorder="1" applyAlignment="1">
      <alignment horizontal="center"/>
    </xf>
    <xf numFmtId="0" fontId="2" fillId="15" borderId="7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25" xfId="0" applyFont="1" applyFill="1" applyBorder="1" applyAlignment="1">
      <alignment horizontal="center"/>
    </xf>
    <xf numFmtId="0" fontId="34" fillId="19" borderId="0" xfId="0" applyFont="1" applyFill="1" applyAlignment="1">
      <alignment horizontal="center" vertical="center"/>
    </xf>
    <xf numFmtId="0" fontId="29" fillId="13" borderId="0" xfId="0" applyFont="1" applyFill="1" applyAlignment="1">
      <alignment horizontal="center" vertical="center"/>
    </xf>
    <xf numFmtId="0" fontId="29" fillId="17" borderId="0" xfId="0" applyFont="1" applyFill="1" applyAlignment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23" fillId="9" borderId="0" xfId="0" applyFont="1" applyFill="1" applyAlignment="1">
      <alignment horizontal="center"/>
    </xf>
    <xf numFmtId="0" fontId="28" fillId="15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29" fillId="16" borderId="0" xfId="0" applyFont="1" applyFill="1" applyAlignment="1">
      <alignment horizontal="center" vertical="center"/>
    </xf>
    <xf numFmtId="0" fontId="29" fillId="18" borderId="0" xfId="0" applyFont="1" applyFill="1" applyAlignment="1">
      <alignment horizontal="center" vertical="center"/>
    </xf>
    <xf numFmtId="0" fontId="37" fillId="23" borderId="0" xfId="0" applyFont="1" applyFill="1" applyAlignment="1">
      <alignment horizontal="center"/>
    </xf>
    <xf numFmtId="0" fontId="19" fillId="23" borderId="0" xfId="0" applyFont="1" applyFill="1" applyAlignment="1">
      <alignment horizontal="center"/>
    </xf>
    <xf numFmtId="0" fontId="9" fillId="9" borderId="0" xfId="0" applyFont="1" applyFill="1" applyBorder="1" applyAlignment="1" applyProtection="1">
      <alignment horizontal="left" vertical="center"/>
    </xf>
    <xf numFmtId="0" fontId="2" fillId="5" borderId="23" xfId="0" applyFont="1" applyFill="1" applyBorder="1" applyAlignment="1" applyProtection="1">
      <alignment horizontal="left"/>
      <protection locked="0"/>
    </xf>
    <xf numFmtId="0" fontId="0" fillId="0" borderId="19" xfId="0" applyBorder="1"/>
    <xf numFmtId="0" fontId="2" fillId="0" borderId="23" xfId="0" applyFont="1" applyFill="1" applyBorder="1" applyAlignment="1" applyProtection="1">
      <alignment horizontal="left"/>
      <protection locked="0"/>
    </xf>
    <xf numFmtId="0" fontId="6" fillId="0" borderId="18" xfId="0" applyFont="1" applyFill="1" applyBorder="1" applyAlignment="1" applyProtection="1">
      <alignment horizontal="left"/>
      <protection locked="0"/>
    </xf>
    <xf numFmtId="0" fontId="6" fillId="0" borderId="19" xfId="0" applyFont="1" applyFill="1" applyBorder="1" applyAlignment="1" applyProtection="1">
      <alignment horizontal="left"/>
      <protection locked="0"/>
    </xf>
    <xf numFmtId="0" fontId="14" fillId="5" borderId="23" xfId="0" applyFont="1" applyFill="1" applyBorder="1" applyAlignment="1" applyProtection="1">
      <alignment horizontal="center" vertical="center"/>
    </xf>
    <xf numFmtId="0" fontId="14" fillId="5" borderId="18" xfId="0" applyFont="1" applyFill="1" applyBorder="1" applyAlignment="1" applyProtection="1">
      <alignment horizontal="center" vertical="center"/>
    </xf>
    <xf numFmtId="0" fontId="14" fillId="5" borderId="19" xfId="0" applyFont="1" applyFill="1" applyBorder="1" applyAlignment="1" applyProtection="1">
      <alignment horizontal="center" vertical="center"/>
    </xf>
    <xf numFmtId="0" fontId="9" fillId="6" borderId="23" xfId="0" applyFont="1" applyFill="1" applyBorder="1" applyAlignment="1" applyProtection="1">
      <alignment vertical="center"/>
    </xf>
    <xf numFmtId="0" fontId="9" fillId="6" borderId="19" xfId="0" applyFont="1" applyFill="1" applyBorder="1" applyAlignment="1" applyProtection="1">
      <alignment vertical="center"/>
    </xf>
    <xf numFmtId="0" fontId="24" fillId="14" borderId="0" xfId="1" applyFont="1" applyFill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/>
    </xf>
    <xf numFmtId="0" fontId="2" fillId="0" borderId="19" xfId="0" applyFont="1" applyFill="1" applyBorder="1" applyAlignment="1" applyProtection="1">
      <alignment horizontal="center"/>
    </xf>
    <xf numFmtId="0" fontId="17" fillId="0" borderId="11" xfId="0" applyFont="1" applyFill="1" applyBorder="1" applyAlignment="1" applyProtection="1">
      <alignment horizontal="left" vertical="top" wrapText="1"/>
      <protection locked="0"/>
    </xf>
    <xf numFmtId="0" fontId="17" fillId="0" borderId="17" xfId="0" applyFont="1" applyFill="1" applyBorder="1" applyAlignment="1" applyProtection="1">
      <alignment horizontal="left" vertical="top" wrapText="1"/>
      <protection locked="0"/>
    </xf>
    <xf numFmtId="0" fontId="17" fillId="0" borderId="12" xfId="0" applyFont="1" applyFill="1" applyBorder="1" applyAlignment="1" applyProtection="1">
      <alignment horizontal="left" vertical="top" wrapText="1"/>
      <protection locked="0"/>
    </xf>
    <xf numFmtId="0" fontId="17" fillId="0" borderId="15" xfId="0" applyFont="1" applyFill="1" applyBorder="1" applyAlignment="1" applyProtection="1">
      <alignment horizontal="left" vertical="top" wrapText="1"/>
      <protection locked="0"/>
    </xf>
    <xf numFmtId="0" fontId="17" fillId="0" borderId="0" xfId="0" applyFont="1" applyFill="1" applyBorder="1" applyAlignment="1" applyProtection="1">
      <alignment horizontal="left" vertical="top" wrapText="1"/>
      <protection locked="0"/>
    </xf>
    <xf numFmtId="0" fontId="17" fillId="0" borderId="16" xfId="0" applyFont="1" applyFill="1" applyBorder="1" applyAlignment="1" applyProtection="1">
      <alignment horizontal="left" vertical="top" wrapText="1"/>
      <protection locked="0"/>
    </xf>
    <xf numFmtId="0" fontId="17" fillId="0" borderId="13" xfId="0" applyFont="1" applyFill="1" applyBorder="1" applyAlignment="1" applyProtection="1">
      <alignment horizontal="left" vertical="top" wrapText="1"/>
      <protection locked="0"/>
    </xf>
    <xf numFmtId="0" fontId="17" fillId="0" borderId="26" xfId="0" applyFont="1" applyFill="1" applyBorder="1" applyAlignment="1" applyProtection="1">
      <alignment horizontal="left" vertical="top" wrapText="1"/>
      <protection locked="0"/>
    </xf>
    <xf numFmtId="0" fontId="17" fillId="0" borderId="14" xfId="0" applyFont="1" applyFill="1" applyBorder="1" applyAlignment="1" applyProtection="1">
      <alignment horizontal="left" vertical="top" wrapText="1"/>
      <protection locked="0"/>
    </xf>
    <xf numFmtId="0" fontId="9" fillId="6" borderId="15" xfId="0" applyFont="1" applyFill="1" applyBorder="1" applyAlignment="1" applyProtection="1">
      <alignment horizontal="left" vertical="center"/>
    </xf>
    <xf numFmtId="0" fontId="9" fillId="6" borderId="0" xfId="0" applyFont="1" applyFill="1" applyBorder="1" applyAlignment="1" applyProtection="1">
      <alignment horizontal="left" vertical="center"/>
    </xf>
    <xf numFmtId="0" fontId="2" fillId="9" borderId="23" xfId="0" applyFont="1" applyFill="1" applyBorder="1" applyAlignment="1" applyProtection="1">
      <alignment horizontal="center"/>
      <protection locked="0"/>
    </xf>
    <xf numFmtId="0" fontId="0" fillId="9" borderId="19" xfId="0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left"/>
    </xf>
    <xf numFmtId="0" fontId="9" fillId="6" borderId="18" xfId="0" applyFont="1" applyFill="1" applyBorder="1" applyAlignment="1" applyProtection="1">
      <alignment horizontal="left"/>
    </xf>
    <xf numFmtId="0" fontId="9" fillId="6" borderId="19" xfId="0" applyFont="1" applyFill="1" applyBorder="1" applyAlignment="1" applyProtection="1">
      <alignment horizontal="left"/>
    </xf>
    <xf numFmtId="0" fontId="2" fillId="11" borderId="23" xfId="0" applyFont="1" applyFill="1" applyBorder="1" applyAlignment="1" applyProtection="1">
      <alignment horizontal="center"/>
      <protection locked="0"/>
    </xf>
    <xf numFmtId="0" fontId="2" fillId="11" borderId="19" xfId="0" applyFont="1" applyFill="1" applyBorder="1" applyAlignment="1" applyProtection="1">
      <alignment horizontal="center"/>
      <protection locked="0"/>
    </xf>
    <xf numFmtId="0" fontId="39" fillId="24" borderId="0" xfId="0" applyFont="1" applyFill="1" applyBorder="1" applyAlignment="1" applyProtection="1">
      <alignment horizontal="center"/>
    </xf>
    <xf numFmtId="0" fontId="19" fillId="11" borderId="0" xfId="0" applyFont="1" applyFill="1" applyBorder="1" applyAlignment="1" applyProtection="1">
      <alignment horizontal="center"/>
      <protection locked="0"/>
    </xf>
    <xf numFmtId="0" fontId="9" fillId="6" borderId="13" xfId="0" applyFont="1" applyFill="1" applyBorder="1" applyAlignment="1" applyProtection="1">
      <alignment horizontal="left" vertical="top"/>
    </xf>
    <xf numFmtId="0" fontId="9" fillId="6" borderId="26" xfId="0" applyFont="1" applyFill="1" applyBorder="1" applyAlignment="1" applyProtection="1">
      <alignment horizontal="left" vertical="top"/>
    </xf>
    <xf numFmtId="0" fontId="25" fillId="0" borderId="0" xfId="0" applyFont="1" applyBorder="1" applyAlignment="1" applyProtection="1">
      <alignment horizontal="center"/>
    </xf>
    <xf numFmtId="0" fontId="43" fillId="0" borderId="0" xfId="0" applyFont="1" applyBorder="1" applyAlignment="1" applyProtection="1">
      <alignment horizontal="center" vertical="top"/>
    </xf>
    <xf numFmtId="0" fontId="35" fillId="0" borderId="0" xfId="0" applyFont="1" applyBorder="1" applyAlignment="1" applyProtection="1">
      <alignment horizontal="center" vertical="top"/>
    </xf>
    <xf numFmtId="0" fontId="41" fillId="9" borderId="23" xfId="0" applyFont="1" applyFill="1" applyBorder="1" applyAlignment="1" applyProtection="1">
      <alignment horizontal="center"/>
      <protection locked="0"/>
    </xf>
    <xf numFmtId="0" fontId="41" fillId="9" borderId="18" xfId="0" applyFont="1" applyFill="1" applyBorder="1" applyAlignment="1" applyProtection="1">
      <alignment horizontal="center"/>
      <protection locked="0"/>
    </xf>
    <xf numFmtId="0" fontId="41" fillId="9" borderId="19" xfId="0" applyFont="1" applyFill="1" applyBorder="1" applyAlignment="1" applyProtection="1">
      <alignment horizontal="center"/>
      <protection locked="0"/>
    </xf>
    <xf numFmtId="0" fontId="41" fillId="9" borderId="23" xfId="0" applyFont="1" applyFill="1" applyBorder="1" applyAlignment="1" applyProtection="1">
      <alignment horizontal="center"/>
    </xf>
    <xf numFmtId="0" fontId="41" fillId="9" borderId="18" xfId="0" applyFont="1" applyFill="1" applyBorder="1" applyAlignment="1" applyProtection="1">
      <alignment horizontal="center"/>
    </xf>
    <xf numFmtId="0" fontId="41" fillId="9" borderId="19" xfId="0" applyFont="1" applyFill="1" applyBorder="1" applyAlignment="1" applyProtection="1">
      <alignment horizontal="center"/>
    </xf>
    <xf numFmtId="0" fontId="39" fillId="10" borderId="11" xfId="0" applyFont="1" applyFill="1" applyBorder="1" applyAlignment="1" applyProtection="1">
      <alignment horizontal="left" vertical="center"/>
    </xf>
    <xf numFmtId="0" fontId="39" fillId="10" borderId="17" xfId="0" applyFont="1" applyFill="1" applyBorder="1" applyAlignment="1" applyProtection="1">
      <alignment horizontal="left" vertical="center"/>
    </xf>
    <xf numFmtId="0" fontId="39" fillId="10" borderId="0" xfId="0" applyFont="1" applyFill="1" applyBorder="1" applyAlignment="1" applyProtection="1">
      <alignment horizontal="left" vertical="center"/>
    </xf>
    <xf numFmtId="0" fontId="39" fillId="10" borderId="16" xfId="0" applyFont="1" applyFill="1" applyBorder="1" applyAlignment="1" applyProtection="1">
      <alignment horizontal="left" vertical="center"/>
    </xf>
    <xf numFmtId="0" fontId="19" fillId="9" borderId="15" xfId="0" applyFont="1" applyFill="1" applyBorder="1" applyAlignment="1" applyProtection="1">
      <alignment horizontal="left" vertical="top" wrapText="1"/>
      <protection locked="0"/>
    </xf>
    <xf numFmtId="0" fontId="19" fillId="9" borderId="0" xfId="0" applyFont="1" applyFill="1" applyBorder="1" applyAlignment="1" applyProtection="1">
      <alignment horizontal="left" vertical="top" wrapText="1"/>
      <protection locked="0"/>
    </xf>
    <xf numFmtId="0" fontId="19" fillId="9" borderId="16" xfId="0" applyFont="1" applyFill="1" applyBorder="1" applyAlignment="1" applyProtection="1">
      <alignment horizontal="left" vertical="top" wrapText="1"/>
      <protection locked="0"/>
    </xf>
    <xf numFmtId="0" fontId="19" fillId="9" borderId="13" xfId="0" applyFont="1" applyFill="1" applyBorder="1" applyAlignment="1" applyProtection="1">
      <alignment horizontal="left" vertical="top" wrapText="1"/>
      <protection locked="0"/>
    </xf>
    <xf numFmtId="0" fontId="19" fillId="9" borderId="26" xfId="0" applyFont="1" applyFill="1" applyBorder="1" applyAlignment="1" applyProtection="1">
      <alignment horizontal="left" vertical="top" wrapText="1"/>
      <protection locked="0"/>
    </xf>
    <xf numFmtId="0" fontId="19" fillId="9" borderId="14" xfId="0" applyFont="1" applyFill="1" applyBorder="1" applyAlignment="1" applyProtection="1">
      <alignment horizontal="left" vertical="top" wrapText="1"/>
      <protection locked="0"/>
    </xf>
    <xf numFmtId="0" fontId="9" fillId="6" borderId="13" xfId="0" applyFont="1" applyFill="1" applyBorder="1" applyAlignment="1" applyProtection="1">
      <alignment horizontal="left" vertical="center"/>
    </xf>
    <xf numFmtId="0" fontId="9" fillId="6" borderId="26" xfId="0" applyFont="1" applyFill="1" applyBorder="1" applyAlignment="1" applyProtection="1">
      <alignment horizontal="left" vertical="center"/>
    </xf>
    <xf numFmtId="0" fontId="39" fillId="10" borderId="23" xfId="0" applyFont="1" applyFill="1" applyBorder="1" applyAlignment="1" applyProtection="1">
      <alignment horizontal="center" vertical="center"/>
    </xf>
    <xf numFmtId="0" fontId="39" fillId="10" borderId="18" xfId="0" applyFont="1" applyFill="1" applyBorder="1" applyAlignment="1" applyProtection="1">
      <alignment horizontal="center" vertical="center"/>
    </xf>
    <xf numFmtId="0" fontId="19" fillId="9" borderId="23" xfId="0" applyNumberFormat="1" applyFont="1" applyFill="1" applyBorder="1" applyAlignment="1" applyProtection="1">
      <alignment horizontal="center"/>
    </xf>
    <xf numFmtId="0" fontId="19" fillId="9" borderId="18" xfId="0" applyNumberFormat="1" applyFont="1" applyFill="1" applyBorder="1" applyAlignment="1" applyProtection="1">
      <alignment horizontal="center"/>
    </xf>
    <xf numFmtId="0" fontId="19" fillId="9" borderId="19" xfId="0" applyNumberFormat="1" applyFont="1" applyFill="1" applyBorder="1" applyAlignment="1" applyProtection="1">
      <alignment horizontal="center"/>
    </xf>
    <xf numFmtId="15" fontId="19" fillId="9" borderId="23" xfId="0" applyNumberFormat="1" applyFont="1" applyFill="1" applyBorder="1" applyAlignment="1" applyProtection="1">
      <alignment horizontal="center"/>
      <protection locked="0"/>
    </xf>
    <xf numFmtId="15" fontId="19" fillId="9" borderId="18" xfId="0" applyNumberFormat="1" applyFont="1" applyFill="1" applyBorder="1" applyAlignment="1" applyProtection="1">
      <alignment horizontal="center"/>
      <protection locked="0"/>
    </xf>
    <xf numFmtId="15" fontId="19" fillId="9" borderId="19" xfId="0" applyNumberFormat="1" applyFont="1" applyFill="1" applyBorder="1" applyAlignment="1" applyProtection="1">
      <alignment horizontal="center"/>
      <protection locked="0"/>
    </xf>
    <xf numFmtId="20" fontId="19" fillId="9" borderId="23" xfId="0" applyNumberFormat="1" applyFont="1" applyFill="1" applyBorder="1" applyAlignment="1" applyProtection="1">
      <alignment horizontal="center"/>
      <protection locked="0"/>
    </xf>
    <xf numFmtId="20" fontId="19" fillId="9" borderId="18" xfId="0" applyNumberFormat="1" applyFont="1" applyFill="1" applyBorder="1" applyAlignment="1" applyProtection="1">
      <alignment horizontal="center"/>
      <protection locked="0"/>
    </xf>
    <xf numFmtId="20" fontId="19" fillId="9" borderId="19" xfId="0" applyNumberFormat="1" applyFont="1" applyFill="1" applyBorder="1" applyAlignment="1" applyProtection="1">
      <alignment horizontal="center"/>
      <protection locked="0"/>
    </xf>
    <xf numFmtId="0" fontId="19" fillId="9" borderId="18" xfId="0" applyNumberFormat="1" applyFont="1" applyFill="1" applyBorder="1" applyAlignment="1" applyProtection="1">
      <alignment horizontal="center"/>
      <protection locked="0"/>
    </xf>
    <xf numFmtId="0" fontId="19" fillId="9" borderId="19" xfId="0" applyNumberFormat="1" applyFont="1" applyFill="1" applyBorder="1" applyAlignment="1" applyProtection="1">
      <alignment horizontal="center"/>
      <protection locked="0"/>
    </xf>
    <xf numFmtId="0" fontId="40" fillId="10" borderId="11" xfId="0" applyFont="1" applyFill="1" applyBorder="1" applyAlignment="1" applyProtection="1">
      <alignment horizontal="center"/>
      <protection locked="0"/>
    </xf>
    <xf numFmtId="0" fontId="40" fillId="10" borderId="17" xfId="0" applyFont="1" applyFill="1" applyBorder="1" applyAlignment="1" applyProtection="1">
      <alignment horizontal="center"/>
      <protection locked="0"/>
    </xf>
    <xf numFmtId="0" fontId="41" fillId="9" borderId="11" xfId="0" applyFont="1" applyFill="1" applyBorder="1" applyAlignment="1" applyProtection="1">
      <alignment horizontal="center"/>
    </xf>
    <xf numFmtId="0" fontId="41" fillId="9" borderId="17" xfId="0" applyFont="1" applyFill="1" applyBorder="1" applyAlignment="1" applyProtection="1">
      <alignment horizontal="center"/>
    </xf>
    <xf numFmtId="0" fontId="41" fillId="9" borderId="12" xfId="0" applyFont="1" applyFill="1" applyBorder="1" applyAlignment="1" applyProtection="1">
      <alignment horizontal="center"/>
    </xf>
    <xf numFmtId="0" fontId="40" fillId="10" borderId="15" xfId="0" applyFont="1" applyFill="1" applyBorder="1" applyAlignment="1" applyProtection="1">
      <alignment horizontal="center"/>
      <protection locked="0"/>
    </xf>
    <xf numFmtId="0" fontId="40" fillId="10" borderId="0" xfId="0" applyFont="1" applyFill="1" applyBorder="1" applyAlignment="1" applyProtection="1">
      <alignment horizontal="center"/>
      <protection locked="0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2" fillId="2" borderId="12" xfId="0" applyFont="1" applyFill="1" applyBorder="1" applyAlignment="1" applyProtection="1">
      <alignment horizontal="center" vertical="top" wrapText="1"/>
      <protection locked="0"/>
    </xf>
    <xf numFmtId="0" fontId="9" fillId="6" borderId="15" xfId="0" applyFont="1" applyFill="1" applyBorder="1" applyAlignment="1" applyProtection="1">
      <alignment horizontal="left" vertical="top"/>
    </xf>
    <xf numFmtId="0" fontId="9" fillId="6" borderId="0" xfId="0" applyFont="1" applyFill="1" applyBorder="1" applyAlignment="1" applyProtection="1">
      <alignment horizontal="left" vertical="top"/>
    </xf>
    <xf numFmtId="0" fontId="9" fillId="6" borderId="13" xfId="0" applyFont="1" applyFill="1" applyBorder="1" applyAlignment="1" applyProtection="1">
      <alignment horizontal="center" vertical="center"/>
    </xf>
    <xf numFmtId="0" fontId="9" fillId="6" borderId="26" xfId="0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 applyProtection="1">
      <alignment horizontal="center" vertical="center"/>
    </xf>
    <xf numFmtId="0" fontId="17" fillId="9" borderId="11" xfId="0" applyFont="1" applyFill="1" applyBorder="1" applyAlignment="1" applyProtection="1">
      <alignment horizontal="center" vertical="top" wrapText="1"/>
    </xf>
    <xf numFmtId="0" fontId="17" fillId="9" borderId="17" xfId="0" applyFont="1" applyFill="1" applyBorder="1" applyAlignment="1" applyProtection="1">
      <alignment horizontal="center" vertical="top" wrapText="1"/>
    </xf>
    <xf numFmtId="0" fontId="17" fillId="9" borderId="12" xfId="0" applyFont="1" applyFill="1" applyBorder="1" applyAlignment="1" applyProtection="1">
      <alignment horizontal="center" vertical="top" wrapText="1"/>
    </xf>
    <xf numFmtId="0" fontId="17" fillId="9" borderId="15" xfId="0" applyFont="1" applyFill="1" applyBorder="1" applyAlignment="1" applyProtection="1">
      <alignment horizontal="center" vertical="top" wrapText="1"/>
    </xf>
    <xf numFmtId="0" fontId="17" fillId="9" borderId="0" xfId="0" applyFont="1" applyFill="1" applyBorder="1" applyAlignment="1" applyProtection="1">
      <alignment horizontal="center" vertical="top" wrapText="1"/>
    </xf>
    <xf numFmtId="0" fontId="17" fillId="9" borderId="16" xfId="0" applyFont="1" applyFill="1" applyBorder="1" applyAlignment="1" applyProtection="1">
      <alignment horizontal="center" vertical="top" wrapText="1"/>
    </xf>
    <xf numFmtId="0" fontId="17" fillId="9" borderId="13" xfId="0" applyFont="1" applyFill="1" applyBorder="1" applyAlignment="1" applyProtection="1">
      <alignment horizontal="center" vertical="top" wrapText="1"/>
    </xf>
    <xf numFmtId="0" fontId="17" fillId="9" borderId="26" xfId="0" applyFont="1" applyFill="1" applyBorder="1" applyAlignment="1" applyProtection="1">
      <alignment horizontal="center" vertical="top" wrapText="1"/>
    </xf>
    <xf numFmtId="0" fontId="17" fillId="9" borderId="14" xfId="0" applyFont="1" applyFill="1" applyBorder="1" applyAlignment="1" applyProtection="1">
      <alignment horizontal="center" vertical="top" wrapText="1"/>
    </xf>
    <xf numFmtId="0" fontId="9" fillId="6" borderId="23" xfId="0" applyFont="1" applyFill="1" applyBorder="1" applyAlignment="1" applyProtection="1">
      <alignment horizontal="center" vertical="center"/>
    </xf>
    <xf numFmtId="0" fontId="9" fillId="6" borderId="18" xfId="0" applyFont="1" applyFill="1" applyBorder="1" applyAlignment="1" applyProtection="1">
      <alignment horizontal="center" vertical="center"/>
    </xf>
    <xf numFmtId="0" fontId="9" fillId="6" borderId="19" xfId="0" applyFont="1" applyFill="1" applyBorder="1" applyAlignment="1" applyProtection="1">
      <alignment horizontal="center" vertical="center"/>
    </xf>
    <xf numFmtId="15" fontId="2" fillId="2" borderId="23" xfId="0" applyNumberFormat="1" applyFont="1" applyFill="1" applyBorder="1" applyAlignment="1" applyProtection="1">
      <alignment horizontal="center"/>
      <protection locked="0"/>
    </xf>
    <xf numFmtId="15" fontId="2" fillId="2" borderId="18" xfId="0" applyNumberFormat="1" applyFont="1" applyFill="1" applyBorder="1" applyAlignment="1" applyProtection="1">
      <alignment horizontal="center"/>
      <protection locked="0"/>
    </xf>
    <xf numFmtId="20" fontId="2" fillId="2" borderId="18" xfId="0" applyNumberFormat="1" applyFont="1" applyFill="1" applyBorder="1" applyAlignment="1" applyProtection="1">
      <alignment horizontal="center"/>
      <protection locked="0"/>
    </xf>
    <xf numFmtId="20" fontId="2" fillId="2" borderId="19" xfId="0" applyNumberFormat="1" applyFont="1" applyFill="1" applyBorder="1" applyAlignment="1" applyProtection="1">
      <alignment horizontal="center"/>
      <protection locked="0"/>
    </xf>
    <xf numFmtId="0" fontId="2" fillId="9" borderId="23" xfId="0" applyFont="1" applyFill="1" applyBorder="1" applyAlignment="1" applyProtection="1">
      <alignment horizontal="center" vertical="center"/>
    </xf>
    <xf numFmtId="0" fontId="2" fillId="9" borderId="19" xfId="0" applyFont="1" applyFill="1" applyBorder="1" applyAlignment="1" applyProtection="1">
      <alignment horizontal="center" vertical="center"/>
    </xf>
    <xf numFmtId="0" fontId="38" fillId="9" borderId="23" xfId="0" applyFont="1" applyFill="1" applyBorder="1" applyAlignment="1" applyProtection="1">
      <alignment horizontal="center" vertical="center"/>
    </xf>
    <xf numFmtId="0" fontId="38" fillId="9" borderId="18" xfId="0" applyFont="1" applyFill="1" applyBorder="1" applyAlignment="1" applyProtection="1">
      <alignment horizontal="center" vertical="center"/>
    </xf>
    <xf numFmtId="0" fontId="38" fillId="9" borderId="19" xfId="0" applyFont="1" applyFill="1" applyBorder="1" applyAlignment="1" applyProtection="1">
      <alignment horizontal="center" vertical="center"/>
    </xf>
    <xf numFmtId="0" fontId="39" fillId="10" borderId="15" xfId="0" applyFont="1" applyFill="1" applyBorder="1" applyAlignment="1" applyProtection="1">
      <alignment horizontal="center" wrapText="1"/>
    </xf>
    <xf numFmtId="0" fontId="39" fillId="10" borderId="0" xfId="0" applyFont="1" applyFill="1" applyBorder="1" applyAlignment="1" applyProtection="1">
      <alignment horizontal="center" wrapText="1"/>
    </xf>
    <xf numFmtId="0" fontId="38" fillId="9" borderId="0" xfId="0" applyFont="1" applyFill="1" applyBorder="1" applyAlignment="1" applyProtection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32" fillId="9" borderId="0" xfId="0" applyFont="1" applyFill="1" applyAlignment="1">
      <alignment horizontal="center" vertical="center"/>
    </xf>
    <xf numFmtId="0" fontId="31" fillId="21" borderId="0" xfId="0" applyFont="1" applyFill="1" applyAlignment="1">
      <alignment horizontal="left" vertical="top" wrapText="1"/>
    </xf>
    <xf numFmtId="0" fontId="2" fillId="22" borderId="0" xfId="0" applyFont="1" applyFill="1" applyAlignment="1">
      <alignment horizontal="left" vertical="top" wrapText="1"/>
    </xf>
    <xf numFmtId="0" fontId="0" fillId="22" borderId="0" xfId="0" applyFill="1" applyAlignment="1">
      <alignment horizontal="left" vertical="top" wrapText="1"/>
    </xf>
    <xf numFmtId="0" fontId="2" fillId="15" borderId="0" xfId="0" applyFont="1" applyFill="1" applyAlignment="1">
      <alignment horizontal="left" vertical="top" wrapText="1"/>
    </xf>
    <xf numFmtId="0" fontId="0" fillId="15" borderId="0" xfId="0" applyFill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9F4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37270341207348"/>
          <c:y val="0.30076443569553807"/>
          <c:w val="0.8966272965879265"/>
          <c:h val="0.665840988626421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Graphique!$F$18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Graphique!$E$19:$E$24</c:f>
              <c:numCache>
                <c:formatCode>General</c:formatCode>
                <c:ptCount val="6"/>
              </c:numCache>
            </c:numRef>
          </c:cat>
          <c:val>
            <c:numRef>
              <c:f>Graphique!$F$19:$F$24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056B-4B7A-924B-9D9C0A5CF3B4}"/>
            </c:ext>
          </c:extLst>
        </c:ser>
        <c:ser>
          <c:idx val="1"/>
          <c:order val="1"/>
          <c:tx>
            <c:strRef>
              <c:f>Graphique!$G$18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Graphique!$E$19:$E$24</c:f>
              <c:numCache>
                <c:formatCode>General</c:formatCode>
                <c:ptCount val="6"/>
              </c:numCache>
            </c:numRef>
          </c:cat>
          <c:val>
            <c:numRef>
              <c:f>Graphique!$G$19:$G$24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1-056B-4B7A-924B-9D9C0A5CF3B4}"/>
            </c:ext>
          </c:extLst>
        </c:ser>
        <c:ser>
          <c:idx val="2"/>
          <c:order val="2"/>
          <c:tx>
            <c:strRef>
              <c:f>Graphique!$H$18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Graphique!$E$19:$E$24</c:f>
              <c:numCache>
                <c:formatCode>General</c:formatCode>
                <c:ptCount val="6"/>
              </c:numCache>
            </c:numRef>
          </c:cat>
          <c:val>
            <c:numRef>
              <c:f>Graphique!$H$19:$H$24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2-056B-4B7A-924B-9D9C0A5CF3B4}"/>
            </c:ext>
          </c:extLst>
        </c:ser>
        <c:ser>
          <c:idx val="3"/>
          <c:order val="3"/>
          <c:tx>
            <c:strRef>
              <c:f>Graphique!$I$18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Graphique!$E$19:$E$24</c:f>
              <c:numCache>
                <c:formatCode>General</c:formatCode>
                <c:ptCount val="6"/>
              </c:numCache>
            </c:numRef>
          </c:cat>
          <c:val>
            <c:numRef>
              <c:f>Graphique!$I$19:$I$24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3-056B-4B7A-924B-9D9C0A5CF3B4}"/>
            </c:ext>
          </c:extLst>
        </c:ser>
        <c:ser>
          <c:idx val="4"/>
          <c:order val="4"/>
          <c:tx>
            <c:strRef>
              <c:f>Graphique!$J$18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Graphique!$E$19:$E$24</c:f>
              <c:numCache>
                <c:formatCode>General</c:formatCode>
                <c:ptCount val="6"/>
              </c:numCache>
            </c:numRef>
          </c:cat>
          <c:val>
            <c:numRef>
              <c:f>Graphique!$J$19:$J$24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4-056B-4B7A-924B-9D9C0A5CF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652960"/>
        <c:axId val="419655912"/>
      </c:barChart>
      <c:catAx>
        <c:axId val="41965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5912"/>
        <c:crosses val="autoZero"/>
        <c:auto val="1"/>
        <c:lblAlgn val="ctr"/>
        <c:lblOffset val="100"/>
        <c:noMultiLvlLbl val="0"/>
      </c:catAx>
      <c:valAx>
        <c:axId val="41965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#bienvenue!A1"/><Relationship Id="rId18" Type="http://schemas.openxmlformats.org/officeDocument/2006/relationships/hyperlink" Target="#'Rapport intervention'!A1"/><Relationship Id="rId3" Type="http://schemas.openxmlformats.org/officeDocument/2006/relationships/hyperlink" Target="#'BT en cours'!A1"/><Relationship Id="rId7" Type="http://schemas.openxmlformats.org/officeDocument/2006/relationships/hyperlink" Target="#Graphique!A1"/><Relationship Id="rId12" Type="http://schemas.openxmlformats.org/officeDocument/2006/relationships/image" Target="../media/image6.jpg"/><Relationship Id="rId17" Type="http://schemas.openxmlformats.org/officeDocument/2006/relationships/image" Target="../media/image9.jpg"/><Relationship Id="rId2" Type="http://schemas.openxmlformats.org/officeDocument/2006/relationships/image" Target="../media/image1.png"/><Relationship Id="rId16" Type="http://schemas.openxmlformats.org/officeDocument/2006/relationships/hyperlink" Target="#reset!A1"/><Relationship Id="rId1" Type="http://schemas.openxmlformats.org/officeDocument/2006/relationships/hyperlink" Target="#'demande d''intervention'!A1"/><Relationship Id="rId6" Type="http://schemas.openxmlformats.org/officeDocument/2006/relationships/image" Target="../media/image3.jpg"/><Relationship Id="rId11" Type="http://schemas.openxmlformats.org/officeDocument/2006/relationships/hyperlink" Target="#parametrage!A1"/><Relationship Id="rId5" Type="http://schemas.openxmlformats.org/officeDocument/2006/relationships/hyperlink" Target="#'BT termin&#233;'!A1"/><Relationship Id="rId15" Type="http://schemas.openxmlformats.org/officeDocument/2006/relationships/image" Target="../media/image8.png"/><Relationship Id="rId10" Type="http://schemas.openxmlformats.org/officeDocument/2006/relationships/image" Target="../media/image5.png"/><Relationship Id="rId4" Type="http://schemas.openxmlformats.org/officeDocument/2006/relationships/image" Target="../media/image2.jpg"/><Relationship Id="rId9" Type="http://schemas.openxmlformats.org/officeDocument/2006/relationships/hyperlink" Target="#'modif '!A1"/><Relationship Id="rId14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bienvenu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bienven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10</xdr:row>
      <xdr:rowOff>92529</xdr:rowOff>
    </xdr:from>
    <xdr:to>
      <xdr:col>3</xdr:col>
      <xdr:colOff>1508468</xdr:colOff>
      <xdr:row>21</xdr:row>
      <xdr:rowOff>138271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2024743"/>
          <a:ext cx="2542611" cy="1968885"/>
        </a:xfrm>
        <a:prstGeom prst="rect">
          <a:avLst/>
        </a:prstGeom>
      </xdr:spPr>
    </xdr:pic>
    <xdr:clientData/>
  </xdr:twoCellAnchor>
  <xdr:twoCellAnchor editAs="oneCell">
    <xdr:from>
      <xdr:col>5</xdr:col>
      <xdr:colOff>531635</xdr:colOff>
      <xdr:row>11</xdr:row>
      <xdr:rowOff>133267</xdr:rowOff>
    </xdr:from>
    <xdr:to>
      <xdr:col>8</xdr:col>
      <xdr:colOff>315414</xdr:colOff>
      <xdr:row>22</xdr:row>
      <xdr:rowOff>18141</xdr:rowOff>
    </xdr:to>
    <xdr:pic>
      <xdr:nvPicPr>
        <xdr:cNvPr id="5" name="Imag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9206" y="2228767"/>
          <a:ext cx="2523351" cy="1808017"/>
        </a:xfrm>
        <a:prstGeom prst="rect">
          <a:avLst/>
        </a:prstGeom>
      </xdr:spPr>
    </xdr:pic>
    <xdr:clientData/>
  </xdr:twoCellAnchor>
  <xdr:twoCellAnchor editAs="oneCell">
    <xdr:from>
      <xdr:col>13</xdr:col>
      <xdr:colOff>662214</xdr:colOff>
      <xdr:row>11</xdr:row>
      <xdr:rowOff>97064</xdr:rowOff>
    </xdr:from>
    <xdr:to>
      <xdr:col>16</xdr:col>
      <xdr:colOff>215901</xdr:colOff>
      <xdr:row>23</xdr:row>
      <xdr:rowOff>95781</xdr:rowOff>
    </xdr:to>
    <xdr:pic>
      <xdr:nvPicPr>
        <xdr:cNvPr id="9" name="Imag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9357" y="2192564"/>
          <a:ext cx="1894115" cy="2085146"/>
        </a:xfrm>
        <a:prstGeom prst="rect">
          <a:avLst/>
        </a:prstGeom>
      </xdr:spPr>
    </xdr:pic>
    <xdr:clientData/>
  </xdr:twoCellAnchor>
  <xdr:twoCellAnchor editAs="oneCell">
    <xdr:from>
      <xdr:col>1</xdr:col>
      <xdr:colOff>580572</xdr:colOff>
      <xdr:row>27</xdr:row>
      <xdr:rowOff>57685</xdr:rowOff>
    </xdr:from>
    <xdr:to>
      <xdr:col>4</xdr:col>
      <xdr:colOff>1</xdr:colOff>
      <xdr:row>41</xdr:row>
      <xdr:rowOff>28122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572" y="4765756"/>
          <a:ext cx="2413000" cy="2465080"/>
        </a:xfrm>
        <a:prstGeom prst="rect">
          <a:avLst/>
        </a:prstGeom>
      </xdr:spPr>
    </xdr:pic>
    <xdr:clientData/>
  </xdr:twoCellAnchor>
  <xdr:twoCellAnchor editAs="oneCell">
    <xdr:from>
      <xdr:col>5</xdr:col>
      <xdr:colOff>496207</xdr:colOff>
      <xdr:row>27</xdr:row>
      <xdr:rowOff>42242</xdr:rowOff>
    </xdr:from>
    <xdr:to>
      <xdr:col>8</xdr:col>
      <xdr:colOff>108857</xdr:colOff>
      <xdr:row>38</xdr:row>
      <xdr:rowOff>13556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3778" y="4750313"/>
          <a:ext cx="2352222" cy="1976100"/>
        </a:xfrm>
        <a:prstGeom prst="rect">
          <a:avLst/>
        </a:prstGeom>
      </xdr:spPr>
    </xdr:pic>
    <xdr:clientData/>
  </xdr:twoCellAnchor>
  <xdr:twoCellAnchor editAs="oneCell">
    <xdr:from>
      <xdr:col>9</xdr:col>
      <xdr:colOff>517071</xdr:colOff>
      <xdr:row>28</xdr:row>
      <xdr:rowOff>22950</xdr:rowOff>
    </xdr:from>
    <xdr:to>
      <xdr:col>12</xdr:col>
      <xdr:colOff>326571</xdr:colOff>
      <xdr:row>39</xdr:row>
      <xdr:rowOff>160564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6214" y="4894307"/>
          <a:ext cx="2095500" cy="2142400"/>
        </a:xfrm>
        <a:prstGeom prst="rect">
          <a:avLst/>
        </a:prstGeom>
      </xdr:spPr>
    </xdr:pic>
    <xdr:clientData/>
  </xdr:twoCellAnchor>
  <xdr:twoCellAnchor editAs="absolute">
    <xdr:from>
      <xdr:col>0</xdr:col>
      <xdr:colOff>77108</xdr:colOff>
      <xdr:row>0</xdr:row>
      <xdr:rowOff>55339</xdr:rowOff>
    </xdr:from>
    <xdr:to>
      <xdr:col>2</xdr:col>
      <xdr:colOff>63500</xdr:colOff>
      <xdr:row>2</xdr:row>
      <xdr:rowOff>413282</xdr:rowOff>
    </xdr:to>
    <xdr:pic>
      <xdr:nvPicPr>
        <xdr:cNvPr id="17" name="Imag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08" y="55339"/>
          <a:ext cx="1401535" cy="702657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0</xdr:row>
      <xdr:rowOff>31749</xdr:rowOff>
    </xdr:from>
    <xdr:to>
      <xdr:col>10</xdr:col>
      <xdr:colOff>217714</xdr:colOff>
      <xdr:row>6</xdr:row>
      <xdr:rowOff>41309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693" y="31749"/>
          <a:ext cx="6231164" cy="1288631"/>
        </a:xfrm>
        <a:prstGeom prst="rect">
          <a:avLst/>
        </a:prstGeom>
      </xdr:spPr>
    </xdr:pic>
    <xdr:clientData/>
  </xdr:twoCellAnchor>
  <xdr:twoCellAnchor editAs="oneCell">
    <xdr:from>
      <xdr:col>13</xdr:col>
      <xdr:colOff>444500</xdr:colOff>
      <xdr:row>28</xdr:row>
      <xdr:rowOff>0</xdr:rowOff>
    </xdr:from>
    <xdr:to>
      <xdr:col>16</xdr:col>
      <xdr:colOff>494847</xdr:colOff>
      <xdr:row>38</xdr:row>
      <xdr:rowOff>73025</xdr:rowOff>
    </xdr:to>
    <xdr:pic>
      <xdr:nvPicPr>
        <xdr:cNvPr id="7" name="Image 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1643" y="4871357"/>
          <a:ext cx="2390775" cy="1914525"/>
        </a:xfrm>
        <a:prstGeom prst="rect">
          <a:avLst/>
        </a:prstGeom>
      </xdr:spPr>
    </xdr:pic>
    <xdr:clientData/>
  </xdr:twoCellAnchor>
  <xdr:twoCellAnchor editAs="oneCell">
    <xdr:from>
      <xdr:col>9</xdr:col>
      <xdr:colOff>671285</xdr:colOff>
      <xdr:row>10</xdr:row>
      <xdr:rowOff>0</xdr:rowOff>
    </xdr:from>
    <xdr:to>
      <xdr:col>13</xdr:col>
      <xdr:colOff>165896</xdr:colOff>
      <xdr:row>21</xdr:row>
      <xdr:rowOff>45742</xdr:rowOff>
    </xdr:to>
    <xdr:pic>
      <xdr:nvPicPr>
        <xdr:cNvPr id="12" name="Image 1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0428" y="1932214"/>
          <a:ext cx="2542611" cy="19688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260350</xdr:colOff>
          <xdr:row>38</xdr:row>
          <xdr:rowOff>31750</xdr:rowOff>
        </xdr:from>
        <xdr:to>
          <xdr:col>7</xdr:col>
          <xdr:colOff>920750</xdr:colOff>
          <xdr:row>39</xdr:row>
          <xdr:rowOff>165100</xdr:rowOff>
        </xdr:to>
        <xdr:sp macro="" textlink="">
          <xdr:nvSpPr>
            <xdr:cNvPr id="1095" name="Bou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3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317500</xdr:colOff>
          <xdr:row>2</xdr:row>
          <xdr:rowOff>12700</xdr:rowOff>
        </xdr:from>
        <xdr:to>
          <xdr:col>11</xdr:col>
          <xdr:colOff>584200</xdr:colOff>
          <xdr:row>4</xdr:row>
          <xdr:rowOff>152400</xdr:rowOff>
        </xdr:to>
        <xdr:sp macro="" textlink="">
          <xdr:nvSpPr>
            <xdr:cNvPr id="1099" name="CommandButton1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3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552700" y="751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oneCell">
    <xdr:from>
      <xdr:col>0</xdr:col>
      <xdr:colOff>139700</xdr:colOff>
      <xdr:row>1</xdr:row>
      <xdr:rowOff>25400</xdr:rowOff>
    </xdr:from>
    <xdr:to>
      <xdr:col>3</xdr:col>
      <xdr:colOff>615950</xdr:colOff>
      <xdr:row>5</xdr:row>
      <xdr:rowOff>133350</xdr:rowOff>
    </xdr:to>
    <xdr:pic>
      <xdr:nvPicPr>
        <xdr:cNvPr id="1194" name="Image 6">
          <a:extLst>
            <a:ext uri="{FF2B5EF4-FFF2-40B4-BE49-F238E27FC236}">
              <a16:creationId xmlns:a16="http://schemas.microsoft.com/office/drawing/2014/main" id="{00000000-0008-0000-03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" y="184150"/>
          <a:ext cx="24765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393700</xdr:colOff>
          <xdr:row>0</xdr:row>
          <xdr:rowOff>368300</xdr:rowOff>
        </xdr:from>
        <xdr:to>
          <xdr:col>2</xdr:col>
          <xdr:colOff>831850</xdr:colOff>
          <xdr:row>1</xdr:row>
          <xdr:rowOff>285750</xdr:rowOff>
        </xdr:to>
        <xdr:sp macro="" textlink="">
          <xdr:nvSpPr>
            <xdr:cNvPr id="4102" name="CommandButton2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4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41</xdr:row>
      <xdr:rowOff>330200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552700" y="749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oneCell">
    <xdr:from>
      <xdr:col>0</xdr:col>
      <xdr:colOff>139700</xdr:colOff>
      <xdr:row>1</xdr:row>
      <xdr:rowOff>25400</xdr:rowOff>
    </xdr:from>
    <xdr:to>
      <xdr:col>2</xdr:col>
      <xdr:colOff>838200</xdr:colOff>
      <xdr:row>5</xdr:row>
      <xdr:rowOff>101600</xdr:rowOff>
    </xdr:to>
    <xdr:pic>
      <xdr:nvPicPr>
        <xdr:cNvPr id="3" name="Imag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" y="184150"/>
          <a:ext cx="24765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61</xdr:row>
          <xdr:rowOff>57150</xdr:rowOff>
        </xdr:from>
        <xdr:to>
          <xdr:col>7</xdr:col>
          <xdr:colOff>857250</xdr:colOff>
          <xdr:row>63</xdr:row>
          <xdr:rowOff>88900</xdr:rowOff>
        </xdr:to>
        <xdr:sp macro="" textlink="">
          <xdr:nvSpPr>
            <xdr:cNvPr id="5121" name="Bou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552450</xdr:colOff>
      <xdr:row>41</xdr:row>
      <xdr:rowOff>330200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3238500" y="72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43</xdr:row>
      <xdr:rowOff>330200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3238500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95250</xdr:rowOff>
        </xdr:from>
        <xdr:to>
          <xdr:col>4</xdr:col>
          <xdr:colOff>44450</xdr:colOff>
          <xdr:row>0</xdr:row>
          <xdr:rowOff>546100</xdr:rowOff>
        </xdr:to>
        <xdr:sp macro="" textlink="">
          <xdr:nvSpPr>
            <xdr:cNvPr id="14339" name="CommandButton1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6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682625</xdr:colOff>
      <xdr:row>18</xdr:row>
      <xdr:rowOff>19050</xdr:rowOff>
    </xdr:from>
    <xdr:to>
      <xdr:col>10</xdr:col>
      <xdr:colOff>682625</xdr:colOff>
      <xdr:row>35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31750</xdr:rowOff>
    </xdr:from>
    <xdr:to>
      <xdr:col>1</xdr:col>
      <xdr:colOff>38099</xdr:colOff>
      <xdr:row>0</xdr:row>
      <xdr:rowOff>704850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31750"/>
          <a:ext cx="1346199" cy="673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44450</xdr:rowOff>
    </xdr:from>
    <xdr:to>
      <xdr:col>0</xdr:col>
      <xdr:colOff>1454149</xdr:colOff>
      <xdr:row>0</xdr:row>
      <xdr:rowOff>717550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44450"/>
          <a:ext cx="1346199" cy="6731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368300</xdr:colOff>
          <xdr:row>0</xdr:row>
          <xdr:rowOff>190500</xdr:rowOff>
        </xdr:from>
        <xdr:to>
          <xdr:col>3</xdr:col>
          <xdr:colOff>800100</xdr:colOff>
          <xdr:row>0</xdr:row>
          <xdr:rowOff>514350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A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1123950</xdr:colOff>
          <xdr:row>0</xdr:row>
          <xdr:rowOff>133350</xdr:rowOff>
        </xdr:from>
        <xdr:to>
          <xdr:col>6</xdr:col>
          <xdr:colOff>241300</xdr:colOff>
          <xdr:row>0</xdr:row>
          <xdr:rowOff>444500</xdr:rowOff>
        </xdr:to>
        <xdr:sp macro="" textlink="">
          <xdr:nvSpPr>
            <xdr:cNvPr id="7171" name="TextBox1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A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685800</xdr:colOff>
          <xdr:row>6</xdr:row>
          <xdr:rowOff>6350</xdr:rowOff>
        </xdr:from>
        <xdr:to>
          <xdr:col>4</xdr:col>
          <xdr:colOff>12700</xdr:colOff>
          <xdr:row>10</xdr:row>
          <xdr:rowOff>19050</xdr:rowOff>
        </xdr:to>
        <xdr:sp macro="" textlink="">
          <xdr:nvSpPr>
            <xdr:cNvPr id="8195" name="Bou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B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tableau de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730250</xdr:colOff>
          <xdr:row>6</xdr:row>
          <xdr:rowOff>38100</xdr:rowOff>
        </xdr:from>
        <xdr:to>
          <xdr:col>7</xdr:col>
          <xdr:colOff>1187450</xdr:colOff>
          <xdr:row>10</xdr:row>
          <xdr:rowOff>44450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B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BT terminé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5</xdr:row>
          <xdr:rowOff>133350</xdr:rowOff>
        </xdr:from>
        <xdr:to>
          <xdr:col>0</xdr:col>
          <xdr:colOff>1905000</xdr:colOff>
          <xdr:row>9</xdr:row>
          <xdr:rowOff>127000</xdr:rowOff>
        </xdr:to>
        <xdr:sp macro="" textlink="">
          <xdr:nvSpPr>
            <xdr:cNvPr id="8197" name="Bou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B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N° BT demande d'intervention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63500</xdr:colOff>
          <xdr:row>24</xdr:row>
          <xdr:rowOff>101600</xdr:rowOff>
        </xdr:from>
        <xdr:to>
          <xdr:col>8</xdr:col>
          <xdr:colOff>88900</xdr:colOff>
          <xdr:row>29</xdr:row>
          <xdr:rowOff>12700</xdr:rowOff>
        </xdr:to>
        <xdr:sp macro="" textlink="">
          <xdr:nvSpPr>
            <xdr:cNvPr id="8198" name="Bou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B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parametrage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0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image" Target="../media/image13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Relationship Id="rId6" Type="http://schemas.openxmlformats.org/officeDocument/2006/relationships/image" Target="../media/image15.emf"/><Relationship Id="rId5" Type="http://schemas.openxmlformats.org/officeDocument/2006/relationships/control" Target="../activeX/activeX5.xml"/><Relationship Id="rId4" Type="http://schemas.openxmlformats.org/officeDocument/2006/relationships/image" Target="../media/image14.emf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4"/>
  <sheetViews>
    <sheetView workbookViewId="0">
      <selection sqref="A1:IV65536"/>
    </sheetView>
  </sheetViews>
  <sheetFormatPr baseColWidth="10" defaultColWidth="11.453125" defaultRowHeight="10" x14ac:dyDescent="0.2"/>
  <cols>
    <col min="1" max="1" width="8.26953125" style="14" customWidth="1"/>
    <col min="2" max="2" width="3.81640625" style="14" customWidth="1"/>
    <col min="3" max="3" width="21.453125" style="4" customWidth="1"/>
    <col min="4" max="4" width="30.54296875" style="9" customWidth="1"/>
    <col min="5" max="5" width="23" style="9" bestFit="1" customWidth="1"/>
    <col min="6" max="6" width="17.81640625" style="8" bestFit="1" customWidth="1"/>
    <col min="7" max="7" width="4.1796875" style="17" customWidth="1"/>
    <col min="8" max="8" width="31.26953125" style="9" bestFit="1" customWidth="1"/>
    <col min="9" max="9" width="23" style="9" bestFit="1" customWidth="1"/>
    <col min="10" max="10" width="3.453125" style="9" customWidth="1"/>
    <col min="11" max="11" width="11.453125" style="9"/>
    <col min="12" max="12" width="15.7265625" style="9" bestFit="1" customWidth="1"/>
    <col min="13" max="13" width="3.453125" style="9" customWidth="1"/>
    <col min="14" max="14" width="11.453125" style="9"/>
    <col min="15" max="15" width="15.7265625" style="9" bestFit="1" customWidth="1"/>
    <col min="16" max="16" width="3.453125" style="9" customWidth="1"/>
    <col min="17" max="17" width="11.453125" style="9"/>
    <col min="18" max="18" width="15.7265625" style="9" bestFit="1" customWidth="1"/>
    <col min="19" max="16384" width="11.453125" style="9"/>
  </cols>
  <sheetData>
    <row r="1" spans="1:18" ht="10.5" thickBot="1" x14ac:dyDescent="0.25">
      <c r="A1" s="7" t="s">
        <v>0</v>
      </c>
      <c r="B1" s="7"/>
      <c r="C1" s="7" t="s">
        <v>39</v>
      </c>
      <c r="D1" s="8" t="s">
        <v>40</v>
      </c>
      <c r="E1" s="8" t="s">
        <v>38</v>
      </c>
      <c r="F1" s="16" t="s">
        <v>123</v>
      </c>
      <c r="G1" s="18" t="s">
        <v>121</v>
      </c>
    </row>
    <row r="2" spans="1:18" ht="11" thickBot="1" x14ac:dyDescent="0.3">
      <c r="A2" s="10">
        <v>2</v>
      </c>
      <c r="B2" s="10"/>
      <c r="C2" s="4">
        <v>1</v>
      </c>
      <c r="D2" s="9">
        <v>9</v>
      </c>
      <c r="F2" s="16">
        <v>2</v>
      </c>
      <c r="G2" s="170" t="s">
        <v>124</v>
      </c>
      <c r="H2" s="171"/>
    </row>
    <row r="3" spans="1:18" ht="11" thickBot="1" x14ac:dyDescent="0.3">
      <c r="A3" s="10"/>
      <c r="B3" s="32">
        <v>1</v>
      </c>
      <c r="C3" s="27"/>
      <c r="F3" s="16"/>
      <c r="G3" s="19">
        <v>1</v>
      </c>
      <c r="H3" s="41"/>
    </row>
    <row r="4" spans="1:18" x14ac:dyDescent="0.2">
      <c r="A4" s="10" t="s">
        <v>6</v>
      </c>
      <c r="B4" s="28">
        <v>2</v>
      </c>
      <c r="C4" s="26" t="s">
        <v>79</v>
      </c>
      <c r="D4" s="11" t="s">
        <v>105</v>
      </c>
      <c r="E4" s="26" t="s">
        <v>106</v>
      </c>
      <c r="F4" s="26" t="s">
        <v>1</v>
      </c>
      <c r="G4" s="19">
        <v>2</v>
      </c>
      <c r="H4" s="20" t="e">
        <f>IF(DIR=1,"",IF(DIR&lt;4,$C4,IF(DIR=4,$C11,"")))</f>
        <v>#NAME?</v>
      </c>
    </row>
    <row r="5" spans="1:18" x14ac:dyDescent="0.2">
      <c r="A5" s="10" t="s">
        <v>2</v>
      </c>
      <c r="B5" s="28">
        <v>3</v>
      </c>
      <c r="C5" s="16" t="s">
        <v>47</v>
      </c>
      <c r="D5" s="12" t="s">
        <v>94</v>
      </c>
      <c r="E5" s="16" t="s">
        <v>95</v>
      </c>
      <c r="F5" s="33" t="s">
        <v>35</v>
      </c>
      <c r="G5" s="19">
        <v>3</v>
      </c>
      <c r="H5" s="20" t="e">
        <f>IF(OR(DIR=1,DIR=3),"",IF(DIR=2,$C5,IF(DIR=4,$C12,"")))</f>
        <v>#NAME?</v>
      </c>
    </row>
    <row r="6" spans="1:18" x14ac:dyDescent="0.2">
      <c r="A6" s="10" t="s">
        <v>33</v>
      </c>
      <c r="B6" s="28">
        <v>4</v>
      </c>
      <c r="C6" s="16" t="s">
        <v>42</v>
      </c>
      <c r="D6" s="12" t="s">
        <v>103</v>
      </c>
      <c r="E6" s="16" t="s">
        <v>104</v>
      </c>
      <c r="F6" s="16" t="s">
        <v>4</v>
      </c>
      <c r="G6" s="19">
        <v>4</v>
      </c>
      <c r="H6" s="20" t="e">
        <f>IF(OR(DIR=1,DIR=3),"",IF(DIR=2,$C6,IF(DIR=4,$C13,"")))</f>
        <v>#NAME?</v>
      </c>
    </row>
    <row r="7" spans="1:18" x14ac:dyDescent="0.2">
      <c r="A7" s="13"/>
      <c r="B7" s="28">
        <v>5</v>
      </c>
      <c r="C7" s="16" t="s">
        <v>9</v>
      </c>
      <c r="D7" s="12" t="s">
        <v>101</v>
      </c>
      <c r="E7" s="16" t="s">
        <v>102</v>
      </c>
      <c r="F7" s="16" t="s">
        <v>113</v>
      </c>
      <c r="G7" s="19">
        <v>5</v>
      </c>
      <c r="H7" s="20" t="e">
        <f>IF(OR(DIR=1,DIR=3),"",IF(DIR=2,$C7,IF(DIR=4,$C14,"")))</f>
        <v>#NAME?</v>
      </c>
    </row>
    <row r="8" spans="1:18" x14ac:dyDescent="0.2">
      <c r="A8" s="13"/>
      <c r="B8" s="28">
        <v>6</v>
      </c>
      <c r="C8" s="16" t="s">
        <v>122</v>
      </c>
      <c r="D8" s="12" t="s">
        <v>96</v>
      </c>
      <c r="E8" s="16" t="s">
        <v>97</v>
      </c>
      <c r="F8" s="16" t="s">
        <v>13</v>
      </c>
      <c r="G8" s="19">
        <v>6</v>
      </c>
      <c r="H8" s="20" t="e">
        <f>IF(DIR=2,$C8,"")</f>
        <v>#NAME?</v>
      </c>
    </row>
    <row r="9" spans="1:18" x14ac:dyDescent="0.2">
      <c r="A9" s="4"/>
      <c r="B9" s="28">
        <v>7</v>
      </c>
      <c r="C9" s="16" t="s">
        <v>43</v>
      </c>
      <c r="D9" s="12" t="s">
        <v>130</v>
      </c>
      <c r="E9" s="16" t="s">
        <v>109</v>
      </c>
      <c r="F9" s="16" t="s">
        <v>5</v>
      </c>
      <c r="G9" s="19">
        <v>7</v>
      </c>
      <c r="H9" s="20" t="e">
        <f>IF(DIR=2,$C9,"")</f>
        <v>#NAME?</v>
      </c>
    </row>
    <row r="10" spans="1:18" ht="10.5" thickBot="1" x14ac:dyDescent="0.25">
      <c r="B10" s="30">
        <v>8</v>
      </c>
      <c r="C10" s="29" t="s">
        <v>46</v>
      </c>
      <c r="D10" s="12" t="s">
        <v>131</v>
      </c>
      <c r="E10" s="16" t="s">
        <v>110</v>
      </c>
      <c r="F10" s="16" t="s">
        <v>36</v>
      </c>
      <c r="G10" s="19">
        <v>8</v>
      </c>
      <c r="H10" s="20" t="e">
        <f>IF(DIR=2,$C10,"")</f>
        <v>#NAME?</v>
      </c>
    </row>
    <row r="11" spans="1:18" ht="10.5" thickBot="1" x14ac:dyDescent="0.25">
      <c r="B11" s="28">
        <v>2</v>
      </c>
      <c r="C11" s="26" t="s">
        <v>79</v>
      </c>
      <c r="D11" s="12" t="s">
        <v>99</v>
      </c>
      <c r="E11" s="16" t="s">
        <v>100</v>
      </c>
      <c r="F11" s="16" t="s">
        <v>8</v>
      </c>
      <c r="K11" s="9" t="s">
        <v>2</v>
      </c>
      <c r="N11" s="9" t="s">
        <v>6</v>
      </c>
    </row>
    <row r="12" spans="1:18" ht="11" thickBot="1" x14ac:dyDescent="0.3">
      <c r="B12" s="28">
        <v>3</v>
      </c>
      <c r="C12" s="16" t="s">
        <v>41</v>
      </c>
      <c r="D12" s="12" t="s">
        <v>116</v>
      </c>
      <c r="E12" s="16" t="s">
        <v>91</v>
      </c>
      <c r="F12" s="16" t="s">
        <v>112</v>
      </c>
      <c r="G12" s="174" t="s">
        <v>125</v>
      </c>
      <c r="H12" s="175"/>
      <c r="I12" s="25"/>
      <c r="K12" s="170" t="s">
        <v>126</v>
      </c>
      <c r="L12" s="171"/>
      <c r="N12" s="170" t="s">
        <v>127</v>
      </c>
      <c r="O12" s="171"/>
      <c r="Q12" s="170" t="s">
        <v>128</v>
      </c>
      <c r="R12" s="171"/>
    </row>
    <row r="13" spans="1:18" x14ac:dyDescent="0.2">
      <c r="B13" s="28">
        <v>4</v>
      </c>
      <c r="C13" s="16" t="s">
        <v>45</v>
      </c>
      <c r="D13" s="12" t="s">
        <v>117</v>
      </c>
      <c r="E13" s="16" t="s">
        <v>134</v>
      </c>
      <c r="F13" s="16" t="s">
        <v>10</v>
      </c>
      <c r="G13" s="23">
        <v>1</v>
      </c>
      <c r="H13" s="25" t="e">
        <f>IF(K13&lt;&gt;"",K13,IF(N13&lt;&gt;"",N13,IF(Q13&lt;&gt;"",Q13,"")))</f>
        <v>#NAME?</v>
      </c>
      <c r="I13" s="25" t="e">
        <f>IF(L13&lt;&gt;"",L13,IF(O13&lt;&gt;"",O13,IF(R13&lt;&gt;"",R13,"")))</f>
        <v>#NAME?</v>
      </c>
      <c r="K13" s="35" t="e">
        <f>IF(DIR=3,$D28,"")</f>
        <v>#NAME?</v>
      </c>
      <c r="L13" s="36" t="e">
        <f>IF(DIR=3,$E28,"")</f>
        <v>#NAME?</v>
      </c>
      <c r="N13" s="35" t="e">
        <f>IF(OR(DIR&lt;&gt;2,ETABL=1),"",IF(ETABL=2,D28,IF(ETABL=3,"",IF(ETABL=4,D24,IF(ETABL=5,D25,IF(ETABL=6,D22,IF(ETABL=7,D26,IF(ETABL=8,D4,""))))))))</f>
        <v>#NAME?</v>
      </c>
      <c r="O13" s="36" t="e">
        <f>IF(OR(OR(DIR&lt;&gt;2,ETABL=1,ETABL=3)),"",IF(ETABL=2,E28,IF(ETABL=4,E24,IF(ETABL=5,E25,IF(ETABL=6,E22,IF(ETABL=7,E26,IF(ETABL=8,E4,"")))))))</f>
        <v>#NAME?</v>
      </c>
      <c r="Q13" s="35" t="e">
        <f>IF(OR(DIR&lt;&gt;4,ETABL=1),"",IF(ETABL=2,D28,IF(ETABL=3,D29,IF(ETABL=4,D34,IF(ETABL=5,D44,"")))))</f>
        <v>#NAME?</v>
      </c>
      <c r="R13" s="36" t="e">
        <f>IF(OR(DIR&lt;&gt;4,ETABL=1),"",IF(ETABL=2,E28,IF(ETABL=3,E29,IF(ETABL=4,E34,IF(ETABL=5,E44,"")))))</f>
        <v>#NAME?</v>
      </c>
    </row>
    <row r="14" spans="1:18" ht="10.5" thickBot="1" x14ac:dyDescent="0.25">
      <c r="B14" s="30">
        <v>5</v>
      </c>
      <c r="C14" s="16" t="s">
        <v>44</v>
      </c>
      <c r="D14" s="12" t="s">
        <v>86</v>
      </c>
      <c r="E14" s="16" t="s">
        <v>73</v>
      </c>
      <c r="F14" s="16" t="s">
        <v>114</v>
      </c>
      <c r="G14" s="19">
        <v>2</v>
      </c>
      <c r="H14" s="24" t="e">
        <f t="shared" ref="H14:H30" si="0">IF(K14&lt;&gt;"",K14,IF(N14&lt;&gt;"",N14,IF(Q14&lt;&gt;"",Q14,"")))</f>
        <v>#NAME?</v>
      </c>
      <c r="I14" s="24" t="e">
        <f t="shared" ref="I14:I30" si="1">IF(L14&lt;&gt;"",L14,IF(O14&lt;&gt;"",O14,IF(R14&lt;&gt;"",R14,"")))</f>
        <v>#NAME?</v>
      </c>
      <c r="K14" s="39" t="e">
        <f>IF(DIR=3,"","")</f>
        <v>#NAME?</v>
      </c>
      <c r="L14" s="40" t="e">
        <f>IF(DIR=3,"","")</f>
        <v>#NAME?</v>
      </c>
      <c r="N14" s="39" t="e">
        <f>IF(OR(DIR&lt;&gt;2,ETABL&lt;6),"",IF(ETABL=6,D23,IF(ETABL=7,D27,IF(ETABL=8,D5,""))))</f>
        <v>#NAME?</v>
      </c>
      <c r="O14" s="40" t="e">
        <f>IF(OR(DIR&lt;&gt;2,ETABL&lt;6),"",IF(ETABL=6,E23,IF(ETABL=7,E27,IF(ETABL=8,E5,""))))</f>
        <v>#NAME?</v>
      </c>
      <c r="Q14" s="39" t="e">
        <f t="shared" ref="Q14:R17" si="2">IF(OR(DIR&lt;&gt;4,ETABL&lt;3),"",IF(ETABL=3,D30,IF(ETABL=4,D35,IF(ETABL=5,D45,""))))</f>
        <v>#NAME?</v>
      </c>
      <c r="R14" s="40" t="e">
        <f t="shared" si="2"/>
        <v>#NAME?</v>
      </c>
    </row>
    <row r="15" spans="1:18" ht="10.5" thickBot="1" x14ac:dyDescent="0.25">
      <c r="B15" s="30">
        <v>13</v>
      </c>
      <c r="C15" s="31" t="s">
        <v>79</v>
      </c>
      <c r="D15" s="12" t="s">
        <v>90</v>
      </c>
      <c r="E15" s="16" t="s">
        <v>89</v>
      </c>
      <c r="F15" s="16" t="s">
        <v>115</v>
      </c>
      <c r="G15" s="19">
        <v>3</v>
      </c>
      <c r="H15" s="24" t="e">
        <f t="shared" si="0"/>
        <v>#NAME?</v>
      </c>
      <c r="I15" s="24" t="e">
        <f t="shared" si="1"/>
        <v>#NAME?</v>
      </c>
      <c r="K15" s="39" t="e">
        <f t="shared" ref="K15:L30" si="3">IF(DIR=3,"","")</f>
        <v>#NAME?</v>
      </c>
      <c r="L15" s="40" t="e">
        <f t="shared" si="3"/>
        <v>#NAME?</v>
      </c>
      <c r="N15" s="39" t="e">
        <f>IF(OR(DIR&lt;&gt;2,ETABL&lt;8),"",D6)</f>
        <v>#NAME?</v>
      </c>
      <c r="O15" s="40" t="e">
        <f>IF(OR(DIR&lt;&gt;2,ETABL&lt;8),"",E6)</f>
        <v>#NAME?</v>
      </c>
      <c r="Q15" s="39" t="e">
        <f t="shared" si="2"/>
        <v>#NAME?</v>
      </c>
      <c r="R15" s="40" t="e">
        <f t="shared" si="2"/>
        <v>#NAME?</v>
      </c>
    </row>
    <row r="16" spans="1:18" x14ac:dyDescent="0.2">
      <c r="D16" s="12" t="s">
        <v>87</v>
      </c>
      <c r="E16" s="16" t="s">
        <v>74</v>
      </c>
      <c r="F16" s="16" t="s">
        <v>11</v>
      </c>
      <c r="G16" s="19">
        <v>4</v>
      </c>
      <c r="H16" s="24" t="e">
        <f t="shared" si="0"/>
        <v>#NAME?</v>
      </c>
      <c r="I16" s="24" t="e">
        <f t="shared" si="1"/>
        <v>#NAME?</v>
      </c>
      <c r="K16" s="39" t="e">
        <f t="shared" si="3"/>
        <v>#NAME?</v>
      </c>
      <c r="L16" s="40" t="e">
        <f t="shared" si="3"/>
        <v>#NAME?</v>
      </c>
      <c r="N16" s="39" t="e">
        <f t="shared" ref="N16:N30" si="4">IF(OR(DIR&lt;&gt;2,ETABL&lt;8),"",D7)</f>
        <v>#NAME?</v>
      </c>
      <c r="O16" s="40" t="e">
        <f t="shared" ref="O16:O30" si="5">IF(OR(DIR&lt;&gt;2,ETABL&lt;8),"",E7)</f>
        <v>#NAME?</v>
      </c>
      <c r="Q16" s="39" t="e">
        <f t="shared" si="2"/>
        <v>#NAME?</v>
      </c>
      <c r="R16" s="40" t="e">
        <f t="shared" si="2"/>
        <v>#NAME?</v>
      </c>
    </row>
    <row r="17" spans="3:18" x14ac:dyDescent="0.2">
      <c r="D17" s="12" t="s">
        <v>78</v>
      </c>
      <c r="E17" s="16" t="s">
        <v>76</v>
      </c>
      <c r="F17" s="16" t="s">
        <v>34</v>
      </c>
      <c r="G17" s="19">
        <v>5</v>
      </c>
      <c r="H17" s="24" t="e">
        <f t="shared" si="0"/>
        <v>#NAME?</v>
      </c>
      <c r="I17" s="24" t="e">
        <f t="shared" si="1"/>
        <v>#NAME?</v>
      </c>
      <c r="K17" s="39" t="e">
        <f t="shared" si="3"/>
        <v>#NAME?</v>
      </c>
      <c r="L17" s="40" t="e">
        <f t="shared" si="3"/>
        <v>#NAME?</v>
      </c>
      <c r="N17" s="39" t="e">
        <f t="shared" si="4"/>
        <v>#NAME?</v>
      </c>
      <c r="O17" s="40" t="e">
        <f t="shared" si="5"/>
        <v>#NAME?</v>
      </c>
      <c r="Q17" s="39" t="e">
        <f t="shared" si="2"/>
        <v>#NAME?</v>
      </c>
      <c r="R17" s="40" t="e">
        <f t="shared" si="2"/>
        <v>#NAME?</v>
      </c>
    </row>
    <row r="18" spans="3:18" ht="10.5" thickBot="1" x14ac:dyDescent="0.25">
      <c r="D18" s="12" t="s">
        <v>75</v>
      </c>
      <c r="E18" s="16" t="s">
        <v>76</v>
      </c>
      <c r="F18" s="29" t="s">
        <v>37</v>
      </c>
      <c r="G18" s="19">
        <v>6</v>
      </c>
      <c r="H18" s="24" t="e">
        <f t="shared" si="0"/>
        <v>#NAME?</v>
      </c>
      <c r="I18" s="24" t="e">
        <f t="shared" si="1"/>
        <v>#NAME?</v>
      </c>
      <c r="K18" s="39" t="e">
        <f t="shared" si="3"/>
        <v>#NAME?</v>
      </c>
      <c r="L18" s="40" t="e">
        <f t="shared" si="3"/>
        <v>#NAME?</v>
      </c>
      <c r="N18" s="39" t="e">
        <f t="shared" si="4"/>
        <v>#NAME?</v>
      </c>
      <c r="O18" s="40" t="e">
        <f t="shared" si="5"/>
        <v>#NAME?</v>
      </c>
      <c r="Q18" s="39" t="e">
        <f t="shared" ref="Q18:R22" si="6">IF(OR(DIR&lt;&gt;4,ETABL&lt;4),"",IF(ETABL=4,D39,IF(ETABL=5,D49,"")))</f>
        <v>#NAME?</v>
      </c>
      <c r="R18" s="40" t="e">
        <f t="shared" si="6"/>
        <v>#NAME?</v>
      </c>
    </row>
    <row r="19" spans="3:18" x14ac:dyDescent="0.2">
      <c r="D19" s="12" t="s">
        <v>77</v>
      </c>
      <c r="E19" s="16" t="s">
        <v>76</v>
      </c>
      <c r="F19" s="16"/>
      <c r="G19" s="19">
        <v>7</v>
      </c>
      <c r="H19" s="24" t="e">
        <f t="shared" si="0"/>
        <v>#NAME?</v>
      </c>
      <c r="I19" s="24" t="e">
        <f t="shared" si="1"/>
        <v>#NAME?</v>
      </c>
      <c r="K19" s="39" t="e">
        <f t="shared" si="3"/>
        <v>#NAME?</v>
      </c>
      <c r="L19" s="40" t="e">
        <f t="shared" si="3"/>
        <v>#NAME?</v>
      </c>
      <c r="N19" s="39" t="e">
        <f t="shared" si="4"/>
        <v>#NAME?</v>
      </c>
      <c r="O19" s="40" t="e">
        <f t="shared" si="5"/>
        <v>#NAME?</v>
      </c>
      <c r="Q19" s="39" t="e">
        <f t="shared" si="6"/>
        <v>#NAME?</v>
      </c>
      <c r="R19" s="40" t="e">
        <f t="shared" si="6"/>
        <v>#NAME?</v>
      </c>
    </row>
    <row r="20" spans="3:18" x14ac:dyDescent="0.2">
      <c r="C20" s="5"/>
      <c r="D20" s="12" t="s">
        <v>107</v>
      </c>
      <c r="E20" s="16" t="s">
        <v>108</v>
      </c>
      <c r="F20" s="16"/>
      <c r="G20" s="19">
        <v>8</v>
      </c>
      <c r="H20" s="24" t="e">
        <f t="shared" si="0"/>
        <v>#NAME?</v>
      </c>
      <c r="I20" s="24" t="e">
        <f t="shared" si="1"/>
        <v>#NAME?</v>
      </c>
      <c r="K20" s="39" t="e">
        <f t="shared" si="3"/>
        <v>#NAME?</v>
      </c>
      <c r="L20" s="40" t="e">
        <f t="shared" si="3"/>
        <v>#NAME?</v>
      </c>
      <c r="N20" s="39" t="e">
        <f t="shared" si="4"/>
        <v>#NAME?</v>
      </c>
      <c r="O20" s="40" t="e">
        <f t="shared" si="5"/>
        <v>#NAME?</v>
      </c>
      <c r="Q20" s="39" t="e">
        <f t="shared" si="6"/>
        <v>#NAME?</v>
      </c>
      <c r="R20" s="40" t="e">
        <f t="shared" si="6"/>
        <v>#NAME?</v>
      </c>
    </row>
    <row r="21" spans="3:18" ht="10.5" thickBot="1" x14ac:dyDescent="0.25">
      <c r="D21" s="15" t="s">
        <v>92</v>
      </c>
      <c r="E21" s="29" t="s">
        <v>93</v>
      </c>
      <c r="F21" s="16"/>
      <c r="G21" s="19">
        <v>9</v>
      </c>
      <c r="H21" s="24" t="e">
        <f t="shared" si="0"/>
        <v>#NAME?</v>
      </c>
      <c r="I21" s="24" t="e">
        <f t="shared" si="1"/>
        <v>#NAME?</v>
      </c>
      <c r="K21" s="39" t="e">
        <f t="shared" si="3"/>
        <v>#NAME?</v>
      </c>
      <c r="L21" s="40" t="e">
        <f t="shared" si="3"/>
        <v>#NAME?</v>
      </c>
      <c r="N21" s="39" t="e">
        <f t="shared" si="4"/>
        <v>#NAME?</v>
      </c>
      <c r="O21" s="40" t="e">
        <f t="shared" si="5"/>
        <v>#NAME?</v>
      </c>
      <c r="Q21" s="39" t="e">
        <f t="shared" si="6"/>
        <v>#NAME?</v>
      </c>
      <c r="R21" s="40" t="e">
        <f t="shared" si="6"/>
        <v>#NAME?</v>
      </c>
    </row>
    <row r="22" spans="3:18" x14ac:dyDescent="0.2">
      <c r="D22" s="11" t="s">
        <v>12</v>
      </c>
      <c r="E22" s="26" t="s">
        <v>51</v>
      </c>
      <c r="F22" s="16"/>
      <c r="G22" s="19">
        <v>10</v>
      </c>
      <c r="H22" s="24" t="e">
        <f t="shared" si="0"/>
        <v>#NAME?</v>
      </c>
      <c r="I22" s="24" t="e">
        <f t="shared" si="1"/>
        <v>#NAME?</v>
      </c>
      <c r="K22" s="39" t="e">
        <f t="shared" si="3"/>
        <v>#NAME?</v>
      </c>
      <c r="L22" s="40" t="e">
        <f t="shared" si="3"/>
        <v>#NAME?</v>
      </c>
      <c r="N22" s="39" t="e">
        <f t="shared" si="4"/>
        <v>#NAME?</v>
      </c>
      <c r="O22" s="40" t="e">
        <f t="shared" si="5"/>
        <v>#NAME?</v>
      </c>
      <c r="Q22" s="39" t="e">
        <f t="shared" si="6"/>
        <v>#NAME?</v>
      </c>
      <c r="R22" s="40" t="e">
        <f t="shared" si="6"/>
        <v>#NAME?</v>
      </c>
    </row>
    <row r="23" spans="3:18" ht="10.5" thickBot="1" x14ac:dyDescent="0.25">
      <c r="D23" s="15" t="s">
        <v>7</v>
      </c>
      <c r="E23" s="29" t="s">
        <v>49</v>
      </c>
      <c r="F23" s="16"/>
      <c r="G23" s="19">
        <v>11</v>
      </c>
      <c r="H23" s="24" t="e">
        <f t="shared" si="0"/>
        <v>#NAME?</v>
      </c>
      <c r="I23" s="24" t="e">
        <f t="shared" si="1"/>
        <v>#NAME?</v>
      </c>
      <c r="K23" s="39" t="e">
        <f t="shared" si="3"/>
        <v>#NAME?</v>
      </c>
      <c r="L23" s="40" t="e">
        <f t="shared" si="3"/>
        <v>#NAME?</v>
      </c>
      <c r="N23" s="39" t="e">
        <f t="shared" si="4"/>
        <v>#NAME?</v>
      </c>
      <c r="O23" s="40" t="e">
        <f t="shared" si="5"/>
        <v>#NAME?</v>
      </c>
      <c r="Q23" s="39" t="e">
        <f>IF(OR(DIR&lt;&gt;4,ETABL&lt;5),"",IF(ETABL=5,D54,""))</f>
        <v>#NAME?</v>
      </c>
      <c r="R23" s="40" t="e">
        <f>IF(OR(DIR&lt;&gt;4,ETABL&lt;5),"",IF(ETABL=5,E54,""))</f>
        <v>#NAME?</v>
      </c>
    </row>
    <row r="24" spans="3:18" ht="10.5" thickBot="1" x14ac:dyDescent="0.25">
      <c r="D24" s="34" t="s">
        <v>111</v>
      </c>
      <c r="E24" s="31" t="s">
        <v>88</v>
      </c>
      <c r="F24" s="16"/>
      <c r="G24" s="19">
        <v>12</v>
      </c>
      <c r="H24" s="24" t="e">
        <f t="shared" si="0"/>
        <v>#NAME?</v>
      </c>
      <c r="I24" s="24" t="e">
        <f t="shared" si="1"/>
        <v>#NAME?</v>
      </c>
      <c r="K24" s="39" t="e">
        <f t="shared" si="3"/>
        <v>#NAME?</v>
      </c>
      <c r="L24" s="40" t="e">
        <f t="shared" si="3"/>
        <v>#NAME?</v>
      </c>
      <c r="N24" s="39" t="e">
        <f t="shared" si="4"/>
        <v>#NAME?</v>
      </c>
      <c r="O24" s="40" t="e">
        <f t="shared" si="5"/>
        <v>#NAME?</v>
      </c>
      <c r="Q24" s="39" t="e">
        <f>IF(DIR=4,"","")</f>
        <v>#NAME?</v>
      </c>
      <c r="R24" s="40" t="e">
        <f>IF(DIR=4,"","")</f>
        <v>#NAME?</v>
      </c>
    </row>
    <row r="25" spans="3:18" ht="10.5" thickBot="1" x14ac:dyDescent="0.25">
      <c r="D25" s="34" t="s">
        <v>9</v>
      </c>
      <c r="E25" s="31" t="s">
        <v>50</v>
      </c>
      <c r="F25" s="16"/>
      <c r="G25" s="19">
        <v>13</v>
      </c>
      <c r="H25" s="24" t="e">
        <f t="shared" si="0"/>
        <v>#NAME?</v>
      </c>
      <c r="I25" s="24" t="e">
        <f t="shared" si="1"/>
        <v>#NAME?</v>
      </c>
      <c r="K25" s="39" t="e">
        <f t="shared" si="3"/>
        <v>#NAME?</v>
      </c>
      <c r="L25" s="40" t="e">
        <f t="shared" si="3"/>
        <v>#NAME?</v>
      </c>
      <c r="N25" s="39" t="e">
        <f t="shared" si="4"/>
        <v>#NAME?</v>
      </c>
      <c r="O25" s="40" t="e">
        <f t="shared" si="5"/>
        <v>#NAME?</v>
      </c>
      <c r="Q25" s="39" t="e">
        <f t="shared" ref="Q25:R30" si="7">IF(DIR=4,"","")</f>
        <v>#NAME?</v>
      </c>
      <c r="R25" s="40" t="e">
        <f t="shared" si="7"/>
        <v>#NAME?</v>
      </c>
    </row>
    <row r="26" spans="3:18" x14ac:dyDescent="0.2">
      <c r="D26" s="11" t="s">
        <v>119</v>
      </c>
      <c r="E26" s="26" t="s">
        <v>98</v>
      </c>
      <c r="F26" s="16"/>
      <c r="G26" s="19">
        <v>14</v>
      </c>
      <c r="H26" s="24" t="e">
        <f t="shared" si="0"/>
        <v>#NAME?</v>
      </c>
      <c r="I26" s="24" t="e">
        <f t="shared" si="1"/>
        <v>#NAME?</v>
      </c>
      <c r="K26" s="39" t="e">
        <f t="shared" si="3"/>
        <v>#NAME?</v>
      </c>
      <c r="L26" s="40" t="e">
        <f t="shared" si="3"/>
        <v>#NAME?</v>
      </c>
      <c r="N26" s="39" t="e">
        <f t="shared" si="4"/>
        <v>#NAME?</v>
      </c>
      <c r="O26" s="40" t="e">
        <f t="shared" si="5"/>
        <v>#NAME?</v>
      </c>
      <c r="Q26" s="39" t="e">
        <f t="shared" si="7"/>
        <v>#NAME?</v>
      </c>
      <c r="R26" s="40" t="e">
        <f t="shared" si="7"/>
        <v>#NAME?</v>
      </c>
    </row>
    <row r="27" spans="3:18" ht="10.5" thickBot="1" x14ac:dyDescent="0.25">
      <c r="D27" s="15" t="s">
        <v>118</v>
      </c>
      <c r="E27" s="29" t="s">
        <v>52</v>
      </c>
      <c r="F27" s="16"/>
      <c r="G27" s="19">
        <v>15</v>
      </c>
      <c r="H27" s="24" t="e">
        <f t="shared" si="0"/>
        <v>#NAME?</v>
      </c>
      <c r="I27" s="24" t="e">
        <f t="shared" si="1"/>
        <v>#NAME?</v>
      </c>
      <c r="K27" s="39" t="e">
        <f t="shared" si="3"/>
        <v>#NAME?</v>
      </c>
      <c r="L27" s="40" t="e">
        <f t="shared" si="3"/>
        <v>#NAME?</v>
      </c>
      <c r="N27" s="39" t="e">
        <f t="shared" si="4"/>
        <v>#NAME?</v>
      </c>
      <c r="O27" s="40" t="e">
        <f t="shared" si="5"/>
        <v>#NAME?</v>
      </c>
      <c r="Q27" s="39" t="e">
        <f t="shared" si="7"/>
        <v>#NAME?</v>
      </c>
      <c r="R27" s="40" t="e">
        <f t="shared" si="7"/>
        <v>#NAME?</v>
      </c>
    </row>
    <row r="28" spans="3:18" ht="10.5" thickBot="1" x14ac:dyDescent="0.25">
      <c r="D28" s="34" t="s">
        <v>3</v>
      </c>
      <c r="E28" s="31" t="s">
        <v>48</v>
      </c>
      <c r="F28" s="16"/>
      <c r="G28" s="19">
        <v>16</v>
      </c>
      <c r="H28" s="24" t="e">
        <f t="shared" si="0"/>
        <v>#NAME?</v>
      </c>
      <c r="I28" s="24" t="e">
        <f t="shared" si="1"/>
        <v>#NAME?</v>
      </c>
      <c r="K28" s="39" t="e">
        <f t="shared" si="3"/>
        <v>#NAME?</v>
      </c>
      <c r="L28" s="40" t="e">
        <f t="shared" si="3"/>
        <v>#NAME?</v>
      </c>
      <c r="N28" s="39" t="e">
        <f t="shared" si="4"/>
        <v>#NAME?</v>
      </c>
      <c r="O28" s="40" t="e">
        <f t="shared" si="5"/>
        <v>#NAME?</v>
      </c>
      <c r="Q28" s="39" t="e">
        <f t="shared" si="7"/>
        <v>#NAME?</v>
      </c>
      <c r="R28" s="40" t="e">
        <f t="shared" si="7"/>
        <v>#NAME?</v>
      </c>
    </row>
    <row r="29" spans="3:18" x14ac:dyDescent="0.2">
      <c r="D29" s="11" t="s">
        <v>83</v>
      </c>
      <c r="E29" s="26" t="s">
        <v>71</v>
      </c>
      <c r="F29" s="16"/>
      <c r="G29" s="19">
        <v>17</v>
      </c>
      <c r="H29" s="24" t="e">
        <f t="shared" si="0"/>
        <v>#NAME?</v>
      </c>
      <c r="I29" s="24" t="e">
        <f t="shared" si="1"/>
        <v>#NAME?</v>
      </c>
      <c r="K29" s="39" t="e">
        <f t="shared" si="3"/>
        <v>#NAME?</v>
      </c>
      <c r="L29" s="40" t="e">
        <f t="shared" si="3"/>
        <v>#NAME?</v>
      </c>
      <c r="N29" s="39" t="e">
        <f t="shared" si="4"/>
        <v>#NAME?</v>
      </c>
      <c r="O29" s="40" t="e">
        <f t="shared" si="5"/>
        <v>#NAME?</v>
      </c>
      <c r="Q29" s="39" t="e">
        <f t="shared" si="7"/>
        <v>#NAME?</v>
      </c>
      <c r="R29" s="40" t="e">
        <f t="shared" si="7"/>
        <v>#NAME?</v>
      </c>
    </row>
    <row r="30" spans="3:18" ht="10.5" thickBot="1" x14ac:dyDescent="0.25">
      <c r="D30" s="12" t="s">
        <v>120</v>
      </c>
      <c r="E30" s="16" t="s">
        <v>69</v>
      </c>
      <c r="F30" s="16"/>
      <c r="G30" s="21">
        <v>18</v>
      </c>
      <c r="H30" s="24" t="e">
        <f t="shared" si="0"/>
        <v>#NAME?</v>
      </c>
      <c r="I30" s="24" t="e">
        <f t="shared" si="1"/>
        <v>#NAME?</v>
      </c>
      <c r="K30" s="37" t="e">
        <f t="shared" si="3"/>
        <v>#NAME?</v>
      </c>
      <c r="L30" s="38" t="e">
        <f t="shared" si="3"/>
        <v>#NAME?</v>
      </c>
      <c r="N30" s="37" t="e">
        <f t="shared" si="4"/>
        <v>#NAME?</v>
      </c>
      <c r="O30" s="38" t="e">
        <f t="shared" si="5"/>
        <v>#NAME?</v>
      </c>
      <c r="Q30" s="37" t="e">
        <f t="shared" si="7"/>
        <v>#NAME?</v>
      </c>
      <c r="R30" s="38" t="e">
        <f t="shared" si="7"/>
        <v>#NAME?</v>
      </c>
    </row>
    <row r="31" spans="3:18" ht="10.5" thickBot="1" x14ac:dyDescent="0.25">
      <c r="D31" s="12" t="s">
        <v>84</v>
      </c>
      <c r="E31" s="16" t="s">
        <v>72</v>
      </c>
      <c r="F31" s="16"/>
    </row>
    <row r="32" spans="3:18" ht="13.5" customHeight="1" thickBot="1" x14ac:dyDescent="0.25">
      <c r="D32" s="12" t="s">
        <v>82</v>
      </c>
      <c r="E32" s="16" t="s">
        <v>70</v>
      </c>
      <c r="F32" s="16"/>
      <c r="G32" s="172" t="s">
        <v>129</v>
      </c>
      <c r="H32" s="173"/>
      <c r="I32" s="42" t="e">
        <f>VLOOKUP(EQUIP,G13:I30,3)</f>
        <v>#NAME?</v>
      </c>
    </row>
    <row r="33" spans="4:6" ht="10.5" thickBot="1" x14ac:dyDescent="0.25">
      <c r="D33" s="15" t="s">
        <v>85</v>
      </c>
      <c r="E33" s="29" t="s">
        <v>135</v>
      </c>
      <c r="F33" s="16"/>
    </row>
    <row r="34" spans="4:6" x14ac:dyDescent="0.2">
      <c r="D34" s="11" t="s">
        <v>14</v>
      </c>
      <c r="E34" s="26" t="s">
        <v>132</v>
      </c>
      <c r="F34" s="16"/>
    </row>
    <row r="35" spans="4:6" x14ac:dyDescent="0.2">
      <c r="D35" s="12" t="s">
        <v>15</v>
      </c>
      <c r="E35" s="16" t="s">
        <v>53</v>
      </c>
      <c r="F35" s="16"/>
    </row>
    <row r="36" spans="4:6" x14ac:dyDescent="0.2">
      <c r="D36" s="12" t="s">
        <v>16</v>
      </c>
      <c r="E36" s="16" t="s">
        <v>54</v>
      </c>
      <c r="F36" s="16"/>
    </row>
    <row r="37" spans="4:6" x14ac:dyDescent="0.2">
      <c r="D37" s="12" t="s">
        <v>18</v>
      </c>
      <c r="E37" s="16" t="s">
        <v>55</v>
      </c>
      <c r="F37" s="16"/>
    </row>
    <row r="38" spans="4:6" x14ac:dyDescent="0.2">
      <c r="D38" s="12" t="s">
        <v>80</v>
      </c>
      <c r="E38" s="16" t="s">
        <v>66</v>
      </c>
      <c r="F38" s="16"/>
    </row>
    <row r="39" spans="4:6" x14ac:dyDescent="0.2">
      <c r="D39" s="12" t="s">
        <v>19</v>
      </c>
      <c r="E39" s="16" t="s">
        <v>56</v>
      </c>
      <c r="F39" s="16"/>
    </row>
    <row r="40" spans="4:6" x14ac:dyDescent="0.2">
      <c r="D40" s="12" t="s">
        <v>21</v>
      </c>
      <c r="E40" s="16" t="s">
        <v>57</v>
      </c>
      <c r="F40" s="16"/>
    </row>
    <row r="41" spans="4:6" x14ac:dyDescent="0.2">
      <c r="D41" s="12" t="s">
        <v>22</v>
      </c>
      <c r="E41" s="16" t="s">
        <v>64</v>
      </c>
      <c r="F41" s="16"/>
    </row>
    <row r="42" spans="4:6" x14ac:dyDescent="0.2">
      <c r="D42" s="12" t="s">
        <v>23</v>
      </c>
      <c r="E42" s="16" t="s">
        <v>59</v>
      </c>
      <c r="F42" s="16"/>
    </row>
    <row r="43" spans="4:6" ht="10.5" thickBot="1" x14ac:dyDescent="0.25">
      <c r="D43" s="15" t="s">
        <v>24</v>
      </c>
      <c r="E43" s="29" t="s">
        <v>61</v>
      </c>
      <c r="F43" s="16"/>
    </row>
    <row r="44" spans="4:6" x14ac:dyDescent="0.2">
      <c r="D44" s="11" t="s">
        <v>62</v>
      </c>
      <c r="E44" s="26" t="s">
        <v>53</v>
      </c>
      <c r="F44" s="16"/>
    </row>
    <row r="45" spans="4:6" x14ac:dyDescent="0.2">
      <c r="D45" s="12" t="s">
        <v>63</v>
      </c>
      <c r="E45" s="16" t="s">
        <v>55</v>
      </c>
      <c r="F45" s="16"/>
    </row>
    <row r="46" spans="4:6" x14ac:dyDescent="0.2">
      <c r="D46" s="12" t="s">
        <v>81</v>
      </c>
      <c r="E46" s="16" t="s">
        <v>66</v>
      </c>
      <c r="F46" s="16"/>
    </row>
    <row r="47" spans="4:6" x14ac:dyDescent="0.2">
      <c r="D47" s="12" t="s">
        <v>25</v>
      </c>
      <c r="E47" s="16" t="s">
        <v>56</v>
      </c>
      <c r="F47" s="16"/>
    </row>
    <row r="48" spans="4:6" x14ac:dyDescent="0.2">
      <c r="D48" s="12" t="s">
        <v>32</v>
      </c>
      <c r="E48" s="16" t="s">
        <v>68</v>
      </c>
      <c r="F48" s="16"/>
    </row>
    <row r="49" spans="4:6" x14ac:dyDescent="0.2">
      <c r="D49" s="12" t="s">
        <v>26</v>
      </c>
      <c r="E49" s="16" t="s">
        <v>65</v>
      </c>
      <c r="F49" s="16"/>
    </row>
    <row r="50" spans="4:6" x14ac:dyDescent="0.2">
      <c r="D50" s="12" t="s">
        <v>27</v>
      </c>
      <c r="E50" s="16" t="s">
        <v>58</v>
      </c>
      <c r="F50" s="16"/>
    </row>
    <row r="51" spans="4:6" x14ac:dyDescent="0.2">
      <c r="D51" s="12" t="s">
        <v>28</v>
      </c>
      <c r="E51" s="16" t="s">
        <v>133</v>
      </c>
      <c r="F51" s="16"/>
    </row>
    <row r="52" spans="4:6" x14ac:dyDescent="0.2">
      <c r="D52" s="12" t="s">
        <v>29</v>
      </c>
      <c r="E52" s="16" t="s">
        <v>64</v>
      </c>
      <c r="F52" s="16"/>
    </row>
    <row r="53" spans="4:6" x14ac:dyDescent="0.2">
      <c r="D53" s="12" t="s">
        <v>30</v>
      </c>
      <c r="E53" s="16" t="s">
        <v>60</v>
      </c>
      <c r="F53" s="16"/>
    </row>
    <row r="54" spans="4:6" ht="10.5" thickBot="1" x14ac:dyDescent="0.25">
      <c r="D54" s="15" t="s">
        <v>31</v>
      </c>
      <c r="E54" s="29" t="s">
        <v>67</v>
      </c>
      <c r="F54" s="16"/>
    </row>
  </sheetData>
  <mergeCells count="6">
    <mergeCell ref="N12:O12"/>
    <mergeCell ref="Q12:R12"/>
    <mergeCell ref="G32:H32"/>
    <mergeCell ref="G2:H2"/>
    <mergeCell ref="G12:H12"/>
    <mergeCell ref="K12:L12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"/>
  <sheetViews>
    <sheetView topLeftCell="A4" workbookViewId="0">
      <selection activeCell="B21" sqref="B21"/>
    </sheetView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31"/>
  <sheetViews>
    <sheetView zoomScale="70" zoomScaleNormal="70" workbookViewId="0">
      <selection activeCell="E15" sqref="E15"/>
    </sheetView>
  </sheetViews>
  <sheetFormatPr baseColWidth="10" defaultRowHeight="12.5" x14ac:dyDescent="0.25"/>
  <cols>
    <col min="1" max="1" width="10.90625" style="111"/>
    <col min="2" max="2" width="9.36328125" style="111" customWidth="1"/>
    <col min="3" max="3" width="10.90625" style="111"/>
    <col min="4" max="4" width="22.6328125" style="111" customWidth="1"/>
    <col min="5" max="7" width="10.90625" style="111"/>
    <col min="8" max="8" width="17.36328125" style="111" customWidth="1"/>
    <col min="9" max="15" width="10.90625" style="111"/>
    <col min="16" max="16" width="11.7265625" style="111" customWidth="1"/>
    <col min="17" max="16384" width="10.90625" style="111"/>
  </cols>
  <sheetData>
    <row r="1" spans="1:16" x14ac:dyDescent="0.25">
      <c r="A1" s="179"/>
      <c r="B1" s="179"/>
    </row>
    <row r="2" spans="1:16" ht="14.5" customHeight="1" x14ac:dyDescent="0.25">
      <c r="A2" s="179"/>
      <c r="B2" s="179"/>
    </row>
    <row r="3" spans="1:16" ht="35" customHeight="1" x14ac:dyDescent="0.25">
      <c r="A3" s="179"/>
      <c r="B3" s="179"/>
      <c r="E3" s="180"/>
      <c r="F3" s="180"/>
      <c r="G3" s="180"/>
      <c r="H3" s="180"/>
      <c r="I3" s="180"/>
    </row>
    <row r="4" spans="1:16" x14ac:dyDescent="0.25">
      <c r="E4" s="180"/>
      <c r="F4" s="180"/>
      <c r="G4" s="180"/>
      <c r="H4" s="180"/>
      <c r="I4" s="180"/>
    </row>
    <row r="10" spans="1:16" x14ac:dyDescent="0.25">
      <c r="C10" s="181" t="s">
        <v>201</v>
      </c>
      <c r="D10" s="181"/>
      <c r="G10" s="182" t="s">
        <v>268</v>
      </c>
      <c r="H10" s="182"/>
      <c r="K10" s="185" t="s">
        <v>269</v>
      </c>
      <c r="L10" s="186"/>
      <c r="M10" s="186"/>
      <c r="O10" s="177" t="s">
        <v>189</v>
      </c>
      <c r="P10" s="177"/>
    </row>
    <row r="11" spans="1:16" x14ac:dyDescent="0.25">
      <c r="C11" s="181"/>
      <c r="D11" s="181"/>
      <c r="G11" s="182"/>
      <c r="H11" s="182"/>
      <c r="K11" s="186"/>
      <c r="L11" s="186"/>
      <c r="M11" s="186"/>
      <c r="O11" s="177"/>
      <c r="P11" s="177"/>
    </row>
    <row r="12" spans="1:16" ht="22.5" x14ac:dyDescent="0.45">
      <c r="C12" s="181"/>
      <c r="D12" s="181"/>
      <c r="G12" s="182"/>
      <c r="H12" s="182"/>
      <c r="K12" s="185"/>
      <c r="L12" s="186"/>
      <c r="M12" s="186"/>
      <c r="O12" s="177"/>
      <c r="P12" s="177"/>
    </row>
    <row r="26" spans="3:16" x14ac:dyDescent="0.25">
      <c r="C26" s="183" t="s">
        <v>190</v>
      </c>
      <c r="D26" s="183"/>
      <c r="G26" s="184" t="s">
        <v>199</v>
      </c>
      <c r="H26" s="184"/>
      <c r="K26" s="178" t="s">
        <v>200</v>
      </c>
      <c r="L26" s="178"/>
      <c r="O26" s="176" t="s">
        <v>202</v>
      </c>
      <c r="P26" s="176"/>
    </row>
    <row r="27" spans="3:16" x14ac:dyDescent="0.25">
      <c r="C27" s="183"/>
      <c r="D27" s="183"/>
      <c r="G27" s="184"/>
      <c r="H27" s="184"/>
      <c r="K27" s="178"/>
      <c r="L27" s="178"/>
      <c r="O27" s="176"/>
      <c r="P27" s="176"/>
    </row>
    <row r="28" spans="3:16" x14ac:dyDescent="0.25">
      <c r="C28" s="183"/>
      <c r="D28" s="183"/>
      <c r="G28" s="184"/>
      <c r="H28" s="184"/>
      <c r="K28" s="178"/>
      <c r="L28" s="178"/>
      <c r="O28" s="176"/>
      <c r="P28" s="176"/>
    </row>
    <row r="31" spans="3:16" ht="29.5" customHeight="1" x14ac:dyDescent="0.25"/>
  </sheetData>
  <sheetProtection algorithmName="SHA-512" hashValue="fOZ7NKqopfNgFzUm2vxYeMRCOcxG84oHUXE+iSVclFe2KacIpZN4iJXVS18x+Yeo1OE8JcS8hU5kvAbneyFj6w==" saltValue="uRfuSFgnJ2oNirmaeeqOtA==" spinCount="100000" sheet="1" objects="1" scenarios="1"/>
  <mergeCells count="11">
    <mergeCell ref="O26:P28"/>
    <mergeCell ref="O10:P12"/>
    <mergeCell ref="K26:L28"/>
    <mergeCell ref="A1:B3"/>
    <mergeCell ref="E3:I4"/>
    <mergeCell ref="C10:D12"/>
    <mergeCell ref="G10:H12"/>
    <mergeCell ref="C26:D28"/>
    <mergeCell ref="G26:H28"/>
    <mergeCell ref="K10:M11"/>
    <mergeCell ref="K12:M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2:S44"/>
  <sheetViews>
    <sheetView showGridLines="0" topLeftCell="A22" zoomScaleNormal="100" workbookViewId="0">
      <selection activeCell="B25" sqref="B25:H38"/>
    </sheetView>
  </sheetViews>
  <sheetFormatPr baseColWidth="10" defaultColWidth="11.453125" defaultRowHeight="12.5" x14ac:dyDescent="0.25"/>
  <cols>
    <col min="1" max="1" width="5.7265625" style="59" customWidth="1"/>
    <col min="2" max="4" width="11.453125" style="49"/>
    <col min="5" max="5" width="12.7265625" style="49" customWidth="1"/>
    <col min="6" max="6" width="12.6328125" style="49" customWidth="1"/>
    <col min="7" max="7" width="11.453125" style="49"/>
    <col min="8" max="8" width="14.54296875" style="49" customWidth="1"/>
    <col min="9" max="9" width="5.7265625" style="49" customWidth="1"/>
    <col min="10" max="10" width="11.453125" style="45"/>
    <col min="11" max="16" width="11.453125" style="45" customWidth="1"/>
    <col min="17" max="17" width="11.453125" style="45"/>
    <col min="18" max="18" width="8.453125" style="45" customWidth="1"/>
    <col min="19" max="16384" width="11.453125" style="45"/>
  </cols>
  <sheetData>
    <row r="2" spans="1:19" ht="21" customHeight="1" x14ac:dyDescent="0.4">
      <c r="A2" s="43"/>
      <c r="B2" s="44"/>
      <c r="C2" s="44"/>
      <c r="D2" s="75"/>
      <c r="E2" s="88" t="s">
        <v>136</v>
      </c>
      <c r="F2" s="44"/>
      <c r="G2" s="44"/>
      <c r="H2" s="62"/>
      <c r="I2" s="61"/>
      <c r="M2" s="198" t="s">
        <v>197</v>
      </c>
    </row>
    <row r="3" spans="1:19" x14ac:dyDescent="0.25">
      <c r="A3" s="46"/>
      <c r="B3" s="1"/>
      <c r="C3" s="1"/>
      <c r="D3" s="1"/>
      <c r="E3" s="67"/>
      <c r="F3" s="1"/>
      <c r="G3" s="1"/>
      <c r="H3" s="1"/>
      <c r="I3" s="47"/>
      <c r="M3" s="198"/>
      <c r="S3" s="45">
        <v>51</v>
      </c>
    </row>
    <row r="4" spans="1:19" x14ac:dyDescent="0.25">
      <c r="A4" s="46"/>
      <c r="B4" s="1"/>
      <c r="C4" s="1"/>
      <c r="D4" s="1"/>
      <c r="E4" s="1"/>
      <c r="F4" s="1"/>
      <c r="G4" s="1"/>
      <c r="H4" s="1"/>
      <c r="I4" s="47"/>
    </row>
    <row r="5" spans="1:19" x14ac:dyDescent="0.25">
      <c r="A5" s="46"/>
      <c r="B5" s="1"/>
      <c r="C5" s="1"/>
      <c r="D5" s="1"/>
      <c r="E5" s="1"/>
      <c r="F5" s="1"/>
      <c r="G5" s="1"/>
      <c r="H5" s="1"/>
      <c r="I5" s="47"/>
      <c r="J5" s="83"/>
      <c r="K5" s="83"/>
      <c r="L5" s="83"/>
      <c r="M5" s="83"/>
      <c r="N5" s="83"/>
      <c r="O5" s="83"/>
      <c r="P5" s="83"/>
      <c r="Q5" s="83"/>
    </row>
    <row r="6" spans="1:19" x14ac:dyDescent="0.25">
      <c r="A6" s="46"/>
      <c r="B6" s="1"/>
      <c r="C6" s="1"/>
      <c r="D6" s="1"/>
      <c r="E6" s="1"/>
      <c r="F6" s="1"/>
      <c r="G6" s="1"/>
      <c r="H6" s="1"/>
      <c r="I6" s="47"/>
      <c r="J6" s="83"/>
      <c r="K6" s="84"/>
      <c r="L6" s="86"/>
      <c r="M6" s="187"/>
      <c r="N6" s="187"/>
      <c r="O6" s="187"/>
      <c r="P6" s="187"/>
      <c r="Q6" s="83"/>
    </row>
    <row r="7" spans="1:19" ht="35.25" customHeight="1" x14ac:dyDescent="0.35">
      <c r="A7" s="46"/>
      <c r="B7" s="193" t="s">
        <v>143</v>
      </c>
      <c r="C7" s="194"/>
      <c r="D7" s="194"/>
      <c r="E7" s="194"/>
      <c r="F7" s="194"/>
      <c r="G7" s="194"/>
      <c r="H7" s="195"/>
      <c r="I7" s="47"/>
      <c r="J7" s="83"/>
      <c r="K7" s="85"/>
      <c r="L7" s="85"/>
      <c r="M7" s="112"/>
      <c r="N7" s="87"/>
      <c r="O7" s="87"/>
      <c r="P7" s="86"/>
      <c r="Q7" s="83"/>
    </row>
    <row r="8" spans="1:19" ht="13" x14ac:dyDescent="0.3">
      <c r="A8" s="46"/>
      <c r="B8" s="68"/>
      <c r="C8" s="3"/>
      <c r="D8" s="76"/>
      <c r="E8" s="76"/>
      <c r="F8" s="3"/>
      <c r="G8" s="3"/>
      <c r="H8" s="76" t="s">
        <v>140</v>
      </c>
      <c r="I8" s="47"/>
      <c r="K8" s="65"/>
      <c r="L8" s="65"/>
      <c r="M8" s="73"/>
      <c r="N8" s="72"/>
      <c r="O8" s="72"/>
    </row>
    <row r="9" spans="1:19" ht="13" x14ac:dyDescent="0.3">
      <c r="A9" s="46"/>
      <c r="B9" s="48" t="s">
        <v>17</v>
      </c>
      <c r="C9" s="22"/>
      <c r="D9" s="3"/>
      <c r="E9" s="196" t="s">
        <v>176</v>
      </c>
      <c r="F9" s="197"/>
      <c r="G9" s="188"/>
      <c r="H9" s="189"/>
      <c r="I9" s="47"/>
      <c r="K9" s="65"/>
      <c r="L9" s="65"/>
      <c r="M9" s="73"/>
      <c r="O9" s="72"/>
    </row>
    <row r="10" spans="1:19" ht="13" x14ac:dyDescent="0.3">
      <c r="A10" s="46"/>
      <c r="B10" s="68"/>
      <c r="C10" s="3"/>
      <c r="D10" s="3"/>
      <c r="E10" s="3"/>
      <c r="F10" s="3"/>
      <c r="G10" s="3"/>
      <c r="H10" s="3"/>
      <c r="I10" s="47"/>
      <c r="K10" s="65"/>
      <c r="L10" s="65"/>
      <c r="M10" s="73"/>
    </row>
    <row r="11" spans="1:19" ht="13" x14ac:dyDescent="0.3">
      <c r="A11" s="46"/>
      <c r="B11" s="68"/>
      <c r="C11" s="3"/>
      <c r="D11" s="3"/>
      <c r="E11" s="3"/>
      <c r="F11" s="3"/>
      <c r="G11" s="3"/>
      <c r="H11" s="3"/>
      <c r="I11" s="47"/>
      <c r="K11" s="65"/>
      <c r="L11" s="65"/>
      <c r="M11" s="73"/>
    </row>
    <row r="12" spans="1:19" ht="15" customHeight="1" x14ac:dyDescent="0.3">
      <c r="A12" s="46"/>
      <c r="B12" s="68"/>
      <c r="C12" s="3"/>
      <c r="D12" s="3"/>
      <c r="E12" s="3"/>
      <c r="F12" s="3"/>
      <c r="G12" s="3"/>
      <c r="H12" s="3"/>
      <c r="I12" s="47"/>
      <c r="K12" s="65"/>
      <c r="L12" s="65"/>
      <c r="M12" s="73"/>
    </row>
    <row r="13" spans="1:19" ht="13" x14ac:dyDescent="0.3">
      <c r="A13" s="46"/>
      <c r="B13" s="79" t="s">
        <v>175</v>
      </c>
      <c r="C13" s="199"/>
      <c r="D13" s="200"/>
      <c r="E13" s="3"/>
      <c r="F13" s="79" t="s">
        <v>259</v>
      </c>
      <c r="G13" s="212"/>
      <c r="H13" s="213"/>
      <c r="I13" s="47"/>
      <c r="K13" s="65"/>
      <c r="L13" s="65"/>
      <c r="M13" s="73"/>
    </row>
    <row r="14" spans="1:19" ht="13" x14ac:dyDescent="0.3">
      <c r="A14" s="46"/>
      <c r="B14" s="68"/>
      <c r="C14" s="3"/>
      <c r="D14" s="3"/>
      <c r="E14" s="3"/>
      <c r="F14" s="101"/>
      <c r="G14" s="3"/>
      <c r="H14" s="3"/>
      <c r="I14" s="47"/>
      <c r="K14" s="65"/>
      <c r="L14" s="65"/>
      <c r="M14" s="73"/>
    </row>
    <row r="15" spans="1:19" ht="11.25" customHeight="1" x14ac:dyDescent="0.3">
      <c r="A15" s="46"/>
      <c r="B15" s="214" t="s">
        <v>180</v>
      </c>
      <c r="C15" s="215"/>
      <c r="D15" s="215"/>
      <c r="E15" s="216"/>
      <c r="F15" s="52"/>
      <c r="G15" s="50"/>
      <c r="H15" s="52"/>
      <c r="I15" s="47"/>
      <c r="K15" s="65"/>
      <c r="L15" s="65"/>
      <c r="M15" s="73"/>
    </row>
    <row r="16" spans="1:19" ht="13" x14ac:dyDescent="0.3">
      <c r="A16" s="46"/>
      <c r="B16" s="190"/>
      <c r="C16" s="191"/>
      <c r="D16" s="191"/>
      <c r="E16" s="192"/>
      <c r="F16" s="52"/>
      <c r="G16" s="50"/>
      <c r="H16" s="52"/>
      <c r="I16" s="47"/>
      <c r="K16" s="65"/>
      <c r="L16" s="65"/>
      <c r="M16" s="73"/>
    </row>
    <row r="17" spans="1:13" ht="13" x14ac:dyDescent="0.3">
      <c r="A17" s="46"/>
      <c r="B17" s="52"/>
      <c r="C17" s="52"/>
      <c r="D17" s="52"/>
      <c r="E17" s="52"/>
      <c r="F17" s="52"/>
      <c r="G17" s="50"/>
      <c r="H17" s="52"/>
      <c r="I17" s="47"/>
      <c r="K17" s="65"/>
      <c r="L17" s="65"/>
      <c r="M17" s="73"/>
    </row>
    <row r="18" spans="1:13" ht="13" x14ac:dyDescent="0.3">
      <c r="A18" s="46"/>
      <c r="B18" s="219" t="s">
        <v>225</v>
      </c>
      <c r="C18" s="219"/>
      <c r="D18" s="220"/>
      <c r="E18" s="220"/>
      <c r="F18" s="52"/>
      <c r="G18" s="50"/>
      <c r="H18" s="52"/>
      <c r="I18" s="47"/>
      <c r="K18" s="65"/>
      <c r="L18" s="65"/>
      <c r="M18" s="73"/>
    </row>
    <row r="19" spans="1:13" ht="13" x14ac:dyDescent="0.3">
      <c r="A19" s="46"/>
      <c r="B19" s="69"/>
      <c r="C19" s="51"/>
      <c r="D19" s="50"/>
      <c r="E19" s="50"/>
      <c r="F19" s="50"/>
      <c r="G19" s="52"/>
      <c r="H19" s="53"/>
      <c r="I19" s="47"/>
      <c r="K19" s="65"/>
      <c r="L19" s="65"/>
      <c r="M19" s="73"/>
    </row>
    <row r="20" spans="1:13" ht="15" customHeight="1" x14ac:dyDescent="0.4">
      <c r="A20" s="46"/>
      <c r="B20" s="210" t="s">
        <v>142</v>
      </c>
      <c r="C20" s="211"/>
      <c r="D20" s="217"/>
      <c r="E20" s="218"/>
      <c r="F20" s="77"/>
      <c r="G20" s="53"/>
      <c r="H20" s="53"/>
      <c r="I20" s="47"/>
      <c r="K20" s="65"/>
      <c r="L20" s="65"/>
      <c r="M20" s="73"/>
    </row>
    <row r="21" spans="1:13" ht="12.75" customHeight="1" x14ac:dyDescent="0.3">
      <c r="A21" s="46"/>
      <c r="B21" s="70"/>
      <c r="C21" s="54"/>
      <c r="D21" s="53"/>
      <c r="E21" s="53"/>
      <c r="F21" s="53"/>
      <c r="G21" s="53"/>
      <c r="H21" s="53"/>
      <c r="I21" s="47"/>
      <c r="K21" s="65"/>
      <c r="L21" s="65"/>
      <c r="M21" s="74"/>
    </row>
    <row r="22" spans="1:13" ht="18" x14ac:dyDescent="0.4">
      <c r="A22" s="46"/>
      <c r="B22" s="210" t="s">
        <v>141</v>
      </c>
      <c r="C22" s="211"/>
      <c r="D22" s="217"/>
      <c r="E22" s="218"/>
      <c r="F22" s="77"/>
      <c r="G22" s="53"/>
      <c r="H22" s="53"/>
      <c r="I22" s="47"/>
      <c r="K22" s="65"/>
      <c r="L22" s="65"/>
      <c r="M22" s="74"/>
    </row>
    <row r="23" spans="1:13" ht="13" x14ac:dyDescent="0.3">
      <c r="A23" s="46"/>
      <c r="B23" s="76"/>
      <c r="C23" s="55"/>
      <c r="D23" s="56"/>
      <c r="E23" s="56"/>
      <c r="F23" s="53"/>
      <c r="G23" s="57"/>
      <c r="H23" s="57"/>
      <c r="I23" s="47"/>
      <c r="K23" s="65"/>
      <c r="L23" s="65"/>
      <c r="M23" s="74"/>
    </row>
    <row r="24" spans="1:13" x14ac:dyDescent="0.25">
      <c r="A24" s="46"/>
      <c r="B24" s="221" t="s">
        <v>230</v>
      </c>
      <c r="C24" s="222"/>
      <c r="D24" s="222"/>
      <c r="E24" s="222"/>
      <c r="F24" s="222"/>
      <c r="G24" s="222"/>
      <c r="H24" s="222"/>
      <c r="I24" s="47"/>
      <c r="K24" s="65"/>
      <c r="L24" s="65"/>
    </row>
    <row r="25" spans="1:13" ht="14.25" customHeight="1" x14ac:dyDescent="0.25">
      <c r="A25" s="46"/>
      <c r="B25" s="201"/>
      <c r="C25" s="202"/>
      <c r="D25" s="202"/>
      <c r="E25" s="202"/>
      <c r="F25" s="202"/>
      <c r="G25" s="202"/>
      <c r="H25" s="203"/>
      <c r="I25" s="47"/>
      <c r="K25" s="65"/>
      <c r="L25" s="65"/>
    </row>
    <row r="26" spans="1:13" ht="14.25" customHeight="1" x14ac:dyDescent="0.25">
      <c r="A26" s="46"/>
      <c r="B26" s="204"/>
      <c r="C26" s="205"/>
      <c r="D26" s="205"/>
      <c r="E26" s="205"/>
      <c r="F26" s="205"/>
      <c r="G26" s="205"/>
      <c r="H26" s="206"/>
      <c r="I26" s="47"/>
      <c r="K26" s="65"/>
      <c r="L26" s="65"/>
    </row>
    <row r="27" spans="1:13" ht="14.25" customHeight="1" x14ac:dyDescent="0.25">
      <c r="A27" s="46"/>
      <c r="B27" s="204"/>
      <c r="C27" s="205"/>
      <c r="D27" s="205"/>
      <c r="E27" s="205"/>
      <c r="F27" s="205"/>
      <c r="G27" s="205"/>
      <c r="H27" s="206"/>
      <c r="I27" s="47"/>
      <c r="K27" s="65"/>
      <c r="L27" s="65"/>
    </row>
    <row r="28" spans="1:13" ht="15.75" customHeight="1" x14ac:dyDescent="0.25">
      <c r="A28" s="46"/>
      <c r="B28" s="204"/>
      <c r="C28" s="205"/>
      <c r="D28" s="205"/>
      <c r="E28" s="205"/>
      <c r="F28" s="205"/>
      <c r="G28" s="205"/>
      <c r="H28" s="206"/>
      <c r="I28" s="47"/>
      <c r="K28" s="65"/>
      <c r="L28" s="65"/>
    </row>
    <row r="29" spans="1:13" x14ac:dyDescent="0.25">
      <c r="A29" s="46"/>
      <c r="B29" s="204"/>
      <c r="C29" s="205"/>
      <c r="D29" s="205"/>
      <c r="E29" s="205"/>
      <c r="F29" s="205"/>
      <c r="G29" s="205"/>
      <c r="H29" s="206"/>
      <c r="I29" s="47"/>
      <c r="K29" s="65"/>
      <c r="L29" s="65"/>
    </row>
    <row r="30" spans="1:13" x14ac:dyDescent="0.25">
      <c r="A30" s="46"/>
      <c r="B30" s="204"/>
      <c r="C30" s="205"/>
      <c r="D30" s="205"/>
      <c r="E30" s="205"/>
      <c r="F30" s="205"/>
      <c r="G30" s="205"/>
      <c r="H30" s="206"/>
      <c r="I30" s="47"/>
      <c r="K30" s="65"/>
      <c r="L30" s="65"/>
    </row>
    <row r="31" spans="1:13" ht="17.25" customHeight="1" x14ac:dyDescent="0.25">
      <c r="A31" s="46"/>
      <c r="B31" s="204"/>
      <c r="C31" s="205"/>
      <c r="D31" s="205"/>
      <c r="E31" s="205"/>
      <c r="F31" s="205"/>
      <c r="G31" s="205"/>
      <c r="H31" s="206"/>
      <c r="I31" s="47"/>
      <c r="K31" s="65"/>
      <c r="L31" s="65"/>
    </row>
    <row r="32" spans="1:13" ht="18.75" customHeight="1" x14ac:dyDescent="0.25">
      <c r="A32" s="46"/>
      <c r="B32" s="204"/>
      <c r="C32" s="205"/>
      <c r="D32" s="205"/>
      <c r="E32" s="205"/>
      <c r="F32" s="205"/>
      <c r="G32" s="205"/>
      <c r="H32" s="206"/>
      <c r="I32" s="47"/>
      <c r="K32" s="65"/>
      <c r="L32" s="64"/>
    </row>
    <row r="33" spans="1:12" ht="14.25" customHeight="1" x14ac:dyDescent="0.25">
      <c r="A33" s="46"/>
      <c r="B33" s="204"/>
      <c r="C33" s="205"/>
      <c r="D33" s="205"/>
      <c r="E33" s="205"/>
      <c r="F33" s="205"/>
      <c r="G33" s="205"/>
      <c r="H33" s="206"/>
      <c r="I33" s="47"/>
      <c r="K33" s="64"/>
      <c r="L33" s="64"/>
    </row>
    <row r="34" spans="1:12" ht="16.5" customHeight="1" x14ac:dyDescent="0.25">
      <c r="A34" s="46"/>
      <c r="B34" s="204"/>
      <c r="C34" s="205"/>
      <c r="D34" s="205"/>
      <c r="E34" s="205"/>
      <c r="F34" s="205"/>
      <c r="G34" s="205"/>
      <c r="H34" s="206"/>
      <c r="I34" s="47"/>
      <c r="K34" s="64"/>
      <c r="L34" s="65"/>
    </row>
    <row r="35" spans="1:12" ht="12.75" customHeight="1" x14ac:dyDescent="0.25">
      <c r="A35" s="46"/>
      <c r="B35" s="204"/>
      <c r="C35" s="205"/>
      <c r="D35" s="205"/>
      <c r="E35" s="205"/>
      <c r="F35" s="205"/>
      <c r="G35" s="205"/>
      <c r="H35" s="206"/>
      <c r="I35" s="47"/>
      <c r="K35" s="65"/>
      <c r="L35" s="65"/>
    </row>
    <row r="36" spans="1:12" ht="15.75" customHeight="1" x14ac:dyDescent="0.25">
      <c r="A36" s="46"/>
      <c r="B36" s="204"/>
      <c r="C36" s="205"/>
      <c r="D36" s="205"/>
      <c r="E36" s="205"/>
      <c r="F36" s="205"/>
      <c r="G36" s="205"/>
      <c r="H36" s="206"/>
      <c r="I36" s="66"/>
      <c r="K36" s="65"/>
      <c r="L36" s="65"/>
    </row>
    <row r="37" spans="1:12" ht="13.5" customHeight="1" x14ac:dyDescent="0.25">
      <c r="A37" s="46"/>
      <c r="B37" s="204"/>
      <c r="C37" s="205"/>
      <c r="D37" s="205"/>
      <c r="E37" s="205"/>
      <c r="F37" s="205"/>
      <c r="G37" s="205"/>
      <c r="H37" s="206"/>
      <c r="I37" s="66"/>
      <c r="K37" s="65"/>
      <c r="L37" s="65"/>
    </row>
    <row r="38" spans="1:12" ht="18.75" customHeight="1" x14ac:dyDescent="0.25">
      <c r="A38" s="46"/>
      <c r="B38" s="207"/>
      <c r="C38" s="208"/>
      <c r="D38" s="208"/>
      <c r="E38" s="208"/>
      <c r="F38" s="208"/>
      <c r="G38" s="208"/>
      <c r="H38" s="209"/>
      <c r="I38" s="47"/>
      <c r="K38" s="64"/>
      <c r="L38" s="64"/>
    </row>
    <row r="39" spans="1:12" ht="12.75" customHeight="1" x14ac:dyDescent="0.25">
      <c r="B39" s="60"/>
      <c r="C39" s="60"/>
      <c r="D39" s="60"/>
      <c r="E39" s="60"/>
      <c r="F39" s="60"/>
      <c r="G39" s="60"/>
      <c r="H39" s="60"/>
      <c r="I39" s="58"/>
    </row>
    <row r="40" spans="1:12" ht="15" customHeight="1" x14ac:dyDescent="0.25">
      <c r="A40" s="135"/>
      <c r="B40" s="136"/>
      <c r="C40" s="136"/>
      <c r="D40" s="136"/>
      <c r="E40" s="136"/>
      <c r="F40" s="136"/>
      <c r="G40" s="136"/>
      <c r="H40" s="136"/>
      <c r="I40" s="137"/>
    </row>
    <row r="41" spans="1:12" x14ac:dyDescent="0.25">
      <c r="B41" s="60"/>
      <c r="C41" s="60"/>
      <c r="D41" s="60"/>
      <c r="E41" s="60"/>
      <c r="F41" s="60"/>
      <c r="G41" s="60"/>
      <c r="H41" s="60"/>
    </row>
    <row r="42" spans="1:12" x14ac:dyDescent="0.25">
      <c r="B42" s="60"/>
      <c r="C42" s="60"/>
      <c r="D42" s="60"/>
      <c r="E42" s="60"/>
      <c r="F42" s="60"/>
      <c r="G42" s="60"/>
      <c r="H42" s="60"/>
    </row>
    <row r="43" spans="1:12" x14ac:dyDescent="0.25">
      <c r="B43" s="60"/>
      <c r="C43" s="60"/>
      <c r="D43" s="60"/>
      <c r="E43" s="60"/>
      <c r="F43" s="60"/>
      <c r="G43" s="60"/>
      <c r="H43" s="60"/>
    </row>
    <row r="44" spans="1:12" x14ac:dyDescent="0.25">
      <c r="B44" s="60"/>
      <c r="C44" s="60"/>
      <c r="D44" s="60"/>
      <c r="E44" s="60"/>
      <c r="F44" s="60"/>
    </row>
  </sheetData>
  <sheetProtection algorithmName="SHA-512" hashValue="c9jDHMEOAiv18qobQoxpMNDxTgt45fW93WUXoqTqlIYmltTdBX+Pn6OEjK2VfcdvSWMhI7dDKD5uGbf1cDopeA==" saltValue="pEVRXM9MrESn4YI059NGjw==" spinCount="100000" sheet="1" objects="1" scenarios="1"/>
  <mergeCells count="18">
    <mergeCell ref="M2:M3"/>
    <mergeCell ref="C13:D13"/>
    <mergeCell ref="B25:H38"/>
    <mergeCell ref="B20:C20"/>
    <mergeCell ref="G13:H13"/>
    <mergeCell ref="B15:E15"/>
    <mergeCell ref="B22:C22"/>
    <mergeCell ref="D20:E20"/>
    <mergeCell ref="D22:E22"/>
    <mergeCell ref="B18:C18"/>
    <mergeCell ref="D18:E18"/>
    <mergeCell ref="B24:H24"/>
    <mergeCell ref="O6:P6"/>
    <mergeCell ref="M6:N6"/>
    <mergeCell ref="G9:H9"/>
    <mergeCell ref="B16:E16"/>
    <mergeCell ref="B7:H7"/>
    <mergeCell ref="E9:F9"/>
  </mergeCells>
  <phoneticPr fontId="0" type="noConversion"/>
  <hyperlinks>
    <hyperlink ref="M2:M3" location="bienvenue!A1" display="MENU" xr:uid="{00000000-0004-0000-0300-000000000000}"/>
  </hyperlinks>
  <printOptions horizontalCentered="1" verticalCentered="1"/>
  <pageMargins left="0.24" right="0.24" top="0.35433070866141736" bottom="0.31" header="0.23622047244094491" footer="0.21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99" r:id="rId4" name="CommandButton1">
          <controlPr defaultSize="0" autoLine="0" r:id="rId5">
            <anchor moveWithCells="1">
              <from>
                <xdr:col>9</xdr:col>
                <xdr:colOff>317500</xdr:colOff>
                <xdr:row>2</xdr:row>
                <xdr:rowOff>12700</xdr:rowOff>
              </from>
              <to>
                <xdr:col>11</xdr:col>
                <xdr:colOff>584200</xdr:colOff>
                <xdr:row>4</xdr:row>
                <xdr:rowOff>152400</xdr:rowOff>
              </to>
            </anchor>
          </controlPr>
        </control>
      </mc:Choice>
      <mc:Fallback>
        <control shapeId="1099" r:id="rId4" name="CommandButton1"/>
      </mc:Fallback>
    </mc:AlternateContent>
    <mc:AlternateContent xmlns:mc="http://schemas.openxmlformats.org/markup-compatibility/2006">
      <mc:Choice Requires="x14">
        <control shapeId="1095" r:id="rId6" name="Bouton 71">
          <controlPr defaultSize="0" print="0" autoFill="0" autoPict="0" macro="[0]!traitement">
            <anchor moveWithCells="1" sizeWithCells="1">
              <from>
                <xdr:col>6</xdr:col>
                <xdr:colOff>260350</xdr:colOff>
                <xdr:row>38</xdr:row>
                <xdr:rowOff>31750</xdr:rowOff>
              </from>
              <to>
                <xdr:col>7</xdr:col>
                <xdr:colOff>920750</xdr:colOff>
                <xdr:row>39</xdr:row>
                <xdr:rowOff>165100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0000000}">
          <x14:formula1>
            <xm:f>'modif '!$C$3:$C$5</xm:f>
          </x14:formula1>
          <xm:sqref>D20:E20</xm:sqref>
        </x14:dataValidation>
        <x14:dataValidation type="list" allowBlank="1" showInputMessage="1" showErrorMessage="1" xr:uid="{00000000-0002-0000-0300-000001000000}">
          <x14:formula1>
            <xm:f>'modif '!$D$3:$D$5</xm:f>
          </x14:formula1>
          <xm:sqref>D22:E22</xm:sqref>
        </x14:dataValidation>
        <x14:dataValidation type="list" allowBlank="1" showInputMessage="1" showErrorMessage="1" xr:uid="{00000000-0002-0000-0300-000002000000}">
          <x14:formula1>
            <xm:f>'modif '!$A$3:$A$14</xm:f>
          </x14:formula1>
          <xm:sqref>G9:H9</xm:sqref>
        </x14:dataValidation>
        <x14:dataValidation type="list" allowBlank="1" showInputMessage="1" showErrorMessage="1" xr:uid="{00000000-0002-0000-0300-000003000000}">
          <x14:formula1>
            <xm:f>'modif '!$E$3:$E$6</xm:f>
          </x14:formula1>
          <xm:sqref>B16:E16</xm:sqref>
        </x14:dataValidation>
        <x14:dataValidation type="list" allowBlank="1" showInputMessage="1" showErrorMessage="1" xr:uid="{00000000-0002-0000-0300-000004000000}">
          <x14:formula1>
            <xm:f>'modif '!$F$3:$F$5</xm:f>
          </x14:formula1>
          <xm:sqref>G13:H13</xm:sqref>
        </x14:dataValidation>
        <x14:dataValidation type="list" allowBlank="1" showInputMessage="1" showErrorMessage="1" xr:uid="{345D417E-4D42-4C3F-8D16-71117DDD4A35}">
          <x14:formula1>
            <xm:f>'modif '!$G$3:$G$5</xm:f>
          </x14:formula1>
          <xm:sqref>D18:E18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42"/>
  <sheetViews>
    <sheetView topLeftCell="C1" zoomScale="85" zoomScaleNormal="85" workbookViewId="0">
      <pane ySplit="3" topLeftCell="A28" activePane="bottomLeft" state="frozen"/>
      <selection pane="bottomLeft" activeCell="I40" sqref="I40"/>
    </sheetView>
  </sheetViews>
  <sheetFormatPr baseColWidth="10" defaultColWidth="11.453125" defaultRowHeight="12.5" x14ac:dyDescent="0.25"/>
  <cols>
    <col min="1" max="1" width="17.7265625" style="93" customWidth="1"/>
    <col min="2" max="2" width="21.81640625" style="90" customWidth="1"/>
    <col min="3" max="3" width="16.54296875" style="90" customWidth="1"/>
    <col min="4" max="4" width="23.90625" style="90" customWidth="1"/>
    <col min="5" max="5" width="22.7265625" style="90" customWidth="1"/>
    <col min="6" max="7" width="24.1796875" style="95" customWidth="1"/>
    <col min="8" max="8" width="15.81640625" style="96" customWidth="1"/>
    <col min="9" max="9" width="75.54296875" style="98" customWidth="1"/>
  </cols>
  <sheetData>
    <row r="1" spans="1:9" ht="44" customHeight="1" x14ac:dyDescent="0.6">
      <c r="A1" s="114" t="s">
        <v>197</v>
      </c>
      <c r="B1" s="224" t="s">
        <v>271</v>
      </c>
      <c r="C1" s="225"/>
      <c r="D1" s="154"/>
      <c r="E1" s="223" t="s">
        <v>268</v>
      </c>
      <c r="F1" s="223"/>
      <c r="G1" s="223"/>
      <c r="H1" s="223"/>
      <c r="I1" s="154"/>
    </row>
    <row r="2" spans="1:9" ht="42.5" customHeight="1" x14ac:dyDescent="0.25">
      <c r="A2" s="90"/>
    </row>
    <row r="3" spans="1:9" ht="12.75" customHeight="1" x14ac:dyDescent="0.25">
      <c r="A3" s="94" t="s">
        <v>17</v>
      </c>
      <c r="B3" s="89" t="s">
        <v>20</v>
      </c>
      <c r="C3" s="91" t="s">
        <v>224</v>
      </c>
      <c r="D3" s="63" t="s">
        <v>142</v>
      </c>
      <c r="E3" s="63" t="s">
        <v>141</v>
      </c>
      <c r="F3" s="92" t="s">
        <v>40</v>
      </c>
      <c r="G3" s="92" t="s">
        <v>225</v>
      </c>
      <c r="H3" s="89" t="s">
        <v>175</v>
      </c>
      <c r="I3" s="97" t="s">
        <v>229</v>
      </c>
    </row>
    <row r="4" spans="1:9" x14ac:dyDescent="0.25">
      <c r="A4" s="121">
        <v>43496.563298611109</v>
      </c>
      <c r="H4" s="96">
        <v>4</v>
      </c>
    </row>
    <row r="5" spans="1:9" x14ac:dyDescent="0.25">
      <c r="A5" s="121">
        <v>43496.682939814818</v>
      </c>
      <c r="H5" s="96">
        <v>1</v>
      </c>
    </row>
    <row r="6" spans="1:9" x14ac:dyDescent="0.25">
      <c r="A6" s="121">
        <v>43496.682986111111</v>
      </c>
      <c r="H6" s="96">
        <v>2</v>
      </c>
    </row>
    <row r="7" spans="1:9" x14ac:dyDescent="0.25">
      <c r="A7" s="121">
        <v>43496.68310185185</v>
      </c>
      <c r="H7" s="96">
        <v>3</v>
      </c>
    </row>
    <row r="8" spans="1:9" x14ac:dyDescent="0.25">
      <c r="A8" s="121">
        <v>43496.689444444448</v>
      </c>
      <c r="G8" s="95">
        <v>5</v>
      </c>
    </row>
    <row r="9" spans="1:9" x14ac:dyDescent="0.25">
      <c r="A9" s="121">
        <v>43496.699571759258</v>
      </c>
      <c r="G9" s="95">
        <v>7</v>
      </c>
    </row>
    <row r="10" spans="1:9" x14ac:dyDescent="0.25">
      <c r="A10" s="121">
        <v>43496.705185185187</v>
      </c>
      <c r="G10" s="95">
        <v>9</v>
      </c>
    </row>
    <row r="11" spans="1:9" x14ac:dyDescent="0.25">
      <c r="A11" s="121">
        <v>43496.705289351848</v>
      </c>
      <c r="G11" s="95">
        <v>10</v>
      </c>
    </row>
    <row r="12" spans="1:9" x14ac:dyDescent="0.25">
      <c r="A12" s="121">
        <v>43496.708344907405</v>
      </c>
      <c r="G12" s="95">
        <v>12</v>
      </c>
    </row>
    <row r="13" spans="1:9" x14ac:dyDescent="0.25">
      <c r="A13" s="121">
        <v>43496.714942129627</v>
      </c>
      <c r="G13" s="95">
        <v>13</v>
      </c>
    </row>
    <row r="14" spans="1:9" x14ac:dyDescent="0.25">
      <c r="A14" s="121">
        <v>43496.737962962965</v>
      </c>
      <c r="G14" s="95">
        <v>17</v>
      </c>
    </row>
    <row r="15" spans="1:9" x14ac:dyDescent="0.25">
      <c r="A15" s="121">
        <v>43496.739953703705</v>
      </c>
      <c r="G15" s="95">
        <v>19</v>
      </c>
    </row>
    <row r="16" spans="1:9" x14ac:dyDescent="0.25">
      <c r="A16" s="121">
        <v>43496.740069444444</v>
      </c>
      <c r="G16" s="95">
        <v>20</v>
      </c>
    </row>
    <row r="17" spans="1:9" x14ac:dyDescent="0.25">
      <c r="A17" s="121">
        <v>43496.74019675926</v>
      </c>
      <c r="C17" s="90" t="s">
        <v>178</v>
      </c>
      <c r="G17" s="95">
        <v>21</v>
      </c>
    </row>
    <row r="18" spans="1:9" x14ac:dyDescent="0.25">
      <c r="A18" s="121">
        <v>43496.743946759256</v>
      </c>
      <c r="B18" s="90" t="s">
        <v>168</v>
      </c>
      <c r="C18" s="90" t="s">
        <v>178</v>
      </c>
      <c r="D18" s="90" t="s">
        <v>148</v>
      </c>
      <c r="E18" s="90" t="s">
        <v>137</v>
      </c>
      <c r="F18" s="95" t="s">
        <v>159</v>
      </c>
      <c r="G18" s="95" t="s">
        <v>226</v>
      </c>
      <c r="H18" s="96">
        <v>22</v>
      </c>
      <c r="I18" s="98" t="s">
        <v>262</v>
      </c>
    </row>
    <row r="19" spans="1:9" x14ac:dyDescent="0.25">
      <c r="A19" s="121">
        <v>43496.74422453704</v>
      </c>
      <c r="H19" s="96">
        <v>23</v>
      </c>
    </row>
    <row r="20" spans="1:9" x14ac:dyDescent="0.25">
      <c r="A20" s="121">
        <v>43496.746261574073</v>
      </c>
      <c r="H20" s="96">
        <v>24</v>
      </c>
    </row>
    <row r="21" spans="1:9" x14ac:dyDescent="0.25">
      <c r="A21" s="121">
        <v>43496.746331018519</v>
      </c>
      <c r="H21" s="96">
        <v>25</v>
      </c>
    </row>
    <row r="22" spans="1:9" x14ac:dyDescent="0.25">
      <c r="A22" s="121">
        <v>43496.746377314812</v>
      </c>
      <c r="H22" s="96">
        <v>26</v>
      </c>
    </row>
    <row r="23" spans="1:9" x14ac:dyDescent="0.25">
      <c r="A23" s="121">
        <v>43496.747407407405</v>
      </c>
      <c r="H23" s="96">
        <v>27</v>
      </c>
    </row>
    <row r="24" spans="1:9" x14ac:dyDescent="0.25">
      <c r="A24" s="121">
        <v>43496.774212962962</v>
      </c>
      <c r="H24" s="96">
        <v>30</v>
      </c>
    </row>
    <row r="25" spans="1:9" x14ac:dyDescent="0.25">
      <c r="A25" s="121">
        <v>43496.774305555555</v>
      </c>
      <c r="H25" s="96">
        <v>32</v>
      </c>
    </row>
    <row r="26" spans="1:9" x14ac:dyDescent="0.25">
      <c r="A26" s="121">
        <v>43496.774363425924</v>
      </c>
      <c r="H26" s="96">
        <v>33</v>
      </c>
    </row>
    <row r="27" spans="1:9" x14ac:dyDescent="0.25">
      <c r="A27" s="121">
        <v>43496.77443287037</v>
      </c>
      <c r="H27" s="96">
        <v>34</v>
      </c>
    </row>
    <row r="28" spans="1:9" x14ac:dyDescent="0.25">
      <c r="A28" s="121">
        <v>43496.781446759262</v>
      </c>
      <c r="H28" s="96">
        <v>36</v>
      </c>
    </row>
    <row r="29" spans="1:9" x14ac:dyDescent="0.25">
      <c r="A29" s="121">
        <v>43496.7815162037</v>
      </c>
      <c r="B29" s="90" t="s">
        <v>157</v>
      </c>
      <c r="H29" s="96">
        <v>38</v>
      </c>
    </row>
    <row r="30" spans="1:9" x14ac:dyDescent="0.25">
      <c r="A30" s="121">
        <v>43496.78162037037</v>
      </c>
      <c r="H30" s="96">
        <v>39</v>
      </c>
    </row>
    <row r="31" spans="1:9" x14ac:dyDescent="0.25">
      <c r="A31" s="121">
        <v>43496.801701388889</v>
      </c>
      <c r="H31" s="96">
        <v>40</v>
      </c>
    </row>
    <row r="32" spans="1:9" x14ac:dyDescent="0.25">
      <c r="A32" s="121">
        <v>43496.971192129633</v>
      </c>
      <c r="H32" s="96">
        <v>41</v>
      </c>
    </row>
    <row r="33" spans="1:9" x14ac:dyDescent="0.25">
      <c r="A33" s="121">
        <v>43497.339409722219</v>
      </c>
      <c r="H33" s="96">
        <v>42</v>
      </c>
    </row>
    <row r="34" spans="1:9" x14ac:dyDescent="0.25">
      <c r="A34" s="121">
        <v>43497.343692129631</v>
      </c>
      <c r="H34" s="96">
        <v>43</v>
      </c>
    </row>
    <row r="35" spans="1:9" x14ac:dyDescent="0.25">
      <c r="A35" s="121">
        <v>43497.343761574077</v>
      </c>
      <c r="H35" s="96">
        <v>44</v>
      </c>
    </row>
    <row r="36" spans="1:9" x14ac:dyDescent="0.25">
      <c r="A36" s="121">
        <v>43497.345601851855</v>
      </c>
      <c r="H36" s="96">
        <v>45</v>
      </c>
    </row>
    <row r="37" spans="1:9" x14ac:dyDescent="0.25">
      <c r="A37" s="121">
        <v>43497.346307870372</v>
      </c>
      <c r="H37" s="96">
        <v>46</v>
      </c>
    </row>
    <row r="38" spans="1:9" x14ac:dyDescent="0.25">
      <c r="A38" s="121">
        <v>43497.346516203703</v>
      </c>
      <c r="H38" s="96">
        <v>47</v>
      </c>
      <c r="I38" s="98" t="s">
        <v>283</v>
      </c>
    </row>
    <row r="39" spans="1:9" x14ac:dyDescent="0.25">
      <c r="A39" s="121">
        <v>43497.346747685187</v>
      </c>
      <c r="H39" s="96">
        <v>48</v>
      </c>
      <c r="I39" s="98" t="s">
        <v>282</v>
      </c>
    </row>
    <row r="40" spans="1:9" x14ac:dyDescent="0.25">
      <c r="A40" s="121">
        <v>43497.351284722223</v>
      </c>
      <c r="H40" s="96">
        <v>49</v>
      </c>
      <c r="I40" s="98" t="s">
        <v>284</v>
      </c>
    </row>
    <row r="41" spans="1:9" x14ac:dyDescent="0.25">
      <c r="A41" s="121">
        <v>43497.351388888892</v>
      </c>
      <c r="H41" s="96">
        <v>50</v>
      </c>
    </row>
    <row r="42" spans="1:9" x14ac:dyDescent="0.25">
      <c r="A42" s="121">
        <v>43497.351631944446</v>
      </c>
      <c r="H42" s="96">
        <v>51</v>
      </c>
      <c r="I42" s="98" t="s">
        <v>285</v>
      </c>
    </row>
  </sheetData>
  <sheetProtection algorithmName="SHA-512" hashValue="tS/Fnv2BdHbHwCRulgN5QHw4Q1PmVfEywtOTTl4GHBIONBds37OVyIEcmdcDTjIGbOs6KFL/uJgVlj5DVHLqgw==" saltValue="lPUJI/QgBLhEe0DdCmrBog==" spinCount="100000" sheet="1" objects="1" scenarios="1"/>
  <autoFilter ref="A3:I3" xr:uid="{00000000-0009-0000-0000-000004000000}"/>
  <mergeCells count="2">
    <mergeCell ref="E1:H1"/>
    <mergeCell ref="B1:C1"/>
  </mergeCells>
  <hyperlinks>
    <hyperlink ref="A1" location="bienvenue!A1" display="MENU" xr:uid="{00000000-0004-0000-0400-000000000000}"/>
  </hyperlink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102" r:id="rId4" name="CommandButton2">
          <controlPr defaultSize="0" autoLine="0" r:id="rId5">
            <anchor>
              <from>
                <xdr:col>1</xdr:col>
                <xdr:colOff>393700</xdr:colOff>
                <xdr:row>0</xdr:row>
                <xdr:rowOff>368300</xdr:rowOff>
              </from>
              <to>
                <xdr:col>2</xdr:col>
                <xdr:colOff>831850</xdr:colOff>
                <xdr:row>1</xdr:row>
                <xdr:rowOff>285750</xdr:rowOff>
              </to>
            </anchor>
          </controlPr>
        </control>
      </mc:Choice>
      <mc:Fallback>
        <control shapeId="4102" r:id="rId4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1:M69"/>
  <sheetViews>
    <sheetView tabSelected="1" topLeftCell="A40" workbookViewId="0">
      <selection activeCell="D49" sqref="D49:H49"/>
    </sheetView>
  </sheetViews>
  <sheetFormatPr baseColWidth="10" defaultRowHeight="12.5" x14ac:dyDescent="0.25"/>
  <cols>
    <col min="1" max="1" width="12.08984375" customWidth="1"/>
    <col min="2" max="2" width="13.36328125" customWidth="1"/>
    <col min="3" max="3" width="18" customWidth="1"/>
    <col min="8" max="8" width="16.36328125" customWidth="1"/>
    <col min="13" max="13" width="13.1796875" customWidth="1"/>
  </cols>
  <sheetData>
    <row r="1" spans="1:13" x14ac:dyDescent="0.25">
      <c r="A1" s="59"/>
      <c r="B1" s="49"/>
      <c r="C1" s="49"/>
      <c r="D1" s="49"/>
      <c r="E1" s="49"/>
      <c r="F1" s="49"/>
      <c r="G1" s="49"/>
      <c r="H1" s="49"/>
      <c r="I1" s="49"/>
    </row>
    <row r="2" spans="1:13" ht="31" x14ac:dyDescent="0.4">
      <c r="A2" s="43"/>
      <c r="B2" s="44"/>
      <c r="C2" s="44"/>
      <c r="D2" s="75"/>
      <c r="E2" s="88" t="s">
        <v>136</v>
      </c>
      <c r="F2" s="44"/>
      <c r="G2" s="44"/>
      <c r="H2" s="62"/>
      <c r="I2" s="61"/>
      <c r="M2" s="115" t="s">
        <v>197</v>
      </c>
    </row>
    <row r="3" spans="1:13" x14ac:dyDescent="0.25">
      <c r="A3" s="46"/>
      <c r="B3" s="1"/>
      <c r="C3" s="1"/>
      <c r="D3" s="1"/>
      <c r="E3" s="67"/>
      <c r="F3" s="1"/>
      <c r="G3" s="1"/>
      <c r="H3" s="1"/>
      <c r="I3" s="47"/>
    </row>
    <row r="4" spans="1:13" x14ac:dyDescent="0.25">
      <c r="A4" s="46"/>
      <c r="B4" s="1"/>
      <c r="C4" s="1"/>
      <c r="D4" s="1"/>
      <c r="E4" s="1"/>
      <c r="F4" s="1"/>
      <c r="G4" s="1"/>
      <c r="H4" s="1"/>
      <c r="I4" s="47"/>
    </row>
    <row r="5" spans="1:13" x14ac:dyDescent="0.25">
      <c r="A5" s="46"/>
      <c r="B5" s="1"/>
      <c r="C5" s="1"/>
      <c r="D5" s="1"/>
      <c r="E5" s="1"/>
      <c r="F5" s="1"/>
      <c r="G5" s="1"/>
      <c r="H5" s="1"/>
      <c r="I5" s="47"/>
    </row>
    <row r="6" spans="1:13" x14ac:dyDescent="0.25">
      <c r="A6" s="46"/>
      <c r="B6" s="1"/>
      <c r="C6" s="1"/>
      <c r="D6" s="1"/>
      <c r="E6" s="1"/>
      <c r="F6" s="1"/>
      <c r="G6" s="1"/>
      <c r="H6" s="1"/>
      <c r="I6" s="47"/>
    </row>
    <row r="7" spans="1:13" ht="18" x14ac:dyDescent="0.25">
      <c r="A7" s="46"/>
      <c r="B7" s="193" t="s">
        <v>267</v>
      </c>
      <c r="C7" s="194"/>
      <c r="D7" s="194"/>
      <c r="E7" s="194"/>
      <c r="F7" s="194"/>
      <c r="G7" s="194"/>
      <c r="H7" s="195"/>
      <c r="I7" s="47"/>
    </row>
    <row r="8" spans="1:13" x14ac:dyDescent="0.25">
      <c r="A8" s="46"/>
      <c r="B8" s="68"/>
      <c r="C8" s="3"/>
      <c r="D8" s="76"/>
      <c r="E8" s="76"/>
      <c r="F8" s="3"/>
      <c r="G8" s="3"/>
      <c r="H8" s="127" t="s">
        <v>140</v>
      </c>
      <c r="I8" s="47"/>
    </row>
    <row r="9" spans="1:13" x14ac:dyDescent="0.25">
      <c r="A9" s="46"/>
      <c r="B9" s="157" t="s">
        <v>17</v>
      </c>
      <c r="C9" s="121"/>
      <c r="D9" s="3"/>
      <c r="E9" s="196" t="s">
        <v>176</v>
      </c>
      <c r="F9" s="197"/>
      <c r="G9" s="288"/>
      <c r="H9" s="289"/>
      <c r="I9" s="47"/>
    </row>
    <row r="10" spans="1:13" x14ac:dyDescent="0.25">
      <c r="A10" s="46"/>
      <c r="B10" s="68"/>
      <c r="C10" s="3"/>
      <c r="D10" s="3"/>
      <c r="E10" s="3"/>
      <c r="F10" s="3"/>
      <c r="G10" s="3"/>
      <c r="H10" s="3"/>
      <c r="I10" s="47"/>
    </row>
    <row r="11" spans="1:13" x14ac:dyDescent="0.25">
      <c r="A11" s="46"/>
      <c r="B11" s="68"/>
      <c r="C11" s="3"/>
      <c r="D11" s="3"/>
      <c r="E11" s="3"/>
      <c r="F11" s="3"/>
      <c r="G11" s="3"/>
      <c r="H11" s="3"/>
      <c r="I11" s="47"/>
    </row>
    <row r="12" spans="1:13" x14ac:dyDescent="0.25">
      <c r="A12" s="46"/>
      <c r="B12" s="68"/>
      <c r="C12" s="3"/>
      <c r="D12" s="3"/>
      <c r="E12" s="3"/>
      <c r="F12" s="3"/>
      <c r="G12" s="3"/>
      <c r="H12" s="3"/>
      <c r="I12" s="47"/>
    </row>
    <row r="13" spans="1:13" x14ac:dyDescent="0.25">
      <c r="A13" s="46"/>
      <c r="B13" s="79" t="s">
        <v>175</v>
      </c>
      <c r="C13" s="199"/>
      <c r="D13" s="200"/>
      <c r="E13" s="3"/>
      <c r="F13" s="79" t="s">
        <v>224</v>
      </c>
      <c r="G13" s="288"/>
      <c r="H13" s="289"/>
      <c r="I13" s="47"/>
    </row>
    <row r="14" spans="1:13" x14ac:dyDescent="0.25">
      <c r="A14" s="46"/>
      <c r="B14" s="68"/>
      <c r="C14" s="3"/>
      <c r="D14" s="3"/>
      <c r="E14" s="3"/>
      <c r="F14" s="101"/>
      <c r="G14" s="3"/>
      <c r="H14" s="3"/>
      <c r="I14" s="47"/>
    </row>
    <row r="15" spans="1:13" x14ac:dyDescent="0.25">
      <c r="A15" s="46"/>
      <c r="B15" s="214" t="s">
        <v>236</v>
      </c>
      <c r="C15" s="215"/>
      <c r="D15" s="215"/>
      <c r="E15" s="216"/>
      <c r="F15" s="52"/>
      <c r="G15" s="50"/>
      <c r="H15" s="52"/>
      <c r="I15" s="47"/>
    </row>
    <row r="16" spans="1:13" x14ac:dyDescent="0.25">
      <c r="A16" s="46"/>
      <c r="B16" s="290"/>
      <c r="C16" s="291"/>
      <c r="D16" s="291"/>
      <c r="E16" s="292"/>
      <c r="F16" s="52"/>
      <c r="G16" s="50"/>
      <c r="H16" s="52"/>
      <c r="I16" s="47"/>
    </row>
    <row r="17" spans="1:9" x14ac:dyDescent="0.25">
      <c r="A17" s="46"/>
      <c r="B17" s="52"/>
      <c r="C17" s="52"/>
      <c r="D17" s="52"/>
      <c r="E17" s="52"/>
      <c r="F17" s="52"/>
      <c r="G17" s="50"/>
      <c r="H17" s="52"/>
      <c r="I17" s="47"/>
    </row>
    <row r="18" spans="1:9" x14ac:dyDescent="0.25">
      <c r="A18" s="46"/>
      <c r="B18" s="293" t="s">
        <v>225</v>
      </c>
      <c r="C18" s="294"/>
      <c r="D18" s="295"/>
      <c r="E18" s="295"/>
      <c r="F18" s="52"/>
      <c r="G18" s="50"/>
      <c r="H18" s="52"/>
      <c r="I18" s="47"/>
    </row>
    <row r="19" spans="1:9" x14ac:dyDescent="0.25">
      <c r="A19" s="46"/>
      <c r="B19" s="69"/>
      <c r="C19" s="51"/>
      <c r="D19" s="50"/>
      <c r="E19" s="50"/>
      <c r="F19" s="50"/>
      <c r="G19" s="52"/>
      <c r="H19" s="53"/>
      <c r="I19" s="47"/>
    </row>
    <row r="20" spans="1:9" ht="18" x14ac:dyDescent="0.4">
      <c r="A20" s="46"/>
      <c r="B20" s="210" t="s">
        <v>237</v>
      </c>
      <c r="C20" s="211"/>
      <c r="D20" s="288"/>
      <c r="E20" s="289"/>
      <c r="F20" s="77"/>
      <c r="G20" s="53"/>
      <c r="H20" s="53"/>
      <c r="I20" s="47"/>
    </row>
    <row r="21" spans="1:9" x14ac:dyDescent="0.25">
      <c r="A21" s="46"/>
      <c r="B21" s="70"/>
      <c r="C21" s="54"/>
      <c r="D21" s="53"/>
      <c r="E21" s="53"/>
      <c r="F21" s="53"/>
      <c r="G21" s="53"/>
      <c r="H21" s="53"/>
      <c r="I21" s="47"/>
    </row>
    <row r="22" spans="1:9" ht="18" x14ac:dyDescent="0.4">
      <c r="A22" s="46"/>
      <c r="B22" s="210" t="s">
        <v>238</v>
      </c>
      <c r="C22" s="211"/>
      <c r="D22" s="288"/>
      <c r="E22" s="289"/>
      <c r="F22" s="77"/>
      <c r="G22" s="53"/>
      <c r="H22" s="53"/>
      <c r="I22" s="47"/>
    </row>
    <row r="23" spans="1:9" x14ac:dyDescent="0.25">
      <c r="A23" s="46"/>
      <c r="B23" s="76"/>
      <c r="C23" s="55"/>
      <c r="D23" s="128"/>
      <c r="E23" s="128"/>
      <c r="F23" s="53"/>
      <c r="G23" s="57"/>
      <c r="H23" s="57"/>
      <c r="I23" s="47"/>
    </row>
    <row r="24" spans="1:9" x14ac:dyDescent="0.25">
      <c r="A24" s="46"/>
      <c r="B24" s="242" t="s">
        <v>229</v>
      </c>
      <c r="C24" s="243"/>
      <c r="D24" s="243"/>
      <c r="E24" s="243"/>
      <c r="F24" s="243"/>
      <c r="G24" s="243"/>
      <c r="H24" s="243"/>
      <c r="I24" s="47"/>
    </row>
    <row r="25" spans="1:9" x14ac:dyDescent="0.25">
      <c r="A25" s="46"/>
      <c r="B25" s="272"/>
      <c r="C25" s="273"/>
      <c r="D25" s="273"/>
      <c r="E25" s="273"/>
      <c r="F25" s="273"/>
      <c r="G25" s="273"/>
      <c r="H25" s="274"/>
      <c r="I25" s="47"/>
    </row>
    <row r="26" spans="1:9" x14ac:dyDescent="0.25">
      <c r="A26" s="46"/>
      <c r="B26" s="275"/>
      <c r="C26" s="276"/>
      <c r="D26" s="276"/>
      <c r="E26" s="276"/>
      <c r="F26" s="276"/>
      <c r="G26" s="276"/>
      <c r="H26" s="277"/>
      <c r="I26" s="47"/>
    </row>
    <row r="27" spans="1:9" x14ac:dyDescent="0.25">
      <c r="A27" s="46"/>
      <c r="B27" s="275"/>
      <c r="C27" s="276"/>
      <c r="D27" s="276"/>
      <c r="E27" s="276"/>
      <c r="F27" s="276"/>
      <c r="G27" s="276"/>
      <c r="H27" s="277"/>
      <c r="I27" s="47"/>
    </row>
    <row r="28" spans="1:9" x14ac:dyDescent="0.25">
      <c r="A28" s="46"/>
      <c r="B28" s="275"/>
      <c r="C28" s="276"/>
      <c r="D28" s="276"/>
      <c r="E28" s="276"/>
      <c r="F28" s="276"/>
      <c r="G28" s="276"/>
      <c r="H28" s="277"/>
      <c r="I28" s="47"/>
    </row>
    <row r="29" spans="1:9" x14ac:dyDescent="0.25">
      <c r="A29" s="46"/>
      <c r="B29" s="275"/>
      <c r="C29" s="276"/>
      <c r="D29" s="276"/>
      <c r="E29" s="276"/>
      <c r="F29" s="276"/>
      <c r="G29" s="276"/>
      <c r="H29" s="277"/>
      <c r="I29" s="47"/>
    </row>
    <row r="30" spans="1:9" x14ac:dyDescent="0.25">
      <c r="A30" s="46"/>
      <c r="B30" s="275"/>
      <c r="C30" s="276"/>
      <c r="D30" s="276"/>
      <c r="E30" s="276"/>
      <c r="F30" s="276"/>
      <c r="G30" s="276"/>
      <c r="H30" s="277"/>
      <c r="I30" s="47"/>
    </row>
    <row r="31" spans="1:9" x14ac:dyDescent="0.25">
      <c r="A31" s="46"/>
      <c r="B31" s="275"/>
      <c r="C31" s="276"/>
      <c r="D31" s="276"/>
      <c r="E31" s="276"/>
      <c r="F31" s="276"/>
      <c r="G31" s="276"/>
      <c r="H31" s="277"/>
      <c r="I31" s="47"/>
    </row>
    <row r="32" spans="1:9" x14ac:dyDescent="0.25">
      <c r="A32" s="46"/>
      <c r="B32" s="275"/>
      <c r="C32" s="276"/>
      <c r="D32" s="276"/>
      <c r="E32" s="276"/>
      <c r="F32" s="276"/>
      <c r="G32" s="276"/>
      <c r="H32" s="277"/>
      <c r="I32" s="47"/>
    </row>
    <row r="33" spans="1:9" x14ac:dyDescent="0.25">
      <c r="A33" s="46"/>
      <c r="B33" s="275"/>
      <c r="C33" s="276"/>
      <c r="D33" s="276"/>
      <c r="E33" s="276"/>
      <c r="F33" s="276"/>
      <c r="G33" s="276"/>
      <c r="H33" s="277"/>
      <c r="I33" s="47"/>
    </row>
    <row r="34" spans="1:9" x14ac:dyDescent="0.25">
      <c r="A34" s="46"/>
      <c r="B34" s="275"/>
      <c r="C34" s="276"/>
      <c r="D34" s="276"/>
      <c r="E34" s="276"/>
      <c r="F34" s="276"/>
      <c r="G34" s="276"/>
      <c r="H34" s="277"/>
      <c r="I34" s="47"/>
    </row>
    <row r="35" spans="1:9" x14ac:dyDescent="0.25">
      <c r="A35" s="46"/>
      <c r="B35" s="275"/>
      <c r="C35" s="276"/>
      <c r="D35" s="276"/>
      <c r="E35" s="276"/>
      <c r="F35" s="276"/>
      <c r="G35" s="276"/>
      <c r="H35" s="277"/>
      <c r="I35" s="47"/>
    </row>
    <row r="36" spans="1:9" x14ac:dyDescent="0.25">
      <c r="A36" s="46"/>
      <c r="B36" s="275"/>
      <c r="C36" s="276"/>
      <c r="D36" s="276"/>
      <c r="E36" s="276"/>
      <c r="F36" s="276"/>
      <c r="G36" s="276"/>
      <c r="H36" s="277"/>
      <c r="I36" s="66"/>
    </row>
    <row r="37" spans="1:9" x14ac:dyDescent="0.25">
      <c r="A37" s="46"/>
      <c r="B37" s="275"/>
      <c r="C37" s="276"/>
      <c r="D37" s="276"/>
      <c r="E37" s="276"/>
      <c r="F37" s="276"/>
      <c r="G37" s="276"/>
      <c r="H37" s="277"/>
      <c r="I37" s="66"/>
    </row>
    <row r="38" spans="1:9" x14ac:dyDescent="0.25">
      <c r="A38" s="46"/>
      <c r="B38" s="278"/>
      <c r="C38" s="279"/>
      <c r="D38" s="279"/>
      <c r="E38" s="279"/>
      <c r="F38" s="279"/>
      <c r="G38" s="279"/>
      <c r="H38" s="280"/>
      <c r="I38" s="47"/>
    </row>
    <row r="39" spans="1:9" x14ac:dyDescent="0.25">
      <c r="A39" s="46"/>
      <c r="B39" s="71"/>
      <c r="C39" s="2"/>
      <c r="D39" s="2"/>
      <c r="E39" s="2"/>
      <c r="F39" s="2"/>
      <c r="G39" s="2"/>
      <c r="H39" s="130"/>
      <c r="I39" s="47"/>
    </row>
    <row r="40" spans="1:9" ht="13" x14ac:dyDescent="0.25">
      <c r="A40" s="46"/>
      <c r="B40" s="155" t="s">
        <v>270</v>
      </c>
      <c r="C40" s="156"/>
      <c r="D40" s="2"/>
      <c r="E40" s="2"/>
      <c r="F40" s="2"/>
      <c r="G40" s="6"/>
      <c r="H40" s="131"/>
      <c r="I40" s="47"/>
    </row>
    <row r="41" spans="1:9" x14ac:dyDescent="0.25">
      <c r="A41" s="78"/>
      <c r="B41" s="281" t="s">
        <v>272</v>
      </c>
      <c r="C41" s="282"/>
      <c r="D41" s="282" t="s">
        <v>273</v>
      </c>
      <c r="E41" s="283"/>
      <c r="F41" s="269" t="s">
        <v>223</v>
      </c>
      <c r="G41" s="270"/>
      <c r="H41" s="271"/>
      <c r="I41" s="47"/>
    </row>
    <row r="42" spans="1:9" x14ac:dyDescent="0.25">
      <c r="A42" s="46"/>
      <c r="B42" s="284"/>
      <c r="C42" s="285"/>
      <c r="D42" s="286"/>
      <c r="E42" s="287"/>
      <c r="F42" s="264"/>
      <c r="G42" s="265"/>
      <c r="H42" s="266"/>
      <c r="I42" s="47"/>
    </row>
    <row r="43" spans="1:9" x14ac:dyDescent="0.25">
      <c r="A43" s="46"/>
      <c r="B43" s="267"/>
      <c r="C43" s="268"/>
      <c r="D43" s="268"/>
      <c r="E43" s="268"/>
      <c r="F43" s="268"/>
      <c r="G43" s="268"/>
      <c r="H43" s="268"/>
      <c r="I43" s="58"/>
    </row>
    <row r="44" spans="1:9" ht="12.5" customHeight="1" x14ac:dyDescent="0.25">
      <c r="A44" s="129"/>
      <c r="B44" s="244"/>
      <c r="C44" s="245"/>
      <c r="D44" s="246"/>
      <c r="E44" s="247"/>
      <c r="F44" s="247"/>
      <c r="G44" s="247"/>
      <c r="H44" s="248"/>
      <c r="I44" s="132"/>
    </row>
    <row r="45" spans="1:9" x14ac:dyDescent="0.25">
      <c r="A45" s="116"/>
      <c r="B45" s="244" t="s">
        <v>274</v>
      </c>
      <c r="C45" s="245"/>
      <c r="D45" s="249"/>
      <c r="E45" s="250"/>
      <c r="F45" s="250"/>
      <c r="G45" s="250"/>
      <c r="H45" s="251"/>
      <c r="I45" s="133"/>
    </row>
    <row r="46" spans="1:9" x14ac:dyDescent="0.25">
      <c r="A46" s="116"/>
      <c r="B46" s="244" t="s">
        <v>278</v>
      </c>
      <c r="C46" s="245"/>
      <c r="D46" s="252"/>
      <c r="E46" s="253"/>
      <c r="F46" s="253"/>
      <c r="G46" s="253"/>
      <c r="H46" s="254"/>
      <c r="I46" s="133"/>
    </row>
    <row r="47" spans="1:9" x14ac:dyDescent="0.25">
      <c r="A47" s="116"/>
      <c r="B47" s="244" t="s">
        <v>275</v>
      </c>
      <c r="C47" s="245"/>
      <c r="D47" s="255"/>
      <c r="E47" s="255"/>
      <c r="F47" s="255"/>
      <c r="G47" s="255"/>
      <c r="H47" s="256"/>
      <c r="I47" s="133"/>
    </row>
    <row r="48" spans="1:9" ht="13" x14ac:dyDescent="0.3">
      <c r="A48" s="116"/>
      <c r="B48" s="257"/>
      <c r="C48" s="258"/>
      <c r="D48" s="259"/>
      <c r="E48" s="260"/>
      <c r="F48" s="260"/>
      <c r="G48" s="260"/>
      <c r="H48" s="261"/>
      <c r="I48" s="133"/>
    </row>
    <row r="49" spans="1:9" ht="13" x14ac:dyDescent="0.3">
      <c r="A49" s="116"/>
      <c r="B49" s="262" t="s">
        <v>243</v>
      </c>
      <c r="C49" s="263"/>
      <c r="D49" s="226"/>
      <c r="E49" s="227"/>
      <c r="F49" s="227"/>
      <c r="G49" s="227"/>
      <c r="H49" s="228"/>
      <c r="I49" s="133"/>
    </row>
    <row r="50" spans="1:9" ht="13" x14ac:dyDescent="0.3">
      <c r="A50" s="116"/>
      <c r="B50" s="142"/>
      <c r="C50" s="143"/>
      <c r="D50" s="229"/>
      <c r="E50" s="230"/>
      <c r="F50" s="230"/>
      <c r="G50" s="230"/>
      <c r="H50" s="231"/>
      <c r="I50" s="133"/>
    </row>
    <row r="51" spans="1:9" x14ac:dyDescent="0.25">
      <c r="A51" s="116"/>
      <c r="B51" s="232" t="s">
        <v>230</v>
      </c>
      <c r="C51" s="233"/>
      <c r="D51" s="234"/>
      <c r="E51" s="234"/>
      <c r="F51" s="234"/>
      <c r="G51" s="234"/>
      <c r="H51" s="235"/>
      <c r="I51" s="133"/>
    </row>
    <row r="52" spans="1:9" x14ac:dyDescent="0.25">
      <c r="A52" s="116"/>
      <c r="B52" s="236"/>
      <c r="C52" s="237"/>
      <c r="D52" s="237"/>
      <c r="E52" s="237"/>
      <c r="F52" s="237"/>
      <c r="G52" s="237"/>
      <c r="H52" s="238"/>
      <c r="I52" s="133"/>
    </row>
    <row r="53" spans="1:9" x14ac:dyDescent="0.25">
      <c r="A53" s="116"/>
      <c r="B53" s="236"/>
      <c r="C53" s="237"/>
      <c r="D53" s="237"/>
      <c r="E53" s="237"/>
      <c r="F53" s="237"/>
      <c r="G53" s="237"/>
      <c r="H53" s="238"/>
      <c r="I53" s="133"/>
    </row>
    <row r="54" spans="1:9" x14ac:dyDescent="0.25">
      <c r="A54" s="116"/>
      <c r="B54" s="236"/>
      <c r="C54" s="237"/>
      <c r="D54" s="237"/>
      <c r="E54" s="237"/>
      <c r="F54" s="237"/>
      <c r="G54" s="237"/>
      <c r="H54" s="238"/>
      <c r="I54" s="133"/>
    </row>
    <row r="55" spans="1:9" x14ac:dyDescent="0.25">
      <c r="A55" s="116"/>
      <c r="B55" s="236"/>
      <c r="C55" s="237"/>
      <c r="D55" s="237"/>
      <c r="E55" s="237"/>
      <c r="F55" s="237"/>
      <c r="G55" s="237"/>
      <c r="H55" s="238"/>
      <c r="I55" s="133"/>
    </row>
    <row r="56" spans="1:9" x14ac:dyDescent="0.25">
      <c r="A56" s="144"/>
      <c r="B56" s="236"/>
      <c r="C56" s="237"/>
      <c r="D56" s="237"/>
      <c r="E56" s="237"/>
      <c r="F56" s="237"/>
      <c r="G56" s="237"/>
      <c r="H56" s="238"/>
      <c r="I56" s="133"/>
    </row>
    <row r="57" spans="1:9" x14ac:dyDescent="0.25">
      <c r="A57" s="144"/>
      <c r="B57" s="236"/>
      <c r="C57" s="237"/>
      <c r="D57" s="237"/>
      <c r="E57" s="237"/>
      <c r="F57" s="237"/>
      <c r="G57" s="237"/>
      <c r="H57" s="238"/>
      <c r="I57" s="133"/>
    </row>
    <row r="58" spans="1:9" x14ac:dyDescent="0.25">
      <c r="A58" s="144"/>
      <c r="B58" s="236"/>
      <c r="C58" s="237"/>
      <c r="D58" s="237"/>
      <c r="E58" s="237"/>
      <c r="F58" s="237"/>
      <c r="G58" s="237"/>
      <c r="H58" s="238"/>
      <c r="I58" s="133"/>
    </row>
    <row r="59" spans="1:9" x14ac:dyDescent="0.25">
      <c r="A59" s="144"/>
      <c r="B59" s="236"/>
      <c r="C59" s="237"/>
      <c r="D59" s="237"/>
      <c r="E59" s="237"/>
      <c r="F59" s="237"/>
      <c r="G59" s="237"/>
      <c r="H59" s="238"/>
      <c r="I59" s="133"/>
    </row>
    <row r="60" spans="1:9" x14ac:dyDescent="0.25">
      <c r="A60" s="144"/>
      <c r="B60" s="236"/>
      <c r="C60" s="237"/>
      <c r="D60" s="237"/>
      <c r="E60" s="237"/>
      <c r="F60" s="237"/>
      <c r="G60" s="237"/>
      <c r="H60" s="238"/>
      <c r="I60" s="133"/>
    </row>
    <row r="61" spans="1:9" x14ac:dyDescent="0.25">
      <c r="A61" s="144"/>
      <c r="B61" s="239"/>
      <c r="C61" s="240"/>
      <c r="D61" s="240"/>
      <c r="E61" s="240"/>
      <c r="F61" s="240"/>
      <c r="G61" s="240"/>
      <c r="H61" s="241"/>
      <c r="I61" s="133"/>
    </row>
    <row r="62" spans="1:9" x14ac:dyDescent="0.25">
      <c r="A62" s="144"/>
      <c r="B62" s="116"/>
      <c r="C62" s="116"/>
      <c r="D62" s="116"/>
      <c r="E62" s="116"/>
      <c r="F62" s="116"/>
      <c r="G62" s="116"/>
      <c r="H62" s="116"/>
      <c r="I62" s="133"/>
    </row>
    <row r="63" spans="1:9" x14ac:dyDescent="0.25">
      <c r="A63" s="144"/>
      <c r="B63" s="144"/>
      <c r="C63" s="144"/>
      <c r="D63" s="144"/>
      <c r="E63" s="144"/>
      <c r="F63" s="144"/>
      <c r="G63" s="144"/>
      <c r="H63" s="144"/>
      <c r="I63" s="146"/>
    </row>
    <row r="64" spans="1:9" x14ac:dyDescent="0.25">
      <c r="A64" s="134"/>
      <c r="B64" s="134"/>
      <c r="C64" s="134"/>
      <c r="D64" s="134"/>
      <c r="E64" s="134"/>
      <c r="F64" s="134"/>
      <c r="G64" s="134"/>
      <c r="H64" s="134"/>
      <c r="I64" s="145"/>
    </row>
    <row r="65" spans="1:9" x14ac:dyDescent="0.25">
      <c r="A65" s="67"/>
      <c r="B65" s="67"/>
      <c r="C65" s="67"/>
      <c r="D65" s="67"/>
      <c r="E65" s="67"/>
      <c r="F65" s="67"/>
      <c r="G65" s="67"/>
      <c r="H65" s="67"/>
      <c r="I65" s="67"/>
    </row>
    <row r="66" spans="1:9" x14ac:dyDescent="0.25">
      <c r="A66" s="67"/>
      <c r="B66" s="67"/>
      <c r="C66" s="67"/>
      <c r="D66" s="67"/>
    </row>
    <row r="67" spans="1:9" x14ac:dyDescent="0.25">
      <c r="A67" s="67"/>
      <c r="B67" s="67"/>
      <c r="C67" s="67"/>
      <c r="D67" s="67"/>
    </row>
    <row r="68" spans="1:9" x14ac:dyDescent="0.25">
      <c r="A68" s="67"/>
      <c r="B68" s="67"/>
      <c r="C68" s="67"/>
      <c r="D68" s="67"/>
    </row>
    <row r="69" spans="1:9" x14ac:dyDescent="0.25">
      <c r="A69" s="67"/>
      <c r="B69" s="67"/>
      <c r="C69" s="67"/>
      <c r="D69" s="67"/>
    </row>
  </sheetData>
  <sheetProtection algorithmName="SHA-512" hashValue="Grvo+yHH714BmCAczusPoRPvmsymsXCDv5lS+yzWeQsoBnSQnLk4GihJ47SNEnQK75snGLnFjP8AqePjl4s5qw==" saltValue="VKQL8MCveInECse3cbk8lA==" spinCount="100000" sheet="1" objects="1" scenarios="1"/>
  <mergeCells count="37">
    <mergeCell ref="B15:E15"/>
    <mergeCell ref="B16:E16"/>
    <mergeCell ref="B20:C20"/>
    <mergeCell ref="D20:E20"/>
    <mergeCell ref="B22:C22"/>
    <mergeCell ref="D22:E22"/>
    <mergeCell ref="B18:C18"/>
    <mergeCell ref="D18:E18"/>
    <mergeCell ref="B7:H7"/>
    <mergeCell ref="E9:F9"/>
    <mergeCell ref="G9:H9"/>
    <mergeCell ref="C13:D13"/>
    <mergeCell ref="G13:H13"/>
    <mergeCell ref="F42:H42"/>
    <mergeCell ref="B43:H43"/>
    <mergeCell ref="F41:H41"/>
    <mergeCell ref="B25:H38"/>
    <mergeCell ref="B41:C41"/>
    <mergeCell ref="D41:E41"/>
    <mergeCell ref="B42:C42"/>
    <mergeCell ref="D42:E42"/>
    <mergeCell ref="D49:H49"/>
    <mergeCell ref="D50:H50"/>
    <mergeCell ref="B51:H51"/>
    <mergeCell ref="B52:H61"/>
    <mergeCell ref="B24:H24"/>
    <mergeCell ref="B44:C44"/>
    <mergeCell ref="D44:H44"/>
    <mergeCell ref="B45:C45"/>
    <mergeCell ref="D45:H45"/>
    <mergeCell ref="B46:C46"/>
    <mergeCell ref="D46:H46"/>
    <mergeCell ref="B47:C47"/>
    <mergeCell ref="D47:H47"/>
    <mergeCell ref="B48:C48"/>
    <mergeCell ref="D48:H48"/>
    <mergeCell ref="B49:C49"/>
  </mergeCells>
  <hyperlinks>
    <hyperlink ref="M2" location="bienvenue!A1" display="MENU" xr:uid="{00000000-0004-0000-0500-000000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outon 1">
              <controlPr defaultSize="0" print="0" autoFill="0" autoPict="0" macro="[0]!valider_bt">
                <anchor moveWithCells="1" sizeWithCells="1">
                  <from>
                    <xdr:col>6</xdr:col>
                    <xdr:colOff>190500</xdr:colOff>
                    <xdr:row>61</xdr:row>
                    <xdr:rowOff>57150</xdr:rowOff>
                  </from>
                  <to>
                    <xdr:col>7</xdr:col>
                    <xdr:colOff>857250</xdr:colOff>
                    <xdr:row>63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0000000}">
          <x14:formula1>
            <xm:f>'modif '!$B$3:$B$5</xm:f>
          </x14:formula1>
          <xm:sqref>F42</xm:sqref>
        </x14:dataValidation>
        <x14:dataValidation type="list" allowBlank="1" showInputMessage="1" showErrorMessage="1" xr:uid="{B26618A5-1004-4FFB-BEAA-FE2DE7EC444A}">
          <x14:formula1>
            <xm:f>'modif '!$I$3:$I$5</xm:f>
          </x14:formula1>
          <xm:sqref>D47:H47</xm:sqref>
        </x14:dataValidation>
        <x14:dataValidation type="list" allowBlank="1" showInputMessage="1" showErrorMessage="1" xr:uid="{2E3BE729-BABA-4C96-84FE-942E5CD1BDBB}">
          <x14:formula1>
            <xm:f>'modif '!$H$3:$H$5</xm:f>
          </x14:formula1>
          <xm:sqref>D49:H49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Q34"/>
  <sheetViews>
    <sheetView zoomScale="85" zoomScaleNormal="85" workbookViewId="0">
      <pane ySplit="3" topLeftCell="A19" activePane="bottomLeft" state="frozen"/>
      <selection pane="bottomLeft" activeCell="B29" sqref="B29"/>
    </sheetView>
  </sheetViews>
  <sheetFormatPr baseColWidth="10" defaultRowHeight="12.5" x14ac:dyDescent="0.25"/>
  <cols>
    <col min="1" max="1" width="17.1796875" customWidth="1"/>
    <col min="2" max="2" width="20.81640625" customWidth="1"/>
    <col min="3" max="3" width="13" customWidth="1"/>
    <col min="4" max="4" width="22.81640625" customWidth="1"/>
    <col min="5" max="5" width="23.6328125" customWidth="1"/>
    <col min="6" max="7" width="16" customWidth="1"/>
    <col min="9" max="9" width="46.90625" customWidth="1"/>
    <col min="10" max="10" width="19.7265625" customWidth="1"/>
    <col min="11" max="12" width="21" customWidth="1"/>
    <col min="13" max="13" width="21" style="162" customWidth="1"/>
    <col min="14" max="14" width="21.90625" customWidth="1"/>
    <col min="15" max="15" width="31.81640625" customWidth="1"/>
    <col min="16" max="16" width="27" customWidth="1"/>
    <col min="17" max="17" width="27" style="162" customWidth="1"/>
  </cols>
  <sheetData>
    <row r="1" spans="1:17" ht="43.5" customHeight="1" x14ac:dyDescent="0.5">
      <c r="A1" s="115" t="s">
        <v>197</v>
      </c>
      <c r="B1" s="296" t="s">
        <v>189</v>
      </c>
      <c r="C1" s="296"/>
      <c r="D1" s="296"/>
      <c r="E1" s="296"/>
      <c r="F1" s="296"/>
      <c r="G1" s="296"/>
      <c r="H1" s="296"/>
      <c r="I1" s="296"/>
      <c r="J1" s="296"/>
      <c r="K1" s="296"/>
      <c r="L1" s="147"/>
      <c r="M1" s="159"/>
      <c r="N1" s="147"/>
      <c r="O1" s="147"/>
      <c r="P1" s="147"/>
      <c r="Q1" s="159"/>
    </row>
    <row r="2" spans="1:17" ht="28.5" customHeight="1" x14ac:dyDescent="0.25">
      <c r="A2" s="140" t="s">
        <v>206</v>
      </c>
      <c r="B2" s="140" t="s">
        <v>231</v>
      </c>
      <c r="P2" s="103"/>
      <c r="Q2" s="160"/>
    </row>
    <row r="3" spans="1:17" s="110" customFormat="1" ht="12.75" customHeight="1" x14ac:dyDescent="0.25">
      <c r="A3" s="104" t="s">
        <v>17</v>
      </c>
      <c r="B3" s="105" t="s">
        <v>20</v>
      </c>
      <c r="C3" s="106" t="s">
        <v>224</v>
      </c>
      <c r="D3" s="107" t="s">
        <v>142</v>
      </c>
      <c r="E3" s="107" t="s">
        <v>141</v>
      </c>
      <c r="F3" s="108" t="s">
        <v>40</v>
      </c>
      <c r="G3" s="108" t="s">
        <v>225</v>
      </c>
      <c r="H3" s="105" t="s">
        <v>175</v>
      </c>
      <c r="I3" s="109" t="s">
        <v>229</v>
      </c>
      <c r="J3" s="109" t="s">
        <v>223</v>
      </c>
      <c r="K3" s="109" t="s">
        <v>243</v>
      </c>
      <c r="L3" s="109" t="s">
        <v>247</v>
      </c>
      <c r="M3" s="161" t="s">
        <v>276</v>
      </c>
      <c r="N3" s="109" t="s">
        <v>248</v>
      </c>
      <c r="O3" s="109" t="s">
        <v>230</v>
      </c>
      <c r="P3" s="109" t="s">
        <v>270</v>
      </c>
      <c r="Q3" s="161" t="s">
        <v>277</v>
      </c>
    </row>
    <row r="4" spans="1:17" x14ac:dyDescent="0.25">
      <c r="A4" s="141">
        <v>43496.380254629628</v>
      </c>
      <c r="B4" t="s">
        <v>218</v>
      </c>
      <c r="C4" t="s">
        <v>219</v>
      </c>
      <c r="D4" t="s">
        <v>221</v>
      </c>
      <c r="E4" t="s">
        <v>221</v>
      </c>
      <c r="F4" t="s">
        <v>220</v>
      </c>
      <c r="H4">
        <v>54</v>
      </c>
      <c r="J4" t="s">
        <v>214</v>
      </c>
      <c r="P4" t="s">
        <v>222</v>
      </c>
      <c r="Q4" s="162" t="s">
        <v>222</v>
      </c>
    </row>
    <row r="5" spans="1:17" x14ac:dyDescent="0.25">
      <c r="A5" s="141">
        <v>43496.380254629628</v>
      </c>
      <c r="B5" t="s">
        <v>218</v>
      </c>
      <c r="C5" t="s">
        <v>219</v>
      </c>
      <c r="D5" t="s">
        <v>221</v>
      </c>
      <c r="E5" t="s">
        <v>221</v>
      </c>
      <c r="F5" t="s">
        <v>220</v>
      </c>
      <c r="H5">
        <v>54</v>
      </c>
      <c r="J5" t="s">
        <v>214</v>
      </c>
      <c r="P5" t="s">
        <v>222</v>
      </c>
      <c r="Q5" s="162" t="s">
        <v>222</v>
      </c>
    </row>
    <row r="6" spans="1:17" x14ac:dyDescent="0.25">
      <c r="A6" s="141">
        <v>43496.380254629628</v>
      </c>
      <c r="B6" t="s">
        <v>214</v>
      </c>
      <c r="C6" t="s">
        <v>219</v>
      </c>
      <c r="D6" t="s">
        <v>234</v>
      </c>
      <c r="E6" t="s">
        <v>233</v>
      </c>
      <c r="F6" t="s">
        <v>180</v>
      </c>
      <c r="G6" t="s">
        <v>235</v>
      </c>
      <c r="H6">
        <v>54</v>
      </c>
      <c r="I6" t="s">
        <v>232</v>
      </c>
      <c r="J6" t="s">
        <v>213</v>
      </c>
      <c r="P6" t="s">
        <v>239</v>
      </c>
      <c r="Q6" s="162" t="s">
        <v>239</v>
      </c>
    </row>
    <row r="7" spans="1:17" x14ac:dyDescent="0.25">
      <c r="A7" s="141">
        <v>43496.380254629628</v>
      </c>
      <c r="B7" t="s">
        <v>214</v>
      </c>
      <c r="C7" t="s">
        <v>219</v>
      </c>
      <c r="D7" t="s">
        <v>234</v>
      </c>
      <c r="E7" t="s">
        <v>233</v>
      </c>
      <c r="F7" t="s">
        <v>180</v>
      </c>
      <c r="G7" t="s">
        <v>235</v>
      </c>
      <c r="H7">
        <v>54</v>
      </c>
      <c r="I7" t="s">
        <v>232</v>
      </c>
      <c r="J7" t="s">
        <v>213</v>
      </c>
      <c r="P7" t="s">
        <v>239</v>
      </c>
      <c r="Q7" s="162" t="s">
        <v>239</v>
      </c>
    </row>
    <row r="8" spans="1:17" x14ac:dyDescent="0.25">
      <c r="A8" s="141">
        <v>43496.380254629628</v>
      </c>
      <c r="B8" t="s">
        <v>214</v>
      </c>
      <c r="C8" t="s">
        <v>254</v>
      </c>
      <c r="D8" t="s">
        <v>252</v>
      </c>
      <c r="E8" t="s">
        <v>253</v>
      </c>
      <c r="F8" t="s">
        <v>250</v>
      </c>
      <c r="G8" t="s">
        <v>251</v>
      </c>
      <c r="H8">
        <v>54</v>
      </c>
      <c r="I8" t="s">
        <v>255</v>
      </c>
      <c r="J8" t="s">
        <v>214</v>
      </c>
      <c r="K8" t="s">
        <v>242</v>
      </c>
      <c r="L8" t="s">
        <v>249</v>
      </c>
      <c r="N8" t="s">
        <v>245</v>
      </c>
      <c r="O8" t="s">
        <v>256</v>
      </c>
      <c r="P8" s="141">
        <v>43496.736574074072</v>
      </c>
      <c r="Q8" s="162">
        <v>43496.736574074072</v>
      </c>
    </row>
    <row r="9" spans="1:17" x14ac:dyDescent="0.25">
      <c r="A9" s="141">
        <v>43496.380254629628</v>
      </c>
      <c r="B9" t="s">
        <v>214</v>
      </c>
      <c r="C9" t="s">
        <v>254</v>
      </c>
      <c r="D9" t="s">
        <v>252</v>
      </c>
      <c r="E9" t="s">
        <v>253</v>
      </c>
      <c r="F9" t="s">
        <v>250</v>
      </c>
      <c r="G9" t="s">
        <v>251</v>
      </c>
      <c r="H9">
        <v>54</v>
      </c>
      <c r="I9" t="s">
        <v>255</v>
      </c>
      <c r="J9" t="s">
        <v>214</v>
      </c>
      <c r="K9" t="s">
        <v>242</v>
      </c>
      <c r="L9" t="s">
        <v>249</v>
      </c>
      <c r="N9" t="s">
        <v>245</v>
      </c>
      <c r="O9" t="s">
        <v>256</v>
      </c>
      <c r="P9" s="141">
        <v>43496.736631944441</v>
      </c>
      <c r="Q9" s="162">
        <v>43496.736631944441</v>
      </c>
    </row>
    <row r="10" spans="1:17" x14ac:dyDescent="0.25">
      <c r="A10" s="141">
        <v>43496.380254629628</v>
      </c>
      <c r="B10" t="s">
        <v>214</v>
      </c>
      <c r="C10" t="s">
        <v>254</v>
      </c>
      <c r="D10" t="s">
        <v>252</v>
      </c>
      <c r="E10" t="s">
        <v>253</v>
      </c>
      <c r="F10" t="s">
        <v>250</v>
      </c>
      <c r="G10" t="s">
        <v>251</v>
      </c>
      <c r="H10">
        <v>54</v>
      </c>
      <c r="I10" t="s">
        <v>255</v>
      </c>
      <c r="J10" t="s">
        <v>214</v>
      </c>
      <c r="K10" t="s">
        <v>242</v>
      </c>
      <c r="L10" t="s">
        <v>249</v>
      </c>
      <c r="N10" t="s">
        <v>245</v>
      </c>
      <c r="O10" t="s">
        <v>256</v>
      </c>
      <c r="P10" s="141">
        <v>43496.747511574074</v>
      </c>
      <c r="Q10" s="162">
        <v>43496.747511574074</v>
      </c>
    </row>
    <row r="11" spans="1:17" x14ac:dyDescent="0.25">
      <c r="A11" s="141">
        <v>43496.380254629628</v>
      </c>
      <c r="B11" t="s">
        <v>214</v>
      </c>
      <c r="C11" t="s">
        <v>254</v>
      </c>
      <c r="D11" t="s">
        <v>252</v>
      </c>
      <c r="E11" t="s">
        <v>253</v>
      </c>
      <c r="F11" t="s">
        <v>250</v>
      </c>
      <c r="G11" t="s">
        <v>251</v>
      </c>
      <c r="H11">
        <v>54</v>
      </c>
      <c r="I11" t="s">
        <v>255</v>
      </c>
      <c r="J11" t="s">
        <v>214</v>
      </c>
      <c r="K11" t="s">
        <v>242</v>
      </c>
      <c r="L11" t="s">
        <v>249</v>
      </c>
      <c r="N11" t="s">
        <v>245</v>
      </c>
      <c r="O11" t="s">
        <v>256</v>
      </c>
      <c r="P11" s="141">
        <v>43496.747534722221</v>
      </c>
      <c r="Q11" s="162">
        <v>43496.747534722221</v>
      </c>
    </row>
    <row r="12" spans="1:17" x14ac:dyDescent="0.25">
      <c r="A12" s="141">
        <v>43496.380254629628</v>
      </c>
      <c r="B12" t="s">
        <v>214</v>
      </c>
      <c r="C12" t="s">
        <v>254</v>
      </c>
      <c r="D12" t="s">
        <v>252</v>
      </c>
      <c r="E12" t="s">
        <v>253</v>
      </c>
      <c r="F12" t="s">
        <v>250</v>
      </c>
      <c r="G12" t="s">
        <v>251</v>
      </c>
      <c r="H12">
        <v>54</v>
      </c>
      <c r="I12" t="s">
        <v>255</v>
      </c>
      <c r="J12" t="s">
        <v>214</v>
      </c>
      <c r="K12" t="s">
        <v>242</v>
      </c>
      <c r="L12" t="s">
        <v>249</v>
      </c>
      <c r="N12" t="s">
        <v>245</v>
      </c>
      <c r="O12" t="s">
        <v>256</v>
      </c>
      <c r="P12" s="141">
        <v>43496.747557870367</v>
      </c>
      <c r="Q12" s="162">
        <v>43496.747557870367</v>
      </c>
    </row>
    <row r="13" spans="1:17" x14ac:dyDescent="0.25">
      <c r="A13" s="141">
        <v>43496.380254629628</v>
      </c>
      <c r="B13" t="s">
        <v>214</v>
      </c>
      <c r="C13" t="s">
        <v>254</v>
      </c>
      <c r="D13" t="s">
        <v>252</v>
      </c>
      <c r="E13" t="s">
        <v>253</v>
      </c>
      <c r="F13" t="s">
        <v>250</v>
      </c>
      <c r="G13" t="s">
        <v>251</v>
      </c>
      <c r="H13">
        <v>54</v>
      </c>
      <c r="I13" t="s">
        <v>255</v>
      </c>
      <c r="J13" t="s">
        <v>214</v>
      </c>
      <c r="K13" t="s">
        <v>242</v>
      </c>
      <c r="L13" t="s">
        <v>249</v>
      </c>
      <c r="N13" t="s">
        <v>245</v>
      </c>
      <c r="O13" t="s">
        <v>263</v>
      </c>
      <c r="P13" s="141">
        <v>43496.747627314813</v>
      </c>
      <c r="Q13" s="162">
        <v>43496.747627314813</v>
      </c>
    </row>
    <row r="14" spans="1:17" x14ac:dyDescent="0.25">
      <c r="A14" s="141">
        <v>43496.380254629628</v>
      </c>
      <c r="B14" t="s">
        <v>214</v>
      </c>
      <c r="C14" t="s">
        <v>254</v>
      </c>
      <c r="D14" t="s">
        <v>252</v>
      </c>
      <c r="E14" t="s">
        <v>253</v>
      </c>
      <c r="F14" t="s">
        <v>250</v>
      </c>
      <c r="G14" t="s">
        <v>251</v>
      </c>
      <c r="H14">
        <v>54</v>
      </c>
      <c r="I14" t="s">
        <v>255</v>
      </c>
      <c r="J14" t="s">
        <v>214</v>
      </c>
      <c r="K14" t="s">
        <v>242</v>
      </c>
      <c r="L14" t="s">
        <v>249</v>
      </c>
      <c r="N14" t="s">
        <v>245</v>
      </c>
      <c r="O14" t="s">
        <v>263</v>
      </c>
      <c r="P14" s="141">
        <v>43496.769178240742</v>
      </c>
      <c r="Q14" s="162">
        <v>43496.769178240742</v>
      </c>
    </row>
    <row r="15" spans="1:17" x14ac:dyDescent="0.25">
      <c r="A15" s="141">
        <v>43496.380254629628</v>
      </c>
      <c r="B15" t="s">
        <v>214</v>
      </c>
      <c r="C15" t="s">
        <v>254</v>
      </c>
      <c r="D15" t="s">
        <v>252</v>
      </c>
      <c r="E15" t="s">
        <v>253</v>
      </c>
      <c r="F15" t="s">
        <v>250</v>
      </c>
      <c r="G15" t="s">
        <v>251</v>
      </c>
      <c r="H15">
        <v>54</v>
      </c>
      <c r="I15" t="s">
        <v>255</v>
      </c>
      <c r="J15" t="s">
        <v>214</v>
      </c>
      <c r="K15" t="s">
        <v>242</v>
      </c>
      <c r="L15" t="s">
        <v>249</v>
      </c>
      <c r="N15" t="s">
        <v>245</v>
      </c>
      <c r="O15" t="s">
        <v>263</v>
      </c>
      <c r="P15" s="141">
        <v>43496.781805555554</v>
      </c>
      <c r="Q15" s="162">
        <v>43496.781805555554</v>
      </c>
    </row>
    <row r="16" spans="1:17" x14ac:dyDescent="0.25">
      <c r="A16" s="141">
        <v>43496.380254629628</v>
      </c>
      <c r="B16" t="s">
        <v>214</v>
      </c>
      <c r="C16" t="s">
        <v>254</v>
      </c>
      <c r="D16" t="s">
        <v>252</v>
      </c>
      <c r="E16" t="s">
        <v>253</v>
      </c>
      <c r="F16" t="s">
        <v>250</v>
      </c>
      <c r="G16" t="s">
        <v>251</v>
      </c>
      <c r="H16">
        <v>54</v>
      </c>
      <c r="I16" t="s">
        <v>255</v>
      </c>
      <c r="J16" t="s">
        <v>214</v>
      </c>
      <c r="K16" t="s">
        <v>242</v>
      </c>
      <c r="L16" t="s">
        <v>249</v>
      </c>
      <c r="N16" t="s">
        <v>245</v>
      </c>
      <c r="O16" t="s">
        <v>263</v>
      </c>
      <c r="P16" s="141">
        <v>43496.781875000001</v>
      </c>
      <c r="Q16" s="162">
        <v>43496.781875000001</v>
      </c>
    </row>
    <row r="17" spans="1:17" x14ac:dyDescent="0.25">
      <c r="A17" s="141">
        <v>43496.380254629628</v>
      </c>
      <c r="B17" t="s">
        <v>214</v>
      </c>
      <c r="C17" t="s">
        <v>254</v>
      </c>
      <c r="D17" t="s">
        <v>252</v>
      </c>
      <c r="E17" t="s">
        <v>253</v>
      </c>
      <c r="F17" t="s">
        <v>250</v>
      </c>
      <c r="G17" t="s">
        <v>251</v>
      </c>
      <c r="H17">
        <v>54</v>
      </c>
      <c r="I17" t="s">
        <v>255</v>
      </c>
      <c r="J17" t="s">
        <v>214</v>
      </c>
      <c r="K17" t="s">
        <v>242</v>
      </c>
      <c r="L17" t="s">
        <v>249</v>
      </c>
      <c r="N17" t="s">
        <v>245</v>
      </c>
      <c r="O17" t="s">
        <v>263</v>
      </c>
      <c r="P17" s="141">
        <v>43496.781898148147</v>
      </c>
      <c r="Q17" s="162">
        <v>43496.781898148147</v>
      </c>
    </row>
    <row r="18" spans="1:17" x14ac:dyDescent="0.25">
      <c r="A18" s="141">
        <v>43496.380254629628</v>
      </c>
      <c r="B18" t="s">
        <v>214</v>
      </c>
      <c r="C18" t="s">
        <v>254</v>
      </c>
      <c r="D18" t="s">
        <v>252</v>
      </c>
      <c r="E18" t="s">
        <v>253</v>
      </c>
      <c r="F18" t="s">
        <v>250</v>
      </c>
      <c r="G18" t="s">
        <v>251</v>
      </c>
      <c r="H18">
        <v>54</v>
      </c>
      <c r="I18" t="s">
        <v>255</v>
      </c>
      <c r="J18" t="s">
        <v>214</v>
      </c>
      <c r="K18" t="s">
        <v>242</v>
      </c>
      <c r="L18" t="s">
        <v>249</v>
      </c>
      <c r="N18" t="s">
        <v>245</v>
      </c>
      <c r="O18" t="s">
        <v>263</v>
      </c>
      <c r="P18" s="141">
        <v>43496.781921296293</v>
      </c>
      <c r="Q18" s="162">
        <v>43496.781921296293</v>
      </c>
    </row>
    <row r="19" spans="1:17" x14ac:dyDescent="0.25">
      <c r="A19" s="141">
        <v>43496.380254629628</v>
      </c>
      <c r="B19" t="s">
        <v>214</v>
      </c>
      <c r="C19" t="s">
        <v>254</v>
      </c>
      <c r="D19" t="s">
        <v>252</v>
      </c>
      <c r="E19" t="s">
        <v>253</v>
      </c>
      <c r="F19" t="s">
        <v>250</v>
      </c>
      <c r="G19" t="s">
        <v>251</v>
      </c>
      <c r="H19">
        <v>54</v>
      </c>
      <c r="I19" t="s">
        <v>255</v>
      </c>
      <c r="J19" t="s">
        <v>214</v>
      </c>
      <c r="K19" t="s">
        <v>242</v>
      </c>
      <c r="L19" t="s">
        <v>249</v>
      </c>
      <c r="N19" t="s">
        <v>245</v>
      </c>
      <c r="O19" t="s">
        <v>263</v>
      </c>
      <c r="P19" s="141">
        <v>43496.781967592593</v>
      </c>
      <c r="Q19" s="162">
        <v>43496.781967592593</v>
      </c>
    </row>
    <row r="20" spans="1:17" x14ac:dyDescent="0.25">
      <c r="A20" s="141">
        <v>43496.380254629628</v>
      </c>
      <c r="B20" t="s">
        <v>214</v>
      </c>
      <c r="C20" t="s">
        <v>254</v>
      </c>
      <c r="D20" t="s">
        <v>252</v>
      </c>
      <c r="E20" t="s">
        <v>253</v>
      </c>
      <c r="F20" t="s">
        <v>250</v>
      </c>
      <c r="G20" t="s">
        <v>251</v>
      </c>
      <c r="H20">
        <v>54</v>
      </c>
      <c r="I20" t="s">
        <v>255</v>
      </c>
      <c r="J20" t="s">
        <v>214</v>
      </c>
      <c r="K20" t="s">
        <v>242</v>
      </c>
      <c r="L20" t="s">
        <v>249</v>
      </c>
      <c r="N20" t="s">
        <v>245</v>
      </c>
      <c r="O20" t="s">
        <v>263</v>
      </c>
      <c r="P20" s="141">
        <v>43496.782337962963</v>
      </c>
      <c r="Q20" s="162">
        <v>43496.782337962963</v>
      </c>
    </row>
    <row r="21" spans="1:17" x14ac:dyDescent="0.25">
      <c r="A21" s="141">
        <v>43496.380254629628</v>
      </c>
      <c r="B21" t="s">
        <v>214</v>
      </c>
      <c r="C21" t="s">
        <v>254</v>
      </c>
      <c r="D21" t="s">
        <v>252</v>
      </c>
      <c r="E21" t="s">
        <v>253</v>
      </c>
      <c r="F21" t="s">
        <v>250</v>
      </c>
      <c r="G21" t="s">
        <v>251</v>
      </c>
      <c r="H21">
        <v>54</v>
      </c>
      <c r="I21" t="s">
        <v>255</v>
      </c>
      <c r="J21" t="s">
        <v>214</v>
      </c>
      <c r="K21" t="s">
        <v>242</v>
      </c>
      <c r="L21" t="s">
        <v>249</v>
      </c>
      <c r="N21" t="s">
        <v>245</v>
      </c>
      <c r="O21" t="s">
        <v>263</v>
      </c>
      <c r="P21" s="141">
        <v>43496.801770833335</v>
      </c>
      <c r="Q21" s="162">
        <v>43496.801770833335</v>
      </c>
    </row>
    <row r="22" spans="1:17" x14ac:dyDescent="0.25">
      <c r="A22" s="141">
        <v>43496.380254629628</v>
      </c>
      <c r="B22" t="s">
        <v>214</v>
      </c>
      <c r="C22" t="s">
        <v>254</v>
      </c>
      <c r="D22" t="s">
        <v>252</v>
      </c>
      <c r="E22" t="s">
        <v>253</v>
      </c>
      <c r="F22" t="s">
        <v>250</v>
      </c>
      <c r="G22" t="s">
        <v>251</v>
      </c>
      <c r="H22">
        <v>54</v>
      </c>
      <c r="I22" t="s">
        <v>255</v>
      </c>
      <c r="J22" t="s">
        <v>214</v>
      </c>
      <c r="K22" t="s">
        <v>242</v>
      </c>
      <c r="L22" t="s">
        <v>249</v>
      </c>
      <c r="N22" t="s">
        <v>245</v>
      </c>
      <c r="O22" t="s">
        <v>263</v>
      </c>
      <c r="P22" s="141">
        <v>43496.801817129628</v>
      </c>
      <c r="Q22" s="162">
        <v>43496.801817129628</v>
      </c>
    </row>
    <row r="23" spans="1:17" x14ac:dyDescent="0.25">
      <c r="A23" s="141">
        <v>43496.380254629628</v>
      </c>
      <c r="B23" t="s">
        <v>214</v>
      </c>
      <c r="C23" t="s">
        <v>254</v>
      </c>
      <c r="D23" t="s">
        <v>252</v>
      </c>
      <c r="E23" t="s">
        <v>253</v>
      </c>
      <c r="F23" t="s">
        <v>250</v>
      </c>
      <c r="G23" t="s">
        <v>251</v>
      </c>
      <c r="H23">
        <v>54</v>
      </c>
      <c r="I23" t="s">
        <v>255</v>
      </c>
      <c r="J23" t="s">
        <v>214</v>
      </c>
      <c r="K23" t="s">
        <v>242</v>
      </c>
      <c r="L23" t="s">
        <v>249</v>
      </c>
      <c r="N23" t="s">
        <v>245</v>
      </c>
      <c r="O23" t="s">
        <v>263</v>
      </c>
      <c r="P23" s="141">
        <v>43496.801840277774</v>
      </c>
      <c r="Q23" s="162">
        <v>43496.801840277774</v>
      </c>
    </row>
    <row r="24" spans="1:17" x14ac:dyDescent="0.25">
      <c r="A24" s="141">
        <v>43496.380254629628</v>
      </c>
      <c r="B24" t="s">
        <v>214</v>
      </c>
      <c r="C24" t="s">
        <v>254</v>
      </c>
      <c r="D24" t="s">
        <v>252</v>
      </c>
      <c r="E24" t="s">
        <v>253</v>
      </c>
      <c r="F24" t="s">
        <v>250</v>
      </c>
      <c r="G24" t="s">
        <v>251</v>
      </c>
      <c r="H24">
        <v>54</v>
      </c>
      <c r="I24" t="s">
        <v>255</v>
      </c>
      <c r="J24" t="s">
        <v>214</v>
      </c>
      <c r="K24" t="s">
        <v>242</v>
      </c>
      <c r="L24" t="s">
        <v>249</v>
      </c>
      <c r="N24" t="s">
        <v>245</v>
      </c>
      <c r="O24" t="s">
        <v>263</v>
      </c>
      <c r="P24" s="141">
        <v>43496.802627314813</v>
      </c>
      <c r="Q24" s="162">
        <v>43496.802627314813</v>
      </c>
    </row>
    <row r="25" spans="1:17" x14ac:dyDescent="0.25">
      <c r="A25" s="141">
        <v>43496.380254629628</v>
      </c>
      <c r="B25" t="s">
        <v>214</v>
      </c>
      <c r="C25" t="s">
        <v>254</v>
      </c>
      <c r="D25" t="s">
        <v>252</v>
      </c>
      <c r="E25" t="s">
        <v>253</v>
      </c>
      <c r="F25" t="s">
        <v>250</v>
      </c>
      <c r="G25" t="s">
        <v>251</v>
      </c>
      <c r="H25">
        <v>54</v>
      </c>
      <c r="I25" t="s">
        <v>255</v>
      </c>
      <c r="J25" t="s">
        <v>214</v>
      </c>
      <c r="K25" t="s">
        <v>242</v>
      </c>
      <c r="L25" t="s">
        <v>249</v>
      </c>
      <c r="N25" t="s">
        <v>245</v>
      </c>
      <c r="O25" t="s">
        <v>263</v>
      </c>
      <c r="P25" s="141">
        <v>43496.802662037036</v>
      </c>
      <c r="Q25" s="162">
        <v>43496.802662037036</v>
      </c>
    </row>
    <row r="26" spans="1:17" x14ac:dyDescent="0.25">
      <c r="A26" s="141">
        <v>43496.380254629628</v>
      </c>
      <c r="B26" t="s">
        <v>214</v>
      </c>
      <c r="C26" t="s">
        <v>254</v>
      </c>
      <c r="D26" t="s">
        <v>252</v>
      </c>
      <c r="E26" t="s">
        <v>253</v>
      </c>
      <c r="F26" t="s">
        <v>250</v>
      </c>
      <c r="G26" t="s">
        <v>251</v>
      </c>
      <c r="H26">
        <v>54</v>
      </c>
      <c r="I26" t="s">
        <v>255</v>
      </c>
      <c r="J26" t="s">
        <v>214</v>
      </c>
      <c r="K26" t="s">
        <v>242</v>
      </c>
      <c r="N26" t="s">
        <v>245</v>
      </c>
      <c r="O26" t="s">
        <v>263</v>
      </c>
      <c r="P26" s="141">
        <v>43496.912187499998</v>
      </c>
      <c r="Q26" s="162">
        <v>43496.912187499998</v>
      </c>
    </row>
    <row r="27" spans="1:17" x14ac:dyDescent="0.25">
      <c r="A27" s="141">
        <v>43496.380254629628</v>
      </c>
      <c r="B27" t="s">
        <v>214</v>
      </c>
      <c r="C27" t="s">
        <v>254</v>
      </c>
      <c r="D27" t="s">
        <v>252</v>
      </c>
      <c r="E27" t="s">
        <v>253</v>
      </c>
      <c r="F27" t="s">
        <v>250</v>
      </c>
      <c r="G27" t="s">
        <v>251</v>
      </c>
      <c r="H27">
        <v>54</v>
      </c>
      <c r="I27" t="s">
        <v>255</v>
      </c>
      <c r="J27" t="s">
        <v>213</v>
      </c>
      <c r="K27" t="s">
        <v>241</v>
      </c>
      <c r="L27" s="158">
        <v>43499</v>
      </c>
      <c r="N27" t="s">
        <v>244</v>
      </c>
      <c r="O27" t="s">
        <v>263</v>
      </c>
      <c r="P27" s="141">
        <v>43449.502083333333</v>
      </c>
      <c r="Q27" s="162">
        <v>43449.502083333333</v>
      </c>
    </row>
    <row r="28" spans="1:17" x14ac:dyDescent="0.25">
      <c r="A28" s="141">
        <v>43497.335636574076</v>
      </c>
      <c r="E28">
        <v>36</v>
      </c>
      <c r="J28" t="s">
        <v>213</v>
      </c>
      <c r="K28" t="s">
        <v>241</v>
      </c>
      <c r="L28" s="158">
        <v>42351</v>
      </c>
    </row>
    <row r="29" spans="1:17" x14ac:dyDescent="0.25">
      <c r="A29" s="141">
        <v>43497.336863425924</v>
      </c>
      <c r="E29">
        <v>36</v>
      </c>
      <c r="J29" t="s">
        <v>213</v>
      </c>
      <c r="K29" t="s">
        <v>241</v>
      </c>
      <c r="L29" s="158">
        <v>42351</v>
      </c>
      <c r="M29" s="162">
        <v>0.5083333333333333</v>
      </c>
      <c r="N29" t="s">
        <v>244</v>
      </c>
      <c r="O29" t="s">
        <v>279</v>
      </c>
      <c r="P29" s="158">
        <v>121212</v>
      </c>
      <c r="Q29" s="162">
        <v>0.25833333333333336</v>
      </c>
    </row>
    <row r="30" spans="1:17" x14ac:dyDescent="0.25">
      <c r="A30" s="141">
        <v>43497.337395833332</v>
      </c>
    </row>
    <row r="31" spans="1:17" x14ac:dyDescent="0.25">
      <c r="A31" s="141">
        <v>43497.339039351849</v>
      </c>
      <c r="K31" t="s">
        <v>241</v>
      </c>
      <c r="N31" t="s">
        <v>245</v>
      </c>
      <c r="O31" t="s">
        <v>280</v>
      </c>
    </row>
    <row r="32" spans="1:17" x14ac:dyDescent="0.25">
      <c r="A32" s="141">
        <v>43497.340011574073</v>
      </c>
      <c r="B32" t="s">
        <v>157</v>
      </c>
      <c r="E32">
        <v>38</v>
      </c>
      <c r="J32" t="s">
        <v>215</v>
      </c>
      <c r="K32" t="s">
        <v>241</v>
      </c>
      <c r="L32" s="158">
        <v>232323</v>
      </c>
      <c r="M32" s="162">
        <v>1212</v>
      </c>
      <c r="N32" t="s">
        <v>244</v>
      </c>
      <c r="O32" t="s">
        <v>281</v>
      </c>
      <c r="P32" s="158">
        <v>232323</v>
      </c>
      <c r="Q32" s="162">
        <v>0.5083333333333333</v>
      </c>
    </row>
    <row r="33" spans="1:9" x14ac:dyDescent="0.25">
      <c r="A33" s="141">
        <v>43497.345810185187</v>
      </c>
      <c r="B33" t="s">
        <v>168</v>
      </c>
      <c r="C33" t="s">
        <v>148</v>
      </c>
      <c r="D33" t="s">
        <v>226</v>
      </c>
      <c r="E33">
        <v>22</v>
      </c>
      <c r="F33" t="s">
        <v>137</v>
      </c>
      <c r="G33" t="s">
        <v>159</v>
      </c>
      <c r="H33" t="s">
        <v>178</v>
      </c>
      <c r="I33" t="s">
        <v>262</v>
      </c>
    </row>
    <row r="34" spans="1:9" x14ac:dyDescent="0.25">
      <c r="A34" s="141">
        <v>43497.351782407408</v>
      </c>
      <c r="E34">
        <v>49</v>
      </c>
      <c r="I34" t="s">
        <v>284</v>
      </c>
    </row>
  </sheetData>
  <sheetProtection algorithmName="SHA-512" hashValue="BEBlelLiZqJaZ0NWDGjadlmN7OWG+GgK+xsAoMcpMSjMdfsAutpPMB0wK6DqIbkoYqj8123+E74nK0ww1rNB4A==" saltValue="pWZwDZyqT5OPcd8pklKLBg==" spinCount="100000" sheet="1" objects="1" scenarios="1"/>
  <autoFilter ref="A3:Q3" xr:uid="{00000000-0009-0000-0000-000006000000}"/>
  <mergeCells count="1">
    <mergeCell ref="B1:K1"/>
  </mergeCells>
  <hyperlinks>
    <hyperlink ref="A1" location="bienvenue!A1" display="MENU" xr:uid="{00000000-0004-0000-0600-000000000000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9" r:id="rId3" name="CommandButton1">
          <controlPr defaultSize="0" autoLine="0" r:id="rId4">
            <anchor moveWithCells="1">
              <from>
                <xdr:col>2</xdr:col>
                <xdr:colOff>57150</xdr:colOff>
                <xdr:row>0</xdr:row>
                <xdr:rowOff>95250</xdr:rowOff>
              </from>
              <to>
                <xdr:col>4</xdr:col>
                <xdr:colOff>44450</xdr:colOff>
                <xdr:row>0</xdr:row>
                <xdr:rowOff>546100</xdr:rowOff>
              </to>
            </anchor>
          </controlPr>
        </control>
      </mc:Choice>
      <mc:Fallback>
        <control shapeId="14339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O15"/>
  <sheetViews>
    <sheetView workbookViewId="0">
      <pane ySplit="1" topLeftCell="A2" activePane="bottomLeft" state="frozen"/>
      <selection pane="bottomLeft"/>
    </sheetView>
  </sheetViews>
  <sheetFormatPr baseColWidth="10" defaultRowHeight="12.5" x14ac:dyDescent="0.25"/>
  <sheetData>
    <row r="1" spans="1:15" ht="58" customHeight="1" x14ac:dyDescent="0.55000000000000004">
      <c r="A1" s="113" t="s">
        <v>198</v>
      </c>
      <c r="B1" s="297" t="s">
        <v>190</v>
      </c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</row>
    <row r="2" spans="1:15" ht="14" customHeight="1" x14ac:dyDescent="0.25"/>
    <row r="4" spans="1:15" x14ac:dyDescent="0.25">
      <c r="C4" t="s">
        <v>150</v>
      </c>
      <c r="F4" t="s">
        <v>151</v>
      </c>
    </row>
    <row r="5" spans="1:15" x14ac:dyDescent="0.25">
      <c r="C5" t="s">
        <v>155</v>
      </c>
      <c r="F5" t="s">
        <v>156</v>
      </c>
      <c r="I5" t="s">
        <v>152</v>
      </c>
    </row>
    <row r="6" spans="1:15" x14ac:dyDescent="0.25">
      <c r="C6" t="s">
        <v>160</v>
      </c>
      <c r="F6" t="s">
        <v>161</v>
      </c>
      <c r="I6" t="s">
        <v>149</v>
      </c>
    </row>
    <row r="7" spans="1:15" x14ac:dyDescent="0.25">
      <c r="C7" t="s">
        <v>164</v>
      </c>
      <c r="I7" t="s">
        <v>154</v>
      </c>
    </row>
    <row r="8" spans="1:15" x14ac:dyDescent="0.25">
      <c r="I8" t="s">
        <v>165</v>
      </c>
    </row>
    <row r="9" spans="1:15" x14ac:dyDescent="0.25">
      <c r="I9" t="s">
        <v>167</v>
      </c>
    </row>
    <row r="12" spans="1:15" x14ac:dyDescent="0.25">
      <c r="A12" t="s">
        <v>195</v>
      </c>
    </row>
    <row r="13" spans="1:15" x14ac:dyDescent="0.25">
      <c r="A13" t="e">
        <f>#REF!</f>
        <v>#REF!</v>
      </c>
    </row>
    <row r="14" spans="1:15" x14ac:dyDescent="0.25">
      <c r="A14" t="e">
        <f>#REF!</f>
        <v>#REF!</v>
      </c>
    </row>
    <row r="15" spans="1:15" x14ac:dyDescent="0.25">
      <c r="A15" t="e">
        <f>#REF!</f>
        <v>#REF!</v>
      </c>
      <c r="E15" t="s">
        <v>193</v>
      </c>
      <c r="H15" t="s">
        <v>194</v>
      </c>
    </row>
  </sheetData>
  <mergeCells count="1">
    <mergeCell ref="B1:O1"/>
  </mergeCells>
  <hyperlinks>
    <hyperlink ref="A1" location="bienvenue!A1" display="menu" xr:uid="{00000000-0004-0000-0700-000000000000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:O1"/>
  <sheetViews>
    <sheetView workbookViewId="0">
      <pane ySplit="1" topLeftCell="A2" activePane="bottomLeft" state="frozen"/>
      <selection pane="bottomLeft" activeCell="F22" sqref="F22"/>
    </sheetView>
  </sheetViews>
  <sheetFormatPr baseColWidth="10" defaultRowHeight="12.5" x14ac:dyDescent="0.25"/>
  <cols>
    <col min="1" max="1" width="12.26953125" customWidth="1"/>
  </cols>
  <sheetData>
    <row r="1" spans="1:15" ht="61" customHeight="1" x14ac:dyDescent="0.7">
      <c r="A1" s="115" t="s">
        <v>198</v>
      </c>
      <c r="B1" s="298" t="s">
        <v>191</v>
      </c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</row>
  </sheetData>
  <mergeCells count="1">
    <mergeCell ref="B1:O1"/>
  </mergeCells>
  <hyperlinks>
    <hyperlink ref="A1" location="bienvenue!A1" display="menu" xr:uid="{00000000-0004-0000-09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M14"/>
  <sheetViews>
    <sheetView workbookViewId="0">
      <pane ySplit="2" topLeftCell="A3" activePane="bottomLeft" state="frozen"/>
      <selection pane="bottomLeft" activeCell="C16" sqref="C16"/>
    </sheetView>
  </sheetViews>
  <sheetFormatPr baseColWidth="10" defaultRowHeight="12.5" x14ac:dyDescent="0.25"/>
  <cols>
    <col min="1" max="1" width="21.7265625" customWidth="1"/>
    <col min="2" max="2" width="15.90625" customWidth="1"/>
    <col min="3" max="3" width="17.81640625" customWidth="1"/>
    <col min="4" max="4" width="19.453125" customWidth="1"/>
    <col min="5" max="5" width="20.54296875" customWidth="1"/>
    <col min="6" max="6" width="12.54296875" customWidth="1"/>
    <col min="7" max="7" width="16.1796875" customWidth="1"/>
    <col min="8" max="8" width="18.08984375" customWidth="1"/>
    <col min="9" max="9" width="16" customWidth="1"/>
    <col min="10" max="10" width="19.6328125" customWidth="1"/>
  </cols>
  <sheetData>
    <row r="1" spans="1:13" ht="58.5" customHeight="1" x14ac:dyDescent="0.7">
      <c r="A1" s="298" t="s">
        <v>196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</row>
    <row r="2" spans="1:13" s="152" customFormat="1" ht="13" thickBot="1" x14ac:dyDescent="0.3">
      <c r="A2" s="148" t="s">
        <v>144</v>
      </c>
      <c r="B2" s="149" t="s">
        <v>223</v>
      </c>
      <c r="C2" s="149" t="s">
        <v>257</v>
      </c>
      <c r="D2" s="149" t="s">
        <v>258</v>
      </c>
      <c r="E2" s="148" t="s">
        <v>145</v>
      </c>
      <c r="F2" s="149" t="s">
        <v>224</v>
      </c>
      <c r="G2" s="149" t="s">
        <v>225</v>
      </c>
      <c r="H2" s="149" t="s">
        <v>260</v>
      </c>
      <c r="I2" s="149" t="s">
        <v>261</v>
      </c>
      <c r="J2" s="150"/>
      <c r="K2" s="151" t="s">
        <v>146</v>
      </c>
      <c r="L2" s="151" t="s">
        <v>146</v>
      </c>
      <c r="M2" s="151" t="s">
        <v>146</v>
      </c>
    </row>
    <row r="3" spans="1:13" x14ac:dyDescent="0.25">
      <c r="A3" s="80" t="s">
        <v>147</v>
      </c>
      <c r="B3" s="103" t="s">
        <v>213</v>
      </c>
      <c r="C3" t="s">
        <v>148</v>
      </c>
      <c r="D3" s="72" t="s">
        <v>137</v>
      </c>
      <c r="E3" t="s">
        <v>149</v>
      </c>
      <c r="F3" s="99" t="s">
        <v>177</v>
      </c>
      <c r="G3" s="99" t="s">
        <v>226</v>
      </c>
      <c r="H3" s="99" t="s">
        <v>242</v>
      </c>
      <c r="I3" s="99" t="s">
        <v>244</v>
      </c>
      <c r="K3" t="s">
        <v>150</v>
      </c>
      <c r="L3" t="s">
        <v>151</v>
      </c>
      <c r="M3" t="s">
        <v>152</v>
      </c>
    </row>
    <row r="4" spans="1:13" x14ac:dyDescent="0.25">
      <c r="A4" s="81" t="s">
        <v>153</v>
      </c>
      <c r="B4" s="103" t="s">
        <v>214</v>
      </c>
      <c r="C4" t="s">
        <v>151</v>
      </c>
      <c r="D4" s="72" t="s">
        <v>138</v>
      </c>
      <c r="E4" t="s">
        <v>154</v>
      </c>
      <c r="F4" s="99" t="s">
        <v>178</v>
      </c>
      <c r="G4" s="99" t="s">
        <v>227</v>
      </c>
      <c r="H4" s="99" t="s">
        <v>241</v>
      </c>
      <c r="I4" s="99" t="s">
        <v>245</v>
      </c>
      <c r="K4" t="s">
        <v>155</v>
      </c>
      <c r="L4" t="s">
        <v>156</v>
      </c>
      <c r="M4" t="s">
        <v>149</v>
      </c>
    </row>
    <row r="5" spans="1:13" x14ac:dyDescent="0.25">
      <c r="A5" s="81" t="s">
        <v>157</v>
      </c>
      <c r="B5" s="103" t="s">
        <v>215</v>
      </c>
      <c r="C5" t="s">
        <v>158</v>
      </c>
      <c r="D5" s="72" t="s">
        <v>139</v>
      </c>
      <c r="E5" t="s">
        <v>159</v>
      </c>
      <c r="F5" s="99" t="s">
        <v>179</v>
      </c>
      <c r="G5" s="99" t="s">
        <v>228</v>
      </c>
      <c r="H5" s="99" t="s">
        <v>240</v>
      </c>
      <c r="I5" s="99" t="s">
        <v>246</v>
      </c>
      <c r="K5" t="s">
        <v>160</v>
      </c>
      <c r="L5" t="s">
        <v>161</v>
      </c>
      <c r="M5" t="s">
        <v>154</v>
      </c>
    </row>
    <row r="6" spans="1:13" x14ac:dyDescent="0.25">
      <c r="A6" s="81" t="s">
        <v>162</v>
      </c>
      <c r="E6" t="s">
        <v>163</v>
      </c>
      <c r="F6" s="100"/>
      <c r="G6" s="100"/>
      <c r="H6" s="100"/>
      <c r="I6" s="100"/>
      <c r="K6" t="s">
        <v>164</v>
      </c>
      <c r="M6" t="s">
        <v>165</v>
      </c>
    </row>
    <row r="7" spans="1:13" x14ac:dyDescent="0.25">
      <c r="A7" s="81" t="s">
        <v>166</v>
      </c>
      <c r="M7" t="s">
        <v>167</v>
      </c>
    </row>
    <row r="8" spans="1:13" ht="13" thickBot="1" x14ac:dyDescent="0.3">
      <c r="A8" s="82" t="s">
        <v>168</v>
      </c>
    </row>
    <row r="9" spans="1:13" x14ac:dyDescent="0.25">
      <c r="A9" s="80" t="s">
        <v>169</v>
      </c>
    </row>
    <row r="10" spans="1:13" x14ac:dyDescent="0.25">
      <c r="A10" s="81" t="s">
        <v>170</v>
      </c>
    </row>
    <row r="11" spans="1:13" x14ac:dyDescent="0.25">
      <c r="A11" s="81" t="s">
        <v>171</v>
      </c>
    </row>
    <row r="12" spans="1:13" x14ac:dyDescent="0.25">
      <c r="A12" s="81" t="s">
        <v>172</v>
      </c>
    </row>
    <row r="13" spans="1:13" x14ac:dyDescent="0.25">
      <c r="A13" s="81" t="s">
        <v>173</v>
      </c>
    </row>
    <row r="14" spans="1:13" ht="13" thickBot="1" x14ac:dyDescent="0.3">
      <c r="A14" s="82" t="s">
        <v>174</v>
      </c>
    </row>
  </sheetData>
  <sheetProtection algorithmName="SHA-512" hashValue="f8SEfDsC9yLQPdsG5VKmOmHABbe35x8Tdo/DDazsl34/aROACi60lCW95hZrMmuslkKk9E9BvxJTaZn76Bp/xg==" saltValue="uJ5uEwwpJ42Se2CQcV+hEA==" spinCount="100000" sheet="1" objects="1" scenarios="1"/>
  <mergeCells count="1">
    <mergeCell ref="A1:L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/>
  <dimension ref="A1:N7"/>
  <sheetViews>
    <sheetView zoomScaleNormal="100" workbookViewId="0">
      <pane ySplit="1" topLeftCell="A2" activePane="bottomLeft" state="frozen"/>
      <selection pane="bottomLeft" activeCell="F4" sqref="F4"/>
    </sheetView>
  </sheetViews>
  <sheetFormatPr baseColWidth="10" defaultRowHeight="12.5" x14ac:dyDescent="0.25"/>
  <cols>
    <col min="1" max="1" width="27.54296875" customWidth="1"/>
    <col min="2" max="2" width="19.81640625" customWidth="1"/>
    <col min="3" max="3" width="14.7265625" customWidth="1"/>
    <col min="4" max="4" width="20.08984375" customWidth="1"/>
    <col min="5" max="5" width="14.7265625" customWidth="1"/>
    <col min="6" max="6" width="18.90625" customWidth="1"/>
    <col min="12" max="14" width="13.1796875" customWidth="1"/>
  </cols>
  <sheetData>
    <row r="1" spans="1:14" ht="75.5" customHeight="1" x14ac:dyDescent="0.25">
      <c r="A1" s="122" t="s">
        <v>181</v>
      </c>
      <c r="B1" s="123" t="s">
        <v>182</v>
      </c>
      <c r="C1" s="165" t="s">
        <v>188</v>
      </c>
      <c r="D1" s="165" t="s">
        <v>186</v>
      </c>
      <c r="E1" s="167" t="s">
        <v>268</v>
      </c>
      <c r="F1" s="167" t="s">
        <v>267</v>
      </c>
      <c r="G1" s="166" t="s">
        <v>189</v>
      </c>
      <c r="H1" s="166" t="s">
        <v>190</v>
      </c>
      <c r="I1" s="168" t="s">
        <v>191</v>
      </c>
      <c r="J1" s="169" t="s">
        <v>192</v>
      </c>
      <c r="K1" s="169" t="s">
        <v>202</v>
      </c>
      <c r="L1" s="169" t="s">
        <v>183</v>
      </c>
      <c r="M1" s="124"/>
      <c r="N1" s="124"/>
    </row>
    <row r="2" spans="1:14" s="125" customFormat="1" x14ac:dyDescent="0.25">
      <c r="A2" s="125" t="s">
        <v>184</v>
      </c>
      <c r="B2" s="125" t="s">
        <v>184</v>
      </c>
      <c r="C2" s="125" t="s">
        <v>185</v>
      </c>
      <c r="D2" s="125" t="s">
        <v>185</v>
      </c>
      <c r="E2" s="125" t="s">
        <v>185</v>
      </c>
      <c r="F2" s="126" t="s">
        <v>185</v>
      </c>
      <c r="G2" s="125" t="s">
        <v>185</v>
      </c>
      <c r="H2" s="125" t="s">
        <v>185</v>
      </c>
      <c r="I2" s="125" t="s">
        <v>185</v>
      </c>
      <c r="J2" s="125" t="s">
        <v>185</v>
      </c>
      <c r="K2" s="126" t="s">
        <v>185</v>
      </c>
      <c r="L2" s="125" t="s">
        <v>185</v>
      </c>
    </row>
    <row r="3" spans="1:14" s="125" customFormat="1" x14ac:dyDescent="0.25">
      <c r="A3" s="126" t="s">
        <v>211</v>
      </c>
      <c r="B3" s="126" t="s">
        <v>211</v>
      </c>
      <c r="C3" s="125" t="s">
        <v>185</v>
      </c>
      <c r="D3" s="125" t="s">
        <v>185</v>
      </c>
      <c r="E3" s="125" t="s">
        <v>185</v>
      </c>
      <c r="F3" s="126" t="s">
        <v>185</v>
      </c>
      <c r="G3" s="125" t="s">
        <v>185</v>
      </c>
      <c r="H3" s="125" t="s">
        <v>185</v>
      </c>
      <c r="I3" s="125" t="s">
        <v>185</v>
      </c>
      <c r="J3" s="125" t="s">
        <v>185</v>
      </c>
      <c r="K3" s="126" t="s">
        <v>185</v>
      </c>
      <c r="L3" s="125" t="s">
        <v>185</v>
      </c>
    </row>
    <row r="4" spans="1:14" s="125" customFormat="1" x14ac:dyDescent="0.25">
      <c r="A4" s="126" t="s">
        <v>212</v>
      </c>
      <c r="B4" s="126" t="s">
        <v>212</v>
      </c>
      <c r="C4" s="125" t="s">
        <v>185</v>
      </c>
      <c r="D4" s="125" t="s">
        <v>185</v>
      </c>
      <c r="E4" s="126" t="s">
        <v>185</v>
      </c>
      <c r="F4" s="126" t="s">
        <v>185</v>
      </c>
      <c r="K4" s="126"/>
    </row>
    <row r="5" spans="1:14" x14ac:dyDescent="0.25">
      <c r="A5" s="163" t="s">
        <v>282</v>
      </c>
      <c r="B5" s="163" t="s">
        <v>282</v>
      </c>
      <c r="C5" s="164" t="s">
        <v>185</v>
      </c>
      <c r="D5" s="164" t="s">
        <v>185</v>
      </c>
      <c r="E5" s="164"/>
      <c r="F5" s="163"/>
      <c r="G5" s="164"/>
    </row>
    <row r="7" spans="1:14" x14ac:dyDescent="0.25">
      <c r="D7" s="164"/>
    </row>
  </sheetData>
  <sheetProtection algorithmName="SHA-512" hashValue="MKuQrMHml+ppI9yYnSU4li2UrE0SI8EhjbZbx5QuXbead4xKQFusNaRluYCfpfj3EXXA3DAC31CIJnzJj2ej4Q==" saltValue="FwnO0lSAZ1QVGXXN1mmakw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1" r:id="rId3" name="TextBox1">
          <controlPr defaultSize="0" autoLine="0" autoPict="0" r:id="rId4">
            <anchor>
              <from>
                <xdr:col>3</xdr:col>
                <xdr:colOff>1123950</xdr:colOff>
                <xdr:row>0</xdr:row>
                <xdr:rowOff>133350</xdr:rowOff>
              </from>
              <to>
                <xdr:col>6</xdr:col>
                <xdr:colOff>241300</xdr:colOff>
                <xdr:row>0</xdr:row>
                <xdr:rowOff>444500</xdr:rowOff>
              </to>
            </anchor>
          </controlPr>
        </control>
      </mc:Choice>
      <mc:Fallback>
        <control shapeId="7171" r:id="rId3" name="TextBox1"/>
      </mc:Fallback>
    </mc:AlternateContent>
    <mc:AlternateContent xmlns:mc="http://schemas.openxmlformats.org/markup-compatibility/2006">
      <mc:Choice Requires="x14">
        <control shapeId="7169" r:id="rId5" name="CommandButton1">
          <controlPr locked="0" defaultSize="0" autoLine="0" autoPict="0" r:id="rId6">
            <anchor moveWithCells="1">
              <from>
                <xdr:col>1</xdr:col>
                <xdr:colOff>368300</xdr:colOff>
                <xdr:row>0</xdr:row>
                <xdr:rowOff>190500</xdr:rowOff>
              </from>
              <to>
                <xdr:col>3</xdr:col>
                <xdr:colOff>800100</xdr:colOff>
                <xdr:row>0</xdr:row>
                <xdr:rowOff>514350</xdr:rowOff>
              </to>
            </anchor>
          </controlPr>
        </control>
      </mc:Choice>
      <mc:Fallback>
        <control shapeId="7169" r:id="rId5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:M33"/>
  <sheetViews>
    <sheetView workbookViewId="0">
      <selection activeCell="B1" sqref="B1:M1"/>
    </sheetView>
  </sheetViews>
  <sheetFormatPr baseColWidth="10" defaultRowHeight="12.5" x14ac:dyDescent="0.25"/>
  <cols>
    <col min="1" max="1" width="31.90625" style="116" customWidth="1"/>
    <col min="2" max="2" width="9.81640625" style="116" customWidth="1"/>
    <col min="3" max="3" width="10.90625" style="116"/>
    <col min="4" max="4" width="17.26953125" style="116" customWidth="1"/>
    <col min="5" max="7" width="10.90625" style="116"/>
    <col min="8" max="8" width="18.08984375" style="116" customWidth="1"/>
    <col min="9" max="16384" width="10.90625" style="116"/>
  </cols>
  <sheetData>
    <row r="1" spans="1:13" ht="38" customHeight="1" x14ac:dyDescent="0.25">
      <c r="A1" s="117" t="s">
        <v>197</v>
      </c>
      <c r="B1" s="299" t="s">
        <v>203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</row>
    <row r="2" spans="1:13" ht="27.5" customHeight="1" x14ac:dyDescent="0.25"/>
    <row r="3" spans="1:13" x14ac:dyDescent="0.25">
      <c r="C3" s="300" t="s">
        <v>207</v>
      </c>
      <c r="D3" s="300"/>
      <c r="G3" s="300" t="s">
        <v>208</v>
      </c>
      <c r="H3" s="300"/>
    </row>
    <row r="4" spans="1:13" x14ac:dyDescent="0.25">
      <c r="A4" s="301" t="s">
        <v>209</v>
      </c>
      <c r="C4" s="300"/>
      <c r="D4" s="300"/>
      <c r="G4" s="300"/>
      <c r="H4" s="300"/>
    </row>
    <row r="5" spans="1:13" ht="74" customHeight="1" x14ac:dyDescent="0.25">
      <c r="A5" s="302"/>
      <c r="C5" s="300"/>
      <c r="D5" s="300"/>
      <c r="G5" s="300"/>
      <c r="H5" s="300"/>
    </row>
    <row r="14" spans="1:13" x14ac:dyDescent="0.25">
      <c r="A14" s="118" t="s">
        <v>266</v>
      </c>
      <c r="D14" s="118"/>
    </row>
    <row r="15" spans="1:13" x14ac:dyDescent="0.25">
      <c r="A15" s="102" t="s">
        <v>217</v>
      </c>
    </row>
    <row r="16" spans="1:13" x14ac:dyDescent="0.25">
      <c r="A16" s="119" t="s">
        <v>188</v>
      </c>
      <c r="B16" s="119" t="s">
        <v>206</v>
      </c>
    </row>
    <row r="17" spans="1:8" ht="20" x14ac:dyDescent="0.4">
      <c r="A17" s="119" t="s">
        <v>186</v>
      </c>
      <c r="B17" s="119" t="s">
        <v>206</v>
      </c>
      <c r="G17" s="153" t="s">
        <v>264</v>
      </c>
    </row>
    <row r="18" spans="1:8" x14ac:dyDescent="0.25">
      <c r="A18" s="119" t="s">
        <v>187</v>
      </c>
      <c r="B18" s="119" t="s">
        <v>206</v>
      </c>
      <c r="G18" s="303" t="s">
        <v>210</v>
      </c>
      <c r="H18" s="304"/>
    </row>
    <row r="19" spans="1:8" x14ac:dyDescent="0.25">
      <c r="A19" s="119" t="s">
        <v>216</v>
      </c>
      <c r="B19" s="119" t="s">
        <v>206</v>
      </c>
      <c r="G19" s="304"/>
      <c r="H19" s="304"/>
    </row>
    <row r="20" spans="1:8" x14ac:dyDescent="0.25">
      <c r="A20" s="118" t="s">
        <v>189</v>
      </c>
      <c r="B20" s="119" t="s">
        <v>206</v>
      </c>
      <c r="G20" s="304"/>
      <c r="H20" s="304"/>
    </row>
    <row r="21" spans="1:8" x14ac:dyDescent="0.25">
      <c r="A21" s="119" t="s">
        <v>190</v>
      </c>
      <c r="B21" s="119" t="s">
        <v>206</v>
      </c>
      <c r="G21" s="304"/>
      <c r="H21" s="304"/>
    </row>
    <row r="22" spans="1:8" x14ac:dyDescent="0.25">
      <c r="A22" s="119" t="s">
        <v>192</v>
      </c>
      <c r="B22" s="119" t="s">
        <v>206</v>
      </c>
      <c r="G22" s="304"/>
      <c r="H22" s="304"/>
    </row>
    <row r="23" spans="1:8" x14ac:dyDescent="0.25">
      <c r="A23" s="119" t="s">
        <v>191</v>
      </c>
      <c r="B23" s="119" t="s">
        <v>206</v>
      </c>
      <c r="G23" s="304"/>
      <c r="H23" s="304"/>
    </row>
    <row r="24" spans="1:8" x14ac:dyDescent="0.25">
      <c r="A24" s="119" t="s">
        <v>183</v>
      </c>
      <c r="B24" s="119" t="s">
        <v>206</v>
      </c>
      <c r="G24" s="304"/>
      <c r="H24" s="304"/>
    </row>
    <row r="25" spans="1:8" x14ac:dyDescent="0.25">
      <c r="A25" s="119" t="s">
        <v>202</v>
      </c>
      <c r="B25" s="119" t="s">
        <v>206</v>
      </c>
    </row>
    <row r="26" spans="1:8" x14ac:dyDescent="0.25">
      <c r="A26" s="119"/>
      <c r="B26" s="120"/>
    </row>
    <row r="27" spans="1:8" x14ac:dyDescent="0.25">
      <c r="A27" s="120"/>
      <c r="B27" s="120"/>
    </row>
    <row r="28" spans="1:8" x14ac:dyDescent="0.25">
      <c r="A28" s="120"/>
      <c r="B28" s="120"/>
    </row>
    <row r="29" spans="1:8" x14ac:dyDescent="0.25">
      <c r="A29" s="120"/>
      <c r="B29" s="120"/>
    </row>
    <row r="30" spans="1:8" x14ac:dyDescent="0.25">
      <c r="A30" s="119" t="s">
        <v>205</v>
      </c>
      <c r="B30" s="119"/>
    </row>
    <row r="31" spans="1:8" x14ac:dyDescent="0.25">
      <c r="A31" s="119" t="s">
        <v>204</v>
      </c>
      <c r="B31" s="120"/>
    </row>
    <row r="33" spans="1:4" x14ac:dyDescent="0.25">
      <c r="A33" s="138" t="s">
        <v>265</v>
      </c>
      <c r="B33" s="139"/>
      <c r="C33" s="139"/>
      <c r="D33" s="139"/>
    </row>
  </sheetData>
  <sheetProtection algorithmName="SHA-512" hashValue="+Naidcq2Bd8JS3cTDDIIivdXg1rGG/eDRWHhoTP+wjkOvjtmQwt7DOVdGzsHj/vp08d/4ps8VXMrKYOiS6rziQ==" saltValue="JPC4xnjNJ3F9nq0dr2LEWw==" spinCount="100000" sheet="1" objects="1" scenarios="1"/>
  <mergeCells count="5">
    <mergeCell ref="B1:M1"/>
    <mergeCell ref="C3:D5"/>
    <mergeCell ref="G3:H5"/>
    <mergeCell ref="A4:A5"/>
    <mergeCell ref="G18:H24"/>
  </mergeCells>
  <hyperlinks>
    <hyperlink ref="A1" location="bienvenue!A1" display="MENU" xr:uid="{00000000-0004-0000-0B00-000000000000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outon 3">
              <controlPr defaultSize="0" print="0" autoFill="0" autoPict="0" macro="[0]!reset_tableau_suivi">
                <anchor moveWithCells="1" sizeWithCells="1">
                  <from>
                    <xdr:col>1</xdr:col>
                    <xdr:colOff>685800</xdr:colOff>
                    <xdr:row>6</xdr:row>
                    <xdr:rowOff>6350</xdr:rowOff>
                  </from>
                  <to>
                    <xdr:col>4</xdr:col>
                    <xdr:colOff>12700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outon 4">
              <controlPr defaultSize="0" print="0" autoFill="0" autoPict="0" macro="[0]!reser_BT_terminé">
                <anchor moveWithCells="1" sizeWithCells="1">
                  <from>
                    <xdr:col>5</xdr:col>
                    <xdr:colOff>730250</xdr:colOff>
                    <xdr:row>6</xdr:row>
                    <xdr:rowOff>38100</xdr:rowOff>
                  </from>
                  <to>
                    <xdr:col>7</xdr:col>
                    <xdr:colOff>1187450</xdr:colOff>
                    <xdr:row>10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outon 5">
              <controlPr defaultSize="0" print="0" autoFill="0" autoPict="0" macro="[0]!reset_Numero_BT">
                <anchor moveWithCells="1" sizeWithCells="1">
                  <from>
                    <xdr:col>0</xdr:col>
                    <xdr:colOff>209550</xdr:colOff>
                    <xdr:row>5</xdr:row>
                    <xdr:rowOff>133350</xdr:rowOff>
                  </from>
                  <to>
                    <xdr:col>0</xdr:col>
                    <xdr:colOff>1905000</xdr:colOff>
                    <xdr:row>9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6" name="Bouton 6">
              <controlPr defaultSize="0" print="0" autoFill="0" autoPict="0" macro="[0]!Reset_parametrage">
                <anchor moveWithCells="1" sizeWithCells="1">
                  <from>
                    <xdr:col>6</xdr:col>
                    <xdr:colOff>63500</xdr:colOff>
                    <xdr:row>24</xdr:row>
                    <xdr:rowOff>101600</xdr:rowOff>
                  </from>
                  <to>
                    <xdr:col>8</xdr:col>
                    <xdr:colOff>88900</xdr:colOff>
                    <xdr:row>29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bienvenue</vt:lpstr>
      <vt:lpstr>demande d'intervention</vt:lpstr>
      <vt:lpstr>BT en cours</vt:lpstr>
      <vt:lpstr>Rapport intervention</vt:lpstr>
      <vt:lpstr>bt</vt:lpstr>
      <vt:lpstr>bt_2</vt:lpstr>
      <vt:lpstr>conclusion</vt:lpstr>
      <vt:lpstr>date</vt:lpstr>
      <vt:lpstr>date_2</vt:lpstr>
      <vt:lpstr>date_fin</vt:lpstr>
      <vt:lpstr>date_fin_inter</vt:lpstr>
      <vt:lpstr>demandeur</vt:lpstr>
      <vt:lpstr>demandeur_2</vt:lpstr>
      <vt:lpstr>equipement</vt:lpstr>
      <vt:lpstr>equipement_2</vt:lpstr>
      <vt:lpstr>heure_debut</vt:lpstr>
      <vt:lpstr>heure_inter</vt:lpstr>
      <vt:lpstr>heure_redemarage</vt:lpstr>
      <vt:lpstr>INTERV</vt:lpstr>
      <vt:lpstr>objet</vt:lpstr>
      <vt:lpstr>OBJET_2</vt:lpstr>
      <vt:lpstr>piece</vt:lpstr>
      <vt:lpstr>priorité</vt:lpstr>
      <vt:lpstr>priorité_2</vt:lpstr>
      <vt:lpstr>réalisé_par</vt:lpstr>
      <vt:lpstr>réalisé_par_2</vt:lpstr>
      <vt:lpstr>sous_ensemble</vt:lpstr>
      <vt:lpstr>sous_ensemble_2</vt:lpstr>
      <vt:lpstr>technicien</vt:lpstr>
      <vt:lpstr>typinterv</vt:lpstr>
      <vt:lpstr>typinterv_2</vt:lpstr>
      <vt:lpstr>'demande d''intervention'!Zone_d_impression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de demande prestation</dc:title>
  <dc:creator>Parents</dc:creator>
  <cp:lastModifiedBy>xoxo</cp:lastModifiedBy>
  <cp:lastPrinted>2011-10-19T12:02:18Z</cp:lastPrinted>
  <dcterms:created xsi:type="dcterms:W3CDTF">2001-03-19T15:45:14Z</dcterms:created>
  <dcterms:modified xsi:type="dcterms:W3CDTF">2019-02-01T07:26:35Z</dcterms:modified>
</cp:coreProperties>
</file>