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0115" windowHeight="10050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T6" i="2" l="1"/>
  <c r="T10" i="2"/>
  <c r="X14" i="2" s="1"/>
  <c r="Y14" i="2"/>
  <c r="U4" i="2"/>
  <c r="U6" i="2"/>
  <c r="V6" i="2" s="1"/>
  <c r="AA14" i="2"/>
  <c r="AA12" i="2"/>
  <c r="AA10" i="2"/>
  <c r="AA4" i="2"/>
  <c r="T14" i="2"/>
  <c r="T12" i="2"/>
  <c r="T4" i="2"/>
  <c r="A1" i="3"/>
  <c r="B1" i="3"/>
  <c r="A32" i="2"/>
  <c r="A30" i="2"/>
  <c r="A29" i="2"/>
  <c r="P20" i="2"/>
  <c r="G26" i="2"/>
  <c r="F26" i="2"/>
  <c r="E26" i="2"/>
  <c r="D26" i="2"/>
  <c r="G25" i="2"/>
  <c r="F25" i="2"/>
  <c r="E25" i="2"/>
  <c r="D25" i="2"/>
  <c r="G24" i="2"/>
  <c r="F24" i="2"/>
  <c r="E24" i="2"/>
  <c r="D24" i="2"/>
  <c r="G23" i="2"/>
  <c r="F23" i="2"/>
  <c r="E23" i="2"/>
  <c r="D23" i="2"/>
  <c r="G22" i="2"/>
  <c r="F22" i="2"/>
  <c r="E22" i="2"/>
  <c r="D22" i="2"/>
  <c r="G21" i="2"/>
  <c r="F21" i="2"/>
  <c r="E21" i="2"/>
  <c r="D21" i="2"/>
  <c r="G20" i="2"/>
  <c r="F20" i="2"/>
  <c r="E20" i="2"/>
  <c r="D20" i="2"/>
  <c r="G19" i="2"/>
  <c r="F19" i="2"/>
  <c r="E19" i="2"/>
  <c r="D19" i="2"/>
  <c r="G18" i="2"/>
  <c r="F18" i="2"/>
  <c r="E18" i="2"/>
  <c r="D18" i="2"/>
  <c r="G17" i="2"/>
  <c r="F17" i="2"/>
  <c r="E17" i="2"/>
  <c r="D17" i="2"/>
  <c r="G16" i="2"/>
  <c r="F16" i="2"/>
  <c r="E16" i="2"/>
  <c r="D16" i="2"/>
  <c r="G15" i="2"/>
  <c r="F15" i="2"/>
  <c r="E15" i="2"/>
  <c r="D15" i="2"/>
  <c r="L14" i="2"/>
  <c r="G14" i="2"/>
  <c r="F14" i="2"/>
  <c r="E14" i="2"/>
  <c r="D14" i="2"/>
  <c r="M12" i="2" s="1"/>
  <c r="L12" i="2"/>
  <c r="G13" i="2"/>
  <c r="F13" i="2"/>
  <c r="E13" i="2"/>
  <c r="D13" i="2"/>
  <c r="G12" i="2"/>
  <c r="F12" i="2"/>
  <c r="E12" i="2"/>
  <c r="D12" i="2"/>
  <c r="G11" i="2"/>
  <c r="F11" i="2"/>
  <c r="E11" i="2"/>
  <c r="D11" i="2"/>
  <c r="G10" i="2"/>
  <c r="F10" i="2"/>
  <c r="E10" i="2"/>
  <c r="D10" i="2"/>
  <c r="G9" i="2"/>
  <c r="F9" i="2"/>
  <c r="E9" i="2"/>
  <c r="D9" i="2"/>
  <c r="G8" i="2"/>
  <c r="F8" i="2"/>
  <c r="E8" i="2"/>
  <c r="D8" i="2"/>
  <c r="G7" i="2"/>
  <c r="F7" i="2"/>
  <c r="E7" i="2"/>
  <c r="D7" i="2"/>
  <c r="G6" i="2"/>
  <c r="F6" i="2"/>
  <c r="E6" i="2"/>
  <c r="D6" i="2"/>
  <c r="G5" i="2"/>
  <c r="P6" i="2" s="1"/>
  <c r="F5" i="2"/>
  <c r="E5" i="2"/>
  <c r="D5" i="2"/>
  <c r="G4" i="2"/>
  <c r="F4" i="2"/>
  <c r="E4" i="2"/>
  <c r="D4" i="2"/>
  <c r="G3" i="2"/>
  <c r="F3" i="2"/>
  <c r="E3" i="2"/>
  <c r="D3" i="2"/>
  <c r="G2" i="2"/>
  <c r="F2" i="2"/>
  <c r="E2" i="2"/>
  <c r="D2" i="2"/>
  <c r="P2" i="2"/>
  <c r="O2" i="2"/>
  <c r="N2" i="2"/>
  <c r="M2" i="2"/>
  <c r="L2" i="2"/>
  <c r="K2" i="2"/>
  <c r="X12" i="2" l="1"/>
  <c r="K10" i="2"/>
  <c r="N12" i="2"/>
  <c r="P8" i="2"/>
  <c r="L10" i="2"/>
  <c r="N14" i="2"/>
  <c r="L4" i="2"/>
  <c r="L6" i="2"/>
  <c r="N10" i="2"/>
  <c r="P14" i="2"/>
  <c r="O12" i="2"/>
  <c r="L8" i="2"/>
  <c r="N6" i="2"/>
  <c r="P12" i="2"/>
  <c r="N8" i="2"/>
  <c r="M4" i="2"/>
  <c r="K6" i="2"/>
  <c r="O23" i="2" s="1"/>
  <c r="M10" i="2"/>
  <c r="O14" i="2"/>
  <c r="M6" i="2"/>
  <c r="P4" i="2"/>
  <c r="K14" i="2"/>
  <c r="M31" i="2" s="1"/>
  <c r="N4" i="2"/>
  <c r="K8" i="2"/>
  <c r="O10" i="2"/>
  <c r="P10" i="2"/>
  <c r="O4" i="2"/>
  <c r="M8" i="2"/>
  <c r="O6" i="2"/>
  <c r="K4" i="2"/>
  <c r="O8" i="2"/>
  <c r="K12" i="2"/>
  <c r="M29" i="2" s="1"/>
  <c r="M14" i="2"/>
  <c r="T8" i="2" l="1"/>
  <c r="AA8" i="2"/>
  <c r="AA6" i="2"/>
  <c r="AA18" i="2" s="1"/>
  <c r="K25" i="2"/>
  <c r="L16" i="2"/>
  <c r="O31" i="2"/>
  <c r="K27" i="2"/>
  <c r="M27" i="2"/>
  <c r="K23" i="2"/>
  <c r="N23" i="2"/>
  <c r="O27" i="2"/>
  <c r="N27" i="2"/>
  <c r="L27" i="2"/>
  <c r="K31" i="2"/>
  <c r="O16" i="2"/>
  <c r="L31" i="2"/>
  <c r="N25" i="2"/>
  <c r="N31" i="2"/>
  <c r="P16" i="2"/>
  <c r="M23" i="2"/>
  <c r="L23" i="2"/>
  <c r="K16" i="2"/>
  <c r="M21" i="2"/>
  <c r="O29" i="2"/>
  <c r="K29" i="2"/>
  <c r="N16" i="2"/>
  <c r="L25" i="2"/>
  <c r="O21" i="2"/>
  <c r="O25" i="2"/>
  <c r="M16" i="2"/>
  <c r="N21" i="2"/>
  <c r="N29" i="2"/>
  <c r="K21" i="2"/>
  <c r="L29" i="2"/>
  <c r="L21" i="2"/>
  <c r="M25" i="2"/>
  <c r="W14" i="2" l="1"/>
  <c r="W12" i="2"/>
  <c r="W10" i="2"/>
  <c r="T16" i="2"/>
  <c r="AA16" i="2"/>
  <c r="V8" i="2"/>
  <c r="U12" i="2"/>
  <c r="Y12" i="2" s="1"/>
  <c r="U8" i="2"/>
  <c r="W8" i="2" s="1"/>
  <c r="V14" i="2"/>
  <c r="U10" i="2"/>
  <c r="V12" i="2"/>
  <c r="V10" i="2"/>
  <c r="U14" i="2"/>
  <c r="Z14" i="2" s="1"/>
  <c r="K33" i="2"/>
  <c r="T18" i="2"/>
  <c r="L33" i="2"/>
  <c r="O33" i="2"/>
  <c r="M33" i="2"/>
  <c r="N33" i="2"/>
  <c r="X10" i="2" l="1"/>
  <c r="C1" i="3"/>
  <c r="E1" i="3"/>
  <c r="D1" i="3"/>
</calcChain>
</file>

<file path=xl/sharedStrings.xml><?xml version="1.0" encoding="utf-8"?>
<sst xmlns="http://schemas.openxmlformats.org/spreadsheetml/2006/main" count="89" uniqueCount="36">
  <si>
    <t># Item</t>
  </si>
  <si>
    <t>\Date</t>
  </si>
  <si>
    <t>Score_Rec</t>
  </si>
  <si>
    <t>Score initial</t>
  </si>
  <si>
    <t>Protocole 1</t>
  </si>
  <si>
    <t>Protocole 2</t>
  </si>
  <si>
    <t>Protocole 3</t>
  </si>
  <si>
    <t>Protocole 4</t>
  </si>
  <si>
    <t>Protocole 5</t>
  </si>
  <si>
    <t>Valeurs</t>
  </si>
  <si>
    <t>Estime de soi</t>
  </si>
  <si>
    <t>Équilibre</t>
  </si>
  <si>
    <t>Engagement social</t>
  </si>
  <si>
    <t>Sociabilité</t>
  </si>
  <si>
    <t>Contrôle de soi et des événements</t>
  </si>
  <si>
    <t>Bonheur</t>
  </si>
  <si>
    <t>Score global</t>
  </si>
  <si>
    <t>Différence cible</t>
  </si>
  <si>
    <t>Différence minimale</t>
  </si>
  <si>
    <t>Différence minimale (&gt;10%)</t>
  </si>
  <si>
    <t>Différence cible (&gt;20%)</t>
  </si>
  <si>
    <t>Sexe:</t>
  </si>
  <si>
    <t>Nom:</t>
  </si>
  <si>
    <t>Prénom:</t>
  </si>
  <si>
    <t>Âge:</t>
  </si>
  <si>
    <t>l'estime de soi</t>
  </si>
  <si>
    <t>l'équilibre</t>
  </si>
  <si>
    <t>l'engagement social</t>
  </si>
  <si>
    <t>la sociabilité</t>
  </si>
  <si>
    <t>le contrôle de soi et des événements</t>
  </si>
  <si>
    <t>le bonheur</t>
  </si>
  <si>
    <t>score global</t>
  </si>
  <si>
    <t>nombre de différences</t>
  </si>
  <si>
    <t>Déclinaison</t>
  </si>
  <si>
    <t>Oui/Non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</si>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</sst>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quotePrefix="1"/>
    <xf numFmtId="0" fontId="0" fillId="0" borderId="0" xfId="0" quotePrefix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B1" sqref="B1"/>
    </sheetView>
  </sheetViews>
  <sheetFormatPr baseColWidth="10" defaultRowHeight="15" x14ac:dyDescent="0.25"/>
  <sheetData>
    <row r="1" spans="1:7" x14ac:dyDescent="0.25">
      <c r="A1" t="s">
        <v>21</v>
      </c>
    </row>
    <row r="2" spans="1:7" x14ac:dyDescent="0.25">
      <c r="A2" t="s">
        <v>22</v>
      </c>
    </row>
    <row r="3" spans="1:7" x14ac:dyDescent="0.25">
      <c r="A3" t="s">
        <v>23</v>
      </c>
    </row>
    <row r="4" spans="1:7" x14ac:dyDescent="0.25">
      <c r="A4" t="s">
        <v>24</v>
      </c>
    </row>
    <row r="6" spans="1:7" x14ac:dyDescent="0.25">
      <c r="B6" t="s">
        <v>3</v>
      </c>
      <c r="C6" t="s">
        <v>4</v>
      </c>
      <c r="D6" t="s">
        <v>5</v>
      </c>
      <c r="E6" t="s">
        <v>6</v>
      </c>
      <c r="F6" t="s">
        <v>7</v>
      </c>
      <c r="G6" t="s">
        <v>8</v>
      </c>
    </row>
    <row r="7" spans="1:7" x14ac:dyDescent="0.25">
      <c r="A7" s="3" t="s">
        <v>1</v>
      </c>
    </row>
    <row r="8" spans="1:7" x14ac:dyDescent="0.25">
      <c r="A8" s="2" t="s">
        <v>0</v>
      </c>
      <c r="B8" s="1" t="s">
        <v>9</v>
      </c>
      <c r="C8" s="1" t="s">
        <v>9</v>
      </c>
      <c r="D8" s="1" t="s">
        <v>9</v>
      </c>
      <c r="E8" s="1" t="s">
        <v>9</v>
      </c>
      <c r="F8" s="1" t="s">
        <v>9</v>
      </c>
      <c r="G8" s="1" t="s">
        <v>9</v>
      </c>
    </row>
    <row r="9" spans="1:7" x14ac:dyDescent="0.25">
      <c r="A9" s="2">
        <v>1</v>
      </c>
    </row>
    <row r="10" spans="1:7" x14ac:dyDescent="0.25">
      <c r="A10" s="2">
        <v>2</v>
      </c>
    </row>
    <row r="11" spans="1:7" x14ac:dyDescent="0.25">
      <c r="A11" s="2">
        <v>3</v>
      </c>
    </row>
    <row r="12" spans="1:7" x14ac:dyDescent="0.25">
      <c r="A12" s="2">
        <v>4</v>
      </c>
    </row>
    <row r="13" spans="1:7" x14ac:dyDescent="0.25">
      <c r="A13" s="2">
        <v>5</v>
      </c>
    </row>
    <row r="14" spans="1:7" x14ac:dyDescent="0.25">
      <c r="A14" s="2">
        <v>6</v>
      </c>
    </row>
    <row r="15" spans="1:7" x14ac:dyDescent="0.25">
      <c r="A15" s="2">
        <v>7</v>
      </c>
    </row>
    <row r="16" spans="1:7" x14ac:dyDescent="0.25">
      <c r="A16" s="2">
        <v>8</v>
      </c>
    </row>
    <row r="17" spans="1:1" x14ac:dyDescent="0.25">
      <c r="A17" s="2">
        <v>9</v>
      </c>
    </row>
    <row r="18" spans="1:1" x14ac:dyDescent="0.25">
      <c r="A18" s="2">
        <v>10</v>
      </c>
    </row>
    <row r="19" spans="1:1" x14ac:dyDescent="0.25">
      <c r="A19" s="2">
        <v>11</v>
      </c>
    </row>
    <row r="20" spans="1:1" x14ac:dyDescent="0.25">
      <c r="A20" s="2">
        <v>12</v>
      </c>
    </row>
    <row r="21" spans="1:1" x14ac:dyDescent="0.25">
      <c r="A21" s="2">
        <v>13</v>
      </c>
    </row>
    <row r="22" spans="1:1" x14ac:dyDescent="0.25">
      <c r="A22" s="2">
        <v>14</v>
      </c>
    </row>
    <row r="23" spans="1:1" x14ac:dyDescent="0.25">
      <c r="A23" s="2">
        <v>15</v>
      </c>
    </row>
    <row r="24" spans="1:1" x14ac:dyDescent="0.25">
      <c r="A24" s="2">
        <v>16</v>
      </c>
    </row>
    <row r="25" spans="1:1" x14ac:dyDescent="0.25">
      <c r="A25" s="2">
        <v>17</v>
      </c>
    </row>
    <row r="26" spans="1:1" x14ac:dyDescent="0.25">
      <c r="A26" s="2">
        <v>18</v>
      </c>
    </row>
    <row r="27" spans="1:1" x14ac:dyDescent="0.25">
      <c r="A27" s="2">
        <v>19</v>
      </c>
    </row>
    <row r="28" spans="1:1" x14ac:dyDescent="0.25">
      <c r="A28" s="2">
        <v>20</v>
      </c>
    </row>
    <row r="29" spans="1:1" x14ac:dyDescent="0.25">
      <c r="A29" s="2">
        <v>21</v>
      </c>
    </row>
    <row r="30" spans="1:1" x14ac:dyDescent="0.25">
      <c r="A30" s="2">
        <v>22</v>
      </c>
    </row>
    <row r="31" spans="1:1" x14ac:dyDescent="0.25">
      <c r="A31" s="2">
        <v>23</v>
      </c>
    </row>
    <row r="32" spans="1:1" x14ac:dyDescent="0.25">
      <c r="A32" s="2">
        <v>24</v>
      </c>
    </row>
    <row r="33" spans="1:1" x14ac:dyDescent="0.25">
      <c r="A33" s="2">
        <v>25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Feuil2!$A$29:$A$30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3"/>
  <sheetViews>
    <sheetView tabSelected="1" topLeftCell="R1" workbookViewId="0">
      <selection activeCell="AA4" sqref="AA4:AA18"/>
    </sheetView>
  </sheetViews>
  <sheetFormatPr baseColWidth="10" defaultRowHeight="15" x14ac:dyDescent="0.25"/>
  <cols>
    <col min="8" max="8" width="7.85546875" customWidth="1"/>
    <col min="9" max="9" width="8.5703125" customWidth="1"/>
    <col min="10" max="10" width="32.28515625" customWidth="1"/>
    <col min="12" max="16" width="11" customWidth="1"/>
    <col min="17" max="17" width="25.28515625" customWidth="1"/>
    <col min="18" max="19" width="21.5703125" customWidth="1"/>
  </cols>
  <sheetData>
    <row r="1" spans="1:33" x14ac:dyDescent="0.25">
      <c r="A1" s="2" t="s">
        <v>0</v>
      </c>
      <c r="B1" s="1" t="s">
        <v>2</v>
      </c>
      <c r="C1" s="1" t="s">
        <v>2</v>
      </c>
      <c r="D1" s="1" t="s">
        <v>2</v>
      </c>
      <c r="E1" s="1" t="s">
        <v>2</v>
      </c>
      <c r="F1" s="1" t="s">
        <v>2</v>
      </c>
      <c r="G1" s="1" t="s">
        <v>2</v>
      </c>
      <c r="H1" s="1"/>
      <c r="K1" t="s">
        <v>3</v>
      </c>
      <c r="L1" t="s">
        <v>4</v>
      </c>
      <c r="M1" t="s">
        <v>5</v>
      </c>
      <c r="N1" t="s">
        <v>6</v>
      </c>
      <c r="O1" t="s">
        <v>7</v>
      </c>
      <c r="P1" t="s">
        <v>8</v>
      </c>
      <c r="Q1" t="s">
        <v>19</v>
      </c>
      <c r="R1" t="s">
        <v>20</v>
      </c>
      <c r="T1" s="5" t="s">
        <v>4</v>
      </c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 x14ac:dyDescent="0.25">
      <c r="A2" s="2">
        <v>1</v>
      </c>
      <c r="B2">
        <v>2</v>
      </c>
      <c r="C2">
        <v>3</v>
      </c>
      <c r="D2" t="str">
        <f>IF(COUNT(Feuil1!D9),Feuil1!D9-1,"")</f>
        <v/>
      </c>
      <c r="E2" t="str">
        <f>IF(COUNT(Feuil1!E9),Feuil1!E9-1,"")</f>
        <v/>
      </c>
      <c r="F2" t="str">
        <f>IF(COUNT(Feuil1!F9),Feuil1!F9-1,"")</f>
        <v/>
      </c>
      <c r="G2" t="str">
        <f>IF(COUNT(Feuil1!G9),Feuil1!G9-1,"")</f>
        <v/>
      </c>
      <c r="J2" s="3" t="s">
        <v>1</v>
      </c>
      <c r="K2" s="4" t="str">
        <f ca="1">IF(COUNT(Feuil1!B7),CELL("contenu",Feuil1!B7),"")</f>
        <v/>
      </c>
      <c r="L2" s="4" t="str">
        <f ca="1">IF(COUNT(Feuil1!C7),CELL("contenu",Feuil1!C7),"")</f>
        <v/>
      </c>
      <c r="M2" s="4" t="str">
        <f ca="1">IF(COUNT(Feuil1!D7),CELL("contenu",Feuil1!D7),"")</f>
        <v/>
      </c>
      <c r="N2" s="4" t="str">
        <f ca="1">IF(COUNT(Feuil1!E7),CELL("contenu",Feuil1!E7),"")</f>
        <v/>
      </c>
      <c r="O2" s="4" t="str">
        <f ca="1">IF(COUNT(Feuil1!F7),CELL("contenu",Feuil1!F7),"")</f>
        <v/>
      </c>
      <c r="P2" s="4" t="str">
        <f ca="1">IF(COUNT(Feuil1!G7),CELL("contenu",Feuil1!G7),"")</f>
        <v/>
      </c>
      <c r="T2" s="5" t="s">
        <v>18</v>
      </c>
      <c r="U2" s="5"/>
      <c r="V2" s="5"/>
      <c r="W2" s="5"/>
      <c r="X2" s="5"/>
      <c r="Y2" s="5"/>
      <c r="Z2" s="5"/>
      <c r="AA2" s="5" t="s">
        <v>17</v>
      </c>
      <c r="AB2" s="5"/>
      <c r="AC2" s="5"/>
      <c r="AD2" s="5"/>
      <c r="AE2" s="5"/>
      <c r="AF2" s="5"/>
      <c r="AG2" s="5"/>
    </row>
    <row r="3" spans="1:33" x14ac:dyDescent="0.25">
      <c r="A3" s="2">
        <v>2</v>
      </c>
      <c r="B3">
        <v>2</v>
      </c>
      <c r="C3">
        <v>3</v>
      </c>
      <c r="D3" t="str">
        <f>IF(COUNT(Feuil1!D10),Feuil1!D10-1,"")</f>
        <v/>
      </c>
      <c r="E3" t="str">
        <f>IF(COUNT(Feuil1!E10),Feuil1!E10-1,"")</f>
        <v/>
      </c>
      <c r="F3" t="str">
        <f>IF(COUNT(Feuil1!F10),Feuil1!F10-1,"")</f>
        <v/>
      </c>
      <c r="G3" t="str">
        <f>IF(COUNT(Feuil1!G10),Feuil1!G10-1,"")</f>
        <v/>
      </c>
      <c r="T3" s="1" t="s">
        <v>34</v>
      </c>
      <c r="U3" s="5" t="s">
        <v>33</v>
      </c>
      <c r="V3" s="5"/>
      <c r="W3" s="5"/>
      <c r="X3" s="5"/>
      <c r="Y3" s="5"/>
      <c r="Z3" s="5"/>
      <c r="AA3" s="1" t="s">
        <v>34</v>
      </c>
      <c r="AB3" s="5" t="s">
        <v>33</v>
      </c>
      <c r="AC3" s="5"/>
      <c r="AD3" s="5"/>
      <c r="AE3" s="5"/>
      <c r="AF3" s="5"/>
      <c r="AG3" s="5"/>
    </row>
    <row r="4" spans="1:33" x14ac:dyDescent="0.25">
      <c r="A4" s="2">
        <v>3</v>
      </c>
      <c r="B4">
        <v>2</v>
      </c>
      <c r="C4">
        <v>3</v>
      </c>
      <c r="D4" t="str">
        <f>IF(COUNT(Feuil1!D11),Feuil1!D11-1,"")</f>
        <v/>
      </c>
      <c r="E4" t="str">
        <f>IF(COUNT(Feuil1!E11),Feuil1!E11-1,"")</f>
        <v/>
      </c>
      <c r="F4" t="str">
        <f>IF(COUNT(Feuil1!F11),Feuil1!F11-1,"")</f>
        <v/>
      </c>
      <c r="G4" t="str">
        <f>IF(COUNT(Feuil1!G11),Feuil1!G11-1,"")</f>
        <v/>
      </c>
      <c r="J4" s="3" t="s">
        <v>10</v>
      </c>
      <c r="K4">
        <f>SUM(B2,B3,B6,B9)</f>
        <v>8</v>
      </c>
      <c r="L4">
        <f>SUM(C2,C3,C6,C9)</f>
        <v>10</v>
      </c>
      <c r="M4">
        <f>SUM(D2,D3,D6,D9)</f>
        <v>0</v>
      </c>
      <c r="N4">
        <f>SUM(E2,E3,E6,E9)</f>
        <v>0</v>
      </c>
      <c r="O4">
        <f>SUM(F2,F3,F6,F9)</f>
        <v>0</v>
      </c>
      <c r="P4">
        <f>SUM(G2,G3,G6,G9)</f>
        <v>0</v>
      </c>
      <c r="Q4" s="1">
        <v>1.6</v>
      </c>
      <c r="R4" s="1">
        <v>3.2</v>
      </c>
      <c r="S4" t="s">
        <v>25</v>
      </c>
      <c r="T4" s="1">
        <f>IF(AND(L4-K4&gt;Q4,L4-K4&lt;R4),1,0)</f>
        <v>1</v>
      </c>
      <c r="U4" s="1">
        <f>T4</f>
        <v>1</v>
      </c>
      <c r="V4" s="8" t="s">
        <v>35</v>
      </c>
      <c r="W4" s="8" t="s">
        <v>35</v>
      </c>
      <c r="X4" s="8" t="s">
        <v>35</v>
      </c>
      <c r="Y4" s="8" t="s">
        <v>35</v>
      </c>
      <c r="Z4" s="8" t="s">
        <v>35</v>
      </c>
      <c r="AA4" s="1">
        <f>IF(AND(L4-K4&gt;R4,),1,0)</f>
        <v>0</v>
      </c>
    </row>
    <row r="5" spans="1:33" x14ac:dyDescent="0.25">
      <c r="A5" s="2">
        <v>4</v>
      </c>
      <c r="B5">
        <v>2</v>
      </c>
      <c r="C5">
        <v>2</v>
      </c>
      <c r="D5" t="str">
        <f>IF(COUNT(Feuil1!D12),Feuil1!D12-1,"")</f>
        <v/>
      </c>
      <c r="E5" t="str">
        <f>IF(COUNT(Feuil1!E12),Feuil1!E12-1,"")</f>
        <v/>
      </c>
      <c r="F5" t="str">
        <f>IF(COUNT(Feuil1!F12),Feuil1!F12-1,"")</f>
        <v/>
      </c>
      <c r="G5" t="str">
        <f>IF(COUNT(Feuil1!G12),Feuil1!G12-1,"")</f>
        <v/>
      </c>
      <c r="J5" s="3"/>
      <c r="R5" s="1"/>
      <c r="T5" s="1"/>
      <c r="U5" s="1"/>
      <c r="V5" s="1"/>
      <c r="W5" s="1"/>
      <c r="X5" s="1"/>
      <c r="Y5" s="1"/>
      <c r="Z5" s="1"/>
      <c r="AA5" s="1"/>
    </row>
    <row r="6" spans="1:33" x14ac:dyDescent="0.25">
      <c r="A6" s="2">
        <v>5</v>
      </c>
      <c r="B6">
        <v>2</v>
      </c>
      <c r="C6">
        <v>2</v>
      </c>
      <c r="D6" t="str">
        <f>IF(COUNT(Feuil1!D13),Feuil1!D13-1,"")</f>
        <v/>
      </c>
      <c r="E6" t="str">
        <f>IF(COUNT(Feuil1!E13),Feuil1!E13-1,"")</f>
        <v/>
      </c>
      <c r="F6" t="str">
        <f>IF(COUNT(Feuil1!F13),Feuil1!F13-1,"")</f>
        <v/>
      </c>
      <c r="G6" t="str">
        <f>IF(COUNT(Feuil1!G13),Feuil1!G13-1,"")</f>
        <v/>
      </c>
      <c r="J6" s="3" t="s">
        <v>11</v>
      </c>
      <c r="K6">
        <f>SUM(B5,B11,B16,B20)</f>
        <v>8</v>
      </c>
      <c r="L6">
        <f>SUM(C5,C11,C16,C20)</f>
        <v>8</v>
      </c>
      <c r="M6">
        <f>SUM(D5,D11,D16,D20)</f>
        <v>0</v>
      </c>
      <c r="N6">
        <f>SUM(E5,E11,E16,E20)</f>
        <v>0</v>
      </c>
      <c r="O6">
        <f>SUM(F5,F11,F16,F20)</f>
        <v>0</v>
      </c>
      <c r="P6">
        <f>SUM(G5,G11,G16,G20)</f>
        <v>0</v>
      </c>
      <c r="Q6" s="1">
        <v>1.6</v>
      </c>
      <c r="R6" s="1">
        <v>3.2</v>
      </c>
      <c r="S6" t="s">
        <v>26</v>
      </c>
      <c r="T6" s="1">
        <f>IF(AND(L6-K6&gt;Q6,L6-K6&lt;R6),1,0)</f>
        <v>0</v>
      </c>
      <c r="U6" s="1">
        <f>IF(T4=1,0,T6)</f>
        <v>0</v>
      </c>
      <c r="V6" s="1">
        <f>IF(U6=1,0,T6)</f>
        <v>0</v>
      </c>
      <c r="W6" s="8" t="s">
        <v>35</v>
      </c>
      <c r="X6" s="8" t="s">
        <v>35</v>
      </c>
      <c r="Y6" s="8" t="s">
        <v>35</v>
      </c>
      <c r="Z6" s="8" t="s">
        <v>35</v>
      </c>
      <c r="AA6" s="1">
        <f>IF(AND(L6-K6&gt;R6,),1,0)</f>
        <v>0</v>
      </c>
    </row>
    <row r="7" spans="1:33" x14ac:dyDescent="0.25">
      <c r="A7" s="2">
        <v>6</v>
      </c>
      <c r="B7">
        <v>2</v>
      </c>
      <c r="C7">
        <v>3</v>
      </c>
      <c r="D7" t="str">
        <f>IF(COUNT(Feuil1!D14),Feuil1!D14-1,"")</f>
        <v/>
      </c>
      <c r="E7" t="str">
        <f>IF(COUNT(Feuil1!E14),Feuil1!E14-1,"")</f>
        <v/>
      </c>
      <c r="F7" t="str">
        <f>IF(COUNT(Feuil1!F14),Feuil1!F14-1,"")</f>
        <v/>
      </c>
      <c r="G7" t="str">
        <f>IF(COUNT(Feuil1!G14),Feuil1!G14-1,"")</f>
        <v/>
      </c>
      <c r="J7" s="3"/>
      <c r="Q7" s="1"/>
      <c r="R7" s="1"/>
      <c r="T7" s="1"/>
      <c r="U7" s="1"/>
      <c r="V7" s="1"/>
      <c r="W7" s="1"/>
      <c r="X7" s="1"/>
      <c r="Y7" s="1"/>
      <c r="Z7" s="1"/>
      <c r="AA7" s="1"/>
    </row>
    <row r="8" spans="1:33" x14ac:dyDescent="0.25">
      <c r="A8" s="2">
        <v>7</v>
      </c>
      <c r="B8">
        <v>2</v>
      </c>
      <c r="C8">
        <v>2</v>
      </c>
      <c r="D8" t="str">
        <f>IF(COUNT(Feuil1!D15),Feuil1!D15-1,"")</f>
        <v/>
      </c>
      <c r="E8" t="str">
        <f>IF(COUNT(Feuil1!E15),Feuil1!E15-1,"")</f>
        <v/>
      </c>
      <c r="F8" t="str">
        <f>IF(COUNT(Feuil1!F15),Feuil1!F15-1,"")</f>
        <v/>
      </c>
      <c r="G8" t="str">
        <f>IF(COUNT(Feuil1!G15),Feuil1!G15-1,"")</f>
        <v/>
      </c>
      <c r="J8" s="3" t="s">
        <v>12</v>
      </c>
      <c r="K8">
        <f>SUM(B4,B7,B8,B13)</f>
        <v>8</v>
      </c>
      <c r="L8">
        <f t="shared" ref="L8:P8" si="0">SUM(C4,C7,C8,C13)</f>
        <v>10</v>
      </c>
      <c r="M8">
        <f t="shared" si="0"/>
        <v>0</v>
      </c>
      <c r="N8">
        <f t="shared" si="0"/>
        <v>0</v>
      </c>
      <c r="O8">
        <f t="shared" si="0"/>
        <v>0</v>
      </c>
      <c r="P8">
        <f t="shared" si="0"/>
        <v>0</v>
      </c>
      <c r="Q8" s="1">
        <v>1.6</v>
      </c>
      <c r="R8" s="1">
        <v>3.2</v>
      </c>
      <c r="S8" t="s">
        <v>27</v>
      </c>
      <c r="T8" s="1">
        <f>IF(AND(L8-K8&gt;Q8,L8-K8&lt;R8),1,0)</f>
        <v>1</v>
      </c>
      <c r="U8" s="1">
        <f>IF(OR(T4=1,T6=1),0,T8)</f>
        <v>0</v>
      </c>
      <c r="V8" s="1">
        <f>IF(T6=1,0,T8)</f>
        <v>1</v>
      </c>
      <c r="W8" s="1">
        <f>IF(OR(U8=1,V8=1),0,T8)</f>
        <v>0</v>
      </c>
      <c r="X8" s="8" t="s">
        <v>35</v>
      </c>
      <c r="Y8" s="8" t="s">
        <v>35</v>
      </c>
      <c r="Z8" s="8" t="s">
        <v>35</v>
      </c>
      <c r="AA8" s="1">
        <f>IF(AND(L8-K8&gt;R8,),1,0)</f>
        <v>0</v>
      </c>
    </row>
    <row r="9" spans="1:33" x14ac:dyDescent="0.25">
      <c r="A9" s="2">
        <v>8</v>
      </c>
      <c r="B9">
        <v>2</v>
      </c>
      <c r="C9">
        <v>2</v>
      </c>
      <c r="D9" t="str">
        <f>IF(COUNT(Feuil1!D16),Feuil1!D16-1,"")</f>
        <v/>
      </c>
      <c r="E9" t="str">
        <f>IF(COUNT(Feuil1!E16),Feuil1!E16-1,"")</f>
        <v/>
      </c>
      <c r="F9" t="str">
        <f>IF(COUNT(Feuil1!F16),Feuil1!F16-1,"")</f>
        <v/>
      </c>
      <c r="G9" t="str">
        <f>IF(COUNT(Feuil1!G16),Feuil1!G16-1,"")</f>
        <v/>
      </c>
      <c r="J9" s="3"/>
      <c r="R9" s="1"/>
      <c r="T9" s="1"/>
      <c r="U9" s="1"/>
      <c r="V9" s="1"/>
      <c r="W9" s="1"/>
      <c r="X9" s="1"/>
      <c r="Y9" s="1"/>
      <c r="Z9" s="1"/>
      <c r="AA9" s="1"/>
    </row>
    <row r="10" spans="1:33" x14ac:dyDescent="0.25">
      <c r="A10" s="2">
        <v>9</v>
      </c>
      <c r="B10">
        <v>2</v>
      </c>
      <c r="C10">
        <v>2</v>
      </c>
      <c r="D10" t="str">
        <f>IF(COUNT(Feuil1!D17),Feuil1!D17-1,"")</f>
        <v/>
      </c>
      <c r="E10" t="str">
        <f>IF(COUNT(Feuil1!E17),Feuil1!E17-1,"")</f>
        <v/>
      </c>
      <c r="F10" t="str">
        <f>IF(COUNT(Feuil1!F17),Feuil1!F17-1,"")</f>
        <v/>
      </c>
      <c r="G10" t="str">
        <f>IF(COUNT(Feuil1!G17),Feuil1!G17-1,"")</f>
        <v/>
      </c>
      <c r="J10" s="3" t="s">
        <v>13</v>
      </c>
      <c r="K10">
        <f>SUM(B10,B12,B19,B22)</f>
        <v>8</v>
      </c>
      <c r="L10">
        <f t="shared" ref="L10:P10" si="1">SUM(C10,C12,C19,C22)</f>
        <v>8</v>
      </c>
      <c r="M10">
        <f t="shared" si="1"/>
        <v>0</v>
      </c>
      <c r="N10">
        <f t="shared" si="1"/>
        <v>0</v>
      </c>
      <c r="O10">
        <f t="shared" si="1"/>
        <v>0</v>
      </c>
      <c r="P10">
        <f t="shared" si="1"/>
        <v>0</v>
      </c>
      <c r="Q10" s="1">
        <v>1.6</v>
      </c>
      <c r="R10" s="1">
        <v>3.2</v>
      </c>
      <c r="S10" t="s">
        <v>28</v>
      </c>
      <c r="T10" s="1">
        <f>IF(AND(L10-K10&gt;Q10,L10-K10&lt;R10),1,0)</f>
        <v>0</v>
      </c>
      <c r="U10" s="1">
        <f>IF(OR(T4=1,T6=1,T8=1),0,T10)</f>
        <v>0</v>
      </c>
      <c r="V10" s="1">
        <f>IF(OR(T6=1,T8=1),0,T10)</f>
        <v>0</v>
      </c>
      <c r="W10" s="1">
        <f>IF(T8=1,0,T10)</f>
        <v>0</v>
      </c>
      <c r="X10" s="1">
        <f>IF(OR(U10=1,V10=1,W10=1),0,T10)</f>
        <v>0</v>
      </c>
      <c r="Y10" s="8" t="s">
        <v>35</v>
      </c>
      <c r="Z10" s="8" t="s">
        <v>35</v>
      </c>
      <c r="AA10" s="1">
        <f>IF(AND(L10-K10&gt;R10,),1,0)</f>
        <v>0</v>
      </c>
    </row>
    <row r="11" spans="1:33" x14ac:dyDescent="0.25">
      <c r="A11" s="2">
        <v>10</v>
      </c>
      <c r="B11">
        <v>2</v>
      </c>
      <c r="C11">
        <v>2</v>
      </c>
      <c r="D11" t="str">
        <f>IF(COUNT(Feuil1!D18),Feuil1!D18-1,"")</f>
        <v/>
      </c>
      <c r="E11" t="str">
        <f>IF(COUNT(Feuil1!E18),Feuil1!E18-1,"")</f>
        <v/>
      </c>
      <c r="F11" t="str">
        <f>IF(COUNT(Feuil1!F18),Feuil1!F18-1,"")</f>
        <v/>
      </c>
      <c r="G11" t="str">
        <f>IF(COUNT(Feuil1!G18),Feuil1!G18-1,"")</f>
        <v/>
      </c>
      <c r="J11" s="3"/>
      <c r="R11" s="1"/>
      <c r="T11" s="1"/>
      <c r="U11" s="1"/>
      <c r="V11" s="1"/>
      <c r="W11" s="1"/>
      <c r="X11" s="1"/>
      <c r="Y11" s="1"/>
      <c r="Z11" s="1"/>
      <c r="AA11" s="1"/>
    </row>
    <row r="12" spans="1:33" x14ac:dyDescent="0.25">
      <c r="A12" s="2">
        <v>11</v>
      </c>
      <c r="B12">
        <v>2</v>
      </c>
      <c r="C12">
        <v>2</v>
      </c>
      <c r="D12" t="str">
        <f>IF(COUNT(Feuil1!D19),Feuil1!D19-1,"")</f>
        <v/>
      </c>
      <c r="E12" t="str">
        <f>IF(COUNT(Feuil1!E19),Feuil1!E19-1,"")</f>
        <v/>
      </c>
      <c r="F12" t="str">
        <f>IF(COUNT(Feuil1!F19),Feuil1!F19-1,"")</f>
        <v/>
      </c>
      <c r="G12" t="str">
        <f>IF(COUNT(Feuil1!G19),Feuil1!G19-1,"")</f>
        <v/>
      </c>
      <c r="J12" s="3" t="s">
        <v>14</v>
      </c>
      <c r="K12">
        <f>SUM(B14,B17,B18,B25)</f>
        <v>8</v>
      </c>
      <c r="L12">
        <f t="shared" ref="L12:P12" si="2">SUM(C14,C17,C18,C25)</f>
        <v>8</v>
      </c>
      <c r="M12">
        <f t="shared" si="2"/>
        <v>0</v>
      </c>
      <c r="N12">
        <f t="shared" si="2"/>
        <v>0</v>
      </c>
      <c r="O12">
        <f t="shared" si="2"/>
        <v>0</v>
      </c>
      <c r="P12">
        <f t="shared" si="2"/>
        <v>0</v>
      </c>
      <c r="Q12" s="1">
        <v>1.6</v>
      </c>
      <c r="R12" s="1">
        <v>3.2</v>
      </c>
      <c r="S12" t="s">
        <v>29</v>
      </c>
      <c r="T12" s="1">
        <f>IF(AND(L12-K12&gt;Q12,L12-K12&lt;R12),1,0)</f>
        <v>0</v>
      </c>
      <c r="U12" s="1">
        <f>IF(OR(T4=1,T6=1,T8=1,T10=1),0,T12)</f>
        <v>0</v>
      </c>
      <c r="V12" s="1">
        <f>IF(OR(T6=1,T8=1,T10=1),0,T12)</f>
        <v>0</v>
      </c>
      <c r="W12" s="1">
        <f>IF(OR(T8=1,T10=1),0,T12)</f>
        <v>0</v>
      </c>
      <c r="X12" s="1">
        <f>IF(T10=1,0,T12)</f>
        <v>0</v>
      </c>
      <c r="Y12" s="1">
        <f>IF(OR(U12=1,V12=1,W12=1,X12=1),0,T12)</f>
        <v>0</v>
      </c>
      <c r="Z12" s="8" t="s">
        <v>35</v>
      </c>
      <c r="AA12" s="1">
        <f>IF(AND(L12-K12&gt;R12,),1,0)</f>
        <v>0</v>
      </c>
    </row>
    <row r="13" spans="1:33" x14ac:dyDescent="0.25">
      <c r="A13" s="2">
        <v>12</v>
      </c>
      <c r="B13">
        <v>2</v>
      </c>
      <c r="C13">
        <v>2</v>
      </c>
      <c r="D13" t="str">
        <f>IF(COUNT(Feuil1!D20),Feuil1!D20-1,"")</f>
        <v/>
      </c>
      <c r="E13" t="str">
        <f>IF(COUNT(Feuil1!E20),Feuil1!E20-1,"")</f>
        <v/>
      </c>
      <c r="F13" t="str">
        <f>IF(COUNT(Feuil1!F20),Feuil1!F20-1,"")</f>
        <v/>
      </c>
      <c r="G13" t="str">
        <f>IF(COUNT(Feuil1!G20),Feuil1!G20-1,"")</f>
        <v/>
      </c>
      <c r="J13" s="3"/>
      <c r="R13" s="1"/>
      <c r="T13" s="1"/>
      <c r="U13" s="1"/>
      <c r="V13" s="1"/>
      <c r="W13" s="1"/>
      <c r="X13" s="1"/>
      <c r="Y13" s="1"/>
      <c r="Z13" s="1"/>
      <c r="AA13" s="1"/>
    </row>
    <row r="14" spans="1:33" x14ac:dyDescent="0.25">
      <c r="A14" s="2">
        <v>13</v>
      </c>
      <c r="B14">
        <v>2</v>
      </c>
      <c r="C14">
        <v>2</v>
      </c>
      <c r="D14" t="str">
        <f>IF(COUNT(Feuil1!D21),Feuil1!D21-1,"")</f>
        <v/>
      </c>
      <c r="E14" t="str">
        <f>IF(COUNT(Feuil1!E21),Feuil1!E21-1,"")</f>
        <v/>
      </c>
      <c r="F14" t="str">
        <f>IF(COUNT(Feuil1!F21),Feuil1!F21-1,"")</f>
        <v/>
      </c>
      <c r="G14" t="str">
        <f>IF(COUNT(Feuil1!G21),Feuil1!G21-1,"")</f>
        <v/>
      </c>
      <c r="J14" s="3" t="s">
        <v>15</v>
      </c>
      <c r="K14">
        <f>SUM(B15,B21,B23,B24,B26)</f>
        <v>10</v>
      </c>
      <c r="L14">
        <f t="shared" ref="L14:P14" si="3">SUM(C15,C21,C23,C24,C26)</f>
        <v>10</v>
      </c>
      <c r="M14">
        <f t="shared" si="3"/>
        <v>0</v>
      </c>
      <c r="N14">
        <f t="shared" si="3"/>
        <v>0</v>
      </c>
      <c r="O14">
        <f t="shared" si="3"/>
        <v>0</v>
      </c>
      <c r="P14">
        <f t="shared" si="3"/>
        <v>0</v>
      </c>
      <c r="Q14" s="1">
        <v>2</v>
      </c>
      <c r="R14" s="1">
        <v>4</v>
      </c>
      <c r="S14" t="s">
        <v>30</v>
      </c>
      <c r="T14" s="1">
        <f>IF(AND(L14-K14&gt;Q14,L14-K14&lt;R14),1,0)</f>
        <v>0</v>
      </c>
      <c r="U14" s="1">
        <f>IF(OR(T4=1,T6=1,T8=1,T10=1,T12=1),0,T14)</f>
        <v>0</v>
      </c>
      <c r="V14" s="1">
        <f>IF(OR(T6=1,T8=1,T10=1,T12=1),0,T14)</f>
        <v>0</v>
      </c>
      <c r="W14" s="1">
        <f>IF(OR(T8=1,T10=1,T12=1),0,T14)</f>
        <v>0</v>
      </c>
      <c r="X14" s="1">
        <f>IF(OR(T10=1,T12=1),0,T14)</f>
        <v>0</v>
      </c>
      <c r="Y14" s="1">
        <f>IF(T12=1,0,T14)</f>
        <v>0</v>
      </c>
      <c r="Z14" s="1">
        <f>IF(OR(U14=1,V14=1,W14=1,X14=1,Y14=1),0,T14)</f>
        <v>0</v>
      </c>
      <c r="AA14" s="1">
        <f>IF(AND(L14-K14&gt;R14,),1,0)</f>
        <v>0</v>
      </c>
    </row>
    <row r="15" spans="1:33" x14ac:dyDescent="0.25">
      <c r="A15" s="2">
        <v>14</v>
      </c>
      <c r="B15">
        <v>2</v>
      </c>
      <c r="C15">
        <v>2</v>
      </c>
      <c r="D15" t="str">
        <f>IF(COUNT(Feuil1!D22),Feuil1!D22-1,"")</f>
        <v/>
      </c>
      <c r="E15" t="str">
        <f>IF(COUNT(Feuil1!E22),Feuil1!E22-1,"")</f>
        <v/>
      </c>
      <c r="F15" t="str">
        <f>IF(COUNT(Feuil1!F22),Feuil1!F22-1,"")</f>
        <v/>
      </c>
      <c r="G15" t="str">
        <f>IF(COUNT(Feuil1!G22),Feuil1!G22-1,"")</f>
        <v/>
      </c>
      <c r="T15" s="1"/>
      <c r="U15" s="1"/>
      <c r="V15" s="1"/>
      <c r="W15" s="1"/>
      <c r="X15" s="1"/>
      <c r="Y15" s="1"/>
      <c r="Z15" s="1"/>
      <c r="AA15" s="1"/>
    </row>
    <row r="16" spans="1:33" x14ac:dyDescent="0.25">
      <c r="A16" s="2">
        <v>15</v>
      </c>
      <c r="B16">
        <v>2</v>
      </c>
      <c r="C16">
        <v>2</v>
      </c>
      <c r="D16" t="str">
        <f>IF(COUNT(Feuil1!D23),Feuil1!D23-1,"")</f>
        <v/>
      </c>
      <c r="E16" t="str">
        <f>IF(COUNT(Feuil1!E23),Feuil1!E23-1,"")</f>
        <v/>
      </c>
      <c r="F16" t="str">
        <f>IF(COUNT(Feuil1!F23),Feuil1!F23-1,"")</f>
        <v/>
      </c>
      <c r="G16" t="str">
        <f>IF(COUNT(Feuil1!G23),Feuil1!G23-1,"")</f>
        <v/>
      </c>
      <c r="J16" s="6" t="s">
        <v>16</v>
      </c>
      <c r="K16">
        <f>SUM(K4,K6,K8,K10,K12,K14)</f>
        <v>50</v>
      </c>
      <c r="L16">
        <f t="shared" ref="L16:P16" si="4">SUM(L4,L6,L8,L10,L12,L14)</f>
        <v>54</v>
      </c>
      <c r="M16">
        <f t="shared" si="4"/>
        <v>0</v>
      </c>
      <c r="N16">
        <f t="shared" si="4"/>
        <v>0</v>
      </c>
      <c r="O16">
        <f t="shared" si="4"/>
        <v>0</v>
      </c>
      <c r="P16">
        <f t="shared" si="4"/>
        <v>0</v>
      </c>
      <c r="Q16" s="1">
        <v>10</v>
      </c>
      <c r="R16" s="1">
        <v>20</v>
      </c>
      <c r="S16" t="s">
        <v>31</v>
      </c>
      <c r="T16" s="1">
        <f>IF(AND(L16-K16&gt;Q16,L16-K16&lt;R16),1,0)</f>
        <v>0</v>
      </c>
      <c r="U16" s="8" t="s">
        <v>35</v>
      </c>
      <c r="V16" s="8" t="s">
        <v>35</v>
      </c>
      <c r="W16" s="8" t="s">
        <v>35</v>
      </c>
      <c r="X16" s="8" t="s">
        <v>35</v>
      </c>
      <c r="Y16" s="8" t="s">
        <v>35</v>
      </c>
      <c r="Z16" s="8" t="s">
        <v>35</v>
      </c>
      <c r="AA16" s="1">
        <f>IF(AND(L16-K16&gt;R16,),1,0)</f>
        <v>0</v>
      </c>
    </row>
    <row r="17" spans="1:27" x14ac:dyDescent="0.25">
      <c r="A17" s="2">
        <v>16</v>
      </c>
      <c r="B17">
        <v>2</v>
      </c>
      <c r="C17">
        <v>2</v>
      </c>
      <c r="D17" t="str">
        <f>IF(COUNT(Feuil1!D24),Feuil1!D24-1,"")</f>
        <v/>
      </c>
      <c r="E17" t="str">
        <f>IF(COUNT(Feuil1!E24),Feuil1!E24-1,"")</f>
        <v/>
      </c>
      <c r="F17" t="str">
        <f>IF(COUNT(Feuil1!F24),Feuil1!F24-1,"")</f>
        <v/>
      </c>
      <c r="G17" t="str">
        <f>IF(COUNT(Feuil1!G24),Feuil1!G24-1,"")</f>
        <v/>
      </c>
      <c r="T17" s="1"/>
      <c r="U17" s="8"/>
      <c r="V17" s="8"/>
      <c r="W17" s="8"/>
      <c r="X17" s="8"/>
      <c r="Y17" s="8"/>
      <c r="Z17" s="8"/>
      <c r="AA17" s="1"/>
    </row>
    <row r="18" spans="1:27" x14ac:dyDescent="0.25">
      <c r="A18" s="2">
        <v>17</v>
      </c>
      <c r="B18">
        <v>2</v>
      </c>
      <c r="C18">
        <v>2</v>
      </c>
      <c r="D18" t="str">
        <f>IF(COUNT(Feuil1!D25),Feuil1!D25-1,"")</f>
        <v/>
      </c>
      <c r="E18" t="str">
        <f>IF(COUNT(Feuil1!E25),Feuil1!E25-1,"")</f>
        <v/>
      </c>
      <c r="F18" t="str">
        <f>IF(COUNT(Feuil1!F25),Feuil1!F25-1,"")</f>
        <v/>
      </c>
      <c r="G18" t="str">
        <f>IF(COUNT(Feuil1!G25),Feuil1!G25-1,"")</f>
        <v/>
      </c>
      <c r="S18" t="s">
        <v>32</v>
      </c>
      <c r="T18" s="1">
        <f>SUM(T4:T14)</f>
        <v>2</v>
      </c>
      <c r="U18" s="1"/>
      <c r="V18" s="1"/>
      <c r="W18" s="1"/>
      <c r="X18" s="1"/>
      <c r="Y18" s="1"/>
      <c r="Z18" s="1"/>
      <c r="AA18" s="1">
        <f>SUM(AA4:AA14)</f>
        <v>0</v>
      </c>
    </row>
    <row r="19" spans="1:27" x14ac:dyDescent="0.25">
      <c r="A19" s="2">
        <v>18</v>
      </c>
      <c r="B19">
        <v>2</v>
      </c>
      <c r="C19">
        <v>2</v>
      </c>
      <c r="D19" t="str">
        <f>IF(COUNT(Feuil1!D26),Feuil1!D26-1,"")</f>
        <v/>
      </c>
      <c r="E19" t="str">
        <f>IF(COUNT(Feuil1!E26),Feuil1!E26-1,"")</f>
        <v/>
      </c>
      <c r="F19" t="str">
        <f>IF(COUNT(Feuil1!F26),Feuil1!F26-1,"")</f>
        <v/>
      </c>
      <c r="G19" t="str">
        <f>IF(COUNT(Feuil1!G26),Feuil1!G26-1,"")</f>
        <v/>
      </c>
      <c r="K19" t="s">
        <v>4</v>
      </c>
      <c r="L19" t="s">
        <v>5</v>
      </c>
      <c r="M19" t="s">
        <v>6</v>
      </c>
      <c r="N19" t="s">
        <v>7</v>
      </c>
      <c r="O19" t="s">
        <v>8</v>
      </c>
    </row>
    <row r="20" spans="1:27" x14ac:dyDescent="0.25">
      <c r="A20" s="2">
        <v>19</v>
      </c>
      <c r="B20">
        <v>2</v>
      </c>
      <c r="C20">
        <v>2</v>
      </c>
      <c r="D20" t="str">
        <f>IF(COUNT(Feuil1!D27),Feuil1!D27-1,"")</f>
        <v/>
      </c>
      <c r="E20" t="str">
        <f>IF(COUNT(Feuil1!E27),Feuil1!E27-1,"")</f>
        <v/>
      </c>
      <c r="F20" t="str">
        <f>IF(COUNT(Feuil1!F27),Feuil1!F27-1,"")</f>
        <v/>
      </c>
      <c r="G20" t="str">
        <f>IF(COUNT(Feuil1!G27),Feuil1!G27-1,"")</f>
        <v/>
      </c>
      <c r="P20" s="4" t="str">
        <f ca="1">IF(COUNT(Feuil1!G25),CELL("contenu",Feuil1!G25),"")</f>
        <v/>
      </c>
    </row>
    <row r="21" spans="1:27" x14ac:dyDescent="0.25">
      <c r="A21" s="2">
        <v>20</v>
      </c>
      <c r="B21">
        <v>2</v>
      </c>
      <c r="C21">
        <v>2</v>
      </c>
      <c r="D21" t="str">
        <f>IF(COUNT(Feuil1!D28),Feuil1!D28-1,"")</f>
        <v/>
      </c>
      <c r="E21" t="str">
        <f>IF(COUNT(Feuil1!E28),Feuil1!E28-1,"")</f>
        <v/>
      </c>
      <c r="F21" t="str">
        <f>IF(COUNT(Feuil1!F28),Feuil1!F28-1,"")</f>
        <v/>
      </c>
      <c r="G21" t="str">
        <f>IF(COUNT(Feuil1!G28),Feuil1!G28-1,"")</f>
        <v/>
      </c>
      <c r="J21" s="3" t="s">
        <v>10</v>
      </c>
      <c r="K21" t="str">
        <f>IF(AND(L4-K4&gt;Q4,L4-K4&lt;R4),"légère amélioration",IF(L4-K4&gt;R4,"amélioration significative",""))</f>
        <v>légère amélioration</v>
      </c>
      <c r="L21" t="str">
        <f>IF(AND(M4-K4&gt;Q4,M4-K4&lt;R4),"légère amélioration",IF(M4-K4&gt;R4,"amélioration significative",""))</f>
        <v/>
      </c>
      <c r="M21" t="str">
        <f>IF(AND(N4-K4&gt;Q4,N4-K4&lt;R4),"légère amélioration",IF(N4-K4&gt;R4,"amélioration significative",""))</f>
        <v/>
      </c>
      <c r="N21" t="str">
        <f>IF(AND(O4-K4&gt;Q4,O4-K4&lt;R4),"légère amélioration",IF(O4-K4&gt;R4,"amélioration significative",""))</f>
        <v/>
      </c>
      <c r="O21" t="str">
        <f>IF(AND(P4-K4&gt;Q4,P4-K4&lt;R4),"légère amélioration",IF(P4-K4&gt;R4,"amélioration significative",""))</f>
        <v/>
      </c>
    </row>
    <row r="22" spans="1:27" x14ac:dyDescent="0.25">
      <c r="A22" s="2">
        <v>21</v>
      </c>
      <c r="B22">
        <v>2</v>
      </c>
      <c r="C22">
        <v>2</v>
      </c>
      <c r="D22" t="str">
        <f>IF(COUNT(Feuil1!D29),Feuil1!D29-1,"")</f>
        <v/>
      </c>
      <c r="E22" t="str">
        <f>IF(COUNT(Feuil1!E29),Feuil1!E29-1,"")</f>
        <v/>
      </c>
      <c r="F22" t="str">
        <f>IF(COUNT(Feuil1!F29),Feuil1!F29-1,"")</f>
        <v/>
      </c>
      <c r="G22" t="str">
        <f>IF(COUNT(Feuil1!G29),Feuil1!G29-1,"")</f>
        <v/>
      </c>
      <c r="J22" s="3"/>
    </row>
    <row r="23" spans="1:27" x14ac:dyDescent="0.25">
      <c r="A23" s="2">
        <v>22</v>
      </c>
      <c r="B23">
        <v>2</v>
      </c>
      <c r="C23">
        <v>2</v>
      </c>
      <c r="D23" t="str">
        <f>IF(COUNT(Feuil1!D30),Feuil1!D30-1,"")</f>
        <v/>
      </c>
      <c r="E23" t="str">
        <f>IF(COUNT(Feuil1!E30),Feuil1!E30-1,"")</f>
        <v/>
      </c>
      <c r="F23" t="str">
        <f>IF(COUNT(Feuil1!F30),Feuil1!F30-1,"")</f>
        <v/>
      </c>
      <c r="G23" t="str">
        <f>IF(COUNT(Feuil1!G30),Feuil1!G30-1,"")</f>
        <v/>
      </c>
      <c r="J23" s="3" t="s">
        <v>11</v>
      </c>
      <c r="K23" t="str">
        <f>IF(AND(L6-K6&gt;Q6,L6-K6&lt;R6),"légère amélioration",IF(L6-K6&gt;R6,"amélioration significative",""))</f>
        <v/>
      </c>
      <c r="L23" t="str">
        <f>IF(AND(M6-K6&gt;Q6,M6-K6&lt;R6),"légère amélioration",IF(M6-K6&gt;R6,"amélioration significative",""))</f>
        <v/>
      </c>
      <c r="M23" t="str">
        <f>IF(AND(N6-K6&gt;Q6,N6-K6&lt;R6),"légère amélioration",IF(N6-K6&gt;R6,"amélioration significative",""))</f>
        <v/>
      </c>
      <c r="N23" t="str">
        <f>IF(AND(O6-K6&gt;Q6,O6-K6&lt;R6),"légère amélioration",IF(O6-K6&gt;R6,"amélioration significative",""))</f>
        <v/>
      </c>
      <c r="O23" t="str">
        <f>IF(AND(P6-K6&gt;Q6,P6-K6&lt;R6),"légère amélioration",IF(P6-K6&gt;R6,"amélioration significative",""))</f>
        <v/>
      </c>
    </row>
    <row r="24" spans="1:27" x14ac:dyDescent="0.25">
      <c r="A24" s="2">
        <v>23</v>
      </c>
      <c r="B24">
        <v>2</v>
      </c>
      <c r="C24">
        <v>2</v>
      </c>
      <c r="D24" t="str">
        <f>IF(COUNT(Feuil1!D31),Feuil1!D31-1,"")</f>
        <v/>
      </c>
      <c r="E24" t="str">
        <f>IF(COUNT(Feuil1!E31),Feuil1!E31-1,"")</f>
        <v/>
      </c>
      <c r="F24" t="str">
        <f>IF(COUNT(Feuil1!F31),Feuil1!F31-1,"")</f>
        <v/>
      </c>
      <c r="G24" t="str">
        <f>IF(COUNT(Feuil1!G31),Feuil1!G31-1,"")</f>
        <v/>
      </c>
      <c r="J24" s="3"/>
    </row>
    <row r="25" spans="1:27" x14ac:dyDescent="0.25">
      <c r="A25" s="2">
        <v>24</v>
      </c>
      <c r="B25">
        <v>2</v>
      </c>
      <c r="C25">
        <v>2</v>
      </c>
      <c r="D25" t="str">
        <f>IF(COUNT(Feuil1!D32),Feuil1!D32-1,"")</f>
        <v/>
      </c>
      <c r="E25" t="str">
        <f>IF(COUNT(Feuil1!E32),Feuil1!E32-1,"")</f>
        <v/>
      </c>
      <c r="F25" t="str">
        <f>IF(COUNT(Feuil1!F32),Feuil1!F32-1,"")</f>
        <v/>
      </c>
      <c r="G25" t="str">
        <f>IF(COUNT(Feuil1!G32),Feuil1!G32-1,"")</f>
        <v/>
      </c>
      <c r="J25" s="3" t="s">
        <v>12</v>
      </c>
      <c r="K25" t="str">
        <f>IF(AND(L8-K8&gt;Q8,L8-K8&lt;R8),"légère amélioration",IF(L8-K8&gt;R8,"amélioration significative",""))</f>
        <v>légère amélioration</v>
      </c>
      <c r="L25" t="str">
        <f>IF(AND(M8-K8&gt;Q8,M8-K8&lt;R8),"légère amélioration",IF(M8-K8&gt;R8,"amélioration significative",""))</f>
        <v/>
      </c>
      <c r="M25" t="str">
        <f>IF(AND(N8-K8&gt;Q8,N8-K8&lt;R8),"légère amélioration",IF(N8-K8&gt;R8,"amélioration significative",""))</f>
        <v/>
      </c>
      <c r="N25" t="str">
        <f>IF(AND(O8-K8&gt;Q8,O8-K8&lt;R8),"légère amélioration",IF(O8-K8&gt;R8,"amélioration significative",""))</f>
        <v/>
      </c>
      <c r="O25" t="str">
        <f>IF(AND(P8-K8&gt;Q8,P8-K8&lt;R8),"légère amélioration",IF(P8-K8&gt;R8,"amélioration significative",""))</f>
        <v/>
      </c>
    </row>
    <row r="26" spans="1:27" x14ac:dyDescent="0.25">
      <c r="A26" s="2">
        <v>25</v>
      </c>
      <c r="B26">
        <v>2</v>
      </c>
      <c r="C26">
        <v>2</v>
      </c>
      <c r="D26" t="str">
        <f>IF(COUNT(Feuil1!D33),Feuil1!D33-1,"")</f>
        <v/>
      </c>
      <c r="E26" t="str">
        <f>IF(COUNT(Feuil1!E33),Feuil1!E33-1,"")</f>
        <v/>
      </c>
      <c r="F26" t="str">
        <f>IF(COUNT(Feuil1!F33),Feuil1!F33-1,"")</f>
        <v/>
      </c>
      <c r="G26" t="str">
        <f>IF(COUNT(Feuil1!G33),Feuil1!G33-1,"")</f>
        <v/>
      </c>
      <c r="J26" s="3"/>
    </row>
    <row r="27" spans="1:27" x14ac:dyDescent="0.25">
      <c r="J27" s="3" t="s">
        <v>13</v>
      </c>
      <c r="K27" t="str">
        <f>IF(AND(L10-K10&gt;Q10,L10-K10&lt;R10),"légère amélioration",IF(L10-K10&gt;R10,"amélioration significative",""))</f>
        <v/>
      </c>
      <c r="L27" t="str">
        <f>IF(AND(M10-K10&gt;Q10,M10-K10&lt;R10),"légère amélioration",IF(M10-K10&gt;R10,"amélioration significative",""))</f>
        <v/>
      </c>
      <c r="M27" t="str">
        <f>IF(AND(N10-K10&gt;Q10,N10-K10&lt;R10),"légère amélioration",IF(N10-K10&gt;R10,"amélioration significative",""))</f>
        <v/>
      </c>
      <c r="N27" t="str">
        <f>IF(AND(O10-K10&gt;Q10,O10-K10&lt;R10),"légère amélioration",IF(O10-K10&gt;R10,"amélioration significative",""))</f>
        <v/>
      </c>
      <c r="O27" t="str">
        <f>IF(AND(P10-K10&gt;Q10,P10-K10&lt;R10),"légère amélioration",IF(P10-K10&gt;R10,"amélioration significative",""))</f>
        <v/>
      </c>
    </row>
    <row r="28" spans="1:27" x14ac:dyDescent="0.25">
      <c r="J28" s="3"/>
    </row>
    <row r="29" spans="1:27" x14ac:dyDescent="0.25">
      <c r="A29" t="str">
        <f>"Homme"</f>
        <v>Homme</v>
      </c>
      <c r="J29" s="3" t="s">
        <v>14</v>
      </c>
      <c r="K29" t="str">
        <f>IF(AND(L12-K12&gt;Q12,L12-K12&lt;R12),"légère amélioration",IF(L12-K12&gt;R12,"amélioration significative",""))</f>
        <v/>
      </c>
      <c r="L29" t="str">
        <f>IF(AND(M12-K12&gt;Q12,M12-K12&lt;R12),"légère amélioration",IF(M12-K12&gt;R12,"amélioration significative",""))</f>
        <v/>
      </c>
      <c r="M29" t="str">
        <f>IF(AND(N12-K12&gt;Q12,N12-K12&lt;R12),"légère amélioration",IF(N12-K12&gt;R12,"amélioration significative",""))</f>
        <v/>
      </c>
      <c r="N29" t="str">
        <f>IF(AND(O12-K12&gt;Q12,O12-K12&lt;R12),"légère amélioration",IF(O12-K12&gt;R12,"amélioration significative",""))</f>
        <v/>
      </c>
      <c r="O29" t="str">
        <f>IF(AND(P12-K12&gt;Q12,P12-K12&lt;R12),"légère amélioration",IF(P12-K12&gt;R12,"amélioration significative",""))</f>
        <v/>
      </c>
    </row>
    <row r="30" spans="1:27" x14ac:dyDescent="0.25">
      <c r="A30" t="str">
        <f>"Femme"</f>
        <v>Femme</v>
      </c>
      <c r="J30" s="3"/>
    </row>
    <row r="31" spans="1:27" x14ac:dyDescent="0.25">
      <c r="J31" s="3" t="s">
        <v>15</v>
      </c>
      <c r="K31" t="str">
        <f>IF(AND(L14-K14&gt;Q14,L14-K14&lt;R14),"légère amélioration",IF(L14-K14&gt;R14,"amélioration significative",""))</f>
        <v/>
      </c>
      <c r="L31" t="str">
        <f>IF(AND(M14-K14&gt;Q14,M14-K14&lt;R14),"légère amélioration",IF(M14-K14&gt;R14,"amélioration significative",""))</f>
        <v/>
      </c>
      <c r="M31" t="str">
        <f>IF(AND(N14-K14&gt;Q14,N14-K14&lt;R14),"légère amélioration",IF(N14-K14&gt;R14,"amélioration significative",""))</f>
        <v/>
      </c>
      <c r="N31" t="str">
        <f>IF(AND(O14-K14&gt;Q14,O14-K14&lt;R14),"légère amélioration",IF(O14-K14&gt;R14,"amélioration significative",""))</f>
        <v/>
      </c>
      <c r="O31" t="str">
        <f>IF(AND(P14-K14&gt;Q14,P14-K14&lt;R14),"légère amélioration",IF(P14-K14&gt;R14,"amélioration significative",""))</f>
        <v/>
      </c>
    </row>
    <row r="32" spans="1:27" x14ac:dyDescent="0.25">
      <c r="A32" t="str">
        <f>IF(COUNTA(Feuil1!B1),IF(Feuil1!B1=Feuil2!A29,"Monsieur","Madame"),"")</f>
        <v/>
      </c>
    </row>
    <row r="33" spans="10:15" x14ac:dyDescent="0.25">
      <c r="J33" s="6" t="s">
        <v>16</v>
      </c>
      <c r="K33" t="str">
        <f>IF(AND(L16-K16&gt;Q16,L16-K16&lt;R16),"légère amélioration",IF(L16-K16&gt;R16,"amélioration significative",""))</f>
        <v/>
      </c>
      <c r="L33" t="str">
        <f>IF(AND(M16-K16&gt;Q16,M16-K16&lt;R16),"légère amélioration",IF(M16-K16&gt;R16,"amélioration significative",""))</f>
        <v/>
      </c>
      <c r="M33" t="str">
        <f>IF(AND(N16-K16&gt;Q16,N16-K16&lt;R16),"légère amélioration",IF(N16-K16&gt;R16,"amélioration significative",""))</f>
        <v/>
      </c>
      <c r="N33" t="str">
        <f>IF(AND(O16-K16&gt;Q16,O16-K16&lt;R16),"légère amélioration",IF(O16-K16&gt;R16,"amélioration significative",""))</f>
        <v/>
      </c>
      <c r="O33" t="str">
        <f>IF(AND(P16-K16&gt;Q16,P16-K16&lt;R16),"légère amélioration",IF(P16-K16&gt;R16,"amélioration significative",""))</f>
        <v/>
      </c>
    </row>
  </sheetData>
  <mergeCells count="5">
    <mergeCell ref="T1:AG1"/>
    <mergeCell ref="T2:Z2"/>
    <mergeCell ref="U3:Z3"/>
    <mergeCell ref="AA2:AG2"/>
    <mergeCell ref="AB3:AG3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workbookViewId="0">
      <selection activeCell="D1" sqref="D1"/>
    </sheetView>
  </sheetViews>
  <sheetFormatPr baseColWidth="10" defaultRowHeight="15" x14ac:dyDescent="0.25"/>
  <sheetData>
    <row r="1" spans="1:5" x14ac:dyDescent="0.25">
      <c r="A1" t="str">
        <f ca="1">IF(Feuil1!B4&gt;17,CELL("contenu",Feuil2!A32),"")</f>
        <v/>
      </c>
      <c r="B1">
        <f ca="1">IF(Feuil1!B4&lt;18,CELL("contenu",Feuil1!B3),CELL("contenu",Feuil1!B2))</f>
        <v>0</v>
      </c>
      <c r="C1" s="7" t="str">
        <f>IF(Feuil2!T18=0,"ne présente aucun indice d'amélioration tant sur le plan des différents facteurs de bien-être qu'au score global.",IF(Feuil2!T18=1,"présente une légère amélioration sur l'échelle mesurant",IF(Feuil2!T18&gt;1,"présente une légère amélioration sur les échelles mesurant","")))</f>
        <v>présente une légère amélioration sur les échelles mesurant</v>
      </c>
      <c r="D1" t="str">
        <f>IF(Feuil2!T18=1,LOOKUP(1,Feuil2!T4:T14,Feuil2!S4:S14),"")</f>
        <v/>
      </c>
      <c r="E1" t="str">
        <f>IF(Feuil2!T18=1,".",IF(Feuil2!T18&gt;1,",",""))</f>
        <v>,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Mathew Gravel</dc:creator>
  <cp:lastModifiedBy>Mathew Gravel</cp:lastModifiedBy>
  <dcterms:created xsi:type="dcterms:W3CDTF">2019-01-30T16:17:39Z</dcterms:created>
  <dcterms:modified xsi:type="dcterms:W3CDTF">2019-01-31T13:20:20Z</dcterms:modified>
</cp:coreProperties>
</file>