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5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Ex2.xml" ContentType="application/vnd.ms-office.chartex+xml"/>
  <Override PartName="/xl/charts/style7.xml" ContentType="application/vnd.ms-office.chartstyle+xml"/>
  <Override PartName="/xl/charts/colors7.xml" ContentType="application/vnd.ms-office.chartcolorstyle+xml"/>
  <Override PartName="/xl/charts/chart6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8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Ex3.xml" ContentType="application/vnd.ms-office.chartex+xml"/>
  <Override PartName="/xl/charts/style11.xml" ContentType="application/vnd.ms-office.chartstyle+xml"/>
  <Override PartName="/xl/charts/colors11.xml" ContentType="application/vnd.ms-office.chartcolorstyle+xml"/>
  <Override PartName="/xl/charts/chart9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1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2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4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5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6.xml" ContentType="application/vnd.openxmlformats-officedocument.drawing+xml"/>
  <Override PartName="/xl/charts/chartEx4.xml" ContentType="application/vnd.ms-office.chartex+xml"/>
  <Override PartName="/xl/charts/style19.xml" ContentType="application/vnd.ms-office.chartstyle+xml"/>
  <Override PartName="/xl/charts/colors19.xml" ContentType="application/vnd.ms-office.chartcolorstyle+xml"/>
  <Override PartName="/xl/charts/chart16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7.xml" ContentType="application/vnd.openxmlformats-officedocument.drawing+xml"/>
  <Override PartName="/xl/charts/chartEx5.xml" ContentType="application/vnd.ms-office.chartex+xml"/>
  <Override PartName="/xl/charts/style21.xml" ContentType="application/vnd.ms-office.chartstyle+xml"/>
  <Override PartName="/xl/charts/colors2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srvbacw5\atfr\monclin\"/>
    </mc:Choice>
  </mc:AlternateContent>
  <xr:revisionPtr revIDLastSave="0" documentId="8_{BFF1A91E-B041-4BF6-AB67-2FABD20DA426}" xr6:coauthVersionLast="45" xr6:coauthVersionMax="45" xr10:uidLastSave="{00000000-0000-0000-0000-000000000000}"/>
  <bookViews>
    <workbookView xWindow="-120" yWindow="-120" windowWidth="25440" windowHeight="15390" tabRatio="804" activeTab="4" xr2:uid="{FB1A4CBB-1ADF-4DE3-92F4-182916C803C3}"/>
  </bookViews>
  <sheets>
    <sheet name="CEM,PA,Forage" sheetId="8" r:id="rId1"/>
    <sheet name="1er choix" sheetId="4" r:id="rId2"/>
    <sheet name="Choix Rep" sheetId="10" r:id="rId3"/>
    <sheet name="choix final " sheetId="9" r:id="rId4"/>
    <sheet name="Indicateur journalier SMP" sheetId="11" r:id="rId5"/>
    <sheet name="Indicateur semaine SMP" sheetId="15" r:id="rId6"/>
    <sheet name="Feuil2" sheetId="6" r:id="rId7"/>
    <sheet name="Feuil3" sheetId="3" state="hidden" r:id="rId8"/>
  </sheets>
  <definedNames>
    <definedName name="_xlnm._FilterDatabase" localSheetId="7" hidden="1">Feuil3!$A$7:$BZ$8</definedName>
    <definedName name="_xlchart.v1.0" hidden="1">'1er choix'!$AH$2:$AH$34</definedName>
    <definedName name="_xlchart.v1.1" hidden="1">'1er choix'!$B$2:$B$34</definedName>
    <definedName name="_xlchart.v1.2" hidden="1">'Choix Rep'!$AH$2:$AH$34</definedName>
    <definedName name="_xlchart.v1.3" hidden="1">'Choix Rep'!$B$2:$B$34</definedName>
    <definedName name="_xlchart.v1.4" hidden="1">'choix final '!$AH$2:$AH$34</definedName>
    <definedName name="_xlchart.v1.5" hidden="1">'choix final '!$B$2:$B$34</definedName>
    <definedName name="_xlchart.v1.6" hidden="1">'1er choix'!$AH$2:$AH$34</definedName>
    <definedName name="_xlchart.v1.7" hidden="1">'1er choix'!$B$2:$B$34</definedName>
    <definedName name="_xlchart.v1.8" hidden="1">Feuil3!$B$12:$AX$12</definedName>
    <definedName name="_xlchart.v1.9" hidden="1">Feuil3!$B$13:$AX$13</definedName>
    <definedName name="_xlnm.Print_Area" localSheetId="1">'1er choix'!$A$1:$AH$41</definedName>
    <definedName name="_xlnm.Print_Area" localSheetId="3">'choix final '!$A$1:$AH$41</definedName>
    <definedName name="_xlnm.Print_Area" localSheetId="2">'Choix Rep'!$A$1:$AH$41</definedName>
    <definedName name="_xlnm.Print_Area" localSheetId="4">'Indicateur journalier SMP'!$A$1:$I$24</definedName>
    <definedName name="_xlnm.Print_Area" localSheetId="5">'Indicateur semaine SMP'!$A$1:$H$24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5" l="1"/>
  <c r="B13" i="15" l="1"/>
  <c r="U10" i="15" s="1"/>
  <c r="B12" i="15"/>
  <c r="U9" i="15" s="1"/>
  <c r="B11" i="15"/>
  <c r="U8" i="15" s="1"/>
  <c r="B14" i="15" s="1" a="1"/>
  <c r="B14" i="15" s="1"/>
  <c r="B8" i="15"/>
  <c r="U5" i="15" s="1"/>
  <c r="B6" i="15"/>
  <c r="U3" i="15" s="1"/>
  <c r="B5" i="15"/>
  <c r="U2" i="15" s="1"/>
  <c r="V37" i="10"/>
  <c r="X37" i="10"/>
  <c r="C41" i="9" l="1"/>
  <c r="D41" i="9"/>
  <c r="E41" i="9"/>
  <c r="F41" i="9"/>
  <c r="G41" i="9"/>
  <c r="H41" i="9"/>
  <c r="I41" i="9"/>
  <c r="J41" i="9"/>
  <c r="K41" i="9"/>
  <c r="L41" i="9"/>
  <c r="M41" i="9"/>
  <c r="N41" i="9"/>
  <c r="P41" i="9"/>
  <c r="Q41" i="9"/>
  <c r="R41" i="9"/>
  <c r="S41" i="9"/>
  <c r="T41" i="9"/>
  <c r="U41" i="9"/>
  <c r="V41" i="9"/>
  <c r="W41" i="9"/>
  <c r="X41" i="9"/>
  <c r="Y41" i="9"/>
  <c r="Z41" i="9"/>
  <c r="AA41" i="9"/>
  <c r="AB41" i="9"/>
  <c r="AC41" i="9"/>
  <c r="AD41" i="9"/>
  <c r="AE41" i="9"/>
  <c r="AF41" i="9"/>
  <c r="O41" i="9"/>
  <c r="C37" i="9"/>
  <c r="D37" i="9"/>
  <c r="E37" i="9"/>
  <c r="F37" i="9"/>
  <c r="G37" i="9"/>
  <c r="H37" i="9"/>
  <c r="I37" i="9"/>
  <c r="J37" i="9"/>
  <c r="K37" i="9"/>
  <c r="L37" i="9"/>
  <c r="M37" i="9"/>
  <c r="N37" i="9"/>
  <c r="P37" i="9"/>
  <c r="Q37" i="9"/>
  <c r="R37" i="9"/>
  <c r="S37" i="9"/>
  <c r="T37" i="9"/>
  <c r="U37" i="9"/>
  <c r="V37" i="9"/>
  <c r="W37" i="9"/>
  <c r="B13" i="11" s="1"/>
  <c r="U10" i="11" s="1"/>
  <c r="X37" i="9"/>
  <c r="Y37" i="9"/>
  <c r="Z37" i="9"/>
  <c r="AA37" i="9"/>
  <c r="AB37" i="9"/>
  <c r="AC37" i="9"/>
  <c r="AD37" i="9"/>
  <c r="AE37" i="9"/>
  <c r="AF37" i="9"/>
  <c r="O37" i="9"/>
  <c r="D41" i="10"/>
  <c r="E41" i="10"/>
  <c r="F41" i="10"/>
  <c r="G41" i="10"/>
  <c r="H41" i="10"/>
  <c r="I41" i="10"/>
  <c r="J41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41" i="10"/>
  <c r="X41" i="10"/>
  <c r="Y41" i="10"/>
  <c r="Z41" i="10"/>
  <c r="AA41" i="10"/>
  <c r="AB41" i="10"/>
  <c r="AC41" i="10"/>
  <c r="AD41" i="10"/>
  <c r="AE41" i="10"/>
  <c r="AF41" i="10"/>
  <c r="D39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C41" i="10"/>
  <c r="C39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W37" i="10"/>
  <c r="Y37" i="10"/>
  <c r="Z37" i="10"/>
  <c r="AA37" i="10"/>
  <c r="AB37" i="10"/>
  <c r="AC37" i="10"/>
  <c r="AD37" i="10"/>
  <c r="AE37" i="10"/>
  <c r="AF37" i="10"/>
  <c r="C37" i="10"/>
  <c r="C85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R85" i="4"/>
  <c r="S85" i="4"/>
  <c r="T85" i="4"/>
  <c r="U85" i="4"/>
  <c r="W85" i="4"/>
  <c r="X85" i="4"/>
  <c r="Y85" i="4"/>
  <c r="Z85" i="4"/>
  <c r="AA85" i="4"/>
  <c r="AB85" i="4"/>
  <c r="AC85" i="4"/>
  <c r="AD85" i="4"/>
  <c r="AE85" i="4"/>
  <c r="AF85" i="4"/>
  <c r="V85" i="4"/>
  <c r="C83" i="4"/>
  <c r="D83" i="4"/>
  <c r="E83" i="4"/>
  <c r="F83" i="4"/>
  <c r="G83" i="4"/>
  <c r="H83" i="4"/>
  <c r="I83" i="4"/>
  <c r="J83" i="4"/>
  <c r="K83" i="4"/>
  <c r="L83" i="4"/>
  <c r="M83" i="4"/>
  <c r="N83" i="4"/>
  <c r="O83" i="4"/>
  <c r="P83" i="4"/>
  <c r="Q83" i="4"/>
  <c r="R83" i="4"/>
  <c r="S83" i="4"/>
  <c r="T83" i="4"/>
  <c r="U83" i="4"/>
  <c r="W83" i="4"/>
  <c r="X83" i="4"/>
  <c r="Y83" i="4"/>
  <c r="Z83" i="4"/>
  <c r="AA83" i="4"/>
  <c r="AB83" i="4"/>
  <c r="AC83" i="4"/>
  <c r="AD83" i="4"/>
  <c r="AE83" i="4"/>
  <c r="AF83" i="4"/>
  <c r="V83" i="4"/>
  <c r="C81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W81" i="4"/>
  <c r="X81" i="4"/>
  <c r="Y81" i="4"/>
  <c r="Z81" i="4"/>
  <c r="AA81" i="4"/>
  <c r="AB81" i="4"/>
  <c r="AC81" i="4"/>
  <c r="AD81" i="4"/>
  <c r="AE81" i="4"/>
  <c r="AF81" i="4"/>
  <c r="V81" i="4"/>
  <c r="C79" i="4"/>
  <c r="D79" i="4"/>
  <c r="E79" i="4"/>
  <c r="F79" i="4"/>
  <c r="G79" i="4"/>
  <c r="H79" i="4"/>
  <c r="I79" i="4"/>
  <c r="J79" i="4"/>
  <c r="K79" i="4"/>
  <c r="L79" i="4"/>
  <c r="M79" i="4"/>
  <c r="N79" i="4"/>
  <c r="O79" i="4"/>
  <c r="P79" i="4"/>
  <c r="Q79" i="4"/>
  <c r="R79" i="4"/>
  <c r="S79" i="4"/>
  <c r="T79" i="4"/>
  <c r="U79" i="4"/>
  <c r="X79" i="4"/>
  <c r="Y79" i="4"/>
  <c r="Z79" i="4"/>
  <c r="AA79" i="4"/>
  <c r="AB79" i="4"/>
  <c r="AC79" i="4"/>
  <c r="AD79" i="4"/>
  <c r="AE79" i="4"/>
  <c r="AF79" i="4"/>
  <c r="W79" i="4"/>
  <c r="V79" i="4"/>
  <c r="V78" i="4"/>
  <c r="W78" i="4"/>
  <c r="X78" i="4"/>
  <c r="Y78" i="4"/>
  <c r="Z78" i="4"/>
  <c r="AA78" i="4"/>
  <c r="AB78" i="4"/>
  <c r="AC78" i="4"/>
  <c r="AD78" i="4"/>
  <c r="AE78" i="4"/>
  <c r="AF78" i="4"/>
  <c r="V80" i="4"/>
  <c r="W80" i="4"/>
  <c r="X80" i="4"/>
  <c r="Y80" i="4"/>
  <c r="Z80" i="4"/>
  <c r="AA80" i="4"/>
  <c r="AB80" i="4"/>
  <c r="AC80" i="4"/>
  <c r="AD80" i="4"/>
  <c r="AE80" i="4"/>
  <c r="AF80" i="4"/>
  <c r="V82" i="4"/>
  <c r="W82" i="4"/>
  <c r="X82" i="4"/>
  <c r="Y82" i="4"/>
  <c r="Z82" i="4"/>
  <c r="AA82" i="4"/>
  <c r="AB82" i="4"/>
  <c r="AC82" i="4"/>
  <c r="AD82" i="4"/>
  <c r="AE82" i="4"/>
  <c r="AF82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D41" i="4"/>
  <c r="E41" i="4"/>
  <c r="F41" i="4"/>
  <c r="C41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C39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AF76" i="8"/>
  <c r="AE76" i="8"/>
  <c r="AD76" i="8"/>
  <c r="AC76" i="8"/>
  <c r="AB76" i="8"/>
  <c r="AA76" i="8"/>
  <c r="Z76" i="8"/>
  <c r="Y76" i="8"/>
  <c r="X76" i="8"/>
  <c r="W76" i="8"/>
  <c r="B9" i="15" s="1"/>
  <c r="U6" i="15" s="1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D76" i="8"/>
  <c r="C76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D51" i="8"/>
  <c r="C51" i="8"/>
  <c r="AF36" i="8"/>
  <c r="AE36" i="8"/>
  <c r="AD36" i="8"/>
  <c r="AC36" i="8"/>
  <c r="AB36" i="8"/>
  <c r="AA36" i="8"/>
  <c r="Z36" i="8"/>
  <c r="Y36" i="8"/>
  <c r="X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D36" i="8"/>
  <c r="C36" i="8"/>
  <c r="AF22" i="8"/>
  <c r="AE22" i="8"/>
  <c r="AD22" i="8"/>
  <c r="AC22" i="8"/>
  <c r="AB22" i="8"/>
  <c r="AA22" i="8"/>
  <c r="Z22" i="8"/>
  <c r="Y22" i="8"/>
  <c r="X22" i="8"/>
  <c r="W22" i="8"/>
  <c r="B6" i="11" s="1"/>
  <c r="U3" i="11" s="1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D22" i="8"/>
  <c r="C22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C11" i="8"/>
  <c r="B12" i="11"/>
  <c r="U9" i="11" s="1"/>
  <c r="B11" i="11"/>
  <c r="U8" i="11" s="1"/>
  <c r="B9" i="11"/>
  <c r="U6" i="11" s="1"/>
  <c r="B7" i="11"/>
  <c r="U4" i="11" s="1"/>
  <c r="B5" i="11"/>
  <c r="U2" i="11" s="1"/>
  <c r="X84" i="4"/>
  <c r="X36" i="4"/>
  <c r="Y36" i="4"/>
  <c r="X38" i="4"/>
  <c r="Y38" i="4"/>
  <c r="X40" i="4"/>
  <c r="Y40" i="4"/>
  <c r="W80" i="10"/>
  <c r="W81" i="10"/>
  <c r="W82" i="10"/>
  <c r="W83" i="10"/>
  <c r="W84" i="10"/>
  <c r="W85" i="10"/>
  <c r="W86" i="10"/>
  <c r="W87" i="10"/>
  <c r="W36" i="10"/>
  <c r="W38" i="10"/>
  <c r="W40" i="10"/>
  <c r="W78" i="9"/>
  <c r="W79" i="9"/>
  <c r="W80" i="9"/>
  <c r="W81" i="9"/>
  <c r="W82" i="9"/>
  <c r="W83" i="9" s="1"/>
  <c r="W84" i="9"/>
  <c r="W36" i="9"/>
  <c r="X36" i="9"/>
  <c r="W38" i="9"/>
  <c r="W39" i="9" s="1"/>
  <c r="X38" i="9"/>
  <c r="X39" i="9" s="1"/>
  <c r="W40" i="9"/>
  <c r="X40" i="9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54" i="8"/>
  <c r="V74" i="8"/>
  <c r="D75" i="8"/>
  <c r="E75" i="8"/>
  <c r="F75" i="8"/>
  <c r="G75" i="8"/>
  <c r="H75" i="8"/>
  <c r="I75" i="8"/>
  <c r="J75" i="8"/>
  <c r="K75" i="8"/>
  <c r="L75" i="8"/>
  <c r="M75" i="8"/>
  <c r="N75" i="8"/>
  <c r="O75" i="8"/>
  <c r="P75" i="8"/>
  <c r="Q75" i="8"/>
  <c r="R75" i="8"/>
  <c r="S75" i="8"/>
  <c r="T75" i="8"/>
  <c r="U75" i="8"/>
  <c r="V75" i="8"/>
  <c r="W75" i="8"/>
  <c r="X75" i="8"/>
  <c r="Y75" i="8"/>
  <c r="Z75" i="8"/>
  <c r="AA75" i="8"/>
  <c r="AB75" i="8"/>
  <c r="AC75" i="8"/>
  <c r="AD75" i="8"/>
  <c r="AE75" i="8"/>
  <c r="AF75" i="8"/>
  <c r="C75" i="8"/>
  <c r="AH74" i="8"/>
  <c r="S49" i="8"/>
  <c r="C50" i="8"/>
  <c r="AF50" i="8"/>
  <c r="AE50" i="8"/>
  <c r="AD50" i="8"/>
  <c r="AC50" i="8"/>
  <c r="AB50" i="8"/>
  <c r="AA50" i="8"/>
  <c r="Z50" i="8"/>
  <c r="Y50" i="8"/>
  <c r="X50" i="8"/>
  <c r="W50" i="8"/>
  <c r="B8" i="11" s="1"/>
  <c r="U5" i="11" s="1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D50" i="8"/>
  <c r="AH49" i="8"/>
  <c r="AH48" i="8"/>
  <c r="AH47" i="8"/>
  <c r="AH46" i="8"/>
  <c r="AH45" i="8"/>
  <c r="AH44" i="8"/>
  <c r="AH43" i="8"/>
  <c r="AH42" i="8"/>
  <c r="AH41" i="8"/>
  <c r="AH40" i="8"/>
  <c r="AH39" i="8"/>
  <c r="W21" i="8"/>
  <c r="V34" i="8"/>
  <c r="U13" i="11" l="1" a="1"/>
  <c r="U13" i="11" s="1"/>
  <c r="B16" i="11" s="1"/>
  <c r="B14" i="11" a="1"/>
  <c r="B14" i="11" s="1"/>
  <c r="AH75" i="8"/>
  <c r="AH76" i="8" s="1"/>
  <c r="AH50" i="8"/>
  <c r="AH51" i="8" s="1"/>
  <c r="C87" i="9" l="1"/>
  <c r="D87" i="9"/>
  <c r="D88" i="9" s="1"/>
  <c r="E87" i="9"/>
  <c r="E88" i="9" s="1"/>
  <c r="F87" i="9"/>
  <c r="G87" i="9"/>
  <c r="H87" i="9"/>
  <c r="I87" i="9"/>
  <c r="J87" i="9"/>
  <c r="K87" i="9"/>
  <c r="K88" i="9" s="1"/>
  <c r="L87" i="9"/>
  <c r="L88" i="9" s="1"/>
  <c r="M87" i="9"/>
  <c r="M88" i="9" s="1"/>
  <c r="N87" i="9"/>
  <c r="N88" i="9" s="1"/>
  <c r="O87" i="9"/>
  <c r="P87" i="9"/>
  <c r="P88" i="9" s="1"/>
  <c r="Q87" i="9"/>
  <c r="Q88" i="9" s="1"/>
  <c r="R87" i="9"/>
  <c r="S87" i="9"/>
  <c r="T87" i="9"/>
  <c r="U87" i="9"/>
  <c r="V87" i="9"/>
  <c r="C88" i="9"/>
  <c r="F88" i="9"/>
  <c r="G88" i="9"/>
  <c r="H88" i="9"/>
  <c r="I88" i="9"/>
  <c r="J88" i="9"/>
  <c r="O88" i="9"/>
  <c r="R88" i="9"/>
  <c r="S88" i="9"/>
  <c r="T88" i="9"/>
  <c r="U88" i="9"/>
  <c r="V88" i="9"/>
  <c r="W35" i="9"/>
  <c r="W35" i="10"/>
  <c r="AH35" i="10" s="1"/>
  <c r="AH79" i="10" s="1"/>
  <c r="AH28" i="8"/>
  <c r="AH27" i="8"/>
  <c r="AH26" i="8"/>
  <c r="AH25" i="8"/>
  <c r="AF35" i="8"/>
  <c r="AE35" i="8"/>
  <c r="AD35" i="8"/>
  <c r="AC35" i="8"/>
  <c r="AB35" i="8"/>
  <c r="AA35" i="8"/>
  <c r="Z35" i="8"/>
  <c r="Y35" i="8"/>
  <c r="X35" i="8"/>
  <c r="W35" i="8"/>
  <c r="W36" i="8" s="1"/>
  <c r="B7" i="15" s="1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D35" i="8"/>
  <c r="C35" i="8"/>
  <c r="AH34" i="8"/>
  <c r="AH33" i="8"/>
  <c r="AH32" i="8"/>
  <c r="AH31" i="8"/>
  <c r="AH30" i="8"/>
  <c r="AH29" i="8"/>
  <c r="AH24" i="8"/>
  <c r="L81" i="10"/>
  <c r="M81" i="10"/>
  <c r="N81" i="10"/>
  <c r="O81" i="10"/>
  <c r="P81" i="10"/>
  <c r="Q81" i="10"/>
  <c r="R81" i="10"/>
  <c r="S81" i="10"/>
  <c r="T81" i="10"/>
  <c r="U81" i="10"/>
  <c r="V81" i="10"/>
  <c r="X81" i="10"/>
  <c r="Y81" i="10"/>
  <c r="Z81" i="10"/>
  <c r="AA81" i="10"/>
  <c r="AB81" i="10"/>
  <c r="AC81" i="10"/>
  <c r="AD81" i="10"/>
  <c r="AE81" i="10"/>
  <c r="AF81" i="10"/>
  <c r="C81" i="10"/>
  <c r="D81" i="10"/>
  <c r="E81" i="10"/>
  <c r="F81" i="10"/>
  <c r="G81" i="10"/>
  <c r="H81" i="10"/>
  <c r="I81" i="10"/>
  <c r="J81" i="10"/>
  <c r="D87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X87" i="10"/>
  <c r="Y87" i="10"/>
  <c r="Z87" i="10"/>
  <c r="AA87" i="10"/>
  <c r="AB87" i="10"/>
  <c r="AC87" i="10"/>
  <c r="AD87" i="10"/>
  <c r="AE87" i="10"/>
  <c r="AF87" i="10"/>
  <c r="C87" i="10"/>
  <c r="AH76" i="10"/>
  <c r="AH77" i="10"/>
  <c r="D86" i="10"/>
  <c r="E86" i="10"/>
  <c r="F86" i="10"/>
  <c r="G86" i="10"/>
  <c r="H86" i="10"/>
  <c r="I86" i="10"/>
  <c r="J86" i="10"/>
  <c r="K86" i="10"/>
  <c r="L86" i="10"/>
  <c r="M86" i="10"/>
  <c r="N86" i="10"/>
  <c r="O86" i="10"/>
  <c r="P86" i="10"/>
  <c r="Q86" i="10"/>
  <c r="R86" i="10"/>
  <c r="S86" i="10"/>
  <c r="T86" i="10"/>
  <c r="U86" i="10"/>
  <c r="V86" i="10"/>
  <c r="X86" i="10"/>
  <c r="Y86" i="10"/>
  <c r="Z86" i="10"/>
  <c r="AA86" i="10"/>
  <c r="AB86" i="10"/>
  <c r="AC86" i="10"/>
  <c r="AD86" i="10"/>
  <c r="AE86" i="10"/>
  <c r="AF86" i="10"/>
  <c r="C86" i="10"/>
  <c r="AH45" i="10"/>
  <c r="AH46" i="10"/>
  <c r="AH47" i="10"/>
  <c r="AH48" i="10"/>
  <c r="AH49" i="10"/>
  <c r="AH50" i="10"/>
  <c r="AH51" i="10"/>
  <c r="AH52" i="10"/>
  <c r="AH53" i="10"/>
  <c r="AH54" i="10"/>
  <c r="AH55" i="10"/>
  <c r="AH56" i="10"/>
  <c r="AH57" i="10"/>
  <c r="AH58" i="10"/>
  <c r="AH59" i="10"/>
  <c r="AH60" i="10"/>
  <c r="AH61" i="10"/>
  <c r="AH62" i="10"/>
  <c r="AH63" i="10"/>
  <c r="AH64" i="10"/>
  <c r="AH65" i="10"/>
  <c r="AH66" i="10"/>
  <c r="AH67" i="10"/>
  <c r="AH68" i="10"/>
  <c r="AH69" i="10"/>
  <c r="AH70" i="10"/>
  <c r="AH71" i="10"/>
  <c r="AH72" i="10"/>
  <c r="AH73" i="10"/>
  <c r="AH74" i="10"/>
  <c r="AH75" i="10"/>
  <c r="AH78" i="10"/>
  <c r="AH44" i="10"/>
  <c r="C80" i="10"/>
  <c r="D80" i="10"/>
  <c r="E80" i="10"/>
  <c r="F80" i="10"/>
  <c r="G80" i="10"/>
  <c r="H80" i="10"/>
  <c r="I80" i="10"/>
  <c r="J80" i="10"/>
  <c r="K80" i="10"/>
  <c r="L80" i="10"/>
  <c r="M80" i="10"/>
  <c r="N80" i="10"/>
  <c r="O80" i="10"/>
  <c r="P80" i="10"/>
  <c r="Q80" i="10"/>
  <c r="R80" i="10"/>
  <c r="S80" i="10"/>
  <c r="T80" i="10"/>
  <c r="U80" i="10"/>
  <c r="C82" i="10"/>
  <c r="D82" i="10"/>
  <c r="E82" i="10"/>
  <c r="F82" i="10"/>
  <c r="G82" i="10"/>
  <c r="G83" i="10" s="1"/>
  <c r="H82" i="10"/>
  <c r="I82" i="10"/>
  <c r="J82" i="10"/>
  <c r="K82" i="10"/>
  <c r="L82" i="10"/>
  <c r="M82" i="10"/>
  <c r="N82" i="10"/>
  <c r="O82" i="10"/>
  <c r="P82" i="10"/>
  <c r="Q82" i="10"/>
  <c r="R82" i="10"/>
  <c r="S82" i="10"/>
  <c r="S83" i="10" s="1"/>
  <c r="T82" i="10"/>
  <c r="U82" i="10"/>
  <c r="C84" i="10"/>
  <c r="D84" i="10"/>
  <c r="E84" i="10"/>
  <c r="F84" i="10"/>
  <c r="F85" i="10" s="1"/>
  <c r="G84" i="10"/>
  <c r="H84" i="10"/>
  <c r="I84" i="10"/>
  <c r="J84" i="10"/>
  <c r="K84" i="10"/>
  <c r="L84" i="10"/>
  <c r="M84" i="10"/>
  <c r="N84" i="10"/>
  <c r="O84" i="10"/>
  <c r="P84" i="10"/>
  <c r="P85" i="10" s="1"/>
  <c r="Q84" i="10"/>
  <c r="R84" i="10"/>
  <c r="R85" i="10" s="1"/>
  <c r="S84" i="10"/>
  <c r="T84" i="10"/>
  <c r="U84" i="10"/>
  <c r="AF84" i="10"/>
  <c r="AE84" i="10"/>
  <c r="AD84" i="10"/>
  <c r="AD85" i="10" s="1"/>
  <c r="AC84" i="10"/>
  <c r="AB84" i="10"/>
  <c r="AA84" i="10"/>
  <c r="Z84" i="10"/>
  <c r="Z85" i="10" s="1"/>
  <c r="Y84" i="10"/>
  <c r="X84" i="10"/>
  <c r="X85" i="10" s="1"/>
  <c r="V84" i="10"/>
  <c r="AF82" i="10"/>
  <c r="AE82" i="10"/>
  <c r="AD82" i="10"/>
  <c r="AC82" i="10"/>
  <c r="AB82" i="10"/>
  <c r="AA82" i="10"/>
  <c r="Z82" i="10"/>
  <c r="Y82" i="10"/>
  <c r="X82" i="10"/>
  <c r="V82" i="10"/>
  <c r="AF80" i="10"/>
  <c r="AE80" i="10"/>
  <c r="AD80" i="10"/>
  <c r="AC80" i="10"/>
  <c r="AB80" i="10"/>
  <c r="AA80" i="10"/>
  <c r="Z80" i="10"/>
  <c r="Y80" i="10"/>
  <c r="X80" i="10"/>
  <c r="V80" i="10"/>
  <c r="AF79" i="10"/>
  <c r="AE79" i="10"/>
  <c r="AE83" i="10" s="1"/>
  <c r="AD79" i="10"/>
  <c r="AC79" i="10"/>
  <c r="AB79" i="10"/>
  <c r="AB83" i="10" s="1"/>
  <c r="AA79" i="10"/>
  <c r="Z79" i="10"/>
  <c r="Y79" i="10"/>
  <c r="X79" i="10"/>
  <c r="W79" i="10"/>
  <c r="V79" i="10"/>
  <c r="V85" i="10" s="1"/>
  <c r="U79" i="10"/>
  <c r="U85" i="10" s="1"/>
  <c r="T79" i="10"/>
  <c r="T85" i="10" s="1"/>
  <c r="S79" i="10"/>
  <c r="R79" i="10"/>
  <c r="Q79" i="10"/>
  <c r="P79" i="10"/>
  <c r="P83" i="10" s="1"/>
  <c r="O79" i="10"/>
  <c r="O83" i="10" s="1"/>
  <c r="N79" i="10"/>
  <c r="M79" i="10"/>
  <c r="M83" i="10" s="1"/>
  <c r="L79" i="10"/>
  <c r="K79" i="10"/>
  <c r="K83" i="10" s="1"/>
  <c r="J79" i="10"/>
  <c r="I79" i="10"/>
  <c r="H79" i="10"/>
  <c r="G79" i="10"/>
  <c r="F79" i="10"/>
  <c r="E79" i="10"/>
  <c r="D79" i="10"/>
  <c r="C79" i="10"/>
  <c r="C83" i="10" s="1"/>
  <c r="D43" i="10"/>
  <c r="E43" i="10" s="1"/>
  <c r="F43" i="10" s="1"/>
  <c r="G43" i="10" s="1"/>
  <c r="H43" i="10" s="1"/>
  <c r="I43" i="10" s="1"/>
  <c r="J43" i="10" s="1"/>
  <c r="K43" i="10" s="1"/>
  <c r="L43" i="10" s="1"/>
  <c r="M43" i="10" s="1"/>
  <c r="N43" i="10" s="1"/>
  <c r="O43" i="10" s="1"/>
  <c r="P43" i="10" s="1"/>
  <c r="Q43" i="10" s="1"/>
  <c r="R43" i="10" s="1"/>
  <c r="S43" i="10" s="1"/>
  <c r="T43" i="10" s="1"/>
  <c r="U43" i="10" s="1"/>
  <c r="V43" i="10" s="1"/>
  <c r="W43" i="10" s="1"/>
  <c r="X43" i="10" s="1"/>
  <c r="Y43" i="10" s="1"/>
  <c r="Z43" i="10" s="1"/>
  <c r="AA43" i="10" s="1"/>
  <c r="AB43" i="10" s="1"/>
  <c r="AC43" i="10" s="1"/>
  <c r="AD43" i="10" s="1"/>
  <c r="AE43" i="10" s="1"/>
  <c r="AF43" i="10" s="1"/>
  <c r="AF40" i="10"/>
  <c r="AE40" i="10"/>
  <c r="AD40" i="10"/>
  <c r="AC40" i="10"/>
  <c r="AB40" i="10"/>
  <c r="AA40" i="10"/>
  <c r="Z40" i="10"/>
  <c r="Y40" i="10"/>
  <c r="X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D40" i="10"/>
  <c r="C40" i="10"/>
  <c r="AF38" i="10"/>
  <c r="AE38" i="10"/>
  <c r="AD38" i="10"/>
  <c r="AC38" i="10"/>
  <c r="AB38" i="10"/>
  <c r="AA38" i="10"/>
  <c r="Z38" i="10"/>
  <c r="Y38" i="10"/>
  <c r="X38" i="10"/>
  <c r="V38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D38" i="10"/>
  <c r="C38" i="10"/>
  <c r="AF36" i="10"/>
  <c r="AF89" i="10" s="1"/>
  <c r="AF90" i="10" s="1"/>
  <c r="AE36" i="10"/>
  <c r="AE89" i="10" s="1"/>
  <c r="AE90" i="10" s="1"/>
  <c r="AD36" i="10"/>
  <c r="AD89" i="10" s="1"/>
  <c r="AD90" i="10" s="1"/>
  <c r="AC36" i="10"/>
  <c r="AB36" i="10"/>
  <c r="AA36" i="10"/>
  <c r="AA89" i="10" s="1"/>
  <c r="AA90" i="10" s="1"/>
  <c r="Z36" i="10"/>
  <c r="Z89" i="10" s="1"/>
  <c r="Z90" i="10" s="1"/>
  <c r="Y36" i="10"/>
  <c r="Y89" i="10" s="1"/>
  <c r="Y90" i="10" s="1"/>
  <c r="X36" i="10"/>
  <c r="V36" i="10"/>
  <c r="U36" i="10"/>
  <c r="T36" i="10"/>
  <c r="T89" i="10" s="1"/>
  <c r="T90" i="10" s="1"/>
  <c r="S36" i="10"/>
  <c r="S89" i="10" s="1"/>
  <c r="S90" i="10" s="1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D36" i="10"/>
  <c r="C36" i="10"/>
  <c r="AH34" i="10"/>
  <c r="AH33" i="10"/>
  <c r="AH32" i="10"/>
  <c r="AH31" i="10"/>
  <c r="AH30" i="10"/>
  <c r="AH29" i="10"/>
  <c r="AH28" i="10"/>
  <c r="AH27" i="10"/>
  <c r="AH26" i="10"/>
  <c r="AH25" i="10"/>
  <c r="AH24" i="10"/>
  <c r="AH23" i="10"/>
  <c r="AH22" i="10"/>
  <c r="AH21" i="10"/>
  <c r="AH20" i="10"/>
  <c r="AH19" i="10"/>
  <c r="AH18" i="10"/>
  <c r="AH17" i="10"/>
  <c r="AH16" i="10"/>
  <c r="AH15" i="10"/>
  <c r="AH14" i="10"/>
  <c r="AH13" i="10"/>
  <c r="AH12" i="10"/>
  <c r="AH11" i="10"/>
  <c r="AH10" i="10"/>
  <c r="AH9" i="10"/>
  <c r="AH8" i="10"/>
  <c r="AH7" i="10"/>
  <c r="AH6" i="10"/>
  <c r="AH5" i="10"/>
  <c r="AH4" i="10"/>
  <c r="AH3" i="10"/>
  <c r="AH2" i="10"/>
  <c r="D1" i="10"/>
  <c r="E1" i="10" s="1"/>
  <c r="F1" i="10" s="1"/>
  <c r="G1" i="10" s="1"/>
  <c r="H1" i="10" s="1"/>
  <c r="I1" i="10" s="1"/>
  <c r="J1" i="10" s="1"/>
  <c r="K1" i="10" s="1"/>
  <c r="L1" i="10" s="1"/>
  <c r="M1" i="10" s="1"/>
  <c r="N1" i="10" s="1"/>
  <c r="O1" i="10" s="1"/>
  <c r="P1" i="10" s="1"/>
  <c r="Q1" i="10" s="1"/>
  <c r="R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C36" i="9"/>
  <c r="U4" i="15" l="1"/>
  <c r="U13" i="15" s="1" a="1"/>
  <c r="U13" i="15" s="1"/>
  <c r="B16" i="15" s="1"/>
  <c r="AH35" i="8"/>
  <c r="AH36" i="8" s="1"/>
  <c r="U83" i="10"/>
  <c r="N83" i="10"/>
  <c r="AB89" i="10"/>
  <c r="AB90" i="10" s="1"/>
  <c r="AC83" i="10"/>
  <c r="G85" i="10"/>
  <c r="H85" i="10"/>
  <c r="D85" i="10"/>
  <c r="W89" i="10"/>
  <c r="W90" i="10" s="1"/>
  <c r="L83" i="10"/>
  <c r="AA85" i="10"/>
  <c r="I83" i="10"/>
  <c r="X83" i="10"/>
  <c r="U89" i="10"/>
  <c r="U90" i="10" s="1"/>
  <c r="Q85" i="10"/>
  <c r="E85" i="10"/>
  <c r="T83" i="10"/>
  <c r="H83" i="10"/>
  <c r="Z83" i="10"/>
  <c r="O85" i="10"/>
  <c r="C85" i="10"/>
  <c r="R83" i="10"/>
  <c r="F83" i="10"/>
  <c r="Y83" i="10"/>
  <c r="AA83" i="10"/>
  <c r="AB85" i="10"/>
  <c r="N85" i="10"/>
  <c r="Q83" i="10"/>
  <c r="E83" i="10"/>
  <c r="AC85" i="10"/>
  <c r="M85" i="10"/>
  <c r="D83" i="10"/>
  <c r="K81" i="10"/>
  <c r="L85" i="10"/>
  <c r="AD83" i="10"/>
  <c r="K85" i="10"/>
  <c r="X89" i="10"/>
  <c r="X90" i="10" s="1"/>
  <c r="AF85" i="10"/>
  <c r="J85" i="10"/>
  <c r="I85" i="10"/>
  <c r="V83" i="10"/>
  <c r="S85" i="10"/>
  <c r="J83" i="10"/>
  <c r="AH86" i="10"/>
  <c r="AH87" i="10" s="1"/>
  <c r="AH84" i="10"/>
  <c r="AH85" i="10" s="1"/>
  <c r="AH82" i="10"/>
  <c r="AH83" i="10" s="1"/>
  <c r="AH80" i="10"/>
  <c r="AC89" i="10"/>
  <c r="AC90" i="10" s="1"/>
  <c r="AH40" i="10"/>
  <c r="AH41" i="10" s="1"/>
  <c r="AH38" i="10"/>
  <c r="AH39" i="10" s="1"/>
  <c r="V89" i="10"/>
  <c r="V90" i="10" s="1"/>
  <c r="AF83" i="10"/>
  <c r="AH36" i="10"/>
  <c r="AH37" i="10" s="1"/>
  <c r="Y85" i="10"/>
  <c r="AE85" i="10"/>
  <c r="AF84" i="9" l="1"/>
  <c r="AE84" i="9"/>
  <c r="AD84" i="9"/>
  <c r="AC84" i="9"/>
  <c r="AC85" i="9" s="1"/>
  <c r="AB84" i="9"/>
  <c r="AA84" i="9"/>
  <c r="Z84" i="9"/>
  <c r="Z85" i="9" s="1"/>
  <c r="Y84" i="9"/>
  <c r="Y85" i="9" s="1"/>
  <c r="X84" i="9"/>
  <c r="X85" i="9" s="1"/>
  <c r="V84" i="9"/>
  <c r="V85" i="9" s="1"/>
  <c r="AF82" i="9"/>
  <c r="AE82" i="9"/>
  <c r="AD82" i="9"/>
  <c r="AC82" i="9"/>
  <c r="AC83" i="9" s="1"/>
  <c r="AB82" i="9"/>
  <c r="AA82" i="9"/>
  <c r="Z82" i="9"/>
  <c r="Z83" i="9" s="1"/>
  <c r="Y82" i="9"/>
  <c r="X82" i="9"/>
  <c r="X83" i="9" s="1"/>
  <c r="V82" i="9"/>
  <c r="V83" i="9" s="1"/>
  <c r="AF80" i="9"/>
  <c r="AE80" i="9"/>
  <c r="AD80" i="9"/>
  <c r="AC80" i="9"/>
  <c r="AC81" i="9" s="1"/>
  <c r="AB80" i="9"/>
  <c r="AB81" i="9" s="1"/>
  <c r="AA80" i="9"/>
  <c r="Z80" i="9"/>
  <c r="Y80" i="9"/>
  <c r="Y81" i="9" s="1"/>
  <c r="X80" i="9"/>
  <c r="V80" i="9"/>
  <c r="V81" i="9" s="1"/>
  <c r="AF78" i="9"/>
  <c r="AE78" i="9"/>
  <c r="AD78" i="9"/>
  <c r="AC78" i="9"/>
  <c r="AB78" i="9"/>
  <c r="AA78" i="9"/>
  <c r="Z78" i="9"/>
  <c r="Y78" i="9"/>
  <c r="X78" i="9"/>
  <c r="V78" i="9"/>
  <c r="V79" i="9" s="1"/>
  <c r="AF77" i="9"/>
  <c r="AE77" i="9"/>
  <c r="AE81" i="9" s="1"/>
  <c r="AD77" i="9"/>
  <c r="AD85" i="9" s="1"/>
  <c r="AC77" i="9"/>
  <c r="AB77" i="9"/>
  <c r="AA77" i="9"/>
  <c r="Z77" i="9"/>
  <c r="Z81" i="9" s="1"/>
  <c r="Y77" i="9"/>
  <c r="X77" i="9"/>
  <c r="W77" i="9"/>
  <c r="V77" i="9"/>
  <c r="U77" i="9"/>
  <c r="U79" i="9" s="1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D77" i="9"/>
  <c r="C77" i="9"/>
  <c r="D43" i="9"/>
  <c r="E43" i="9" s="1"/>
  <c r="F43" i="9" s="1"/>
  <c r="G43" i="9" s="1"/>
  <c r="H43" i="9" s="1"/>
  <c r="I43" i="9" s="1"/>
  <c r="J43" i="9" s="1"/>
  <c r="K43" i="9" s="1"/>
  <c r="L43" i="9" s="1"/>
  <c r="M43" i="9" s="1"/>
  <c r="N43" i="9" s="1"/>
  <c r="O43" i="9" s="1"/>
  <c r="P43" i="9" s="1"/>
  <c r="Q43" i="9" s="1"/>
  <c r="R43" i="9" s="1"/>
  <c r="S43" i="9" s="1"/>
  <c r="T43" i="9" s="1"/>
  <c r="U43" i="9" s="1"/>
  <c r="V43" i="9" s="1"/>
  <c r="W43" i="9" s="1"/>
  <c r="X43" i="9" s="1"/>
  <c r="Y43" i="9" s="1"/>
  <c r="Z43" i="9" s="1"/>
  <c r="AA43" i="9" s="1"/>
  <c r="AB43" i="9" s="1"/>
  <c r="AC43" i="9" s="1"/>
  <c r="AD43" i="9" s="1"/>
  <c r="AE43" i="9" s="1"/>
  <c r="AF43" i="9" s="1"/>
  <c r="AF40" i="9"/>
  <c r="AE40" i="9"/>
  <c r="AD40" i="9"/>
  <c r="AC40" i="9"/>
  <c r="AB40" i="9"/>
  <c r="AA40" i="9"/>
  <c r="Z40" i="9"/>
  <c r="Y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D40" i="9"/>
  <c r="C40" i="9"/>
  <c r="S39" i="9"/>
  <c r="H39" i="9"/>
  <c r="G39" i="9"/>
  <c r="AF38" i="9"/>
  <c r="AF39" i="9" s="1"/>
  <c r="AE38" i="9"/>
  <c r="AE39" i="9" s="1"/>
  <c r="AD38" i="9"/>
  <c r="AD39" i="9" s="1"/>
  <c r="AC38" i="9"/>
  <c r="AC39" i="9" s="1"/>
  <c r="AB38" i="9"/>
  <c r="AB39" i="9" s="1"/>
  <c r="AA38" i="9"/>
  <c r="AA39" i="9" s="1"/>
  <c r="Z38" i="9"/>
  <c r="Z39" i="9" s="1"/>
  <c r="Y38" i="9"/>
  <c r="Y39" i="9" s="1"/>
  <c r="V38" i="9"/>
  <c r="V39" i="9" s="1"/>
  <c r="U38" i="9"/>
  <c r="U39" i="9" s="1"/>
  <c r="T38" i="9"/>
  <c r="T39" i="9" s="1"/>
  <c r="S38" i="9"/>
  <c r="R38" i="9"/>
  <c r="R39" i="9" s="1"/>
  <c r="Q38" i="9"/>
  <c r="Q39" i="9" s="1"/>
  <c r="P38" i="9"/>
  <c r="P39" i="9" s="1"/>
  <c r="O38" i="9"/>
  <c r="O39" i="9" s="1"/>
  <c r="N38" i="9"/>
  <c r="N39" i="9" s="1"/>
  <c r="M38" i="9"/>
  <c r="M39" i="9" s="1"/>
  <c r="L38" i="9"/>
  <c r="L39" i="9" s="1"/>
  <c r="K38" i="9"/>
  <c r="K39" i="9" s="1"/>
  <c r="J38" i="9"/>
  <c r="J39" i="9" s="1"/>
  <c r="I38" i="9"/>
  <c r="I39" i="9" s="1"/>
  <c r="H38" i="9"/>
  <c r="G38" i="9"/>
  <c r="F38" i="9"/>
  <c r="F39" i="9" s="1"/>
  <c r="E38" i="9"/>
  <c r="E39" i="9" s="1"/>
  <c r="D38" i="9"/>
  <c r="D39" i="9" s="1"/>
  <c r="C38" i="9"/>
  <c r="C39" i="9" s="1"/>
  <c r="AF36" i="9"/>
  <c r="AF87" i="9" s="1"/>
  <c r="AF88" i="9" s="1"/>
  <c r="AE36" i="9"/>
  <c r="AD36" i="9"/>
  <c r="AD87" i="9" s="1"/>
  <c r="AD88" i="9" s="1"/>
  <c r="AC36" i="9"/>
  <c r="AC87" i="9" s="1"/>
  <c r="AC88" i="9" s="1"/>
  <c r="AB36" i="9"/>
  <c r="AB87" i="9" s="1"/>
  <c r="AB88" i="9" s="1"/>
  <c r="AA36" i="9"/>
  <c r="AA87" i="9" s="1"/>
  <c r="AA88" i="9" s="1"/>
  <c r="Z36" i="9"/>
  <c r="Z87" i="9" s="1"/>
  <c r="Z88" i="9" s="1"/>
  <c r="Y36" i="9"/>
  <c r="Y87" i="9" s="1"/>
  <c r="Y88" i="9" s="1"/>
  <c r="X87" i="9"/>
  <c r="X88" i="9" s="1"/>
  <c r="W87" i="9"/>
  <c r="W88" i="9" s="1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E36" i="9"/>
  <c r="D36" i="9"/>
  <c r="AH35" i="9"/>
  <c r="AH34" i="9"/>
  <c r="AH33" i="9"/>
  <c r="AH32" i="9"/>
  <c r="AH31" i="9"/>
  <c r="AH30" i="9"/>
  <c r="AH29" i="9"/>
  <c r="AH28" i="9"/>
  <c r="AH27" i="9"/>
  <c r="AH26" i="9"/>
  <c r="AH25" i="9"/>
  <c r="AH24" i="9"/>
  <c r="AH23" i="9"/>
  <c r="AH22" i="9"/>
  <c r="AH21" i="9"/>
  <c r="AH20" i="9"/>
  <c r="AH19" i="9"/>
  <c r="AH18" i="9"/>
  <c r="AH17" i="9"/>
  <c r="AH16" i="9"/>
  <c r="AH15" i="9"/>
  <c r="AH14" i="9"/>
  <c r="AH13" i="9"/>
  <c r="AH12" i="9"/>
  <c r="AH11" i="9"/>
  <c r="AH10" i="9"/>
  <c r="AH9" i="9"/>
  <c r="AH8" i="9"/>
  <c r="AH7" i="9"/>
  <c r="AH6" i="9"/>
  <c r="AH5" i="9"/>
  <c r="AH4" i="9"/>
  <c r="AH3" i="9"/>
  <c r="AH2" i="9"/>
  <c r="E1" i="9"/>
  <c r="F1" i="9" s="1"/>
  <c r="G1" i="9" s="1"/>
  <c r="H1" i="9" s="1"/>
  <c r="I1" i="9" s="1"/>
  <c r="J1" i="9" s="1"/>
  <c r="K1" i="9" s="1"/>
  <c r="L1" i="9" s="1"/>
  <c r="M1" i="9" s="1"/>
  <c r="N1" i="9" s="1"/>
  <c r="O1" i="9" s="1"/>
  <c r="P1" i="9" s="1"/>
  <c r="Q1" i="9" s="1"/>
  <c r="R1" i="9" s="1"/>
  <c r="S1" i="9" s="1"/>
  <c r="T1" i="9" s="1"/>
  <c r="U1" i="9" s="1"/>
  <c r="V1" i="9" s="1"/>
  <c r="W1" i="9" s="1"/>
  <c r="X1" i="9" s="1"/>
  <c r="Y1" i="9" s="1"/>
  <c r="Z1" i="9" s="1"/>
  <c r="AA1" i="9" s="1"/>
  <c r="AB1" i="9" s="1"/>
  <c r="AC1" i="9" s="1"/>
  <c r="AD1" i="9" s="1"/>
  <c r="AE1" i="9" s="1"/>
  <c r="AF1" i="9" s="1"/>
  <c r="D1" i="9"/>
  <c r="AF21" i="8"/>
  <c r="AE21" i="8"/>
  <c r="AD21" i="8"/>
  <c r="AC21" i="8"/>
  <c r="AB21" i="8"/>
  <c r="AA21" i="8"/>
  <c r="Z21" i="8"/>
  <c r="Y21" i="8"/>
  <c r="X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E21" i="8"/>
  <c r="D21" i="8"/>
  <c r="C21" i="8"/>
  <c r="AH20" i="8"/>
  <c r="AH19" i="8"/>
  <c r="AH18" i="8"/>
  <c r="AH17" i="8"/>
  <c r="AH16" i="8"/>
  <c r="AH15" i="8"/>
  <c r="AH14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C10" i="8"/>
  <c r="AH9" i="8"/>
  <c r="AH8" i="8"/>
  <c r="AH7" i="8"/>
  <c r="AH6" i="8"/>
  <c r="AH5" i="8"/>
  <c r="AH4" i="8"/>
  <c r="AH3" i="8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BZ8" i="3"/>
  <c r="G8" i="3"/>
  <c r="D8" i="3"/>
  <c r="E8" i="3"/>
  <c r="F8" i="3"/>
  <c r="H8" i="3"/>
  <c r="I8" i="3"/>
  <c r="J8" i="3"/>
  <c r="K8" i="3"/>
  <c r="L8" i="3"/>
  <c r="M8" i="3"/>
  <c r="N8" i="3"/>
  <c r="O8" i="3"/>
  <c r="C8" i="3"/>
  <c r="B8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B5" i="3"/>
  <c r="W85" i="9" l="1"/>
  <c r="AE87" i="9"/>
  <c r="AE88" i="9" s="1"/>
  <c r="AB83" i="9"/>
  <c r="AA83" i="9"/>
  <c r="AA85" i="9"/>
  <c r="AA81" i="9"/>
  <c r="AB85" i="9"/>
  <c r="AH40" i="9"/>
  <c r="AH41" i="9" s="1"/>
  <c r="AD83" i="9"/>
  <c r="AD81" i="9"/>
  <c r="AE83" i="9"/>
  <c r="AE85" i="9"/>
  <c r="AF83" i="9"/>
  <c r="AF85" i="9"/>
  <c r="AF81" i="9"/>
  <c r="AH38" i="9"/>
  <c r="AH39" i="9" s="1"/>
  <c r="X81" i="9"/>
  <c r="Y83" i="9"/>
  <c r="AH36" i="9"/>
  <c r="AH37" i="9" s="1"/>
  <c r="AH21" i="8"/>
  <c r="AH22" i="8" s="1"/>
  <c r="AH10" i="8"/>
  <c r="AH11" i="8" s="1"/>
  <c r="W77" i="4" l="1"/>
  <c r="X77" i="4"/>
  <c r="Y77" i="4"/>
  <c r="Z77" i="4"/>
  <c r="AA77" i="4"/>
  <c r="AB77" i="4"/>
  <c r="AC77" i="4"/>
  <c r="AD77" i="4"/>
  <c r="AE77" i="4"/>
  <c r="AF77" i="4"/>
  <c r="C77" i="4"/>
  <c r="D77" i="4"/>
  <c r="E77" i="4"/>
  <c r="F77" i="4"/>
  <c r="G77" i="4"/>
  <c r="H77" i="4"/>
  <c r="I77" i="4"/>
  <c r="J77" i="4"/>
  <c r="K77" i="4"/>
  <c r="L77" i="4"/>
  <c r="M77" i="4"/>
  <c r="N77" i="4"/>
  <c r="O77" i="4"/>
  <c r="P77" i="4"/>
  <c r="Q77" i="4"/>
  <c r="R77" i="4"/>
  <c r="S77" i="4"/>
  <c r="T77" i="4"/>
  <c r="U77" i="4"/>
  <c r="AF38" i="4"/>
  <c r="AF40" i="4"/>
  <c r="AH35" i="4"/>
  <c r="AH3" i="4"/>
  <c r="AH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2" i="4"/>
  <c r="W36" i="4"/>
  <c r="Z36" i="4"/>
  <c r="AA36" i="4"/>
  <c r="AB36" i="4"/>
  <c r="AC36" i="4"/>
  <c r="AD36" i="4"/>
  <c r="AE36" i="4"/>
  <c r="AF36" i="4"/>
  <c r="W38" i="4"/>
  <c r="Z38" i="4"/>
  <c r="AA38" i="4"/>
  <c r="AB38" i="4"/>
  <c r="AC38" i="4"/>
  <c r="AD38" i="4"/>
  <c r="AE38" i="4"/>
  <c r="W40" i="4"/>
  <c r="Z40" i="4"/>
  <c r="AA40" i="4"/>
  <c r="AB40" i="4"/>
  <c r="AC40" i="4"/>
  <c r="AD40" i="4"/>
  <c r="AE40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AH40" i="4" l="1"/>
  <c r="AH41" i="4" s="1"/>
  <c r="AH38" i="4"/>
  <c r="AH39" i="4" s="1"/>
  <c r="AH36" i="4"/>
  <c r="AH37" i="4" s="1"/>
  <c r="S87" i="4" l="1"/>
  <c r="S88" i="4" s="1"/>
  <c r="T87" i="4"/>
  <c r="T88" i="4" s="1"/>
  <c r="U87" i="4"/>
  <c r="U88" i="4" s="1"/>
  <c r="Y87" i="4"/>
  <c r="Y88" i="4" s="1"/>
  <c r="Z87" i="4"/>
  <c r="Z88" i="4" s="1"/>
  <c r="AA87" i="4"/>
  <c r="AA88" i="4" s="1"/>
  <c r="AB87" i="4"/>
  <c r="AB88" i="4" s="1"/>
  <c r="AC87" i="4"/>
  <c r="AC88" i="4" s="1"/>
  <c r="AD87" i="4"/>
  <c r="AD88" i="4" s="1"/>
  <c r="AE87" i="4"/>
  <c r="AE88" i="4" s="1"/>
  <c r="AF87" i="4"/>
  <c r="AF88" i="4" s="1"/>
  <c r="W87" i="4"/>
  <c r="W88" i="4" s="1"/>
  <c r="W84" i="4"/>
  <c r="Y84" i="4"/>
  <c r="Z84" i="4"/>
  <c r="AA84" i="4"/>
  <c r="AB84" i="4"/>
  <c r="AC84" i="4"/>
  <c r="AD84" i="4"/>
  <c r="AE84" i="4"/>
  <c r="AF84" i="4"/>
  <c r="V84" i="4"/>
  <c r="V77" i="4"/>
  <c r="V36" i="4"/>
  <c r="E43" i="4"/>
  <c r="F43" i="4" s="1"/>
  <c r="G43" i="4" s="1"/>
  <c r="H43" i="4" s="1"/>
  <c r="I43" i="4" s="1"/>
  <c r="J43" i="4" s="1"/>
  <c r="K43" i="4" s="1"/>
  <c r="L43" i="4" s="1"/>
  <c r="M43" i="4" s="1"/>
  <c r="N43" i="4" s="1"/>
  <c r="O43" i="4" s="1"/>
  <c r="P43" i="4" s="1"/>
  <c r="Q43" i="4" s="1"/>
  <c r="R43" i="4" s="1"/>
  <c r="S43" i="4" s="1"/>
  <c r="T43" i="4" s="1"/>
  <c r="U43" i="4" s="1"/>
  <c r="V43" i="4" s="1"/>
  <c r="W43" i="4" s="1"/>
  <c r="X43" i="4" s="1"/>
  <c r="Y43" i="4" s="1"/>
  <c r="Z43" i="4" s="1"/>
  <c r="AA43" i="4" s="1"/>
  <c r="AB43" i="4" s="1"/>
  <c r="AC43" i="4" s="1"/>
  <c r="AD43" i="4" s="1"/>
  <c r="AE43" i="4" s="1"/>
  <c r="AF43" i="4" s="1"/>
  <c r="D43" i="4"/>
  <c r="V40" i="4"/>
  <c r="V38" i="4"/>
  <c r="D1" i="4"/>
  <c r="E1" i="4" s="1"/>
  <c r="F1" i="4" s="1"/>
  <c r="G1" i="4" s="1"/>
  <c r="H1" i="4" s="1"/>
  <c r="I1" i="4" s="1"/>
  <c r="J1" i="4" s="1"/>
  <c r="K1" i="4" s="1"/>
  <c r="L1" i="4" s="1"/>
  <c r="M1" i="4" s="1"/>
  <c r="N1" i="4" s="1"/>
  <c r="O1" i="4" s="1"/>
  <c r="P1" i="4" s="1"/>
  <c r="Q1" i="4" s="1"/>
  <c r="R1" i="4" s="1"/>
  <c r="S1" i="4" s="1"/>
  <c r="T1" i="4" s="1"/>
  <c r="U1" i="4" s="1"/>
  <c r="V1" i="4" s="1"/>
  <c r="W1" i="4" s="1"/>
  <c r="X1" i="4" s="1"/>
  <c r="Y1" i="4" s="1"/>
  <c r="Z1" i="4" s="1"/>
  <c r="AA1" i="4" s="1"/>
  <c r="AB1" i="4" s="1"/>
  <c r="AC1" i="4" s="1"/>
  <c r="AD1" i="4" s="1"/>
  <c r="AE1" i="4" s="1"/>
  <c r="AF1" i="4" s="1"/>
  <c r="X87" i="4" l="1"/>
  <c r="X88" i="4" s="1"/>
  <c r="V87" i="4"/>
  <c r="V88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<sst xmlns="http://schemas.openxmlformats.org/spreadsheetml/2006/main" count="558" uniqueCount="151">
  <si>
    <t>Bouillons</t>
  </si>
  <si>
    <t>Cailloux</t>
  </si>
  <si>
    <t>Coups</t>
  </si>
  <si>
    <t xml:space="preserve">Retrait </t>
  </si>
  <si>
    <t>Voile</t>
  </si>
  <si>
    <t>Calcinure</t>
  </si>
  <si>
    <t>Marque galette</t>
  </si>
  <si>
    <t>Déformation</t>
  </si>
  <si>
    <t xml:space="preserve">Picots Int. </t>
  </si>
  <si>
    <t>Ebreche</t>
  </si>
  <si>
    <t>Lèvre</t>
  </si>
  <si>
    <t>Pété</t>
  </si>
  <si>
    <t>Forage</t>
  </si>
  <si>
    <t xml:space="preserve">Raie inter </t>
  </si>
  <si>
    <t xml:space="preserve">Enfoncé </t>
  </si>
  <si>
    <t xml:space="preserve">Bleu Acide </t>
  </si>
  <si>
    <t xml:space="preserve">Coups </t>
  </si>
  <si>
    <t>Picots Fond</t>
  </si>
  <si>
    <t>Rayure intérieur</t>
  </si>
  <si>
    <t>Col excentré</t>
  </si>
  <si>
    <t>Autres</t>
  </si>
  <si>
    <t>Nb pièces traitées</t>
  </si>
  <si>
    <t>Taux de rebut</t>
  </si>
  <si>
    <t>NB pièces NC défaut bandeau</t>
  </si>
  <si>
    <t>Nb Pièce Défaut Bidon</t>
  </si>
  <si>
    <t xml:space="preserve">Nb pièce NC </t>
  </si>
  <si>
    <t>Taux de rebut Défaut bandeau</t>
  </si>
  <si>
    <t>Taux de rebuts défaut Bidon</t>
  </si>
  <si>
    <t>Bandeau</t>
  </si>
  <si>
    <t>Bidon</t>
  </si>
  <si>
    <t>Total Mensuel</t>
  </si>
  <si>
    <t>Défauts Casse / Date</t>
  </si>
  <si>
    <t>Défauts Réparation / Date</t>
  </si>
  <si>
    <t>Picots</t>
  </si>
  <si>
    <t>Plis, Virgules</t>
  </si>
  <si>
    <t>Coup</t>
  </si>
  <si>
    <t>Marque Galette</t>
  </si>
  <si>
    <t>Gravure Côté</t>
  </si>
  <si>
    <t>Autre</t>
  </si>
  <si>
    <t>Peau d'oranges</t>
  </si>
  <si>
    <t>Raies</t>
  </si>
  <si>
    <t>Mousse</t>
  </si>
  <si>
    <t>Calcinures</t>
  </si>
  <si>
    <t>Marque Rep</t>
  </si>
  <si>
    <t>Barbe</t>
  </si>
  <si>
    <t xml:space="preserve">Ebreche Polie </t>
  </si>
  <si>
    <t>Crôute</t>
  </si>
  <si>
    <t>Fond</t>
  </si>
  <si>
    <t>Picots/plis</t>
  </si>
  <si>
    <t>Gravure</t>
  </si>
  <si>
    <t>Picot Int</t>
  </si>
  <si>
    <t>Col max</t>
  </si>
  <si>
    <t>Nb pièce à rep</t>
  </si>
  <si>
    <t xml:space="preserve">Taux de rep </t>
  </si>
  <si>
    <t>NB pièces à rep défaut bandeau</t>
  </si>
  <si>
    <t>Taux de rep Défaut bandeau</t>
  </si>
  <si>
    <t>Nb Pièce à rep Défaut Bidon</t>
  </si>
  <si>
    <t>Taux de rep défaut Bidon</t>
  </si>
  <si>
    <t>Nb Pièce à rep Défaut Fond</t>
  </si>
  <si>
    <t>Taux de rep défaut Fond</t>
  </si>
  <si>
    <t>Pièces conforme</t>
  </si>
  <si>
    <t xml:space="preserve">Taux de pièces Conforme </t>
  </si>
  <si>
    <t>Cailloux  (Bi)</t>
  </si>
  <si>
    <t>Bouillons(Ba)</t>
  </si>
  <si>
    <t>Cailloux (Ba)</t>
  </si>
  <si>
    <t>Coups(Ba)</t>
  </si>
  <si>
    <t>Calcinure(Ba)</t>
  </si>
  <si>
    <t>Bouillons (Bi)</t>
  </si>
  <si>
    <t>Calcinure (Bi)</t>
  </si>
  <si>
    <t>Verres collés(Bi)</t>
  </si>
  <si>
    <t>Verre Collée(Ba)</t>
  </si>
  <si>
    <t xml:space="preserve">Forage excentré 
</t>
  </si>
  <si>
    <t>Col travers</t>
  </si>
  <si>
    <t>Mauvais rincage PA</t>
  </si>
  <si>
    <t>Picots int</t>
  </si>
  <si>
    <t>Ebrêche</t>
  </si>
  <si>
    <t>Verre collé</t>
  </si>
  <si>
    <t>Forage excentré(Col travers)</t>
  </si>
  <si>
    <t>Col court</t>
  </si>
  <si>
    <t>Carnette large</t>
  </si>
  <si>
    <t>Casse forage</t>
  </si>
  <si>
    <t>Col excentrée</t>
  </si>
  <si>
    <t>Casse col</t>
  </si>
  <si>
    <t>Casse fond</t>
  </si>
  <si>
    <t>Forage trop grand</t>
  </si>
  <si>
    <t>Col non débouchant</t>
  </si>
  <si>
    <t>Casse machine</t>
  </si>
  <si>
    <t>Col étroit</t>
  </si>
  <si>
    <t>Fond calciné</t>
  </si>
  <si>
    <t>Col de travers</t>
  </si>
  <si>
    <t>Col calcinée</t>
  </si>
  <si>
    <t>Col tordu</t>
  </si>
  <si>
    <t>Col filée</t>
  </si>
  <si>
    <t>Cogné</t>
  </si>
  <si>
    <t>Casse</t>
  </si>
  <si>
    <t>Col Large</t>
  </si>
  <si>
    <t>Eapule déformé</t>
  </si>
  <si>
    <t>Bandeau retrait</t>
  </si>
  <si>
    <t>Col intérieur déformé</t>
  </si>
  <si>
    <t>col de travers</t>
  </si>
  <si>
    <t>Col avant rebut GS4</t>
  </si>
  <si>
    <t>Casse avant GS4</t>
  </si>
  <si>
    <t>Bidon calciné</t>
  </si>
  <si>
    <t>Retrait</t>
  </si>
  <si>
    <t>Marques galette</t>
  </si>
  <si>
    <t>Raie inter</t>
  </si>
  <si>
    <t>Enfoncé</t>
  </si>
  <si>
    <t>Bleu Acide</t>
  </si>
  <si>
    <t>Rayure int</t>
  </si>
  <si>
    <t>Col large</t>
  </si>
  <si>
    <t>Contenances</t>
  </si>
  <si>
    <t>Cem/contenance</t>
  </si>
  <si>
    <t>PA</t>
  </si>
  <si>
    <t>Casse PA</t>
  </si>
  <si>
    <t>Bleu d'acide</t>
  </si>
  <si>
    <t xml:space="preserve">Potée 
</t>
  </si>
  <si>
    <t>Croute</t>
  </si>
  <si>
    <t>Chanfrein</t>
  </si>
  <si>
    <t>Flex</t>
  </si>
  <si>
    <t xml:space="preserve">Forage </t>
  </si>
  <si>
    <t xml:space="preserve">Casse Forage </t>
  </si>
  <si>
    <t>Trainée d'étoile</t>
  </si>
  <si>
    <t>Défaut bagues</t>
  </si>
  <si>
    <t>Col Excentrée</t>
  </si>
  <si>
    <t>Col non Débouchant</t>
  </si>
  <si>
    <t>Col de Travers</t>
  </si>
  <si>
    <t xml:space="preserve">Date </t>
  </si>
  <si>
    <t>1 er choix</t>
  </si>
  <si>
    <t>Choix Rep</t>
  </si>
  <si>
    <t>Choix final</t>
  </si>
  <si>
    <t>Reprise Main</t>
  </si>
  <si>
    <t>Calciné</t>
  </si>
  <si>
    <t xml:space="preserve">Autres </t>
  </si>
  <si>
    <t>Epaule déformé</t>
  </si>
  <si>
    <t>GS4</t>
  </si>
  <si>
    <t xml:space="preserve">Col large </t>
  </si>
  <si>
    <t>CEM/contenance</t>
  </si>
  <si>
    <t>Taux de NQ</t>
  </si>
  <si>
    <t>Objectif</t>
  </si>
  <si>
    <t xml:space="preserve">Taux de NQ globale choix </t>
  </si>
  <si>
    <t>Taux de NQ globale Ligne</t>
  </si>
  <si>
    <t>Taux de rebut RUG</t>
  </si>
  <si>
    <t>0 %</t>
  </si>
  <si>
    <t>Poste</t>
  </si>
  <si>
    <t xml:space="preserve">Top 1 Défaut </t>
  </si>
  <si>
    <t xml:space="preserve">Top 2 Défaut </t>
  </si>
  <si>
    <t xml:space="preserve">Top 3 Défaut </t>
  </si>
  <si>
    <t>Calcul de NQ</t>
  </si>
  <si>
    <t>% du défaut</t>
  </si>
  <si>
    <t>Nom</t>
  </si>
  <si>
    <t xml:space="preserve">Taux de rebut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</si>
</sst>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;;"/>
    <numFmt numFmtId="165" formatCode="#;\(#\);"/>
    <numFmt numFmtId="168" formatCode="#.00;\(#.00\);"/>
    <numFmt numFmtId="178" formatCode="0.0000"/>
    <numFmt numFmtId="179" formatCode="0.00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4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ont="1" applyFill="1" applyBorder="1" applyAlignment="1">
      <alignment horizontal="left" vertical="center" wrapText="1"/>
    </xf>
    <xf numFmtId="0" fontId="0" fillId="0" borderId="12" xfId="0" applyBorder="1" applyAlignment="1"/>
    <xf numFmtId="0" fontId="0" fillId="0" borderId="13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" fillId="0" borderId="12" xfId="0" applyFont="1" applyBorder="1" applyAlignment="1"/>
    <xf numFmtId="0" fontId="1" fillId="0" borderId="15" xfId="0" applyFont="1" applyBorder="1" applyAlignment="1"/>
    <xf numFmtId="0" fontId="1" fillId="0" borderId="18" xfId="0" applyFont="1" applyBorder="1" applyAlignment="1"/>
    <xf numFmtId="0" fontId="1" fillId="0" borderId="0" xfId="0" applyFont="1" applyBorder="1"/>
    <xf numFmtId="14" fontId="1" fillId="0" borderId="0" xfId="0" applyNumberFormat="1" applyFont="1" applyAlignment="1">
      <alignment textRotation="90"/>
    </xf>
    <xf numFmtId="0" fontId="0" fillId="0" borderId="11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7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0" fillId="0" borderId="14" xfId="0" applyFont="1" applyFill="1" applyBorder="1" applyAlignment="1">
      <alignment horizontal="left" vertical="center" wrapText="1"/>
    </xf>
    <xf numFmtId="0" fontId="0" fillId="0" borderId="15" xfId="0" applyBorder="1"/>
    <xf numFmtId="0" fontId="0" fillId="0" borderId="18" xfId="0" applyBorder="1"/>
    <xf numFmtId="0" fontId="1" fillId="2" borderId="15" xfId="0" applyFont="1" applyFill="1" applyBorder="1" applyAlignment="1"/>
    <xf numFmtId="0" fontId="0" fillId="2" borderId="15" xfId="0" applyFill="1" applyBorder="1" applyAlignment="1"/>
    <xf numFmtId="0" fontId="0" fillId="2" borderId="15" xfId="0" applyFill="1" applyBorder="1"/>
    <xf numFmtId="0" fontId="0" fillId="0" borderId="9" xfId="0" applyBorder="1" applyAlignment="1">
      <alignment horizontal="center" vertical="center" textRotation="90" wrapText="1"/>
    </xf>
    <xf numFmtId="0" fontId="0" fillId="0" borderId="9" xfId="0" applyBorder="1"/>
    <xf numFmtId="0" fontId="0" fillId="0" borderId="24" xfId="0" applyFont="1" applyFill="1" applyBorder="1" applyAlignment="1">
      <alignment horizontal="left" vertical="center" wrapText="1"/>
    </xf>
    <xf numFmtId="0" fontId="1" fillId="0" borderId="25" xfId="0" applyFont="1" applyBorder="1" applyAlignment="1"/>
    <xf numFmtId="0" fontId="0" fillId="0" borderId="25" xfId="0" applyBorder="1" applyAlignment="1"/>
    <xf numFmtId="0" fontId="0" fillId="0" borderId="26" xfId="0" applyBorder="1" applyAlignment="1"/>
    <xf numFmtId="0" fontId="0" fillId="0" borderId="24" xfId="0" applyFont="1" applyBorder="1" applyAlignment="1">
      <alignment horizontal="left" vertical="center" wrapText="1"/>
    </xf>
    <xf numFmtId="164" fontId="1" fillId="0" borderId="12" xfId="0" applyNumberFormat="1" applyFont="1" applyBorder="1" applyAlignment="1"/>
    <xf numFmtId="164" fontId="0" fillId="0" borderId="12" xfId="0" applyNumberFormat="1" applyBorder="1" applyAlignment="1"/>
    <xf numFmtId="164" fontId="0" fillId="0" borderId="12" xfId="0" applyNumberFormat="1" applyBorder="1"/>
    <xf numFmtId="164" fontId="0" fillId="0" borderId="13" xfId="0" applyNumberFormat="1" applyBorder="1"/>
    <xf numFmtId="164" fontId="0" fillId="2" borderId="15" xfId="0" applyNumberFormat="1" applyFill="1" applyBorder="1"/>
    <xf numFmtId="164" fontId="0" fillId="0" borderId="0" xfId="0" applyNumberFormat="1"/>
    <xf numFmtId="165" fontId="1" fillId="3" borderId="15" xfId="1" applyNumberFormat="1" applyFont="1" applyFill="1" applyBorder="1"/>
    <xf numFmtId="164" fontId="0" fillId="3" borderId="15" xfId="1" applyNumberFormat="1" applyFont="1" applyFill="1" applyBorder="1"/>
    <xf numFmtId="164" fontId="0" fillId="3" borderId="18" xfId="1" applyNumberFormat="1" applyFont="1" applyFill="1" applyBorder="1"/>
    <xf numFmtId="49" fontId="0" fillId="0" borderId="20" xfId="0" applyNumberFormat="1" applyFont="1" applyBorder="1" applyAlignment="1">
      <alignment horizontal="centerContinuous" vertical="center"/>
    </xf>
    <xf numFmtId="49" fontId="0" fillId="0" borderId="10" xfId="0" applyNumberFormat="1" applyFont="1" applyBorder="1" applyAlignment="1">
      <alignment horizontal="centerContinuous" vertical="center"/>
    </xf>
    <xf numFmtId="0" fontId="0" fillId="4" borderId="27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4" fillId="4" borderId="9" xfId="0" applyFont="1" applyFill="1" applyBorder="1" applyAlignment="1">
      <alignment wrapText="1"/>
    </xf>
    <xf numFmtId="0" fontId="4" fillId="4" borderId="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30" xfId="0" applyFont="1" applyFill="1" applyBorder="1" applyAlignment="1">
      <alignment horizontal="left" vertical="center" wrapText="1"/>
    </xf>
    <xf numFmtId="0" fontId="0" fillId="5" borderId="0" xfId="0" applyFill="1"/>
    <xf numFmtId="164" fontId="0" fillId="5" borderId="0" xfId="0" applyNumberFormat="1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22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5" xfId="0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22" xfId="0" applyFill="1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3" borderId="23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wrapText="1"/>
    </xf>
    <xf numFmtId="168" fontId="1" fillId="3" borderId="15" xfId="1" applyNumberFormat="1" applyFont="1" applyFill="1" applyBorder="1"/>
    <xf numFmtId="0" fontId="0" fillId="0" borderId="0" xfId="0" applyAlignment="1"/>
    <xf numFmtId="14" fontId="0" fillId="0" borderId="0" xfId="0" applyNumberFormat="1" applyAlignment="1"/>
    <xf numFmtId="178" fontId="0" fillId="0" borderId="0" xfId="0" applyNumberFormat="1"/>
    <xf numFmtId="179" fontId="0" fillId="0" borderId="0" xfId="0" applyNumberFormat="1"/>
    <xf numFmtId="2" fontId="0" fillId="0" borderId="0" xfId="0" applyNumberFormat="1"/>
    <xf numFmtId="2" fontId="0" fillId="0" borderId="9" xfId="0" applyNumberFormat="1" applyBorder="1"/>
    <xf numFmtId="9" fontId="0" fillId="0" borderId="0" xfId="1" applyFont="1"/>
    <xf numFmtId="2" fontId="0" fillId="0" borderId="0" xfId="1" applyNumberFormat="1" applyFont="1"/>
    <xf numFmtId="0" fontId="0" fillId="0" borderId="9" xfId="0" applyFont="1" applyFill="1" applyBorder="1" applyAlignment="1">
      <alignment horizontal="center" vertical="center" wrapText="1"/>
    </xf>
    <xf numFmtId="0" fontId="0" fillId="0" borderId="31" xfId="0" applyBorder="1"/>
    <xf numFmtId="0" fontId="0" fillId="0" borderId="32" xfId="0" applyBorder="1"/>
    <xf numFmtId="0" fontId="0" fillId="0" borderId="0" xfId="0" applyAlignment="1">
      <alignment vertical="center"/>
    </xf>
    <xf numFmtId="14" fontId="1" fillId="0" borderId="0" xfId="0" applyNumberFormat="1" applyFont="1" applyFill="1" applyAlignment="1">
      <alignment textRotation="90"/>
    </xf>
    <xf numFmtId="0" fontId="0" fillId="0" borderId="12" xfId="0" applyFill="1" applyBorder="1" applyAlignment="1"/>
    <xf numFmtId="0" fontId="0" fillId="0" borderId="15" xfId="0" applyFill="1" applyBorder="1" applyAlignment="1"/>
    <xf numFmtId="0" fontId="0" fillId="0" borderId="25" xfId="0" applyFill="1" applyBorder="1" applyAlignment="1"/>
    <xf numFmtId="0" fontId="0" fillId="0" borderId="18" xfId="0" applyFill="1" applyBorder="1" applyAlignment="1"/>
    <xf numFmtId="164" fontId="0" fillId="0" borderId="12" xfId="0" applyNumberFormat="1" applyFill="1" applyBorder="1"/>
    <xf numFmtId="0" fontId="0" fillId="0" borderId="0" xfId="0" applyFill="1"/>
    <xf numFmtId="0" fontId="0" fillId="0" borderId="18" xfId="0" applyFill="1" applyBorder="1"/>
    <xf numFmtId="164" fontId="0" fillId="0" borderId="0" xfId="0" applyNumberFormat="1" applyFill="1"/>
    <xf numFmtId="0" fontId="0" fillId="0" borderId="3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1" xfId="0" applyBorder="1" applyAlignment="1">
      <alignment wrapText="1"/>
    </xf>
    <xf numFmtId="164" fontId="0" fillId="0" borderId="34" xfId="0" applyNumberFormat="1" applyBorder="1"/>
    <xf numFmtId="164" fontId="0" fillId="0" borderId="35" xfId="0" applyNumberFormat="1" applyBorder="1"/>
    <xf numFmtId="0" fontId="0" fillId="0" borderId="36" xfId="0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 wrapText="1"/>
    </xf>
    <xf numFmtId="0" fontId="0" fillId="0" borderId="37" xfId="0" applyBorder="1"/>
    <xf numFmtId="0" fontId="0" fillId="0" borderId="28" xfId="0" applyBorder="1"/>
    <xf numFmtId="0" fontId="0" fillId="0" borderId="38" xfId="0" applyBorder="1"/>
    <xf numFmtId="0" fontId="0" fillId="0" borderId="39" xfId="0" applyBorder="1" applyAlignment="1">
      <alignment horizontal="center" vertical="center"/>
    </xf>
    <xf numFmtId="0" fontId="0" fillId="0" borderId="40" xfId="0" applyBorder="1"/>
    <xf numFmtId="0" fontId="0" fillId="0" borderId="41" xfId="0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 wrapText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10" fontId="0" fillId="0" borderId="0" xfId="1" applyNumberFormat="1" applyFont="1"/>
    <xf numFmtId="2" fontId="0" fillId="0" borderId="1" xfId="0" applyNumberFormat="1" applyBorder="1"/>
    <xf numFmtId="2" fontId="0" fillId="0" borderId="4" xfId="0" applyNumberFormat="1" applyBorder="1"/>
    <xf numFmtId="2" fontId="0" fillId="0" borderId="6" xfId="0" applyNumberFormat="1" applyBorder="1" applyAlignment="1">
      <alignment wrapText="1"/>
    </xf>
    <xf numFmtId="9" fontId="1" fillId="3" borderId="15" xfId="1" applyFont="1" applyFill="1" applyBorder="1"/>
    <xf numFmtId="9" fontId="0" fillId="3" borderId="18" xfId="1" applyFont="1" applyFill="1" applyBorder="1"/>
    <xf numFmtId="9" fontId="6" fillId="0" borderId="0" xfId="1" applyFont="1" applyAlignment="1">
      <alignment horizontal="center" vertical="center"/>
    </xf>
    <xf numFmtId="9" fontId="6" fillId="0" borderId="2" xfId="1" applyFont="1" applyBorder="1" applyAlignment="1">
      <alignment horizontal="center" vertical="center"/>
    </xf>
    <xf numFmtId="9" fontId="6" fillId="0" borderId="0" xfId="1" applyFont="1" applyBorder="1" applyAlignment="1">
      <alignment horizontal="center" vertical="center"/>
    </xf>
    <xf numFmtId="9" fontId="0" fillId="0" borderId="15" xfId="1" applyFont="1" applyBorder="1"/>
    <xf numFmtId="9" fontId="0" fillId="0" borderId="18" xfId="1" applyFont="1" applyBorder="1"/>
    <xf numFmtId="2" fontId="0" fillId="0" borderId="0" xfId="0" applyNumberFormat="1" applyFill="1" applyBorder="1" applyAlignment="1">
      <alignment wrapText="1"/>
    </xf>
    <xf numFmtId="9" fontId="0" fillId="3" borderId="15" xfId="1" applyFont="1" applyFill="1" applyBorder="1"/>
    <xf numFmtId="10" fontId="7" fillId="0" borderId="7" xfId="1" applyNumberFormat="1" applyFont="1" applyBorder="1" applyAlignment="1">
      <alignment horizontal="center" vertical="center"/>
    </xf>
    <xf numFmtId="168" fontId="0" fillId="0" borderId="0" xfId="0" applyNumberFormat="1"/>
    <xf numFmtId="10" fontId="8" fillId="0" borderId="0" xfId="1" applyNumberFormat="1" applyFont="1"/>
    <xf numFmtId="9" fontId="6" fillId="0" borderId="9" xfId="1" applyFont="1" applyBorder="1" applyAlignment="1">
      <alignment horizontal="center" vertical="center"/>
    </xf>
    <xf numFmtId="168" fontId="0" fillId="0" borderId="9" xfId="0" applyNumberFormat="1" applyBorder="1"/>
    <xf numFmtId="2" fontId="0" fillId="0" borderId="9" xfId="0" applyNumberForma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9" fontId="9" fillId="0" borderId="3" xfId="1" applyFont="1" applyBorder="1" applyAlignment="1">
      <alignment horizontal="center" vertical="center"/>
    </xf>
    <xf numFmtId="168" fontId="0" fillId="0" borderId="5" xfId="0" applyNumberFormat="1" applyBorder="1"/>
    <xf numFmtId="9" fontId="9" fillId="0" borderId="5" xfId="1" quotePrefix="1" applyFont="1" applyBorder="1" applyAlignment="1">
      <alignment horizontal="center" vertical="center"/>
    </xf>
    <xf numFmtId="0" fontId="0" fillId="0" borderId="45" xfId="0" applyBorder="1"/>
    <xf numFmtId="168" fontId="0" fillId="0" borderId="46" xfId="0" applyNumberFormat="1" applyBorder="1"/>
    <xf numFmtId="0" fontId="0" fillId="0" borderId="47" xfId="0" applyBorder="1"/>
    <xf numFmtId="0" fontId="0" fillId="0" borderId="46" xfId="0" applyBorder="1"/>
    <xf numFmtId="0" fontId="0" fillId="0" borderId="48" xfId="0" applyBorder="1"/>
    <xf numFmtId="168" fontId="0" fillId="0" borderId="49" xfId="0" applyNumberFormat="1" applyBorder="1"/>
    <xf numFmtId="9" fontId="9" fillId="0" borderId="2" xfId="1" applyFont="1" applyBorder="1" applyAlignment="1">
      <alignment horizontal="center" vertical="center"/>
    </xf>
    <xf numFmtId="168" fontId="0" fillId="0" borderId="0" xfId="0" applyNumberFormat="1" applyBorder="1"/>
    <xf numFmtId="9" fontId="9" fillId="0" borderId="0" xfId="1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'1er choix'!$A$37</c:f>
              <c:strCache>
                <c:ptCount val="1"/>
                <c:pt idx="0">
                  <c:v>Taux de rebut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'1er choix'!$C$1:$AF$1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'1er choix'!$B$37:$AH$37</c:f>
              <c:numCache>
                <c:formatCode>0%</c:formatCode>
                <c:ptCount val="33"/>
                <c:pt idx="1">
                  <c:v>0.17647058823529413</c:v>
                </c:pt>
                <c:pt idx="2">
                  <c:v>8.0645161290322578E-2</c:v>
                </c:pt>
                <c:pt idx="3">
                  <c:v>0.26027397260273971</c:v>
                </c:pt>
                <c:pt idx="4">
                  <c:v>0</c:v>
                </c:pt>
                <c:pt idx="5">
                  <c:v>0</c:v>
                </c:pt>
                <c:pt idx="6">
                  <c:v>0.25773195876288657</c:v>
                </c:pt>
                <c:pt idx="7">
                  <c:v>0.19444444444444445</c:v>
                </c:pt>
                <c:pt idx="8">
                  <c:v>0.18867924528301888</c:v>
                </c:pt>
                <c:pt idx="9">
                  <c:v>0.17777777777777778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0.21495327102803738</c:v>
                </c:pt>
                <c:pt idx="14">
                  <c:v>0</c:v>
                </c:pt>
                <c:pt idx="15">
                  <c:v>0.13580246913580246</c:v>
                </c:pt>
                <c:pt idx="16">
                  <c:v>0.27272727272727271</c:v>
                </c:pt>
                <c:pt idx="17">
                  <c:v>0.26315789473684209</c:v>
                </c:pt>
                <c:pt idx="18">
                  <c:v>0</c:v>
                </c:pt>
                <c:pt idx="19">
                  <c:v>0</c:v>
                </c:pt>
                <c:pt idx="20">
                  <c:v>0.24444444444444444</c:v>
                </c:pt>
                <c:pt idx="21">
                  <c:v>0.46666666666666667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 formatCode="#;\(#\);">
                  <c:v>22.043519394512774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3-4701-8754-2C2A9C176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</a:t>
            </a:r>
            <a:r>
              <a:rPr lang="fr-FR" baseline="0"/>
              <a:t> de rebuts Bandeau / Bidon</a:t>
            </a:r>
          </a:p>
        </c:rich>
      </c:tx>
      <c:layout>
        <c:manualLayout>
          <c:xMode val="edge"/>
          <c:yMode val="edge"/>
          <c:x val="0.34804542345669776"/>
          <c:y val="3.19361277445109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'1er choix'!$A$39</c:f>
              <c:strCache>
                <c:ptCount val="1"/>
                <c:pt idx="0">
                  <c:v>Taux de rebut Défaut bandeau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'1er choix'!$C$1:$AF$1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'1er choix'!$B$39:$AH$39</c:f>
              <c:numCache>
                <c:formatCode>0%</c:formatCode>
                <c:ptCount val="33"/>
                <c:pt idx="1">
                  <c:v>5.8823529411764705E-2</c:v>
                </c:pt>
                <c:pt idx="2">
                  <c:v>4.8387096774193547E-2</c:v>
                </c:pt>
                <c:pt idx="3">
                  <c:v>6.8493150684931503E-2</c:v>
                </c:pt>
                <c:pt idx="4">
                  <c:v>0</c:v>
                </c:pt>
                <c:pt idx="5">
                  <c:v>0</c:v>
                </c:pt>
                <c:pt idx="6">
                  <c:v>4.1237113402061855E-2</c:v>
                </c:pt>
                <c:pt idx="7">
                  <c:v>5.5555555555555552E-2</c:v>
                </c:pt>
                <c:pt idx="8">
                  <c:v>6.6037735849056603E-2</c:v>
                </c:pt>
                <c:pt idx="9">
                  <c:v>6.6666666666666666E-2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0.13084112149532709</c:v>
                </c:pt>
                <c:pt idx="14">
                  <c:v>0</c:v>
                </c:pt>
                <c:pt idx="15">
                  <c:v>2.4691358024691357E-2</c:v>
                </c:pt>
                <c:pt idx="16">
                  <c:v>0.12987012987012986</c:v>
                </c:pt>
                <c:pt idx="17">
                  <c:v>7.8947368421052627E-2</c:v>
                </c:pt>
                <c:pt idx="18">
                  <c:v>0</c:v>
                </c:pt>
                <c:pt idx="19">
                  <c:v>0</c:v>
                </c:pt>
                <c:pt idx="20">
                  <c:v>6.6666666666666666E-2</c:v>
                </c:pt>
                <c:pt idx="21">
                  <c:v>9.3333333333333338E-2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 formatCode="##;;">
                  <c:v>7.1901608325449384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0F-49FE-9915-F4F6A395BF1C}"/>
            </c:ext>
          </c:extLst>
        </c:ser>
        <c:ser>
          <c:idx val="1"/>
          <c:order val="1"/>
          <c:tx>
            <c:strRef>
              <c:f>'1er choix'!$A$41</c:f>
              <c:strCache>
                <c:ptCount val="1"/>
                <c:pt idx="0">
                  <c:v>Taux de rebuts défaut Bidon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'1er choix'!$C$1:$AF$1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'1er choix'!$B$41:$AH$41</c:f>
              <c:numCache>
                <c:formatCode>0%</c:formatCode>
                <c:ptCount val="33"/>
                <c:pt idx="1">
                  <c:v>0.11764705882352941</c:v>
                </c:pt>
                <c:pt idx="2">
                  <c:v>3.2258064516129031E-2</c:v>
                </c:pt>
                <c:pt idx="3">
                  <c:v>0.19178082191780821</c:v>
                </c:pt>
                <c:pt idx="4">
                  <c:v>0</c:v>
                </c:pt>
                <c:pt idx="5">
                  <c:v>0</c:v>
                </c:pt>
                <c:pt idx="6">
                  <c:v>0.21649484536082475</c:v>
                </c:pt>
                <c:pt idx="7">
                  <c:v>0.1388888888888889</c:v>
                </c:pt>
                <c:pt idx="8">
                  <c:v>0.12264150943396226</c:v>
                </c:pt>
                <c:pt idx="9">
                  <c:v>0.1111111111111111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8.4112149532710276E-2</c:v>
                </c:pt>
                <c:pt idx="14">
                  <c:v>0</c:v>
                </c:pt>
                <c:pt idx="15">
                  <c:v>0.1111111111111111</c:v>
                </c:pt>
                <c:pt idx="16">
                  <c:v>0.14285714285714285</c:v>
                </c:pt>
                <c:pt idx="17">
                  <c:v>0.18421052631578946</c:v>
                </c:pt>
                <c:pt idx="18">
                  <c:v>0</c:v>
                </c:pt>
                <c:pt idx="19">
                  <c:v>0</c:v>
                </c:pt>
                <c:pt idx="20">
                  <c:v>0.17777777777777778</c:v>
                </c:pt>
                <c:pt idx="21">
                  <c:v>0.37333333333333335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 formatCode="##;;">
                  <c:v>14.853358561967834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0F-49FE-9915-F4F6A395BF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7091647"/>
        <c:axId val="1487283167"/>
      </c:barChart>
      <c:dateAx>
        <c:axId val="147709164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83167"/>
        <c:crosses val="autoZero"/>
        <c:auto val="1"/>
        <c:lblOffset val="100"/>
        <c:baseTimeUnit val="days"/>
      </c:dateAx>
      <c:valAx>
        <c:axId val="1487283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7091647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5er</a:t>
            </a:r>
            <a:r>
              <a:rPr lang="fr-FR" baseline="0"/>
              <a:t> Défaut RUG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'1er choix'!$B$3</c:f>
              <c:strCache>
                <c:ptCount val="1"/>
                <c:pt idx="0">
                  <c:v>Cailloux (Ba)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'1er choix'!$C$3:$AF$3</c:f>
              <c:numCache>
                <c:formatCode>General</c:formatCode>
                <c:ptCount val="30"/>
                <c:pt idx="0">
                  <c:v>2</c:v>
                </c:pt>
                <c:pt idx="5">
                  <c:v>2</c:v>
                </c:pt>
                <c:pt idx="8">
                  <c:v>3</c:v>
                </c:pt>
                <c:pt idx="12">
                  <c:v>5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2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59-4283-BB18-E3519D9E212E}"/>
            </c:ext>
          </c:extLst>
        </c:ser>
        <c:ser>
          <c:idx val="1"/>
          <c:order val="1"/>
          <c:tx>
            <c:strRef>
              <c:f>'1er choix'!$B$20</c:f>
              <c:strCache>
                <c:ptCount val="1"/>
                <c:pt idx="0">
                  <c:v>Cailloux  (Bi)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'1er choix'!$C$20:$Y$20</c:f>
              <c:numCache>
                <c:formatCode>General</c:formatCode>
                <c:ptCount val="23"/>
                <c:pt idx="0">
                  <c:v>4</c:v>
                </c:pt>
                <c:pt idx="1">
                  <c:v>1</c:v>
                </c:pt>
                <c:pt idx="2">
                  <c:v>12</c:v>
                </c:pt>
                <c:pt idx="5">
                  <c:v>1</c:v>
                </c:pt>
                <c:pt idx="8">
                  <c:v>1</c:v>
                </c:pt>
                <c:pt idx="12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59-4283-BB18-E3519D9E212E}"/>
            </c:ext>
          </c:extLst>
        </c:ser>
        <c:ser>
          <c:idx val="2"/>
          <c:order val="2"/>
          <c:tx>
            <c:strRef>
              <c:f>'1er choix'!$B$21</c:f>
              <c:strCache>
                <c:ptCount val="1"/>
                <c:pt idx="0">
                  <c:v>Calcinure (Bi)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'1er choix'!$C$21:$Y$21</c:f>
              <c:numCache>
                <c:formatCode>General</c:formatCode>
                <c:ptCount val="23"/>
                <c:pt idx="0">
                  <c:v>8</c:v>
                </c:pt>
                <c:pt idx="1">
                  <c:v>1</c:v>
                </c:pt>
                <c:pt idx="5">
                  <c:v>6</c:v>
                </c:pt>
                <c:pt idx="6">
                  <c:v>1</c:v>
                </c:pt>
                <c:pt idx="7">
                  <c:v>7</c:v>
                </c:pt>
                <c:pt idx="8">
                  <c:v>5</c:v>
                </c:pt>
                <c:pt idx="12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59-4283-BB18-E3519D9E212E}"/>
            </c:ext>
          </c:extLst>
        </c:ser>
        <c:ser>
          <c:idx val="3"/>
          <c:order val="3"/>
          <c:tx>
            <c:strRef>
              <c:f>'1er choix'!$B$27</c:f>
              <c:strCache>
                <c:ptCount val="1"/>
                <c:pt idx="0">
                  <c:v>Picots Fond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'1er choix'!$C$27:$Y$27</c:f>
              <c:numCache>
                <c:formatCode>General</c:formatCode>
                <c:ptCount val="23"/>
                <c:pt idx="0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12">
                  <c:v>4</c:v>
                </c:pt>
                <c:pt idx="14">
                  <c:v>4</c:v>
                </c:pt>
                <c:pt idx="15">
                  <c:v>1</c:v>
                </c:pt>
                <c:pt idx="16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E59-4283-BB18-E3519D9E212E}"/>
            </c:ext>
          </c:extLst>
        </c:ser>
        <c:ser>
          <c:idx val="4"/>
          <c:order val="4"/>
          <c:tx>
            <c:strRef>
              <c:f>'1er choix'!$B$28</c:f>
              <c:strCache>
                <c:ptCount val="1"/>
                <c:pt idx="0">
                  <c:v>Forage excentré 
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'1er choix'!$C$28:$Y$28</c:f>
              <c:numCache>
                <c:formatCode>General</c:formatCode>
                <c:ptCount val="23"/>
                <c:pt idx="5">
                  <c:v>5</c:v>
                </c:pt>
                <c:pt idx="15">
                  <c:v>5</c:v>
                </c:pt>
                <c:pt idx="19">
                  <c:v>2</c:v>
                </c:pt>
                <c:pt idx="20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E59-4283-BB18-E3519D9E2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97868351"/>
        <c:axId val="2097417983"/>
      </c:lineChart>
      <c:catAx>
        <c:axId val="159786835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7417983"/>
        <c:crosses val="autoZero"/>
        <c:auto val="1"/>
        <c:lblAlgn val="ctr"/>
        <c:lblOffset val="100"/>
        <c:noMultiLvlLbl val="0"/>
      </c:catAx>
      <c:valAx>
        <c:axId val="2097417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7868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'Choix Rep'!$A$37</c:f>
              <c:strCache>
                <c:ptCount val="1"/>
                <c:pt idx="0">
                  <c:v>Taux de rebut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'Choix Rep'!$C$1:$AF$1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Rep'!$B$37:$AH$37</c:f>
              <c:numCache>
                <c:formatCode>0%</c:formatCode>
                <c:ptCount val="33"/>
                <c:pt idx="1">
                  <c:v>3.9603960396039604E-2</c:v>
                </c:pt>
                <c:pt idx="2">
                  <c:v>4.7826086956521741E-2</c:v>
                </c:pt>
                <c:pt idx="3">
                  <c:v>5.3333333333333337E-2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6.25E-2</c:v>
                </c:pt>
                <c:pt idx="8">
                  <c:v>5.8823529411764705E-2</c:v>
                </c:pt>
                <c:pt idx="9">
                  <c:v>6.1728395061728392E-2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8.1967213114754092E-2</c:v>
                </c:pt>
                <c:pt idx="15">
                  <c:v>1.6393442622950821E-2</c:v>
                </c:pt>
                <c:pt idx="16">
                  <c:v>3.6231884057971016E-2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0.15094339622641509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 formatCode="#;\(#\);">
                  <c:v>5.6394763343403831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1F-4319-A838-96EBE0123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</a:t>
            </a:r>
            <a:r>
              <a:rPr lang="fr-FR" baseline="0"/>
              <a:t> de rebuts Bandeau / Bidon</a:t>
            </a:r>
          </a:p>
        </c:rich>
      </c:tx>
      <c:layout>
        <c:manualLayout>
          <c:xMode val="edge"/>
          <c:yMode val="edge"/>
          <c:x val="0.34804542345669776"/>
          <c:y val="3.19361277445109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'Choix Rep'!$A$39</c:f>
              <c:strCache>
                <c:ptCount val="1"/>
                <c:pt idx="0">
                  <c:v>Taux de rebut Défaut bandeau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'Choix Rep'!$C$1:$AF$1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Rep'!$B$39:$AH$39</c:f>
              <c:numCache>
                <c:formatCode>0%</c:formatCode>
                <c:ptCount val="33"/>
                <c:pt idx="1">
                  <c:v>2.9702970297029702E-2</c:v>
                </c:pt>
                <c:pt idx="2">
                  <c:v>3.0434782608695653E-2</c:v>
                </c:pt>
                <c:pt idx="3">
                  <c:v>2.6666666666666668E-2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1.5625E-2</c:v>
                </c:pt>
                <c:pt idx="8">
                  <c:v>1.4705882352941176E-2</c:v>
                </c:pt>
                <c:pt idx="9">
                  <c:v>2.4691358024691357E-2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1.6393442622950821E-2</c:v>
                </c:pt>
                <c:pt idx="16">
                  <c:v>1.4492753623188406E-2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3.7735849056603772E-2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 formatCode="##;;">
                  <c:v>2.1148036253776437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08-4E96-8EFF-FEF7E26A18AC}"/>
            </c:ext>
          </c:extLst>
        </c:ser>
        <c:ser>
          <c:idx val="1"/>
          <c:order val="1"/>
          <c:tx>
            <c:strRef>
              <c:f>'Choix Rep'!$A$41</c:f>
              <c:strCache>
                <c:ptCount val="1"/>
                <c:pt idx="0">
                  <c:v>Taux de rebuts défaut Bidon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'Choix Rep'!$C$1:$AF$1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Rep'!$B$41:$AH$41</c:f>
              <c:numCache>
                <c:formatCode>0%</c:formatCode>
                <c:ptCount val="33"/>
                <c:pt idx="1">
                  <c:v>9.9009900990099011E-3</c:v>
                </c:pt>
                <c:pt idx="2">
                  <c:v>1.7391304347826087E-2</c:v>
                </c:pt>
                <c:pt idx="3">
                  <c:v>2.6666666666666668E-2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4.6875E-2</c:v>
                </c:pt>
                <c:pt idx="8">
                  <c:v>4.4117647058823532E-2</c:v>
                </c:pt>
                <c:pt idx="9">
                  <c:v>3.7037037037037035E-2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8.1967213114754092E-2</c:v>
                </c:pt>
                <c:pt idx="15">
                  <c:v>0</c:v>
                </c:pt>
                <c:pt idx="16">
                  <c:v>2.1739130434782608E-2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0.11320754716981132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 formatCode="##;;">
                  <c:v>3.5246727089627394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08-4E96-8EFF-FEF7E26A1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7091647"/>
        <c:axId val="1487283167"/>
      </c:barChart>
      <c:dateAx>
        <c:axId val="147709164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83167"/>
        <c:crosses val="autoZero"/>
        <c:auto val="1"/>
        <c:lblOffset val="100"/>
        <c:baseTimeUnit val="days"/>
      </c:dateAx>
      <c:valAx>
        <c:axId val="1487283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7091647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5er</a:t>
            </a:r>
            <a:r>
              <a:rPr lang="fr-FR" baseline="0"/>
              <a:t> Défaut RUG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'Choix Rep'!$B$3</c:f>
              <c:strCache>
                <c:ptCount val="1"/>
                <c:pt idx="0">
                  <c:v>Cailloux (Ba)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'Choix Rep'!$C$3:$AF$3</c:f>
              <c:numCache>
                <c:formatCode>General</c:formatCode>
                <c:ptCount val="30"/>
                <c:pt idx="1">
                  <c:v>5</c:v>
                </c:pt>
                <c:pt idx="2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81-44F5-8C73-44F70F6EBBEB}"/>
            </c:ext>
          </c:extLst>
        </c:ser>
        <c:ser>
          <c:idx val="1"/>
          <c:order val="1"/>
          <c:tx>
            <c:strRef>
              <c:f>'Choix Rep'!$B$20</c:f>
              <c:strCache>
                <c:ptCount val="1"/>
                <c:pt idx="0">
                  <c:v>Cailloux  (Bi)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'Choix Rep'!$C$20:$Y$20</c:f>
              <c:numCache>
                <c:formatCode>General</c:formatCode>
                <c:ptCount val="23"/>
                <c:pt idx="1">
                  <c:v>2</c:v>
                </c:pt>
                <c:pt idx="2">
                  <c:v>1</c:v>
                </c:pt>
                <c:pt idx="8">
                  <c:v>3</c:v>
                </c:pt>
                <c:pt idx="13">
                  <c:v>1</c:v>
                </c:pt>
                <c:pt idx="15">
                  <c:v>1</c:v>
                </c:pt>
                <c:pt idx="2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81-44F5-8C73-44F70F6EBBEB}"/>
            </c:ext>
          </c:extLst>
        </c:ser>
        <c:ser>
          <c:idx val="2"/>
          <c:order val="2"/>
          <c:tx>
            <c:strRef>
              <c:f>'Choix Rep'!$B$21</c:f>
              <c:strCache>
                <c:ptCount val="1"/>
                <c:pt idx="0">
                  <c:v>Calcinure (Bi)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'Choix Rep'!$C$21:$Y$21</c:f>
              <c:numCache>
                <c:formatCode>General</c:formatCode>
                <c:ptCount val="23"/>
                <c:pt idx="0">
                  <c:v>1</c:v>
                </c:pt>
                <c:pt idx="6">
                  <c:v>2</c:v>
                </c:pt>
                <c:pt idx="7">
                  <c:v>2</c:v>
                </c:pt>
                <c:pt idx="13">
                  <c:v>1</c:v>
                </c:pt>
                <c:pt idx="2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81-44F5-8C73-44F70F6EBBEB}"/>
            </c:ext>
          </c:extLst>
        </c:ser>
        <c:ser>
          <c:idx val="3"/>
          <c:order val="3"/>
          <c:tx>
            <c:strRef>
              <c:f>'Choix Rep'!$B$27</c:f>
              <c:strCache>
                <c:ptCount val="1"/>
                <c:pt idx="0">
                  <c:v>Picots Fond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'Choix Rep'!$C$27:$Y$27</c:f>
              <c:numCache>
                <c:formatCode>General</c:formatCode>
                <c:ptCount val="2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81-44F5-8C73-44F70F6EBBEB}"/>
            </c:ext>
          </c:extLst>
        </c:ser>
        <c:ser>
          <c:idx val="4"/>
          <c:order val="4"/>
          <c:tx>
            <c:strRef>
              <c:f>'Choix Rep'!$B$28</c:f>
              <c:strCache>
                <c:ptCount val="1"/>
                <c:pt idx="0">
                  <c:v>Potée 
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'Choix Rep'!$C$28:$Y$28</c:f>
              <c:numCache>
                <c:formatCode>General</c:formatCode>
                <c:ptCount val="23"/>
                <c:pt idx="13">
                  <c:v>2</c:v>
                </c:pt>
                <c:pt idx="1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81-44F5-8C73-44F70F6EB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97868351"/>
        <c:axId val="2097417983"/>
      </c:lineChart>
      <c:catAx>
        <c:axId val="159786835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7417983"/>
        <c:crosses val="autoZero"/>
        <c:auto val="1"/>
        <c:lblAlgn val="ctr"/>
        <c:lblOffset val="100"/>
        <c:noMultiLvlLbl val="0"/>
      </c:catAx>
      <c:valAx>
        <c:axId val="2097417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7868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'choix final '!$A$37</c:f>
              <c:strCache>
                <c:ptCount val="1"/>
                <c:pt idx="0">
                  <c:v>Taux de rebut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'choix final 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final '!$B$37:$AH$37</c:f>
              <c:numCache>
                <c:formatCode>0%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9.0909090909090912E-2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 formatCode="#;\(#\);">
                  <c:v>0.72727272727272729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3D-4E47-99A2-6E7539DB08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</a:t>
            </a:r>
            <a:r>
              <a:rPr lang="fr-FR" baseline="0"/>
              <a:t> de rebuts Bandeau / Bidon</a:t>
            </a:r>
          </a:p>
        </c:rich>
      </c:tx>
      <c:layout>
        <c:manualLayout>
          <c:xMode val="edge"/>
          <c:yMode val="edge"/>
          <c:x val="0.34804542345669776"/>
          <c:y val="3.19361277445109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'choix final '!$A$39</c:f>
              <c:strCache>
                <c:ptCount val="1"/>
                <c:pt idx="0">
                  <c:v>Taux de rebut Défaut bandeau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'choix final 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final '!$B$39:$AH$39</c:f>
              <c:numCache>
                <c:formatCode>##;;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0.36363636363636365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85-4E68-9098-53FA3A8873B6}"/>
            </c:ext>
          </c:extLst>
        </c:ser>
        <c:ser>
          <c:idx val="1"/>
          <c:order val="1"/>
          <c:tx>
            <c:strRef>
              <c:f>'choix final '!$A$41</c:f>
              <c:strCache>
                <c:ptCount val="1"/>
                <c:pt idx="0">
                  <c:v>Taux de rebuts défaut Bidon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'choix final 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final '!$B$41:$AH$41</c:f>
              <c:numCache>
                <c:formatCode>0%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9.0909090909090912E-2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 formatCode="##;;">
                  <c:v>0.36363636363636365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85-4E68-9098-53FA3A887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7091647"/>
        <c:axId val="1487283167"/>
      </c:barChart>
      <c:dateAx>
        <c:axId val="147709164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83167"/>
        <c:crosses val="autoZero"/>
        <c:auto val="1"/>
        <c:lblOffset val="100"/>
        <c:baseTimeUnit val="days"/>
      </c:dateAx>
      <c:valAx>
        <c:axId val="1487283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7091647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5er</a:t>
            </a:r>
            <a:r>
              <a:rPr lang="fr-FR" baseline="0"/>
              <a:t> Défaut RUG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'choix final '!$B$3</c:f>
              <c:strCache>
                <c:ptCount val="1"/>
                <c:pt idx="0">
                  <c:v>Cailloux (Ba)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'choix final '!$C$3:$AF$3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8A-4A1D-B252-C221AB048ECB}"/>
            </c:ext>
          </c:extLst>
        </c:ser>
        <c:ser>
          <c:idx val="1"/>
          <c:order val="1"/>
          <c:tx>
            <c:strRef>
              <c:f>'choix final '!$B$20</c:f>
              <c:strCache>
                <c:ptCount val="1"/>
                <c:pt idx="0">
                  <c:v>Cailloux  (Bi)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'choix final '!$C$20:$Y$20</c:f>
              <c:numCache>
                <c:formatCode>General</c:formatCode>
                <c:ptCount val="23"/>
                <c:pt idx="1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8A-4A1D-B252-C221AB048ECB}"/>
            </c:ext>
          </c:extLst>
        </c:ser>
        <c:ser>
          <c:idx val="2"/>
          <c:order val="2"/>
          <c:tx>
            <c:strRef>
              <c:f>'choix final '!$B$21</c:f>
              <c:strCache>
                <c:ptCount val="1"/>
                <c:pt idx="0">
                  <c:v>Calcinure (Bi)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'choix final '!$C$21:$Y$21</c:f>
              <c:numCache>
                <c:formatCode>General</c:formatCode>
                <c:ptCount val="2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8A-4A1D-B252-C221AB048ECB}"/>
            </c:ext>
          </c:extLst>
        </c:ser>
        <c:ser>
          <c:idx val="3"/>
          <c:order val="3"/>
          <c:tx>
            <c:strRef>
              <c:f>'choix final '!$B$27</c:f>
              <c:strCache>
                <c:ptCount val="1"/>
                <c:pt idx="0">
                  <c:v>Picots Fond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'choix final '!$C$27:$Y$27</c:f>
              <c:numCache>
                <c:formatCode>General</c:formatCode>
                <c:ptCount val="2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B8A-4A1D-B252-C221AB048ECB}"/>
            </c:ext>
          </c:extLst>
        </c:ser>
        <c:ser>
          <c:idx val="4"/>
          <c:order val="4"/>
          <c:tx>
            <c:strRef>
              <c:f>'choix final '!$B$28</c:f>
              <c:strCache>
                <c:ptCount val="1"/>
                <c:pt idx="0">
                  <c:v>Forage excentré 
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'choix final '!$C$28:$Y$28</c:f>
              <c:numCache>
                <c:formatCode>General</c:formatCode>
                <c:ptCount val="2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B8A-4A1D-B252-C221AB048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97868351"/>
        <c:axId val="2097417983"/>
      </c:lineChart>
      <c:catAx>
        <c:axId val="159786835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7417983"/>
        <c:crosses val="autoZero"/>
        <c:auto val="1"/>
        <c:lblAlgn val="ctr"/>
        <c:lblOffset val="100"/>
        <c:noMultiLvlLbl val="0"/>
      </c:catAx>
      <c:valAx>
        <c:axId val="2097417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7868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1er</a:t>
            </a:r>
            <a:r>
              <a:rPr lang="en-US" baseline="0"/>
              <a:t> choix RUG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'1er choix'!$A$37:$B$37</c:f>
              <c:strCache>
                <c:ptCount val="2"/>
                <c:pt idx="0">
                  <c:v>Taux de rebut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'1er choix'!$C$1:$AF$1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'1er choix'!$C$37:$AF$37</c:f>
              <c:numCache>
                <c:formatCode>0%</c:formatCode>
                <c:ptCount val="30"/>
                <c:pt idx="0">
                  <c:v>0.17647058823529413</c:v>
                </c:pt>
                <c:pt idx="1">
                  <c:v>8.0645161290322578E-2</c:v>
                </c:pt>
                <c:pt idx="2">
                  <c:v>0.26027397260273971</c:v>
                </c:pt>
                <c:pt idx="3">
                  <c:v>0</c:v>
                </c:pt>
                <c:pt idx="4">
                  <c:v>0</c:v>
                </c:pt>
                <c:pt idx="5">
                  <c:v>0.25773195876288657</c:v>
                </c:pt>
                <c:pt idx="6">
                  <c:v>0.19444444444444445</c:v>
                </c:pt>
                <c:pt idx="7">
                  <c:v>0.18867924528301888</c:v>
                </c:pt>
                <c:pt idx="8">
                  <c:v>0.17777777777777778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0.21495327102803738</c:v>
                </c:pt>
                <c:pt idx="13">
                  <c:v>0</c:v>
                </c:pt>
                <c:pt idx="14">
                  <c:v>0.13580246913580246</c:v>
                </c:pt>
                <c:pt idx="15">
                  <c:v>0.27272727272727271</c:v>
                </c:pt>
                <c:pt idx="16">
                  <c:v>0.26315789473684209</c:v>
                </c:pt>
                <c:pt idx="17">
                  <c:v>0</c:v>
                </c:pt>
                <c:pt idx="18">
                  <c:v>0</c:v>
                </c:pt>
                <c:pt idx="19">
                  <c:v>0.24444444444444444</c:v>
                </c:pt>
                <c:pt idx="20">
                  <c:v>0.46666666666666667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B6-4904-9ED1-E3C9C6E31D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Choix Rep RUG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'Choix Rep'!$A$37:$B$37</c:f>
              <c:strCache>
                <c:ptCount val="2"/>
                <c:pt idx="0">
                  <c:v>Taux de rebut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'Choix Rep'!$C$1:$AF$1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Rep'!$C$37:$AF$37</c:f>
              <c:numCache>
                <c:formatCode>0%</c:formatCode>
                <c:ptCount val="30"/>
                <c:pt idx="0">
                  <c:v>3.9603960396039604E-2</c:v>
                </c:pt>
                <c:pt idx="1">
                  <c:v>4.7826086956521741E-2</c:v>
                </c:pt>
                <c:pt idx="2">
                  <c:v>5.3333333333333337E-2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6.25E-2</c:v>
                </c:pt>
                <c:pt idx="7">
                  <c:v>5.8823529411764705E-2</c:v>
                </c:pt>
                <c:pt idx="8">
                  <c:v>6.1728395061728392E-2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8.1967213114754092E-2</c:v>
                </c:pt>
                <c:pt idx="14">
                  <c:v>1.6393442622950821E-2</c:v>
                </c:pt>
                <c:pt idx="15">
                  <c:v>3.6231884057971016E-2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0.15094339622641509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29-421D-80BC-8FB45C7C1A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'Choix Rep'!$A$37</c15:sqref>
                        </c15:formulaRef>
                      </c:ext>
                    </c:extLst>
                    <c:strCache>
                      <c:ptCount val="1"/>
                      <c:pt idx="0">
                        <c:v>Taux de rebut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'Choix Rep'!$C$1:$AF$1</c15:sqref>
                        </c15:formulaRef>
                      </c:ext>
                    </c:extLst>
                    <c:numCache>
                      <c:formatCode>m/d/yyyy</c:formatCode>
                      <c:ptCount val="30"/>
                      <c:pt idx="0">
                        <c:v>44713</c:v>
                      </c:pt>
                      <c:pt idx="1">
                        <c:v>44714</c:v>
                      </c:pt>
                      <c:pt idx="2">
                        <c:v>44715</c:v>
                      </c:pt>
                      <c:pt idx="3">
                        <c:v>44716</c:v>
                      </c:pt>
                      <c:pt idx="4">
                        <c:v>44717</c:v>
                      </c:pt>
                      <c:pt idx="5">
                        <c:v>44718</c:v>
                      </c:pt>
                      <c:pt idx="6">
                        <c:v>44719</c:v>
                      </c:pt>
                      <c:pt idx="7">
                        <c:v>44720</c:v>
                      </c:pt>
                      <c:pt idx="8">
                        <c:v>44721</c:v>
                      </c:pt>
                      <c:pt idx="9">
                        <c:v>44722</c:v>
                      </c:pt>
                      <c:pt idx="10">
                        <c:v>44723</c:v>
                      </c:pt>
                      <c:pt idx="11">
                        <c:v>44724</c:v>
                      </c:pt>
                      <c:pt idx="12">
                        <c:v>44725</c:v>
                      </c:pt>
                      <c:pt idx="13">
                        <c:v>44726</c:v>
                      </c:pt>
                      <c:pt idx="14">
                        <c:v>44727</c:v>
                      </c:pt>
                      <c:pt idx="15">
                        <c:v>44728</c:v>
                      </c:pt>
                      <c:pt idx="16">
                        <c:v>44729</c:v>
                      </c:pt>
                      <c:pt idx="17">
                        <c:v>44730</c:v>
                      </c:pt>
                      <c:pt idx="18">
                        <c:v>44731</c:v>
                      </c:pt>
                      <c:pt idx="19">
                        <c:v>44732</c:v>
                      </c:pt>
                      <c:pt idx="20">
                        <c:v>44733</c:v>
                      </c:pt>
                      <c:pt idx="21">
                        <c:v>44734</c:v>
                      </c:pt>
                      <c:pt idx="22">
                        <c:v>44735</c:v>
                      </c:pt>
                      <c:pt idx="23">
                        <c:v>44736</c:v>
                      </c:pt>
                      <c:pt idx="24">
                        <c:v>44737</c:v>
                      </c:pt>
                      <c:pt idx="25">
                        <c:v>44738</c:v>
                      </c:pt>
                      <c:pt idx="26">
                        <c:v>44739</c:v>
                      </c:pt>
                      <c:pt idx="27">
                        <c:v>44740</c:v>
                      </c:pt>
                      <c:pt idx="28">
                        <c:v>44741</c:v>
                      </c:pt>
                      <c:pt idx="29">
                        <c:v>44742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'Choix Rep'!$B$37:$AH$37</c15:sqref>
                        </c15:formulaRef>
                      </c:ext>
                    </c:extLst>
                    <c:numCache>
                      <c:formatCode>0%</c:formatCode>
                      <c:ptCount val="33"/>
                      <c:pt idx="1">
                        <c:v>3.9603960396039604E-2</c:v>
                      </c:pt>
                      <c:pt idx="2">
                        <c:v>4.7826086956521741E-2</c:v>
                      </c:pt>
                      <c:pt idx="3">
                        <c:v>5.3333333333333337E-2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6.25E-2</c:v>
                      </c:pt>
                      <c:pt idx="8">
                        <c:v>5.8823529411764705E-2</c:v>
                      </c:pt>
                      <c:pt idx="9">
                        <c:v>6.1728395061728392E-2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8.1967213114754092E-2</c:v>
                      </c:pt>
                      <c:pt idx="15">
                        <c:v>1.6393442622950821E-2</c:v>
                      </c:pt>
                      <c:pt idx="16">
                        <c:v>3.6231884057971016E-2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0.15094339622641509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2" formatCode="#;\(#\);">
                        <c:v>5.6394763343403831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729-421D-80BC-8FB45C7C1AB4}"/>
                  </c:ext>
                </c:extLst>
              </c15:ser>
            </c15:filteredBarSeries>
          </c:ext>
        </c:extLst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choix final RUG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'choix final '!$A$37:$B$37</c:f>
              <c:strCache>
                <c:ptCount val="2"/>
                <c:pt idx="0">
                  <c:v>Taux de rebut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'choix final 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final '!$C$37:$AF$37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9.0909090909090912E-2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9E-4DFB-B080-BCBD6CA9B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1er</a:t>
            </a:r>
            <a:r>
              <a:rPr lang="en-US" baseline="0"/>
              <a:t> choix RUG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'1er choix'!$A$37:$B$37</c:f>
              <c:strCache>
                <c:ptCount val="2"/>
                <c:pt idx="0">
                  <c:v>Taux de rebut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'1er choix'!$C$1:$AF$1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'1er choix'!$C$37:$AF$37</c:f>
              <c:numCache>
                <c:formatCode>0%</c:formatCode>
                <c:ptCount val="30"/>
                <c:pt idx="0">
                  <c:v>0.17647058823529413</c:v>
                </c:pt>
                <c:pt idx="1">
                  <c:v>8.0645161290322578E-2</c:v>
                </c:pt>
                <c:pt idx="2">
                  <c:v>0.26027397260273971</c:v>
                </c:pt>
                <c:pt idx="3">
                  <c:v>0</c:v>
                </c:pt>
                <c:pt idx="4">
                  <c:v>0</c:v>
                </c:pt>
                <c:pt idx="5">
                  <c:v>0.25773195876288657</c:v>
                </c:pt>
                <c:pt idx="6">
                  <c:v>0.19444444444444445</c:v>
                </c:pt>
                <c:pt idx="7">
                  <c:v>0.18867924528301888</c:v>
                </c:pt>
                <c:pt idx="8">
                  <c:v>0.17777777777777778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0.21495327102803738</c:v>
                </c:pt>
                <c:pt idx="13">
                  <c:v>0</c:v>
                </c:pt>
                <c:pt idx="14">
                  <c:v>0.13580246913580246</c:v>
                </c:pt>
                <c:pt idx="15">
                  <c:v>0.27272727272727271</c:v>
                </c:pt>
                <c:pt idx="16">
                  <c:v>0.26315789473684209</c:v>
                </c:pt>
                <c:pt idx="17">
                  <c:v>0</c:v>
                </c:pt>
                <c:pt idx="18">
                  <c:v>0</c:v>
                </c:pt>
                <c:pt idx="19">
                  <c:v>0.24444444444444444</c:v>
                </c:pt>
                <c:pt idx="20">
                  <c:v>0.46666666666666667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29-403C-9BA6-0953439F07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Choix Rep RUG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'Choix Rep'!$A$37:$B$37</c:f>
              <c:strCache>
                <c:ptCount val="2"/>
                <c:pt idx="0">
                  <c:v>Taux de rebut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'Choix Rep'!$C$1:$AF$1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Rep'!$C$37:$AF$37</c:f>
              <c:numCache>
                <c:formatCode>0%</c:formatCode>
                <c:ptCount val="30"/>
                <c:pt idx="0">
                  <c:v>3.9603960396039604E-2</c:v>
                </c:pt>
                <c:pt idx="1">
                  <c:v>4.7826086956521741E-2</c:v>
                </c:pt>
                <c:pt idx="2">
                  <c:v>5.3333333333333337E-2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6.25E-2</c:v>
                </c:pt>
                <c:pt idx="7">
                  <c:v>5.8823529411764705E-2</c:v>
                </c:pt>
                <c:pt idx="8">
                  <c:v>6.1728395061728392E-2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8.1967213114754092E-2</c:v>
                </c:pt>
                <c:pt idx="14">
                  <c:v>1.6393442622950821E-2</c:v>
                </c:pt>
                <c:pt idx="15">
                  <c:v>3.6231884057971016E-2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0.15094339622641509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73-4B0C-A655-596399D29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'Choix Rep'!$A$37</c15:sqref>
                        </c15:formulaRef>
                      </c:ext>
                    </c:extLst>
                    <c:strCache>
                      <c:ptCount val="1"/>
                      <c:pt idx="0">
                        <c:v>Taux de rebut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'Choix Rep'!$C$1:$AF$1</c15:sqref>
                        </c15:formulaRef>
                      </c:ext>
                    </c:extLst>
                    <c:numCache>
                      <c:formatCode>m/d/yyyy</c:formatCode>
                      <c:ptCount val="30"/>
                      <c:pt idx="0">
                        <c:v>44713</c:v>
                      </c:pt>
                      <c:pt idx="1">
                        <c:v>44714</c:v>
                      </c:pt>
                      <c:pt idx="2">
                        <c:v>44715</c:v>
                      </c:pt>
                      <c:pt idx="3">
                        <c:v>44716</c:v>
                      </c:pt>
                      <c:pt idx="4">
                        <c:v>44717</c:v>
                      </c:pt>
                      <c:pt idx="5">
                        <c:v>44718</c:v>
                      </c:pt>
                      <c:pt idx="6">
                        <c:v>44719</c:v>
                      </c:pt>
                      <c:pt idx="7">
                        <c:v>44720</c:v>
                      </c:pt>
                      <c:pt idx="8">
                        <c:v>44721</c:v>
                      </c:pt>
                      <c:pt idx="9">
                        <c:v>44722</c:v>
                      </c:pt>
                      <c:pt idx="10">
                        <c:v>44723</c:v>
                      </c:pt>
                      <c:pt idx="11">
                        <c:v>44724</c:v>
                      </c:pt>
                      <c:pt idx="12">
                        <c:v>44725</c:v>
                      </c:pt>
                      <c:pt idx="13">
                        <c:v>44726</c:v>
                      </c:pt>
                      <c:pt idx="14">
                        <c:v>44727</c:v>
                      </c:pt>
                      <c:pt idx="15">
                        <c:v>44728</c:v>
                      </c:pt>
                      <c:pt idx="16">
                        <c:v>44729</c:v>
                      </c:pt>
                      <c:pt idx="17">
                        <c:v>44730</c:v>
                      </c:pt>
                      <c:pt idx="18">
                        <c:v>44731</c:v>
                      </c:pt>
                      <c:pt idx="19">
                        <c:v>44732</c:v>
                      </c:pt>
                      <c:pt idx="20">
                        <c:v>44733</c:v>
                      </c:pt>
                      <c:pt idx="21">
                        <c:v>44734</c:v>
                      </c:pt>
                      <c:pt idx="22">
                        <c:v>44735</c:v>
                      </c:pt>
                      <c:pt idx="23">
                        <c:v>44736</c:v>
                      </c:pt>
                      <c:pt idx="24">
                        <c:v>44737</c:v>
                      </c:pt>
                      <c:pt idx="25">
                        <c:v>44738</c:v>
                      </c:pt>
                      <c:pt idx="26">
                        <c:v>44739</c:v>
                      </c:pt>
                      <c:pt idx="27">
                        <c:v>44740</c:v>
                      </c:pt>
                      <c:pt idx="28">
                        <c:v>44741</c:v>
                      </c:pt>
                      <c:pt idx="29">
                        <c:v>44742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'Choix Rep'!$B$37:$AH$37</c15:sqref>
                        </c15:formulaRef>
                      </c:ext>
                    </c:extLst>
                    <c:numCache>
                      <c:formatCode>0%</c:formatCode>
                      <c:ptCount val="33"/>
                      <c:pt idx="1">
                        <c:v>3.9603960396039604E-2</c:v>
                      </c:pt>
                      <c:pt idx="2">
                        <c:v>4.7826086956521741E-2</c:v>
                      </c:pt>
                      <c:pt idx="3">
                        <c:v>5.3333333333333337E-2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6.25E-2</c:v>
                      </c:pt>
                      <c:pt idx="8">
                        <c:v>5.8823529411764705E-2</c:v>
                      </c:pt>
                      <c:pt idx="9">
                        <c:v>6.1728395061728392E-2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8.1967213114754092E-2</c:v>
                      </c:pt>
                      <c:pt idx="15">
                        <c:v>1.6393442622950821E-2</c:v>
                      </c:pt>
                      <c:pt idx="16">
                        <c:v>3.6231884057971016E-2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0.15094339622641509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2" formatCode="#;\(#\);">
                        <c:v>5.6394763343403831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8773-4B0C-A655-596399D296D5}"/>
                  </c:ext>
                </c:extLst>
              </c15:ser>
            </c15:filteredBarSeries>
          </c:ext>
        </c:extLst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rebut choix final RUG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'choix final '!$A$37:$B$37</c:f>
              <c:strCache>
                <c:ptCount val="2"/>
                <c:pt idx="0">
                  <c:v>Taux de rebut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'choix final '!$C$1:$AF$1</c:f>
              <c:numCache>
                <c:formatCode>m/d/yyyy</c:formatCode>
                <c:ptCount val="30"/>
                <c:pt idx="0">
                  <c:v>44713</c:v>
                </c:pt>
                <c:pt idx="1">
                  <c:v>44714</c:v>
                </c:pt>
                <c:pt idx="2">
                  <c:v>44715</c:v>
                </c:pt>
                <c:pt idx="3">
                  <c:v>44716</c:v>
                </c:pt>
                <c:pt idx="4">
                  <c:v>44717</c:v>
                </c:pt>
                <c:pt idx="5">
                  <c:v>44718</c:v>
                </c:pt>
                <c:pt idx="6">
                  <c:v>44719</c:v>
                </c:pt>
                <c:pt idx="7">
                  <c:v>44720</c:v>
                </c:pt>
                <c:pt idx="8">
                  <c:v>44721</c:v>
                </c:pt>
                <c:pt idx="9">
                  <c:v>44722</c:v>
                </c:pt>
                <c:pt idx="10">
                  <c:v>44723</c:v>
                </c:pt>
                <c:pt idx="11">
                  <c:v>44724</c:v>
                </c:pt>
                <c:pt idx="12">
                  <c:v>44725</c:v>
                </c:pt>
                <c:pt idx="13">
                  <c:v>44726</c:v>
                </c:pt>
                <c:pt idx="14">
                  <c:v>44727</c:v>
                </c:pt>
                <c:pt idx="15">
                  <c:v>44728</c:v>
                </c:pt>
                <c:pt idx="16">
                  <c:v>44729</c:v>
                </c:pt>
                <c:pt idx="17">
                  <c:v>44730</c:v>
                </c:pt>
                <c:pt idx="18">
                  <c:v>44731</c:v>
                </c:pt>
                <c:pt idx="19">
                  <c:v>44732</c:v>
                </c:pt>
                <c:pt idx="20">
                  <c:v>44733</c:v>
                </c:pt>
                <c:pt idx="21">
                  <c:v>44734</c:v>
                </c:pt>
                <c:pt idx="22">
                  <c:v>44735</c:v>
                </c:pt>
                <c:pt idx="23">
                  <c:v>44736</c:v>
                </c:pt>
                <c:pt idx="24">
                  <c:v>44737</c:v>
                </c:pt>
                <c:pt idx="25">
                  <c:v>44738</c:v>
                </c:pt>
                <c:pt idx="26">
                  <c:v>44739</c:v>
                </c:pt>
                <c:pt idx="27">
                  <c:v>44740</c:v>
                </c:pt>
                <c:pt idx="28">
                  <c:v>44741</c:v>
                </c:pt>
                <c:pt idx="29">
                  <c:v>44742</c:v>
                </c:pt>
              </c:numCache>
            </c:numRef>
          </c:cat>
          <c:val>
            <c:numRef>
              <c:f>'choix final '!$C$37:$AF$37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9.0909090909090912E-2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E2-4389-9CE5-9C2582865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9067327"/>
        <c:axId val="1487264863"/>
      </c:barChart>
      <c:dateAx>
        <c:axId val="10690673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7264863"/>
        <c:crosses val="autoZero"/>
        <c:auto val="1"/>
        <c:lblOffset val="100"/>
        <c:baseTimeUnit val="days"/>
      </c:dateAx>
      <c:valAx>
        <c:axId val="148726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0673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5er</a:t>
            </a:r>
            <a:r>
              <a:rPr lang="fr-FR" baseline="0"/>
              <a:t> Défaut RUG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'1er choix'!$B$3</c:f>
              <c:strCache>
                <c:ptCount val="1"/>
                <c:pt idx="0">
                  <c:v>Cailloux (Ba)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'1er choix'!$C$3:$AF$3</c:f>
              <c:numCache>
                <c:formatCode>General</c:formatCode>
                <c:ptCount val="30"/>
                <c:pt idx="0">
                  <c:v>2</c:v>
                </c:pt>
                <c:pt idx="5">
                  <c:v>2</c:v>
                </c:pt>
                <c:pt idx="8">
                  <c:v>3</c:v>
                </c:pt>
                <c:pt idx="12">
                  <c:v>5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2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38-4D4F-B941-E2C5B88320D3}"/>
            </c:ext>
          </c:extLst>
        </c:ser>
        <c:ser>
          <c:idx val="1"/>
          <c:order val="1"/>
          <c:tx>
            <c:strRef>
              <c:f>'1er choix'!$B$20</c:f>
              <c:strCache>
                <c:ptCount val="1"/>
                <c:pt idx="0">
                  <c:v>Cailloux  (Bi)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'1er choix'!$C$20:$Y$20</c:f>
              <c:numCache>
                <c:formatCode>General</c:formatCode>
                <c:ptCount val="23"/>
                <c:pt idx="0">
                  <c:v>4</c:v>
                </c:pt>
                <c:pt idx="1">
                  <c:v>1</c:v>
                </c:pt>
                <c:pt idx="2">
                  <c:v>12</c:v>
                </c:pt>
                <c:pt idx="5">
                  <c:v>1</c:v>
                </c:pt>
                <c:pt idx="8">
                  <c:v>1</c:v>
                </c:pt>
                <c:pt idx="12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38-4D4F-B941-E2C5B88320D3}"/>
            </c:ext>
          </c:extLst>
        </c:ser>
        <c:ser>
          <c:idx val="2"/>
          <c:order val="2"/>
          <c:tx>
            <c:strRef>
              <c:f>'1er choix'!$B$21</c:f>
              <c:strCache>
                <c:ptCount val="1"/>
                <c:pt idx="0">
                  <c:v>Calcinure (Bi)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'1er choix'!$C$21:$Y$21</c:f>
              <c:numCache>
                <c:formatCode>General</c:formatCode>
                <c:ptCount val="23"/>
                <c:pt idx="0">
                  <c:v>8</c:v>
                </c:pt>
                <c:pt idx="1">
                  <c:v>1</c:v>
                </c:pt>
                <c:pt idx="5">
                  <c:v>6</c:v>
                </c:pt>
                <c:pt idx="6">
                  <c:v>1</c:v>
                </c:pt>
                <c:pt idx="7">
                  <c:v>7</c:v>
                </c:pt>
                <c:pt idx="8">
                  <c:v>5</c:v>
                </c:pt>
                <c:pt idx="12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38-4D4F-B941-E2C5B88320D3}"/>
            </c:ext>
          </c:extLst>
        </c:ser>
        <c:ser>
          <c:idx val="3"/>
          <c:order val="3"/>
          <c:tx>
            <c:strRef>
              <c:f>'1er choix'!$B$27</c:f>
              <c:strCache>
                <c:ptCount val="1"/>
                <c:pt idx="0">
                  <c:v>Picots Fond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'1er choix'!$C$27:$Y$27</c:f>
              <c:numCache>
                <c:formatCode>General</c:formatCode>
                <c:ptCount val="23"/>
                <c:pt idx="0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12">
                  <c:v>4</c:v>
                </c:pt>
                <c:pt idx="14">
                  <c:v>4</c:v>
                </c:pt>
                <c:pt idx="15">
                  <c:v>1</c:v>
                </c:pt>
                <c:pt idx="16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38-4D4F-B941-E2C5B88320D3}"/>
            </c:ext>
          </c:extLst>
        </c:ser>
        <c:ser>
          <c:idx val="4"/>
          <c:order val="4"/>
          <c:tx>
            <c:strRef>
              <c:f>'1er choix'!$B$28</c:f>
              <c:strCache>
                <c:ptCount val="1"/>
                <c:pt idx="0">
                  <c:v>Forage excentré 
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'1er choix'!$C$28:$Y$28</c:f>
              <c:numCache>
                <c:formatCode>General</c:formatCode>
                <c:ptCount val="23"/>
                <c:pt idx="5">
                  <c:v>5</c:v>
                </c:pt>
                <c:pt idx="15">
                  <c:v>5</c:v>
                </c:pt>
                <c:pt idx="19">
                  <c:v>2</c:v>
                </c:pt>
                <c:pt idx="20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238-4D4F-B941-E2C5B88320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97868351"/>
        <c:axId val="2097417983"/>
      </c:lineChart>
      <c:catAx>
        <c:axId val="159786835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7417983"/>
        <c:crosses val="autoZero"/>
        <c:auto val="1"/>
        <c:lblAlgn val="ctr"/>
        <c:lblOffset val="100"/>
        <c:noMultiLvlLbl val="0"/>
      </c:catAx>
      <c:valAx>
        <c:axId val="2097417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7868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</cx:f>
      </cx:strDim>
      <cx:numDim type="val">
        <cx:f>_xlchart.v1.0</cx:f>
      </cx:numDim>
    </cx:data>
  </cx:chartData>
  <cx:chart>
    <cx:title pos="t" align="ctr" overlay="0">
      <cx:tx>
        <cx:txData>
          <cx:v>Titre du graphique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Titre du graphique</a:t>
          </a:r>
        </a:p>
      </cx:txPr>
    </cx:title>
    <cx:plotArea>
      <cx:plotAreaRegion>
        <cx:series layoutId="clusteredColumn" uniqueId="{42327EAF-DAE2-49A5-955F-398A59F90E13}">
          <cx:dataId val="0"/>
          <cx:layoutPr>
            <cx:aggregation/>
          </cx:layoutPr>
          <cx:axisId val="1"/>
        </cx:series>
        <cx:series layoutId="paretoLine" ownerIdx="0" uniqueId="{72C333C1-2B0E-4495-98A1-AF524BF5832B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val">
        <cx:f>_xlchart.v1.2</cx:f>
      </cx:numDim>
    </cx:data>
  </cx:chartData>
  <cx:chart>
    <cx:title pos="t" align="ctr" overlay="0">
      <cx:tx>
        <cx:txData>
          <cx:v>Titre du graphique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Titre du graphique</a:t>
          </a:r>
        </a:p>
      </cx:txPr>
    </cx:title>
    <cx:plotArea>
      <cx:plotAreaRegion>
        <cx:series layoutId="clusteredColumn" uniqueId="{42327EAF-DAE2-49A5-955F-398A59F90E13}">
          <cx:dataId val="0"/>
          <cx:layoutPr>
            <cx:aggregation/>
          </cx:layoutPr>
          <cx:axisId val="1"/>
        </cx:series>
        <cx:series layoutId="paretoLine" ownerIdx="0" uniqueId="{72C333C1-2B0E-4495-98A1-AF524BF5832B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</cx:f>
      </cx:strDim>
      <cx:numDim type="val">
        <cx:f>_xlchart.v1.4</cx:f>
      </cx:numDim>
    </cx:data>
  </cx:chartData>
  <cx:chart>
    <cx:title pos="t" align="ctr" overlay="0">
      <cx:tx>
        <cx:txData>
          <cx:v>Titre du graphique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Titre du graphique</a:t>
          </a:r>
        </a:p>
      </cx:txPr>
    </cx:title>
    <cx:plotArea>
      <cx:plotAreaRegion>
        <cx:series layoutId="clusteredColumn" uniqueId="{42327EAF-DAE2-49A5-955F-398A59F90E13}">
          <cx:dataId val="0"/>
          <cx:layoutPr>
            <cx:aggregation/>
          </cx:layoutPr>
          <cx:axisId val="1"/>
        </cx:series>
        <cx:series layoutId="paretoLine" ownerIdx="0" uniqueId="{72C333C1-2B0E-4495-98A1-AF524BF5832B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</cx:f>
      </cx:strDim>
      <cx:numDim type="val">
        <cx:f>_xlchart.v1.6</cx:f>
      </cx:numDim>
    </cx:data>
  </cx:chartData>
  <cx:chart>
    <cx:title pos="t" align="ctr" overlay="0">
      <cx:tx>
        <cx:txData>
          <cx:v>Pareto Défaut RUG 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Pareto Défaut RUG </a:t>
          </a:r>
        </a:p>
      </cx:txPr>
    </cx:title>
    <cx:plotArea>
      <cx:plotAreaRegion>
        <cx:series layoutId="clusteredColumn" uniqueId="{42327EAF-DAE2-49A5-955F-398A59F90E13}">
          <cx:dataId val="0"/>
          <cx:layoutPr>
            <cx:aggregation/>
          </cx:layoutPr>
          <cx:axisId val="1"/>
        </cx:series>
        <cx:series layoutId="paretoLine" ownerIdx="0" uniqueId="{72C333C1-2B0E-4495-98A1-AF524BF5832B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 dir="row">_xlchart.v1.8</cx:f>
      </cx:strDim>
      <cx:numDim type="val">
        <cx:f dir="row">_xlchart.v1.9</cx:f>
      </cx:numDim>
    </cx:data>
  </cx:chartData>
  <cx:chart>
    <cx:title pos="t" align="ctr" overlay="0"/>
    <cx:plotArea>
      <cx:plotAreaRegion>
        <cx:series layoutId="clusteredColumn" uniqueId="{C42BAE72-241F-4B17-94D1-4C5FB5B69A23}">
          <cx:dataId val="0"/>
          <cx:layoutPr>
            <cx:aggregation/>
          </cx:layoutPr>
          <cx:axisId val="1"/>
        </cx:series>
        <cx:series layoutId="paretoLine" ownerIdx="0" uniqueId="{CE671348-710F-4464-A6A2-2AF184287BE3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microsoft.com/office/2014/relationships/chartEx" Target="../charts/chartEx1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2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microsoft.com/office/2014/relationships/chartEx" Target="../charts/chartEx4.xml"/></Relationships>
</file>

<file path=xl/drawings/_rels/drawing7.xml.rels><?xml version="1.0" encoding="UTF-8" standalone="yes"?>
<Relationships xmlns="http://schemas.openxmlformats.org/package/2006/relationships"><Relationship Id="rId1" Type="http://schemas.microsoft.com/office/2014/relationships/chartEx" Target="../charts/chartEx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166695</xdr:colOff>
      <xdr:row>1</xdr:row>
      <xdr:rowOff>152400</xdr:rowOff>
    </xdr:from>
    <xdr:to>
      <xdr:col>45</xdr:col>
      <xdr:colOff>71438</xdr:colOff>
      <xdr:row>18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3D22778-8690-4445-84B6-B48E09E4CE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71445</xdr:colOff>
      <xdr:row>18</xdr:row>
      <xdr:rowOff>154781</xdr:rowOff>
    </xdr:from>
    <xdr:to>
      <xdr:col>45</xdr:col>
      <xdr:colOff>107156</xdr:colOff>
      <xdr:row>34</xdr:row>
      <xdr:rowOff>61912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4A91B93-D729-4993-83F0-93AE4ACD64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333385</xdr:colOff>
      <xdr:row>36</xdr:row>
      <xdr:rowOff>128587</xdr:rowOff>
    </xdr:from>
    <xdr:to>
      <xdr:col>45</xdr:col>
      <xdr:colOff>142875</xdr:colOff>
      <xdr:row>52</xdr:row>
      <xdr:rowOff>174625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Graphique 6">
              <a:extLst>
                <a:ext uri="{FF2B5EF4-FFF2-40B4-BE49-F238E27FC236}">
                  <a16:creationId xmlns:a16="http://schemas.microsoft.com/office/drawing/2014/main" id="{50336800-DA81-4706-9F43-9014593AB3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63835" y="7920037"/>
              <a:ext cx="7429490" cy="3627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35</xdr:col>
      <xdr:colOff>306916</xdr:colOff>
      <xdr:row>53</xdr:row>
      <xdr:rowOff>179916</xdr:rowOff>
    </xdr:from>
    <xdr:to>
      <xdr:col>43</xdr:col>
      <xdr:colOff>624408</xdr:colOff>
      <xdr:row>69</xdr:row>
      <xdr:rowOff>117475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1D8C8D13-B3D6-42EF-8FA2-9689ACD442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166695</xdr:colOff>
      <xdr:row>1</xdr:row>
      <xdr:rowOff>152400</xdr:rowOff>
    </xdr:from>
    <xdr:to>
      <xdr:col>45</xdr:col>
      <xdr:colOff>71438</xdr:colOff>
      <xdr:row>18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33085A-478D-4EB2-8C67-AC1D08A334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71445</xdr:colOff>
      <xdr:row>18</xdr:row>
      <xdr:rowOff>154781</xdr:rowOff>
    </xdr:from>
    <xdr:to>
      <xdr:col>45</xdr:col>
      <xdr:colOff>107156</xdr:colOff>
      <xdr:row>34</xdr:row>
      <xdr:rowOff>61912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AA914F4-9E13-44B8-A0DB-39ABF59DAC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333385</xdr:colOff>
      <xdr:row>36</xdr:row>
      <xdr:rowOff>128587</xdr:rowOff>
    </xdr:from>
    <xdr:to>
      <xdr:col>45</xdr:col>
      <xdr:colOff>142875</xdr:colOff>
      <xdr:row>52</xdr:row>
      <xdr:rowOff>174625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Graphique 3">
              <a:extLst>
                <a:ext uri="{FF2B5EF4-FFF2-40B4-BE49-F238E27FC236}">
                  <a16:creationId xmlns:a16="http://schemas.microsoft.com/office/drawing/2014/main" id="{742C1CA6-D283-49A9-B64E-95924C0E9E7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63835" y="7920037"/>
              <a:ext cx="7429490" cy="3627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35</xdr:col>
      <xdr:colOff>306916</xdr:colOff>
      <xdr:row>53</xdr:row>
      <xdr:rowOff>179916</xdr:rowOff>
    </xdr:from>
    <xdr:to>
      <xdr:col>43</xdr:col>
      <xdr:colOff>624408</xdr:colOff>
      <xdr:row>69</xdr:row>
      <xdr:rowOff>117475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2A3F3597-0D3E-495D-9770-A4E0474156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166695</xdr:colOff>
      <xdr:row>1</xdr:row>
      <xdr:rowOff>152400</xdr:rowOff>
    </xdr:from>
    <xdr:to>
      <xdr:col>45</xdr:col>
      <xdr:colOff>71438</xdr:colOff>
      <xdr:row>18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9004E81-7A43-457D-9A0A-64547792B8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71445</xdr:colOff>
      <xdr:row>18</xdr:row>
      <xdr:rowOff>154781</xdr:rowOff>
    </xdr:from>
    <xdr:to>
      <xdr:col>45</xdr:col>
      <xdr:colOff>107156</xdr:colOff>
      <xdr:row>34</xdr:row>
      <xdr:rowOff>61912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FD92E2B-4195-44F3-9B6E-B992422DC4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333385</xdr:colOff>
      <xdr:row>36</xdr:row>
      <xdr:rowOff>128587</xdr:rowOff>
    </xdr:from>
    <xdr:to>
      <xdr:col>45</xdr:col>
      <xdr:colOff>142875</xdr:colOff>
      <xdr:row>52</xdr:row>
      <xdr:rowOff>174625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Graphique 3">
              <a:extLst>
                <a:ext uri="{FF2B5EF4-FFF2-40B4-BE49-F238E27FC236}">
                  <a16:creationId xmlns:a16="http://schemas.microsoft.com/office/drawing/2014/main" id="{5A45082D-AD52-42D0-89D2-E0DF2468F1B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63835" y="7920037"/>
              <a:ext cx="7429490" cy="3627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35</xdr:col>
      <xdr:colOff>306916</xdr:colOff>
      <xdr:row>53</xdr:row>
      <xdr:rowOff>179916</xdr:rowOff>
    </xdr:from>
    <xdr:to>
      <xdr:col>43</xdr:col>
      <xdr:colOff>624408</xdr:colOff>
      <xdr:row>69</xdr:row>
      <xdr:rowOff>117475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E9E889E-3303-45F8-8793-12BDCCFAD5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245268</xdr:colOff>
      <xdr:row>2</xdr:row>
      <xdr:rowOff>123825</xdr:rowOff>
    </xdr:from>
    <xdr:to>
      <xdr:col>17</xdr:col>
      <xdr:colOff>26193</xdr:colOff>
      <xdr:row>7</xdr:row>
      <xdr:rowOff>219075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251A1ED-EA70-4740-8CF1-53EEDDDECC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250031</xdr:colOff>
      <xdr:row>7</xdr:row>
      <xdr:rowOff>261937</xdr:rowOff>
    </xdr:from>
    <xdr:to>
      <xdr:col>17</xdr:col>
      <xdr:colOff>35718</xdr:colOff>
      <xdr:row>10</xdr:row>
      <xdr:rowOff>495299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1035C20-154C-4E41-8884-4B37961E96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233365</xdr:colOff>
      <xdr:row>10</xdr:row>
      <xdr:rowOff>538162</xdr:rowOff>
    </xdr:from>
    <xdr:to>
      <xdr:col>16</xdr:col>
      <xdr:colOff>757239</xdr:colOff>
      <xdr:row>14</xdr:row>
      <xdr:rowOff>447675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E1472BF-F7F9-4443-AB55-E8F5E02F34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245268</xdr:colOff>
      <xdr:row>2</xdr:row>
      <xdr:rowOff>123825</xdr:rowOff>
    </xdr:from>
    <xdr:to>
      <xdr:col>17</xdr:col>
      <xdr:colOff>26193</xdr:colOff>
      <xdr:row>7</xdr:row>
      <xdr:rowOff>219075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EF23904-F7B6-4196-BEAE-F654323106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250031</xdr:colOff>
      <xdr:row>7</xdr:row>
      <xdr:rowOff>261937</xdr:rowOff>
    </xdr:from>
    <xdr:to>
      <xdr:col>17</xdr:col>
      <xdr:colOff>35718</xdr:colOff>
      <xdr:row>10</xdr:row>
      <xdr:rowOff>495299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E01D11F-7E4E-4C31-9091-3C4EB6394E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233365</xdr:colOff>
      <xdr:row>10</xdr:row>
      <xdr:rowOff>538162</xdr:rowOff>
    </xdr:from>
    <xdr:to>
      <xdr:col>16</xdr:col>
      <xdr:colOff>757239</xdr:colOff>
      <xdr:row>14</xdr:row>
      <xdr:rowOff>447675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F927514-DC15-4DD4-8433-5B1A8ED413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302694</xdr:colOff>
      <xdr:row>1</xdr:row>
      <xdr:rowOff>114300</xdr:rowOff>
    </xdr:from>
    <xdr:to>
      <xdr:col>10</xdr:col>
      <xdr:colOff>112184</xdr:colOff>
      <xdr:row>20</xdr:row>
      <xdr:rowOff>128588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58C16100-570F-420F-B5E4-C6B51945AC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2694" y="304800"/>
              <a:ext cx="7429490" cy="3633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0</xdr:col>
      <xdr:colOff>276225</xdr:colOff>
      <xdr:row>21</xdr:row>
      <xdr:rowOff>133879</xdr:rowOff>
    </xdr:from>
    <xdr:to>
      <xdr:col>8</xdr:col>
      <xdr:colOff>593717</xdr:colOff>
      <xdr:row>37</xdr:row>
      <xdr:rowOff>82021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291962A-DCDC-4370-A6D3-84D639AE71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702468</xdr:colOff>
      <xdr:row>14</xdr:row>
      <xdr:rowOff>63102</xdr:rowOff>
    </xdr:from>
    <xdr:to>
      <xdr:col>17</xdr:col>
      <xdr:colOff>714374</xdr:colOff>
      <xdr:row>37</xdr:row>
      <xdr:rowOff>178593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22478FC0-A925-4C57-8ACF-0735F145CBD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50468" y="3711177"/>
              <a:ext cx="9917906" cy="44969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996C5-2CE7-44DD-966C-A8103C32E6B3}">
  <sheetPr codeName="Feuil1"/>
  <dimension ref="A1:AI81"/>
  <sheetViews>
    <sheetView workbookViewId="0">
      <pane xSplit="2" ySplit="2" topLeftCell="C63" activePane="bottomRight" state="frozen"/>
      <selection pane="topRight" activeCell="C1" sqref="C1"/>
      <selection pane="bottomLeft" activeCell="A3" sqref="A3"/>
      <selection pane="bottomRight" activeCell="W74" sqref="W74"/>
    </sheetView>
  </sheetViews>
  <sheetFormatPr baseColWidth="10" defaultRowHeight="15" x14ac:dyDescent="0.25"/>
  <cols>
    <col min="2" max="2" width="13.5703125" customWidth="1"/>
    <col min="3" max="34" width="5.7109375" customWidth="1"/>
  </cols>
  <sheetData>
    <row r="1" spans="1:35" ht="15.75" thickBot="1" x14ac:dyDescent="0.3">
      <c r="C1" s="73">
        <v>22</v>
      </c>
      <c r="D1" s="73"/>
      <c r="E1" s="73"/>
      <c r="F1" s="73"/>
      <c r="G1" s="73"/>
      <c r="H1" s="73">
        <v>23</v>
      </c>
      <c r="I1" s="73"/>
      <c r="J1" s="73"/>
      <c r="K1" s="73"/>
      <c r="L1" s="73"/>
      <c r="M1" s="73"/>
      <c r="N1" s="73"/>
      <c r="O1" s="73">
        <v>24</v>
      </c>
      <c r="P1" s="73"/>
      <c r="Q1" s="73"/>
      <c r="R1" s="73"/>
      <c r="S1" s="73"/>
      <c r="T1" s="73"/>
      <c r="U1" s="73"/>
      <c r="V1" s="73">
        <v>25</v>
      </c>
      <c r="W1" s="73"/>
      <c r="X1" s="73"/>
      <c r="Y1" s="73"/>
      <c r="Z1" s="73"/>
      <c r="AA1" s="73"/>
      <c r="AB1" s="73"/>
      <c r="AC1" s="73">
        <v>26</v>
      </c>
      <c r="AD1" s="73"/>
      <c r="AE1" s="73"/>
      <c r="AF1" s="73"/>
      <c r="AG1" s="73"/>
      <c r="AH1" s="73"/>
      <c r="AI1" s="73"/>
    </row>
    <row r="2" spans="1:35" ht="55.5" thickBot="1" x14ac:dyDescent="0.3">
      <c r="A2" s="47" t="s">
        <v>31</v>
      </c>
      <c r="B2" s="48"/>
      <c r="C2" s="19">
        <v>44713</v>
      </c>
      <c r="D2" s="19">
        <v>44714</v>
      </c>
      <c r="E2" s="19">
        <v>44715</v>
      </c>
      <c r="F2" s="19">
        <v>44716</v>
      </c>
      <c r="G2" s="19">
        <v>44717</v>
      </c>
      <c r="H2" s="19">
        <v>44718</v>
      </c>
      <c r="I2" s="19">
        <v>44719</v>
      </c>
      <c r="J2" s="19">
        <v>44720</v>
      </c>
      <c r="K2" s="19">
        <v>44721</v>
      </c>
      <c r="L2" s="19">
        <v>44722</v>
      </c>
      <c r="M2" s="19">
        <v>44723</v>
      </c>
      <c r="N2" s="19">
        <v>44724</v>
      </c>
      <c r="O2" s="19">
        <v>44725</v>
      </c>
      <c r="P2" s="19">
        <v>44726</v>
      </c>
      <c r="Q2" s="19">
        <v>44727</v>
      </c>
      <c r="R2" s="19">
        <v>44728</v>
      </c>
      <c r="S2" s="19">
        <v>44729</v>
      </c>
      <c r="T2" s="19">
        <v>44730</v>
      </c>
      <c r="U2" s="19">
        <v>44731</v>
      </c>
      <c r="V2" s="19">
        <v>44732</v>
      </c>
      <c r="W2" s="19">
        <v>44733</v>
      </c>
      <c r="X2" s="19">
        <v>44734</v>
      </c>
      <c r="Y2" s="19">
        <v>44735</v>
      </c>
      <c r="Z2" s="19">
        <v>44736</v>
      </c>
      <c r="AA2" s="19">
        <v>44737</v>
      </c>
      <c r="AB2" s="19">
        <v>44738</v>
      </c>
      <c r="AC2" s="19">
        <v>44739</v>
      </c>
      <c r="AD2" s="19">
        <v>44740</v>
      </c>
      <c r="AE2" s="19">
        <v>44741</v>
      </c>
      <c r="AF2" s="19">
        <v>44742</v>
      </c>
      <c r="AG2" s="19"/>
      <c r="AH2" s="31" t="s">
        <v>30</v>
      </c>
    </row>
    <row r="3" spans="1:35" x14ac:dyDescent="0.25">
      <c r="A3" s="64" t="s">
        <v>111</v>
      </c>
      <c r="B3" s="20" t="s">
        <v>42</v>
      </c>
      <c r="C3" s="15"/>
      <c r="D3" s="15"/>
      <c r="E3" s="15"/>
      <c r="F3" s="15"/>
      <c r="G3" s="9"/>
      <c r="H3" s="9"/>
      <c r="I3" s="9"/>
      <c r="J3" s="9"/>
      <c r="K3" s="15"/>
      <c r="L3" s="15"/>
      <c r="M3" s="15"/>
      <c r="N3" s="15"/>
      <c r="O3" s="9"/>
      <c r="P3" s="9"/>
      <c r="Q3" s="9"/>
      <c r="R3" s="9"/>
      <c r="S3" s="15"/>
      <c r="T3" s="15"/>
      <c r="U3" s="15"/>
      <c r="V3" s="15"/>
      <c r="W3" s="9"/>
      <c r="X3" s="9"/>
      <c r="Y3" s="9"/>
      <c r="Z3" s="9"/>
      <c r="AA3" s="15"/>
      <c r="AB3" s="15"/>
      <c r="AC3" s="15"/>
      <c r="AD3" s="15"/>
      <c r="AE3" s="9"/>
      <c r="AF3" s="10"/>
      <c r="AH3" s="32">
        <f>SUM(C3:AF3)</f>
        <v>0</v>
      </c>
    </row>
    <row r="4" spans="1:35" x14ac:dyDescent="0.25">
      <c r="A4" s="65"/>
      <c r="B4" s="21" t="s">
        <v>110</v>
      </c>
      <c r="C4" s="16">
        <v>2</v>
      </c>
      <c r="D4" s="16">
        <v>4</v>
      </c>
      <c r="E4" s="16">
        <v>0</v>
      </c>
      <c r="F4" s="16">
        <v>0</v>
      </c>
      <c r="G4" s="11">
        <v>0</v>
      </c>
      <c r="H4" s="11"/>
      <c r="I4" s="11"/>
      <c r="J4" s="11">
        <v>6</v>
      </c>
      <c r="K4" s="16"/>
      <c r="L4" s="16">
        <v>4</v>
      </c>
      <c r="M4" s="16"/>
      <c r="N4" s="16"/>
      <c r="O4" s="11">
        <v>1</v>
      </c>
      <c r="P4" s="11"/>
      <c r="Q4" s="11"/>
      <c r="R4" s="11">
        <v>4</v>
      </c>
      <c r="S4" s="16">
        <v>2</v>
      </c>
      <c r="T4" s="16"/>
      <c r="U4" s="16"/>
      <c r="V4" s="16"/>
      <c r="W4" s="11">
        <v>1</v>
      </c>
      <c r="X4" s="11"/>
      <c r="Y4" s="11"/>
      <c r="Z4" s="11"/>
      <c r="AA4" s="16"/>
      <c r="AB4" s="16"/>
      <c r="AC4" s="16"/>
      <c r="AD4" s="16"/>
      <c r="AE4" s="11"/>
      <c r="AF4" s="12"/>
      <c r="AH4" s="32">
        <f t="shared" ref="AH4:AH8" si="0">SUM(C4:AF4)</f>
        <v>24</v>
      </c>
    </row>
    <row r="5" spans="1:35" x14ac:dyDescent="0.25">
      <c r="A5" s="65"/>
      <c r="B5" s="21"/>
      <c r="C5" s="16"/>
      <c r="D5" s="16"/>
      <c r="E5" s="16"/>
      <c r="F5" s="16"/>
      <c r="G5" s="11"/>
      <c r="H5" s="11"/>
      <c r="I5" s="11"/>
      <c r="J5" s="11"/>
      <c r="K5" s="16"/>
      <c r="L5" s="16"/>
      <c r="M5" s="16"/>
      <c r="N5" s="16"/>
      <c r="O5" s="11"/>
      <c r="P5" s="11"/>
      <c r="Q5" s="11"/>
      <c r="R5" s="11"/>
      <c r="S5" s="16"/>
      <c r="T5" s="16"/>
      <c r="U5" s="16"/>
      <c r="V5" s="16"/>
      <c r="W5" s="11"/>
      <c r="X5" s="11"/>
      <c r="Y5" s="11"/>
      <c r="Z5" s="11"/>
      <c r="AA5" s="16"/>
      <c r="AB5" s="16"/>
      <c r="AC5" s="16"/>
      <c r="AD5" s="16"/>
      <c r="AE5" s="11"/>
      <c r="AF5" s="12"/>
      <c r="AH5" s="32">
        <f t="shared" si="0"/>
        <v>0</v>
      </c>
    </row>
    <row r="6" spans="1:35" x14ac:dyDescent="0.25">
      <c r="A6" s="65"/>
      <c r="B6" s="21"/>
      <c r="C6" s="16"/>
      <c r="D6" s="16"/>
      <c r="E6" s="16"/>
      <c r="F6" s="16"/>
      <c r="G6" s="11"/>
      <c r="H6" s="11"/>
      <c r="I6" s="11"/>
      <c r="J6" s="11"/>
      <c r="K6" s="16"/>
      <c r="L6" s="16"/>
      <c r="M6" s="16"/>
      <c r="N6" s="16"/>
      <c r="O6" s="11"/>
      <c r="P6" s="11"/>
      <c r="Q6" s="11"/>
      <c r="R6" s="11"/>
      <c r="S6" s="16"/>
      <c r="T6" s="16"/>
      <c r="U6" s="16"/>
      <c r="V6" s="16"/>
      <c r="W6" s="11"/>
      <c r="X6" s="11"/>
      <c r="Y6" s="11"/>
      <c r="Z6" s="11"/>
      <c r="AA6" s="16"/>
      <c r="AB6" s="16"/>
      <c r="AC6" s="16"/>
      <c r="AD6" s="16"/>
      <c r="AE6" s="11"/>
      <c r="AF6" s="12"/>
      <c r="AH6" s="32">
        <f t="shared" si="0"/>
        <v>0</v>
      </c>
    </row>
    <row r="7" spans="1:35" x14ac:dyDescent="0.25">
      <c r="A7" s="65"/>
      <c r="B7" s="21"/>
      <c r="C7" s="16"/>
      <c r="D7" s="16"/>
      <c r="E7" s="16"/>
      <c r="F7" s="16"/>
      <c r="G7" s="11"/>
      <c r="H7" s="11"/>
      <c r="I7" s="11"/>
      <c r="J7" s="11"/>
      <c r="K7" s="16"/>
      <c r="L7" s="16"/>
      <c r="M7" s="16"/>
      <c r="N7" s="16"/>
      <c r="O7" s="11"/>
      <c r="P7" s="11"/>
      <c r="Q7" s="11"/>
      <c r="R7" s="11"/>
      <c r="S7" s="16"/>
      <c r="T7" s="16"/>
      <c r="U7" s="16"/>
      <c r="V7" s="16"/>
      <c r="W7" s="11"/>
      <c r="X7" s="11"/>
      <c r="Y7" s="11"/>
      <c r="Z7" s="11"/>
      <c r="AA7" s="16"/>
      <c r="AB7" s="16"/>
      <c r="AC7" s="16"/>
      <c r="AD7" s="16"/>
      <c r="AE7" s="11"/>
      <c r="AF7" s="12"/>
      <c r="AH7" s="32">
        <f t="shared" si="0"/>
        <v>0</v>
      </c>
    </row>
    <row r="8" spans="1:35" ht="15.75" thickBot="1" x14ac:dyDescent="0.3">
      <c r="A8" s="66"/>
      <c r="B8" s="22"/>
      <c r="C8" s="17"/>
      <c r="D8" s="17"/>
      <c r="E8" s="17"/>
      <c r="F8" s="17"/>
      <c r="G8" s="13"/>
      <c r="H8" s="13"/>
      <c r="I8" s="13"/>
      <c r="J8" s="13"/>
      <c r="K8" s="17"/>
      <c r="L8" s="17"/>
      <c r="M8" s="17"/>
      <c r="N8" s="17"/>
      <c r="O8" s="13"/>
      <c r="P8" s="13"/>
      <c r="Q8" s="13"/>
      <c r="R8" s="13"/>
      <c r="S8" s="17"/>
      <c r="T8" s="17"/>
      <c r="U8" s="17"/>
      <c r="V8" s="17"/>
      <c r="W8" s="13"/>
      <c r="X8" s="13"/>
      <c r="Y8" s="13"/>
      <c r="Z8" s="13"/>
      <c r="AA8" s="17"/>
      <c r="AB8" s="17"/>
      <c r="AC8" s="17"/>
      <c r="AD8" s="17"/>
      <c r="AE8" s="13"/>
      <c r="AF8" s="14"/>
      <c r="AH8" s="32">
        <f t="shared" si="0"/>
        <v>0</v>
      </c>
    </row>
    <row r="9" spans="1:35" x14ac:dyDescent="0.25">
      <c r="A9" s="67" t="s">
        <v>21</v>
      </c>
      <c r="B9" s="68"/>
      <c r="C9" s="38">
        <v>109</v>
      </c>
      <c r="D9" s="38">
        <v>105</v>
      </c>
      <c r="E9" s="38"/>
      <c r="F9" s="38"/>
      <c r="G9" s="39"/>
      <c r="H9" s="39"/>
      <c r="I9" s="39"/>
      <c r="J9" s="39">
        <v>6</v>
      </c>
      <c r="K9" s="39"/>
      <c r="L9" s="39">
        <v>4</v>
      </c>
      <c r="M9" s="39"/>
      <c r="N9" s="39"/>
      <c r="O9" s="40">
        <v>47</v>
      </c>
      <c r="P9" s="40"/>
      <c r="Q9" s="40"/>
      <c r="R9" s="40">
        <v>90</v>
      </c>
      <c r="S9" s="40">
        <v>45</v>
      </c>
      <c r="T9" s="40"/>
      <c r="U9" s="40"/>
      <c r="V9" s="40"/>
      <c r="W9" s="40">
        <v>98</v>
      </c>
      <c r="X9" s="40"/>
      <c r="Y9" s="40"/>
      <c r="Z9" s="40"/>
      <c r="AA9" s="40"/>
      <c r="AB9" s="40"/>
      <c r="AC9" s="40"/>
      <c r="AD9" s="40"/>
      <c r="AE9" s="40"/>
      <c r="AF9" s="41"/>
      <c r="AH9" s="32">
        <f>SUM(C9:AF9)</f>
        <v>504</v>
      </c>
    </row>
    <row r="10" spans="1:35" x14ac:dyDescent="0.25">
      <c r="A10" s="69" t="s">
        <v>25</v>
      </c>
      <c r="B10" s="70"/>
      <c r="C10" s="42">
        <f>SUM(C3:C6)</f>
        <v>2</v>
      </c>
      <c r="D10" s="42">
        <f t="shared" ref="D10:AF10" si="1">SUM(D3:D6)</f>
        <v>4</v>
      </c>
      <c r="E10" s="42">
        <f t="shared" si="1"/>
        <v>0</v>
      </c>
      <c r="F10" s="42">
        <f t="shared" si="1"/>
        <v>0</v>
      </c>
      <c r="G10" s="42">
        <f t="shared" si="1"/>
        <v>0</v>
      </c>
      <c r="H10" s="42">
        <f t="shared" si="1"/>
        <v>0</v>
      </c>
      <c r="I10" s="42">
        <f t="shared" si="1"/>
        <v>0</v>
      </c>
      <c r="J10" s="42">
        <f t="shared" si="1"/>
        <v>6</v>
      </c>
      <c r="K10" s="42">
        <f t="shared" si="1"/>
        <v>0</v>
      </c>
      <c r="L10" s="42">
        <f t="shared" si="1"/>
        <v>4</v>
      </c>
      <c r="M10" s="42">
        <f t="shared" si="1"/>
        <v>0</v>
      </c>
      <c r="N10" s="42">
        <f t="shared" si="1"/>
        <v>0</v>
      </c>
      <c r="O10" s="42">
        <f t="shared" si="1"/>
        <v>1</v>
      </c>
      <c r="P10" s="42">
        <f t="shared" si="1"/>
        <v>0</v>
      </c>
      <c r="Q10" s="42">
        <f t="shared" si="1"/>
        <v>0</v>
      </c>
      <c r="R10" s="42">
        <f t="shared" si="1"/>
        <v>4</v>
      </c>
      <c r="S10" s="42">
        <f t="shared" si="1"/>
        <v>2</v>
      </c>
      <c r="T10" s="42">
        <f t="shared" si="1"/>
        <v>0</v>
      </c>
      <c r="U10" s="42">
        <f t="shared" si="1"/>
        <v>0</v>
      </c>
      <c r="V10" s="42">
        <f t="shared" si="1"/>
        <v>0</v>
      </c>
      <c r="W10" s="42">
        <f t="shared" si="1"/>
        <v>1</v>
      </c>
      <c r="X10" s="42">
        <f t="shared" si="1"/>
        <v>0</v>
      </c>
      <c r="Y10" s="42">
        <f t="shared" si="1"/>
        <v>0</v>
      </c>
      <c r="Z10" s="42">
        <f t="shared" si="1"/>
        <v>0</v>
      </c>
      <c r="AA10" s="42">
        <f t="shared" si="1"/>
        <v>0</v>
      </c>
      <c r="AB10" s="42">
        <f t="shared" si="1"/>
        <v>0</v>
      </c>
      <c r="AC10" s="42">
        <f t="shared" si="1"/>
        <v>0</v>
      </c>
      <c r="AD10" s="42">
        <f t="shared" si="1"/>
        <v>0</v>
      </c>
      <c r="AE10" s="42">
        <f t="shared" si="1"/>
        <v>0</v>
      </c>
      <c r="AF10" s="42">
        <f t="shared" si="1"/>
        <v>0</v>
      </c>
      <c r="AH10" s="32">
        <f t="shared" ref="AH10" si="2">SUM(C10:AF10)</f>
        <v>24</v>
      </c>
    </row>
    <row r="11" spans="1:35" x14ac:dyDescent="0.25">
      <c r="A11" s="71" t="s">
        <v>22</v>
      </c>
      <c r="B11" s="72"/>
      <c r="C11" s="130">
        <f>C10/C9</f>
        <v>1.834862385321101E-2</v>
      </c>
      <c r="D11" s="130">
        <f t="shared" ref="D11:AF11" si="3">D10/D9</f>
        <v>3.8095238095238099E-2</v>
      </c>
      <c r="E11" s="130" t="e">
        <f t="shared" si="3"/>
        <v>#DIV/0!</v>
      </c>
      <c r="F11" s="130" t="e">
        <f t="shared" si="3"/>
        <v>#DIV/0!</v>
      </c>
      <c r="G11" s="130" t="e">
        <f t="shared" si="3"/>
        <v>#DIV/0!</v>
      </c>
      <c r="H11" s="130" t="e">
        <f t="shared" si="3"/>
        <v>#DIV/0!</v>
      </c>
      <c r="I11" s="130" t="e">
        <f t="shared" si="3"/>
        <v>#DIV/0!</v>
      </c>
      <c r="J11" s="130">
        <f t="shared" si="3"/>
        <v>1</v>
      </c>
      <c r="K11" s="130" t="e">
        <f t="shared" si="3"/>
        <v>#DIV/0!</v>
      </c>
      <c r="L11" s="130">
        <f t="shared" si="3"/>
        <v>1</v>
      </c>
      <c r="M11" s="130" t="e">
        <f t="shared" si="3"/>
        <v>#DIV/0!</v>
      </c>
      <c r="N11" s="130" t="e">
        <f t="shared" si="3"/>
        <v>#DIV/0!</v>
      </c>
      <c r="O11" s="130">
        <f t="shared" si="3"/>
        <v>2.1276595744680851E-2</v>
      </c>
      <c r="P11" s="130" t="e">
        <f t="shared" si="3"/>
        <v>#DIV/0!</v>
      </c>
      <c r="Q11" s="130" t="e">
        <f t="shared" si="3"/>
        <v>#DIV/0!</v>
      </c>
      <c r="R11" s="130">
        <f t="shared" si="3"/>
        <v>4.4444444444444446E-2</v>
      </c>
      <c r="S11" s="130">
        <f t="shared" si="3"/>
        <v>4.4444444444444446E-2</v>
      </c>
      <c r="T11" s="130" t="e">
        <f t="shared" si="3"/>
        <v>#DIV/0!</v>
      </c>
      <c r="U11" s="130" t="e">
        <f t="shared" si="3"/>
        <v>#DIV/0!</v>
      </c>
      <c r="V11" s="130" t="e">
        <f t="shared" si="3"/>
        <v>#DIV/0!</v>
      </c>
      <c r="W11" s="130">
        <f t="shared" si="3"/>
        <v>1.020408163265306E-2</v>
      </c>
      <c r="X11" s="130" t="e">
        <f t="shared" si="3"/>
        <v>#DIV/0!</v>
      </c>
      <c r="Y11" s="130" t="e">
        <f t="shared" si="3"/>
        <v>#DIV/0!</v>
      </c>
      <c r="Z11" s="130" t="e">
        <f t="shared" si="3"/>
        <v>#DIV/0!</v>
      </c>
      <c r="AA11" s="130" t="e">
        <f t="shared" si="3"/>
        <v>#DIV/0!</v>
      </c>
      <c r="AB11" s="130" t="e">
        <f t="shared" si="3"/>
        <v>#DIV/0!</v>
      </c>
      <c r="AC11" s="130" t="e">
        <f t="shared" si="3"/>
        <v>#DIV/0!</v>
      </c>
      <c r="AD11" s="130" t="e">
        <f t="shared" si="3"/>
        <v>#DIV/0!</v>
      </c>
      <c r="AE11" s="130" t="e">
        <f t="shared" si="3"/>
        <v>#DIV/0!</v>
      </c>
      <c r="AF11" s="130" t="e">
        <f t="shared" si="3"/>
        <v>#DIV/0!</v>
      </c>
      <c r="AH11" s="44">
        <f t="shared" ref="C11:AH11" si="4">IFERROR(AH10/AH9*100,"")</f>
        <v>4.7619047619047619</v>
      </c>
    </row>
    <row r="13" spans="1:35" ht="15.75" thickBot="1" x14ac:dyDescent="0.3"/>
    <row r="14" spans="1:35" ht="30" x14ac:dyDescent="0.25">
      <c r="A14" s="64" t="s">
        <v>112</v>
      </c>
      <c r="B14" s="20" t="s">
        <v>73</v>
      </c>
      <c r="C14" s="15"/>
      <c r="D14" s="15"/>
      <c r="E14" s="15"/>
      <c r="F14" s="15"/>
      <c r="G14" s="9"/>
      <c r="H14" s="9"/>
      <c r="I14" s="9"/>
      <c r="J14" s="9"/>
      <c r="K14" s="15"/>
      <c r="L14" s="15"/>
      <c r="M14" s="15"/>
      <c r="N14" s="15"/>
      <c r="O14" s="9"/>
      <c r="P14" s="9"/>
      <c r="Q14" s="9"/>
      <c r="R14" s="9"/>
      <c r="S14" s="15"/>
      <c r="T14" s="15"/>
      <c r="U14" s="15"/>
      <c r="V14" s="15"/>
      <c r="W14" s="9"/>
      <c r="X14" s="9"/>
      <c r="Y14" s="9"/>
      <c r="Z14" s="9"/>
      <c r="AA14" s="15"/>
      <c r="AB14" s="15"/>
      <c r="AC14" s="15"/>
      <c r="AD14" s="15"/>
      <c r="AE14" s="9"/>
      <c r="AF14" s="10"/>
      <c r="AH14" s="32">
        <f>SUM(C14:AF14)</f>
        <v>0</v>
      </c>
    </row>
    <row r="15" spans="1:35" x14ac:dyDescent="0.25">
      <c r="A15" s="65"/>
      <c r="B15" s="21" t="s">
        <v>113</v>
      </c>
      <c r="C15" s="16"/>
      <c r="D15" s="16"/>
      <c r="E15" s="16"/>
      <c r="F15" s="16"/>
      <c r="G15" s="11"/>
      <c r="H15" s="11"/>
      <c r="I15" s="11"/>
      <c r="J15" s="11"/>
      <c r="K15" s="16"/>
      <c r="L15" s="16"/>
      <c r="M15" s="16"/>
      <c r="N15" s="16"/>
      <c r="O15" s="11"/>
      <c r="P15" s="11"/>
      <c r="Q15" s="11"/>
      <c r="R15" s="11">
        <v>1</v>
      </c>
      <c r="S15" s="16"/>
      <c r="T15" s="16"/>
      <c r="U15" s="16"/>
      <c r="V15" s="16"/>
      <c r="W15" s="11"/>
      <c r="X15" s="11"/>
      <c r="Y15" s="11"/>
      <c r="Z15" s="11"/>
      <c r="AA15" s="16"/>
      <c r="AB15" s="16"/>
      <c r="AC15" s="16"/>
      <c r="AD15" s="16"/>
      <c r="AE15" s="11"/>
      <c r="AF15" s="12"/>
      <c r="AH15" s="32">
        <f t="shared" ref="AH15:AH19" si="5">SUM(C15:AF15)</f>
        <v>1</v>
      </c>
    </row>
    <row r="16" spans="1:35" x14ac:dyDescent="0.25">
      <c r="A16" s="65"/>
      <c r="B16" s="21" t="s">
        <v>114</v>
      </c>
      <c r="C16" s="16"/>
      <c r="D16" s="16"/>
      <c r="E16" s="16"/>
      <c r="F16" s="16"/>
      <c r="G16" s="11"/>
      <c r="H16" s="11"/>
      <c r="I16" s="11"/>
      <c r="J16" s="11"/>
      <c r="K16" s="16"/>
      <c r="L16" s="16"/>
      <c r="M16" s="16"/>
      <c r="N16" s="16"/>
      <c r="O16" s="11"/>
      <c r="P16" s="11"/>
      <c r="Q16" s="11"/>
      <c r="R16" s="11"/>
      <c r="S16" s="16"/>
      <c r="T16" s="16"/>
      <c r="U16" s="16"/>
      <c r="V16" s="16"/>
      <c r="W16" s="11"/>
      <c r="X16" s="11"/>
      <c r="Y16" s="11"/>
      <c r="Z16" s="11"/>
      <c r="AA16" s="16"/>
      <c r="AB16" s="16"/>
      <c r="AC16" s="16"/>
      <c r="AD16" s="16"/>
      <c r="AE16" s="11"/>
      <c r="AF16" s="12"/>
      <c r="AH16" s="32">
        <f t="shared" si="5"/>
        <v>0</v>
      </c>
    </row>
    <row r="17" spans="1:34" x14ac:dyDescent="0.25">
      <c r="A17" s="65"/>
      <c r="B17" s="21"/>
      <c r="C17" s="16"/>
      <c r="D17" s="16"/>
      <c r="E17" s="16"/>
      <c r="F17" s="16"/>
      <c r="G17" s="11"/>
      <c r="H17" s="11"/>
      <c r="I17" s="11"/>
      <c r="J17" s="11"/>
      <c r="K17" s="16"/>
      <c r="L17" s="16"/>
      <c r="M17" s="16"/>
      <c r="N17" s="16"/>
      <c r="O17" s="11"/>
      <c r="P17" s="11"/>
      <c r="Q17" s="11"/>
      <c r="R17" s="11"/>
      <c r="S17" s="16"/>
      <c r="T17" s="16"/>
      <c r="U17" s="16"/>
      <c r="V17" s="16"/>
      <c r="W17" s="11"/>
      <c r="X17" s="11"/>
      <c r="Y17" s="11"/>
      <c r="Z17" s="11"/>
      <c r="AA17" s="16"/>
      <c r="AB17" s="16"/>
      <c r="AC17" s="16"/>
      <c r="AD17" s="16"/>
      <c r="AE17" s="11"/>
      <c r="AF17" s="12"/>
      <c r="AH17" s="32">
        <f t="shared" si="5"/>
        <v>0</v>
      </c>
    </row>
    <row r="18" spans="1:34" x14ac:dyDescent="0.25">
      <c r="A18" s="65"/>
      <c r="B18" s="21"/>
      <c r="C18" s="16"/>
      <c r="D18" s="16"/>
      <c r="E18" s="16"/>
      <c r="F18" s="16"/>
      <c r="G18" s="11"/>
      <c r="H18" s="11"/>
      <c r="I18" s="11"/>
      <c r="J18" s="11"/>
      <c r="K18" s="16"/>
      <c r="L18" s="16"/>
      <c r="M18" s="16"/>
      <c r="N18" s="16"/>
      <c r="O18" s="11"/>
      <c r="P18" s="11"/>
      <c r="Q18" s="11"/>
      <c r="R18" s="11"/>
      <c r="S18" s="16"/>
      <c r="T18" s="16"/>
      <c r="U18" s="16"/>
      <c r="V18" s="16"/>
      <c r="W18" s="11"/>
      <c r="X18" s="11"/>
      <c r="Y18" s="11"/>
      <c r="Z18" s="11"/>
      <c r="AA18" s="16"/>
      <c r="AB18" s="16"/>
      <c r="AC18" s="16"/>
      <c r="AD18" s="16"/>
      <c r="AE18" s="11"/>
      <c r="AF18" s="12"/>
      <c r="AH18" s="32">
        <f t="shared" si="5"/>
        <v>0</v>
      </c>
    </row>
    <row r="19" spans="1:34" ht="15.75" thickBot="1" x14ac:dyDescent="0.3">
      <c r="A19" s="66"/>
      <c r="B19" s="22"/>
      <c r="C19" s="17"/>
      <c r="D19" s="17"/>
      <c r="E19" s="17"/>
      <c r="F19" s="17"/>
      <c r="G19" s="13"/>
      <c r="H19" s="13"/>
      <c r="I19" s="13"/>
      <c r="J19" s="13"/>
      <c r="K19" s="17"/>
      <c r="L19" s="17"/>
      <c r="M19" s="17"/>
      <c r="N19" s="17"/>
      <c r="O19" s="13"/>
      <c r="P19" s="13"/>
      <c r="Q19" s="13"/>
      <c r="R19" s="13"/>
      <c r="S19" s="17"/>
      <c r="T19" s="17"/>
      <c r="U19" s="17"/>
      <c r="V19" s="17"/>
      <c r="W19" s="13"/>
      <c r="X19" s="13"/>
      <c r="Y19" s="13"/>
      <c r="Z19" s="13"/>
      <c r="AA19" s="17"/>
      <c r="AB19" s="17"/>
      <c r="AC19" s="17"/>
      <c r="AD19" s="17"/>
      <c r="AE19" s="13"/>
      <c r="AF19" s="14"/>
      <c r="AH19" s="32">
        <f t="shared" si="5"/>
        <v>0</v>
      </c>
    </row>
    <row r="20" spans="1:34" x14ac:dyDescent="0.25">
      <c r="A20" s="67" t="s">
        <v>21</v>
      </c>
      <c r="B20" s="68"/>
      <c r="C20" s="38"/>
      <c r="D20" s="38"/>
      <c r="E20" s="38"/>
      <c r="F20" s="38"/>
      <c r="G20" s="39"/>
      <c r="H20" s="39"/>
      <c r="I20" s="39"/>
      <c r="J20" s="39"/>
      <c r="K20" s="39"/>
      <c r="L20" s="39"/>
      <c r="M20" s="39"/>
      <c r="N20" s="39"/>
      <c r="O20" s="40"/>
      <c r="P20" s="40"/>
      <c r="Q20" s="40"/>
      <c r="R20" s="40">
        <v>77</v>
      </c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1"/>
      <c r="AH20" s="32">
        <f>SUM(C20:AF20)</f>
        <v>77</v>
      </c>
    </row>
    <row r="21" spans="1:34" x14ac:dyDescent="0.25">
      <c r="A21" s="69" t="s">
        <v>25</v>
      </c>
      <c r="B21" s="70"/>
      <c r="C21" s="42">
        <f>SUM(C14:C17)</f>
        <v>0</v>
      </c>
      <c r="D21" s="42">
        <f t="shared" ref="D21:AF21" si="6">SUM(D14:D17)</f>
        <v>0</v>
      </c>
      <c r="E21" s="42">
        <f t="shared" si="6"/>
        <v>0</v>
      </c>
      <c r="F21" s="42">
        <f t="shared" si="6"/>
        <v>0</v>
      </c>
      <c r="G21" s="42">
        <f t="shared" si="6"/>
        <v>0</v>
      </c>
      <c r="H21" s="42">
        <f t="shared" si="6"/>
        <v>0</v>
      </c>
      <c r="I21" s="42">
        <f t="shared" si="6"/>
        <v>0</v>
      </c>
      <c r="J21" s="42">
        <f t="shared" si="6"/>
        <v>0</v>
      </c>
      <c r="K21" s="42">
        <f t="shared" si="6"/>
        <v>0</v>
      </c>
      <c r="L21" s="42">
        <f t="shared" si="6"/>
        <v>0</v>
      </c>
      <c r="M21" s="42">
        <f t="shared" si="6"/>
        <v>0</v>
      </c>
      <c r="N21" s="42">
        <f t="shared" si="6"/>
        <v>0</v>
      </c>
      <c r="O21" s="42">
        <f t="shared" si="6"/>
        <v>0</v>
      </c>
      <c r="P21" s="42">
        <f t="shared" si="6"/>
        <v>0</v>
      </c>
      <c r="Q21" s="42">
        <f t="shared" si="6"/>
        <v>0</v>
      </c>
      <c r="R21" s="42">
        <f t="shared" si="6"/>
        <v>1</v>
      </c>
      <c r="S21" s="42">
        <f t="shared" si="6"/>
        <v>0</v>
      </c>
      <c r="T21" s="42">
        <f t="shared" si="6"/>
        <v>0</v>
      </c>
      <c r="U21" s="42">
        <f t="shared" si="6"/>
        <v>0</v>
      </c>
      <c r="V21" s="42">
        <f t="shared" si="6"/>
        <v>0</v>
      </c>
      <c r="W21" s="42">
        <f t="shared" si="6"/>
        <v>0</v>
      </c>
      <c r="X21" s="42">
        <f t="shared" si="6"/>
        <v>0</v>
      </c>
      <c r="Y21" s="42">
        <f t="shared" si="6"/>
        <v>0</v>
      </c>
      <c r="Z21" s="42">
        <f t="shared" si="6"/>
        <v>0</v>
      </c>
      <c r="AA21" s="42">
        <f t="shared" si="6"/>
        <v>0</v>
      </c>
      <c r="AB21" s="42">
        <f t="shared" si="6"/>
        <v>0</v>
      </c>
      <c r="AC21" s="42">
        <f t="shared" si="6"/>
        <v>0</v>
      </c>
      <c r="AD21" s="42">
        <f t="shared" si="6"/>
        <v>0</v>
      </c>
      <c r="AE21" s="42">
        <f t="shared" si="6"/>
        <v>0</v>
      </c>
      <c r="AF21" s="42">
        <f t="shared" si="6"/>
        <v>0</v>
      </c>
      <c r="AH21" s="93">
        <f t="shared" ref="AH21" si="7">SUM(C21:AF21)</f>
        <v>1</v>
      </c>
    </row>
    <row r="22" spans="1:34" x14ac:dyDescent="0.25">
      <c r="A22" s="71" t="s">
        <v>22</v>
      </c>
      <c r="B22" s="72"/>
      <c r="C22" s="130" t="e">
        <f>C21/C20</f>
        <v>#DIV/0!</v>
      </c>
      <c r="D22" s="130" t="e">
        <f t="shared" ref="D22" si="8">D21/D20</f>
        <v>#DIV/0!</v>
      </c>
      <c r="E22" s="130" t="e">
        <f t="shared" ref="E22" si="9">E21/E20</f>
        <v>#DIV/0!</v>
      </c>
      <c r="F22" s="130" t="e">
        <f t="shared" ref="F22" si="10">F21/F20</f>
        <v>#DIV/0!</v>
      </c>
      <c r="G22" s="130" t="e">
        <f t="shared" ref="G22" si="11">G21/G20</f>
        <v>#DIV/0!</v>
      </c>
      <c r="H22" s="130" t="e">
        <f t="shared" ref="H22" si="12">H21/H20</f>
        <v>#DIV/0!</v>
      </c>
      <c r="I22" s="130" t="e">
        <f t="shared" ref="I22" si="13">I21/I20</f>
        <v>#DIV/0!</v>
      </c>
      <c r="J22" s="130" t="e">
        <f t="shared" ref="J22" si="14">J21/J20</f>
        <v>#DIV/0!</v>
      </c>
      <c r="K22" s="130" t="e">
        <f t="shared" ref="K22" si="15">K21/K20</f>
        <v>#DIV/0!</v>
      </c>
      <c r="L22" s="130" t="e">
        <f t="shared" ref="L22" si="16">L21/L20</f>
        <v>#DIV/0!</v>
      </c>
      <c r="M22" s="130" t="e">
        <f t="shared" ref="M22" si="17">M21/M20</f>
        <v>#DIV/0!</v>
      </c>
      <c r="N22" s="130" t="e">
        <f t="shared" ref="N22" si="18">N21/N20</f>
        <v>#DIV/0!</v>
      </c>
      <c r="O22" s="130" t="e">
        <f t="shared" ref="O22" si="19">O21/O20</f>
        <v>#DIV/0!</v>
      </c>
      <c r="P22" s="130" t="e">
        <f t="shared" ref="P22" si="20">P21/P20</f>
        <v>#DIV/0!</v>
      </c>
      <c r="Q22" s="130" t="e">
        <f t="shared" ref="Q22" si="21">Q21/Q20</f>
        <v>#DIV/0!</v>
      </c>
      <c r="R22" s="130">
        <f t="shared" ref="R22" si="22">R21/R20</f>
        <v>1.2987012987012988E-2</v>
      </c>
      <c r="S22" s="130" t="e">
        <f t="shared" ref="S22" si="23">S21/S20</f>
        <v>#DIV/0!</v>
      </c>
      <c r="T22" s="130" t="e">
        <f t="shared" ref="T22" si="24">T21/T20</f>
        <v>#DIV/0!</v>
      </c>
      <c r="U22" s="130" t="e">
        <f t="shared" ref="U22" si="25">U21/U20</f>
        <v>#DIV/0!</v>
      </c>
      <c r="V22" s="130" t="e">
        <f t="shared" ref="V22" si="26">V21/V20</f>
        <v>#DIV/0!</v>
      </c>
      <c r="W22" s="130" t="e">
        <f t="shared" ref="W22" si="27">W21/W20</f>
        <v>#DIV/0!</v>
      </c>
      <c r="X22" s="130" t="e">
        <f t="shared" ref="X22" si="28">X21/X20</f>
        <v>#DIV/0!</v>
      </c>
      <c r="Y22" s="130" t="e">
        <f t="shared" ref="Y22" si="29">Y21/Y20</f>
        <v>#DIV/0!</v>
      </c>
      <c r="Z22" s="130" t="e">
        <f t="shared" ref="Z22" si="30">Z21/Z20</f>
        <v>#DIV/0!</v>
      </c>
      <c r="AA22" s="130" t="e">
        <f t="shared" ref="AA22" si="31">AA21/AA20</f>
        <v>#DIV/0!</v>
      </c>
      <c r="AB22" s="130" t="e">
        <f t="shared" ref="AB22" si="32">AB21/AB20</f>
        <v>#DIV/0!</v>
      </c>
      <c r="AC22" s="130" t="e">
        <f t="shared" ref="AC22" si="33">AC21/AC20</f>
        <v>#DIV/0!</v>
      </c>
      <c r="AD22" s="130" t="e">
        <f t="shared" ref="AD22" si="34">AD21/AD20</f>
        <v>#DIV/0!</v>
      </c>
      <c r="AE22" s="130" t="e">
        <f t="shared" ref="AE22" si="35">AE21/AE20</f>
        <v>#DIV/0!</v>
      </c>
      <c r="AF22" s="130" t="e">
        <f t="shared" ref="AF22" si="36">AF21/AF20</f>
        <v>#DIV/0!</v>
      </c>
      <c r="AH22" s="44">
        <f t="shared" ref="AH22" si="37">IFERROR(AH21/AH20*100,"")</f>
        <v>1.2987012987012987</v>
      </c>
    </row>
    <row r="23" spans="1:34" ht="15.75" thickBot="1" x14ac:dyDescent="0.3"/>
    <row r="24" spans="1:34" x14ac:dyDescent="0.25">
      <c r="A24" s="64" t="s">
        <v>119</v>
      </c>
      <c r="B24" s="20" t="s">
        <v>95</v>
      </c>
      <c r="C24" s="116">
        <v>1</v>
      </c>
      <c r="D24" s="116">
        <v>1</v>
      </c>
      <c r="E24" s="116"/>
      <c r="F24" s="116"/>
      <c r="G24" s="116"/>
      <c r="H24" s="116">
        <v>3</v>
      </c>
      <c r="I24" s="116">
        <v>6</v>
      </c>
      <c r="J24" s="116">
        <v>3</v>
      </c>
      <c r="K24" s="116">
        <v>1</v>
      </c>
      <c r="L24" s="116">
        <v>1</v>
      </c>
      <c r="M24" s="116"/>
      <c r="N24" s="116"/>
      <c r="O24" s="116"/>
      <c r="P24" s="116">
        <v>2</v>
      </c>
      <c r="Q24" s="116">
        <v>1</v>
      </c>
      <c r="R24" s="116">
        <v>2</v>
      </c>
      <c r="S24" s="116">
        <v>1</v>
      </c>
      <c r="T24" s="116"/>
      <c r="U24" s="15"/>
      <c r="V24" s="15"/>
      <c r="W24" s="9">
        <v>1</v>
      </c>
      <c r="X24" s="9"/>
      <c r="Y24" s="9"/>
      <c r="Z24" s="9"/>
      <c r="AA24" s="15"/>
      <c r="AB24" s="15"/>
      <c r="AC24" s="15"/>
      <c r="AD24" s="15"/>
      <c r="AE24" s="9"/>
      <c r="AF24" s="10"/>
      <c r="AH24" s="32">
        <f>SUM(C24:AF24)</f>
        <v>23</v>
      </c>
    </row>
    <row r="25" spans="1:34" x14ac:dyDescent="0.25">
      <c r="A25" s="65"/>
      <c r="B25" s="21" t="s">
        <v>78</v>
      </c>
      <c r="C25" s="16"/>
      <c r="D25" s="16"/>
      <c r="E25" s="16"/>
      <c r="F25" s="16"/>
      <c r="G25" s="11"/>
      <c r="H25" s="11"/>
      <c r="I25" s="11"/>
      <c r="J25" s="11"/>
      <c r="K25" s="16"/>
      <c r="L25" s="16"/>
      <c r="M25" s="16"/>
      <c r="N25" s="16"/>
      <c r="O25" s="11"/>
      <c r="P25" s="11"/>
      <c r="Q25" s="11"/>
      <c r="R25" s="11">
        <v>1</v>
      </c>
      <c r="S25" s="16"/>
      <c r="T25" s="16"/>
      <c r="U25" s="16"/>
      <c r="V25" s="16"/>
      <c r="W25" s="11"/>
      <c r="X25" s="11"/>
      <c r="Y25" s="11"/>
      <c r="Z25" s="11"/>
      <c r="AA25" s="16"/>
      <c r="AB25" s="16"/>
      <c r="AC25" s="16"/>
      <c r="AD25" s="16"/>
      <c r="AE25" s="11"/>
      <c r="AF25" s="12"/>
      <c r="AH25" s="32">
        <f t="shared" ref="AH25:AH28" si="38">SUM(C25:AF25)</f>
        <v>1</v>
      </c>
    </row>
    <row r="26" spans="1:34" x14ac:dyDescent="0.25">
      <c r="A26" s="65"/>
      <c r="B26" s="21" t="s">
        <v>120</v>
      </c>
      <c r="C26" s="32"/>
      <c r="D26" s="32"/>
      <c r="E26" s="32"/>
      <c r="F26" s="32"/>
      <c r="G26" s="32"/>
      <c r="H26" s="32"/>
      <c r="I26" s="32">
        <v>2</v>
      </c>
      <c r="J26" s="32"/>
      <c r="K26" s="32"/>
      <c r="L26" s="32"/>
      <c r="M26" s="32"/>
      <c r="N26" s="32"/>
      <c r="O26" s="32"/>
      <c r="P26" s="32"/>
      <c r="Q26" s="32">
        <v>1</v>
      </c>
      <c r="R26" s="32">
        <v>1</v>
      </c>
      <c r="S26" s="32"/>
      <c r="T26" s="32"/>
      <c r="U26" s="32"/>
      <c r="V26" s="32"/>
      <c r="W26" s="32"/>
      <c r="X26" s="32"/>
      <c r="Y26" s="11"/>
      <c r="Z26" s="11"/>
      <c r="AA26" s="16"/>
      <c r="AB26" s="16"/>
      <c r="AC26" s="16"/>
      <c r="AD26" s="16"/>
      <c r="AE26" s="11"/>
      <c r="AF26" s="12"/>
      <c r="AH26" s="32">
        <f t="shared" si="38"/>
        <v>4</v>
      </c>
    </row>
    <row r="27" spans="1:34" x14ac:dyDescent="0.25">
      <c r="A27" s="65"/>
      <c r="B27" s="21" t="s">
        <v>123</v>
      </c>
      <c r="C27" s="32"/>
      <c r="D27" s="32"/>
      <c r="E27" s="32"/>
      <c r="F27" s="32"/>
      <c r="G27" s="32"/>
      <c r="H27" s="32"/>
      <c r="I27" s="32"/>
      <c r="J27" s="32">
        <v>1</v>
      </c>
      <c r="K27" s="32"/>
      <c r="L27" s="32"/>
      <c r="M27" s="32"/>
      <c r="N27" s="32"/>
      <c r="O27" s="32"/>
      <c r="P27" s="32">
        <v>3</v>
      </c>
      <c r="Q27" s="32"/>
      <c r="R27" s="32"/>
      <c r="S27" s="32"/>
      <c r="T27" s="32"/>
      <c r="U27" s="32"/>
      <c r="V27" s="32"/>
      <c r="W27" s="32">
        <v>1</v>
      </c>
      <c r="X27" s="32"/>
      <c r="Y27" s="32"/>
      <c r="Z27" s="11"/>
      <c r="AA27" s="16"/>
      <c r="AB27" s="16"/>
      <c r="AC27" s="16"/>
      <c r="AD27" s="16"/>
      <c r="AE27" s="11"/>
      <c r="AF27" s="12"/>
      <c r="AH27" s="32">
        <f t="shared" si="38"/>
        <v>5</v>
      </c>
    </row>
    <row r="28" spans="1:34" ht="30" x14ac:dyDescent="0.25">
      <c r="A28" s="65"/>
      <c r="B28" s="21" t="s">
        <v>124</v>
      </c>
      <c r="C28" s="32"/>
      <c r="D28" s="32">
        <v>1</v>
      </c>
      <c r="E28" s="32"/>
      <c r="F28" s="32"/>
      <c r="G28" s="32"/>
      <c r="H28" s="32"/>
      <c r="I28" s="32">
        <v>1</v>
      </c>
      <c r="J28" s="32">
        <v>1</v>
      </c>
      <c r="K28" s="32">
        <v>2</v>
      </c>
      <c r="L28" s="32">
        <v>2</v>
      </c>
      <c r="M28" s="32"/>
      <c r="N28" s="32"/>
      <c r="O28" s="32"/>
      <c r="P28" s="32"/>
      <c r="Q28" s="32"/>
      <c r="R28" s="32">
        <v>1</v>
      </c>
      <c r="S28" s="32"/>
      <c r="T28" s="32"/>
      <c r="U28" s="32"/>
      <c r="V28" s="32"/>
      <c r="W28" s="11"/>
      <c r="X28" s="11"/>
      <c r="Y28" s="11"/>
      <c r="Z28" s="11"/>
      <c r="AA28" s="16"/>
      <c r="AB28" s="16"/>
      <c r="AC28" s="16"/>
      <c r="AD28" s="16"/>
      <c r="AE28" s="11"/>
      <c r="AF28" s="12"/>
      <c r="AH28" s="32">
        <f t="shared" si="38"/>
        <v>8</v>
      </c>
    </row>
    <row r="29" spans="1:34" x14ac:dyDescent="0.25">
      <c r="A29" s="65"/>
      <c r="B29" s="21" t="s">
        <v>28</v>
      </c>
      <c r="C29" s="32"/>
      <c r="D29" s="32">
        <v>1</v>
      </c>
      <c r="E29" s="32"/>
      <c r="F29" s="32"/>
      <c r="G29" s="32"/>
      <c r="H29" s="32">
        <v>1</v>
      </c>
      <c r="I29" s="32">
        <v>4</v>
      </c>
      <c r="J29" s="32"/>
      <c r="K29" s="32">
        <v>1</v>
      </c>
      <c r="L29" s="32"/>
      <c r="M29" s="32"/>
      <c r="N29" s="32"/>
      <c r="O29" s="32"/>
      <c r="P29" s="32"/>
      <c r="Q29" s="32">
        <v>1</v>
      </c>
      <c r="R29" s="32">
        <v>1</v>
      </c>
      <c r="S29" s="32"/>
      <c r="T29" s="32"/>
      <c r="U29" s="32"/>
      <c r="V29" s="32">
        <v>2</v>
      </c>
      <c r="W29" s="32"/>
      <c r="X29" s="32"/>
      <c r="Y29" s="11"/>
      <c r="Z29" s="11"/>
      <c r="AA29" s="16"/>
      <c r="AB29" s="16"/>
      <c r="AC29" s="16"/>
      <c r="AD29" s="16"/>
      <c r="AE29" s="11"/>
      <c r="AF29" s="12"/>
      <c r="AH29" s="32">
        <f t="shared" ref="AH29:AH33" si="39">SUM(C29:AF29)</f>
        <v>11</v>
      </c>
    </row>
    <row r="30" spans="1:34" x14ac:dyDescent="0.25">
      <c r="A30" s="65"/>
      <c r="B30" s="21" t="s">
        <v>125</v>
      </c>
      <c r="C30" s="32">
        <v>3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>
        <v>2</v>
      </c>
      <c r="Q30" s="32">
        <v>7</v>
      </c>
      <c r="R30" s="32">
        <v>1</v>
      </c>
      <c r="S30" s="32">
        <v>6</v>
      </c>
      <c r="T30" s="32"/>
      <c r="U30" s="32"/>
      <c r="V30" s="32">
        <v>20</v>
      </c>
      <c r="W30" s="32"/>
      <c r="X30" s="32"/>
      <c r="Y30" s="32"/>
      <c r="Z30" s="11"/>
      <c r="AA30" s="16"/>
      <c r="AB30" s="16"/>
      <c r="AC30" s="16"/>
      <c r="AD30" s="16"/>
      <c r="AE30" s="11"/>
      <c r="AF30" s="12"/>
      <c r="AH30" s="32">
        <f t="shared" si="39"/>
        <v>39</v>
      </c>
    </row>
    <row r="31" spans="1:34" x14ac:dyDescent="0.25">
      <c r="A31" s="65"/>
      <c r="B31" s="21"/>
      <c r="C31" s="16"/>
      <c r="D31" s="16"/>
      <c r="E31" s="16"/>
      <c r="F31" s="16"/>
      <c r="G31" s="11"/>
      <c r="H31" s="11"/>
      <c r="I31" s="11"/>
      <c r="J31" s="11"/>
      <c r="K31" s="16"/>
      <c r="L31" s="16"/>
      <c r="M31" s="16"/>
      <c r="N31" s="16"/>
      <c r="O31" s="11"/>
      <c r="P31" s="11"/>
      <c r="Q31" s="11"/>
      <c r="R31" s="11"/>
      <c r="S31" s="16"/>
      <c r="T31" s="16"/>
      <c r="U31" s="16"/>
      <c r="V31" s="16"/>
      <c r="W31" s="11"/>
      <c r="X31" s="11"/>
      <c r="Y31" s="11"/>
      <c r="Z31" s="11"/>
      <c r="AA31" s="16"/>
      <c r="AB31" s="16"/>
      <c r="AC31" s="16"/>
      <c r="AD31" s="16"/>
      <c r="AE31" s="11"/>
      <c r="AF31" s="12"/>
      <c r="AH31" s="32">
        <f t="shared" si="39"/>
        <v>0</v>
      </c>
    </row>
    <row r="32" spans="1:34" x14ac:dyDescent="0.25">
      <c r="A32" s="65"/>
      <c r="B32" s="21"/>
      <c r="C32" s="16"/>
      <c r="D32" s="16"/>
      <c r="E32" s="16"/>
      <c r="F32" s="16"/>
      <c r="G32" s="11"/>
      <c r="H32" s="11"/>
      <c r="I32" s="11"/>
      <c r="J32" s="11"/>
      <c r="K32" s="16"/>
      <c r="L32" s="16"/>
      <c r="M32" s="16"/>
      <c r="N32" s="16"/>
      <c r="O32" s="11"/>
      <c r="P32" s="11"/>
      <c r="Q32" s="11"/>
      <c r="R32" s="11"/>
      <c r="S32" s="16"/>
      <c r="T32" s="16"/>
      <c r="U32" s="16"/>
      <c r="V32" s="16"/>
      <c r="W32" s="11"/>
      <c r="X32" s="11"/>
      <c r="Y32" s="11"/>
      <c r="Z32" s="11"/>
      <c r="AA32" s="16"/>
      <c r="AB32" s="16"/>
      <c r="AC32" s="16"/>
      <c r="AD32" s="16"/>
      <c r="AE32" s="11"/>
      <c r="AF32" s="12"/>
      <c r="AH32" s="32">
        <f t="shared" si="39"/>
        <v>0</v>
      </c>
    </row>
    <row r="33" spans="1:34" ht="15.75" thickBot="1" x14ac:dyDescent="0.3">
      <c r="A33" s="66"/>
      <c r="B33" s="22"/>
      <c r="C33" s="17"/>
      <c r="D33" s="17"/>
      <c r="E33" s="17"/>
      <c r="F33" s="17"/>
      <c r="G33" s="13"/>
      <c r="H33" s="13"/>
      <c r="I33" s="13"/>
      <c r="J33" s="13"/>
      <c r="K33" s="17"/>
      <c r="L33" s="17"/>
      <c r="M33" s="17"/>
      <c r="N33" s="17"/>
      <c r="O33" s="13"/>
      <c r="P33" s="13"/>
      <c r="Q33" s="13"/>
      <c r="R33" s="13"/>
      <c r="S33" s="17"/>
      <c r="T33" s="17"/>
      <c r="U33" s="17"/>
      <c r="V33" s="17"/>
      <c r="W33" s="13"/>
      <c r="X33" s="13"/>
      <c r="Y33" s="13"/>
      <c r="Z33" s="13"/>
      <c r="AA33" s="17"/>
      <c r="AB33" s="17"/>
      <c r="AC33" s="17"/>
      <c r="AD33" s="17"/>
      <c r="AE33" s="13"/>
      <c r="AF33" s="14"/>
      <c r="AH33" s="32">
        <f t="shared" si="39"/>
        <v>0</v>
      </c>
    </row>
    <row r="34" spans="1:34" x14ac:dyDescent="0.25">
      <c r="A34" s="67" t="s">
        <v>21</v>
      </c>
      <c r="B34" s="68"/>
      <c r="C34" s="86">
        <v>80</v>
      </c>
      <c r="D34" s="32">
        <v>132</v>
      </c>
      <c r="E34" s="32">
        <v>46</v>
      </c>
      <c r="F34" s="32"/>
      <c r="G34" s="32"/>
      <c r="H34" s="32">
        <v>87</v>
      </c>
      <c r="I34" s="32">
        <v>191</v>
      </c>
      <c r="J34" s="32">
        <v>108</v>
      </c>
      <c r="K34" s="32">
        <v>68</v>
      </c>
      <c r="L34" s="32">
        <v>45</v>
      </c>
      <c r="M34" s="32"/>
      <c r="N34" s="32"/>
      <c r="O34" s="32"/>
      <c r="P34" s="32">
        <v>78</v>
      </c>
      <c r="Q34" s="32">
        <v>136</v>
      </c>
      <c r="R34" s="32">
        <v>23</v>
      </c>
      <c r="S34" s="32">
        <v>41</v>
      </c>
      <c r="T34" s="32"/>
      <c r="U34" s="32"/>
      <c r="V34" s="32">
        <f>41+21+22+25+11+41</f>
        <v>161</v>
      </c>
      <c r="W34" s="40">
        <v>43</v>
      </c>
      <c r="X34" s="40"/>
      <c r="Y34" s="40"/>
      <c r="Z34" s="40"/>
      <c r="AA34" s="40"/>
      <c r="AB34" s="40"/>
      <c r="AC34" s="40"/>
      <c r="AD34" s="40"/>
      <c r="AE34" s="40"/>
      <c r="AF34" s="41"/>
      <c r="AH34" s="32">
        <f>SUM(C34:AF34)</f>
        <v>1239</v>
      </c>
    </row>
    <row r="35" spans="1:34" x14ac:dyDescent="0.25">
      <c r="A35" s="69" t="s">
        <v>25</v>
      </c>
      <c r="B35" s="70"/>
      <c r="C35" s="42">
        <f>SUM(C24:C31)</f>
        <v>4</v>
      </c>
      <c r="D35" s="42">
        <f t="shared" ref="D35:AF35" si="40">SUM(D24:D31)</f>
        <v>3</v>
      </c>
      <c r="E35" s="42">
        <f t="shared" si="40"/>
        <v>0</v>
      </c>
      <c r="F35" s="42">
        <f t="shared" si="40"/>
        <v>0</v>
      </c>
      <c r="G35" s="42">
        <f t="shared" si="40"/>
        <v>0</v>
      </c>
      <c r="H35" s="42">
        <f t="shared" si="40"/>
        <v>4</v>
      </c>
      <c r="I35" s="42">
        <f t="shared" si="40"/>
        <v>13</v>
      </c>
      <c r="J35" s="42">
        <f t="shared" si="40"/>
        <v>5</v>
      </c>
      <c r="K35" s="42">
        <f t="shared" si="40"/>
        <v>4</v>
      </c>
      <c r="L35" s="42">
        <f t="shared" si="40"/>
        <v>3</v>
      </c>
      <c r="M35" s="42">
        <f t="shared" si="40"/>
        <v>0</v>
      </c>
      <c r="N35" s="42">
        <f t="shared" si="40"/>
        <v>0</v>
      </c>
      <c r="O35" s="42">
        <f t="shared" si="40"/>
        <v>0</v>
      </c>
      <c r="P35" s="42">
        <f t="shared" si="40"/>
        <v>7</v>
      </c>
      <c r="Q35" s="42">
        <f t="shared" si="40"/>
        <v>10</v>
      </c>
      <c r="R35" s="42">
        <f t="shared" si="40"/>
        <v>7</v>
      </c>
      <c r="S35" s="42">
        <f t="shared" si="40"/>
        <v>7</v>
      </c>
      <c r="T35" s="42">
        <f t="shared" si="40"/>
        <v>0</v>
      </c>
      <c r="U35" s="42">
        <f t="shared" si="40"/>
        <v>0</v>
      </c>
      <c r="V35" s="42">
        <f t="shared" si="40"/>
        <v>22</v>
      </c>
      <c r="W35" s="42">
        <f t="shared" si="40"/>
        <v>2</v>
      </c>
      <c r="X35" s="42">
        <f t="shared" si="40"/>
        <v>0</v>
      </c>
      <c r="Y35" s="42">
        <f t="shared" si="40"/>
        <v>0</v>
      </c>
      <c r="Z35" s="42">
        <f t="shared" si="40"/>
        <v>0</v>
      </c>
      <c r="AA35" s="42">
        <f t="shared" si="40"/>
        <v>0</v>
      </c>
      <c r="AB35" s="42">
        <f t="shared" si="40"/>
        <v>0</v>
      </c>
      <c r="AC35" s="42">
        <f t="shared" si="40"/>
        <v>0</v>
      </c>
      <c r="AD35" s="42">
        <f t="shared" si="40"/>
        <v>0</v>
      </c>
      <c r="AE35" s="42">
        <f t="shared" si="40"/>
        <v>0</v>
      </c>
      <c r="AF35" s="42">
        <f t="shared" si="40"/>
        <v>0</v>
      </c>
      <c r="AH35" s="32">
        <f t="shared" ref="AH35" si="41">SUM(C35:AF35)</f>
        <v>91</v>
      </c>
    </row>
    <row r="36" spans="1:34" x14ac:dyDescent="0.25">
      <c r="A36" s="71" t="s">
        <v>22</v>
      </c>
      <c r="B36" s="72"/>
      <c r="C36" s="130">
        <f>C35/C34</f>
        <v>0.05</v>
      </c>
      <c r="D36" s="130">
        <f t="shared" ref="D36" si="42">D35/D34</f>
        <v>2.2727272727272728E-2</v>
      </c>
      <c r="E36" s="130">
        <f t="shared" ref="E36" si="43">E35/E34</f>
        <v>0</v>
      </c>
      <c r="F36" s="130" t="e">
        <f t="shared" ref="F36" si="44">F35/F34</f>
        <v>#DIV/0!</v>
      </c>
      <c r="G36" s="130" t="e">
        <f t="shared" ref="G36" si="45">G35/G34</f>
        <v>#DIV/0!</v>
      </c>
      <c r="H36" s="130">
        <f t="shared" ref="H36" si="46">H35/H34</f>
        <v>4.5977011494252873E-2</v>
      </c>
      <c r="I36" s="130">
        <f t="shared" ref="I36" si="47">I35/I34</f>
        <v>6.8062827225130892E-2</v>
      </c>
      <c r="J36" s="130">
        <f t="shared" ref="J36" si="48">J35/J34</f>
        <v>4.6296296296296294E-2</v>
      </c>
      <c r="K36" s="130">
        <f t="shared" ref="K36" si="49">K35/K34</f>
        <v>5.8823529411764705E-2</v>
      </c>
      <c r="L36" s="130">
        <f t="shared" ref="L36" si="50">L35/L34</f>
        <v>6.6666666666666666E-2</v>
      </c>
      <c r="M36" s="130" t="e">
        <f t="shared" ref="M36" si="51">M35/M34</f>
        <v>#DIV/0!</v>
      </c>
      <c r="N36" s="130" t="e">
        <f t="shared" ref="N36" si="52">N35/N34</f>
        <v>#DIV/0!</v>
      </c>
      <c r="O36" s="130" t="e">
        <f t="shared" ref="O36" si="53">O35/O34</f>
        <v>#DIV/0!</v>
      </c>
      <c r="P36" s="130">
        <f t="shared" ref="P36" si="54">P35/P34</f>
        <v>8.9743589743589744E-2</v>
      </c>
      <c r="Q36" s="130">
        <f t="shared" ref="Q36" si="55">Q35/Q34</f>
        <v>7.3529411764705885E-2</v>
      </c>
      <c r="R36" s="130">
        <f t="shared" ref="R36" si="56">R35/R34</f>
        <v>0.30434782608695654</v>
      </c>
      <c r="S36" s="130">
        <f t="shared" ref="S36" si="57">S35/S34</f>
        <v>0.17073170731707318</v>
      </c>
      <c r="T36" s="130" t="e">
        <f t="shared" ref="T36" si="58">T35/T34</f>
        <v>#DIV/0!</v>
      </c>
      <c r="U36" s="130" t="e">
        <f t="shared" ref="U36" si="59">U35/U34</f>
        <v>#DIV/0!</v>
      </c>
      <c r="V36" s="130">
        <f t="shared" ref="V36" si="60">V35/V34</f>
        <v>0.13664596273291926</v>
      </c>
      <c r="W36" s="130">
        <f t="shared" ref="W36" si="61">W35/W34</f>
        <v>4.6511627906976744E-2</v>
      </c>
      <c r="X36" s="130" t="e">
        <f t="shared" ref="X36" si="62">X35/X34</f>
        <v>#DIV/0!</v>
      </c>
      <c r="Y36" s="130" t="e">
        <f t="shared" ref="Y36" si="63">Y35/Y34</f>
        <v>#DIV/0!</v>
      </c>
      <c r="Z36" s="130" t="e">
        <f t="shared" ref="Z36" si="64">Z35/Z34</f>
        <v>#DIV/0!</v>
      </c>
      <c r="AA36" s="130" t="e">
        <f t="shared" ref="AA36" si="65">AA35/AA34</f>
        <v>#DIV/0!</v>
      </c>
      <c r="AB36" s="130" t="e">
        <f t="shared" ref="AB36" si="66">AB35/AB34</f>
        <v>#DIV/0!</v>
      </c>
      <c r="AC36" s="130" t="e">
        <f t="shared" ref="AC36" si="67">AC35/AC34</f>
        <v>#DIV/0!</v>
      </c>
      <c r="AD36" s="130" t="e">
        <f t="shared" ref="AD36" si="68">AD35/AD34</f>
        <v>#DIV/0!</v>
      </c>
      <c r="AE36" s="130" t="e">
        <f t="shared" ref="AE36" si="69">AE35/AE34</f>
        <v>#DIV/0!</v>
      </c>
      <c r="AF36" s="130" t="e">
        <f t="shared" ref="AF36" si="70">AF35/AF34</f>
        <v>#DIV/0!</v>
      </c>
      <c r="AH36" s="87">
        <f t="shared" ref="AH36" si="71">IFERROR(AH35/AH34*100,"")</f>
        <v>7.3446327683615822</v>
      </c>
    </row>
    <row r="38" spans="1:34" ht="15.75" thickBot="1" x14ac:dyDescent="0.3"/>
    <row r="39" spans="1:34" x14ac:dyDescent="0.25">
      <c r="A39" s="64" t="s">
        <v>130</v>
      </c>
      <c r="B39" s="115" t="s">
        <v>131</v>
      </c>
      <c r="C39" s="116"/>
      <c r="D39" s="116"/>
      <c r="E39" s="116"/>
      <c r="F39" s="116"/>
      <c r="G39" s="116"/>
      <c r="H39" s="116"/>
      <c r="I39" s="116">
        <v>2</v>
      </c>
      <c r="J39" s="116"/>
      <c r="K39" s="116"/>
      <c r="L39" s="116"/>
      <c r="M39" s="116"/>
      <c r="N39" s="116"/>
      <c r="O39" s="116"/>
      <c r="P39" s="116"/>
      <c r="Q39" s="116"/>
      <c r="R39" s="116">
        <v>1</v>
      </c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8"/>
      <c r="AH39" s="32">
        <f>SUM(C39:AF39)</f>
        <v>3</v>
      </c>
    </row>
    <row r="40" spans="1:34" x14ac:dyDescent="0.25">
      <c r="A40" s="65"/>
      <c r="B40" s="96" t="s">
        <v>93</v>
      </c>
      <c r="C40" s="32"/>
      <c r="D40" s="32">
        <v>1</v>
      </c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>
        <v>1</v>
      </c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120"/>
      <c r="AH40" s="32">
        <f t="shared" ref="AH40:AH48" si="72">SUM(C40:AF40)</f>
        <v>2</v>
      </c>
    </row>
    <row r="41" spans="1:34" x14ac:dyDescent="0.25">
      <c r="A41" s="65"/>
      <c r="B41" s="96" t="s">
        <v>94</v>
      </c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>
        <v>1</v>
      </c>
      <c r="Q41" s="32"/>
      <c r="R41" s="32"/>
      <c r="S41" s="32"/>
      <c r="T41" s="32"/>
      <c r="U41" s="32"/>
      <c r="V41" s="32">
        <v>1</v>
      </c>
      <c r="W41" s="32">
        <v>1</v>
      </c>
      <c r="X41" s="32"/>
      <c r="Y41" s="32"/>
      <c r="Z41" s="32"/>
      <c r="AA41" s="32"/>
      <c r="AB41" s="32"/>
      <c r="AC41" s="32"/>
      <c r="AD41" s="32"/>
      <c r="AE41" s="32"/>
      <c r="AF41" s="120"/>
      <c r="AH41" s="32">
        <f t="shared" si="72"/>
        <v>3</v>
      </c>
    </row>
    <row r="42" spans="1:34" x14ac:dyDescent="0.25">
      <c r="A42" s="65"/>
      <c r="B42" s="96" t="s">
        <v>95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120"/>
      <c r="AH42" s="32">
        <f t="shared" si="72"/>
        <v>0</v>
      </c>
    </row>
    <row r="43" spans="1:34" ht="30" x14ac:dyDescent="0.25">
      <c r="A43" s="65"/>
      <c r="B43" s="96" t="s">
        <v>133</v>
      </c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120"/>
      <c r="AH43" s="32">
        <f t="shared" si="72"/>
        <v>0</v>
      </c>
    </row>
    <row r="44" spans="1:34" ht="30" x14ac:dyDescent="0.25">
      <c r="A44" s="65"/>
      <c r="B44" s="96" t="s">
        <v>97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120"/>
      <c r="AH44" s="32">
        <f t="shared" si="72"/>
        <v>0</v>
      </c>
    </row>
    <row r="45" spans="1:34" ht="30" x14ac:dyDescent="0.25">
      <c r="A45" s="65"/>
      <c r="B45" s="96" t="s">
        <v>98</v>
      </c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120"/>
      <c r="AH45" s="32">
        <f t="shared" si="72"/>
        <v>0</v>
      </c>
    </row>
    <row r="46" spans="1:34" x14ac:dyDescent="0.25">
      <c r="A46" s="65"/>
      <c r="B46" s="96" t="s">
        <v>99</v>
      </c>
      <c r="C46" s="32">
        <v>2</v>
      </c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120"/>
      <c r="AH46" s="32">
        <f t="shared" si="72"/>
        <v>2</v>
      </c>
    </row>
    <row r="47" spans="1:34" x14ac:dyDescent="0.25">
      <c r="A47" s="65"/>
      <c r="B47" s="96" t="s">
        <v>132</v>
      </c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120"/>
      <c r="AH47" s="32">
        <f t="shared" si="72"/>
        <v>0</v>
      </c>
    </row>
    <row r="48" spans="1:34" ht="15.75" thickBot="1" x14ac:dyDescent="0.3">
      <c r="A48" s="66"/>
      <c r="B48" s="22"/>
      <c r="C48" s="17"/>
      <c r="D48" s="17"/>
      <c r="E48" s="17"/>
      <c r="F48" s="17"/>
      <c r="G48" s="13"/>
      <c r="H48" s="13"/>
      <c r="I48" s="13"/>
      <c r="J48" s="13"/>
      <c r="K48" s="17"/>
      <c r="L48" s="17"/>
      <c r="M48" s="17"/>
      <c r="N48" s="17"/>
      <c r="O48" s="13"/>
      <c r="P48" s="13"/>
      <c r="Q48" s="13"/>
      <c r="R48" s="13"/>
      <c r="S48" s="17"/>
      <c r="T48" s="17"/>
      <c r="U48" s="17"/>
      <c r="V48" s="17"/>
      <c r="W48" s="13"/>
      <c r="X48" s="13"/>
      <c r="Y48" s="13"/>
      <c r="Z48" s="13"/>
      <c r="AA48" s="17"/>
      <c r="AB48" s="17"/>
      <c r="AC48" s="17"/>
      <c r="AD48" s="17"/>
      <c r="AE48" s="13"/>
      <c r="AF48" s="14"/>
      <c r="AH48" s="32">
        <f t="shared" si="72"/>
        <v>0</v>
      </c>
    </row>
    <row r="49" spans="1:34" x14ac:dyDescent="0.25">
      <c r="A49" s="67" t="s">
        <v>21</v>
      </c>
      <c r="B49" s="68"/>
      <c r="C49" s="86">
        <v>170</v>
      </c>
      <c r="D49" s="86">
        <v>43</v>
      </c>
      <c r="E49" s="32">
        <v>88</v>
      </c>
      <c r="F49" s="32"/>
      <c r="G49" s="32"/>
      <c r="H49" s="32">
        <v>100</v>
      </c>
      <c r="I49" s="32">
        <v>168</v>
      </c>
      <c r="J49" s="32">
        <v>111</v>
      </c>
      <c r="K49" s="32">
        <v>134</v>
      </c>
      <c r="L49" s="32">
        <v>46</v>
      </c>
      <c r="M49" s="32"/>
      <c r="N49" s="32"/>
      <c r="O49" s="32">
        <v>65</v>
      </c>
      <c r="P49" s="32">
        <v>204</v>
      </c>
      <c r="Q49" s="32">
        <v>149</v>
      </c>
      <c r="R49" s="32">
        <v>144</v>
      </c>
      <c r="S49" s="32">
        <f>17+14+13</f>
        <v>44</v>
      </c>
      <c r="T49" s="32"/>
      <c r="U49" s="32"/>
      <c r="V49" s="32">
        <v>58</v>
      </c>
      <c r="W49" s="32">
        <v>35</v>
      </c>
      <c r="X49" s="40"/>
      <c r="Y49" s="40"/>
      <c r="Z49" s="40"/>
      <c r="AA49" s="40"/>
      <c r="AB49" s="40"/>
      <c r="AC49" s="40"/>
      <c r="AD49" s="40"/>
      <c r="AE49" s="40"/>
      <c r="AF49" s="41"/>
      <c r="AH49" s="32">
        <f>SUM(C49:AF49)</f>
        <v>1559</v>
      </c>
    </row>
    <row r="50" spans="1:34" x14ac:dyDescent="0.25">
      <c r="A50" s="69" t="s">
        <v>25</v>
      </c>
      <c r="B50" s="70"/>
      <c r="C50" s="42">
        <f>SUM(C39:C46)</f>
        <v>2</v>
      </c>
      <c r="D50" s="42">
        <f t="shared" ref="D50:AF50" si="73">SUM(D39:D46)</f>
        <v>1</v>
      </c>
      <c r="E50" s="42">
        <f t="shared" si="73"/>
        <v>0</v>
      </c>
      <c r="F50" s="42">
        <f t="shared" si="73"/>
        <v>0</v>
      </c>
      <c r="G50" s="42">
        <f t="shared" si="73"/>
        <v>0</v>
      </c>
      <c r="H50" s="42">
        <f t="shared" si="73"/>
        <v>0</v>
      </c>
      <c r="I50" s="42">
        <f t="shared" si="73"/>
        <v>2</v>
      </c>
      <c r="J50" s="42">
        <f t="shared" si="73"/>
        <v>0</v>
      </c>
      <c r="K50" s="42">
        <f t="shared" si="73"/>
        <v>0</v>
      </c>
      <c r="L50" s="42">
        <f t="shared" si="73"/>
        <v>0</v>
      </c>
      <c r="M50" s="42">
        <f t="shared" si="73"/>
        <v>0</v>
      </c>
      <c r="N50" s="42">
        <f t="shared" si="73"/>
        <v>0</v>
      </c>
      <c r="O50" s="42">
        <f t="shared" si="73"/>
        <v>0</v>
      </c>
      <c r="P50" s="42">
        <f t="shared" si="73"/>
        <v>1</v>
      </c>
      <c r="Q50" s="42">
        <f t="shared" si="73"/>
        <v>0</v>
      </c>
      <c r="R50" s="42">
        <f t="shared" si="73"/>
        <v>1</v>
      </c>
      <c r="S50" s="42">
        <f t="shared" si="73"/>
        <v>1</v>
      </c>
      <c r="T50" s="42">
        <f t="shared" si="73"/>
        <v>0</v>
      </c>
      <c r="U50" s="42">
        <f t="shared" si="73"/>
        <v>0</v>
      </c>
      <c r="V50" s="42">
        <f t="shared" si="73"/>
        <v>1</v>
      </c>
      <c r="W50" s="42">
        <f t="shared" si="73"/>
        <v>1</v>
      </c>
      <c r="X50" s="42">
        <f t="shared" si="73"/>
        <v>0</v>
      </c>
      <c r="Y50" s="42">
        <f t="shared" si="73"/>
        <v>0</v>
      </c>
      <c r="Z50" s="42">
        <f t="shared" si="73"/>
        <v>0</v>
      </c>
      <c r="AA50" s="42">
        <f t="shared" si="73"/>
        <v>0</v>
      </c>
      <c r="AB50" s="42">
        <f t="shared" si="73"/>
        <v>0</v>
      </c>
      <c r="AC50" s="42">
        <f t="shared" si="73"/>
        <v>0</v>
      </c>
      <c r="AD50" s="42">
        <f t="shared" si="73"/>
        <v>0</v>
      </c>
      <c r="AE50" s="42">
        <f t="shared" si="73"/>
        <v>0</v>
      </c>
      <c r="AF50" s="42">
        <f t="shared" si="73"/>
        <v>0</v>
      </c>
      <c r="AH50" s="32">
        <f t="shared" ref="AH50" si="74">SUM(C50:AF50)</f>
        <v>10</v>
      </c>
    </row>
    <row r="51" spans="1:34" x14ac:dyDescent="0.25">
      <c r="A51" s="71" t="s">
        <v>22</v>
      </c>
      <c r="B51" s="72"/>
      <c r="C51" s="130">
        <f>C50/C49</f>
        <v>1.1764705882352941E-2</v>
      </c>
      <c r="D51" s="130">
        <f t="shared" ref="D51" si="75">D50/D49</f>
        <v>2.3255813953488372E-2</v>
      </c>
      <c r="E51" s="130">
        <f t="shared" ref="E51" si="76">E50/E49</f>
        <v>0</v>
      </c>
      <c r="F51" s="130" t="e">
        <f t="shared" ref="F51" si="77">F50/F49</f>
        <v>#DIV/0!</v>
      </c>
      <c r="G51" s="130" t="e">
        <f t="shared" ref="G51" si="78">G50/G49</f>
        <v>#DIV/0!</v>
      </c>
      <c r="H51" s="130">
        <f t="shared" ref="H51" si="79">H50/H49</f>
        <v>0</v>
      </c>
      <c r="I51" s="130">
        <f t="shared" ref="I51" si="80">I50/I49</f>
        <v>1.1904761904761904E-2</v>
      </c>
      <c r="J51" s="130">
        <f t="shared" ref="J51" si="81">J50/J49</f>
        <v>0</v>
      </c>
      <c r="K51" s="130">
        <f t="shared" ref="K51" si="82">K50/K49</f>
        <v>0</v>
      </c>
      <c r="L51" s="130">
        <f t="shared" ref="L51" si="83">L50/L49</f>
        <v>0</v>
      </c>
      <c r="M51" s="130" t="e">
        <f t="shared" ref="M51" si="84">M50/M49</f>
        <v>#DIV/0!</v>
      </c>
      <c r="N51" s="130" t="e">
        <f t="shared" ref="N51" si="85">N50/N49</f>
        <v>#DIV/0!</v>
      </c>
      <c r="O51" s="130">
        <f t="shared" ref="O51" si="86">O50/O49</f>
        <v>0</v>
      </c>
      <c r="P51" s="130">
        <f t="shared" ref="P51" si="87">P50/P49</f>
        <v>4.9019607843137254E-3</v>
      </c>
      <c r="Q51" s="130">
        <f t="shared" ref="Q51" si="88">Q50/Q49</f>
        <v>0</v>
      </c>
      <c r="R51" s="130">
        <f t="shared" ref="R51" si="89">R50/R49</f>
        <v>6.9444444444444441E-3</v>
      </c>
      <c r="S51" s="130">
        <f t="shared" ref="S51" si="90">S50/S49</f>
        <v>2.2727272727272728E-2</v>
      </c>
      <c r="T51" s="130" t="e">
        <f t="shared" ref="T51" si="91">T50/T49</f>
        <v>#DIV/0!</v>
      </c>
      <c r="U51" s="130" t="e">
        <f t="shared" ref="U51" si="92">U50/U49</f>
        <v>#DIV/0!</v>
      </c>
      <c r="V51" s="130">
        <f t="shared" ref="V51" si="93">V50/V49</f>
        <v>1.7241379310344827E-2</v>
      </c>
      <c r="W51" s="130">
        <f t="shared" ref="W51" si="94">W50/W49</f>
        <v>2.8571428571428571E-2</v>
      </c>
      <c r="X51" s="130" t="e">
        <f t="shared" ref="X51" si="95">X50/X49</f>
        <v>#DIV/0!</v>
      </c>
      <c r="Y51" s="130" t="e">
        <f t="shared" ref="Y51" si="96">Y50/Y49</f>
        <v>#DIV/0!</v>
      </c>
      <c r="Z51" s="130" t="e">
        <f t="shared" ref="Z51" si="97">Z50/Z49</f>
        <v>#DIV/0!</v>
      </c>
      <c r="AA51" s="130" t="e">
        <f t="shared" ref="AA51" si="98">AA50/AA49</f>
        <v>#DIV/0!</v>
      </c>
      <c r="AB51" s="130" t="e">
        <f t="shared" ref="AB51" si="99">AB50/AB49</f>
        <v>#DIV/0!</v>
      </c>
      <c r="AC51" s="130" t="e">
        <f t="shared" ref="AC51" si="100">AC50/AC49</f>
        <v>#DIV/0!</v>
      </c>
      <c r="AD51" s="130" t="e">
        <f t="shared" ref="AD51" si="101">AD50/AD49</f>
        <v>#DIV/0!</v>
      </c>
      <c r="AE51" s="130" t="e">
        <f t="shared" ref="AE51" si="102">AE50/AE49</f>
        <v>#DIV/0!</v>
      </c>
      <c r="AF51" s="130" t="e">
        <f t="shared" ref="AF51" si="103">AF50/AF49</f>
        <v>#DIV/0!</v>
      </c>
      <c r="AH51" s="87">
        <f t="shared" ref="AH51" si="104">IFERROR(AH50/AH49*100,"")</f>
        <v>0.64143681847338041</v>
      </c>
    </row>
    <row r="53" spans="1:34" ht="15.75" thickBot="1" x14ac:dyDescent="0.3"/>
    <row r="54" spans="1:34" x14ac:dyDescent="0.25">
      <c r="A54" s="114" t="s">
        <v>134</v>
      </c>
      <c r="B54" s="115" t="s">
        <v>135</v>
      </c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7"/>
      <c r="AB54" s="117"/>
      <c r="AC54" s="117"/>
      <c r="AD54" s="117"/>
      <c r="AE54" s="117"/>
      <c r="AF54" s="118"/>
      <c r="AH54" s="32">
        <f>SUM(C54:AF54)</f>
        <v>0</v>
      </c>
    </row>
    <row r="55" spans="1:34" x14ac:dyDescent="0.25">
      <c r="A55" s="119"/>
      <c r="B55" s="96" t="s">
        <v>78</v>
      </c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97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98"/>
      <c r="AB55" s="98"/>
      <c r="AC55" s="98"/>
      <c r="AD55" s="98"/>
      <c r="AE55" s="98"/>
      <c r="AF55" s="120"/>
      <c r="AH55" s="32">
        <f t="shared" ref="AH55:AH73" si="105">SUM(C55:AF55)</f>
        <v>0</v>
      </c>
    </row>
    <row r="56" spans="1:34" x14ac:dyDescent="0.25">
      <c r="A56" s="119"/>
      <c r="B56" s="96" t="s">
        <v>79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97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98"/>
      <c r="AB56" s="98"/>
      <c r="AC56" s="98"/>
      <c r="AD56" s="98"/>
      <c r="AE56" s="98"/>
      <c r="AF56" s="120"/>
      <c r="AH56" s="32">
        <f t="shared" si="105"/>
        <v>0</v>
      </c>
    </row>
    <row r="57" spans="1:34" x14ac:dyDescent="0.25">
      <c r="A57" s="119"/>
      <c r="B57" s="96" t="s">
        <v>80</v>
      </c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97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98"/>
      <c r="AB57" s="98"/>
      <c r="AC57" s="98"/>
      <c r="AD57" s="98"/>
      <c r="AE57" s="98"/>
      <c r="AF57" s="120"/>
      <c r="AH57" s="32">
        <f t="shared" si="105"/>
        <v>0</v>
      </c>
    </row>
    <row r="58" spans="1:34" x14ac:dyDescent="0.25">
      <c r="A58" s="119"/>
      <c r="B58" s="96" t="s">
        <v>81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97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98"/>
      <c r="AB58" s="98"/>
      <c r="AC58" s="98"/>
      <c r="AD58" s="98"/>
      <c r="AE58" s="98"/>
      <c r="AF58" s="120"/>
      <c r="AH58" s="32">
        <f t="shared" si="105"/>
        <v>0</v>
      </c>
    </row>
    <row r="59" spans="1:34" x14ac:dyDescent="0.25">
      <c r="A59" s="119"/>
      <c r="B59" s="96" t="s">
        <v>82</v>
      </c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97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98"/>
      <c r="AB59" s="98"/>
      <c r="AC59" s="98"/>
      <c r="AD59" s="98"/>
      <c r="AE59" s="98"/>
      <c r="AF59" s="120"/>
      <c r="AH59" s="32">
        <f t="shared" si="105"/>
        <v>0</v>
      </c>
    </row>
    <row r="60" spans="1:34" x14ac:dyDescent="0.25">
      <c r="A60" s="119"/>
      <c r="B60" s="96" t="s">
        <v>83</v>
      </c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97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98"/>
      <c r="AB60" s="98"/>
      <c r="AC60" s="98"/>
      <c r="AD60" s="98"/>
      <c r="AE60" s="98"/>
      <c r="AF60" s="120"/>
      <c r="AH60" s="32">
        <f t="shared" si="105"/>
        <v>0</v>
      </c>
    </row>
    <row r="61" spans="1:34" ht="30" x14ac:dyDescent="0.25">
      <c r="A61" s="119"/>
      <c r="B61" s="96" t="s">
        <v>84</v>
      </c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97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98"/>
      <c r="AB61" s="98"/>
      <c r="AC61" s="98"/>
      <c r="AD61" s="98"/>
      <c r="AE61" s="98"/>
      <c r="AF61" s="120"/>
      <c r="AH61" s="32">
        <f t="shared" si="105"/>
        <v>0</v>
      </c>
    </row>
    <row r="62" spans="1:34" ht="30" x14ac:dyDescent="0.25">
      <c r="A62" s="119"/>
      <c r="B62" s="96" t="s">
        <v>85</v>
      </c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97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98"/>
      <c r="AB62" s="98"/>
      <c r="AC62" s="98"/>
      <c r="AD62" s="98"/>
      <c r="AE62" s="98"/>
      <c r="AF62" s="120"/>
      <c r="AH62" s="32">
        <f t="shared" si="105"/>
        <v>0</v>
      </c>
    </row>
    <row r="63" spans="1:34" ht="30" x14ac:dyDescent="0.25">
      <c r="A63" s="119"/>
      <c r="B63" s="96" t="s">
        <v>86</v>
      </c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97"/>
      <c r="P63" s="32"/>
      <c r="Q63" s="32"/>
      <c r="R63" s="32">
        <v>2</v>
      </c>
      <c r="S63" s="32"/>
      <c r="T63" s="32"/>
      <c r="U63" s="32"/>
      <c r="V63" s="32"/>
      <c r="W63" s="32"/>
      <c r="X63" s="32"/>
      <c r="Y63" s="32"/>
      <c r="Z63" s="32"/>
      <c r="AA63" s="98"/>
      <c r="AB63" s="98"/>
      <c r="AC63" s="98"/>
      <c r="AD63" s="98"/>
      <c r="AE63" s="98"/>
      <c r="AF63" s="120"/>
      <c r="AH63" s="32">
        <f t="shared" si="105"/>
        <v>2</v>
      </c>
    </row>
    <row r="64" spans="1:34" x14ac:dyDescent="0.25">
      <c r="A64" s="119"/>
      <c r="B64" s="96" t="s">
        <v>87</v>
      </c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97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98"/>
      <c r="AB64" s="98"/>
      <c r="AC64" s="98"/>
      <c r="AD64" s="98"/>
      <c r="AE64" s="98"/>
      <c r="AF64" s="120"/>
      <c r="AH64" s="32">
        <f t="shared" si="105"/>
        <v>0</v>
      </c>
    </row>
    <row r="65" spans="1:34" x14ac:dyDescent="0.25">
      <c r="A65" s="119"/>
      <c r="B65" s="96" t="s">
        <v>88</v>
      </c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97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98"/>
      <c r="AB65" s="98"/>
      <c r="AC65" s="98"/>
      <c r="AD65" s="98"/>
      <c r="AE65" s="98"/>
      <c r="AF65" s="120"/>
      <c r="AH65" s="32">
        <f t="shared" si="105"/>
        <v>0</v>
      </c>
    </row>
    <row r="66" spans="1:34" x14ac:dyDescent="0.25">
      <c r="A66" s="119"/>
      <c r="B66" s="96" t="s">
        <v>28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97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98"/>
      <c r="AB66" s="98"/>
      <c r="AC66" s="98"/>
      <c r="AD66" s="98"/>
      <c r="AE66" s="98"/>
      <c r="AF66" s="120"/>
      <c r="AH66" s="32">
        <f t="shared" si="105"/>
        <v>0</v>
      </c>
    </row>
    <row r="67" spans="1:34" x14ac:dyDescent="0.25">
      <c r="A67" s="119"/>
      <c r="B67" s="96" t="s">
        <v>89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97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98"/>
      <c r="AB67" s="98"/>
      <c r="AC67" s="98"/>
      <c r="AD67" s="98"/>
      <c r="AE67" s="98"/>
      <c r="AF67" s="120"/>
      <c r="AH67" s="32">
        <f t="shared" si="105"/>
        <v>0</v>
      </c>
    </row>
    <row r="68" spans="1:34" x14ac:dyDescent="0.25">
      <c r="A68" s="119"/>
      <c r="B68" s="96" t="s">
        <v>90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97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98"/>
      <c r="AB68" s="98"/>
      <c r="AC68" s="98"/>
      <c r="AD68" s="98"/>
      <c r="AE68" s="98"/>
      <c r="AF68" s="120"/>
      <c r="AH68" s="32">
        <f t="shared" si="105"/>
        <v>0</v>
      </c>
    </row>
    <row r="69" spans="1:34" x14ac:dyDescent="0.25">
      <c r="A69" s="119"/>
      <c r="B69" s="96" t="s">
        <v>91</v>
      </c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97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98"/>
      <c r="AB69" s="98"/>
      <c r="AC69" s="98"/>
      <c r="AD69" s="98"/>
      <c r="AE69" s="98"/>
      <c r="AF69" s="120"/>
      <c r="AH69" s="32">
        <f t="shared" si="105"/>
        <v>0</v>
      </c>
    </row>
    <row r="70" spans="1:34" x14ac:dyDescent="0.25">
      <c r="A70" s="119"/>
      <c r="B70" s="96" t="s">
        <v>92</v>
      </c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97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98"/>
      <c r="AB70" s="98"/>
      <c r="AC70" s="98"/>
      <c r="AD70" s="98"/>
      <c r="AE70" s="98"/>
      <c r="AF70" s="120"/>
      <c r="AH70" s="32">
        <f t="shared" si="105"/>
        <v>0</v>
      </c>
    </row>
    <row r="71" spans="1:34" ht="30" x14ac:dyDescent="0.25">
      <c r="A71" s="119"/>
      <c r="B71" s="96" t="s">
        <v>100</v>
      </c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97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98"/>
      <c r="AB71" s="98"/>
      <c r="AC71" s="98"/>
      <c r="AD71" s="98"/>
      <c r="AE71" s="98"/>
      <c r="AF71" s="120"/>
      <c r="AH71" s="32">
        <f t="shared" si="105"/>
        <v>0</v>
      </c>
    </row>
    <row r="72" spans="1:34" ht="30" x14ac:dyDescent="0.25">
      <c r="A72" s="119"/>
      <c r="B72" s="96" t="s">
        <v>101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97"/>
      <c r="P72" s="32"/>
      <c r="Q72" s="32">
        <v>1</v>
      </c>
      <c r="R72" s="32"/>
      <c r="S72" s="32"/>
      <c r="T72" s="32"/>
      <c r="U72" s="32"/>
      <c r="V72" s="32"/>
      <c r="W72" s="32"/>
      <c r="X72" s="32"/>
      <c r="Y72" s="32"/>
      <c r="Z72" s="32"/>
      <c r="AA72" s="98"/>
      <c r="AB72" s="98"/>
      <c r="AC72" s="98"/>
      <c r="AD72" s="98"/>
      <c r="AE72" s="98"/>
      <c r="AF72" s="120"/>
      <c r="AH72" s="32">
        <f t="shared" si="105"/>
        <v>1</v>
      </c>
    </row>
    <row r="73" spans="1:34" ht="15.75" thickBot="1" x14ac:dyDescent="0.3">
      <c r="A73" s="121"/>
      <c r="B73" s="122" t="s">
        <v>102</v>
      </c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4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5"/>
      <c r="AH73" s="32">
        <f t="shared" si="105"/>
        <v>0</v>
      </c>
    </row>
    <row r="74" spans="1:34" x14ac:dyDescent="0.25">
      <c r="A74" s="109" t="s">
        <v>21</v>
      </c>
      <c r="B74" s="110"/>
      <c r="C74" s="111">
        <v>200</v>
      </c>
      <c r="D74" s="97">
        <v>132</v>
      </c>
      <c r="E74" s="97">
        <v>46</v>
      </c>
      <c r="F74" s="97"/>
      <c r="G74" s="97"/>
      <c r="H74" s="97">
        <v>87</v>
      </c>
      <c r="I74" s="97">
        <v>191</v>
      </c>
      <c r="J74" s="97">
        <v>108</v>
      </c>
      <c r="K74" s="97">
        <v>62</v>
      </c>
      <c r="L74" s="97">
        <v>51</v>
      </c>
      <c r="M74" s="97"/>
      <c r="N74" s="97"/>
      <c r="O74" s="97"/>
      <c r="P74" s="97">
        <v>78</v>
      </c>
      <c r="Q74" s="97">
        <v>137</v>
      </c>
      <c r="R74" s="97">
        <v>85</v>
      </c>
      <c r="S74" s="97"/>
      <c r="T74" s="97"/>
      <c r="U74" s="97"/>
      <c r="V74" s="97">
        <f>22+25+11+41</f>
        <v>99</v>
      </c>
      <c r="W74" s="97">
        <v>43</v>
      </c>
      <c r="X74" s="97"/>
      <c r="Y74" s="97"/>
      <c r="Z74" s="97"/>
      <c r="AA74" s="97"/>
      <c r="AB74" s="97"/>
      <c r="AC74" s="112"/>
      <c r="AD74" s="112"/>
      <c r="AE74" s="112"/>
      <c r="AF74" s="113"/>
      <c r="AH74" s="32">
        <f>SUM(C74:AF74)</f>
        <v>1319</v>
      </c>
    </row>
    <row r="75" spans="1:34" x14ac:dyDescent="0.25">
      <c r="A75" s="69" t="s">
        <v>25</v>
      </c>
      <c r="B75" s="70"/>
      <c r="C75" s="42">
        <f>SUM(C54:C73)</f>
        <v>0</v>
      </c>
      <c r="D75" s="42">
        <f t="shared" ref="D75:AF75" si="106">SUM(D54:D73)</f>
        <v>0</v>
      </c>
      <c r="E75" s="42">
        <f t="shared" si="106"/>
        <v>0</v>
      </c>
      <c r="F75" s="42">
        <f t="shared" si="106"/>
        <v>0</v>
      </c>
      <c r="G75" s="42">
        <f t="shared" si="106"/>
        <v>0</v>
      </c>
      <c r="H75" s="42">
        <f t="shared" si="106"/>
        <v>0</v>
      </c>
      <c r="I75" s="42">
        <f t="shared" si="106"/>
        <v>0</v>
      </c>
      <c r="J75" s="42">
        <f t="shared" si="106"/>
        <v>0</v>
      </c>
      <c r="K75" s="42">
        <f t="shared" si="106"/>
        <v>0</v>
      </c>
      <c r="L75" s="42">
        <f t="shared" si="106"/>
        <v>0</v>
      </c>
      <c r="M75" s="42">
        <f t="shared" si="106"/>
        <v>0</v>
      </c>
      <c r="N75" s="42">
        <f t="shared" si="106"/>
        <v>0</v>
      </c>
      <c r="O75" s="42">
        <f t="shared" si="106"/>
        <v>0</v>
      </c>
      <c r="P75" s="42">
        <f t="shared" si="106"/>
        <v>0</v>
      </c>
      <c r="Q75" s="42">
        <f t="shared" si="106"/>
        <v>1</v>
      </c>
      <c r="R75" s="42">
        <f t="shared" si="106"/>
        <v>2</v>
      </c>
      <c r="S75" s="42">
        <f t="shared" si="106"/>
        <v>0</v>
      </c>
      <c r="T75" s="42">
        <f t="shared" si="106"/>
        <v>0</v>
      </c>
      <c r="U75" s="42">
        <f t="shared" si="106"/>
        <v>0</v>
      </c>
      <c r="V75" s="42">
        <f t="shared" si="106"/>
        <v>0</v>
      </c>
      <c r="W75" s="42">
        <f t="shared" si="106"/>
        <v>0</v>
      </c>
      <c r="X75" s="42">
        <f t="shared" si="106"/>
        <v>0</v>
      </c>
      <c r="Y75" s="42">
        <f t="shared" si="106"/>
        <v>0</v>
      </c>
      <c r="Z75" s="42">
        <f t="shared" si="106"/>
        <v>0</v>
      </c>
      <c r="AA75" s="42">
        <f t="shared" si="106"/>
        <v>0</v>
      </c>
      <c r="AB75" s="42">
        <f t="shared" si="106"/>
        <v>0</v>
      </c>
      <c r="AC75" s="42">
        <f t="shared" si="106"/>
        <v>0</v>
      </c>
      <c r="AD75" s="42">
        <f t="shared" si="106"/>
        <v>0</v>
      </c>
      <c r="AE75" s="42">
        <f t="shared" si="106"/>
        <v>0</v>
      </c>
      <c r="AF75" s="42">
        <f t="shared" si="106"/>
        <v>0</v>
      </c>
      <c r="AH75" s="32">
        <f t="shared" ref="AH75" si="107">SUM(C75:AF75)</f>
        <v>3</v>
      </c>
    </row>
    <row r="76" spans="1:34" x14ac:dyDescent="0.25">
      <c r="A76" s="71" t="s">
        <v>22</v>
      </c>
      <c r="B76" s="72"/>
      <c r="C76" s="130">
        <f>C75/C74</f>
        <v>0</v>
      </c>
      <c r="D76" s="130">
        <f t="shared" ref="D76" si="108">D75/D74</f>
        <v>0</v>
      </c>
      <c r="E76" s="130">
        <f t="shared" ref="E76" si="109">E75/E74</f>
        <v>0</v>
      </c>
      <c r="F76" s="130" t="e">
        <f t="shared" ref="F76" si="110">F75/F74</f>
        <v>#DIV/0!</v>
      </c>
      <c r="G76" s="130" t="e">
        <f t="shared" ref="G76" si="111">G75/G74</f>
        <v>#DIV/0!</v>
      </c>
      <c r="H76" s="130">
        <f t="shared" ref="H76" si="112">H75/H74</f>
        <v>0</v>
      </c>
      <c r="I76" s="130">
        <f t="shared" ref="I76" si="113">I75/I74</f>
        <v>0</v>
      </c>
      <c r="J76" s="130">
        <f t="shared" ref="J76" si="114">J75/J74</f>
        <v>0</v>
      </c>
      <c r="K76" s="130">
        <f t="shared" ref="K76" si="115">K75/K74</f>
        <v>0</v>
      </c>
      <c r="L76" s="130">
        <f t="shared" ref="L76" si="116">L75/L74</f>
        <v>0</v>
      </c>
      <c r="M76" s="130" t="e">
        <f t="shared" ref="M76" si="117">M75/M74</f>
        <v>#DIV/0!</v>
      </c>
      <c r="N76" s="130" t="e">
        <f t="shared" ref="N76" si="118">N75/N74</f>
        <v>#DIV/0!</v>
      </c>
      <c r="O76" s="130" t="e">
        <f t="shared" ref="O76" si="119">O75/O74</f>
        <v>#DIV/0!</v>
      </c>
      <c r="P76" s="130">
        <f t="shared" ref="P76" si="120">P75/P74</f>
        <v>0</v>
      </c>
      <c r="Q76" s="130">
        <f t="shared" ref="Q76" si="121">Q75/Q74</f>
        <v>7.2992700729927005E-3</v>
      </c>
      <c r="R76" s="130">
        <f t="shared" ref="R76" si="122">R75/R74</f>
        <v>2.3529411764705882E-2</v>
      </c>
      <c r="S76" s="130" t="e">
        <f t="shared" ref="S76" si="123">S75/S74</f>
        <v>#DIV/0!</v>
      </c>
      <c r="T76" s="130" t="e">
        <f t="shared" ref="T76" si="124">T75/T74</f>
        <v>#DIV/0!</v>
      </c>
      <c r="U76" s="130" t="e">
        <f t="shared" ref="U76" si="125">U75/U74</f>
        <v>#DIV/0!</v>
      </c>
      <c r="V76" s="130">
        <f t="shared" ref="V76" si="126">V75/V74</f>
        <v>0</v>
      </c>
      <c r="W76" s="130">
        <f t="shared" ref="W76" si="127">W75/W74</f>
        <v>0</v>
      </c>
      <c r="X76" s="130" t="e">
        <f t="shared" ref="X76" si="128">X75/X74</f>
        <v>#DIV/0!</v>
      </c>
      <c r="Y76" s="130" t="e">
        <f t="shared" ref="Y76" si="129">Y75/Y74</f>
        <v>#DIV/0!</v>
      </c>
      <c r="Z76" s="130" t="e">
        <f t="shared" ref="Z76" si="130">Z75/Z74</f>
        <v>#DIV/0!</v>
      </c>
      <c r="AA76" s="130" t="e">
        <f t="shared" ref="AA76" si="131">AA75/AA74</f>
        <v>#DIV/0!</v>
      </c>
      <c r="AB76" s="130" t="e">
        <f t="shared" ref="AB76" si="132">AB75/AB74</f>
        <v>#DIV/0!</v>
      </c>
      <c r="AC76" s="130" t="e">
        <f t="shared" ref="AC76" si="133">AC75/AC74</f>
        <v>#DIV/0!</v>
      </c>
      <c r="AD76" s="130" t="e">
        <f t="shared" ref="AD76" si="134">AD75/AD74</f>
        <v>#DIV/0!</v>
      </c>
      <c r="AE76" s="130" t="e">
        <f t="shared" ref="AE76" si="135">AE75/AE74</f>
        <v>#DIV/0!</v>
      </c>
      <c r="AF76" s="130" t="e">
        <f t="shared" ref="AF76" si="136">AF75/AF74</f>
        <v>#DIV/0!</v>
      </c>
      <c r="AH76" s="87">
        <f t="shared" ref="AH76" si="137">IFERROR(AH75/AH74*100,"")</f>
        <v>0.22744503411675512</v>
      </c>
    </row>
    <row r="77" spans="1:34" x14ac:dyDescent="0.25">
      <c r="A77" s="99"/>
    </row>
    <row r="78" spans="1:34" x14ac:dyDescent="0.25">
      <c r="A78" s="99"/>
    </row>
    <row r="79" spans="1:34" x14ac:dyDescent="0.25">
      <c r="A79" s="99"/>
    </row>
    <row r="80" spans="1:34" x14ac:dyDescent="0.25">
      <c r="A80" s="99"/>
    </row>
    <row r="81" spans="1:1" x14ac:dyDescent="0.25">
      <c r="A81" s="99"/>
    </row>
  </sheetData>
  <dataConsolidate/>
  <mergeCells count="25">
    <mergeCell ref="C1:G1"/>
    <mergeCell ref="H1:N1"/>
    <mergeCell ref="O1:U1"/>
    <mergeCell ref="V1:AB1"/>
    <mergeCell ref="AC1:AI1"/>
    <mergeCell ref="A39:A48"/>
    <mergeCell ref="A49:B49"/>
    <mergeCell ref="A50:B50"/>
    <mergeCell ref="A51:B51"/>
    <mergeCell ref="A74:B74"/>
    <mergeCell ref="A75:B75"/>
    <mergeCell ref="A76:B76"/>
    <mergeCell ref="A54:A73"/>
    <mergeCell ref="A36:B36"/>
    <mergeCell ref="A20:B20"/>
    <mergeCell ref="A21:B21"/>
    <mergeCell ref="A22:B22"/>
    <mergeCell ref="A24:A33"/>
    <mergeCell ref="A34:B34"/>
    <mergeCell ref="A35:B35"/>
    <mergeCell ref="A3:A8"/>
    <mergeCell ref="A9:B9"/>
    <mergeCell ref="A10:B10"/>
    <mergeCell ref="A11:B11"/>
    <mergeCell ref="A14:A19"/>
  </mergeCells>
  <conditionalFormatting sqref="AH3:AH8">
    <cfRule type="top10" dxfId="12" priority="9" rank="5"/>
  </conditionalFormatting>
  <conditionalFormatting sqref="AH14:AH19">
    <cfRule type="top10" dxfId="11" priority="6" rank="5"/>
  </conditionalFormatting>
  <conditionalFormatting sqref="AH24 AH29:AH33">
    <cfRule type="top10" dxfId="10" priority="5" rank="5"/>
  </conditionalFormatting>
  <conditionalFormatting sqref="AH25:AH28">
    <cfRule type="top10" dxfId="9" priority="4" rank="5"/>
  </conditionalFormatting>
  <conditionalFormatting sqref="AH39 AH44:AH48">
    <cfRule type="top10" dxfId="8" priority="3" rank="5"/>
  </conditionalFormatting>
  <conditionalFormatting sqref="AH40:AH43">
    <cfRule type="top10" dxfId="7" priority="2" rank="5"/>
  </conditionalFormatting>
  <conditionalFormatting sqref="AH54:AH73">
    <cfRule type="top10" dxfId="6" priority="1" rank="5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E37D3-209A-490F-99CB-AD8A51BA6991}">
  <sheetPr codeName="Feuil2">
    <pageSetUpPr fitToPage="1"/>
  </sheetPr>
  <dimension ref="A1:AH88"/>
  <sheetViews>
    <sheetView zoomScale="90" zoomScaleNormal="90" workbookViewId="0">
      <pane xSplit="2" ySplit="1" topLeftCell="I53" activePane="bottomRight" state="frozen"/>
      <selection pane="topRight" activeCell="C1" sqref="C1"/>
      <selection pane="bottomLeft" activeCell="A2" sqref="A2"/>
      <selection pane="bottomRight" activeCell="B10" sqref="B10"/>
    </sheetView>
  </sheetViews>
  <sheetFormatPr baseColWidth="10" defaultRowHeight="15" x14ac:dyDescent="0.25"/>
  <cols>
    <col min="1" max="1" width="12.5703125" bestFit="1" customWidth="1"/>
    <col min="2" max="2" width="18" customWidth="1"/>
    <col min="3" max="6" width="6" style="1" customWidth="1"/>
    <col min="7" max="21" width="6" customWidth="1"/>
    <col min="22" max="22" width="8.42578125" customWidth="1"/>
    <col min="23" max="23" width="5.7109375" customWidth="1"/>
    <col min="24" max="24" width="6" style="106" customWidth="1"/>
    <col min="25" max="32" width="6" customWidth="1"/>
    <col min="33" max="33" width="1.7109375" customWidth="1"/>
    <col min="34" max="34" width="7.7109375" customWidth="1"/>
    <col min="35" max="35" width="3.28515625" customWidth="1"/>
  </cols>
  <sheetData>
    <row r="1" spans="1:34" ht="55.5" thickBot="1" x14ac:dyDescent="0.3">
      <c r="A1" s="47" t="s">
        <v>31</v>
      </c>
      <c r="B1" s="48"/>
      <c r="C1" s="19">
        <v>44713</v>
      </c>
      <c r="D1" s="19">
        <f>C1+1</f>
        <v>44714</v>
      </c>
      <c r="E1" s="19">
        <f t="shared" ref="E1:AF1" si="0">D1+1</f>
        <v>44715</v>
      </c>
      <c r="F1" s="19">
        <f t="shared" si="0"/>
        <v>44716</v>
      </c>
      <c r="G1" s="19">
        <f t="shared" si="0"/>
        <v>44717</v>
      </c>
      <c r="H1" s="19">
        <f t="shared" si="0"/>
        <v>44718</v>
      </c>
      <c r="I1" s="19">
        <f t="shared" si="0"/>
        <v>44719</v>
      </c>
      <c r="J1" s="19">
        <f t="shared" si="0"/>
        <v>44720</v>
      </c>
      <c r="K1" s="19">
        <f t="shared" si="0"/>
        <v>44721</v>
      </c>
      <c r="L1" s="19">
        <f t="shared" si="0"/>
        <v>44722</v>
      </c>
      <c r="M1" s="19">
        <f t="shared" si="0"/>
        <v>44723</v>
      </c>
      <c r="N1" s="19">
        <f t="shared" si="0"/>
        <v>44724</v>
      </c>
      <c r="O1" s="19">
        <f t="shared" si="0"/>
        <v>44725</v>
      </c>
      <c r="P1" s="19">
        <f t="shared" si="0"/>
        <v>44726</v>
      </c>
      <c r="Q1" s="19">
        <f t="shared" si="0"/>
        <v>44727</v>
      </c>
      <c r="R1" s="19">
        <f t="shared" si="0"/>
        <v>44728</v>
      </c>
      <c r="S1" s="19">
        <f t="shared" si="0"/>
        <v>44729</v>
      </c>
      <c r="T1" s="19">
        <f t="shared" si="0"/>
        <v>44730</v>
      </c>
      <c r="U1" s="19">
        <f t="shared" si="0"/>
        <v>44731</v>
      </c>
      <c r="V1" s="19">
        <f t="shared" si="0"/>
        <v>44732</v>
      </c>
      <c r="W1" s="19">
        <f t="shared" si="0"/>
        <v>44733</v>
      </c>
      <c r="X1" s="100">
        <f t="shared" si="0"/>
        <v>44734</v>
      </c>
      <c r="Y1" s="19">
        <f t="shared" si="0"/>
        <v>44735</v>
      </c>
      <c r="Z1" s="19">
        <f t="shared" si="0"/>
        <v>44736</v>
      </c>
      <c r="AA1" s="19">
        <f t="shared" si="0"/>
        <v>44737</v>
      </c>
      <c r="AB1" s="19">
        <f t="shared" si="0"/>
        <v>44738</v>
      </c>
      <c r="AC1" s="19">
        <f t="shared" si="0"/>
        <v>44739</v>
      </c>
      <c r="AD1" s="19">
        <f t="shared" si="0"/>
        <v>44740</v>
      </c>
      <c r="AE1" s="19">
        <f t="shared" si="0"/>
        <v>44741</v>
      </c>
      <c r="AF1" s="19">
        <f t="shared" si="0"/>
        <v>44742</v>
      </c>
      <c r="AG1" s="19"/>
      <c r="AH1" s="31" t="s">
        <v>30</v>
      </c>
    </row>
    <row r="2" spans="1:34" x14ac:dyDescent="0.25">
      <c r="A2" s="64" t="s">
        <v>28</v>
      </c>
      <c r="B2" s="20" t="s">
        <v>63</v>
      </c>
      <c r="C2" s="15">
        <v>3</v>
      </c>
      <c r="D2" s="15">
        <v>1</v>
      </c>
      <c r="E2" s="15"/>
      <c r="F2" s="15"/>
      <c r="G2" s="9"/>
      <c r="H2" s="9"/>
      <c r="I2" s="9">
        <v>1</v>
      </c>
      <c r="J2" s="9"/>
      <c r="K2" s="15"/>
      <c r="L2" s="15"/>
      <c r="M2" s="15"/>
      <c r="N2" s="15"/>
      <c r="O2" s="9">
        <v>3</v>
      </c>
      <c r="P2" s="9"/>
      <c r="Q2" s="9"/>
      <c r="R2" s="9">
        <v>1</v>
      </c>
      <c r="S2" s="15">
        <v>1</v>
      </c>
      <c r="T2" s="15"/>
      <c r="U2" s="15"/>
      <c r="V2" s="15">
        <v>1</v>
      </c>
      <c r="W2" s="9"/>
      <c r="X2" s="101"/>
      <c r="Y2" s="9"/>
      <c r="Z2" s="9"/>
      <c r="AA2" s="15"/>
      <c r="AB2" s="15"/>
      <c r="AC2" s="15"/>
      <c r="AD2" s="15"/>
      <c r="AE2" s="9"/>
      <c r="AF2" s="10"/>
      <c r="AH2" s="32">
        <f>SUM(C2:AF2)</f>
        <v>11</v>
      </c>
    </row>
    <row r="3" spans="1:34" x14ac:dyDescent="0.25">
      <c r="A3" s="65"/>
      <c r="B3" s="21" t="s">
        <v>64</v>
      </c>
      <c r="C3" s="16">
        <v>2</v>
      </c>
      <c r="D3" s="16"/>
      <c r="E3" s="16"/>
      <c r="F3" s="16"/>
      <c r="G3" s="11"/>
      <c r="H3" s="11">
        <v>2</v>
      </c>
      <c r="I3" s="11"/>
      <c r="J3" s="11"/>
      <c r="K3" s="16">
        <v>3</v>
      </c>
      <c r="L3" s="16"/>
      <c r="M3" s="16"/>
      <c r="N3" s="16"/>
      <c r="O3" s="11">
        <v>5</v>
      </c>
      <c r="P3" s="11"/>
      <c r="Q3" s="11">
        <v>1</v>
      </c>
      <c r="R3" s="11">
        <v>2</v>
      </c>
      <c r="S3" s="16">
        <v>2</v>
      </c>
      <c r="T3" s="16"/>
      <c r="U3" s="16"/>
      <c r="V3" s="16"/>
      <c r="W3" s="11">
        <v>2</v>
      </c>
      <c r="X3" s="102"/>
      <c r="Y3" s="11"/>
      <c r="Z3" s="11"/>
      <c r="AA3" s="16"/>
      <c r="AB3" s="16"/>
      <c r="AC3" s="16"/>
      <c r="AD3" s="16"/>
      <c r="AE3" s="11"/>
      <c r="AF3" s="12"/>
      <c r="AH3" s="32">
        <f t="shared" ref="AH3:AH36" si="1">SUM(C3:AF3)</f>
        <v>19</v>
      </c>
    </row>
    <row r="4" spans="1:34" x14ac:dyDescent="0.25">
      <c r="A4" s="65"/>
      <c r="B4" s="21" t="s">
        <v>65</v>
      </c>
      <c r="C4" s="16"/>
      <c r="D4" s="16"/>
      <c r="E4" s="16">
        <v>3</v>
      </c>
      <c r="F4" s="16"/>
      <c r="G4" s="11"/>
      <c r="H4" s="11"/>
      <c r="I4" s="11"/>
      <c r="J4" s="11">
        <v>2</v>
      </c>
      <c r="K4" s="16">
        <v>1</v>
      </c>
      <c r="L4" s="16"/>
      <c r="M4" s="16"/>
      <c r="N4" s="16"/>
      <c r="O4" s="11"/>
      <c r="P4" s="11"/>
      <c r="Q4" s="11"/>
      <c r="R4" s="11">
        <v>1</v>
      </c>
      <c r="S4" s="16"/>
      <c r="T4" s="16"/>
      <c r="U4" s="16"/>
      <c r="V4" s="16">
        <v>1</v>
      </c>
      <c r="W4" s="11">
        <v>1</v>
      </c>
      <c r="X4" s="102"/>
      <c r="Y4" s="11"/>
      <c r="Z4" s="11"/>
      <c r="AA4" s="16"/>
      <c r="AB4" s="16"/>
      <c r="AC4" s="16"/>
      <c r="AD4" s="16"/>
      <c r="AE4" s="11"/>
      <c r="AF4" s="12"/>
      <c r="AH4" s="32">
        <f t="shared" si="1"/>
        <v>9</v>
      </c>
    </row>
    <row r="5" spans="1:34" x14ac:dyDescent="0.25">
      <c r="A5" s="65"/>
      <c r="B5" s="21" t="s">
        <v>3</v>
      </c>
      <c r="C5" s="16"/>
      <c r="D5" s="16"/>
      <c r="E5" s="16"/>
      <c r="F5" s="16"/>
      <c r="G5" s="11"/>
      <c r="H5" s="11"/>
      <c r="I5" s="11"/>
      <c r="J5" s="11"/>
      <c r="K5" s="16"/>
      <c r="L5" s="16"/>
      <c r="M5" s="16"/>
      <c r="N5" s="16"/>
      <c r="O5" s="11"/>
      <c r="P5" s="11"/>
      <c r="Q5" s="11"/>
      <c r="R5" s="11"/>
      <c r="S5" s="16"/>
      <c r="T5" s="16"/>
      <c r="U5" s="16"/>
      <c r="V5" s="16"/>
      <c r="W5" s="11"/>
      <c r="X5" s="102"/>
      <c r="Y5" s="11"/>
      <c r="Z5" s="11"/>
      <c r="AA5" s="16"/>
      <c r="AB5" s="16"/>
      <c r="AC5" s="16"/>
      <c r="AD5" s="16"/>
      <c r="AE5" s="11"/>
      <c r="AF5" s="12"/>
      <c r="AH5" s="32">
        <f t="shared" si="1"/>
        <v>0</v>
      </c>
    </row>
    <row r="6" spans="1:34" x14ac:dyDescent="0.25">
      <c r="A6" s="65"/>
      <c r="B6" s="21" t="s">
        <v>4</v>
      </c>
      <c r="C6" s="16">
        <v>2</v>
      </c>
      <c r="D6" s="16">
        <v>2</v>
      </c>
      <c r="E6" s="16">
        <v>2</v>
      </c>
      <c r="F6" s="16"/>
      <c r="G6" s="11"/>
      <c r="H6" s="11">
        <v>1</v>
      </c>
      <c r="I6" s="11"/>
      <c r="J6" s="11">
        <v>5</v>
      </c>
      <c r="K6" s="16">
        <v>1</v>
      </c>
      <c r="L6" s="16"/>
      <c r="M6" s="16"/>
      <c r="N6" s="16"/>
      <c r="O6" s="11">
        <v>2</v>
      </c>
      <c r="P6" s="11"/>
      <c r="Q6" s="11">
        <v>1</v>
      </c>
      <c r="R6" s="11"/>
      <c r="S6" s="16"/>
      <c r="T6" s="16"/>
      <c r="U6" s="16"/>
      <c r="V6" s="16">
        <v>1</v>
      </c>
      <c r="W6" s="11"/>
      <c r="X6" s="102"/>
      <c r="Y6" s="11"/>
      <c r="Z6" s="11"/>
      <c r="AA6" s="16"/>
      <c r="AB6" s="16"/>
      <c r="AC6" s="16"/>
      <c r="AD6" s="16"/>
      <c r="AE6" s="11"/>
      <c r="AF6" s="12"/>
      <c r="AH6" s="32">
        <f t="shared" si="1"/>
        <v>17</v>
      </c>
    </row>
    <row r="7" spans="1:34" x14ac:dyDescent="0.25">
      <c r="A7" s="65"/>
      <c r="B7" s="21" t="s">
        <v>66</v>
      </c>
      <c r="C7" s="16">
        <v>1</v>
      </c>
      <c r="D7" s="16"/>
      <c r="E7" s="16"/>
      <c r="F7" s="16"/>
      <c r="G7" s="11"/>
      <c r="H7" s="11"/>
      <c r="I7" s="11"/>
      <c r="J7" s="11"/>
      <c r="K7" s="16"/>
      <c r="L7" s="16"/>
      <c r="M7" s="16"/>
      <c r="N7" s="16"/>
      <c r="O7" s="11">
        <v>2</v>
      </c>
      <c r="P7" s="11"/>
      <c r="Q7" s="11"/>
      <c r="R7" s="11"/>
      <c r="S7" s="16"/>
      <c r="T7" s="16"/>
      <c r="U7" s="16"/>
      <c r="V7" s="16"/>
      <c r="W7" s="11"/>
      <c r="X7" s="102"/>
      <c r="Y7" s="11"/>
      <c r="Z7" s="11"/>
      <c r="AA7" s="16"/>
      <c r="AB7" s="16"/>
      <c r="AC7" s="16"/>
      <c r="AD7" s="16"/>
      <c r="AE7" s="11"/>
      <c r="AF7" s="12"/>
      <c r="AH7" s="32">
        <f t="shared" si="1"/>
        <v>3</v>
      </c>
    </row>
    <row r="8" spans="1:34" x14ac:dyDescent="0.25">
      <c r="A8" s="65"/>
      <c r="B8" s="21" t="s">
        <v>6</v>
      </c>
      <c r="C8" s="16"/>
      <c r="D8" s="16"/>
      <c r="E8" s="16"/>
      <c r="F8" s="16"/>
      <c r="G8" s="11"/>
      <c r="H8" s="11"/>
      <c r="I8" s="11"/>
      <c r="J8" s="11"/>
      <c r="K8" s="16"/>
      <c r="L8" s="16"/>
      <c r="M8" s="16"/>
      <c r="N8" s="16"/>
      <c r="O8" s="11"/>
      <c r="P8" s="11"/>
      <c r="Q8" s="11"/>
      <c r="R8" s="11"/>
      <c r="S8" s="16"/>
      <c r="T8" s="16"/>
      <c r="U8" s="16"/>
      <c r="V8" s="16"/>
      <c r="W8" s="11"/>
      <c r="X8" s="102"/>
      <c r="Y8" s="11"/>
      <c r="Z8" s="11"/>
      <c r="AA8" s="16"/>
      <c r="AB8" s="16"/>
      <c r="AC8" s="16"/>
      <c r="AD8" s="16"/>
      <c r="AE8" s="11"/>
      <c r="AF8" s="12"/>
      <c r="AH8" s="32">
        <f t="shared" si="1"/>
        <v>0</v>
      </c>
    </row>
    <row r="9" spans="1:34" x14ac:dyDescent="0.25">
      <c r="A9" s="65"/>
      <c r="B9" s="21" t="s">
        <v>7</v>
      </c>
      <c r="C9" s="16"/>
      <c r="D9" s="16"/>
      <c r="E9" s="16"/>
      <c r="F9" s="16"/>
      <c r="G9" s="11"/>
      <c r="H9" s="11"/>
      <c r="I9" s="11"/>
      <c r="J9" s="11"/>
      <c r="K9" s="16"/>
      <c r="L9" s="16"/>
      <c r="M9" s="16"/>
      <c r="N9" s="16"/>
      <c r="O9" s="11">
        <v>2</v>
      </c>
      <c r="P9" s="11"/>
      <c r="Q9" s="11"/>
      <c r="R9" s="11"/>
      <c r="S9" s="16"/>
      <c r="T9" s="16"/>
      <c r="U9" s="16"/>
      <c r="V9" s="16"/>
      <c r="W9" s="11"/>
      <c r="X9" s="102"/>
      <c r="Y9" s="11"/>
      <c r="Z9" s="11"/>
      <c r="AA9" s="16"/>
      <c r="AB9" s="16"/>
      <c r="AC9" s="16"/>
      <c r="AD9" s="16"/>
      <c r="AE9" s="11"/>
      <c r="AF9" s="12"/>
      <c r="AH9" s="32">
        <f t="shared" si="1"/>
        <v>2</v>
      </c>
    </row>
    <row r="10" spans="1:34" x14ac:dyDescent="0.25">
      <c r="A10" s="65"/>
      <c r="B10" s="21" t="s">
        <v>8</v>
      </c>
      <c r="C10" s="16">
        <v>1</v>
      </c>
      <c r="D10" s="16"/>
      <c r="E10" s="16"/>
      <c r="F10" s="16"/>
      <c r="G10" s="11"/>
      <c r="H10" s="11"/>
      <c r="I10" s="11"/>
      <c r="J10" s="11"/>
      <c r="K10" s="16"/>
      <c r="L10" s="16"/>
      <c r="M10" s="16"/>
      <c r="N10" s="16"/>
      <c r="O10" s="11"/>
      <c r="P10" s="11"/>
      <c r="Q10" s="11"/>
      <c r="R10" s="11">
        <v>6</v>
      </c>
      <c r="S10" s="16"/>
      <c r="T10" s="16"/>
      <c r="U10" s="16"/>
      <c r="V10" s="16"/>
      <c r="W10" s="11">
        <v>2</v>
      </c>
      <c r="X10" s="102"/>
      <c r="Y10" s="11"/>
      <c r="Z10" s="11"/>
      <c r="AA10" s="16"/>
      <c r="AB10" s="16"/>
      <c r="AC10" s="16"/>
      <c r="AD10" s="16"/>
      <c r="AE10" s="11"/>
      <c r="AF10" s="12"/>
      <c r="AH10" s="32">
        <f t="shared" si="1"/>
        <v>9</v>
      </c>
    </row>
    <row r="11" spans="1:34" x14ac:dyDescent="0.25">
      <c r="A11" s="65"/>
      <c r="B11" s="21" t="s">
        <v>9</v>
      </c>
      <c r="C11" s="16"/>
      <c r="D11" s="16"/>
      <c r="E11" s="16"/>
      <c r="F11" s="16"/>
      <c r="G11" s="11"/>
      <c r="H11" s="11"/>
      <c r="I11" s="11"/>
      <c r="J11" s="11"/>
      <c r="K11" s="16"/>
      <c r="L11" s="16"/>
      <c r="M11" s="16"/>
      <c r="N11" s="16"/>
      <c r="O11" s="11"/>
      <c r="P11" s="11"/>
      <c r="Q11" s="11"/>
      <c r="R11" s="11"/>
      <c r="S11" s="16"/>
      <c r="T11" s="16"/>
      <c r="U11" s="16"/>
      <c r="V11" s="16"/>
      <c r="W11" s="11"/>
      <c r="X11" s="102"/>
      <c r="Y11" s="11"/>
      <c r="Z11" s="11"/>
      <c r="AA11" s="16"/>
      <c r="AB11" s="16"/>
      <c r="AC11" s="16"/>
      <c r="AD11" s="16"/>
      <c r="AE11" s="11"/>
      <c r="AF11" s="12"/>
      <c r="AH11" s="32">
        <f t="shared" si="1"/>
        <v>0</v>
      </c>
    </row>
    <row r="12" spans="1:34" x14ac:dyDescent="0.25">
      <c r="A12" s="65"/>
      <c r="B12" s="21" t="s">
        <v>10</v>
      </c>
      <c r="C12" s="16"/>
      <c r="D12" s="16"/>
      <c r="E12" s="16"/>
      <c r="F12" s="16"/>
      <c r="G12" s="11"/>
      <c r="H12" s="11"/>
      <c r="I12" s="11"/>
      <c r="J12" s="11"/>
      <c r="K12" s="16"/>
      <c r="L12" s="16"/>
      <c r="M12" s="16"/>
      <c r="N12" s="16"/>
      <c r="O12" s="11"/>
      <c r="P12" s="11"/>
      <c r="Q12" s="11"/>
      <c r="R12" s="11"/>
      <c r="S12" s="16"/>
      <c r="T12" s="16"/>
      <c r="U12" s="16"/>
      <c r="V12" s="16"/>
      <c r="W12" s="11"/>
      <c r="X12" s="102"/>
      <c r="Y12" s="11"/>
      <c r="Z12" s="11"/>
      <c r="AA12" s="16"/>
      <c r="AB12" s="16"/>
      <c r="AC12" s="16"/>
      <c r="AD12" s="16"/>
      <c r="AE12" s="11"/>
      <c r="AF12" s="12"/>
      <c r="AH12" s="32">
        <f t="shared" si="1"/>
        <v>0</v>
      </c>
    </row>
    <row r="13" spans="1:34" x14ac:dyDescent="0.25">
      <c r="A13" s="65"/>
      <c r="B13" s="21" t="s">
        <v>11</v>
      </c>
      <c r="C13" s="16">
        <v>1</v>
      </c>
      <c r="D13" s="16"/>
      <c r="E13" s="16"/>
      <c r="F13" s="16"/>
      <c r="G13" s="11"/>
      <c r="H13" s="11">
        <v>1</v>
      </c>
      <c r="I13" s="11">
        <v>1</v>
      </c>
      <c r="J13" s="11"/>
      <c r="K13" s="16"/>
      <c r="L13" s="16"/>
      <c r="M13" s="16"/>
      <c r="N13" s="16"/>
      <c r="O13" s="11"/>
      <c r="P13" s="11"/>
      <c r="Q13" s="11"/>
      <c r="R13" s="11"/>
      <c r="S13" s="16"/>
      <c r="T13" s="16"/>
      <c r="U13" s="16"/>
      <c r="V13" s="16"/>
      <c r="W13" s="11"/>
      <c r="X13" s="102"/>
      <c r="Y13" s="11"/>
      <c r="Z13" s="11"/>
      <c r="AA13" s="16"/>
      <c r="AB13" s="16"/>
      <c r="AC13" s="16"/>
      <c r="AD13" s="16"/>
      <c r="AE13" s="11"/>
      <c r="AF13" s="12"/>
      <c r="AH13" s="32">
        <f t="shared" si="1"/>
        <v>3</v>
      </c>
    </row>
    <row r="14" spans="1:34" x14ac:dyDescent="0.25">
      <c r="A14" s="65"/>
      <c r="B14" s="21" t="s">
        <v>12</v>
      </c>
      <c r="C14" s="16"/>
      <c r="D14" s="16"/>
      <c r="E14" s="16"/>
      <c r="F14" s="16"/>
      <c r="G14" s="11"/>
      <c r="H14" s="11"/>
      <c r="I14" s="11"/>
      <c r="J14" s="11"/>
      <c r="K14" s="16">
        <v>1</v>
      </c>
      <c r="L14" s="16"/>
      <c r="M14" s="16"/>
      <c r="N14" s="16"/>
      <c r="O14" s="11"/>
      <c r="P14" s="11"/>
      <c r="Q14" s="11"/>
      <c r="R14" s="11"/>
      <c r="S14" s="16"/>
      <c r="T14" s="16"/>
      <c r="U14" s="16"/>
      <c r="V14" s="16"/>
      <c r="W14" s="11"/>
      <c r="X14" s="102"/>
      <c r="Y14" s="11"/>
      <c r="Z14" s="11"/>
      <c r="AA14" s="16"/>
      <c r="AB14" s="16"/>
      <c r="AC14" s="16"/>
      <c r="AD14" s="16"/>
      <c r="AE14" s="11"/>
      <c r="AF14" s="12"/>
      <c r="AH14" s="32">
        <f t="shared" si="1"/>
        <v>1</v>
      </c>
    </row>
    <row r="15" spans="1:34" x14ac:dyDescent="0.25">
      <c r="A15" s="65"/>
      <c r="B15" s="21" t="s">
        <v>70</v>
      </c>
      <c r="C15" s="16"/>
      <c r="D15" s="16"/>
      <c r="E15" s="16"/>
      <c r="F15" s="16"/>
      <c r="G15" s="11"/>
      <c r="H15" s="11"/>
      <c r="I15" s="11"/>
      <c r="J15" s="11"/>
      <c r="K15" s="16"/>
      <c r="L15" s="16"/>
      <c r="M15" s="16"/>
      <c r="N15" s="16"/>
      <c r="O15" s="11"/>
      <c r="P15" s="11"/>
      <c r="Q15" s="11"/>
      <c r="R15" s="11"/>
      <c r="S15" s="16"/>
      <c r="T15" s="16"/>
      <c r="U15" s="16"/>
      <c r="V15" s="16"/>
      <c r="W15" s="11">
        <v>1</v>
      </c>
      <c r="X15" s="102"/>
      <c r="Y15" s="11"/>
      <c r="Z15" s="11"/>
      <c r="AA15" s="16"/>
      <c r="AB15" s="16"/>
      <c r="AC15" s="16"/>
      <c r="AD15" s="16"/>
      <c r="AE15" s="11"/>
      <c r="AF15" s="12"/>
      <c r="AH15" s="32">
        <f t="shared" si="1"/>
        <v>1</v>
      </c>
    </row>
    <row r="16" spans="1:34" x14ac:dyDescent="0.25">
      <c r="A16" s="65"/>
      <c r="B16" s="21" t="s">
        <v>20</v>
      </c>
      <c r="C16" s="34"/>
      <c r="D16" s="34"/>
      <c r="E16" s="34"/>
      <c r="F16" s="34"/>
      <c r="G16" s="35"/>
      <c r="H16" s="35"/>
      <c r="I16" s="35"/>
      <c r="J16" s="35"/>
      <c r="K16" s="34"/>
      <c r="L16" s="34"/>
      <c r="M16" s="34"/>
      <c r="N16" s="34"/>
      <c r="O16" s="35"/>
      <c r="P16" s="35"/>
      <c r="Q16" s="35"/>
      <c r="R16" s="35"/>
      <c r="S16" s="34"/>
      <c r="T16" s="34"/>
      <c r="U16" s="34"/>
      <c r="V16" s="34"/>
      <c r="W16" s="35"/>
      <c r="X16" s="103"/>
      <c r="Y16" s="35"/>
      <c r="Z16" s="35"/>
      <c r="AA16" s="34"/>
      <c r="AB16" s="34"/>
      <c r="AC16" s="34"/>
      <c r="AD16" s="34"/>
      <c r="AE16" s="35"/>
      <c r="AF16" s="36"/>
      <c r="AH16" s="32">
        <f t="shared" si="1"/>
        <v>0</v>
      </c>
    </row>
    <row r="17" spans="1:34" x14ac:dyDescent="0.25">
      <c r="A17" s="65"/>
      <c r="B17" s="21" t="s">
        <v>121</v>
      </c>
      <c r="C17" s="34"/>
      <c r="D17" s="34"/>
      <c r="E17" s="34"/>
      <c r="F17" s="34"/>
      <c r="G17" s="35"/>
      <c r="H17" s="35"/>
      <c r="I17" s="35"/>
      <c r="J17" s="35"/>
      <c r="K17" s="34"/>
      <c r="L17" s="34"/>
      <c r="M17" s="34"/>
      <c r="N17" s="34"/>
      <c r="O17" s="35"/>
      <c r="P17" s="35"/>
      <c r="Q17" s="35"/>
      <c r="R17" s="35"/>
      <c r="S17" s="34"/>
      <c r="T17" s="34"/>
      <c r="U17" s="34"/>
      <c r="V17" s="34"/>
      <c r="W17" s="35">
        <v>1</v>
      </c>
      <c r="X17" s="103"/>
      <c r="Y17" s="35"/>
      <c r="Z17" s="35"/>
      <c r="AA17" s="34"/>
      <c r="AB17" s="34"/>
      <c r="AC17" s="34"/>
      <c r="AD17" s="34"/>
      <c r="AE17" s="35"/>
      <c r="AF17" s="36"/>
      <c r="AH17" s="32">
        <f t="shared" si="1"/>
        <v>1</v>
      </c>
    </row>
    <row r="18" spans="1:34" ht="15.75" thickBot="1" x14ac:dyDescent="0.3">
      <c r="A18" s="66"/>
      <c r="B18" s="22"/>
      <c r="C18" s="17"/>
      <c r="D18" s="17"/>
      <c r="E18" s="17"/>
      <c r="F18" s="17"/>
      <c r="G18" s="13"/>
      <c r="H18" s="13"/>
      <c r="I18" s="13"/>
      <c r="J18" s="13"/>
      <c r="K18" s="17"/>
      <c r="L18" s="17"/>
      <c r="M18" s="17"/>
      <c r="N18" s="17"/>
      <c r="O18" s="13"/>
      <c r="P18" s="13"/>
      <c r="Q18" s="13"/>
      <c r="R18" s="13"/>
      <c r="S18" s="17"/>
      <c r="T18" s="17"/>
      <c r="U18" s="17"/>
      <c r="V18" s="17"/>
      <c r="W18" s="13"/>
      <c r="X18" s="104"/>
      <c r="Y18" s="13"/>
      <c r="Z18" s="13"/>
      <c r="AA18" s="17"/>
      <c r="AB18" s="17"/>
      <c r="AC18" s="17"/>
      <c r="AD18" s="17"/>
      <c r="AE18" s="13"/>
      <c r="AF18" s="14"/>
      <c r="AH18" s="32">
        <f t="shared" si="1"/>
        <v>0</v>
      </c>
    </row>
    <row r="19" spans="1:34" ht="15.75" thickBot="1" x14ac:dyDescent="0.3">
      <c r="A19" s="84" t="s">
        <v>29</v>
      </c>
      <c r="B19" s="22" t="s">
        <v>67</v>
      </c>
      <c r="C19" s="15">
        <v>1</v>
      </c>
      <c r="D19" s="15"/>
      <c r="E19" s="15">
        <v>2</v>
      </c>
      <c r="F19" s="15"/>
      <c r="G19" s="9"/>
      <c r="H19" s="9">
        <v>2</v>
      </c>
      <c r="I19" s="9"/>
      <c r="J19" s="9"/>
      <c r="K19" s="15">
        <v>1</v>
      </c>
      <c r="L19" s="15"/>
      <c r="M19" s="15"/>
      <c r="N19" s="15"/>
      <c r="O19" s="9"/>
      <c r="P19" s="9"/>
      <c r="Q19" s="9">
        <v>1</v>
      </c>
      <c r="R19" s="9"/>
      <c r="S19" s="15"/>
      <c r="T19" s="15"/>
      <c r="U19" s="15"/>
      <c r="V19" s="15"/>
      <c r="W19" s="9"/>
      <c r="X19" s="101"/>
      <c r="Y19" s="9"/>
      <c r="Z19" s="9"/>
      <c r="AA19" s="15"/>
      <c r="AB19" s="15"/>
      <c r="AC19" s="15"/>
      <c r="AD19" s="15"/>
      <c r="AE19" s="9"/>
      <c r="AF19" s="10"/>
      <c r="AH19" s="32">
        <f t="shared" si="1"/>
        <v>7</v>
      </c>
    </row>
    <row r="20" spans="1:34" x14ac:dyDescent="0.25">
      <c r="A20" s="84"/>
      <c r="B20" s="24" t="s">
        <v>62</v>
      </c>
      <c r="C20" s="16">
        <v>4</v>
      </c>
      <c r="D20" s="16">
        <v>1</v>
      </c>
      <c r="E20" s="16">
        <v>12</v>
      </c>
      <c r="F20" s="16"/>
      <c r="G20" s="11"/>
      <c r="H20" s="11">
        <v>1</v>
      </c>
      <c r="I20" s="11"/>
      <c r="J20" s="11"/>
      <c r="K20" s="16">
        <v>1</v>
      </c>
      <c r="L20" s="16"/>
      <c r="M20" s="16"/>
      <c r="N20" s="16"/>
      <c r="O20" s="11">
        <v>3</v>
      </c>
      <c r="P20" s="11"/>
      <c r="Q20" s="11">
        <v>1</v>
      </c>
      <c r="R20" s="11">
        <v>1</v>
      </c>
      <c r="S20" s="16">
        <v>1</v>
      </c>
      <c r="T20" s="16"/>
      <c r="U20" s="16"/>
      <c r="V20" s="16"/>
      <c r="W20" s="11"/>
      <c r="X20" s="102"/>
      <c r="Y20" s="11"/>
      <c r="Z20" s="11"/>
      <c r="AA20" s="16"/>
      <c r="AB20" s="16"/>
      <c r="AC20" s="16"/>
      <c r="AD20" s="16"/>
      <c r="AE20" s="11"/>
      <c r="AF20" s="12"/>
      <c r="AH20" s="32">
        <f t="shared" si="1"/>
        <v>25</v>
      </c>
    </row>
    <row r="21" spans="1:34" x14ac:dyDescent="0.25">
      <c r="A21" s="84"/>
      <c r="B21" s="25" t="s">
        <v>68</v>
      </c>
      <c r="C21" s="16">
        <v>8</v>
      </c>
      <c r="D21" s="16">
        <v>1</v>
      </c>
      <c r="E21" s="16"/>
      <c r="F21" s="16"/>
      <c r="G21" s="11"/>
      <c r="H21" s="11">
        <v>6</v>
      </c>
      <c r="I21" s="11">
        <v>1</v>
      </c>
      <c r="J21" s="11">
        <v>7</v>
      </c>
      <c r="K21" s="16">
        <v>5</v>
      </c>
      <c r="L21" s="16"/>
      <c r="M21" s="16"/>
      <c r="N21" s="16"/>
      <c r="O21" s="11">
        <v>1</v>
      </c>
      <c r="P21" s="11"/>
      <c r="Q21" s="11">
        <v>2</v>
      </c>
      <c r="R21" s="11">
        <v>2</v>
      </c>
      <c r="S21" s="16">
        <v>1</v>
      </c>
      <c r="T21" s="16"/>
      <c r="U21" s="16"/>
      <c r="V21" s="16"/>
      <c r="W21" s="11"/>
      <c r="X21" s="102"/>
      <c r="Y21" s="11"/>
      <c r="Z21" s="11"/>
      <c r="AA21" s="16"/>
      <c r="AB21" s="16"/>
      <c r="AC21" s="16"/>
      <c r="AD21" s="16"/>
      <c r="AE21" s="11"/>
      <c r="AF21" s="12"/>
      <c r="AH21" s="32">
        <f t="shared" si="1"/>
        <v>34</v>
      </c>
    </row>
    <row r="22" spans="1:34" x14ac:dyDescent="0.25">
      <c r="A22" s="84"/>
      <c r="B22" s="25" t="s">
        <v>13</v>
      </c>
      <c r="C22" s="16"/>
      <c r="D22" s="16"/>
      <c r="E22" s="16"/>
      <c r="F22" s="16"/>
      <c r="G22" s="11"/>
      <c r="H22" s="11"/>
      <c r="I22" s="11"/>
      <c r="J22" s="11">
        <v>2</v>
      </c>
      <c r="K22" s="16"/>
      <c r="L22" s="16"/>
      <c r="M22" s="16"/>
      <c r="N22" s="16"/>
      <c r="O22" s="11"/>
      <c r="P22" s="11"/>
      <c r="Q22" s="11"/>
      <c r="R22" s="11"/>
      <c r="S22" s="16"/>
      <c r="T22" s="16"/>
      <c r="U22" s="16"/>
      <c r="V22" s="16">
        <v>1</v>
      </c>
      <c r="W22" s="11"/>
      <c r="X22" s="102"/>
      <c r="Y22" s="11"/>
      <c r="Z22" s="11"/>
      <c r="AA22" s="16"/>
      <c r="AB22" s="16"/>
      <c r="AC22" s="16"/>
      <c r="AD22" s="16"/>
      <c r="AE22" s="11"/>
      <c r="AF22" s="12"/>
      <c r="AH22" s="32">
        <f t="shared" si="1"/>
        <v>3</v>
      </c>
    </row>
    <row r="23" spans="1:34" x14ac:dyDescent="0.25">
      <c r="A23" s="84"/>
      <c r="B23" s="25" t="s">
        <v>14</v>
      </c>
      <c r="C23" s="16">
        <v>2</v>
      </c>
      <c r="D23" s="16"/>
      <c r="E23" s="16"/>
      <c r="F23" s="16"/>
      <c r="G23" s="11"/>
      <c r="H23" s="11">
        <v>1</v>
      </c>
      <c r="I23" s="11">
        <v>1</v>
      </c>
      <c r="J23" s="11"/>
      <c r="K23" s="16"/>
      <c r="L23" s="16"/>
      <c r="M23" s="16"/>
      <c r="N23" s="16"/>
      <c r="O23" s="11"/>
      <c r="P23" s="11"/>
      <c r="Q23" s="11"/>
      <c r="R23" s="11"/>
      <c r="S23" s="16"/>
      <c r="T23" s="16"/>
      <c r="U23" s="16"/>
      <c r="V23" s="16"/>
      <c r="W23" s="11"/>
      <c r="X23" s="102"/>
      <c r="Y23" s="11"/>
      <c r="Z23" s="11"/>
      <c r="AA23" s="16"/>
      <c r="AB23" s="16"/>
      <c r="AC23" s="16"/>
      <c r="AD23" s="16"/>
      <c r="AE23" s="11"/>
      <c r="AF23" s="12"/>
      <c r="AH23" s="32">
        <f t="shared" si="1"/>
        <v>4</v>
      </c>
    </row>
    <row r="24" spans="1:34" x14ac:dyDescent="0.25">
      <c r="A24" s="84"/>
      <c r="B24" s="25" t="s">
        <v>69</v>
      </c>
      <c r="C24" s="16">
        <v>2</v>
      </c>
      <c r="D24" s="16"/>
      <c r="E24" s="16"/>
      <c r="F24" s="16"/>
      <c r="G24" s="11"/>
      <c r="H24" s="11">
        <v>4</v>
      </c>
      <c r="I24" s="11">
        <v>2</v>
      </c>
      <c r="J24" s="11">
        <v>3</v>
      </c>
      <c r="K24" s="16">
        <v>2</v>
      </c>
      <c r="L24" s="16"/>
      <c r="M24" s="16"/>
      <c r="N24" s="16"/>
      <c r="O24" s="11">
        <v>1</v>
      </c>
      <c r="P24" s="11"/>
      <c r="Q24" s="11">
        <v>1</v>
      </c>
      <c r="R24" s="11">
        <v>2</v>
      </c>
      <c r="S24" s="16"/>
      <c r="T24" s="16"/>
      <c r="U24" s="16"/>
      <c r="V24" s="16"/>
      <c r="W24" s="11"/>
      <c r="X24" s="102"/>
      <c r="Y24" s="11"/>
      <c r="Z24" s="11"/>
      <c r="AA24" s="16"/>
      <c r="AB24" s="16"/>
      <c r="AC24" s="16"/>
      <c r="AD24" s="16"/>
      <c r="AE24" s="11"/>
      <c r="AF24" s="12"/>
      <c r="AH24" s="32">
        <f t="shared" si="1"/>
        <v>17</v>
      </c>
    </row>
    <row r="25" spans="1:34" x14ac:dyDescent="0.25">
      <c r="A25" s="84"/>
      <c r="B25" s="25" t="s">
        <v>15</v>
      </c>
      <c r="C25" s="16"/>
      <c r="D25" s="16"/>
      <c r="E25" s="16"/>
      <c r="F25" s="16"/>
      <c r="G25" s="11"/>
      <c r="H25" s="11"/>
      <c r="I25" s="11"/>
      <c r="J25" s="11"/>
      <c r="K25" s="16"/>
      <c r="L25" s="16"/>
      <c r="M25" s="16"/>
      <c r="N25" s="16"/>
      <c r="O25" s="11"/>
      <c r="P25" s="11"/>
      <c r="Q25" s="11"/>
      <c r="R25" s="11"/>
      <c r="S25" s="16"/>
      <c r="T25" s="16"/>
      <c r="U25" s="16"/>
      <c r="V25" s="16"/>
      <c r="W25" s="11"/>
      <c r="X25" s="102"/>
      <c r="Y25" s="11"/>
      <c r="Z25" s="11"/>
      <c r="AA25" s="16"/>
      <c r="AB25" s="16"/>
      <c r="AC25" s="16"/>
      <c r="AD25" s="16"/>
      <c r="AE25" s="11"/>
      <c r="AF25" s="12"/>
      <c r="AH25" s="32">
        <f t="shared" si="1"/>
        <v>0</v>
      </c>
    </row>
    <row r="26" spans="1:34" x14ac:dyDescent="0.25">
      <c r="A26" s="84"/>
      <c r="B26" s="25" t="s">
        <v>16</v>
      </c>
      <c r="C26" s="16">
        <v>1</v>
      </c>
      <c r="D26" s="16"/>
      <c r="E26" s="16"/>
      <c r="F26" s="16"/>
      <c r="G26" s="11"/>
      <c r="H26" s="11">
        <v>1</v>
      </c>
      <c r="I26" s="11"/>
      <c r="J26" s="11"/>
      <c r="K26" s="16">
        <v>1</v>
      </c>
      <c r="L26" s="16"/>
      <c r="M26" s="16"/>
      <c r="N26" s="16"/>
      <c r="O26" s="11"/>
      <c r="P26" s="11"/>
      <c r="Q26" s="11"/>
      <c r="R26" s="11"/>
      <c r="S26" s="16"/>
      <c r="T26" s="16"/>
      <c r="U26" s="16"/>
      <c r="V26" s="16"/>
      <c r="W26" s="11"/>
      <c r="X26" s="102"/>
      <c r="Y26" s="11"/>
      <c r="Z26" s="11"/>
      <c r="AA26" s="16"/>
      <c r="AB26" s="16"/>
      <c r="AC26" s="16"/>
      <c r="AD26" s="16"/>
      <c r="AE26" s="11"/>
      <c r="AF26" s="12"/>
      <c r="AH26" s="32">
        <f t="shared" si="1"/>
        <v>3</v>
      </c>
    </row>
    <row r="27" spans="1:34" x14ac:dyDescent="0.25">
      <c r="A27" s="84"/>
      <c r="B27" s="25" t="s">
        <v>17</v>
      </c>
      <c r="C27" s="16">
        <v>2</v>
      </c>
      <c r="D27" s="16"/>
      <c r="E27" s="16"/>
      <c r="F27" s="16"/>
      <c r="G27" s="11"/>
      <c r="H27" s="11">
        <v>1</v>
      </c>
      <c r="I27" s="11">
        <v>1</v>
      </c>
      <c r="J27" s="11">
        <v>1</v>
      </c>
      <c r="K27" s="16"/>
      <c r="L27" s="16"/>
      <c r="M27" s="16"/>
      <c r="N27" s="16"/>
      <c r="O27" s="11">
        <v>4</v>
      </c>
      <c r="P27" s="11"/>
      <c r="Q27" s="11">
        <v>4</v>
      </c>
      <c r="R27" s="11">
        <v>1</v>
      </c>
      <c r="S27" s="16">
        <v>5</v>
      </c>
      <c r="T27" s="16"/>
      <c r="U27" s="16"/>
      <c r="V27" s="16"/>
      <c r="W27" s="11"/>
      <c r="X27" s="102"/>
      <c r="Y27" s="11"/>
      <c r="Z27" s="11"/>
      <c r="AA27" s="16"/>
      <c r="AB27" s="16"/>
      <c r="AC27" s="16"/>
      <c r="AD27" s="16"/>
      <c r="AE27" s="11"/>
      <c r="AF27" s="12"/>
      <c r="AH27" s="32">
        <f t="shared" si="1"/>
        <v>19</v>
      </c>
    </row>
    <row r="28" spans="1:34" ht="30" x14ac:dyDescent="0.25">
      <c r="A28" s="84"/>
      <c r="B28" s="25" t="s">
        <v>71</v>
      </c>
      <c r="C28" s="16"/>
      <c r="D28" s="16"/>
      <c r="E28" s="16"/>
      <c r="F28" s="16"/>
      <c r="G28" s="11"/>
      <c r="H28" s="11">
        <v>5</v>
      </c>
      <c r="I28" s="11"/>
      <c r="J28" s="11"/>
      <c r="K28" s="16"/>
      <c r="L28" s="16"/>
      <c r="M28" s="16"/>
      <c r="N28" s="16"/>
      <c r="O28" s="11"/>
      <c r="P28" s="11"/>
      <c r="Q28" s="11"/>
      <c r="R28" s="11">
        <v>5</v>
      </c>
      <c r="S28" s="16"/>
      <c r="T28" s="16"/>
      <c r="U28" s="16"/>
      <c r="V28" s="16">
        <v>2</v>
      </c>
      <c r="W28" s="11">
        <v>23</v>
      </c>
      <c r="X28" s="102"/>
      <c r="Y28" s="11"/>
      <c r="Z28" s="11"/>
      <c r="AA28" s="16"/>
      <c r="AB28" s="16"/>
      <c r="AC28" s="16"/>
      <c r="AD28" s="16"/>
      <c r="AE28" s="11"/>
      <c r="AF28" s="12"/>
      <c r="AH28" s="32">
        <f t="shared" si="1"/>
        <v>35</v>
      </c>
    </row>
    <row r="29" spans="1:34" x14ac:dyDescent="0.25">
      <c r="A29" s="84"/>
      <c r="B29" s="25" t="s">
        <v>18</v>
      </c>
      <c r="C29" s="16"/>
      <c r="D29" s="16"/>
      <c r="E29" s="16"/>
      <c r="F29" s="16"/>
      <c r="G29" s="11"/>
      <c r="H29" s="11"/>
      <c r="I29" s="11"/>
      <c r="J29" s="11"/>
      <c r="K29" s="16"/>
      <c r="L29" s="16"/>
      <c r="M29" s="16"/>
      <c r="N29" s="16"/>
      <c r="O29" s="11"/>
      <c r="P29" s="11"/>
      <c r="Q29" s="11"/>
      <c r="R29" s="11"/>
      <c r="S29" s="16"/>
      <c r="T29" s="16"/>
      <c r="U29" s="16"/>
      <c r="V29" s="16"/>
      <c r="W29" s="11"/>
      <c r="X29" s="102"/>
      <c r="Y29" s="11"/>
      <c r="Z29" s="11"/>
      <c r="AA29" s="16"/>
      <c r="AB29" s="16"/>
      <c r="AC29" s="16"/>
      <c r="AD29" s="16"/>
      <c r="AE29" s="11"/>
      <c r="AF29" s="12"/>
      <c r="AH29" s="32">
        <f t="shared" si="1"/>
        <v>0</v>
      </c>
    </row>
    <row r="30" spans="1:34" ht="15.75" thickBot="1" x14ac:dyDescent="0.3">
      <c r="A30" s="84"/>
      <c r="B30" s="22" t="s">
        <v>72</v>
      </c>
      <c r="C30" s="34"/>
      <c r="D30" s="34"/>
      <c r="E30" s="34"/>
      <c r="F30" s="34"/>
      <c r="G30" s="35"/>
      <c r="H30" s="35"/>
      <c r="I30" s="35"/>
      <c r="J30" s="35"/>
      <c r="K30" s="34"/>
      <c r="L30" s="34"/>
      <c r="M30" s="34"/>
      <c r="N30" s="34"/>
      <c r="O30" s="35"/>
      <c r="P30" s="35"/>
      <c r="Q30" s="35"/>
      <c r="R30" s="35"/>
      <c r="S30" s="34"/>
      <c r="T30" s="34"/>
      <c r="U30" s="34"/>
      <c r="V30" s="34"/>
      <c r="W30" s="35"/>
      <c r="X30" s="103"/>
      <c r="Y30" s="35"/>
      <c r="Z30" s="35"/>
      <c r="AA30" s="34"/>
      <c r="AB30" s="34"/>
      <c r="AC30" s="34"/>
      <c r="AD30" s="34"/>
      <c r="AE30" s="35"/>
      <c r="AF30" s="36"/>
      <c r="AH30" s="32">
        <f t="shared" si="1"/>
        <v>0</v>
      </c>
    </row>
    <row r="31" spans="1:34" x14ac:dyDescent="0.25">
      <c r="A31" s="84"/>
      <c r="B31" s="8" t="s">
        <v>50</v>
      </c>
      <c r="C31" s="34"/>
      <c r="D31" s="34"/>
      <c r="E31" s="34"/>
      <c r="F31" s="34"/>
      <c r="G31" s="35"/>
      <c r="H31" s="35"/>
      <c r="I31" s="35"/>
      <c r="J31" s="35"/>
      <c r="K31" s="34"/>
      <c r="L31" s="34"/>
      <c r="M31" s="34"/>
      <c r="N31" s="34"/>
      <c r="O31" s="35"/>
      <c r="P31" s="35"/>
      <c r="Q31" s="35"/>
      <c r="R31" s="35"/>
      <c r="S31" s="34"/>
      <c r="T31" s="34"/>
      <c r="U31" s="34"/>
      <c r="V31" s="34">
        <v>4</v>
      </c>
      <c r="W31" s="35">
        <v>1</v>
      </c>
      <c r="X31" s="103"/>
      <c r="Y31" s="35"/>
      <c r="Z31" s="35"/>
      <c r="AA31" s="34"/>
      <c r="AB31" s="34"/>
      <c r="AC31" s="34"/>
      <c r="AD31" s="34"/>
      <c r="AE31" s="35"/>
      <c r="AF31" s="36"/>
      <c r="AH31" s="32">
        <f t="shared" si="1"/>
        <v>5</v>
      </c>
    </row>
    <row r="32" spans="1:34" x14ac:dyDescent="0.25">
      <c r="A32" s="84"/>
      <c r="B32" s="8"/>
      <c r="C32" s="34"/>
      <c r="D32" s="34"/>
      <c r="E32" s="34"/>
      <c r="F32" s="34"/>
      <c r="G32" s="35"/>
      <c r="H32" s="35"/>
      <c r="I32" s="35"/>
      <c r="J32" s="35"/>
      <c r="K32" s="34"/>
      <c r="L32" s="34"/>
      <c r="M32" s="34"/>
      <c r="N32" s="34"/>
      <c r="O32" s="35"/>
      <c r="P32" s="35"/>
      <c r="Q32" s="35"/>
      <c r="R32" s="35"/>
      <c r="S32" s="34"/>
      <c r="T32" s="34"/>
      <c r="U32" s="34"/>
      <c r="V32" s="34"/>
      <c r="W32" s="35"/>
      <c r="X32" s="103"/>
      <c r="Y32" s="35"/>
      <c r="Z32" s="35"/>
      <c r="AA32" s="34"/>
      <c r="AB32" s="34"/>
      <c r="AC32" s="34"/>
      <c r="AD32" s="34"/>
      <c r="AE32" s="35"/>
      <c r="AF32" s="36"/>
      <c r="AH32" s="32">
        <f t="shared" si="1"/>
        <v>0</v>
      </c>
    </row>
    <row r="33" spans="1:34" x14ac:dyDescent="0.25">
      <c r="A33" s="84"/>
      <c r="B33" s="8" t="s">
        <v>51</v>
      </c>
      <c r="C33" s="34"/>
      <c r="D33" s="34"/>
      <c r="E33" s="34"/>
      <c r="F33" s="34"/>
      <c r="G33" s="35"/>
      <c r="H33" s="35"/>
      <c r="I33" s="35"/>
      <c r="J33" s="35"/>
      <c r="K33" s="34"/>
      <c r="L33" s="34"/>
      <c r="M33" s="34"/>
      <c r="N33" s="34"/>
      <c r="O33" s="35"/>
      <c r="P33" s="35"/>
      <c r="Q33" s="35"/>
      <c r="R33" s="35"/>
      <c r="S33" s="34"/>
      <c r="T33" s="34"/>
      <c r="U33" s="34"/>
      <c r="V33" s="34">
        <v>1</v>
      </c>
      <c r="W33" s="35"/>
      <c r="X33" s="103"/>
      <c r="Y33" s="35"/>
      <c r="Z33" s="35"/>
      <c r="AA33" s="34"/>
      <c r="AB33" s="34"/>
      <c r="AC33" s="34"/>
      <c r="AD33" s="34"/>
      <c r="AE33" s="35"/>
      <c r="AF33" s="36"/>
      <c r="AH33" s="32">
        <f t="shared" si="1"/>
        <v>1</v>
      </c>
    </row>
    <row r="34" spans="1:34" ht="30.75" thickBot="1" x14ac:dyDescent="0.3">
      <c r="A34" s="85"/>
      <c r="B34" s="8" t="s">
        <v>73</v>
      </c>
      <c r="C34" s="17"/>
      <c r="D34" s="17"/>
      <c r="E34" s="17"/>
      <c r="F34" s="17"/>
      <c r="G34" s="13"/>
      <c r="H34" s="13"/>
      <c r="I34" s="13"/>
      <c r="J34" s="13"/>
      <c r="K34" s="17"/>
      <c r="L34" s="17"/>
      <c r="M34" s="17"/>
      <c r="N34" s="17"/>
      <c r="O34" s="13"/>
      <c r="P34" s="13"/>
      <c r="Q34" s="13"/>
      <c r="R34" s="13"/>
      <c r="S34" s="17"/>
      <c r="T34" s="17"/>
      <c r="U34" s="17"/>
      <c r="V34" s="17"/>
      <c r="W34" s="13">
        <v>4</v>
      </c>
      <c r="X34" s="104"/>
      <c r="Y34" s="13"/>
      <c r="Z34" s="13"/>
      <c r="AA34" s="17"/>
      <c r="AB34" s="17"/>
      <c r="AC34" s="17"/>
      <c r="AD34" s="17"/>
      <c r="AE34" s="13"/>
      <c r="AF34" s="14"/>
      <c r="AH34" s="32">
        <f t="shared" si="1"/>
        <v>4</v>
      </c>
    </row>
    <row r="35" spans="1:34" x14ac:dyDescent="0.25">
      <c r="A35" s="67" t="s">
        <v>21</v>
      </c>
      <c r="B35" s="68"/>
      <c r="C35" s="38">
        <v>170</v>
      </c>
      <c r="D35" s="38">
        <v>62</v>
      </c>
      <c r="E35" s="38">
        <v>73</v>
      </c>
      <c r="F35" s="38">
        <v>0</v>
      </c>
      <c r="G35" s="39"/>
      <c r="H35" s="39">
        <v>97</v>
      </c>
      <c r="I35" s="39">
        <v>36</v>
      </c>
      <c r="J35" s="39">
        <v>106</v>
      </c>
      <c r="K35" s="39">
        <v>90</v>
      </c>
      <c r="L35" s="39"/>
      <c r="M35" s="39"/>
      <c r="N35" s="39"/>
      <c r="O35" s="40">
        <v>107</v>
      </c>
      <c r="P35" s="40"/>
      <c r="Q35" s="40">
        <v>81</v>
      </c>
      <c r="R35" s="40">
        <v>77</v>
      </c>
      <c r="S35" s="40">
        <v>38</v>
      </c>
      <c r="T35" s="40"/>
      <c r="U35" s="40"/>
      <c r="V35" s="40">
        <v>45</v>
      </c>
      <c r="W35" s="40">
        <v>75</v>
      </c>
      <c r="X35" s="105"/>
      <c r="Y35" s="40"/>
      <c r="Z35" s="40"/>
      <c r="AA35" s="40"/>
      <c r="AB35" s="40"/>
      <c r="AC35" s="40"/>
      <c r="AD35" s="40"/>
      <c r="AE35" s="40"/>
      <c r="AF35" s="41"/>
      <c r="AH35" s="32">
        <f>SUM(C35:AF35)</f>
        <v>1057</v>
      </c>
    </row>
    <row r="36" spans="1:34" x14ac:dyDescent="0.25">
      <c r="A36" s="69" t="s">
        <v>25</v>
      </c>
      <c r="B36" s="70"/>
      <c r="C36" s="42">
        <f t="shared" ref="C36:U36" si="2">SUM(C2:C34)</f>
        <v>30</v>
      </c>
      <c r="D36" s="42">
        <f t="shared" si="2"/>
        <v>5</v>
      </c>
      <c r="E36" s="42">
        <f t="shared" si="2"/>
        <v>19</v>
      </c>
      <c r="F36" s="42">
        <f t="shared" si="2"/>
        <v>0</v>
      </c>
      <c r="G36" s="42">
        <f t="shared" si="2"/>
        <v>0</v>
      </c>
      <c r="H36" s="42">
        <f t="shared" si="2"/>
        <v>25</v>
      </c>
      <c r="I36" s="42">
        <f t="shared" si="2"/>
        <v>7</v>
      </c>
      <c r="J36" s="42">
        <f t="shared" si="2"/>
        <v>20</v>
      </c>
      <c r="K36" s="42">
        <f t="shared" si="2"/>
        <v>16</v>
      </c>
      <c r="L36" s="42">
        <f t="shared" si="2"/>
        <v>0</v>
      </c>
      <c r="M36" s="42">
        <f t="shared" si="2"/>
        <v>0</v>
      </c>
      <c r="N36" s="42">
        <f t="shared" si="2"/>
        <v>0</v>
      </c>
      <c r="O36" s="42">
        <f t="shared" si="2"/>
        <v>23</v>
      </c>
      <c r="P36" s="42">
        <f t="shared" si="2"/>
        <v>0</v>
      </c>
      <c r="Q36" s="42">
        <f t="shared" si="2"/>
        <v>11</v>
      </c>
      <c r="R36" s="42">
        <f t="shared" si="2"/>
        <v>21</v>
      </c>
      <c r="S36" s="42">
        <f t="shared" si="2"/>
        <v>10</v>
      </c>
      <c r="T36" s="42">
        <f t="shared" si="2"/>
        <v>0</v>
      </c>
      <c r="U36" s="42">
        <f t="shared" si="2"/>
        <v>0</v>
      </c>
      <c r="V36" s="42">
        <f t="shared" ref="V36:AF36" si="3">SUM(V2:V34)</f>
        <v>11</v>
      </c>
      <c r="W36" s="42">
        <f t="shared" si="3"/>
        <v>35</v>
      </c>
      <c r="X36" s="42">
        <f t="shared" ref="X36:Y36" si="4">SUM(X2:X34)</f>
        <v>0</v>
      </c>
      <c r="Y36" s="42">
        <f t="shared" si="4"/>
        <v>0</v>
      </c>
      <c r="Z36" s="42">
        <f t="shared" si="3"/>
        <v>0</v>
      </c>
      <c r="AA36" s="42">
        <f t="shared" si="3"/>
        <v>0</v>
      </c>
      <c r="AB36" s="42">
        <f t="shared" si="3"/>
        <v>0</v>
      </c>
      <c r="AC36" s="42">
        <f t="shared" si="3"/>
        <v>0</v>
      </c>
      <c r="AD36" s="42">
        <f t="shared" si="3"/>
        <v>0</v>
      </c>
      <c r="AE36" s="42">
        <f t="shared" si="3"/>
        <v>0</v>
      </c>
      <c r="AF36" s="42">
        <f t="shared" si="3"/>
        <v>0</v>
      </c>
      <c r="AH36" s="32">
        <f t="shared" si="1"/>
        <v>233</v>
      </c>
    </row>
    <row r="37" spans="1:34" x14ac:dyDescent="0.25">
      <c r="A37" s="71" t="s">
        <v>22</v>
      </c>
      <c r="B37" s="72"/>
      <c r="C37" s="130">
        <f>C36/C35</f>
        <v>0.17647058823529413</v>
      </c>
      <c r="D37" s="130">
        <f t="shared" ref="D37:AF37" si="5">D36/D35</f>
        <v>8.0645161290322578E-2</v>
      </c>
      <c r="E37" s="130">
        <f t="shared" si="5"/>
        <v>0.26027397260273971</v>
      </c>
      <c r="F37" s="130" t="e">
        <f t="shared" si="5"/>
        <v>#DIV/0!</v>
      </c>
      <c r="G37" s="130" t="e">
        <f t="shared" si="5"/>
        <v>#DIV/0!</v>
      </c>
      <c r="H37" s="130">
        <f t="shared" si="5"/>
        <v>0.25773195876288657</v>
      </c>
      <c r="I37" s="130">
        <f t="shared" si="5"/>
        <v>0.19444444444444445</v>
      </c>
      <c r="J37" s="130">
        <f t="shared" si="5"/>
        <v>0.18867924528301888</v>
      </c>
      <c r="K37" s="130">
        <f t="shared" si="5"/>
        <v>0.17777777777777778</v>
      </c>
      <c r="L37" s="130" t="e">
        <f t="shared" si="5"/>
        <v>#DIV/0!</v>
      </c>
      <c r="M37" s="130" t="e">
        <f t="shared" si="5"/>
        <v>#DIV/0!</v>
      </c>
      <c r="N37" s="130" t="e">
        <f t="shared" si="5"/>
        <v>#DIV/0!</v>
      </c>
      <c r="O37" s="130">
        <f t="shared" si="5"/>
        <v>0.21495327102803738</v>
      </c>
      <c r="P37" s="130" t="e">
        <f t="shared" si="5"/>
        <v>#DIV/0!</v>
      </c>
      <c r="Q37" s="130">
        <f t="shared" si="5"/>
        <v>0.13580246913580246</v>
      </c>
      <c r="R37" s="130">
        <f t="shared" si="5"/>
        <v>0.27272727272727271</v>
      </c>
      <c r="S37" s="130">
        <f t="shared" si="5"/>
        <v>0.26315789473684209</v>
      </c>
      <c r="T37" s="130" t="e">
        <f t="shared" si="5"/>
        <v>#DIV/0!</v>
      </c>
      <c r="U37" s="130" t="e">
        <f t="shared" si="5"/>
        <v>#DIV/0!</v>
      </c>
      <c r="V37" s="130">
        <f t="shared" si="5"/>
        <v>0.24444444444444444</v>
      </c>
      <c r="W37" s="130">
        <f t="shared" si="5"/>
        <v>0.46666666666666667</v>
      </c>
      <c r="X37" s="130" t="e">
        <f t="shared" si="5"/>
        <v>#DIV/0!</v>
      </c>
      <c r="Y37" s="130" t="e">
        <f t="shared" si="5"/>
        <v>#DIV/0!</v>
      </c>
      <c r="Z37" s="130" t="e">
        <f t="shared" si="5"/>
        <v>#DIV/0!</v>
      </c>
      <c r="AA37" s="130" t="e">
        <f t="shared" si="5"/>
        <v>#DIV/0!</v>
      </c>
      <c r="AB37" s="130" t="e">
        <f t="shared" si="5"/>
        <v>#DIV/0!</v>
      </c>
      <c r="AC37" s="130" t="e">
        <f t="shared" si="5"/>
        <v>#DIV/0!</v>
      </c>
      <c r="AD37" s="130" t="e">
        <f t="shared" si="5"/>
        <v>#DIV/0!</v>
      </c>
      <c r="AE37" s="130" t="e">
        <f t="shared" si="5"/>
        <v>#DIV/0!</v>
      </c>
      <c r="AF37" s="130" t="e">
        <f t="shared" si="5"/>
        <v>#DIV/0!</v>
      </c>
      <c r="AH37" s="44">
        <f t="shared" ref="V37:AH37" si="6">IFERROR(AH36/AH35*100,"")</f>
        <v>22.043519394512774</v>
      </c>
    </row>
    <row r="38" spans="1:34" x14ac:dyDescent="0.25">
      <c r="A38" s="69" t="s">
        <v>23</v>
      </c>
      <c r="B38" s="70"/>
      <c r="C38" s="42">
        <f t="shared" ref="C38:U38" si="7">SUM(C2:C18)</f>
        <v>10</v>
      </c>
      <c r="D38" s="42">
        <f t="shared" si="7"/>
        <v>3</v>
      </c>
      <c r="E38" s="42">
        <f t="shared" si="7"/>
        <v>5</v>
      </c>
      <c r="F38" s="42">
        <f t="shared" si="7"/>
        <v>0</v>
      </c>
      <c r="G38" s="42">
        <f t="shared" si="7"/>
        <v>0</v>
      </c>
      <c r="H38" s="42">
        <f t="shared" si="7"/>
        <v>4</v>
      </c>
      <c r="I38" s="42">
        <f t="shared" si="7"/>
        <v>2</v>
      </c>
      <c r="J38" s="42">
        <f t="shared" si="7"/>
        <v>7</v>
      </c>
      <c r="K38" s="42">
        <f t="shared" si="7"/>
        <v>6</v>
      </c>
      <c r="L38" s="42">
        <f t="shared" si="7"/>
        <v>0</v>
      </c>
      <c r="M38" s="42">
        <f t="shared" si="7"/>
        <v>0</v>
      </c>
      <c r="N38" s="42">
        <f t="shared" si="7"/>
        <v>0</v>
      </c>
      <c r="O38" s="42">
        <f t="shared" si="7"/>
        <v>14</v>
      </c>
      <c r="P38" s="42">
        <f t="shared" si="7"/>
        <v>0</v>
      </c>
      <c r="Q38" s="42">
        <f t="shared" si="7"/>
        <v>2</v>
      </c>
      <c r="R38" s="42">
        <f t="shared" si="7"/>
        <v>10</v>
      </c>
      <c r="S38" s="42">
        <f t="shared" si="7"/>
        <v>3</v>
      </c>
      <c r="T38" s="42">
        <f t="shared" si="7"/>
        <v>0</v>
      </c>
      <c r="U38" s="42">
        <f t="shared" si="7"/>
        <v>0</v>
      </c>
      <c r="V38" s="42">
        <f>SUM(V2:V18)</f>
        <v>3</v>
      </c>
      <c r="W38" s="42">
        <f t="shared" ref="W38:AH38" si="8">SUM(W2:W18)</f>
        <v>7</v>
      </c>
      <c r="X38" s="42">
        <f t="shared" ref="X38:Y38" si="9">SUM(X2:X18)</f>
        <v>0</v>
      </c>
      <c r="Y38" s="42">
        <f t="shared" si="9"/>
        <v>0</v>
      </c>
      <c r="Z38" s="42">
        <f t="shared" si="8"/>
        <v>0</v>
      </c>
      <c r="AA38" s="42">
        <f t="shared" si="8"/>
        <v>0</v>
      </c>
      <c r="AB38" s="42">
        <f t="shared" si="8"/>
        <v>0</v>
      </c>
      <c r="AC38" s="42">
        <f t="shared" si="8"/>
        <v>0</v>
      </c>
      <c r="AD38" s="42">
        <f t="shared" si="8"/>
        <v>0</v>
      </c>
      <c r="AE38" s="42">
        <f t="shared" si="8"/>
        <v>0</v>
      </c>
      <c r="AF38" s="42">
        <f t="shared" si="8"/>
        <v>0</v>
      </c>
      <c r="AH38" s="42">
        <f t="shared" si="8"/>
        <v>76</v>
      </c>
    </row>
    <row r="39" spans="1:34" x14ac:dyDescent="0.25">
      <c r="A39" s="71" t="s">
        <v>26</v>
      </c>
      <c r="B39" s="72"/>
      <c r="C39" s="130">
        <f>C38/C35</f>
        <v>5.8823529411764705E-2</v>
      </c>
      <c r="D39" s="130">
        <f t="shared" ref="D39:AF39" si="10">D38/D35</f>
        <v>4.8387096774193547E-2</v>
      </c>
      <c r="E39" s="130">
        <f t="shared" si="10"/>
        <v>6.8493150684931503E-2</v>
      </c>
      <c r="F39" s="130" t="e">
        <f t="shared" si="10"/>
        <v>#DIV/0!</v>
      </c>
      <c r="G39" s="130" t="e">
        <f t="shared" si="10"/>
        <v>#DIV/0!</v>
      </c>
      <c r="H39" s="130">
        <f t="shared" si="10"/>
        <v>4.1237113402061855E-2</v>
      </c>
      <c r="I39" s="130">
        <f t="shared" si="10"/>
        <v>5.5555555555555552E-2</v>
      </c>
      <c r="J39" s="130">
        <f t="shared" si="10"/>
        <v>6.6037735849056603E-2</v>
      </c>
      <c r="K39" s="130">
        <f t="shared" si="10"/>
        <v>6.6666666666666666E-2</v>
      </c>
      <c r="L39" s="130" t="e">
        <f t="shared" si="10"/>
        <v>#DIV/0!</v>
      </c>
      <c r="M39" s="130" t="e">
        <f t="shared" si="10"/>
        <v>#DIV/0!</v>
      </c>
      <c r="N39" s="130" t="e">
        <f t="shared" si="10"/>
        <v>#DIV/0!</v>
      </c>
      <c r="O39" s="130">
        <f t="shared" si="10"/>
        <v>0.13084112149532709</v>
      </c>
      <c r="P39" s="130" t="e">
        <f t="shared" si="10"/>
        <v>#DIV/0!</v>
      </c>
      <c r="Q39" s="130">
        <f t="shared" si="10"/>
        <v>2.4691358024691357E-2</v>
      </c>
      <c r="R39" s="130">
        <f t="shared" si="10"/>
        <v>0.12987012987012986</v>
      </c>
      <c r="S39" s="130">
        <f t="shared" si="10"/>
        <v>7.8947368421052627E-2</v>
      </c>
      <c r="T39" s="130" t="e">
        <f t="shared" si="10"/>
        <v>#DIV/0!</v>
      </c>
      <c r="U39" s="130" t="e">
        <f t="shared" si="10"/>
        <v>#DIV/0!</v>
      </c>
      <c r="V39" s="130">
        <f t="shared" si="10"/>
        <v>6.6666666666666666E-2</v>
      </c>
      <c r="W39" s="130">
        <f t="shared" si="10"/>
        <v>9.3333333333333338E-2</v>
      </c>
      <c r="X39" s="130" t="e">
        <f t="shared" si="10"/>
        <v>#DIV/0!</v>
      </c>
      <c r="Y39" s="130" t="e">
        <f t="shared" si="10"/>
        <v>#DIV/0!</v>
      </c>
      <c r="Z39" s="130" t="e">
        <f t="shared" si="10"/>
        <v>#DIV/0!</v>
      </c>
      <c r="AA39" s="130" t="e">
        <f t="shared" si="10"/>
        <v>#DIV/0!</v>
      </c>
      <c r="AB39" s="130" t="e">
        <f t="shared" si="10"/>
        <v>#DIV/0!</v>
      </c>
      <c r="AC39" s="130" t="e">
        <f t="shared" si="10"/>
        <v>#DIV/0!</v>
      </c>
      <c r="AD39" s="130" t="e">
        <f t="shared" si="10"/>
        <v>#DIV/0!</v>
      </c>
      <c r="AE39" s="130" t="e">
        <f t="shared" si="10"/>
        <v>#DIV/0!</v>
      </c>
      <c r="AF39" s="130" t="e">
        <f t="shared" si="10"/>
        <v>#DIV/0!</v>
      </c>
      <c r="AH39" s="45">
        <f t="shared" ref="AF39:AH39" si="11">IFERROR(AH38/AH35*100,"")</f>
        <v>7.1901608325449384</v>
      </c>
    </row>
    <row r="40" spans="1:34" x14ac:dyDescent="0.25">
      <c r="A40" s="69" t="s">
        <v>24</v>
      </c>
      <c r="B40" s="70"/>
      <c r="C40" s="42">
        <f t="shared" ref="C40:U40" si="12">SUM(C19:C34)</f>
        <v>20</v>
      </c>
      <c r="D40" s="42">
        <f t="shared" si="12"/>
        <v>2</v>
      </c>
      <c r="E40" s="42">
        <f t="shared" si="12"/>
        <v>14</v>
      </c>
      <c r="F40" s="42">
        <f t="shared" si="12"/>
        <v>0</v>
      </c>
      <c r="G40" s="42">
        <f t="shared" si="12"/>
        <v>0</v>
      </c>
      <c r="H40" s="42">
        <f t="shared" si="12"/>
        <v>21</v>
      </c>
      <c r="I40" s="42">
        <f t="shared" si="12"/>
        <v>5</v>
      </c>
      <c r="J40" s="42">
        <f t="shared" si="12"/>
        <v>13</v>
      </c>
      <c r="K40" s="42">
        <f t="shared" si="12"/>
        <v>10</v>
      </c>
      <c r="L40" s="42">
        <f t="shared" si="12"/>
        <v>0</v>
      </c>
      <c r="M40" s="42">
        <f t="shared" si="12"/>
        <v>0</v>
      </c>
      <c r="N40" s="42">
        <f t="shared" si="12"/>
        <v>0</v>
      </c>
      <c r="O40" s="42">
        <f t="shared" si="12"/>
        <v>9</v>
      </c>
      <c r="P40" s="42">
        <f t="shared" si="12"/>
        <v>0</v>
      </c>
      <c r="Q40" s="42">
        <f t="shared" si="12"/>
        <v>9</v>
      </c>
      <c r="R40" s="42">
        <f t="shared" si="12"/>
        <v>11</v>
      </c>
      <c r="S40" s="42">
        <f t="shared" si="12"/>
        <v>7</v>
      </c>
      <c r="T40" s="42">
        <f t="shared" si="12"/>
        <v>0</v>
      </c>
      <c r="U40" s="42">
        <f t="shared" si="12"/>
        <v>0</v>
      </c>
      <c r="V40" s="42">
        <f>SUM(V19:V34)</f>
        <v>8</v>
      </c>
      <c r="W40" s="42">
        <f t="shared" ref="W40:AH40" si="13">SUM(W19:W34)</f>
        <v>28</v>
      </c>
      <c r="X40" s="42">
        <f t="shared" ref="X40:Y40" si="14">SUM(X19:X34)</f>
        <v>0</v>
      </c>
      <c r="Y40" s="42">
        <f t="shared" si="14"/>
        <v>0</v>
      </c>
      <c r="Z40" s="42">
        <f t="shared" si="13"/>
        <v>0</v>
      </c>
      <c r="AA40" s="42">
        <f t="shared" si="13"/>
        <v>0</v>
      </c>
      <c r="AB40" s="42">
        <f t="shared" si="13"/>
        <v>0</v>
      </c>
      <c r="AC40" s="42">
        <f t="shared" si="13"/>
        <v>0</v>
      </c>
      <c r="AD40" s="42">
        <f t="shared" si="13"/>
        <v>0</v>
      </c>
      <c r="AE40" s="42">
        <f t="shared" si="13"/>
        <v>0</v>
      </c>
      <c r="AF40" s="42">
        <f t="shared" si="13"/>
        <v>0</v>
      </c>
      <c r="AH40" s="42">
        <f t="shared" si="13"/>
        <v>157</v>
      </c>
    </row>
    <row r="41" spans="1:34" ht="15.75" thickBot="1" x14ac:dyDescent="0.3">
      <c r="A41" s="78" t="s">
        <v>27</v>
      </c>
      <c r="B41" s="79"/>
      <c r="C41" s="131">
        <f>C40/C35</f>
        <v>0.11764705882352941</v>
      </c>
      <c r="D41" s="131">
        <f t="shared" ref="D41:G41" si="15">D40/D35</f>
        <v>3.2258064516129031E-2</v>
      </c>
      <c r="E41" s="131">
        <f t="shared" si="15"/>
        <v>0.19178082191780821</v>
      </c>
      <c r="F41" s="131" t="e">
        <f t="shared" si="15"/>
        <v>#DIV/0!</v>
      </c>
      <c r="G41" s="131" t="e">
        <f t="shared" si="15"/>
        <v>#DIV/0!</v>
      </c>
      <c r="H41" s="131">
        <f t="shared" ref="H41" si="16">H40/H35</f>
        <v>0.21649484536082475</v>
      </c>
      <c r="I41" s="131">
        <f t="shared" ref="I41" si="17">I40/I35</f>
        <v>0.1388888888888889</v>
      </c>
      <c r="J41" s="131">
        <f t="shared" ref="J41:K41" si="18">J40/J35</f>
        <v>0.12264150943396226</v>
      </c>
      <c r="K41" s="131">
        <f t="shared" si="18"/>
        <v>0.1111111111111111</v>
      </c>
      <c r="L41" s="131" t="e">
        <f t="shared" ref="L41" si="19">L40/L35</f>
        <v>#DIV/0!</v>
      </c>
      <c r="M41" s="131" t="e">
        <f t="shared" ref="M41" si="20">M40/M35</f>
        <v>#DIV/0!</v>
      </c>
      <c r="N41" s="131" t="e">
        <f t="shared" ref="N41:O41" si="21">N40/N35</f>
        <v>#DIV/0!</v>
      </c>
      <c r="O41" s="131">
        <f t="shared" si="21"/>
        <v>8.4112149532710276E-2</v>
      </c>
      <c r="P41" s="131" t="e">
        <f t="shared" ref="P41" si="22">P40/P35</f>
        <v>#DIV/0!</v>
      </c>
      <c r="Q41" s="131">
        <f t="shared" ref="Q41" si="23">Q40/Q35</f>
        <v>0.1111111111111111</v>
      </c>
      <c r="R41" s="131">
        <f t="shared" ref="R41:S41" si="24">R40/R35</f>
        <v>0.14285714285714285</v>
      </c>
      <c r="S41" s="131">
        <f t="shared" si="24"/>
        <v>0.18421052631578946</v>
      </c>
      <c r="T41" s="131" t="e">
        <f t="shared" ref="T41" si="25">T40/T35</f>
        <v>#DIV/0!</v>
      </c>
      <c r="U41" s="131" t="e">
        <f t="shared" ref="U41" si="26">U40/U35</f>
        <v>#DIV/0!</v>
      </c>
      <c r="V41" s="131">
        <f t="shared" ref="V41:W41" si="27">V40/V35</f>
        <v>0.17777777777777778</v>
      </c>
      <c r="W41" s="131">
        <f t="shared" si="27"/>
        <v>0.37333333333333335</v>
      </c>
      <c r="X41" s="131" t="e">
        <f t="shared" ref="X41" si="28">X40/X35</f>
        <v>#DIV/0!</v>
      </c>
      <c r="Y41" s="131" t="e">
        <f t="shared" ref="Y41" si="29">Y40/Y35</f>
        <v>#DIV/0!</v>
      </c>
      <c r="Z41" s="131" t="e">
        <f t="shared" ref="Z41:AA41" si="30">Z40/Z35</f>
        <v>#DIV/0!</v>
      </c>
      <c r="AA41" s="131" t="e">
        <f t="shared" si="30"/>
        <v>#DIV/0!</v>
      </c>
      <c r="AB41" s="131" t="e">
        <f t="shared" ref="AB41" si="31">AB40/AB35</f>
        <v>#DIV/0!</v>
      </c>
      <c r="AC41" s="131" t="e">
        <f t="shared" ref="AC41" si="32">AC40/AC35</f>
        <v>#DIV/0!</v>
      </c>
      <c r="AD41" s="131" t="e">
        <f t="shared" ref="AD41:AE41" si="33">AD40/AD35</f>
        <v>#DIV/0!</v>
      </c>
      <c r="AE41" s="131" t="e">
        <f t="shared" si="33"/>
        <v>#DIV/0!</v>
      </c>
      <c r="AF41" s="131" t="e">
        <f t="shared" ref="AF41" si="34">AF40/AF35</f>
        <v>#DIV/0!</v>
      </c>
      <c r="AH41" s="46">
        <f t="shared" ref="AF41:AH41" si="35">IFERROR(AH40/AH35*100,"")</f>
        <v>14.853358561967834</v>
      </c>
    </row>
    <row r="42" spans="1:34" ht="15.75" thickBot="1" x14ac:dyDescent="0.3">
      <c r="A42" s="3"/>
      <c r="B42" s="3"/>
      <c r="C42" s="18"/>
      <c r="D42" s="18"/>
      <c r="E42" s="18"/>
      <c r="F42" s="18"/>
      <c r="G42" s="3"/>
      <c r="H42" s="3"/>
      <c r="I42" s="3"/>
      <c r="J42" s="3"/>
      <c r="K42" s="3"/>
      <c r="L42" s="3"/>
      <c r="M42" s="3"/>
      <c r="N42" s="3"/>
    </row>
    <row r="43" spans="1:34" ht="55.5" thickBot="1" x14ac:dyDescent="0.3">
      <c r="A43" s="80" t="s">
        <v>32</v>
      </c>
      <c r="B43" s="81"/>
      <c r="C43" s="19">
        <v>44713</v>
      </c>
      <c r="D43" s="19">
        <f>C43+1</f>
        <v>44714</v>
      </c>
      <c r="E43" s="19">
        <f t="shared" ref="E43:AF43" si="36">D43+1</f>
        <v>44715</v>
      </c>
      <c r="F43" s="19">
        <f t="shared" si="36"/>
        <v>44716</v>
      </c>
      <c r="G43" s="19">
        <f t="shared" si="36"/>
        <v>44717</v>
      </c>
      <c r="H43" s="19">
        <f t="shared" si="36"/>
        <v>44718</v>
      </c>
      <c r="I43" s="19">
        <f t="shared" si="36"/>
        <v>44719</v>
      </c>
      <c r="J43" s="19">
        <f t="shared" si="36"/>
        <v>44720</v>
      </c>
      <c r="K43" s="19">
        <f t="shared" si="36"/>
        <v>44721</v>
      </c>
      <c r="L43" s="19">
        <f t="shared" si="36"/>
        <v>44722</v>
      </c>
      <c r="M43" s="19">
        <f t="shared" si="36"/>
        <v>44723</v>
      </c>
      <c r="N43" s="19">
        <f t="shared" si="36"/>
        <v>44724</v>
      </c>
      <c r="O43" s="19">
        <f t="shared" si="36"/>
        <v>44725</v>
      </c>
      <c r="P43" s="19">
        <f t="shared" si="36"/>
        <v>44726</v>
      </c>
      <c r="Q43" s="19">
        <f t="shared" si="36"/>
        <v>44727</v>
      </c>
      <c r="R43" s="19">
        <f t="shared" si="36"/>
        <v>44728</v>
      </c>
      <c r="S43" s="19">
        <f t="shared" si="36"/>
        <v>44729</v>
      </c>
      <c r="T43" s="19">
        <f t="shared" si="36"/>
        <v>44730</v>
      </c>
      <c r="U43" s="19">
        <f t="shared" si="36"/>
        <v>44731</v>
      </c>
      <c r="V43" s="19">
        <f t="shared" si="36"/>
        <v>44732</v>
      </c>
      <c r="W43" s="19">
        <f t="shared" si="36"/>
        <v>44733</v>
      </c>
      <c r="X43" s="100">
        <f t="shared" si="36"/>
        <v>44734</v>
      </c>
      <c r="Y43" s="19">
        <f t="shared" si="36"/>
        <v>44735</v>
      </c>
      <c r="Z43" s="19">
        <f t="shared" si="36"/>
        <v>44736</v>
      </c>
      <c r="AA43" s="19">
        <f t="shared" si="36"/>
        <v>44737</v>
      </c>
      <c r="AB43" s="19">
        <f t="shared" si="36"/>
        <v>44738</v>
      </c>
      <c r="AC43" s="19">
        <f t="shared" si="36"/>
        <v>44739</v>
      </c>
      <c r="AD43" s="19">
        <f t="shared" si="36"/>
        <v>44740</v>
      </c>
      <c r="AE43" s="19">
        <f t="shared" si="36"/>
        <v>44741</v>
      </c>
      <c r="AF43" s="19">
        <f t="shared" si="36"/>
        <v>44742</v>
      </c>
      <c r="AG43" s="19"/>
      <c r="AH43" s="31" t="s">
        <v>30</v>
      </c>
    </row>
    <row r="44" spans="1:34" x14ac:dyDescent="0.25">
      <c r="A44" s="64" t="s">
        <v>28</v>
      </c>
      <c r="B44" s="20" t="s">
        <v>33</v>
      </c>
      <c r="C44" s="15"/>
      <c r="D44" s="15"/>
      <c r="E44" s="15"/>
      <c r="F44" s="15"/>
      <c r="G44" s="9"/>
      <c r="H44" s="9"/>
      <c r="I44" s="9"/>
      <c r="J44" s="9"/>
      <c r="K44" s="15"/>
      <c r="L44" s="15"/>
      <c r="M44" s="15"/>
      <c r="N44" s="15"/>
      <c r="O44" s="9"/>
      <c r="P44" s="9"/>
      <c r="Q44" s="9"/>
      <c r="R44" s="9"/>
      <c r="S44" s="15"/>
      <c r="T44" s="15"/>
      <c r="U44" s="15"/>
      <c r="V44" s="15">
        <v>2</v>
      </c>
      <c r="W44" s="9">
        <v>5</v>
      </c>
      <c r="X44" s="101"/>
      <c r="Y44" s="9"/>
      <c r="Z44" s="9"/>
      <c r="AA44" s="15"/>
      <c r="AB44" s="15"/>
      <c r="AC44" s="15"/>
      <c r="AD44" s="15"/>
      <c r="AE44" s="9"/>
      <c r="AF44" s="10"/>
      <c r="AH44" s="32"/>
    </row>
    <row r="45" spans="1:34" x14ac:dyDescent="0.25">
      <c r="A45" s="65"/>
      <c r="B45" s="21" t="s">
        <v>34</v>
      </c>
      <c r="C45" s="16"/>
      <c r="D45" s="16"/>
      <c r="E45" s="16"/>
      <c r="F45" s="16"/>
      <c r="G45" s="11"/>
      <c r="H45" s="11"/>
      <c r="I45" s="11"/>
      <c r="J45" s="11"/>
      <c r="K45" s="16"/>
      <c r="L45" s="16"/>
      <c r="M45" s="16"/>
      <c r="N45" s="16"/>
      <c r="O45" s="11"/>
      <c r="P45" s="11"/>
      <c r="Q45" s="11"/>
      <c r="R45" s="11"/>
      <c r="S45" s="16"/>
      <c r="T45" s="16"/>
      <c r="U45" s="16"/>
      <c r="V45" s="16"/>
      <c r="W45" s="11"/>
      <c r="X45" s="102"/>
      <c r="Y45" s="11"/>
      <c r="Z45" s="11"/>
      <c r="AA45" s="16"/>
      <c r="AB45" s="16"/>
      <c r="AC45" s="16"/>
      <c r="AD45" s="16"/>
      <c r="AE45" s="11"/>
      <c r="AF45" s="12"/>
      <c r="AH45" s="32"/>
    </row>
    <row r="46" spans="1:34" x14ac:dyDescent="0.25">
      <c r="A46" s="65"/>
      <c r="B46" s="21" t="s">
        <v>35</v>
      </c>
      <c r="C46" s="16"/>
      <c r="D46" s="16"/>
      <c r="E46" s="16"/>
      <c r="F46" s="16"/>
      <c r="G46" s="11"/>
      <c r="H46" s="11"/>
      <c r="I46" s="11"/>
      <c r="J46" s="11"/>
      <c r="K46" s="16"/>
      <c r="L46" s="16"/>
      <c r="M46" s="16"/>
      <c r="N46" s="16"/>
      <c r="O46" s="11"/>
      <c r="P46" s="11"/>
      <c r="Q46" s="11"/>
      <c r="R46" s="11"/>
      <c r="S46" s="16"/>
      <c r="T46" s="16"/>
      <c r="U46" s="16"/>
      <c r="V46" s="16">
        <v>2</v>
      </c>
      <c r="W46" s="11"/>
      <c r="X46" s="102"/>
      <c r="Y46" s="11"/>
      <c r="Z46" s="11"/>
      <c r="AA46" s="16"/>
      <c r="AB46" s="16"/>
      <c r="AC46" s="16"/>
      <c r="AD46" s="16"/>
      <c r="AE46" s="11"/>
      <c r="AF46" s="12"/>
      <c r="AH46" s="32"/>
    </row>
    <row r="47" spans="1:34" x14ac:dyDescent="0.25">
      <c r="A47" s="65"/>
      <c r="B47" s="21" t="s">
        <v>36</v>
      </c>
      <c r="C47" s="16"/>
      <c r="D47" s="16"/>
      <c r="E47" s="16"/>
      <c r="F47" s="16"/>
      <c r="G47" s="11"/>
      <c r="H47" s="11"/>
      <c r="I47" s="11"/>
      <c r="J47" s="11"/>
      <c r="K47" s="16"/>
      <c r="L47" s="16"/>
      <c r="M47" s="16"/>
      <c r="N47" s="16"/>
      <c r="O47" s="11"/>
      <c r="P47" s="11"/>
      <c r="Q47" s="11"/>
      <c r="R47" s="11"/>
      <c r="S47" s="16"/>
      <c r="T47" s="16"/>
      <c r="U47" s="16"/>
      <c r="V47" s="16"/>
      <c r="W47" s="11"/>
      <c r="X47" s="102"/>
      <c r="Y47" s="11"/>
      <c r="Z47" s="11"/>
      <c r="AA47" s="16"/>
      <c r="AB47" s="16"/>
      <c r="AC47" s="16"/>
      <c r="AD47" s="16"/>
      <c r="AE47" s="11"/>
      <c r="AF47" s="12"/>
      <c r="AH47" s="32"/>
    </row>
    <row r="48" spans="1:34" x14ac:dyDescent="0.25">
      <c r="A48" s="65"/>
      <c r="B48" s="21" t="s">
        <v>37</v>
      </c>
      <c r="C48" s="16"/>
      <c r="D48" s="16"/>
      <c r="E48" s="16"/>
      <c r="F48" s="16"/>
      <c r="G48" s="11"/>
      <c r="H48" s="11"/>
      <c r="I48" s="11"/>
      <c r="J48" s="11"/>
      <c r="K48" s="16"/>
      <c r="L48" s="16"/>
      <c r="M48" s="16"/>
      <c r="N48" s="16"/>
      <c r="O48" s="11"/>
      <c r="P48" s="11"/>
      <c r="Q48" s="11"/>
      <c r="R48" s="11"/>
      <c r="S48" s="16"/>
      <c r="T48" s="16"/>
      <c r="U48" s="16"/>
      <c r="V48" s="16">
        <v>2</v>
      </c>
      <c r="W48" s="11">
        <v>5</v>
      </c>
      <c r="X48" s="102"/>
      <c r="Y48" s="11"/>
      <c r="Z48" s="11"/>
      <c r="AA48" s="16"/>
      <c r="AB48" s="16"/>
      <c r="AC48" s="16"/>
      <c r="AD48" s="16"/>
      <c r="AE48" s="11"/>
      <c r="AF48" s="12"/>
      <c r="AH48" s="32"/>
    </row>
    <row r="49" spans="1:34" x14ac:dyDescent="0.25">
      <c r="A49" s="65"/>
      <c r="B49" s="21" t="s">
        <v>38</v>
      </c>
      <c r="C49" s="16"/>
      <c r="D49" s="16"/>
      <c r="E49" s="16"/>
      <c r="F49" s="16"/>
      <c r="G49" s="11"/>
      <c r="H49" s="11"/>
      <c r="I49" s="11"/>
      <c r="J49" s="11"/>
      <c r="K49" s="16"/>
      <c r="L49" s="16"/>
      <c r="M49" s="16"/>
      <c r="N49" s="16"/>
      <c r="O49" s="11"/>
      <c r="P49" s="11"/>
      <c r="Q49" s="11"/>
      <c r="R49" s="11"/>
      <c r="S49" s="16"/>
      <c r="T49" s="16"/>
      <c r="U49" s="16"/>
      <c r="V49" s="16"/>
      <c r="W49" s="11"/>
      <c r="X49" s="102"/>
      <c r="Y49" s="11"/>
      <c r="Z49" s="11"/>
      <c r="AA49" s="16"/>
      <c r="AB49" s="16"/>
      <c r="AC49" s="16"/>
      <c r="AD49" s="16"/>
      <c r="AE49" s="11"/>
      <c r="AF49" s="12"/>
      <c r="AH49" s="32"/>
    </row>
    <row r="50" spans="1:34" x14ac:dyDescent="0.25">
      <c r="A50" s="65"/>
      <c r="B50" s="21" t="s">
        <v>39</v>
      </c>
      <c r="C50" s="16"/>
      <c r="D50" s="16"/>
      <c r="E50" s="16"/>
      <c r="F50" s="16"/>
      <c r="G50" s="11"/>
      <c r="H50" s="11"/>
      <c r="I50" s="11"/>
      <c r="J50" s="11"/>
      <c r="K50" s="16"/>
      <c r="L50" s="16"/>
      <c r="M50" s="16"/>
      <c r="N50" s="16"/>
      <c r="O50" s="11"/>
      <c r="P50" s="11"/>
      <c r="Q50" s="11"/>
      <c r="R50" s="11"/>
      <c r="S50" s="16"/>
      <c r="T50" s="16"/>
      <c r="U50" s="16"/>
      <c r="V50" s="16">
        <v>1</v>
      </c>
      <c r="W50" s="11"/>
      <c r="X50" s="102"/>
      <c r="Y50" s="11"/>
      <c r="Z50" s="11"/>
      <c r="AA50" s="16"/>
      <c r="AB50" s="16"/>
      <c r="AC50" s="16"/>
      <c r="AD50" s="16"/>
      <c r="AE50" s="11"/>
      <c r="AF50" s="12"/>
      <c r="AH50" s="32"/>
    </row>
    <row r="51" spans="1:34" x14ac:dyDescent="0.25">
      <c r="A51" s="65"/>
      <c r="B51" s="21" t="s">
        <v>40</v>
      </c>
      <c r="C51" s="16"/>
      <c r="D51" s="16"/>
      <c r="E51" s="16"/>
      <c r="F51" s="16"/>
      <c r="G51" s="11"/>
      <c r="H51" s="11"/>
      <c r="I51" s="11"/>
      <c r="J51" s="11"/>
      <c r="K51" s="16"/>
      <c r="L51" s="16"/>
      <c r="M51" s="16"/>
      <c r="N51" s="16"/>
      <c r="O51" s="11"/>
      <c r="P51" s="11"/>
      <c r="Q51" s="11"/>
      <c r="R51" s="11"/>
      <c r="S51" s="16"/>
      <c r="T51" s="16"/>
      <c r="U51" s="16"/>
      <c r="V51" s="16">
        <v>6</v>
      </c>
      <c r="W51" s="11">
        <v>2</v>
      </c>
      <c r="X51" s="102"/>
      <c r="Y51" s="11"/>
      <c r="Z51" s="11"/>
      <c r="AA51" s="16"/>
      <c r="AB51" s="16"/>
      <c r="AC51" s="16"/>
      <c r="AD51" s="16"/>
      <c r="AE51" s="11"/>
      <c r="AF51" s="12"/>
      <c r="AH51" s="32"/>
    </row>
    <row r="52" spans="1:34" x14ac:dyDescent="0.25">
      <c r="A52" s="65"/>
      <c r="B52" s="21" t="s">
        <v>41</v>
      </c>
      <c r="C52" s="16"/>
      <c r="D52" s="16"/>
      <c r="E52" s="16"/>
      <c r="F52" s="16"/>
      <c r="G52" s="11"/>
      <c r="H52" s="11"/>
      <c r="I52" s="11"/>
      <c r="J52" s="11"/>
      <c r="K52" s="16"/>
      <c r="L52" s="16"/>
      <c r="M52" s="16"/>
      <c r="N52" s="16"/>
      <c r="O52" s="11"/>
      <c r="P52" s="11"/>
      <c r="Q52" s="11"/>
      <c r="R52" s="11"/>
      <c r="S52" s="16"/>
      <c r="T52" s="16"/>
      <c r="U52" s="16"/>
      <c r="V52" s="16">
        <v>3</v>
      </c>
      <c r="W52" s="11">
        <v>1</v>
      </c>
      <c r="X52" s="102"/>
      <c r="Y52" s="11"/>
      <c r="Z52" s="11"/>
      <c r="AA52" s="16"/>
      <c r="AB52" s="16"/>
      <c r="AC52" s="16"/>
      <c r="AD52" s="16"/>
      <c r="AE52" s="11"/>
      <c r="AF52" s="12"/>
      <c r="AH52" s="32"/>
    </row>
    <row r="53" spans="1:34" x14ac:dyDescent="0.25">
      <c r="A53" s="65"/>
      <c r="B53" s="21"/>
      <c r="C53" s="16"/>
      <c r="D53" s="16"/>
      <c r="E53" s="16"/>
      <c r="F53" s="16"/>
      <c r="G53" s="11"/>
      <c r="H53" s="11"/>
      <c r="I53" s="11"/>
      <c r="J53" s="11"/>
      <c r="K53" s="16"/>
      <c r="L53" s="16"/>
      <c r="M53" s="16"/>
      <c r="N53" s="16"/>
      <c r="O53" s="11"/>
      <c r="P53" s="11"/>
      <c r="Q53" s="11"/>
      <c r="R53" s="11"/>
      <c r="S53" s="16"/>
      <c r="T53" s="16"/>
      <c r="U53" s="16"/>
      <c r="V53" s="16"/>
      <c r="W53" s="11"/>
      <c r="X53" s="102"/>
      <c r="Y53" s="11"/>
      <c r="Z53" s="11"/>
      <c r="AA53" s="16"/>
      <c r="AB53" s="16"/>
      <c r="AC53" s="16"/>
      <c r="AD53" s="16"/>
      <c r="AE53" s="11"/>
      <c r="AF53" s="12"/>
      <c r="AH53" s="32"/>
    </row>
    <row r="54" spans="1:34" x14ac:dyDescent="0.25">
      <c r="A54" s="65"/>
      <c r="B54" s="21"/>
      <c r="C54" s="16"/>
      <c r="D54" s="16"/>
      <c r="E54" s="16"/>
      <c r="F54" s="16"/>
      <c r="G54" s="11"/>
      <c r="H54" s="11"/>
      <c r="I54" s="11"/>
      <c r="J54" s="11"/>
      <c r="K54" s="16"/>
      <c r="L54" s="16"/>
      <c r="M54" s="16"/>
      <c r="N54" s="16"/>
      <c r="O54" s="11"/>
      <c r="P54" s="11"/>
      <c r="Q54" s="11"/>
      <c r="R54" s="11"/>
      <c r="S54" s="16"/>
      <c r="T54" s="16"/>
      <c r="U54" s="16"/>
      <c r="V54" s="16"/>
      <c r="W54" s="11"/>
      <c r="X54" s="102"/>
      <c r="Y54" s="11"/>
      <c r="Z54" s="11"/>
      <c r="AA54" s="16"/>
      <c r="AB54" s="16"/>
      <c r="AC54" s="16"/>
      <c r="AD54" s="16"/>
      <c r="AE54" s="11"/>
      <c r="AF54" s="12"/>
      <c r="AH54" s="32"/>
    </row>
    <row r="55" spans="1:34" x14ac:dyDescent="0.25">
      <c r="A55" s="65"/>
      <c r="B55" s="21"/>
      <c r="C55" s="16"/>
      <c r="D55" s="16"/>
      <c r="E55" s="16"/>
      <c r="F55" s="16"/>
      <c r="G55" s="11"/>
      <c r="H55" s="11"/>
      <c r="I55" s="11"/>
      <c r="J55" s="11"/>
      <c r="K55" s="16"/>
      <c r="L55" s="16"/>
      <c r="M55" s="16"/>
      <c r="N55" s="16"/>
      <c r="O55" s="11"/>
      <c r="P55" s="11"/>
      <c r="Q55" s="11"/>
      <c r="R55" s="11"/>
      <c r="S55" s="16"/>
      <c r="T55" s="16"/>
      <c r="U55" s="16"/>
      <c r="V55" s="16"/>
      <c r="W55" s="11"/>
      <c r="X55" s="102"/>
      <c r="Y55" s="11"/>
      <c r="Z55" s="11"/>
      <c r="AA55" s="16"/>
      <c r="AB55" s="16"/>
      <c r="AC55" s="16"/>
      <c r="AD55" s="16"/>
      <c r="AE55" s="11"/>
      <c r="AF55" s="12"/>
      <c r="AH55" s="32"/>
    </row>
    <row r="56" spans="1:34" x14ac:dyDescent="0.25">
      <c r="A56" s="65"/>
      <c r="B56" s="21"/>
      <c r="C56" s="16"/>
      <c r="D56" s="16"/>
      <c r="E56" s="16"/>
      <c r="F56" s="16"/>
      <c r="G56" s="11"/>
      <c r="H56" s="11"/>
      <c r="I56" s="11"/>
      <c r="J56" s="11"/>
      <c r="K56" s="16"/>
      <c r="L56" s="16"/>
      <c r="M56" s="16"/>
      <c r="N56" s="16"/>
      <c r="O56" s="11"/>
      <c r="P56" s="11"/>
      <c r="Q56" s="11"/>
      <c r="R56" s="11"/>
      <c r="S56" s="16"/>
      <c r="T56" s="16"/>
      <c r="U56" s="16"/>
      <c r="V56" s="16"/>
      <c r="W56" s="11"/>
      <c r="X56" s="102"/>
      <c r="Y56" s="11"/>
      <c r="Z56" s="11"/>
      <c r="AA56" s="16"/>
      <c r="AB56" s="16"/>
      <c r="AC56" s="16"/>
      <c r="AD56" s="16"/>
      <c r="AE56" s="11"/>
      <c r="AF56" s="12"/>
      <c r="AH56" s="32"/>
    </row>
    <row r="57" spans="1:34" x14ac:dyDescent="0.25">
      <c r="A57" s="65"/>
      <c r="B57" s="21"/>
      <c r="C57" s="16"/>
      <c r="D57" s="16"/>
      <c r="E57" s="16"/>
      <c r="F57" s="16"/>
      <c r="G57" s="11"/>
      <c r="H57" s="11"/>
      <c r="I57" s="11"/>
      <c r="J57" s="11"/>
      <c r="K57" s="16"/>
      <c r="L57" s="16"/>
      <c r="M57" s="16"/>
      <c r="N57" s="16"/>
      <c r="O57" s="11"/>
      <c r="P57" s="11"/>
      <c r="Q57" s="11"/>
      <c r="R57" s="11"/>
      <c r="S57" s="16"/>
      <c r="T57" s="16"/>
      <c r="U57" s="16"/>
      <c r="V57" s="16"/>
      <c r="W57" s="11"/>
      <c r="X57" s="102"/>
      <c r="Y57" s="11"/>
      <c r="Z57" s="11"/>
      <c r="AA57" s="16"/>
      <c r="AB57" s="16"/>
      <c r="AC57" s="16"/>
      <c r="AD57" s="16"/>
      <c r="AE57" s="11"/>
      <c r="AF57" s="12"/>
      <c r="AH57" s="32"/>
    </row>
    <row r="58" spans="1:34" x14ac:dyDescent="0.25">
      <c r="A58" s="65"/>
      <c r="B58" s="37"/>
      <c r="C58" s="34"/>
      <c r="D58" s="34"/>
      <c r="E58" s="34"/>
      <c r="F58" s="34"/>
      <c r="G58" s="35"/>
      <c r="H58" s="35"/>
      <c r="I58" s="35"/>
      <c r="J58" s="35"/>
      <c r="K58" s="34"/>
      <c r="L58" s="34"/>
      <c r="M58" s="34"/>
      <c r="N58" s="34"/>
      <c r="O58" s="35"/>
      <c r="P58" s="35"/>
      <c r="Q58" s="35"/>
      <c r="R58" s="35"/>
      <c r="S58" s="34"/>
      <c r="T58" s="34"/>
      <c r="U58" s="34"/>
      <c r="V58" s="34"/>
      <c r="W58" s="35"/>
      <c r="X58" s="103"/>
      <c r="Y58" s="35"/>
      <c r="Z58" s="35"/>
      <c r="AA58" s="34"/>
      <c r="AB58" s="34"/>
      <c r="AC58" s="34"/>
      <c r="AD58" s="34"/>
      <c r="AE58" s="35"/>
      <c r="AF58" s="36"/>
      <c r="AH58" s="32"/>
    </row>
    <row r="59" spans="1:34" x14ac:dyDescent="0.25">
      <c r="A59" s="65"/>
      <c r="B59" s="37"/>
      <c r="C59" s="34"/>
      <c r="D59" s="34"/>
      <c r="E59" s="34"/>
      <c r="F59" s="34"/>
      <c r="G59" s="35"/>
      <c r="H59" s="35"/>
      <c r="I59" s="35"/>
      <c r="J59" s="35"/>
      <c r="K59" s="34"/>
      <c r="L59" s="34"/>
      <c r="M59" s="34"/>
      <c r="N59" s="34"/>
      <c r="O59" s="35"/>
      <c r="P59" s="35"/>
      <c r="Q59" s="35"/>
      <c r="R59" s="35"/>
      <c r="S59" s="34"/>
      <c r="T59" s="34"/>
      <c r="U59" s="34"/>
      <c r="V59" s="34"/>
      <c r="W59" s="35"/>
      <c r="X59" s="103"/>
      <c r="Y59" s="35"/>
      <c r="Z59" s="35"/>
      <c r="AA59" s="34"/>
      <c r="AB59" s="34"/>
      <c r="AC59" s="34"/>
      <c r="AD59" s="34"/>
      <c r="AE59" s="35"/>
      <c r="AF59" s="36"/>
      <c r="AH59" s="32"/>
    </row>
    <row r="60" spans="1:34" ht="15.75" thickBot="1" x14ac:dyDescent="0.3">
      <c r="A60" s="66"/>
      <c r="B60" s="22"/>
      <c r="C60" s="17"/>
      <c r="D60" s="17"/>
      <c r="E60" s="17"/>
      <c r="F60" s="17"/>
      <c r="G60" s="13"/>
      <c r="H60" s="13"/>
      <c r="I60" s="13"/>
      <c r="J60" s="13"/>
      <c r="K60" s="17"/>
      <c r="L60" s="17"/>
      <c r="M60" s="17"/>
      <c r="N60" s="17"/>
      <c r="O60" s="13"/>
      <c r="P60" s="13"/>
      <c r="Q60" s="13"/>
      <c r="R60" s="13"/>
      <c r="S60" s="17"/>
      <c r="T60" s="17"/>
      <c r="U60" s="17"/>
      <c r="V60" s="17"/>
      <c r="W60" s="13"/>
      <c r="X60" s="104"/>
      <c r="Y60" s="13"/>
      <c r="Z60" s="13"/>
      <c r="AA60" s="17"/>
      <c r="AB60" s="17"/>
      <c r="AC60" s="17"/>
      <c r="AD60" s="17"/>
      <c r="AE60" s="13"/>
      <c r="AF60" s="14"/>
      <c r="AH60" s="32"/>
    </row>
    <row r="61" spans="1:34" x14ac:dyDescent="0.25">
      <c r="A61" s="64" t="s">
        <v>29</v>
      </c>
      <c r="B61" s="23" t="s">
        <v>33</v>
      </c>
      <c r="C61" s="15"/>
      <c r="D61" s="15"/>
      <c r="E61" s="15"/>
      <c r="F61" s="15"/>
      <c r="G61" s="9"/>
      <c r="H61" s="9"/>
      <c r="I61" s="9"/>
      <c r="J61" s="9"/>
      <c r="K61" s="15"/>
      <c r="L61" s="15"/>
      <c r="M61" s="15"/>
      <c r="N61" s="15"/>
      <c r="O61" s="9"/>
      <c r="P61" s="9"/>
      <c r="Q61" s="9"/>
      <c r="R61" s="9"/>
      <c r="S61" s="15"/>
      <c r="T61" s="15"/>
      <c r="U61" s="15"/>
      <c r="V61" s="15">
        <v>10</v>
      </c>
      <c r="W61" s="9">
        <v>16</v>
      </c>
      <c r="X61" s="101"/>
      <c r="Y61" s="9"/>
      <c r="Z61" s="9"/>
      <c r="AA61" s="15"/>
      <c r="AB61" s="15"/>
      <c r="AC61" s="15"/>
      <c r="AD61" s="15"/>
      <c r="AE61" s="9"/>
      <c r="AF61" s="10"/>
      <c r="AH61" s="32"/>
    </row>
    <row r="62" spans="1:34" x14ac:dyDescent="0.25">
      <c r="A62" s="65"/>
      <c r="B62" s="24" t="s">
        <v>40</v>
      </c>
      <c r="C62" s="16"/>
      <c r="D62" s="16"/>
      <c r="E62" s="16"/>
      <c r="F62" s="16"/>
      <c r="G62" s="11"/>
      <c r="H62" s="11"/>
      <c r="I62" s="11"/>
      <c r="J62" s="11"/>
      <c r="K62" s="16"/>
      <c r="L62" s="16"/>
      <c r="M62" s="16"/>
      <c r="N62" s="16"/>
      <c r="O62" s="11"/>
      <c r="P62" s="11"/>
      <c r="Q62" s="11"/>
      <c r="R62" s="11"/>
      <c r="S62" s="16"/>
      <c r="T62" s="16"/>
      <c r="U62" s="16"/>
      <c r="V62" s="16"/>
      <c r="W62" s="11"/>
      <c r="X62" s="102"/>
      <c r="Y62" s="11"/>
      <c r="Z62" s="11"/>
      <c r="AA62" s="16"/>
      <c r="AB62" s="16"/>
      <c r="AC62" s="16"/>
      <c r="AD62" s="16"/>
      <c r="AE62" s="11"/>
      <c r="AF62" s="12"/>
      <c r="AH62" s="32"/>
    </row>
    <row r="63" spans="1:34" x14ac:dyDescent="0.25">
      <c r="A63" s="65"/>
      <c r="B63" s="25" t="s">
        <v>34</v>
      </c>
      <c r="C63" s="16"/>
      <c r="D63" s="16"/>
      <c r="E63" s="16"/>
      <c r="F63" s="16"/>
      <c r="G63" s="11"/>
      <c r="H63" s="11"/>
      <c r="I63" s="11"/>
      <c r="J63" s="11"/>
      <c r="K63" s="16"/>
      <c r="L63" s="16"/>
      <c r="M63" s="16"/>
      <c r="N63" s="16"/>
      <c r="O63" s="11"/>
      <c r="P63" s="11"/>
      <c r="Q63" s="11"/>
      <c r="R63" s="11"/>
      <c r="S63" s="16"/>
      <c r="T63" s="16"/>
      <c r="U63" s="16"/>
      <c r="V63" s="16"/>
      <c r="W63" s="11"/>
      <c r="X63" s="102"/>
      <c r="Y63" s="11"/>
      <c r="Z63" s="11"/>
      <c r="AA63" s="16"/>
      <c r="AB63" s="16"/>
      <c r="AC63" s="16"/>
      <c r="AD63" s="16"/>
      <c r="AE63" s="11"/>
      <c r="AF63" s="12"/>
      <c r="AH63" s="32"/>
    </row>
    <row r="64" spans="1:34" x14ac:dyDescent="0.25">
      <c r="A64" s="65"/>
      <c r="B64" s="25" t="s">
        <v>42</v>
      </c>
      <c r="C64" s="16"/>
      <c r="D64" s="16"/>
      <c r="E64" s="16"/>
      <c r="F64" s="16"/>
      <c r="G64" s="11"/>
      <c r="H64" s="11"/>
      <c r="I64" s="11"/>
      <c r="J64" s="11"/>
      <c r="K64" s="16"/>
      <c r="L64" s="16"/>
      <c r="M64" s="16"/>
      <c r="N64" s="16"/>
      <c r="O64" s="11"/>
      <c r="P64" s="11"/>
      <c r="Q64" s="11"/>
      <c r="R64" s="11"/>
      <c r="S64" s="16"/>
      <c r="T64" s="16"/>
      <c r="U64" s="16"/>
      <c r="V64" s="16"/>
      <c r="W64" s="11"/>
      <c r="X64" s="102"/>
      <c r="Y64" s="11"/>
      <c r="Z64" s="11"/>
      <c r="AA64" s="16"/>
      <c r="AB64" s="16"/>
      <c r="AC64" s="16"/>
      <c r="AD64" s="16"/>
      <c r="AE64" s="11"/>
      <c r="AF64" s="12"/>
      <c r="AH64" s="32"/>
    </row>
    <row r="65" spans="1:34" x14ac:dyDescent="0.25">
      <c r="A65" s="65"/>
      <c r="B65" s="25" t="s">
        <v>2</v>
      </c>
      <c r="C65" s="16"/>
      <c r="D65" s="16"/>
      <c r="E65" s="16"/>
      <c r="F65" s="16"/>
      <c r="G65" s="11"/>
      <c r="H65" s="11"/>
      <c r="I65" s="11"/>
      <c r="J65" s="11"/>
      <c r="K65" s="16"/>
      <c r="L65" s="16"/>
      <c r="M65" s="16"/>
      <c r="N65" s="16"/>
      <c r="O65" s="11"/>
      <c r="P65" s="11"/>
      <c r="Q65" s="11"/>
      <c r="R65" s="11"/>
      <c r="S65" s="16"/>
      <c r="T65" s="16"/>
      <c r="U65" s="16"/>
      <c r="V65" s="16"/>
      <c r="W65" s="11"/>
      <c r="X65" s="102"/>
      <c r="Y65" s="11"/>
      <c r="Z65" s="11"/>
      <c r="AA65" s="16"/>
      <c r="AB65" s="16"/>
      <c r="AC65" s="16"/>
      <c r="AD65" s="16"/>
      <c r="AE65" s="11"/>
      <c r="AF65" s="12"/>
      <c r="AH65" s="32"/>
    </row>
    <row r="66" spans="1:34" x14ac:dyDescent="0.25">
      <c r="A66" s="65"/>
      <c r="B66" s="25" t="s">
        <v>36</v>
      </c>
      <c r="C66" s="16"/>
      <c r="D66" s="16"/>
      <c r="E66" s="16"/>
      <c r="F66" s="16"/>
      <c r="G66" s="11"/>
      <c r="H66" s="11"/>
      <c r="I66" s="11"/>
      <c r="J66" s="11"/>
      <c r="K66" s="16"/>
      <c r="L66" s="16"/>
      <c r="M66" s="16"/>
      <c r="N66" s="16"/>
      <c r="O66" s="11"/>
      <c r="P66" s="11"/>
      <c r="Q66" s="11"/>
      <c r="R66" s="11"/>
      <c r="S66" s="16"/>
      <c r="T66" s="16"/>
      <c r="U66" s="16"/>
      <c r="V66" s="16"/>
      <c r="W66" s="11"/>
      <c r="X66" s="102"/>
      <c r="Y66" s="11"/>
      <c r="Z66" s="11"/>
      <c r="AA66" s="16"/>
      <c r="AB66" s="16"/>
      <c r="AC66" s="16"/>
      <c r="AD66" s="16"/>
      <c r="AE66" s="11"/>
      <c r="AF66" s="12"/>
      <c r="AH66" s="32"/>
    </row>
    <row r="67" spans="1:34" x14ac:dyDescent="0.25">
      <c r="A67" s="65"/>
      <c r="B67" s="25" t="s">
        <v>43</v>
      </c>
      <c r="C67" s="16"/>
      <c r="D67" s="16"/>
      <c r="E67" s="16"/>
      <c r="F67" s="16"/>
      <c r="G67" s="11"/>
      <c r="H67" s="11"/>
      <c r="I67" s="11"/>
      <c r="J67" s="11"/>
      <c r="K67" s="16"/>
      <c r="L67" s="16"/>
      <c r="M67" s="16"/>
      <c r="N67" s="16"/>
      <c r="O67" s="11"/>
      <c r="P67" s="11"/>
      <c r="Q67" s="11"/>
      <c r="R67" s="11"/>
      <c r="S67" s="16"/>
      <c r="T67" s="16"/>
      <c r="U67" s="16"/>
      <c r="V67" s="16">
        <v>2</v>
      </c>
      <c r="W67" s="11"/>
      <c r="X67" s="102"/>
      <c r="Y67" s="11"/>
      <c r="Z67" s="11"/>
      <c r="AA67" s="16"/>
      <c r="AB67" s="16"/>
      <c r="AC67" s="16"/>
      <c r="AD67" s="16"/>
      <c r="AE67" s="11"/>
      <c r="AF67" s="12"/>
      <c r="AH67" s="32"/>
    </row>
    <row r="68" spans="1:34" x14ac:dyDescent="0.25">
      <c r="A68" s="65"/>
      <c r="B68" s="25" t="s">
        <v>41</v>
      </c>
      <c r="C68" s="16"/>
      <c r="D68" s="16"/>
      <c r="E68" s="16"/>
      <c r="F68" s="16"/>
      <c r="G68" s="11"/>
      <c r="H68" s="11"/>
      <c r="I68" s="11"/>
      <c r="J68" s="11"/>
      <c r="K68" s="16"/>
      <c r="L68" s="16"/>
      <c r="M68" s="16"/>
      <c r="N68" s="16"/>
      <c r="O68" s="11"/>
      <c r="P68" s="11"/>
      <c r="Q68" s="11"/>
      <c r="R68" s="11"/>
      <c r="S68" s="16"/>
      <c r="T68" s="16"/>
      <c r="U68" s="16"/>
      <c r="V68" s="16">
        <v>2</v>
      </c>
      <c r="W68" s="11">
        <v>2</v>
      </c>
      <c r="X68" s="102"/>
      <c r="Y68" s="11"/>
      <c r="Z68" s="11"/>
      <c r="AA68" s="16"/>
      <c r="AB68" s="16"/>
      <c r="AC68" s="16"/>
      <c r="AD68" s="16"/>
      <c r="AE68" s="11"/>
      <c r="AF68" s="12"/>
      <c r="AH68" s="32"/>
    </row>
    <row r="69" spans="1:34" x14ac:dyDescent="0.25">
      <c r="A69" s="65"/>
      <c r="B69" s="25" t="s">
        <v>44</v>
      </c>
      <c r="C69" s="16"/>
      <c r="D69" s="16"/>
      <c r="E69" s="16"/>
      <c r="F69" s="16"/>
      <c r="G69" s="11"/>
      <c r="H69" s="11"/>
      <c r="I69" s="11"/>
      <c r="J69" s="11"/>
      <c r="K69" s="16"/>
      <c r="L69" s="16"/>
      <c r="M69" s="16"/>
      <c r="N69" s="16"/>
      <c r="O69" s="11"/>
      <c r="P69" s="11"/>
      <c r="Q69" s="11"/>
      <c r="R69" s="11"/>
      <c r="S69" s="16"/>
      <c r="T69" s="16"/>
      <c r="U69" s="16"/>
      <c r="V69" s="16"/>
      <c r="W69" s="11"/>
      <c r="X69" s="102"/>
      <c r="Y69" s="11"/>
      <c r="Z69" s="11"/>
      <c r="AA69" s="16"/>
      <c r="AB69" s="16"/>
      <c r="AC69" s="16"/>
      <c r="AD69" s="16"/>
      <c r="AE69" s="11"/>
      <c r="AF69" s="12"/>
      <c r="AH69" s="32"/>
    </row>
    <row r="70" spans="1:34" x14ac:dyDescent="0.25">
      <c r="A70" s="65"/>
      <c r="B70" s="25" t="s">
        <v>45</v>
      </c>
      <c r="C70" s="16"/>
      <c r="D70" s="16"/>
      <c r="E70" s="16"/>
      <c r="F70" s="16"/>
      <c r="G70" s="11"/>
      <c r="H70" s="11"/>
      <c r="I70" s="11"/>
      <c r="J70" s="11"/>
      <c r="K70" s="16"/>
      <c r="L70" s="16"/>
      <c r="M70" s="16"/>
      <c r="N70" s="16"/>
      <c r="O70" s="11"/>
      <c r="P70" s="11"/>
      <c r="Q70" s="11"/>
      <c r="R70" s="11"/>
      <c r="S70" s="16"/>
      <c r="T70" s="16"/>
      <c r="U70" s="16"/>
      <c r="V70" s="16"/>
      <c r="W70" s="11">
        <v>2</v>
      </c>
      <c r="X70" s="102"/>
      <c r="Y70" s="11"/>
      <c r="Z70" s="11"/>
      <c r="AA70" s="16"/>
      <c r="AB70" s="16"/>
      <c r="AC70" s="16"/>
      <c r="AD70" s="16"/>
      <c r="AE70" s="11"/>
      <c r="AF70" s="12"/>
      <c r="AH70" s="32"/>
    </row>
    <row r="71" spans="1:34" x14ac:dyDescent="0.25">
      <c r="A71" s="65"/>
      <c r="B71" s="25" t="s">
        <v>46</v>
      </c>
      <c r="C71" s="16"/>
      <c r="D71" s="16"/>
      <c r="E71" s="16"/>
      <c r="F71" s="16"/>
      <c r="G71" s="11"/>
      <c r="H71" s="11"/>
      <c r="I71" s="11"/>
      <c r="J71" s="11"/>
      <c r="K71" s="16"/>
      <c r="L71" s="16"/>
      <c r="M71" s="16"/>
      <c r="N71" s="16"/>
      <c r="O71" s="11"/>
      <c r="P71" s="11"/>
      <c r="Q71" s="11"/>
      <c r="R71" s="11"/>
      <c r="S71" s="16"/>
      <c r="T71" s="16"/>
      <c r="U71" s="16"/>
      <c r="V71" s="16">
        <v>1</v>
      </c>
      <c r="W71" s="11"/>
      <c r="X71" s="102"/>
      <c r="Y71" s="11"/>
      <c r="Z71" s="11"/>
      <c r="AA71" s="16"/>
      <c r="AB71" s="16"/>
      <c r="AC71" s="16"/>
      <c r="AD71" s="16"/>
      <c r="AE71" s="11"/>
      <c r="AF71" s="12"/>
      <c r="AH71" s="32"/>
    </row>
    <row r="72" spans="1:34" x14ac:dyDescent="0.25">
      <c r="A72" s="65"/>
      <c r="B72" s="33"/>
      <c r="C72" s="34"/>
      <c r="D72" s="34"/>
      <c r="E72" s="34"/>
      <c r="F72" s="34"/>
      <c r="G72" s="35"/>
      <c r="H72" s="35"/>
      <c r="I72" s="35"/>
      <c r="J72" s="35"/>
      <c r="K72" s="34"/>
      <c r="L72" s="34"/>
      <c r="M72" s="34"/>
      <c r="N72" s="34"/>
      <c r="O72" s="35"/>
      <c r="P72" s="35"/>
      <c r="Q72" s="35"/>
      <c r="R72" s="35"/>
      <c r="S72" s="34"/>
      <c r="T72" s="34"/>
      <c r="U72" s="34"/>
      <c r="V72" s="34"/>
      <c r="W72" s="35"/>
      <c r="X72" s="103"/>
      <c r="Y72" s="35"/>
      <c r="Z72" s="35"/>
      <c r="AA72" s="34"/>
      <c r="AB72" s="34"/>
      <c r="AC72" s="34"/>
      <c r="AD72" s="34"/>
      <c r="AE72" s="35"/>
      <c r="AF72" s="36"/>
      <c r="AH72" s="32"/>
    </row>
    <row r="73" spans="1:34" x14ac:dyDescent="0.25">
      <c r="A73" s="65"/>
      <c r="B73" s="33"/>
      <c r="C73" s="34"/>
      <c r="D73" s="34"/>
      <c r="E73" s="34"/>
      <c r="F73" s="34"/>
      <c r="G73" s="35"/>
      <c r="H73" s="35"/>
      <c r="I73" s="35"/>
      <c r="J73" s="35"/>
      <c r="K73" s="34"/>
      <c r="L73" s="34"/>
      <c r="M73" s="34"/>
      <c r="N73" s="34"/>
      <c r="O73" s="35"/>
      <c r="P73" s="35"/>
      <c r="Q73" s="35"/>
      <c r="R73" s="35"/>
      <c r="S73" s="34"/>
      <c r="T73" s="34"/>
      <c r="U73" s="34"/>
      <c r="V73" s="34"/>
      <c r="W73" s="35"/>
      <c r="X73" s="103"/>
      <c r="Y73" s="35"/>
      <c r="Z73" s="35"/>
      <c r="AA73" s="34"/>
      <c r="AB73" s="34"/>
      <c r="AC73" s="34"/>
      <c r="AD73" s="34"/>
      <c r="AE73" s="35"/>
      <c r="AF73" s="36"/>
      <c r="AH73" s="32"/>
    </row>
    <row r="74" spans="1:34" x14ac:dyDescent="0.25">
      <c r="A74" s="65" t="s">
        <v>47</v>
      </c>
      <c r="B74" s="33" t="s">
        <v>48</v>
      </c>
      <c r="C74" s="34"/>
      <c r="D74" s="34"/>
      <c r="E74" s="34"/>
      <c r="F74" s="34"/>
      <c r="G74" s="35"/>
      <c r="H74" s="35"/>
      <c r="I74" s="35"/>
      <c r="J74" s="35"/>
      <c r="K74" s="34"/>
      <c r="L74" s="34"/>
      <c r="M74" s="34"/>
      <c r="N74" s="34"/>
      <c r="O74" s="35"/>
      <c r="P74" s="35"/>
      <c r="Q74" s="35"/>
      <c r="R74" s="35"/>
      <c r="S74" s="34"/>
      <c r="T74" s="34"/>
      <c r="U74" s="34"/>
      <c r="V74" s="34">
        <v>2</v>
      </c>
      <c r="W74" s="35">
        <v>4</v>
      </c>
      <c r="X74" s="103"/>
      <c r="Y74" s="35"/>
      <c r="Z74" s="35"/>
      <c r="AA74" s="34"/>
      <c r="AB74" s="34"/>
      <c r="AC74" s="34"/>
      <c r="AD74" s="34"/>
      <c r="AE74" s="35"/>
      <c r="AF74" s="36"/>
      <c r="AH74" s="32"/>
    </row>
    <row r="75" spans="1:34" x14ac:dyDescent="0.25">
      <c r="A75" s="65"/>
      <c r="B75" s="33" t="s">
        <v>40</v>
      </c>
      <c r="C75" s="34"/>
      <c r="D75" s="34"/>
      <c r="E75" s="34"/>
      <c r="F75" s="34"/>
      <c r="G75" s="35"/>
      <c r="H75" s="35"/>
      <c r="I75" s="35"/>
      <c r="J75" s="35"/>
      <c r="K75" s="34"/>
      <c r="L75" s="34"/>
      <c r="M75" s="34"/>
      <c r="N75" s="34"/>
      <c r="O75" s="35"/>
      <c r="P75" s="35"/>
      <c r="Q75" s="35"/>
      <c r="R75" s="35"/>
      <c r="S75" s="34"/>
      <c r="T75" s="34"/>
      <c r="U75" s="34"/>
      <c r="V75" s="34">
        <v>1</v>
      </c>
      <c r="W75" s="35">
        <v>2</v>
      </c>
      <c r="X75" s="103"/>
      <c r="Y75" s="35"/>
      <c r="Z75" s="35"/>
      <c r="AA75" s="34"/>
      <c r="AB75" s="34"/>
      <c r="AC75" s="34"/>
      <c r="AD75" s="34"/>
      <c r="AE75" s="35"/>
      <c r="AF75" s="36"/>
      <c r="AH75" s="32"/>
    </row>
    <row r="76" spans="1:34" ht="15.75" thickBot="1" x14ac:dyDescent="0.3">
      <c r="A76" s="66"/>
      <c r="B76" s="22" t="s">
        <v>49</v>
      </c>
      <c r="C76" s="17"/>
      <c r="D76" s="17"/>
      <c r="E76" s="17"/>
      <c r="F76" s="17"/>
      <c r="G76" s="13"/>
      <c r="H76" s="13"/>
      <c r="I76" s="13"/>
      <c r="J76" s="13"/>
      <c r="K76" s="17"/>
      <c r="L76" s="17"/>
      <c r="M76" s="17"/>
      <c r="N76" s="17"/>
      <c r="O76" s="13"/>
      <c r="P76" s="13"/>
      <c r="Q76" s="13"/>
      <c r="R76" s="13"/>
      <c r="S76" s="17"/>
      <c r="T76" s="17"/>
      <c r="U76" s="17"/>
      <c r="V76" s="17"/>
      <c r="W76" s="13"/>
      <c r="X76" s="104"/>
      <c r="Y76" s="13"/>
      <c r="Z76" s="13"/>
      <c r="AA76" s="17"/>
      <c r="AB76" s="17"/>
      <c r="AC76" s="17"/>
      <c r="AD76" s="17"/>
      <c r="AE76" s="13"/>
      <c r="AF76" s="14"/>
      <c r="AH76" s="32"/>
    </row>
    <row r="77" spans="1:34" x14ac:dyDescent="0.25">
      <c r="A77" s="67" t="s">
        <v>21</v>
      </c>
      <c r="B77" s="68"/>
      <c r="C77" s="40">
        <f t="shared" ref="C77:AF77" si="37">C35</f>
        <v>170</v>
      </c>
      <c r="D77" s="40">
        <f t="shared" si="37"/>
        <v>62</v>
      </c>
      <c r="E77" s="40">
        <f t="shared" si="37"/>
        <v>73</v>
      </c>
      <c r="F77" s="40">
        <f t="shared" si="37"/>
        <v>0</v>
      </c>
      <c r="G77" s="40">
        <f t="shared" si="37"/>
        <v>0</v>
      </c>
      <c r="H77" s="40">
        <f t="shared" si="37"/>
        <v>97</v>
      </c>
      <c r="I77" s="40">
        <f t="shared" si="37"/>
        <v>36</v>
      </c>
      <c r="J77" s="40">
        <f t="shared" si="37"/>
        <v>106</v>
      </c>
      <c r="K77" s="40">
        <f t="shared" si="37"/>
        <v>90</v>
      </c>
      <c r="L77" s="40">
        <f t="shared" si="37"/>
        <v>0</v>
      </c>
      <c r="M77" s="40">
        <f t="shared" si="37"/>
        <v>0</v>
      </c>
      <c r="N77" s="40">
        <f t="shared" si="37"/>
        <v>0</v>
      </c>
      <c r="O77" s="40">
        <f t="shared" si="37"/>
        <v>107</v>
      </c>
      <c r="P77" s="40">
        <f t="shared" si="37"/>
        <v>0</v>
      </c>
      <c r="Q77" s="40">
        <f t="shared" si="37"/>
        <v>81</v>
      </c>
      <c r="R77" s="40">
        <f t="shared" si="37"/>
        <v>77</v>
      </c>
      <c r="S77" s="40">
        <f t="shared" si="37"/>
        <v>38</v>
      </c>
      <c r="T77" s="40">
        <f t="shared" si="37"/>
        <v>0</v>
      </c>
      <c r="U77" s="40">
        <f t="shared" si="37"/>
        <v>0</v>
      </c>
      <c r="V77" s="40">
        <f>V35</f>
        <v>45</v>
      </c>
      <c r="W77" s="40">
        <f t="shared" si="37"/>
        <v>75</v>
      </c>
      <c r="X77" s="105">
        <f t="shared" si="37"/>
        <v>0</v>
      </c>
      <c r="Y77" s="40">
        <f t="shared" si="37"/>
        <v>0</v>
      </c>
      <c r="Z77" s="40">
        <f t="shared" si="37"/>
        <v>0</v>
      </c>
      <c r="AA77" s="40">
        <f t="shared" si="37"/>
        <v>0</v>
      </c>
      <c r="AB77" s="40">
        <f t="shared" si="37"/>
        <v>0</v>
      </c>
      <c r="AC77" s="40">
        <f t="shared" si="37"/>
        <v>0</v>
      </c>
      <c r="AD77" s="40">
        <f t="shared" si="37"/>
        <v>0</v>
      </c>
      <c r="AE77" s="40">
        <f t="shared" si="37"/>
        <v>0</v>
      </c>
      <c r="AF77" s="40">
        <f t="shared" si="37"/>
        <v>0</v>
      </c>
      <c r="AH77" s="32"/>
    </row>
    <row r="78" spans="1:34" x14ac:dyDescent="0.25">
      <c r="A78" s="69" t="s">
        <v>52</v>
      </c>
      <c r="B78" s="70"/>
      <c r="C78" s="28"/>
      <c r="D78" s="28"/>
      <c r="E78" s="28"/>
      <c r="F78" s="28"/>
      <c r="G78" s="29"/>
      <c r="H78" s="29"/>
      <c r="I78" s="29"/>
      <c r="J78" s="29"/>
      <c r="K78" s="29"/>
      <c r="L78" s="29"/>
      <c r="M78" s="29"/>
      <c r="N78" s="29"/>
      <c r="O78" s="30"/>
      <c r="P78" s="30"/>
      <c r="Q78" s="30"/>
      <c r="R78" s="30"/>
      <c r="S78" s="30"/>
      <c r="T78" s="30"/>
      <c r="U78" s="30"/>
      <c r="V78" s="30">
        <f>SUM(V44:V76)</f>
        <v>34</v>
      </c>
      <c r="W78" s="30">
        <f t="shared" ref="W78:AF78" si="38">SUM(W44:W76)</f>
        <v>39</v>
      </c>
      <c r="X78" s="30">
        <f t="shared" ref="X78" si="39">SUM(X44:X76)</f>
        <v>0</v>
      </c>
      <c r="Y78" s="30">
        <f t="shared" si="38"/>
        <v>0</v>
      </c>
      <c r="Z78" s="30">
        <f t="shared" si="38"/>
        <v>0</v>
      </c>
      <c r="AA78" s="30">
        <f t="shared" si="38"/>
        <v>0</v>
      </c>
      <c r="AB78" s="30">
        <f t="shared" si="38"/>
        <v>0</v>
      </c>
      <c r="AC78" s="30">
        <f t="shared" si="38"/>
        <v>0</v>
      </c>
      <c r="AD78" s="30">
        <f t="shared" si="38"/>
        <v>0</v>
      </c>
      <c r="AE78" s="30">
        <f t="shared" si="38"/>
        <v>0</v>
      </c>
      <c r="AF78" s="30">
        <f t="shared" si="38"/>
        <v>0</v>
      </c>
      <c r="AH78" s="32"/>
    </row>
    <row r="79" spans="1:34" x14ac:dyDescent="0.25">
      <c r="A79" s="82" t="s">
        <v>53</v>
      </c>
      <c r="B79" s="83"/>
      <c r="C79" s="135">
        <f t="shared" ref="C79" si="40">C78/C77</f>
        <v>0</v>
      </c>
      <c r="D79" s="135">
        <f t="shared" ref="D79" si="41">D78/D77</f>
        <v>0</v>
      </c>
      <c r="E79" s="135">
        <f t="shared" ref="E79" si="42">E78/E77</f>
        <v>0</v>
      </c>
      <c r="F79" s="135" t="e">
        <f t="shared" ref="F79" si="43">F78/F77</f>
        <v>#DIV/0!</v>
      </c>
      <c r="G79" s="135" t="e">
        <f t="shared" ref="G79" si="44">G78/G77</f>
        <v>#DIV/0!</v>
      </c>
      <c r="H79" s="135">
        <f t="shared" ref="H79" si="45">H78/H77</f>
        <v>0</v>
      </c>
      <c r="I79" s="135">
        <f t="shared" ref="I79" si="46">I78/I77</f>
        <v>0</v>
      </c>
      <c r="J79" s="135">
        <f t="shared" ref="J79:L79" si="47">J78/J77</f>
        <v>0</v>
      </c>
      <c r="K79" s="135">
        <f t="shared" si="47"/>
        <v>0</v>
      </c>
      <c r="L79" s="135" t="e">
        <f t="shared" si="47"/>
        <v>#DIV/0!</v>
      </c>
      <c r="M79" s="135" t="e">
        <f t="shared" ref="M79" si="48">M78/M77</f>
        <v>#DIV/0!</v>
      </c>
      <c r="N79" s="135" t="e">
        <f t="shared" ref="N79" si="49">N78/N77</f>
        <v>#DIV/0!</v>
      </c>
      <c r="O79" s="135">
        <f t="shared" ref="O79" si="50">O78/O77</f>
        <v>0</v>
      </c>
      <c r="P79" s="135" t="e">
        <f t="shared" ref="P79" si="51">P78/P77</f>
        <v>#DIV/0!</v>
      </c>
      <c r="Q79" s="135">
        <f t="shared" ref="Q79" si="52">Q78/Q77</f>
        <v>0</v>
      </c>
      <c r="R79" s="135">
        <f t="shared" ref="R79" si="53">R78/R77</f>
        <v>0</v>
      </c>
      <c r="S79" s="135">
        <f t="shared" ref="S79" si="54">S78/S77</f>
        <v>0</v>
      </c>
      <c r="T79" s="135" t="e">
        <f t="shared" ref="T79" si="55">T78/T77</f>
        <v>#DIV/0!</v>
      </c>
      <c r="U79" s="135" t="e">
        <f t="shared" ref="U79" si="56">U78/U77</f>
        <v>#DIV/0!</v>
      </c>
      <c r="V79" s="135">
        <f>V78/V77</f>
        <v>0.75555555555555554</v>
      </c>
      <c r="W79" s="135">
        <f>W78/W77</f>
        <v>0.52</v>
      </c>
      <c r="X79" s="135" t="e">
        <f t="shared" ref="X79:AF79" si="57">X78/X77</f>
        <v>#DIV/0!</v>
      </c>
      <c r="Y79" s="135" t="e">
        <f t="shared" si="57"/>
        <v>#DIV/0!</v>
      </c>
      <c r="Z79" s="135" t="e">
        <f t="shared" si="57"/>
        <v>#DIV/0!</v>
      </c>
      <c r="AA79" s="135" t="e">
        <f t="shared" si="57"/>
        <v>#DIV/0!</v>
      </c>
      <c r="AB79" s="135" t="e">
        <f t="shared" si="57"/>
        <v>#DIV/0!</v>
      </c>
      <c r="AC79" s="135" t="e">
        <f t="shared" si="57"/>
        <v>#DIV/0!</v>
      </c>
      <c r="AD79" s="135" t="e">
        <f t="shared" si="57"/>
        <v>#DIV/0!</v>
      </c>
      <c r="AE79" s="135" t="e">
        <f t="shared" si="57"/>
        <v>#DIV/0!</v>
      </c>
      <c r="AF79" s="135" t="e">
        <f t="shared" si="57"/>
        <v>#DIV/0!</v>
      </c>
      <c r="AH79" s="32"/>
    </row>
    <row r="80" spans="1:34" x14ac:dyDescent="0.25">
      <c r="A80" s="69" t="s">
        <v>54</v>
      </c>
      <c r="B80" s="70"/>
      <c r="C80" s="28"/>
      <c r="D80" s="28"/>
      <c r="E80" s="28"/>
      <c r="F80" s="28"/>
      <c r="G80" s="29"/>
      <c r="H80" s="29"/>
      <c r="I80" s="29"/>
      <c r="J80" s="29"/>
      <c r="K80" s="29"/>
      <c r="L80" s="29"/>
      <c r="M80" s="29"/>
      <c r="N80" s="29"/>
      <c r="O80" s="30"/>
      <c r="P80" s="30"/>
      <c r="Q80" s="30"/>
      <c r="R80" s="30"/>
      <c r="S80" s="30"/>
      <c r="T80" s="30"/>
      <c r="U80" s="30"/>
      <c r="V80" s="30">
        <f>SUM(V44:V60)</f>
        <v>16</v>
      </c>
      <c r="W80" s="30">
        <f t="shared" ref="W80:AF80" si="58">SUM(W44:W60)</f>
        <v>13</v>
      </c>
      <c r="X80" s="30">
        <f t="shared" ref="X80" si="59">SUM(X44:X60)</f>
        <v>0</v>
      </c>
      <c r="Y80" s="30">
        <f t="shared" si="58"/>
        <v>0</v>
      </c>
      <c r="Z80" s="30">
        <f t="shared" si="58"/>
        <v>0</v>
      </c>
      <c r="AA80" s="30">
        <f t="shared" si="58"/>
        <v>0</v>
      </c>
      <c r="AB80" s="30">
        <f t="shared" si="58"/>
        <v>0</v>
      </c>
      <c r="AC80" s="30">
        <f t="shared" si="58"/>
        <v>0</v>
      </c>
      <c r="AD80" s="30">
        <f t="shared" si="58"/>
        <v>0</v>
      </c>
      <c r="AE80" s="30">
        <f t="shared" si="58"/>
        <v>0</v>
      </c>
      <c r="AF80" s="30">
        <f t="shared" si="58"/>
        <v>0</v>
      </c>
      <c r="AH80" s="32"/>
    </row>
    <row r="81" spans="1:34" x14ac:dyDescent="0.25">
      <c r="A81" s="74" t="s">
        <v>55</v>
      </c>
      <c r="B81" s="75"/>
      <c r="C81" s="135">
        <f t="shared" ref="C81" si="60">C80/C77</f>
        <v>0</v>
      </c>
      <c r="D81" s="135">
        <f t="shared" ref="D81" si="61">D80/D77</f>
        <v>0</v>
      </c>
      <c r="E81" s="135">
        <f t="shared" ref="E81" si="62">E80/E77</f>
        <v>0</v>
      </c>
      <c r="F81" s="135" t="e">
        <f t="shared" ref="F81" si="63">F80/F77</f>
        <v>#DIV/0!</v>
      </c>
      <c r="G81" s="135" t="e">
        <f t="shared" ref="G81" si="64">G80/G77</f>
        <v>#DIV/0!</v>
      </c>
      <c r="H81" s="135">
        <f t="shared" ref="H81" si="65">H80/H77</f>
        <v>0</v>
      </c>
      <c r="I81" s="135">
        <f t="shared" ref="I81" si="66">I80/I77</f>
        <v>0</v>
      </c>
      <c r="J81" s="135">
        <f t="shared" ref="J81:K81" si="67">J80/J77</f>
        <v>0</v>
      </c>
      <c r="K81" s="135">
        <f t="shared" si="67"/>
        <v>0</v>
      </c>
      <c r="L81" s="135" t="e">
        <f t="shared" ref="L81" si="68">L80/L77</f>
        <v>#DIV/0!</v>
      </c>
      <c r="M81" s="135" t="e">
        <f t="shared" ref="M81" si="69">M80/M77</f>
        <v>#DIV/0!</v>
      </c>
      <c r="N81" s="135" t="e">
        <f t="shared" ref="N81" si="70">N80/N77</f>
        <v>#DIV/0!</v>
      </c>
      <c r="O81" s="135">
        <f t="shared" ref="O81" si="71">O80/O77</f>
        <v>0</v>
      </c>
      <c r="P81" s="135" t="e">
        <f t="shared" ref="P81" si="72">P80/P77</f>
        <v>#DIV/0!</v>
      </c>
      <c r="Q81" s="135">
        <f t="shared" ref="Q81" si="73">Q80/Q77</f>
        <v>0</v>
      </c>
      <c r="R81" s="135">
        <f t="shared" ref="R81" si="74">R80/R77</f>
        <v>0</v>
      </c>
      <c r="S81" s="135">
        <f t="shared" ref="S81" si="75">S80/S77</f>
        <v>0</v>
      </c>
      <c r="T81" s="135" t="e">
        <f t="shared" ref="T81" si="76">T80/T77</f>
        <v>#DIV/0!</v>
      </c>
      <c r="U81" s="135" t="e">
        <f t="shared" ref="U81" si="77">U80/U77</f>
        <v>#DIV/0!</v>
      </c>
      <c r="V81" s="135">
        <f>V80/V77</f>
        <v>0.35555555555555557</v>
      </c>
      <c r="W81" s="135">
        <f t="shared" ref="W81:AF81" si="78">W80/W77</f>
        <v>0.17333333333333334</v>
      </c>
      <c r="X81" s="135" t="e">
        <f t="shared" si="78"/>
        <v>#DIV/0!</v>
      </c>
      <c r="Y81" s="135" t="e">
        <f t="shared" si="78"/>
        <v>#DIV/0!</v>
      </c>
      <c r="Z81" s="135" t="e">
        <f t="shared" si="78"/>
        <v>#DIV/0!</v>
      </c>
      <c r="AA81" s="135" t="e">
        <f t="shared" si="78"/>
        <v>#DIV/0!</v>
      </c>
      <c r="AB81" s="135" t="e">
        <f t="shared" si="78"/>
        <v>#DIV/0!</v>
      </c>
      <c r="AC81" s="135" t="e">
        <f t="shared" si="78"/>
        <v>#DIV/0!</v>
      </c>
      <c r="AD81" s="135" t="e">
        <f t="shared" si="78"/>
        <v>#DIV/0!</v>
      </c>
      <c r="AE81" s="135" t="e">
        <f t="shared" si="78"/>
        <v>#DIV/0!</v>
      </c>
      <c r="AF81" s="135" t="e">
        <f t="shared" si="78"/>
        <v>#DIV/0!</v>
      </c>
      <c r="AH81" s="32"/>
    </row>
    <row r="82" spans="1:34" x14ac:dyDescent="0.25">
      <c r="A82" s="69" t="s">
        <v>56</v>
      </c>
      <c r="B82" s="70"/>
      <c r="C82" s="28"/>
      <c r="D82" s="28"/>
      <c r="E82" s="28"/>
      <c r="F82" s="28"/>
      <c r="G82" s="29"/>
      <c r="H82" s="29"/>
      <c r="I82" s="29"/>
      <c r="J82" s="29"/>
      <c r="K82" s="29"/>
      <c r="L82" s="29"/>
      <c r="M82" s="29"/>
      <c r="N82" s="29"/>
      <c r="O82" s="30"/>
      <c r="P82" s="30"/>
      <c r="Q82" s="30"/>
      <c r="R82" s="30"/>
      <c r="S82" s="30"/>
      <c r="T82" s="30"/>
      <c r="U82" s="30"/>
      <c r="V82" s="30">
        <f>SUM(V61:V72)</f>
        <v>15</v>
      </c>
      <c r="W82" s="30">
        <f t="shared" ref="W82:AF82" si="79">SUM(W61:W72)</f>
        <v>20</v>
      </c>
      <c r="X82" s="30">
        <f t="shared" ref="X82" si="80">SUM(X61:X72)</f>
        <v>0</v>
      </c>
      <c r="Y82" s="30">
        <f t="shared" si="79"/>
        <v>0</v>
      </c>
      <c r="Z82" s="30">
        <f t="shared" si="79"/>
        <v>0</v>
      </c>
      <c r="AA82" s="30">
        <f t="shared" si="79"/>
        <v>0</v>
      </c>
      <c r="AB82" s="30">
        <f t="shared" si="79"/>
        <v>0</v>
      </c>
      <c r="AC82" s="30">
        <f t="shared" si="79"/>
        <v>0</v>
      </c>
      <c r="AD82" s="30">
        <f t="shared" si="79"/>
        <v>0</v>
      </c>
      <c r="AE82" s="30">
        <f t="shared" si="79"/>
        <v>0</v>
      </c>
      <c r="AF82" s="30">
        <f t="shared" si="79"/>
        <v>0</v>
      </c>
      <c r="AH82" s="32"/>
    </row>
    <row r="83" spans="1:34" ht="15.75" thickBot="1" x14ac:dyDescent="0.3">
      <c r="A83" s="76" t="s">
        <v>57</v>
      </c>
      <c r="B83" s="77"/>
      <c r="C83" s="136">
        <f t="shared" ref="C83" si="81">C82/C77</f>
        <v>0</v>
      </c>
      <c r="D83" s="136">
        <f t="shared" ref="D83" si="82">D82/D77</f>
        <v>0</v>
      </c>
      <c r="E83" s="136">
        <f t="shared" ref="E83" si="83">E82/E77</f>
        <v>0</v>
      </c>
      <c r="F83" s="136" t="e">
        <f t="shared" ref="F83" si="84">F82/F77</f>
        <v>#DIV/0!</v>
      </c>
      <c r="G83" s="136" t="e">
        <f t="shared" ref="G83" si="85">G82/G77</f>
        <v>#DIV/0!</v>
      </c>
      <c r="H83" s="136">
        <f t="shared" ref="H83" si="86">H82/H77</f>
        <v>0</v>
      </c>
      <c r="I83" s="136">
        <f t="shared" ref="I83" si="87">I82/I77</f>
        <v>0</v>
      </c>
      <c r="J83" s="136">
        <f t="shared" ref="J83:K83" si="88">J82/J77</f>
        <v>0</v>
      </c>
      <c r="K83" s="136">
        <f t="shared" si="88"/>
        <v>0</v>
      </c>
      <c r="L83" s="136" t="e">
        <f t="shared" ref="L83" si="89">L82/L77</f>
        <v>#DIV/0!</v>
      </c>
      <c r="M83" s="136" t="e">
        <f t="shared" ref="M83" si="90">M82/M77</f>
        <v>#DIV/0!</v>
      </c>
      <c r="N83" s="136" t="e">
        <f t="shared" ref="N83" si="91">N82/N77</f>
        <v>#DIV/0!</v>
      </c>
      <c r="O83" s="136">
        <f t="shared" ref="O83" si="92">O82/O77</f>
        <v>0</v>
      </c>
      <c r="P83" s="136" t="e">
        <f t="shared" ref="P83" si="93">P82/P77</f>
        <v>#DIV/0!</v>
      </c>
      <c r="Q83" s="136">
        <f t="shared" ref="Q83" si="94">Q82/Q77</f>
        <v>0</v>
      </c>
      <c r="R83" s="136">
        <f t="shared" ref="R83" si="95">R82/R77</f>
        <v>0</v>
      </c>
      <c r="S83" s="136">
        <f t="shared" ref="S83" si="96">S82/S77</f>
        <v>0</v>
      </c>
      <c r="T83" s="136" t="e">
        <f t="shared" ref="T83" si="97">T82/T77</f>
        <v>#DIV/0!</v>
      </c>
      <c r="U83" s="136" t="e">
        <f t="shared" ref="U83" si="98">U82/U77</f>
        <v>#DIV/0!</v>
      </c>
      <c r="V83" s="136">
        <f>V82/V77</f>
        <v>0.33333333333333331</v>
      </c>
      <c r="W83" s="136">
        <f t="shared" ref="W83:AF83" si="99">W82/W77</f>
        <v>0.26666666666666666</v>
      </c>
      <c r="X83" s="136" t="e">
        <f t="shared" si="99"/>
        <v>#DIV/0!</v>
      </c>
      <c r="Y83" s="136" t="e">
        <f t="shared" si="99"/>
        <v>#DIV/0!</v>
      </c>
      <c r="Z83" s="136" t="e">
        <f t="shared" si="99"/>
        <v>#DIV/0!</v>
      </c>
      <c r="AA83" s="136" t="e">
        <f t="shared" si="99"/>
        <v>#DIV/0!</v>
      </c>
      <c r="AB83" s="136" t="e">
        <f t="shared" si="99"/>
        <v>#DIV/0!</v>
      </c>
      <c r="AC83" s="136" t="e">
        <f t="shared" si="99"/>
        <v>#DIV/0!</v>
      </c>
      <c r="AD83" s="136" t="e">
        <f t="shared" si="99"/>
        <v>#DIV/0!</v>
      </c>
      <c r="AE83" s="136" t="e">
        <f t="shared" si="99"/>
        <v>#DIV/0!</v>
      </c>
      <c r="AF83" s="136" t="e">
        <f t="shared" si="99"/>
        <v>#DIV/0!</v>
      </c>
      <c r="AH83" s="32"/>
    </row>
    <row r="84" spans="1:34" x14ac:dyDescent="0.25">
      <c r="A84" s="69" t="s">
        <v>58</v>
      </c>
      <c r="B84" s="70"/>
      <c r="C84" s="28"/>
      <c r="D84" s="28"/>
      <c r="E84" s="28"/>
      <c r="F84" s="28"/>
      <c r="G84" s="29"/>
      <c r="H84" s="29"/>
      <c r="I84" s="29"/>
      <c r="J84" s="29"/>
      <c r="K84" s="29"/>
      <c r="L84" s="29"/>
      <c r="M84" s="29"/>
      <c r="N84" s="29"/>
      <c r="O84" s="30"/>
      <c r="P84" s="30"/>
      <c r="Q84" s="30"/>
      <c r="R84" s="30"/>
      <c r="S84" s="30"/>
      <c r="T84" s="30"/>
      <c r="U84" s="30"/>
      <c r="V84" s="30">
        <f>SUM(V74:V76)</f>
        <v>3</v>
      </c>
      <c r="W84" s="30">
        <f t="shared" ref="W84:AF84" si="100">SUM(W74:W76)</f>
        <v>6</v>
      </c>
      <c r="X84" s="30">
        <f t="shared" ref="X84" si="101">SUM(X74:X76)</f>
        <v>0</v>
      </c>
      <c r="Y84" s="30">
        <f t="shared" si="100"/>
        <v>0</v>
      </c>
      <c r="Z84" s="30">
        <f t="shared" si="100"/>
        <v>0</v>
      </c>
      <c r="AA84" s="30">
        <f t="shared" si="100"/>
        <v>0</v>
      </c>
      <c r="AB84" s="30">
        <f t="shared" si="100"/>
        <v>0</v>
      </c>
      <c r="AC84" s="30">
        <f t="shared" si="100"/>
        <v>0</v>
      </c>
      <c r="AD84" s="30">
        <f t="shared" si="100"/>
        <v>0</v>
      </c>
      <c r="AE84" s="30">
        <f t="shared" si="100"/>
        <v>0</v>
      </c>
      <c r="AF84" s="30">
        <f t="shared" si="100"/>
        <v>0</v>
      </c>
      <c r="AH84" s="32"/>
    </row>
    <row r="85" spans="1:34" ht="15.75" thickBot="1" x14ac:dyDescent="0.3">
      <c r="A85" s="76" t="s">
        <v>59</v>
      </c>
      <c r="B85" s="77"/>
      <c r="C85" s="136">
        <f t="shared" ref="C85" si="102">C84/C77</f>
        <v>0</v>
      </c>
      <c r="D85" s="136">
        <f t="shared" ref="D85" si="103">D84/D77</f>
        <v>0</v>
      </c>
      <c r="E85" s="136">
        <f t="shared" ref="E85" si="104">E84/E77</f>
        <v>0</v>
      </c>
      <c r="F85" s="136" t="e">
        <f t="shared" ref="F85" si="105">F84/F77</f>
        <v>#DIV/0!</v>
      </c>
      <c r="G85" s="136" t="e">
        <f t="shared" ref="G85" si="106">G84/G77</f>
        <v>#DIV/0!</v>
      </c>
      <c r="H85" s="136">
        <f t="shared" ref="H85" si="107">H84/H77</f>
        <v>0</v>
      </c>
      <c r="I85" s="136">
        <f t="shared" ref="I85" si="108">I84/I77</f>
        <v>0</v>
      </c>
      <c r="J85" s="136">
        <f t="shared" ref="J85:K85" si="109">J84/J77</f>
        <v>0</v>
      </c>
      <c r="K85" s="136">
        <f t="shared" si="109"/>
        <v>0</v>
      </c>
      <c r="L85" s="136" t="e">
        <f t="shared" ref="L85" si="110">L84/L77</f>
        <v>#DIV/0!</v>
      </c>
      <c r="M85" s="136" t="e">
        <f t="shared" ref="M85" si="111">M84/M77</f>
        <v>#DIV/0!</v>
      </c>
      <c r="N85" s="136" t="e">
        <f t="shared" ref="N85" si="112">N84/N77</f>
        <v>#DIV/0!</v>
      </c>
      <c r="O85" s="136">
        <f t="shared" ref="O85" si="113">O84/O77</f>
        <v>0</v>
      </c>
      <c r="P85" s="136" t="e">
        <f t="shared" ref="P85" si="114">P84/P77</f>
        <v>#DIV/0!</v>
      </c>
      <c r="Q85" s="136">
        <f t="shared" ref="Q85" si="115">Q84/Q77</f>
        <v>0</v>
      </c>
      <c r="R85" s="136">
        <f t="shared" ref="R85" si="116">R84/R77</f>
        <v>0</v>
      </c>
      <c r="S85" s="136">
        <f t="shared" ref="S85" si="117">S84/S77</f>
        <v>0</v>
      </c>
      <c r="T85" s="136" t="e">
        <f t="shared" ref="T85" si="118">T84/T77</f>
        <v>#DIV/0!</v>
      </c>
      <c r="U85" s="136" t="e">
        <f t="shared" ref="U85" si="119">U84/U77</f>
        <v>#DIV/0!</v>
      </c>
      <c r="V85" s="136">
        <f>V84/V77</f>
        <v>6.6666666666666666E-2</v>
      </c>
      <c r="W85" s="136">
        <f t="shared" ref="W85:AF85" si="120">W84/W77</f>
        <v>0.08</v>
      </c>
      <c r="X85" s="136" t="e">
        <f t="shared" si="120"/>
        <v>#DIV/0!</v>
      </c>
      <c r="Y85" s="136" t="e">
        <f t="shared" si="120"/>
        <v>#DIV/0!</v>
      </c>
      <c r="Z85" s="136" t="e">
        <f t="shared" si="120"/>
        <v>#DIV/0!</v>
      </c>
      <c r="AA85" s="136" t="e">
        <f t="shared" si="120"/>
        <v>#DIV/0!</v>
      </c>
      <c r="AB85" s="136" t="e">
        <f t="shared" si="120"/>
        <v>#DIV/0!</v>
      </c>
      <c r="AC85" s="136" t="e">
        <f t="shared" si="120"/>
        <v>#DIV/0!</v>
      </c>
      <c r="AD85" s="136" t="e">
        <f t="shared" si="120"/>
        <v>#DIV/0!</v>
      </c>
      <c r="AE85" s="136" t="e">
        <f t="shared" si="120"/>
        <v>#DIV/0!</v>
      </c>
      <c r="AF85" s="136" t="e">
        <f t="shared" si="120"/>
        <v>#DIV/0!</v>
      </c>
      <c r="AH85" s="32"/>
    </row>
    <row r="87" spans="1:34" x14ac:dyDescent="0.25">
      <c r="A87" s="73" t="s">
        <v>60</v>
      </c>
      <c r="B87" s="73"/>
      <c r="S87" s="43">
        <f t="shared" ref="S87:AE87" si="121">S35-S36-S78</f>
        <v>28</v>
      </c>
      <c r="T87" s="43">
        <f t="shared" si="121"/>
        <v>0</v>
      </c>
      <c r="U87" s="43">
        <f t="shared" si="121"/>
        <v>0</v>
      </c>
      <c r="V87" s="43">
        <f t="shared" si="121"/>
        <v>0</v>
      </c>
      <c r="W87" s="43">
        <f t="shared" si="121"/>
        <v>1</v>
      </c>
      <c r="X87" s="108">
        <f t="shared" si="121"/>
        <v>0</v>
      </c>
      <c r="Y87" s="43">
        <f t="shared" si="121"/>
        <v>0</v>
      </c>
      <c r="Z87" s="43">
        <f t="shared" si="121"/>
        <v>0</v>
      </c>
      <c r="AA87" s="43">
        <f t="shared" si="121"/>
        <v>0</v>
      </c>
      <c r="AB87" s="43">
        <f t="shared" si="121"/>
        <v>0</v>
      </c>
      <c r="AC87" s="43">
        <f t="shared" si="121"/>
        <v>0</v>
      </c>
      <c r="AD87" s="43">
        <f t="shared" si="121"/>
        <v>0</v>
      </c>
      <c r="AE87" s="43">
        <f t="shared" si="121"/>
        <v>0</v>
      </c>
      <c r="AF87" s="43">
        <f t="shared" ref="AF87" si="122">AF35-AF36-AF78</f>
        <v>0</v>
      </c>
    </row>
    <row r="88" spans="1:34" x14ac:dyDescent="0.25">
      <c r="A88" s="73" t="s">
        <v>61</v>
      </c>
      <c r="B88" s="73"/>
      <c r="S88">
        <f t="shared" ref="S88" si="123">S87/S35</f>
        <v>0.73684210526315785</v>
      </c>
      <c r="T88" t="e">
        <f t="shared" ref="T88" si="124">T87/T35</f>
        <v>#DIV/0!</v>
      </c>
      <c r="U88" t="e">
        <f t="shared" ref="U88" si="125">U87/U35</f>
        <v>#DIV/0!</v>
      </c>
      <c r="V88">
        <f>IFERROR(V87/V35*100,"")</f>
        <v>0</v>
      </c>
      <c r="W88">
        <f t="shared" ref="W88:AF88" si="126">IFERROR(W87/W35*100,"")</f>
        <v>1.3333333333333335</v>
      </c>
      <c r="X88" s="106" t="str">
        <f t="shared" si="126"/>
        <v/>
      </c>
      <c r="Y88" t="str">
        <f t="shared" si="126"/>
        <v/>
      </c>
      <c r="Z88" t="str">
        <f t="shared" si="126"/>
        <v/>
      </c>
      <c r="AA88" t="str">
        <f t="shared" si="126"/>
        <v/>
      </c>
      <c r="AB88" t="str">
        <f t="shared" si="126"/>
        <v/>
      </c>
      <c r="AC88" t="str">
        <f t="shared" si="126"/>
        <v/>
      </c>
      <c r="AD88" t="str">
        <f t="shared" si="126"/>
        <v/>
      </c>
      <c r="AE88" t="str">
        <f t="shared" si="126"/>
        <v/>
      </c>
      <c r="AF88" t="str">
        <f t="shared" si="126"/>
        <v/>
      </c>
    </row>
  </sheetData>
  <mergeCells count="24">
    <mergeCell ref="A37:B37"/>
    <mergeCell ref="A2:A18"/>
    <mergeCell ref="A19:A34"/>
    <mergeCell ref="A35:B35"/>
    <mergeCell ref="A36:B36"/>
    <mergeCell ref="A80:B80"/>
    <mergeCell ref="A38:B38"/>
    <mergeCell ref="A39:B39"/>
    <mergeCell ref="A40:B40"/>
    <mergeCell ref="A41:B41"/>
    <mergeCell ref="A43:B43"/>
    <mergeCell ref="A44:A60"/>
    <mergeCell ref="A61:A73"/>
    <mergeCell ref="A74:A76"/>
    <mergeCell ref="A77:B77"/>
    <mergeCell ref="A78:B78"/>
    <mergeCell ref="A79:B79"/>
    <mergeCell ref="A88:B88"/>
    <mergeCell ref="A81:B81"/>
    <mergeCell ref="A82:B82"/>
    <mergeCell ref="A83:B83"/>
    <mergeCell ref="A84:B84"/>
    <mergeCell ref="A85:B85"/>
    <mergeCell ref="A87:B87"/>
  </mergeCells>
  <conditionalFormatting sqref="AH2:AH34">
    <cfRule type="top10" dxfId="5" priority="1" rank="5"/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F8238-9014-461D-9FBB-3A84D11D4D4D}">
  <sheetPr codeName="Feuil3">
    <pageSetUpPr fitToPage="1"/>
  </sheetPr>
  <dimension ref="A1:AH90"/>
  <sheetViews>
    <sheetView zoomScale="90" zoomScaleNormal="90" workbookViewId="0">
      <pane xSplit="2" ySplit="1" topLeftCell="C8" activePane="bottomRight" state="frozen"/>
      <selection pane="topRight" activeCell="C1" sqref="C1"/>
      <selection pane="bottomLeft" activeCell="A2" sqref="A2"/>
      <selection pane="bottomRight" activeCell="O2" sqref="O2"/>
    </sheetView>
  </sheetViews>
  <sheetFormatPr baseColWidth="10" defaultRowHeight="15" x14ac:dyDescent="0.25"/>
  <cols>
    <col min="1" max="1" width="12.5703125" bestFit="1" customWidth="1"/>
    <col min="2" max="2" width="18" customWidth="1"/>
    <col min="3" max="6" width="6" style="1" customWidth="1"/>
    <col min="7" max="21" width="6" customWidth="1"/>
    <col min="22" max="22" width="8.42578125" customWidth="1"/>
    <col min="23" max="23" width="5.7109375" style="106" customWidth="1"/>
    <col min="24" max="32" width="6" customWidth="1"/>
    <col min="33" max="33" width="1.7109375" customWidth="1"/>
    <col min="34" max="34" width="7.7109375" customWidth="1"/>
    <col min="35" max="35" width="3.28515625" customWidth="1"/>
  </cols>
  <sheetData>
    <row r="1" spans="1:34" ht="55.5" thickBot="1" x14ac:dyDescent="0.3">
      <c r="A1" s="47" t="s">
        <v>31</v>
      </c>
      <c r="B1" s="48"/>
      <c r="C1" s="19">
        <v>44713</v>
      </c>
      <c r="D1" s="19">
        <f>C1+1</f>
        <v>44714</v>
      </c>
      <c r="E1" s="19">
        <f t="shared" ref="E1:AF1" si="0">D1+1</f>
        <v>44715</v>
      </c>
      <c r="F1" s="19">
        <f t="shared" si="0"/>
        <v>44716</v>
      </c>
      <c r="G1" s="19">
        <f t="shared" si="0"/>
        <v>44717</v>
      </c>
      <c r="H1" s="19">
        <f t="shared" si="0"/>
        <v>44718</v>
      </c>
      <c r="I1" s="19">
        <f t="shared" si="0"/>
        <v>44719</v>
      </c>
      <c r="J1" s="19">
        <f t="shared" si="0"/>
        <v>44720</v>
      </c>
      <c r="K1" s="19">
        <f t="shared" si="0"/>
        <v>44721</v>
      </c>
      <c r="L1" s="19">
        <f t="shared" si="0"/>
        <v>44722</v>
      </c>
      <c r="M1" s="19">
        <f t="shared" si="0"/>
        <v>44723</v>
      </c>
      <c r="N1" s="19">
        <f t="shared" si="0"/>
        <v>44724</v>
      </c>
      <c r="O1" s="19">
        <f t="shared" si="0"/>
        <v>44725</v>
      </c>
      <c r="P1" s="19">
        <f t="shared" si="0"/>
        <v>44726</v>
      </c>
      <c r="Q1" s="19">
        <f t="shared" si="0"/>
        <v>44727</v>
      </c>
      <c r="R1" s="19">
        <f t="shared" si="0"/>
        <v>44728</v>
      </c>
      <c r="S1" s="19">
        <f t="shared" si="0"/>
        <v>44729</v>
      </c>
      <c r="T1" s="19">
        <f t="shared" si="0"/>
        <v>44730</v>
      </c>
      <c r="U1" s="19">
        <f t="shared" si="0"/>
        <v>44731</v>
      </c>
      <c r="V1" s="19">
        <f t="shared" si="0"/>
        <v>44732</v>
      </c>
      <c r="W1" s="100">
        <f t="shared" si="0"/>
        <v>44733</v>
      </c>
      <c r="X1" s="19">
        <f t="shared" si="0"/>
        <v>44734</v>
      </c>
      <c r="Y1" s="19">
        <f t="shared" si="0"/>
        <v>44735</v>
      </c>
      <c r="Z1" s="19">
        <f t="shared" si="0"/>
        <v>44736</v>
      </c>
      <c r="AA1" s="19">
        <f t="shared" si="0"/>
        <v>44737</v>
      </c>
      <c r="AB1" s="19">
        <f t="shared" si="0"/>
        <v>44738</v>
      </c>
      <c r="AC1" s="19">
        <f t="shared" si="0"/>
        <v>44739</v>
      </c>
      <c r="AD1" s="19">
        <f t="shared" si="0"/>
        <v>44740</v>
      </c>
      <c r="AE1" s="19">
        <f t="shared" si="0"/>
        <v>44741</v>
      </c>
      <c r="AF1" s="19">
        <f t="shared" si="0"/>
        <v>44742</v>
      </c>
      <c r="AG1" s="19"/>
      <c r="AH1" s="31" t="s">
        <v>30</v>
      </c>
    </row>
    <row r="2" spans="1:34" x14ac:dyDescent="0.25">
      <c r="A2" s="64" t="s">
        <v>28</v>
      </c>
      <c r="B2" s="20" t="s">
        <v>63</v>
      </c>
      <c r="C2" s="15"/>
      <c r="D2" s="15"/>
      <c r="E2" s="15">
        <v>1</v>
      </c>
      <c r="F2" s="15"/>
      <c r="G2" s="9"/>
      <c r="H2" s="9"/>
      <c r="I2" s="9"/>
      <c r="J2" s="9"/>
      <c r="K2" s="15"/>
      <c r="L2" s="15"/>
      <c r="M2" s="15"/>
      <c r="N2" s="15"/>
      <c r="O2" s="9"/>
      <c r="P2" s="9"/>
      <c r="Q2" s="9"/>
      <c r="R2" s="9">
        <v>1</v>
      </c>
      <c r="S2" s="15"/>
      <c r="T2" s="15"/>
      <c r="U2" s="15"/>
      <c r="V2" s="15"/>
      <c r="W2" s="101">
        <v>1</v>
      </c>
      <c r="X2" s="9"/>
      <c r="Y2" s="9"/>
      <c r="Z2" s="9"/>
      <c r="AA2" s="15"/>
      <c r="AB2" s="15"/>
      <c r="AC2" s="15"/>
      <c r="AD2" s="15"/>
      <c r="AE2" s="9"/>
      <c r="AF2" s="10"/>
      <c r="AH2" s="32">
        <f>SUM(C2:AF2)</f>
        <v>3</v>
      </c>
    </row>
    <row r="3" spans="1:34" x14ac:dyDescent="0.25">
      <c r="A3" s="65"/>
      <c r="B3" s="21" t="s">
        <v>64</v>
      </c>
      <c r="C3" s="16"/>
      <c r="D3" s="16">
        <v>5</v>
      </c>
      <c r="E3" s="16">
        <v>1</v>
      </c>
      <c r="F3" s="16"/>
      <c r="G3" s="11"/>
      <c r="H3" s="11"/>
      <c r="I3" s="11"/>
      <c r="J3" s="11"/>
      <c r="K3" s="16"/>
      <c r="L3" s="16"/>
      <c r="M3" s="16"/>
      <c r="N3" s="16"/>
      <c r="O3" s="11"/>
      <c r="P3" s="11"/>
      <c r="Q3" s="11">
        <v>1</v>
      </c>
      <c r="R3" s="11">
        <v>1</v>
      </c>
      <c r="S3" s="16"/>
      <c r="T3" s="16"/>
      <c r="U3" s="16"/>
      <c r="V3" s="16"/>
      <c r="W3" s="102"/>
      <c r="X3" s="11"/>
      <c r="Y3" s="11"/>
      <c r="Z3" s="11"/>
      <c r="AA3" s="16"/>
      <c r="AB3" s="16"/>
      <c r="AC3" s="16"/>
      <c r="AD3" s="16"/>
      <c r="AE3" s="11"/>
      <c r="AF3" s="12"/>
      <c r="AH3" s="32">
        <f t="shared" ref="AH3:AH36" si="1">SUM(C3:AF3)</f>
        <v>8</v>
      </c>
    </row>
    <row r="4" spans="1:34" x14ac:dyDescent="0.25">
      <c r="A4" s="65"/>
      <c r="B4" s="21" t="s">
        <v>65</v>
      </c>
      <c r="C4" s="16">
        <v>3</v>
      </c>
      <c r="D4" s="16">
        <v>2</v>
      </c>
      <c r="E4" s="16"/>
      <c r="F4" s="16"/>
      <c r="G4" s="11"/>
      <c r="H4" s="11"/>
      <c r="I4" s="11"/>
      <c r="J4" s="11"/>
      <c r="K4" s="16"/>
      <c r="L4" s="16"/>
      <c r="M4" s="16"/>
      <c r="N4" s="16"/>
      <c r="O4" s="11"/>
      <c r="P4" s="11"/>
      <c r="Q4" s="11"/>
      <c r="R4" s="11"/>
      <c r="S4" s="16"/>
      <c r="T4" s="16"/>
      <c r="U4" s="16"/>
      <c r="V4" s="16"/>
      <c r="W4" s="102"/>
      <c r="X4" s="11"/>
      <c r="Y4" s="11"/>
      <c r="Z4" s="11"/>
      <c r="AA4" s="16"/>
      <c r="AB4" s="16"/>
      <c r="AC4" s="16"/>
      <c r="AD4" s="16"/>
      <c r="AE4" s="11"/>
      <c r="AF4" s="12"/>
      <c r="AH4" s="32">
        <f t="shared" si="1"/>
        <v>5</v>
      </c>
    </row>
    <row r="5" spans="1:34" x14ac:dyDescent="0.25">
      <c r="A5" s="65"/>
      <c r="B5" s="21" t="s">
        <v>3</v>
      </c>
      <c r="C5" s="16"/>
      <c r="D5" s="16"/>
      <c r="E5" s="16"/>
      <c r="F5" s="16"/>
      <c r="G5" s="11"/>
      <c r="H5" s="11"/>
      <c r="I5" s="11"/>
      <c r="J5" s="11"/>
      <c r="K5" s="16">
        <v>2</v>
      </c>
      <c r="L5" s="16"/>
      <c r="M5" s="16"/>
      <c r="N5" s="16"/>
      <c r="O5" s="11"/>
      <c r="P5" s="11"/>
      <c r="Q5" s="11"/>
      <c r="R5" s="11"/>
      <c r="S5" s="16"/>
      <c r="T5" s="16"/>
      <c r="U5" s="16"/>
      <c r="V5" s="16"/>
      <c r="W5" s="102"/>
      <c r="X5" s="11"/>
      <c r="Y5" s="11"/>
      <c r="Z5" s="11"/>
      <c r="AA5" s="16"/>
      <c r="AB5" s="16"/>
      <c r="AC5" s="16"/>
      <c r="AD5" s="16"/>
      <c r="AE5" s="11"/>
      <c r="AF5" s="12"/>
      <c r="AH5" s="32">
        <f t="shared" si="1"/>
        <v>2</v>
      </c>
    </row>
    <row r="6" spans="1:34" x14ac:dyDescent="0.25">
      <c r="A6" s="65"/>
      <c r="B6" s="21" t="s">
        <v>4</v>
      </c>
      <c r="C6" s="16"/>
      <c r="D6" s="16"/>
      <c r="E6" s="16"/>
      <c r="F6" s="16"/>
      <c r="G6" s="11"/>
      <c r="H6" s="11"/>
      <c r="I6" s="11">
        <v>1</v>
      </c>
      <c r="J6" s="11">
        <v>1</v>
      </c>
      <c r="K6" s="16"/>
      <c r="L6" s="16"/>
      <c r="M6" s="16"/>
      <c r="N6" s="16"/>
      <c r="O6" s="11"/>
      <c r="P6" s="11"/>
      <c r="Q6" s="11"/>
      <c r="R6" s="11"/>
      <c r="S6" s="16"/>
      <c r="T6" s="16"/>
      <c r="U6" s="16"/>
      <c r="V6" s="16"/>
      <c r="W6" s="102">
        <v>1</v>
      </c>
      <c r="X6" s="11"/>
      <c r="Y6" s="11"/>
      <c r="Z6" s="11"/>
      <c r="AA6" s="16"/>
      <c r="AB6" s="16"/>
      <c r="AC6" s="16"/>
      <c r="AD6" s="16"/>
      <c r="AE6" s="11"/>
      <c r="AF6" s="12"/>
      <c r="AH6" s="32">
        <f t="shared" si="1"/>
        <v>3</v>
      </c>
    </row>
    <row r="7" spans="1:34" x14ac:dyDescent="0.25">
      <c r="A7" s="65"/>
      <c r="B7" s="21" t="s">
        <v>66</v>
      </c>
      <c r="C7" s="16"/>
      <c r="D7" s="16"/>
      <c r="E7" s="16"/>
      <c r="F7" s="16"/>
      <c r="G7" s="11"/>
      <c r="H7" s="11"/>
      <c r="I7" s="11"/>
      <c r="J7" s="11"/>
      <c r="K7" s="16"/>
      <c r="L7" s="16"/>
      <c r="M7" s="16"/>
      <c r="N7" s="16"/>
      <c r="O7" s="11"/>
      <c r="P7" s="11"/>
      <c r="Q7" s="11"/>
      <c r="R7" s="11"/>
      <c r="S7" s="16"/>
      <c r="T7" s="16"/>
      <c r="U7" s="16"/>
      <c r="V7" s="16"/>
      <c r="W7" s="102"/>
      <c r="X7" s="11"/>
      <c r="Y7" s="11"/>
      <c r="Z7" s="11"/>
      <c r="AA7" s="16"/>
      <c r="AB7" s="16"/>
      <c r="AC7" s="16"/>
      <c r="AD7" s="16"/>
      <c r="AE7" s="11"/>
      <c r="AF7" s="12"/>
      <c r="AH7" s="32">
        <f t="shared" si="1"/>
        <v>0</v>
      </c>
    </row>
    <row r="8" spans="1:34" x14ac:dyDescent="0.25">
      <c r="A8" s="65"/>
      <c r="B8" s="21" t="s">
        <v>6</v>
      </c>
      <c r="C8" s="16"/>
      <c r="D8" s="16"/>
      <c r="E8" s="16"/>
      <c r="F8" s="16"/>
      <c r="G8" s="11"/>
      <c r="H8" s="11"/>
      <c r="I8" s="11"/>
      <c r="J8" s="11"/>
      <c r="K8" s="16"/>
      <c r="L8" s="16"/>
      <c r="M8" s="16"/>
      <c r="N8" s="16"/>
      <c r="O8" s="11"/>
      <c r="P8" s="11"/>
      <c r="Q8" s="11"/>
      <c r="R8" s="11"/>
      <c r="S8" s="16"/>
      <c r="T8" s="16"/>
      <c r="U8" s="16"/>
      <c r="V8" s="16"/>
      <c r="W8" s="102"/>
      <c r="X8" s="11"/>
      <c r="Y8" s="11"/>
      <c r="Z8" s="11"/>
      <c r="AA8" s="16"/>
      <c r="AB8" s="16"/>
      <c r="AC8" s="16"/>
      <c r="AD8" s="16"/>
      <c r="AE8" s="11"/>
      <c r="AF8" s="12"/>
      <c r="AH8" s="32">
        <f t="shared" si="1"/>
        <v>0</v>
      </c>
    </row>
    <row r="9" spans="1:34" x14ac:dyDescent="0.25">
      <c r="A9" s="65"/>
      <c r="B9" s="21" t="s">
        <v>7</v>
      </c>
      <c r="C9" s="16"/>
      <c r="D9" s="16"/>
      <c r="E9" s="16"/>
      <c r="F9" s="16"/>
      <c r="G9" s="11"/>
      <c r="H9" s="11"/>
      <c r="I9" s="11"/>
      <c r="J9" s="11"/>
      <c r="K9" s="16"/>
      <c r="L9" s="16"/>
      <c r="M9" s="16"/>
      <c r="N9" s="16"/>
      <c r="O9" s="11"/>
      <c r="P9" s="11"/>
      <c r="Q9" s="11"/>
      <c r="R9" s="11"/>
      <c r="S9" s="16"/>
      <c r="T9" s="16"/>
      <c r="U9" s="16"/>
      <c r="V9" s="16"/>
      <c r="W9" s="102"/>
      <c r="X9" s="11"/>
      <c r="Y9" s="11"/>
      <c r="Z9" s="11"/>
      <c r="AA9" s="16"/>
      <c r="AB9" s="16"/>
      <c r="AC9" s="16"/>
      <c r="AD9" s="16"/>
      <c r="AE9" s="11"/>
      <c r="AF9" s="12"/>
      <c r="AH9" s="32">
        <f t="shared" si="1"/>
        <v>0</v>
      </c>
    </row>
    <row r="10" spans="1:34" x14ac:dyDescent="0.25">
      <c r="A10" s="65"/>
      <c r="B10" s="21" t="s">
        <v>8</v>
      </c>
      <c r="C10" s="16"/>
      <c r="D10" s="16"/>
      <c r="E10" s="16"/>
      <c r="F10" s="16"/>
      <c r="G10" s="11"/>
      <c r="H10" s="11"/>
      <c r="I10" s="11"/>
      <c r="J10" s="11"/>
      <c r="K10" s="16"/>
      <c r="L10" s="16"/>
      <c r="M10" s="16"/>
      <c r="N10" s="16"/>
      <c r="O10" s="11"/>
      <c r="P10" s="11"/>
      <c r="Q10" s="11"/>
      <c r="R10" s="11"/>
      <c r="S10" s="16"/>
      <c r="T10" s="16"/>
      <c r="U10" s="16"/>
      <c r="V10" s="16"/>
      <c r="W10" s="102"/>
      <c r="X10" s="11"/>
      <c r="Y10" s="11"/>
      <c r="Z10" s="11"/>
      <c r="AA10" s="16"/>
      <c r="AB10" s="16"/>
      <c r="AC10" s="16"/>
      <c r="AD10" s="16"/>
      <c r="AE10" s="11"/>
      <c r="AF10" s="12"/>
      <c r="AH10" s="32">
        <f t="shared" si="1"/>
        <v>0</v>
      </c>
    </row>
    <row r="11" spans="1:34" x14ac:dyDescent="0.25">
      <c r="A11" s="65"/>
      <c r="B11" s="21" t="s">
        <v>9</v>
      </c>
      <c r="C11" s="16"/>
      <c r="D11" s="16"/>
      <c r="E11" s="16"/>
      <c r="F11" s="16"/>
      <c r="G11" s="11"/>
      <c r="H11" s="11"/>
      <c r="I11" s="11"/>
      <c r="J11" s="11"/>
      <c r="K11" s="16"/>
      <c r="L11" s="16"/>
      <c r="M11" s="16"/>
      <c r="N11" s="16"/>
      <c r="O11" s="11"/>
      <c r="P11" s="11"/>
      <c r="Q11" s="11"/>
      <c r="R11" s="11"/>
      <c r="S11" s="16"/>
      <c r="T11" s="16"/>
      <c r="U11" s="16"/>
      <c r="V11" s="16"/>
      <c r="W11" s="102"/>
      <c r="X11" s="11"/>
      <c r="Y11" s="11"/>
      <c r="Z11" s="11"/>
      <c r="AA11" s="16"/>
      <c r="AB11" s="16"/>
      <c r="AC11" s="16"/>
      <c r="AD11" s="16"/>
      <c r="AE11" s="11"/>
      <c r="AF11" s="12"/>
      <c r="AH11" s="32">
        <f t="shared" si="1"/>
        <v>0</v>
      </c>
    </row>
    <row r="12" spans="1:34" x14ac:dyDescent="0.25">
      <c r="A12" s="65"/>
      <c r="B12" s="21" t="s">
        <v>10</v>
      </c>
      <c r="C12" s="16"/>
      <c r="D12" s="16"/>
      <c r="E12" s="16"/>
      <c r="F12" s="16"/>
      <c r="G12" s="11"/>
      <c r="H12" s="11"/>
      <c r="I12" s="11"/>
      <c r="J12" s="11"/>
      <c r="K12" s="16"/>
      <c r="L12" s="16"/>
      <c r="M12" s="16"/>
      <c r="N12" s="16"/>
      <c r="O12" s="11"/>
      <c r="P12" s="11"/>
      <c r="Q12" s="11"/>
      <c r="R12" s="11"/>
      <c r="S12" s="16"/>
      <c r="T12" s="16"/>
      <c r="U12" s="16"/>
      <c r="V12" s="16"/>
      <c r="W12" s="102"/>
      <c r="X12" s="11"/>
      <c r="Y12" s="11"/>
      <c r="Z12" s="11"/>
      <c r="AA12" s="16"/>
      <c r="AB12" s="16"/>
      <c r="AC12" s="16"/>
      <c r="AD12" s="16"/>
      <c r="AE12" s="11"/>
      <c r="AF12" s="12"/>
      <c r="AH12" s="32">
        <f t="shared" si="1"/>
        <v>0</v>
      </c>
    </row>
    <row r="13" spans="1:34" x14ac:dyDescent="0.25">
      <c r="A13" s="65"/>
      <c r="B13" s="21" t="s">
        <v>11</v>
      </c>
      <c r="C13" s="16"/>
      <c r="D13" s="16"/>
      <c r="E13" s="16"/>
      <c r="F13" s="16"/>
      <c r="G13" s="11"/>
      <c r="H13" s="11"/>
      <c r="I13" s="11"/>
      <c r="J13" s="11"/>
      <c r="K13" s="16"/>
      <c r="L13" s="16"/>
      <c r="M13" s="16"/>
      <c r="N13" s="16"/>
      <c r="O13" s="11"/>
      <c r="P13" s="11"/>
      <c r="Q13" s="11"/>
      <c r="R13" s="11"/>
      <c r="S13" s="16"/>
      <c r="T13" s="16"/>
      <c r="U13" s="16"/>
      <c r="V13" s="16"/>
      <c r="W13" s="102"/>
      <c r="X13" s="11"/>
      <c r="Y13" s="11"/>
      <c r="Z13" s="11"/>
      <c r="AA13" s="16"/>
      <c r="AB13" s="16"/>
      <c r="AC13" s="16"/>
      <c r="AD13" s="16"/>
      <c r="AE13" s="11"/>
      <c r="AF13" s="12"/>
      <c r="AH13" s="32">
        <f t="shared" si="1"/>
        <v>0</v>
      </c>
    </row>
    <row r="14" spans="1:34" x14ac:dyDescent="0.25">
      <c r="A14" s="65"/>
      <c r="B14" s="21" t="s">
        <v>12</v>
      </c>
      <c r="C14" s="16"/>
      <c r="D14" s="16"/>
      <c r="E14" s="16"/>
      <c r="F14" s="16"/>
      <c r="G14" s="11"/>
      <c r="H14" s="11"/>
      <c r="I14" s="11"/>
      <c r="J14" s="11"/>
      <c r="K14" s="16"/>
      <c r="L14" s="16"/>
      <c r="M14" s="16"/>
      <c r="N14" s="16"/>
      <c r="O14" s="11"/>
      <c r="P14" s="11"/>
      <c r="Q14" s="11"/>
      <c r="R14" s="11"/>
      <c r="S14" s="16"/>
      <c r="T14" s="16"/>
      <c r="U14" s="16"/>
      <c r="V14" s="16"/>
      <c r="W14" s="102"/>
      <c r="X14" s="11"/>
      <c r="Y14" s="11"/>
      <c r="Z14" s="11"/>
      <c r="AA14" s="16"/>
      <c r="AB14" s="16"/>
      <c r="AC14" s="16"/>
      <c r="AD14" s="16"/>
      <c r="AE14" s="11"/>
      <c r="AF14" s="12"/>
      <c r="AH14" s="32">
        <f t="shared" si="1"/>
        <v>0</v>
      </c>
    </row>
    <row r="15" spans="1:34" x14ac:dyDescent="0.25">
      <c r="A15" s="65"/>
      <c r="B15" s="21" t="s">
        <v>70</v>
      </c>
      <c r="C15" s="16"/>
      <c r="D15" s="16"/>
      <c r="E15" s="16"/>
      <c r="F15" s="16"/>
      <c r="G15" s="11"/>
      <c r="H15" s="11"/>
      <c r="I15" s="11"/>
      <c r="J15" s="11"/>
      <c r="K15" s="16"/>
      <c r="L15" s="16"/>
      <c r="M15" s="16"/>
      <c r="N15" s="16"/>
      <c r="O15" s="11"/>
      <c r="P15" s="11"/>
      <c r="Q15" s="11"/>
      <c r="R15" s="11"/>
      <c r="S15" s="16"/>
      <c r="T15" s="16"/>
      <c r="U15" s="16"/>
      <c r="V15" s="16"/>
      <c r="W15" s="102"/>
      <c r="X15" s="11"/>
      <c r="Y15" s="11"/>
      <c r="Z15" s="11"/>
      <c r="AA15" s="16"/>
      <c r="AB15" s="16"/>
      <c r="AC15" s="16"/>
      <c r="AD15" s="16"/>
      <c r="AE15" s="11"/>
      <c r="AF15" s="12"/>
      <c r="AH15" s="32">
        <f t="shared" si="1"/>
        <v>0</v>
      </c>
    </row>
    <row r="16" spans="1:34" x14ac:dyDescent="0.25">
      <c r="A16" s="65"/>
      <c r="B16" s="21" t="s">
        <v>20</v>
      </c>
      <c r="C16" s="34"/>
      <c r="D16" s="34"/>
      <c r="E16" s="34"/>
      <c r="F16" s="34"/>
      <c r="G16" s="35"/>
      <c r="H16" s="35"/>
      <c r="I16" s="35"/>
      <c r="J16" s="35"/>
      <c r="K16" s="34"/>
      <c r="L16" s="34"/>
      <c r="M16" s="34"/>
      <c r="N16" s="34"/>
      <c r="O16" s="35"/>
      <c r="P16" s="35"/>
      <c r="Q16" s="35"/>
      <c r="R16" s="35"/>
      <c r="S16" s="34"/>
      <c r="T16" s="34"/>
      <c r="U16" s="34"/>
      <c r="V16" s="34"/>
      <c r="W16" s="103"/>
      <c r="X16" s="35"/>
      <c r="Y16" s="35"/>
      <c r="Z16" s="35"/>
      <c r="AA16" s="34"/>
      <c r="AB16" s="34"/>
      <c r="AC16" s="34"/>
      <c r="AD16" s="34"/>
      <c r="AE16" s="35"/>
      <c r="AF16" s="36"/>
      <c r="AH16" s="32">
        <f t="shared" si="1"/>
        <v>0</v>
      </c>
    </row>
    <row r="17" spans="1:34" x14ac:dyDescent="0.25">
      <c r="A17" s="65"/>
      <c r="B17" s="21"/>
      <c r="C17" s="34"/>
      <c r="D17" s="34"/>
      <c r="E17" s="34"/>
      <c r="F17" s="34"/>
      <c r="G17" s="35"/>
      <c r="H17" s="35"/>
      <c r="I17" s="35"/>
      <c r="J17" s="35"/>
      <c r="K17" s="34"/>
      <c r="L17" s="34"/>
      <c r="M17" s="34"/>
      <c r="N17" s="34"/>
      <c r="O17" s="35"/>
      <c r="P17" s="35"/>
      <c r="Q17" s="35"/>
      <c r="R17" s="35"/>
      <c r="S17" s="34"/>
      <c r="T17" s="34"/>
      <c r="U17" s="34"/>
      <c r="V17" s="34"/>
      <c r="W17" s="103"/>
      <c r="X17" s="35"/>
      <c r="Y17" s="35"/>
      <c r="Z17" s="35"/>
      <c r="AA17" s="34"/>
      <c r="AB17" s="34"/>
      <c r="AC17" s="34"/>
      <c r="AD17" s="34"/>
      <c r="AE17" s="35"/>
      <c r="AF17" s="36"/>
      <c r="AH17" s="32">
        <f t="shared" si="1"/>
        <v>0</v>
      </c>
    </row>
    <row r="18" spans="1:34" ht="15.75" thickBot="1" x14ac:dyDescent="0.3">
      <c r="A18" s="66"/>
      <c r="B18" s="22"/>
      <c r="C18" s="17"/>
      <c r="D18" s="17"/>
      <c r="E18" s="17"/>
      <c r="F18" s="17"/>
      <c r="G18" s="13"/>
      <c r="H18" s="13"/>
      <c r="I18" s="13"/>
      <c r="J18" s="13"/>
      <c r="K18" s="17"/>
      <c r="L18" s="17"/>
      <c r="M18" s="17"/>
      <c r="N18" s="17"/>
      <c r="O18" s="13"/>
      <c r="P18" s="13"/>
      <c r="Q18" s="13"/>
      <c r="R18" s="13"/>
      <c r="S18" s="17"/>
      <c r="T18" s="17"/>
      <c r="U18" s="17"/>
      <c r="V18" s="17"/>
      <c r="W18" s="104"/>
      <c r="X18" s="13"/>
      <c r="Y18" s="13"/>
      <c r="Z18" s="13"/>
      <c r="AA18" s="17"/>
      <c r="AB18" s="17"/>
      <c r="AC18" s="17"/>
      <c r="AD18" s="17"/>
      <c r="AE18" s="13"/>
      <c r="AF18" s="14"/>
      <c r="AH18" s="32">
        <f t="shared" si="1"/>
        <v>0</v>
      </c>
    </row>
    <row r="19" spans="1:34" ht="15.75" thickBot="1" x14ac:dyDescent="0.3">
      <c r="A19" s="84" t="s">
        <v>29</v>
      </c>
      <c r="B19" s="22" t="s">
        <v>67</v>
      </c>
      <c r="C19" s="15"/>
      <c r="D19" s="15"/>
      <c r="E19" s="15"/>
      <c r="F19" s="15"/>
      <c r="G19" s="9"/>
      <c r="H19" s="9"/>
      <c r="I19" s="9"/>
      <c r="J19" s="9"/>
      <c r="K19" s="15"/>
      <c r="L19" s="15"/>
      <c r="M19" s="15"/>
      <c r="N19" s="15"/>
      <c r="O19" s="9"/>
      <c r="P19" s="9">
        <v>2</v>
      </c>
      <c r="Q19" s="9"/>
      <c r="R19" s="9"/>
      <c r="S19" s="15"/>
      <c r="T19" s="15"/>
      <c r="U19" s="15"/>
      <c r="V19" s="15"/>
      <c r="W19" s="101">
        <v>1</v>
      </c>
      <c r="X19" s="9"/>
      <c r="Y19" s="9"/>
      <c r="Z19" s="9"/>
      <c r="AA19" s="15"/>
      <c r="AB19" s="15"/>
      <c r="AC19" s="15"/>
      <c r="AD19" s="15"/>
      <c r="AE19" s="9"/>
      <c r="AF19" s="10"/>
      <c r="AH19" s="32">
        <f t="shared" si="1"/>
        <v>3</v>
      </c>
    </row>
    <row r="20" spans="1:34" x14ac:dyDescent="0.25">
      <c r="A20" s="84"/>
      <c r="B20" s="24" t="s">
        <v>62</v>
      </c>
      <c r="C20" s="16"/>
      <c r="D20" s="16">
        <v>2</v>
      </c>
      <c r="E20" s="16">
        <v>1</v>
      </c>
      <c r="F20" s="16"/>
      <c r="G20" s="11"/>
      <c r="H20" s="11"/>
      <c r="I20" s="11"/>
      <c r="J20" s="11"/>
      <c r="K20" s="16">
        <v>3</v>
      </c>
      <c r="L20" s="16"/>
      <c r="M20" s="16"/>
      <c r="N20" s="16"/>
      <c r="O20" s="11"/>
      <c r="P20" s="11">
        <v>1</v>
      </c>
      <c r="Q20" s="11"/>
      <c r="R20" s="11">
        <v>1</v>
      </c>
      <c r="S20" s="16"/>
      <c r="T20" s="16"/>
      <c r="U20" s="16"/>
      <c r="V20" s="16"/>
      <c r="W20" s="102">
        <v>1</v>
      </c>
      <c r="X20" s="11"/>
      <c r="Y20" s="11"/>
      <c r="Z20" s="11"/>
      <c r="AA20" s="16"/>
      <c r="AB20" s="16"/>
      <c r="AC20" s="16"/>
      <c r="AD20" s="16"/>
      <c r="AE20" s="11"/>
      <c r="AF20" s="12"/>
      <c r="AH20" s="32">
        <f t="shared" si="1"/>
        <v>9</v>
      </c>
    </row>
    <row r="21" spans="1:34" x14ac:dyDescent="0.25">
      <c r="A21" s="84"/>
      <c r="B21" s="25" t="s">
        <v>68</v>
      </c>
      <c r="C21" s="16">
        <v>1</v>
      </c>
      <c r="D21" s="16"/>
      <c r="E21" s="16"/>
      <c r="F21" s="16"/>
      <c r="G21" s="11"/>
      <c r="H21" s="11"/>
      <c r="I21" s="11">
        <v>2</v>
      </c>
      <c r="J21" s="11">
        <v>2</v>
      </c>
      <c r="K21" s="16"/>
      <c r="L21" s="16"/>
      <c r="M21" s="16"/>
      <c r="N21" s="16"/>
      <c r="O21" s="11"/>
      <c r="P21" s="11">
        <v>1</v>
      </c>
      <c r="Q21" s="11"/>
      <c r="R21" s="11"/>
      <c r="S21" s="16"/>
      <c r="T21" s="16"/>
      <c r="U21" s="16"/>
      <c r="V21" s="16"/>
      <c r="W21" s="102">
        <v>1</v>
      </c>
      <c r="X21" s="11"/>
      <c r="Y21" s="11"/>
      <c r="Z21" s="11"/>
      <c r="AA21" s="16"/>
      <c r="AB21" s="16"/>
      <c r="AC21" s="16"/>
      <c r="AD21" s="16"/>
      <c r="AE21" s="11"/>
      <c r="AF21" s="12"/>
      <c r="AH21" s="32">
        <f t="shared" si="1"/>
        <v>7</v>
      </c>
    </row>
    <row r="22" spans="1:34" x14ac:dyDescent="0.25">
      <c r="A22" s="84"/>
      <c r="B22" s="25" t="s">
        <v>13</v>
      </c>
      <c r="C22" s="16"/>
      <c r="D22" s="16"/>
      <c r="E22" s="16">
        <v>1</v>
      </c>
      <c r="F22" s="16"/>
      <c r="G22" s="11"/>
      <c r="H22" s="11"/>
      <c r="I22" s="11"/>
      <c r="J22" s="11"/>
      <c r="K22" s="16"/>
      <c r="L22" s="16"/>
      <c r="M22" s="16"/>
      <c r="N22" s="16"/>
      <c r="O22" s="11"/>
      <c r="P22" s="11"/>
      <c r="Q22" s="11"/>
      <c r="R22" s="11"/>
      <c r="S22" s="16"/>
      <c r="T22" s="16"/>
      <c r="U22" s="16"/>
      <c r="V22" s="16"/>
      <c r="W22" s="102"/>
      <c r="X22" s="11"/>
      <c r="Y22" s="11"/>
      <c r="Z22" s="11"/>
      <c r="AA22" s="16"/>
      <c r="AB22" s="16"/>
      <c r="AC22" s="16"/>
      <c r="AD22" s="16"/>
      <c r="AE22" s="11"/>
      <c r="AF22" s="12"/>
      <c r="AH22" s="32">
        <f t="shared" si="1"/>
        <v>1</v>
      </c>
    </row>
    <row r="23" spans="1:34" x14ac:dyDescent="0.25">
      <c r="A23" s="84"/>
      <c r="B23" s="25" t="s">
        <v>14</v>
      </c>
      <c r="C23" s="16"/>
      <c r="D23" s="16"/>
      <c r="E23" s="16"/>
      <c r="F23" s="16"/>
      <c r="G23" s="11"/>
      <c r="H23" s="11"/>
      <c r="I23" s="11">
        <v>1</v>
      </c>
      <c r="J23" s="11"/>
      <c r="K23" s="16"/>
      <c r="L23" s="16"/>
      <c r="M23" s="16"/>
      <c r="N23" s="16"/>
      <c r="O23" s="11"/>
      <c r="P23" s="11">
        <v>1</v>
      </c>
      <c r="Q23" s="11"/>
      <c r="R23" s="11">
        <v>1</v>
      </c>
      <c r="S23" s="16"/>
      <c r="T23" s="16"/>
      <c r="U23" s="16"/>
      <c r="V23" s="16"/>
      <c r="W23" s="102">
        <v>1</v>
      </c>
      <c r="X23" s="11"/>
      <c r="Y23" s="11"/>
      <c r="Z23" s="11"/>
      <c r="AA23" s="16"/>
      <c r="AB23" s="16"/>
      <c r="AC23" s="16"/>
      <c r="AD23" s="16"/>
      <c r="AE23" s="11"/>
      <c r="AF23" s="12"/>
      <c r="AH23" s="32">
        <f t="shared" si="1"/>
        <v>4</v>
      </c>
    </row>
    <row r="24" spans="1:34" x14ac:dyDescent="0.25">
      <c r="A24" s="84"/>
      <c r="B24" s="25" t="s">
        <v>69</v>
      </c>
      <c r="C24" s="16"/>
      <c r="D24" s="16">
        <v>2</v>
      </c>
      <c r="E24" s="16"/>
      <c r="F24" s="16"/>
      <c r="G24" s="11"/>
      <c r="H24" s="11"/>
      <c r="I24" s="11"/>
      <c r="J24" s="11"/>
      <c r="K24" s="16"/>
      <c r="L24" s="16"/>
      <c r="M24" s="16"/>
      <c r="N24" s="16"/>
      <c r="O24" s="11"/>
      <c r="P24" s="11">
        <v>1</v>
      </c>
      <c r="Q24" s="11"/>
      <c r="R24" s="11"/>
      <c r="S24" s="16"/>
      <c r="T24" s="16"/>
      <c r="U24" s="16"/>
      <c r="V24" s="16"/>
      <c r="W24" s="102">
        <v>2</v>
      </c>
      <c r="X24" s="11"/>
      <c r="Y24" s="11"/>
      <c r="Z24" s="11"/>
      <c r="AA24" s="16"/>
      <c r="AB24" s="16"/>
      <c r="AC24" s="16"/>
      <c r="AD24" s="16"/>
      <c r="AE24" s="11"/>
      <c r="AF24" s="12"/>
      <c r="AH24" s="32">
        <f t="shared" si="1"/>
        <v>5</v>
      </c>
    </row>
    <row r="25" spans="1:34" x14ac:dyDescent="0.25">
      <c r="A25" s="84"/>
      <c r="B25" s="25" t="s">
        <v>15</v>
      </c>
      <c r="C25" s="16"/>
      <c r="D25" s="16"/>
      <c r="E25" s="16"/>
      <c r="F25" s="16"/>
      <c r="G25" s="11"/>
      <c r="H25" s="11"/>
      <c r="I25" s="11"/>
      <c r="J25" s="11"/>
      <c r="K25" s="16"/>
      <c r="L25" s="16"/>
      <c r="M25" s="16"/>
      <c r="N25" s="16"/>
      <c r="O25" s="11"/>
      <c r="P25" s="11"/>
      <c r="Q25" s="11"/>
      <c r="R25" s="11"/>
      <c r="S25" s="16"/>
      <c r="T25" s="16"/>
      <c r="U25" s="16"/>
      <c r="V25" s="16"/>
      <c r="W25" s="102"/>
      <c r="X25" s="11"/>
      <c r="Y25" s="11"/>
      <c r="Z25" s="11"/>
      <c r="AA25" s="16"/>
      <c r="AB25" s="16"/>
      <c r="AC25" s="16"/>
      <c r="AD25" s="16"/>
      <c r="AE25" s="11"/>
      <c r="AF25" s="12"/>
      <c r="AH25" s="32">
        <f t="shared" si="1"/>
        <v>0</v>
      </c>
    </row>
    <row r="26" spans="1:34" x14ac:dyDescent="0.25">
      <c r="A26" s="84"/>
      <c r="B26" s="25" t="s">
        <v>16</v>
      </c>
      <c r="C26" s="16"/>
      <c r="D26" s="16"/>
      <c r="E26" s="16"/>
      <c r="F26" s="16"/>
      <c r="G26" s="11"/>
      <c r="H26" s="11"/>
      <c r="I26" s="11"/>
      <c r="J26" s="11">
        <v>1</v>
      </c>
      <c r="K26" s="16"/>
      <c r="L26" s="16"/>
      <c r="M26" s="16"/>
      <c r="N26" s="16"/>
      <c r="O26" s="11"/>
      <c r="P26" s="11">
        <v>2</v>
      </c>
      <c r="Q26" s="11"/>
      <c r="R26" s="11"/>
      <c r="S26" s="16"/>
      <c r="T26" s="16"/>
      <c r="U26" s="16"/>
      <c r="V26" s="16"/>
      <c r="W26" s="102"/>
      <c r="X26" s="11"/>
      <c r="Y26" s="11"/>
      <c r="Z26" s="11"/>
      <c r="AA26" s="16"/>
      <c r="AB26" s="16"/>
      <c r="AC26" s="16"/>
      <c r="AD26" s="16"/>
      <c r="AE26" s="11"/>
      <c r="AF26" s="12"/>
      <c r="AH26" s="32">
        <f t="shared" si="1"/>
        <v>3</v>
      </c>
    </row>
    <row r="27" spans="1:34" x14ac:dyDescent="0.25">
      <c r="A27" s="84"/>
      <c r="B27" s="25" t="s">
        <v>17</v>
      </c>
      <c r="C27" s="16"/>
      <c r="D27" s="16"/>
      <c r="E27" s="16"/>
      <c r="F27" s="16"/>
      <c r="G27" s="11"/>
      <c r="H27" s="11"/>
      <c r="I27" s="11"/>
      <c r="J27" s="11"/>
      <c r="K27" s="16"/>
      <c r="L27" s="16"/>
      <c r="M27" s="16"/>
      <c r="N27" s="16"/>
      <c r="O27" s="11"/>
      <c r="P27" s="11"/>
      <c r="Q27" s="11"/>
      <c r="R27" s="11"/>
      <c r="S27" s="16"/>
      <c r="T27" s="16"/>
      <c r="U27" s="16"/>
      <c r="V27" s="16"/>
      <c r="W27" s="102"/>
      <c r="X27" s="11"/>
      <c r="Y27" s="11"/>
      <c r="Z27" s="11"/>
      <c r="AA27" s="16"/>
      <c r="AB27" s="16"/>
      <c r="AC27" s="16"/>
      <c r="AD27" s="16"/>
      <c r="AE27" s="11"/>
      <c r="AF27" s="12"/>
      <c r="AH27" s="32">
        <f t="shared" si="1"/>
        <v>0</v>
      </c>
    </row>
    <row r="28" spans="1:34" ht="30" x14ac:dyDescent="0.25">
      <c r="A28" s="84"/>
      <c r="B28" s="25" t="s">
        <v>115</v>
      </c>
      <c r="C28" s="16"/>
      <c r="D28" s="16"/>
      <c r="E28" s="16"/>
      <c r="F28" s="16"/>
      <c r="G28" s="11"/>
      <c r="H28" s="11"/>
      <c r="I28" s="11"/>
      <c r="J28" s="11"/>
      <c r="K28" s="16"/>
      <c r="L28" s="16"/>
      <c r="M28" s="16"/>
      <c r="N28" s="16"/>
      <c r="O28" s="11"/>
      <c r="P28" s="11">
        <v>2</v>
      </c>
      <c r="Q28" s="11"/>
      <c r="R28" s="11">
        <v>1</v>
      </c>
      <c r="S28" s="16"/>
      <c r="T28" s="16"/>
      <c r="U28" s="16"/>
      <c r="V28" s="16"/>
      <c r="W28" s="102"/>
      <c r="X28" s="11"/>
      <c r="Y28" s="11"/>
      <c r="Z28" s="11"/>
      <c r="AA28" s="16"/>
      <c r="AB28" s="16"/>
      <c r="AC28" s="16"/>
      <c r="AD28" s="16"/>
      <c r="AE28" s="11"/>
      <c r="AF28" s="12"/>
      <c r="AH28" s="32">
        <f t="shared" si="1"/>
        <v>3</v>
      </c>
    </row>
    <row r="29" spans="1:34" x14ac:dyDescent="0.25">
      <c r="A29" s="84"/>
      <c r="B29" s="25" t="s">
        <v>18</v>
      </c>
      <c r="C29" s="16"/>
      <c r="D29" s="16"/>
      <c r="E29" s="16"/>
      <c r="F29" s="16"/>
      <c r="G29" s="11"/>
      <c r="H29" s="11"/>
      <c r="I29" s="11"/>
      <c r="J29" s="11"/>
      <c r="K29" s="16"/>
      <c r="L29" s="16"/>
      <c r="M29" s="16"/>
      <c r="N29" s="16"/>
      <c r="O29" s="11"/>
      <c r="P29" s="11"/>
      <c r="Q29" s="11"/>
      <c r="R29" s="11"/>
      <c r="S29" s="16"/>
      <c r="T29" s="16"/>
      <c r="U29" s="16"/>
      <c r="V29" s="16"/>
      <c r="W29" s="102"/>
      <c r="X29" s="11"/>
      <c r="Y29" s="11"/>
      <c r="Z29" s="11"/>
      <c r="AA29" s="16"/>
      <c r="AB29" s="16"/>
      <c r="AC29" s="16"/>
      <c r="AD29" s="16"/>
      <c r="AE29" s="11"/>
      <c r="AF29" s="12"/>
      <c r="AH29" s="32">
        <f t="shared" si="1"/>
        <v>0</v>
      </c>
    </row>
    <row r="30" spans="1:34" ht="15.75" thickBot="1" x14ac:dyDescent="0.3">
      <c r="A30" s="84"/>
      <c r="B30" s="22" t="s">
        <v>72</v>
      </c>
      <c r="C30" s="34"/>
      <c r="D30" s="34"/>
      <c r="E30" s="34"/>
      <c r="F30" s="34"/>
      <c r="G30" s="35"/>
      <c r="H30" s="35"/>
      <c r="I30" s="35"/>
      <c r="J30" s="35"/>
      <c r="K30" s="34"/>
      <c r="L30" s="34"/>
      <c r="M30" s="34"/>
      <c r="N30" s="34"/>
      <c r="O30" s="35"/>
      <c r="P30" s="35"/>
      <c r="Q30" s="35"/>
      <c r="R30" s="35"/>
      <c r="S30" s="34"/>
      <c r="T30" s="34"/>
      <c r="U30" s="34"/>
      <c r="V30" s="34"/>
      <c r="W30" s="103"/>
      <c r="X30" s="35"/>
      <c r="Y30" s="35"/>
      <c r="Z30" s="35"/>
      <c r="AA30" s="34"/>
      <c r="AB30" s="34"/>
      <c r="AC30" s="34"/>
      <c r="AD30" s="34"/>
      <c r="AE30" s="35"/>
      <c r="AF30" s="36"/>
      <c r="AH30" s="32">
        <f t="shared" si="1"/>
        <v>0</v>
      </c>
    </row>
    <row r="31" spans="1:34" x14ac:dyDescent="0.25">
      <c r="A31" s="84"/>
      <c r="B31" s="8" t="s">
        <v>50</v>
      </c>
      <c r="C31" s="34"/>
      <c r="D31" s="34"/>
      <c r="E31" s="34"/>
      <c r="F31" s="34"/>
      <c r="G31" s="35"/>
      <c r="H31" s="35"/>
      <c r="I31" s="35"/>
      <c r="J31" s="35"/>
      <c r="K31" s="34"/>
      <c r="L31" s="34"/>
      <c r="M31" s="34"/>
      <c r="N31" s="34"/>
      <c r="O31" s="35"/>
      <c r="P31" s="35"/>
      <c r="Q31" s="35"/>
      <c r="R31" s="35"/>
      <c r="S31" s="34"/>
      <c r="T31" s="34"/>
      <c r="U31" s="34"/>
      <c r="V31" s="34"/>
      <c r="W31" s="103"/>
      <c r="X31" s="35"/>
      <c r="Y31" s="35"/>
      <c r="Z31" s="35"/>
      <c r="AA31" s="34"/>
      <c r="AB31" s="34"/>
      <c r="AC31" s="34"/>
      <c r="AD31" s="34"/>
      <c r="AE31" s="35"/>
      <c r="AF31" s="36"/>
      <c r="AH31" s="32">
        <f t="shared" si="1"/>
        <v>0</v>
      </c>
    </row>
    <row r="32" spans="1:34" x14ac:dyDescent="0.25">
      <c r="A32" s="84"/>
      <c r="B32" s="8"/>
      <c r="C32" s="34"/>
      <c r="D32" s="34"/>
      <c r="E32" s="34"/>
      <c r="F32" s="34"/>
      <c r="G32" s="35"/>
      <c r="H32" s="35"/>
      <c r="I32" s="35"/>
      <c r="J32" s="35"/>
      <c r="K32" s="34"/>
      <c r="L32" s="34"/>
      <c r="M32" s="34"/>
      <c r="N32" s="34"/>
      <c r="O32" s="35"/>
      <c r="P32" s="35"/>
      <c r="Q32" s="35"/>
      <c r="R32" s="35"/>
      <c r="S32" s="34"/>
      <c r="T32" s="34"/>
      <c r="U32" s="34"/>
      <c r="V32" s="34"/>
      <c r="W32" s="103"/>
      <c r="X32" s="35"/>
      <c r="Y32" s="35"/>
      <c r="Z32" s="35"/>
      <c r="AA32" s="34"/>
      <c r="AB32" s="34"/>
      <c r="AC32" s="34"/>
      <c r="AD32" s="34"/>
      <c r="AE32" s="35"/>
      <c r="AF32" s="36"/>
      <c r="AH32" s="32">
        <f t="shared" si="1"/>
        <v>0</v>
      </c>
    </row>
    <row r="33" spans="1:34" x14ac:dyDescent="0.25">
      <c r="A33" s="84"/>
      <c r="B33" s="8" t="s">
        <v>51</v>
      </c>
      <c r="C33" s="34"/>
      <c r="D33" s="34"/>
      <c r="E33" s="34"/>
      <c r="F33" s="34"/>
      <c r="G33" s="35"/>
      <c r="H33" s="35"/>
      <c r="I33" s="35"/>
      <c r="J33" s="35"/>
      <c r="K33" s="34"/>
      <c r="L33" s="34"/>
      <c r="M33" s="34"/>
      <c r="N33" s="34"/>
      <c r="O33" s="35"/>
      <c r="P33" s="35"/>
      <c r="Q33" s="35"/>
      <c r="R33" s="35"/>
      <c r="S33" s="34"/>
      <c r="T33" s="34"/>
      <c r="U33" s="34"/>
      <c r="V33" s="34"/>
      <c r="W33" s="103"/>
      <c r="X33" s="35"/>
      <c r="Y33" s="35"/>
      <c r="Z33" s="35"/>
      <c r="AA33" s="34"/>
      <c r="AB33" s="34"/>
      <c r="AC33" s="34"/>
      <c r="AD33" s="34"/>
      <c r="AE33" s="35"/>
      <c r="AF33" s="36"/>
      <c r="AH33" s="32">
        <f t="shared" si="1"/>
        <v>0</v>
      </c>
    </row>
    <row r="34" spans="1:34" ht="30.75" thickBot="1" x14ac:dyDescent="0.3">
      <c r="A34" s="85"/>
      <c r="B34" s="8" t="s">
        <v>73</v>
      </c>
      <c r="C34" s="17"/>
      <c r="D34" s="17"/>
      <c r="E34" s="17"/>
      <c r="F34" s="17"/>
      <c r="G34" s="13"/>
      <c r="H34" s="13"/>
      <c r="I34" s="13"/>
      <c r="J34" s="13"/>
      <c r="K34" s="17"/>
      <c r="L34" s="17"/>
      <c r="M34" s="17"/>
      <c r="N34" s="17"/>
      <c r="O34" s="13"/>
      <c r="P34" s="13"/>
      <c r="Q34" s="13"/>
      <c r="R34" s="13"/>
      <c r="S34" s="17"/>
      <c r="T34" s="17"/>
      <c r="U34" s="17"/>
      <c r="V34" s="17"/>
      <c r="W34" s="104"/>
      <c r="X34" s="13"/>
      <c r="Y34" s="13"/>
      <c r="Z34" s="13"/>
      <c r="AA34" s="17"/>
      <c r="AB34" s="17"/>
      <c r="AC34" s="17"/>
      <c r="AD34" s="17"/>
      <c r="AE34" s="13"/>
      <c r="AF34" s="14"/>
      <c r="AH34" s="32">
        <f t="shared" si="1"/>
        <v>0</v>
      </c>
    </row>
    <row r="35" spans="1:34" x14ac:dyDescent="0.25">
      <c r="A35" s="67" t="s">
        <v>21</v>
      </c>
      <c r="B35" s="68"/>
      <c r="C35" s="38">
        <v>101</v>
      </c>
      <c r="D35" s="38">
        <v>230</v>
      </c>
      <c r="E35" s="38">
        <v>75</v>
      </c>
      <c r="F35" s="38"/>
      <c r="G35" s="39"/>
      <c r="H35" s="39"/>
      <c r="I35" s="39">
        <v>64</v>
      </c>
      <c r="J35" s="39">
        <v>68</v>
      </c>
      <c r="K35" s="39">
        <v>81</v>
      </c>
      <c r="L35" s="39"/>
      <c r="M35" s="39"/>
      <c r="N35" s="39"/>
      <c r="O35" s="40"/>
      <c r="P35" s="40">
        <v>122</v>
      </c>
      <c r="Q35" s="40">
        <v>61</v>
      </c>
      <c r="R35" s="40">
        <v>138</v>
      </c>
      <c r="S35" s="40"/>
      <c r="T35" s="40"/>
      <c r="U35" s="40"/>
      <c r="V35" s="40"/>
      <c r="W35" s="105">
        <f>16+30+4+3</f>
        <v>53</v>
      </c>
      <c r="X35" s="40"/>
      <c r="Y35" s="40"/>
      <c r="Z35" s="40"/>
      <c r="AA35" s="40"/>
      <c r="AB35" s="40"/>
      <c r="AC35" s="40"/>
      <c r="AD35" s="40"/>
      <c r="AE35" s="40"/>
      <c r="AF35" s="41"/>
      <c r="AH35" s="32">
        <f>SUM(C35:AF35)</f>
        <v>993</v>
      </c>
    </row>
    <row r="36" spans="1:34" x14ac:dyDescent="0.25">
      <c r="A36" s="69" t="s">
        <v>25</v>
      </c>
      <c r="B36" s="70"/>
      <c r="C36" s="42">
        <f t="shared" ref="C36:AF36" si="2">SUM(C2:C34)</f>
        <v>4</v>
      </c>
      <c r="D36" s="42">
        <f t="shared" si="2"/>
        <v>11</v>
      </c>
      <c r="E36" s="42">
        <f t="shared" si="2"/>
        <v>4</v>
      </c>
      <c r="F36" s="42">
        <f t="shared" si="2"/>
        <v>0</v>
      </c>
      <c r="G36" s="42">
        <f t="shared" si="2"/>
        <v>0</v>
      </c>
      <c r="H36" s="42">
        <f t="shared" si="2"/>
        <v>0</v>
      </c>
      <c r="I36" s="42">
        <f t="shared" si="2"/>
        <v>4</v>
      </c>
      <c r="J36" s="42">
        <f t="shared" si="2"/>
        <v>4</v>
      </c>
      <c r="K36" s="42">
        <f t="shared" si="2"/>
        <v>5</v>
      </c>
      <c r="L36" s="42">
        <f t="shared" si="2"/>
        <v>0</v>
      </c>
      <c r="M36" s="42">
        <f t="shared" si="2"/>
        <v>0</v>
      </c>
      <c r="N36" s="42">
        <f t="shared" si="2"/>
        <v>0</v>
      </c>
      <c r="O36" s="42">
        <f t="shared" si="2"/>
        <v>0</v>
      </c>
      <c r="P36" s="42">
        <f t="shared" si="2"/>
        <v>10</v>
      </c>
      <c r="Q36" s="42">
        <f t="shared" si="2"/>
        <v>1</v>
      </c>
      <c r="R36" s="42">
        <f t="shared" si="2"/>
        <v>5</v>
      </c>
      <c r="S36" s="42">
        <f t="shared" si="2"/>
        <v>0</v>
      </c>
      <c r="T36" s="42">
        <f t="shared" si="2"/>
        <v>0</v>
      </c>
      <c r="U36" s="42">
        <f t="shared" si="2"/>
        <v>0</v>
      </c>
      <c r="V36" s="42">
        <f t="shared" si="2"/>
        <v>0</v>
      </c>
      <c r="W36" s="42">
        <f t="shared" ref="W36" si="3">SUM(W2:W34)</f>
        <v>8</v>
      </c>
      <c r="X36" s="42">
        <f t="shared" si="2"/>
        <v>0</v>
      </c>
      <c r="Y36" s="42">
        <f t="shared" si="2"/>
        <v>0</v>
      </c>
      <c r="Z36" s="42">
        <f t="shared" si="2"/>
        <v>0</v>
      </c>
      <c r="AA36" s="42">
        <f t="shared" si="2"/>
        <v>0</v>
      </c>
      <c r="AB36" s="42">
        <f t="shared" si="2"/>
        <v>0</v>
      </c>
      <c r="AC36" s="42">
        <f t="shared" si="2"/>
        <v>0</v>
      </c>
      <c r="AD36" s="42">
        <f t="shared" si="2"/>
        <v>0</v>
      </c>
      <c r="AE36" s="42">
        <f t="shared" si="2"/>
        <v>0</v>
      </c>
      <c r="AF36" s="42">
        <f t="shared" si="2"/>
        <v>0</v>
      </c>
      <c r="AH36" s="32">
        <f t="shared" si="1"/>
        <v>56</v>
      </c>
    </row>
    <row r="37" spans="1:34" x14ac:dyDescent="0.25">
      <c r="A37" s="71" t="s">
        <v>22</v>
      </c>
      <c r="B37" s="72"/>
      <c r="C37" s="130">
        <f>C36/C35</f>
        <v>3.9603960396039604E-2</v>
      </c>
      <c r="D37" s="130">
        <f t="shared" ref="D37:AF37" si="4">D36/D35</f>
        <v>4.7826086956521741E-2</v>
      </c>
      <c r="E37" s="130">
        <f t="shared" si="4"/>
        <v>5.3333333333333337E-2</v>
      </c>
      <c r="F37" s="130" t="e">
        <f t="shared" si="4"/>
        <v>#DIV/0!</v>
      </c>
      <c r="G37" s="130" t="e">
        <f t="shared" si="4"/>
        <v>#DIV/0!</v>
      </c>
      <c r="H37" s="130" t="e">
        <f t="shared" si="4"/>
        <v>#DIV/0!</v>
      </c>
      <c r="I37" s="130">
        <f t="shared" si="4"/>
        <v>6.25E-2</v>
      </c>
      <c r="J37" s="130">
        <f t="shared" si="4"/>
        <v>5.8823529411764705E-2</v>
      </c>
      <c r="K37" s="130">
        <f t="shared" si="4"/>
        <v>6.1728395061728392E-2</v>
      </c>
      <c r="L37" s="130" t="e">
        <f t="shared" si="4"/>
        <v>#DIV/0!</v>
      </c>
      <c r="M37" s="130" t="e">
        <f t="shared" si="4"/>
        <v>#DIV/0!</v>
      </c>
      <c r="N37" s="130" t="e">
        <f t="shared" si="4"/>
        <v>#DIV/0!</v>
      </c>
      <c r="O37" s="130" t="e">
        <f t="shared" si="4"/>
        <v>#DIV/0!</v>
      </c>
      <c r="P37" s="130">
        <f t="shared" si="4"/>
        <v>8.1967213114754092E-2</v>
      </c>
      <c r="Q37" s="130">
        <f t="shared" si="4"/>
        <v>1.6393442622950821E-2</v>
      </c>
      <c r="R37" s="130">
        <f t="shared" si="4"/>
        <v>3.6231884057971016E-2</v>
      </c>
      <c r="S37" s="130" t="e">
        <f t="shared" si="4"/>
        <v>#DIV/0!</v>
      </c>
      <c r="T37" s="130" t="e">
        <f t="shared" si="4"/>
        <v>#DIV/0!</v>
      </c>
      <c r="U37" s="130" t="e">
        <f t="shared" si="4"/>
        <v>#DIV/0!</v>
      </c>
      <c r="V37" s="130" t="e">
        <f t="shared" si="4"/>
        <v>#DIV/0!</v>
      </c>
      <c r="W37" s="130">
        <f t="shared" si="4"/>
        <v>0.15094339622641509</v>
      </c>
      <c r="X37" s="130" t="e">
        <f t="shared" si="4"/>
        <v>#DIV/0!</v>
      </c>
      <c r="Y37" s="130" t="e">
        <f t="shared" si="4"/>
        <v>#DIV/0!</v>
      </c>
      <c r="Z37" s="130" t="e">
        <f t="shared" si="4"/>
        <v>#DIV/0!</v>
      </c>
      <c r="AA37" s="130" t="e">
        <f t="shared" si="4"/>
        <v>#DIV/0!</v>
      </c>
      <c r="AB37" s="130" t="e">
        <f t="shared" si="4"/>
        <v>#DIV/0!</v>
      </c>
      <c r="AC37" s="130" t="e">
        <f t="shared" si="4"/>
        <v>#DIV/0!</v>
      </c>
      <c r="AD37" s="130" t="e">
        <f t="shared" si="4"/>
        <v>#DIV/0!</v>
      </c>
      <c r="AE37" s="130" t="e">
        <f t="shared" si="4"/>
        <v>#DIV/0!</v>
      </c>
      <c r="AF37" s="130" t="e">
        <f t="shared" si="4"/>
        <v>#DIV/0!</v>
      </c>
      <c r="AH37" s="44">
        <f t="shared" ref="C37:AH37" si="5">IFERROR(AH36/AH35*100,"")</f>
        <v>5.6394763343403831</v>
      </c>
    </row>
    <row r="38" spans="1:34" x14ac:dyDescent="0.25">
      <c r="A38" s="69" t="s">
        <v>23</v>
      </c>
      <c r="B38" s="70"/>
      <c r="C38" s="42">
        <f t="shared" ref="C38:U38" si="6">SUM(C2:C18)</f>
        <v>3</v>
      </c>
      <c r="D38" s="42">
        <f t="shared" si="6"/>
        <v>7</v>
      </c>
      <c r="E38" s="42">
        <f t="shared" si="6"/>
        <v>2</v>
      </c>
      <c r="F38" s="42">
        <f t="shared" si="6"/>
        <v>0</v>
      </c>
      <c r="G38" s="42">
        <f t="shared" si="6"/>
        <v>0</v>
      </c>
      <c r="H38" s="42">
        <f t="shared" si="6"/>
        <v>0</v>
      </c>
      <c r="I38" s="42">
        <f t="shared" si="6"/>
        <v>1</v>
      </c>
      <c r="J38" s="42">
        <f t="shared" si="6"/>
        <v>1</v>
      </c>
      <c r="K38" s="42">
        <f t="shared" si="6"/>
        <v>2</v>
      </c>
      <c r="L38" s="42">
        <f t="shared" si="6"/>
        <v>0</v>
      </c>
      <c r="M38" s="42">
        <f t="shared" si="6"/>
        <v>0</v>
      </c>
      <c r="N38" s="42">
        <f t="shared" si="6"/>
        <v>0</v>
      </c>
      <c r="O38" s="42">
        <f t="shared" si="6"/>
        <v>0</v>
      </c>
      <c r="P38" s="42">
        <f t="shared" si="6"/>
        <v>0</v>
      </c>
      <c r="Q38" s="42">
        <f t="shared" si="6"/>
        <v>1</v>
      </c>
      <c r="R38" s="42">
        <f t="shared" si="6"/>
        <v>2</v>
      </c>
      <c r="S38" s="42">
        <f t="shared" si="6"/>
        <v>0</v>
      </c>
      <c r="T38" s="42">
        <f t="shared" si="6"/>
        <v>0</v>
      </c>
      <c r="U38" s="42">
        <f t="shared" si="6"/>
        <v>0</v>
      </c>
      <c r="V38" s="42">
        <f>SUM(V2:V18)</f>
        <v>0</v>
      </c>
      <c r="W38" s="42">
        <f>SUM(W2:W18)</f>
        <v>2</v>
      </c>
      <c r="X38" s="42">
        <f t="shared" ref="W38:AH38" si="7">SUM(X2:X18)</f>
        <v>0</v>
      </c>
      <c r="Y38" s="42">
        <f t="shared" si="7"/>
        <v>0</v>
      </c>
      <c r="Z38" s="42">
        <f t="shared" si="7"/>
        <v>0</v>
      </c>
      <c r="AA38" s="42">
        <f t="shared" si="7"/>
        <v>0</v>
      </c>
      <c r="AB38" s="42">
        <f t="shared" si="7"/>
        <v>0</v>
      </c>
      <c r="AC38" s="42">
        <f t="shared" si="7"/>
        <v>0</v>
      </c>
      <c r="AD38" s="42">
        <f t="shared" si="7"/>
        <v>0</v>
      </c>
      <c r="AE38" s="42">
        <f t="shared" si="7"/>
        <v>0</v>
      </c>
      <c r="AF38" s="42">
        <f t="shared" si="7"/>
        <v>0</v>
      </c>
      <c r="AH38" s="42">
        <f t="shared" si="7"/>
        <v>21</v>
      </c>
    </row>
    <row r="39" spans="1:34" x14ac:dyDescent="0.25">
      <c r="A39" s="71" t="s">
        <v>26</v>
      </c>
      <c r="B39" s="72"/>
      <c r="C39" s="138">
        <f>C38/C35</f>
        <v>2.9702970297029702E-2</v>
      </c>
      <c r="D39" s="138">
        <f t="shared" ref="D39:AF39" si="8">D38/D35</f>
        <v>3.0434782608695653E-2</v>
      </c>
      <c r="E39" s="138">
        <f t="shared" si="8"/>
        <v>2.6666666666666668E-2</v>
      </c>
      <c r="F39" s="138" t="e">
        <f t="shared" si="8"/>
        <v>#DIV/0!</v>
      </c>
      <c r="G39" s="138" t="e">
        <f t="shared" si="8"/>
        <v>#DIV/0!</v>
      </c>
      <c r="H39" s="138" t="e">
        <f t="shared" si="8"/>
        <v>#DIV/0!</v>
      </c>
      <c r="I39" s="138">
        <f t="shared" si="8"/>
        <v>1.5625E-2</v>
      </c>
      <c r="J39" s="138">
        <f t="shared" si="8"/>
        <v>1.4705882352941176E-2</v>
      </c>
      <c r="K39" s="138">
        <f t="shared" si="8"/>
        <v>2.4691358024691357E-2</v>
      </c>
      <c r="L39" s="138" t="e">
        <f t="shared" si="8"/>
        <v>#DIV/0!</v>
      </c>
      <c r="M39" s="138" t="e">
        <f t="shared" si="8"/>
        <v>#DIV/0!</v>
      </c>
      <c r="N39" s="138" t="e">
        <f t="shared" si="8"/>
        <v>#DIV/0!</v>
      </c>
      <c r="O39" s="138" t="e">
        <f t="shared" si="8"/>
        <v>#DIV/0!</v>
      </c>
      <c r="P39" s="138">
        <f t="shared" si="8"/>
        <v>0</v>
      </c>
      <c r="Q39" s="138">
        <f t="shared" si="8"/>
        <v>1.6393442622950821E-2</v>
      </c>
      <c r="R39" s="138">
        <f t="shared" si="8"/>
        <v>1.4492753623188406E-2</v>
      </c>
      <c r="S39" s="138" t="e">
        <f t="shared" si="8"/>
        <v>#DIV/0!</v>
      </c>
      <c r="T39" s="138" t="e">
        <f t="shared" si="8"/>
        <v>#DIV/0!</v>
      </c>
      <c r="U39" s="138" t="e">
        <f t="shared" si="8"/>
        <v>#DIV/0!</v>
      </c>
      <c r="V39" s="138" t="e">
        <f t="shared" si="8"/>
        <v>#DIV/0!</v>
      </c>
      <c r="W39" s="138">
        <f t="shared" si="8"/>
        <v>3.7735849056603772E-2</v>
      </c>
      <c r="X39" s="138" t="e">
        <f t="shared" si="8"/>
        <v>#DIV/0!</v>
      </c>
      <c r="Y39" s="138" t="e">
        <f t="shared" si="8"/>
        <v>#DIV/0!</v>
      </c>
      <c r="Z39" s="138" t="e">
        <f t="shared" si="8"/>
        <v>#DIV/0!</v>
      </c>
      <c r="AA39" s="138" t="e">
        <f t="shared" si="8"/>
        <v>#DIV/0!</v>
      </c>
      <c r="AB39" s="138" t="e">
        <f t="shared" si="8"/>
        <v>#DIV/0!</v>
      </c>
      <c r="AC39" s="138" t="e">
        <f t="shared" si="8"/>
        <v>#DIV/0!</v>
      </c>
      <c r="AD39" s="138" t="e">
        <f t="shared" si="8"/>
        <v>#DIV/0!</v>
      </c>
      <c r="AE39" s="138" t="e">
        <f t="shared" si="8"/>
        <v>#DIV/0!</v>
      </c>
      <c r="AF39" s="138" t="e">
        <f t="shared" si="8"/>
        <v>#DIV/0!</v>
      </c>
      <c r="AH39" s="45">
        <f t="shared" ref="W39:AH39" si="9">IFERROR(AH38/AH35*100,"")</f>
        <v>2.1148036253776437</v>
      </c>
    </row>
    <row r="40" spans="1:34" x14ac:dyDescent="0.25">
      <c r="A40" s="69" t="s">
        <v>24</v>
      </c>
      <c r="B40" s="70"/>
      <c r="C40" s="42">
        <f t="shared" ref="C40:U40" si="10">SUM(C19:C34)</f>
        <v>1</v>
      </c>
      <c r="D40" s="42">
        <f t="shared" si="10"/>
        <v>4</v>
      </c>
      <c r="E40" s="42">
        <f t="shared" si="10"/>
        <v>2</v>
      </c>
      <c r="F40" s="42">
        <f t="shared" si="10"/>
        <v>0</v>
      </c>
      <c r="G40" s="42">
        <f t="shared" si="10"/>
        <v>0</v>
      </c>
      <c r="H40" s="42">
        <f t="shared" si="10"/>
        <v>0</v>
      </c>
      <c r="I40" s="42">
        <f t="shared" si="10"/>
        <v>3</v>
      </c>
      <c r="J40" s="42">
        <f t="shared" si="10"/>
        <v>3</v>
      </c>
      <c r="K40" s="42">
        <f t="shared" si="10"/>
        <v>3</v>
      </c>
      <c r="L40" s="42">
        <f t="shared" si="10"/>
        <v>0</v>
      </c>
      <c r="M40" s="42">
        <f t="shared" si="10"/>
        <v>0</v>
      </c>
      <c r="N40" s="42">
        <f t="shared" si="10"/>
        <v>0</v>
      </c>
      <c r="O40" s="42">
        <f t="shared" si="10"/>
        <v>0</v>
      </c>
      <c r="P40" s="42">
        <f t="shared" si="10"/>
        <v>10</v>
      </c>
      <c r="Q40" s="42">
        <f t="shared" si="10"/>
        <v>0</v>
      </c>
      <c r="R40" s="42">
        <f t="shared" si="10"/>
        <v>3</v>
      </c>
      <c r="S40" s="42">
        <f t="shared" si="10"/>
        <v>0</v>
      </c>
      <c r="T40" s="42">
        <f t="shared" si="10"/>
        <v>0</v>
      </c>
      <c r="U40" s="42">
        <f t="shared" si="10"/>
        <v>0</v>
      </c>
      <c r="V40" s="42">
        <f>SUM(V19:V34)</f>
        <v>0</v>
      </c>
      <c r="W40" s="42">
        <f>SUM(W19:W34)</f>
        <v>6</v>
      </c>
      <c r="X40" s="42">
        <f t="shared" ref="W40:AH40" si="11">SUM(X19:X34)</f>
        <v>0</v>
      </c>
      <c r="Y40" s="42">
        <f t="shared" si="11"/>
        <v>0</v>
      </c>
      <c r="Z40" s="42">
        <f t="shared" si="11"/>
        <v>0</v>
      </c>
      <c r="AA40" s="42">
        <f t="shared" si="11"/>
        <v>0</v>
      </c>
      <c r="AB40" s="42">
        <f t="shared" si="11"/>
        <v>0</v>
      </c>
      <c r="AC40" s="42">
        <f t="shared" si="11"/>
        <v>0</v>
      </c>
      <c r="AD40" s="42">
        <f t="shared" si="11"/>
        <v>0</v>
      </c>
      <c r="AE40" s="42">
        <f t="shared" si="11"/>
        <v>0</v>
      </c>
      <c r="AF40" s="42">
        <f t="shared" si="11"/>
        <v>0</v>
      </c>
      <c r="AH40" s="42">
        <f t="shared" si="11"/>
        <v>35</v>
      </c>
    </row>
    <row r="41" spans="1:34" ht="15.75" thickBot="1" x14ac:dyDescent="0.3">
      <c r="A41" s="78" t="s">
        <v>27</v>
      </c>
      <c r="B41" s="79"/>
      <c r="C41" s="131">
        <f>C40/C35</f>
        <v>9.9009900990099011E-3</v>
      </c>
      <c r="D41" s="131">
        <f t="shared" ref="D41:AF41" si="12">D40/D35</f>
        <v>1.7391304347826087E-2</v>
      </c>
      <c r="E41" s="131">
        <f t="shared" si="12"/>
        <v>2.6666666666666668E-2</v>
      </c>
      <c r="F41" s="131" t="e">
        <f t="shared" si="12"/>
        <v>#DIV/0!</v>
      </c>
      <c r="G41" s="131" t="e">
        <f t="shared" si="12"/>
        <v>#DIV/0!</v>
      </c>
      <c r="H41" s="131" t="e">
        <f t="shared" si="12"/>
        <v>#DIV/0!</v>
      </c>
      <c r="I41" s="131">
        <f t="shared" si="12"/>
        <v>4.6875E-2</v>
      </c>
      <c r="J41" s="131">
        <f t="shared" si="12"/>
        <v>4.4117647058823532E-2</v>
      </c>
      <c r="K41" s="131">
        <f t="shared" si="12"/>
        <v>3.7037037037037035E-2</v>
      </c>
      <c r="L41" s="131" t="e">
        <f t="shared" si="12"/>
        <v>#DIV/0!</v>
      </c>
      <c r="M41" s="131" t="e">
        <f t="shared" si="12"/>
        <v>#DIV/0!</v>
      </c>
      <c r="N41" s="131" t="e">
        <f t="shared" si="12"/>
        <v>#DIV/0!</v>
      </c>
      <c r="O41" s="131" t="e">
        <f t="shared" si="12"/>
        <v>#DIV/0!</v>
      </c>
      <c r="P41" s="131">
        <f t="shared" si="12"/>
        <v>8.1967213114754092E-2</v>
      </c>
      <c r="Q41" s="131">
        <f t="shared" si="12"/>
        <v>0</v>
      </c>
      <c r="R41" s="131">
        <f t="shared" si="12"/>
        <v>2.1739130434782608E-2</v>
      </c>
      <c r="S41" s="131" t="e">
        <f t="shared" si="12"/>
        <v>#DIV/0!</v>
      </c>
      <c r="T41" s="131" t="e">
        <f t="shared" si="12"/>
        <v>#DIV/0!</v>
      </c>
      <c r="U41" s="131" t="e">
        <f t="shared" si="12"/>
        <v>#DIV/0!</v>
      </c>
      <c r="V41" s="131" t="e">
        <f t="shared" si="12"/>
        <v>#DIV/0!</v>
      </c>
      <c r="W41" s="131">
        <f t="shared" si="12"/>
        <v>0.11320754716981132</v>
      </c>
      <c r="X41" s="131" t="e">
        <f t="shared" si="12"/>
        <v>#DIV/0!</v>
      </c>
      <c r="Y41" s="131" t="e">
        <f t="shared" si="12"/>
        <v>#DIV/0!</v>
      </c>
      <c r="Z41" s="131" t="e">
        <f t="shared" si="12"/>
        <v>#DIV/0!</v>
      </c>
      <c r="AA41" s="131" t="e">
        <f t="shared" si="12"/>
        <v>#DIV/0!</v>
      </c>
      <c r="AB41" s="131" t="e">
        <f t="shared" si="12"/>
        <v>#DIV/0!</v>
      </c>
      <c r="AC41" s="131" t="e">
        <f t="shared" si="12"/>
        <v>#DIV/0!</v>
      </c>
      <c r="AD41" s="131" t="e">
        <f t="shared" si="12"/>
        <v>#DIV/0!</v>
      </c>
      <c r="AE41" s="131" t="e">
        <f t="shared" si="12"/>
        <v>#DIV/0!</v>
      </c>
      <c r="AF41" s="131" t="e">
        <f t="shared" si="12"/>
        <v>#DIV/0!</v>
      </c>
      <c r="AH41" s="46">
        <f t="shared" ref="W41:AH41" si="13">IFERROR(AH40/AH35*100,"")</f>
        <v>3.5246727089627394</v>
      </c>
    </row>
    <row r="42" spans="1:34" ht="15.75" thickBot="1" x14ac:dyDescent="0.3">
      <c r="A42" s="3"/>
      <c r="B42" s="3"/>
      <c r="C42" s="18"/>
      <c r="D42" s="18"/>
      <c r="E42" s="18"/>
      <c r="F42" s="18"/>
      <c r="G42" s="3"/>
      <c r="H42" s="3"/>
      <c r="I42" s="3"/>
      <c r="J42" s="3"/>
      <c r="K42" s="3"/>
      <c r="L42" s="3"/>
      <c r="M42" s="3"/>
      <c r="N42" s="3"/>
    </row>
    <row r="43" spans="1:34" ht="55.5" thickBot="1" x14ac:dyDescent="0.3">
      <c r="A43" s="80" t="s">
        <v>32</v>
      </c>
      <c r="B43" s="81"/>
      <c r="C43" s="19">
        <v>44713</v>
      </c>
      <c r="D43" s="19">
        <f>C43+1</f>
        <v>44714</v>
      </c>
      <c r="E43" s="19">
        <f t="shared" ref="E43:AF43" si="14">D43+1</f>
        <v>44715</v>
      </c>
      <c r="F43" s="19">
        <f t="shared" si="14"/>
        <v>44716</v>
      </c>
      <c r="G43" s="19">
        <f t="shared" si="14"/>
        <v>44717</v>
      </c>
      <c r="H43" s="19">
        <f t="shared" si="14"/>
        <v>44718</v>
      </c>
      <c r="I43" s="19">
        <f t="shared" si="14"/>
        <v>44719</v>
      </c>
      <c r="J43" s="19">
        <f t="shared" si="14"/>
        <v>44720</v>
      </c>
      <c r="K43" s="19">
        <f t="shared" si="14"/>
        <v>44721</v>
      </c>
      <c r="L43" s="19">
        <f t="shared" si="14"/>
        <v>44722</v>
      </c>
      <c r="M43" s="19">
        <f t="shared" si="14"/>
        <v>44723</v>
      </c>
      <c r="N43" s="19">
        <f t="shared" si="14"/>
        <v>44724</v>
      </c>
      <c r="O43" s="19">
        <f t="shared" si="14"/>
        <v>44725</v>
      </c>
      <c r="P43" s="19">
        <f t="shared" si="14"/>
        <v>44726</v>
      </c>
      <c r="Q43" s="19">
        <f t="shared" si="14"/>
        <v>44727</v>
      </c>
      <c r="R43" s="19">
        <f t="shared" si="14"/>
        <v>44728</v>
      </c>
      <c r="S43" s="19">
        <f t="shared" si="14"/>
        <v>44729</v>
      </c>
      <c r="T43" s="19">
        <f t="shared" si="14"/>
        <v>44730</v>
      </c>
      <c r="U43" s="19">
        <f t="shared" si="14"/>
        <v>44731</v>
      </c>
      <c r="V43" s="19">
        <f t="shared" si="14"/>
        <v>44732</v>
      </c>
      <c r="W43" s="100">
        <f t="shared" si="14"/>
        <v>44733</v>
      </c>
      <c r="X43" s="19">
        <f t="shared" si="14"/>
        <v>44734</v>
      </c>
      <c r="Y43" s="19">
        <f t="shared" si="14"/>
        <v>44735</v>
      </c>
      <c r="Z43" s="19">
        <f t="shared" si="14"/>
        <v>44736</v>
      </c>
      <c r="AA43" s="19">
        <f t="shared" si="14"/>
        <v>44737</v>
      </c>
      <c r="AB43" s="19">
        <f t="shared" si="14"/>
        <v>44738</v>
      </c>
      <c r="AC43" s="19">
        <f t="shared" si="14"/>
        <v>44739</v>
      </c>
      <c r="AD43" s="19">
        <f t="shared" si="14"/>
        <v>44740</v>
      </c>
      <c r="AE43" s="19">
        <f t="shared" si="14"/>
        <v>44741</v>
      </c>
      <c r="AF43" s="19">
        <f t="shared" si="14"/>
        <v>44742</v>
      </c>
      <c r="AG43" s="19"/>
      <c r="AH43" s="31" t="s">
        <v>30</v>
      </c>
    </row>
    <row r="44" spans="1:34" x14ac:dyDescent="0.25">
      <c r="A44" s="64" t="s">
        <v>28</v>
      </c>
      <c r="B44" s="20" t="s">
        <v>33</v>
      </c>
      <c r="C44" s="15"/>
      <c r="D44" s="15"/>
      <c r="E44" s="15">
        <v>2</v>
      </c>
      <c r="F44" s="15"/>
      <c r="G44" s="9"/>
      <c r="H44" s="9"/>
      <c r="I44" s="9">
        <v>1</v>
      </c>
      <c r="J44" s="9">
        <v>1</v>
      </c>
      <c r="K44" s="15"/>
      <c r="L44" s="15"/>
      <c r="M44" s="15"/>
      <c r="N44" s="15"/>
      <c r="O44" s="9"/>
      <c r="P44" s="9"/>
      <c r="Q44" s="9"/>
      <c r="R44" s="9">
        <v>4</v>
      </c>
      <c r="S44" s="15"/>
      <c r="T44" s="15"/>
      <c r="U44" s="15"/>
      <c r="V44" s="15"/>
      <c r="W44" s="101"/>
      <c r="X44" s="9"/>
      <c r="Y44" s="9"/>
      <c r="Z44" s="9"/>
      <c r="AA44" s="15"/>
      <c r="AB44" s="15"/>
      <c r="AC44" s="15"/>
      <c r="AD44" s="15"/>
      <c r="AE44" s="9"/>
      <c r="AF44" s="10"/>
      <c r="AH44" s="32">
        <f>SUM(C44:AF44)</f>
        <v>8</v>
      </c>
    </row>
    <row r="45" spans="1:34" x14ac:dyDescent="0.25">
      <c r="A45" s="65"/>
      <c r="B45" s="21" t="s">
        <v>34</v>
      </c>
      <c r="C45" s="16">
        <v>1</v>
      </c>
      <c r="D45" s="16">
        <v>1</v>
      </c>
      <c r="E45" s="16"/>
      <c r="F45" s="16"/>
      <c r="G45" s="11"/>
      <c r="H45" s="11"/>
      <c r="I45" s="11"/>
      <c r="J45" s="11"/>
      <c r="K45" s="16"/>
      <c r="L45" s="16"/>
      <c r="M45" s="16"/>
      <c r="N45" s="16"/>
      <c r="O45" s="11"/>
      <c r="P45" s="11"/>
      <c r="Q45" s="11"/>
      <c r="R45" s="11">
        <v>2</v>
      </c>
      <c r="S45" s="16"/>
      <c r="T45" s="16"/>
      <c r="U45" s="16"/>
      <c r="V45" s="16"/>
      <c r="W45" s="102"/>
      <c r="X45" s="11"/>
      <c r="Y45" s="11"/>
      <c r="Z45" s="11"/>
      <c r="AA45" s="16"/>
      <c r="AB45" s="16"/>
      <c r="AC45" s="16"/>
      <c r="AD45" s="16"/>
      <c r="AE45" s="11"/>
      <c r="AF45" s="12"/>
      <c r="AH45" s="32">
        <f t="shared" ref="AH45:AH78" si="15">SUM(C45:AF45)</f>
        <v>4</v>
      </c>
    </row>
    <row r="46" spans="1:34" x14ac:dyDescent="0.25">
      <c r="A46" s="65"/>
      <c r="B46" s="21" t="s">
        <v>35</v>
      </c>
      <c r="C46" s="16"/>
      <c r="D46" s="16">
        <v>2</v>
      </c>
      <c r="E46" s="16">
        <v>3</v>
      </c>
      <c r="F46" s="16"/>
      <c r="G46" s="11"/>
      <c r="H46" s="11"/>
      <c r="I46" s="11"/>
      <c r="J46" s="11"/>
      <c r="K46" s="16"/>
      <c r="L46" s="16"/>
      <c r="M46" s="16"/>
      <c r="N46" s="16"/>
      <c r="O46" s="11"/>
      <c r="P46" s="11"/>
      <c r="Q46" s="11"/>
      <c r="R46" s="11">
        <v>1</v>
      </c>
      <c r="S46" s="16"/>
      <c r="T46" s="16"/>
      <c r="U46" s="16"/>
      <c r="V46" s="16"/>
      <c r="W46" s="102"/>
      <c r="X46" s="11"/>
      <c r="Y46" s="11"/>
      <c r="Z46" s="11"/>
      <c r="AA46" s="16"/>
      <c r="AB46" s="16"/>
      <c r="AC46" s="16"/>
      <c r="AD46" s="16"/>
      <c r="AE46" s="11"/>
      <c r="AF46" s="12"/>
      <c r="AH46" s="32">
        <f t="shared" si="15"/>
        <v>6</v>
      </c>
    </row>
    <row r="47" spans="1:34" x14ac:dyDescent="0.25">
      <c r="A47" s="65"/>
      <c r="B47" s="21" t="s">
        <v>36</v>
      </c>
      <c r="C47" s="16"/>
      <c r="D47" s="16"/>
      <c r="E47" s="16"/>
      <c r="F47" s="16"/>
      <c r="G47" s="11"/>
      <c r="H47" s="11"/>
      <c r="I47" s="11"/>
      <c r="J47" s="11"/>
      <c r="K47" s="16"/>
      <c r="L47" s="16"/>
      <c r="M47" s="16"/>
      <c r="N47" s="16"/>
      <c r="O47" s="11"/>
      <c r="P47" s="11"/>
      <c r="Q47" s="11"/>
      <c r="R47" s="11"/>
      <c r="S47" s="16"/>
      <c r="T47" s="16"/>
      <c r="U47" s="16"/>
      <c r="V47" s="16"/>
      <c r="W47" s="102"/>
      <c r="X47" s="11"/>
      <c r="Y47" s="11"/>
      <c r="Z47" s="11"/>
      <c r="AA47" s="16"/>
      <c r="AB47" s="16"/>
      <c r="AC47" s="16"/>
      <c r="AD47" s="16"/>
      <c r="AE47" s="11"/>
      <c r="AF47" s="12"/>
      <c r="AH47" s="32">
        <f t="shared" si="15"/>
        <v>0</v>
      </c>
    </row>
    <row r="48" spans="1:34" x14ac:dyDescent="0.25">
      <c r="A48" s="65"/>
      <c r="B48" s="21" t="s">
        <v>37</v>
      </c>
      <c r="C48" s="16">
        <v>2</v>
      </c>
      <c r="D48" s="16">
        <v>2</v>
      </c>
      <c r="E48" s="16"/>
      <c r="F48" s="16"/>
      <c r="G48" s="11"/>
      <c r="H48" s="11"/>
      <c r="I48" s="11"/>
      <c r="J48" s="11">
        <v>1</v>
      </c>
      <c r="K48" s="16">
        <v>1</v>
      </c>
      <c r="L48" s="16"/>
      <c r="M48" s="16"/>
      <c r="N48" s="16"/>
      <c r="O48" s="11"/>
      <c r="P48" s="11"/>
      <c r="Q48" s="11"/>
      <c r="R48" s="11">
        <v>7</v>
      </c>
      <c r="S48" s="16"/>
      <c r="T48" s="16"/>
      <c r="U48" s="16"/>
      <c r="V48" s="16"/>
      <c r="W48" s="102">
        <v>2</v>
      </c>
      <c r="X48" s="11"/>
      <c r="Y48" s="11"/>
      <c r="Z48" s="11"/>
      <c r="AA48" s="16"/>
      <c r="AB48" s="16"/>
      <c r="AC48" s="16"/>
      <c r="AD48" s="16"/>
      <c r="AE48" s="11"/>
      <c r="AF48" s="12"/>
      <c r="AH48" s="32">
        <f t="shared" si="15"/>
        <v>15</v>
      </c>
    </row>
    <row r="49" spans="1:34" x14ac:dyDescent="0.25">
      <c r="A49" s="65"/>
      <c r="B49" s="21" t="s">
        <v>40</v>
      </c>
      <c r="C49" s="16">
        <v>1</v>
      </c>
      <c r="D49" s="16"/>
      <c r="E49" s="16">
        <v>1</v>
      </c>
      <c r="F49" s="16"/>
      <c r="G49" s="11"/>
      <c r="H49" s="11"/>
      <c r="I49" s="11"/>
      <c r="J49" s="11">
        <v>2</v>
      </c>
      <c r="K49" s="16"/>
      <c r="L49" s="16"/>
      <c r="M49" s="16"/>
      <c r="N49" s="16"/>
      <c r="O49" s="11"/>
      <c r="P49" s="11"/>
      <c r="Q49" s="11"/>
      <c r="R49" s="11">
        <v>2</v>
      </c>
      <c r="S49" s="16"/>
      <c r="T49" s="16"/>
      <c r="U49" s="16"/>
      <c r="V49" s="16"/>
      <c r="W49" s="102"/>
      <c r="X49" s="11"/>
      <c r="Y49" s="11"/>
      <c r="Z49" s="11"/>
      <c r="AA49" s="16"/>
      <c r="AB49" s="16"/>
      <c r="AC49" s="16"/>
      <c r="AD49" s="16"/>
      <c r="AE49" s="11"/>
      <c r="AF49" s="12"/>
      <c r="AH49" s="32">
        <f t="shared" si="15"/>
        <v>6</v>
      </c>
    </row>
    <row r="50" spans="1:34" x14ac:dyDescent="0.25">
      <c r="A50" s="65"/>
      <c r="B50" s="21" t="s">
        <v>41</v>
      </c>
      <c r="C50" s="16"/>
      <c r="D50" s="16">
        <v>1</v>
      </c>
      <c r="E50" s="16">
        <v>2</v>
      </c>
      <c r="F50" s="16"/>
      <c r="G50" s="11"/>
      <c r="H50" s="11"/>
      <c r="I50" s="11">
        <v>6</v>
      </c>
      <c r="J50" s="11">
        <v>1</v>
      </c>
      <c r="K50" s="16">
        <v>8</v>
      </c>
      <c r="L50" s="16"/>
      <c r="M50" s="16"/>
      <c r="N50" s="16"/>
      <c r="O50" s="11"/>
      <c r="P50" s="11">
        <v>5</v>
      </c>
      <c r="Q50" s="11"/>
      <c r="R50" s="11">
        <v>2</v>
      </c>
      <c r="S50" s="16"/>
      <c r="T50" s="16"/>
      <c r="U50" s="16"/>
      <c r="V50" s="16"/>
      <c r="W50" s="102"/>
      <c r="X50" s="11"/>
      <c r="Y50" s="11"/>
      <c r="Z50" s="11"/>
      <c r="AA50" s="16"/>
      <c r="AB50" s="16"/>
      <c r="AC50" s="16"/>
      <c r="AD50" s="16"/>
      <c r="AE50" s="11"/>
      <c r="AF50" s="12"/>
      <c r="AH50" s="32">
        <f t="shared" si="15"/>
        <v>25</v>
      </c>
    </row>
    <row r="51" spans="1:34" x14ac:dyDescent="0.25">
      <c r="A51" s="65"/>
      <c r="B51" s="60" t="s">
        <v>9</v>
      </c>
      <c r="C51" s="16"/>
      <c r="D51" s="16"/>
      <c r="E51" s="16"/>
      <c r="F51" s="16"/>
      <c r="G51" s="11"/>
      <c r="H51" s="11"/>
      <c r="I51" s="11"/>
      <c r="J51" s="11"/>
      <c r="K51" s="16"/>
      <c r="L51" s="16"/>
      <c r="M51" s="16"/>
      <c r="N51" s="16"/>
      <c r="O51" s="11"/>
      <c r="P51" s="11"/>
      <c r="Q51" s="11"/>
      <c r="R51" s="11"/>
      <c r="S51" s="16"/>
      <c r="T51" s="16"/>
      <c r="U51" s="16"/>
      <c r="V51" s="16"/>
      <c r="W51" s="102"/>
      <c r="X51" s="11"/>
      <c r="Y51" s="11"/>
      <c r="Z51" s="11"/>
      <c r="AA51" s="16"/>
      <c r="AB51" s="16"/>
      <c r="AC51" s="16"/>
      <c r="AD51" s="16"/>
      <c r="AE51" s="11"/>
      <c r="AF51" s="12"/>
      <c r="AH51" s="32">
        <f t="shared" si="15"/>
        <v>0</v>
      </c>
    </row>
    <row r="52" spans="1:34" x14ac:dyDescent="0.25">
      <c r="A52" s="65"/>
      <c r="B52" s="60" t="s">
        <v>44</v>
      </c>
      <c r="C52" s="16">
        <v>1</v>
      </c>
      <c r="D52" s="16">
        <v>1</v>
      </c>
      <c r="E52" s="16">
        <v>2</v>
      </c>
      <c r="F52" s="16"/>
      <c r="G52" s="11"/>
      <c r="H52" s="11"/>
      <c r="I52" s="11"/>
      <c r="J52" s="11">
        <v>3</v>
      </c>
      <c r="K52" s="16"/>
      <c r="L52" s="16"/>
      <c r="M52" s="16"/>
      <c r="N52" s="16"/>
      <c r="O52" s="11"/>
      <c r="P52" s="11"/>
      <c r="Q52" s="11"/>
      <c r="R52" s="11"/>
      <c r="S52" s="16"/>
      <c r="T52" s="16"/>
      <c r="U52" s="16"/>
      <c r="V52" s="16"/>
      <c r="W52" s="102"/>
      <c r="X52" s="11"/>
      <c r="Y52" s="11"/>
      <c r="Z52" s="11"/>
      <c r="AA52" s="16"/>
      <c r="AB52" s="16"/>
      <c r="AC52" s="16"/>
      <c r="AD52" s="16"/>
      <c r="AE52" s="11"/>
      <c r="AF52" s="12"/>
      <c r="AH52" s="32">
        <f t="shared" si="15"/>
        <v>7</v>
      </c>
    </row>
    <row r="53" spans="1:34" x14ac:dyDescent="0.25">
      <c r="A53" s="65"/>
      <c r="B53" s="21" t="s">
        <v>116</v>
      </c>
      <c r="C53" s="16"/>
      <c r="D53" s="16"/>
      <c r="E53" s="16"/>
      <c r="F53" s="16"/>
      <c r="G53" s="11"/>
      <c r="H53" s="11"/>
      <c r="I53" s="11"/>
      <c r="J53" s="11"/>
      <c r="K53" s="16"/>
      <c r="L53" s="16"/>
      <c r="M53" s="16"/>
      <c r="N53" s="16"/>
      <c r="O53" s="11"/>
      <c r="P53" s="11"/>
      <c r="Q53" s="11"/>
      <c r="R53" s="11">
        <v>1</v>
      </c>
      <c r="S53" s="16"/>
      <c r="T53" s="16"/>
      <c r="U53" s="16"/>
      <c r="V53" s="16"/>
      <c r="W53" s="102"/>
      <c r="X53" s="11"/>
      <c r="Y53" s="11"/>
      <c r="Z53" s="11"/>
      <c r="AA53" s="16"/>
      <c r="AB53" s="16"/>
      <c r="AC53" s="16"/>
      <c r="AD53" s="16"/>
      <c r="AE53" s="11"/>
      <c r="AF53" s="12"/>
      <c r="AH53" s="32">
        <f t="shared" si="15"/>
        <v>1</v>
      </c>
    </row>
    <row r="54" spans="1:34" x14ac:dyDescent="0.25">
      <c r="A54" s="65"/>
      <c r="B54" s="21" t="s">
        <v>43</v>
      </c>
      <c r="C54" s="16">
        <v>2</v>
      </c>
      <c r="D54" s="16"/>
      <c r="E54" s="16"/>
      <c r="F54" s="16"/>
      <c r="G54" s="11"/>
      <c r="H54" s="11"/>
      <c r="I54" s="11"/>
      <c r="J54" s="11"/>
      <c r="K54" s="16"/>
      <c r="L54" s="16"/>
      <c r="M54" s="16"/>
      <c r="N54" s="16"/>
      <c r="O54" s="11"/>
      <c r="P54" s="11"/>
      <c r="Q54" s="11"/>
      <c r="R54" s="11"/>
      <c r="S54" s="16"/>
      <c r="T54" s="16"/>
      <c r="U54" s="16"/>
      <c r="V54" s="16"/>
      <c r="W54" s="102"/>
      <c r="X54" s="11"/>
      <c r="Y54" s="11"/>
      <c r="Z54" s="11"/>
      <c r="AA54" s="16"/>
      <c r="AB54" s="16"/>
      <c r="AC54" s="16"/>
      <c r="AD54" s="16"/>
      <c r="AE54" s="11"/>
      <c r="AF54" s="12"/>
      <c r="AH54" s="32">
        <f t="shared" si="15"/>
        <v>2</v>
      </c>
    </row>
    <row r="55" spans="1:34" x14ac:dyDescent="0.25">
      <c r="A55" s="65"/>
      <c r="B55" s="21" t="s">
        <v>117</v>
      </c>
      <c r="C55" s="16">
        <v>1</v>
      </c>
      <c r="D55" s="16">
        <v>1</v>
      </c>
      <c r="E55" s="16"/>
      <c r="F55" s="16"/>
      <c r="G55" s="11"/>
      <c r="H55" s="11"/>
      <c r="I55" s="11"/>
      <c r="J55" s="11"/>
      <c r="K55" s="16"/>
      <c r="L55" s="16"/>
      <c r="M55" s="16"/>
      <c r="N55" s="16"/>
      <c r="O55" s="11"/>
      <c r="P55" s="11"/>
      <c r="Q55" s="11"/>
      <c r="R55" s="11"/>
      <c r="S55" s="16"/>
      <c r="T55" s="16"/>
      <c r="U55" s="16"/>
      <c r="V55" s="16"/>
      <c r="W55" s="102"/>
      <c r="X55" s="11"/>
      <c r="Y55" s="11"/>
      <c r="Z55" s="11"/>
      <c r="AA55" s="16"/>
      <c r="AB55" s="16"/>
      <c r="AC55" s="16"/>
      <c r="AD55" s="16"/>
      <c r="AE55" s="11"/>
      <c r="AF55" s="12"/>
      <c r="AH55" s="32">
        <f t="shared" si="15"/>
        <v>2</v>
      </c>
    </row>
    <row r="56" spans="1:34" x14ac:dyDescent="0.25">
      <c r="A56" s="65"/>
      <c r="B56" s="21" t="s">
        <v>38</v>
      </c>
      <c r="C56" s="16"/>
      <c r="D56" s="16"/>
      <c r="E56" s="16"/>
      <c r="F56" s="16"/>
      <c r="G56" s="11"/>
      <c r="H56" s="11"/>
      <c r="I56" s="11"/>
      <c r="J56" s="11"/>
      <c r="K56" s="16"/>
      <c r="L56" s="16"/>
      <c r="M56" s="16"/>
      <c r="N56" s="16"/>
      <c r="O56" s="11"/>
      <c r="P56" s="11"/>
      <c r="Q56" s="11"/>
      <c r="R56" s="11"/>
      <c r="S56" s="16"/>
      <c r="T56" s="16"/>
      <c r="U56" s="16"/>
      <c r="V56" s="16"/>
      <c r="W56" s="102">
        <v>1</v>
      </c>
      <c r="X56" s="11"/>
      <c r="Y56" s="11"/>
      <c r="Z56" s="11"/>
      <c r="AA56" s="16"/>
      <c r="AB56" s="16"/>
      <c r="AC56" s="16"/>
      <c r="AD56" s="16"/>
      <c r="AE56" s="11"/>
      <c r="AF56" s="12"/>
      <c r="AH56" s="32">
        <f t="shared" si="15"/>
        <v>1</v>
      </c>
    </row>
    <row r="57" spans="1:34" x14ac:dyDescent="0.25">
      <c r="A57" s="65"/>
      <c r="B57" s="21"/>
      <c r="C57" s="16"/>
      <c r="D57" s="16"/>
      <c r="E57" s="16"/>
      <c r="F57" s="16"/>
      <c r="G57" s="11"/>
      <c r="H57" s="11"/>
      <c r="I57" s="11"/>
      <c r="J57" s="11"/>
      <c r="K57" s="16"/>
      <c r="L57" s="16"/>
      <c r="M57" s="16"/>
      <c r="N57" s="16"/>
      <c r="O57" s="11"/>
      <c r="P57" s="11"/>
      <c r="Q57" s="11"/>
      <c r="R57" s="11"/>
      <c r="S57" s="16"/>
      <c r="T57" s="16"/>
      <c r="U57" s="16"/>
      <c r="V57" s="16"/>
      <c r="W57" s="102"/>
      <c r="X57" s="11"/>
      <c r="Y57" s="11"/>
      <c r="Z57" s="11"/>
      <c r="AA57" s="16"/>
      <c r="AB57" s="16"/>
      <c r="AC57" s="16"/>
      <c r="AD57" s="16"/>
      <c r="AE57" s="11"/>
      <c r="AF57" s="12"/>
      <c r="AH57" s="32">
        <f t="shared" si="15"/>
        <v>0</v>
      </c>
    </row>
    <row r="58" spans="1:34" x14ac:dyDescent="0.25">
      <c r="A58" s="65"/>
      <c r="B58" s="37"/>
      <c r="C58" s="34"/>
      <c r="D58" s="34"/>
      <c r="E58" s="34"/>
      <c r="F58" s="34"/>
      <c r="G58" s="35"/>
      <c r="H58" s="35"/>
      <c r="I58" s="35"/>
      <c r="J58" s="35"/>
      <c r="K58" s="34"/>
      <c r="L58" s="34"/>
      <c r="M58" s="34"/>
      <c r="N58" s="34"/>
      <c r="O58" s="35"/>
      <c r="P58" s="35"/>
      <c r="Q58" s="35"/>
      <c r="R58" s="35"/>
      <c r="S58" s="34"/>
      <c r="T58" s="34"/>
      <c r="U58" s="34"/>
      <c r="V58" s="34"/>
      <c r="W58" s="103"/>
      <c r="X58" s="35"/>
      <c r="Y58" s="35"/>
      <c r="Z58" s="35"/>
      <c r="AA58" s="34"/>
      <c r="AB58" s="34"/>
      <c r="AC58" s="34"/>
      <c r="AD58" s="34"/>
      <c r="AE58" s="35"/>
      <c r="AF58" s="36"/>
      <c r="AH58" s="32">
        <f t="shared" si="15"/>
        <v>0</v>
      </c>
    </row>
    <row r="59" spans="1:34" x14ac:dyDescent="0.25">
      <c r="A59" s="65"/>
      <c r="B59" s="37"/>
      <c r="C59" s="34"/>
      <c r="D59" s="34"/>
      <c r="E59" s="34"/>
      <c r="F59" s="34"/>
      <c r="G59" s="35"/>
      <c r="H59" s="35"/>
      <c r="I59" s="35"/>
      <c r="J59" s="35"/>
      <c r="K59" s="34"/>
      <c r="L59" s="34"/>
      <c r="M59" s="34"/>
      <c r="N59" s="34"/>
      <c r="O59" s="35"/>
      <c r="P59" s="35"/>
      <c r="Q59" s="35"/>
      <c r="R59" s="35"/>
      <c r="S59" s="34"/>
      <c r="T59" s="34"/>
      <c r="U59" s="34"/>
      <c r="V59" s="34"/>
      <c r="W59" s="103"/>
      <c r="X59" s="35"/>
      <c r="Y59" s="35"/>
      <c r="Z59" s="35"/>
      <c r="AA59" s="34"/>
      <c r="AB59" s="34"/>
      <c r="AC59" s="34"/>
      <c r="AD59" s="34"/>
      <c r="AE59" s="35"/>
      <c r="AF59" s="36"/>
      <c r="AH59" s="32">
        <f t="shared" si="15"/>
        <v>0</v>
      </c>
    </row>
    <row r="60" spans="1:34" ht="15.75" thickBot="1" x14ac:dyDescent="0.3">
      <c r="A60" s="66"/>
      <c r="B60" s="22"/>
      <c r="C60" s="17"/>
      <c r="D60" s="17"/>
      <c r="E60" s="17"/>
      <c r="F60" s="17"/>
      <c r="G60" s="13"/>
      <c r="H60" s="13"/>
      <c r="I60" s="13"/>
      <c r="J60" s="13"/>
      <c r="K60" s="17"/>
      <c r="L60" s="17"/>
      <c r="M60" s="17"/>
      <c r="N60" s="17"/>
      <c r="O60" s="13"/>
      <c r="P60" s="13"/>
      <c r="Q60" s="13"/>
      <c r="R60" s="13"/>
      <c r="S60" s="17"/>
      <c r="T60" s="17"/>
      <c r="U60" s="17"/>
      <c r="V60" s="17"/>
      <c r="W60" s="104"/>
      <c r="X60" s="13"/>
      <c r="Y60" s="13"/>
      <c r="Z60" s="13"/>
      <c r="AA60" s="17"/>
      <c r="AB60" s="17"/>
      <c r="AC60" s="17"/>
      <c r="AD60" s="17"/>
      <c r="AE60" s="13"/>
      <c r="AF60" s="14"/>
      <c r="AH60" s="32">
        <f t="shared" si="15"/>
        <v>0</v>
      </c>
    </row>
    <row r="61" spans="1:34" x14ac:dyDescent="0.25">
      <c r="A61" s="64" t="s">
        <v>29</v>
      </c>
      <c r="B61" s="23" t="s">
        <v>33</v>
      </c>
      <c r="C61" s="15">
        <v>3</v>
      </c>
      <c r="D61" s="15">
        <v>12</v>
      </c>
      <c r="E61" s="15">
        <v>8</v>
      </c>
      <c r="F61" s="15"/>
      <c r="G61" s="9"/>
      <c r="H61" s="9"/>
      <c r="I61" s="9">
        <v>4</v>
      </c>
      <c r="J61" s="9">
        <v>1</v>
      </c>
      <c r="K61" s="15">
        <v>1</v>
      </c>
      <c r="L61" s="15"/>
      <c r="M61" s="15"/>
      <c r="N61" s="15"/>
      <c r="O61" s="9"/>
      <c r="P61" s="9">
        <v>2</v>
      </c>
      <c r="Q61" s="9"/>
      <c r="R61" s="9"/>
      <c r="S61" s="15"/>
      <c r="T61" s="15"/>
      <c r="U61" s="15"/>
      <c r="V61" s="15"/>
      <c r="W61" s="101">
        <v>14</v>
      </c>
      <c r="X61" s="9"/>
      <c r="Y61" s="9"/>
      <c r="Z61" s="9"/>
      <c r="AA61" s="15"/>
      <c r="AB61" s="15"/>
      <c r="AC61" s="15"/>
      <c r="AD61" s="15"/>
      <c r="AE61" s="9"/>
      <c r="AF61" s="10"/>
      <c r="AH61" s="32">
        <f t="shared" si="15"/>
        <v>45</v>
      </c>
    </row>
    <row r="62" spans="1:34" x14ac:dyDescent="0.25">
      <c r="A62" s="65"/>
      <c r="B62" s="24" t="s">
        <v>40</v>
      </c>
      <c r="C62" s="16"/>
      <c r="D62" s="16">
        <v>2</v>
      </c>
      <c r="E62" s="16">
        <v>3</v>
      </c>
      <c r="F62" s="16"/>
      <c r="G62" s="11"/>
      <c r="H62" s="11"/>
      <c r="I62" s="11"/>
      <c r="J62" s="11"/>
      <c r="K62" s="16"/>
      <c r="L62" s="16"/>
      <c r="M62" s="16"/>
      <c r="N62" s="16"/>
      <c r="O62" s="11"/>
      <c r="P62" s="11"/>
      <c r="Q62" s="11"/>
      <c r="R62" s="11"/>
      <c r="S62" s="16"/>
      <c r="T62" s="16"/>
      <c r="U62" s="16"/>
      <c r="V62" s="16"/>
      <c r="W62" s="102"/>
      <c r="X62" s="11"/>
      <c r="Y62" s="11"/>
      <c r="Z62" s="11"/>
      <c r="AA62" s="16"/>
      <c r="AB62" s="16"/>
      <c r="AC62" s="16"/>
      <c r="AD62" s="16"/>
      <c r="AE62" s="11"/>
      <c r="AF62" s="12"/>
      <c r="AH62" s="32">
        <f t="shared" si="15"/>
        <v>5</v>
      </c>
    </row>
    <row r="63" spans="1:34" x14ac:dyDescent="0.25">
      <c r="A63" s="65"/>
      <c r="B63" s="25" t="s">
        <v>34</v>
      </c>
      <c r="C63" s="16"/>
      <c r="D63" s="16"/>
      <c r="E63" s="16"/>
      <c r="F63" s="16"/>
      <c r="G63" s="11"/>
      <c r="H63" s="11"/>
      <c r="I63" s="11"/>
      <c r="J63" s="11"/>
      <c r="K63" s="16"/>
      <c r="L63" s="16"/>
      <c r="M63" s="16"/>
      <c r="N63" s="16"/>
      <c r="O63" s="11"/>
      <c r="P63" s="11">
        <v>2</v>
      </c>
      <c r="Q63" s="11"/>
      <c r="R63" s="11"/>
      <c r="S63" s="16"/>
      <c r="T63" s="16"/>
      <c r="U63" s="16"/>
      <c r="V63" s="16"/>
      <c r="W63" s="102"/>
      <c r="X63" s="11"/>
      <c r="Y63" s="11"/>
      <c r="Z63" s="11"/>
      <c r="AA63" s="16"/>
      <c r="AB63" s="16"/>
      <c r="AC63" s="16"/>
      <c r="AD63" s="16"/>
      <c r="AE63" s="11"/>
      <c r="AF63" s="12"/>
      <c r="AH63" s="32">
        <f t="shared" si="15"/>
        <v>2</v>
      </c>
    </row>
    <row r="64" spans="1:34" x14ac:dyDescent="0.25">
      <c r="A64" s="65"/>
      <c r="B64" s="25" t="s">
        <v>42</v>
      </c>
      <c r="C64" s="16"/>
      <c r="D64" s="16">
        <v>4</v>
      </c>
      <c r="E64" s="16"/>
      <c r="F64" s="16"/>
      <c r="G64" s="11"/>
      <c r="H64" s="11"/>
      <c r="I64" s="11"/>
      <c r="J64" s="11"/>
      <c r="K64" s="16"/>
      <c r="L64" s="16"/>
      <c r="M64" s="16"/>
      <c r="N64" s="16"/>
      <c r="O64" s="11"/>
      <c r="P64" s="11">
        <v>1</v>
      </c>
      <c r="Q64" s="11"/>
      <c r="R64" s="11"/>
      <c r="S64" s="16"/>
      <c r="T64" s="16"/>
      <c r="U64" s="16"/>
      <c r="V64" s="16"/>
      <c r="W64" s="102"/>
      <c r="X64" s="11"/>
      <c r="Y64" s="11"/>
      <c r="Z64" s="11"/>
      <c r="AA64" s="16"/>
      <c r="AB64" s="16"/>
      <c r="AC64" s="16"/>
      <c r="AD64" s="16"/>
      <c r="AE64" s="11"/>
      <c r="AF64" s="12"/>
      <c r="AH64" s="32">
        <f t="shared" si="15"/>
        <v>5</v>
      </c>
    </row>
    <row r="65" spans="1:34" x14ac:dyDescent="0.25">
      <c r="A65" s="65"/>
      <c r="B65" s="25" t="s">
        <v>2</v>
      </c>
      <c r="C65" s="16"/>
      <c r="D65" s="16">
        <v>3</v>
      </c>
      <c r="E65" s="16">
        <v>1</v>
      </c>
      <c r="F65" s="16"/>
      <c r="G65" s="11"/>
      <c r="H65" s="11"/>
      <c r="I65" s="11">
        <v>2</v>
      </c>
      <c r="J65" s="11">
        <v>2</v>
      </c>
      <c r="K65" s="16"/>
      <c r="L65" s="16"/>
      <c r="M65" s="16"/>
      <c r="N65" s="16"/>
      <c r="O65" s="11"/>
      <c r="P65" s="11"/>
      <c r="Q65" s="11"/>
      <c r="R65" s="11"/>
      <c r="S65" s="16"/>
      <c r="T65" s="16"/>
      <c r="U65" s="16"/>
      <c r="V65" s="16"/>
      <c r="W65" s="102">
        <v>1</v>
      </c>
      <c r="X65" s="11"/>
      <c r="Y65" s="11"/>
      <c r="Z65" s="11"/>
      <c r="AA65" s="16"/>
      <c r="AB65" s="16"/>
      <c r="AC65" s="16"/>
      <c r="AD65" s="16"/>
      <c r="AE65" s="11"/>
      <c r="AF65" s="12"/>
      <c r="AH65" s="32">
        <f t="shared" si="15"/>
        <v>9</v>
      </c>
    </row>
    <row r="66" spans="1:34" x14ac:dyDescent="0.25">
      <c r="A66" s="65"/>
      <c r="B66" s="25" t="s">
        <v>36</v>
      </c>
      <c r="C66" s="16"/>
      <c r="D66" s="16"/>
      <c r="E66" s="16"/>
      <c r="F66" s="16"/>
      <c r="G66" s="11"/>
      <c r="H66" s="11"/>
      <c r="I66" s="11"/>
      <c r="J66" s="11"/>
      <c r="K66" s="16"/>
      <c r="L66" s="16"/>
      <c r="M66" s="16"/>
      <c r="N66" s="16"/>
      <c r="O66" s="11"/>
      <c r="P66" s="11"/>
      <c r="Q66" s="11"/>
      <c r="R66" s="11"/>
      <c r="S66" s="16"/>
      <c r="T66" s="16"/>
      <c r="U66" s="16"/>
      <c r="V66" s="16"/>
      <c r="W66" s="102"/>
      <c r="X66" s="11"/>
      <c r="Y66" s="11"/>
      <c r="Z66" s="11"/>
      <c r="AA66" s="16"/>
      <c r="AB66" s="16"/>
      <c r="AC66" s="16"/>
      <c r="AD66" s="16"/>
      <c r="AE66" s="11"/>
      <c r="AF66" s="12"/>
      <c r="AH66" s="32">
        <f t="shared" si="15"/>
        <v>0</v>
      </c>
    </row>
    <row r="67" spans="1:34" x14ac:dyDescent="0.25">
      <c r="A67" s="65"/>
      <c r="B67" s="25" t="s">
        <v>43</v>
      </c>
      <c r="C67" s="16">
        <v>2</v>
      </c>
      <c r="D67" s="16">
        <v>2</v>
      </c>
      <c r="E67" s="16"/>
      <c r="F67" s="16"/>
      <c r="G67" s="11"/>
      <c r="H67" s="11"/>
      <c r="I67" s="11"/>
      <c r="J67" s="11">
        <v>1</v>
      </c>
      <c r="K67" s="16">
        <v>1</v>
      </c>
      <c r="L67" s="16"/>
      <c r="M67" s="16"/>
      <c r="N67" s="16"/>
      <c r="O67" s="11"/>
      <c r="P67" s="11">
        <v>5</v>
      </c>
      <c r="Q67" s="11"/>
      <c r="R67" s="11"/>
      <c r="S67" s="16"/>
      <c r="T67" s="16"/>
      <c r="U67" s="16"/>
      <c r="V67" s="16"/>
      <c r="W67" s="102">
        <v>1</v>
      </c>
      <c r="X67" s="11"/>
      <c r="Y67" s="11"/>
      <c r="Z67" s="11"/>
      <c r="AA67" s="16"/>
      <c r="AB67" s="16"/>
      <c r="AC67" s="16"/>
      <c r="AD67" s="16"/>
      <c r="AE67" s="11"/>
      <c r="AF67" s="12"/>
      <c r="AH67" s="32">
        <f t="shared" si="15"/>
        <v>12</v>
      </c>
    </row>
    <row r="68" spans="1:34" x14ac:dyDescent="0.25">
      <c r="A68" s="65"/>
      <c r="B68" s="25" t="s">
        <v>44</v>
      </c>
      <c r="C68" s="16">
        <v>9</v>
      </c>
      <c r="D68" s="16">
        <v>13</v>
      </c>
      <c r="E68" s="16"/>
      <c r="F68" s="16"/>
      <c r="G68" s="11"/>
      <c r="H68" s="11"/>
      <c r="I68" s="11">
        <v>2</v>
      </c>
      <c r="J68" s="11">
        <v>3</v>
      </c>
      <c r="K68" s="16">
        <v>7</v>
      </c>
      <c r="L68" s="16"/>
      <c r="M68" s="16"/>
      <c r="N68" s="16"/>
      <c r="O68" s="11"/>
      <c r="P68" s="11">
        <v>21</v>
      </c>
      <c r="Q68" s="11"/>
      <c r="R68" s="11">
        <v>10</v>
      </c>
      <c r="S68" s="16"/>
      <c r="T68" s="16"/>
      <c r="U68" s="16"/>
      <c r="V68" s="16"/>
      <c r="W68" s="102">
        <v>4</v>
      </c>
      <c r="X68" s="11"/>
      <c r="Y68" s="11"/>
      <c r="Z68" s="11"/>
      <c r="AA68" s="16"/>
      <c r="AB68" s="16"/>
      <c r="AC68" s="16"/>
      <c r="AD68" s="16"/>
      <c r="AE68" s="11"/>
      <c r="AF68" s="12"/>
      <c r="AH68" s="32">
        <f t="shared" si="15"/>
        <v>69</v>
      </c>
    </row>
    <row r="69" spans="1:34" x14ac:dyDescent="0.25">
      <c r="A69" s="65"/>
      <c r="B69" s="25" t="s">
        <v>45</v>
      </c>
      <c r="C69" s="16"/>
      <c r="D69" s="16">
        <v>4</v>
      </c>
      <c r="E69" s="16">
        <v>4</v>
      </c>
      <c r="F69" s="16"/>
      <c r="G69" s="11"/>
      <c r="H69" s="11"/>
      <c r="I69" s="11"/>
      <c r="J69" s="11"/>
      <c r="K69" s="16">
        <v>2</v>
      </c>
      <c r="L69" s="16"/>
      <c r="M69" s="16"/>
      <c r="N69" s="16"/>
      <c r="O69" s="11"/>
      <c r="P69" s="11">
        <v>4</v>
      </c>
      <c r="Q69" s="11"/>
      <c r="R69" s="11"/>
      <c r="S69" s="16"/>
      <c r="T69" s="16"/>
      <c r="U69" s="16"/>
      <c r="V69" s="16"/>
      <c r="W69" s="102"/>
      <c r="X69" s="11"/>
      <c r="Y69" s="11"/>
      <c r="Z69" s="11"/>
      <c r="AA69" s="16"/>
      <c r="AB69" s="16"/>
      <c r="AC69" s="16"/>
      <c r="AD69" s="16"/>
      <c r="AE69" s="11"/>
      <c r="AF69" s="12"/>
      <c r="AH69" s="32">
        <f t="shared" si="15"/>
        <v>14</v>
      </c>
    </row>
    <row r="70" spans="1:34" x14ac:dyDescent="0.25">
      <c r="A70" s="65"/>
      <c r="B70" s="25" t="s">
        <v>41</v>
      </c>
      <c r="C70" s="16"/>
      <c r="D70" s="16">
        <v>3</v>
      </c>
      <c r="E70" s="16"/>
      <c r="F70" s="16"/>
      <c r="G70" s="11"/>
      <c r="H70" s="11"/>
      <c r="I70" s="11"/>
      <c r="J70" s="11"/>
      <c r="K70" s="16"/>
      <c r="L70" s="16"/>
      <c r="M70" s="16"/>
      <c r="N70" s="16"/>
      <c r="O70" s="11"/>
      <c r="P70" s="11"/>
      <c r="Q70" s="11"/>
      <c r="R70" s="11"/>
      <c r="S70" s="16"/>
      <c r="T70" s="16"/>
      <c r="U70" s="16"/>
      <c r="V70" s="16"/>
      <c r="W70" s="102"/>
      <c r="X70" s="11"/>
      <c r="Y70" s="11"/>
      <c r="Z70" s="11"/>
      <c r="AA70" s="16"/>
      <c r="AB70" s="16"/>
      <c r="AC70" s="16"/>
      <c r="AD70" s="16"/>
      <c r="AE70" s="11"/>
      <c r="AF70" s="12"/>
      <c r="AH70" s="32">
        <f t="shared" si="15"/>
        <v>3</v>
      </c>
    </row>
    <row r="71" spans="1:34" x14ac:dyDescent="0.25">
      <c r="A71" s="65"/>
      <c r="B71" s="25" t="s">
        <v>46</v>
      </c>
      <c r="C71" s="16"/>
      <c r="D71" s="16"/>
      <c r="E71" s="16"/>
      <c r="F71" s="16"/>
      <c r="G71" s="11"/>
      <c r="H71" s="11"/>
      <c r="I71" s="11"/>
      <c r="J71" s="11"/>
      <c r="K71" s="16"/>
      <c r="L71" s="16"/>
      <c r="M71" s="16"/>
      <c r="N71" s="16"/>
      <c r="O71" s="11"/>
      <c r="P71" s="11"/>
      <c r="Q71" s="11"/>
      <c r="R71" s="11"/>
      <c r="S71" s="16"/>
      <c r="T71" s="16"/>
      <c r="U71" s="16"/>
      <c r="V71" s="16"/>
      <c r="W71" s="102"/>
      <c r="X71" s="11"/>
      <c r="Y71" s="11"/>
      <c r="Z71" s="11"/>
      <c r="AA71" s="16"/>
      <c r="AB71" s="16"/>
      <c r="AC71" s="16"/>
      <c r="AD71" s="16"/>
      <c r="AE71" s="11"/>
      <c r="AF71" s="12"/>
      <c r="AH71" s="32">
        <f t="shared" si="15"/>
        <v>0</v>
      </c>
    </row>
    <row r="72" spans="1:34" x14ac:dyDescent="0.25">
      <c r="A72" s="65"/>
      <c r="B72" s="33" t="s">
        <v>118</v>
      </c>
      <c r="C72" s="34"/>
      <c r="D72" s="34">
        <v>4</v>
      </c>
      <c r="E72" s="34"/>
      <c r="F72" s="34"/>
      <c r="G72" s="35"/>
      <c r="H72" s="35"/>
      <c r="I72" s="35"/>
      <c r="J72" s="35"/>
      <c r="K72" s="34"/>
      <c r="L72" s="34"/>
      <c r="M72" s="34"/>
      <c r="N72" s="34"/>
      <c r="O72" s="35"/>
      <c r="P72" s="35"/>
      <c r="Q72" s="35"/>
      <c r="R72" s="35"/>
      <c r="S72" s="34"/>
      <c r="T72" s="34"/>
      <c r="U72" s="34"/>
      <c r="V72" s="34"/>
      <c r="W72" s="103"/>
      <c r="X72" s="35"/>
      <c r="Y72" s="35"/>
      <c r="Z72" s="35"/>
      <c r="AA72" s="34"/>
      <c r="AB72" s="34"/>
      <c r="AC72" s="34"/>
      <c r="AD72" s="34"/>
      <c r="AE72" s="35"/>
      <c r="AF72" s="36"/>
      <c r="AH72" s="32">
        <f t="shared" si="15"/>
        <v>4</v>
      </c>
    </row>
    <row r="73" spans="1:34" x14ac:dyDescent="0.25">
      <c r="A73" s="65"/>
      <c r="B73" s="33"/>
      <c r="C73" s="34"/>
      <c r="D73" s="34"/>
      <c r="E73" s="34"/>
      <c r="F73" s="34"/>
      <c r="G73" s="35"/>
      <c r="H73" s="35"/>
      <c r="I73" s="35"/>
      <c r="J73" s="35"/>
      <c r="K73" s="34"/>
      <c r="L73" s="34"/>
      <c r="M73" s="34"/>
      <c r="N73" s="34"/>
      <c r="O73" s="35"/>
      <c r="P73" s="35"/>
      <c r="Q73" s="35"/>
      <c r="R73" s="35"/>
      <c r="S73" s="34"/>
      <c r="T73" s="34"/>
      <c r="U73" s="34"/>
      <c r="V73" s="34"/>
      <c r="W73" s="103"/>
      <c r="X73" s="35"/>
      <c r="Y73" s="35"/>
      <c r="Z73" s="35"/>
      <c r="AA73" s="34"/>
      <c r="AB73" s="34"/>
      <c r="AC73" s="34"/>
      <c r="AD73" s="34"/>
      <c r="AE73" s="35"/>
      <c r="AF73" s="36"/>
      <c r="AH73" s="32">
        <f t="shared" si="15"/>
        <v>0</v>
      </c>
    </row>
    <row r="74" spans="1:34" x14ac:dyDescent="0.25">
      <c r="A74" s="65" t="s">
        <v>47</v>
      </c>
      <c r="B74" s="33" t="s">
        <v>48</v>
      </c>
      <c r="C74" s="34">
        <v>1</v>
      </c>
      <c r="D74" s="34">
        <v>1</v>
      </c>
      <c r="E74" s="34">
        <v>2</v>
      </c>
      <c r="F74" s="34"/>
      <c r="G74" s="35"/>
      <c r="H74" s="35"/>
      <c r="I74" s="35">
        <v>3</v>
      </c>
      <c r="J74" s="35">
        <v>2</v>
      </c>
      <c r="K74" s="34">
        <v>7</v>
      </c>
      <c r="L74" s="34"/>
      <c r="M74" s="34"/>
      <c r="N74" s="34"/>
      <c r="O74" s="35"/>
      <c r="P74" s="35">
        <v>11</v>
      </c>
      <c r="Q74" s="35">
        <v>6</v>
      </c>
      <c r="R74" s="35"/>
      <c r="S74" s="34"/>
      <c r="T74" s="34"/>
      <c r="U74" s="34"/>
      <c r="V74" s="34"/>
      <c r="W74" s="103">
        <v>1</v>
      </c>
      <c r="X74" s="35"/>
      <c r="Y74" s="35"/>
      <c r="Z74" s="35"/>
      <c r="AA74" s="34"/>
      <c r="AB74" s="34"/>
      <c r="AC74" s="34"/>
      <c r="AD74" s="34"/>
      <c r="AE74" s="35"/>
      <c r="AF74" s="36"/>
      <c r="AH74" s="32">
        <f t="shared" si="15"/>
        <v>34</v>
      </c>
    </row>
    <row r="75" spans="1:34" x14ac:dyDescent="0.25">
      <c r="A75" s="65"/>
      <c r="B75" s="33" t="s">
        <v>40</v>
      </c>
      <c r="C75" s="34">
        <v>4</v>
      </c>
      <c r="D75" s="34">
        <v>13</v>
      </c>
      <c r="E75" s="34">
        <v>3</v>
      </c>
      <c r="F75" s="34"/>
      <c r="G75" s="35"/>
      <c r="H75" s="35"/>
      <c r="I75" s="35"/>
      <c r="J75" s="35">
        <v>5</v>
      </c>
      <c r="K75" s="34"/>
      <c r="L75" s="34"/>
      <c r="M75" s="34"/>
      <c r="N75" s="34"/>
      <c r="O75" s="35"/>
      <c r="P75" s="35"/>
      <c r="Q75" s="35">
        <v>1</v>
      </c>
      <c r="R75" s="35"/>
      <c r="S75" s="34"/>
      <c r="T75" s="34"/>
      <c r="U75" s="34"/>
      <c r="V75" s="34"/>
      <c r="W75" s="103">
        <v>8</v>
      </c>
      <c r="X75" s="35"/>
      <c r="Y75" s="35"/>
      <c r="Z75" s="35"/>
      <c r="AA75" s="34"/>
      <c r="AB75" s="34"/>
      <c r="AC75" s="34"/>
      <c r="AD75" s="34"/>
      <c r="AE75" s="35"/>
      <c r="AF75" s="36"/>
      <c r="AH75" s="32">
        <f t="shared" si="15"/>
        <v>34</v>
      </c>
    </row>
    <row r="76" spans="1:34" ht="15.75" thickBot="1" x14ac:dyDescent="0.3">
      <c r="A76" s="65"/>
      <c r="B76" s="22" t="s">
        <v>49</v>
      </c>
      <c r="C76" s="34"/>
      <c r="D76" s="34"/>
      <c r="E76" s="34"/>
      <c r="F76" s="34"/>
      <c r="G76" s="35"/>
      <c r="H76" s="35"/>
      <c r="I76" s="35"/>
      <c r="J76" s="35"/>
      <c r="K76" s="34">
        <v>2</v>
      </c>
      <c r="L76" s="34"/>
      <c r="M76" s="34"/>
      <c r="N76" s="34"/>
      <c r="O76" s="35"/>
      <c r="P76" s="35"/>
      <c r="Q76" s="35"/>
      <c r="R76" s="35"/>
      <c r="S76" s="34"/>
      <c r="T76" s="34"/>
      <c r="U76" s="34"/>
      <c r="V76" s="34"/>
      <c r="W76" s="103"/>
      <c r="X76" s="35"/>
      <c r="Y76" s="35"/>
      <c r="Z76" s="35"/>
      <c r="AA76" s="34"/>
      <c r="AB76" s="34"/>
      <c r="AC76" s="34"/>
      <c r="AD76" s="34"/>
      <c r="AE76" s="35"/>
      <c r="AF76" s="36"/>
      <c r="AH76" s="32">
        <f t="shared" si="15"/>
        <v>2</v>
      </c>
    </row>
    <row r="77" spans="1:34" x14ac:dyDescent="0.25">
      <c r="A77" s="65"/>
      <c r="B77" s="60" t="s">
        <v>116</v>
      </c>
      <c r="C77" s="34"/>
      <c r="D77" s="34"/>
      <c r="E77" s="34"/>
      <c r="F77" s="34"/>
      <c r="G77" s="35"/>
      <c r="H77" s="35"/>
      <c r="I77" s="35"/>
      <c r="J77" s="35"/>
      <c r="K77" s="34"/>
      <c r="L77" s="34"/>
      <c r="M77" s="34"/>
      <c r="N77" s="34"/>
      <c r="O77" s="35"/>
      <c r="P77" s="35"/>
      <c r="Q77" s="35"/>
      <c r="R77" s="35"/>
      <c r="S77" s="34"/>
      <c r="T77" s="34"/>
      <c r="U77" s="34"/>
      <c r="V77" s="34"/>
      <c r="W77" s="103"/>
      <c r="X77" s="35"/>
      <c r="Y77" s="35"/>
      <c r="Z77" s="35"/>
      <c r="AA77" s="34"/>
      <c r="AB77" s="34"/>
      <c r="AC77" s="34"/>
      <c r="AD77" s="34"/>
      <c r="AE77" s="35"/>
      <c r="AF77" s="36"/>
      <c r="AH77" s="32">
        <f t="shared" si="15"/>
        <v>0</v>
      </c>
    </row>
    <row r="78" spans="1:34" ht="15.75" thickBot="1" x14ac:dyDescent="0.3">
      <c r="A78" s="66"/>
      <c r="B78" s="60" t="s">
        <v>44</v>
      </c>
      <c r="C78" s="17"/>
      <c r="D78" s="17"/>
      <c r="E78" s="17"/>
      <c r="F78" s="17"/>
      <c r="G78" s="13"/>
      <c r="H78" s="13"/>
      <c r="I78" s="13"/>
      <c r="J78" s="13">
        <v>2</v>
      </c>
      <c r="K78" s="17"/>
      <c r="L78" s="17"/>
      <c r="M78" s="17"/>
      <c r="N78" s="17"/>
      <c r="O78" s="13"/>
      <c r="P78" s="13"/>
      <c r="Q78" s="13"/>
      <c r="R78" s="13"/>
      <c r="S78" s="17"/>
      <c r="T78" s="17"/>
      <c r="U78" s="17"/>
      <c r="V78" s="17"/>
      <c r="W78" s="104"/>
      <c r="X78" s="13"/>
      <c r="Y78" s="13"/>
      <c r="Z78" s="13"/>
      <c r="AA78" s="17"/>
      <c r="AB78" s="17"/>
      <c r="AC78" s="17"/>
      <c r="AD78" s="17"/>
      <c r="AE78" s="13"/>
      <c r="AF78" s="14"/>
      <c r="AH78" s="32">
        <f t="shared" si="15"/>
        <v>2</v>
      </c>
    </row>
    <row r="79" spans="1:34" x14ac:dyDescent="0.25">
      <c r="A79" s="67" t="s">
        <v>21</v>
      </c>
      <c r="B79" s="68"/>
      <c r="C79" s="40">
        <f t="shared" ref="C79:AF79" si="16">C35</f>
        <v>101</v>
      </c>
      <c r="D79" s="40">
        <f t="shared" si="16"/>
        <v>230</v>
      </c>
      <c r="E79" s="40">
        <f t="shared" si="16"/>
        <v>75</v>
      </c>
      <c r="F79" s="40">
        <f t="shared" si="16"/>
        <v>0</v>
      </c>
      <c r="G79" s="40">
        <f t="shared" si="16"/>
        <v>0</v>
      </c>
      <c r="H79" s="40">
        <f t="shared" si="16"/>
        <v>0</v>
      </c>
      <c r="I79" s="40">
        <f t="shared" si="16"/>
        <v>64</v>
      </c>
      <c r="J79" s="40">
        <f t="shared" si="16"/>
        <v>68</v>
      </c>
      <c r="K79" s="40">
        <f t="shared" si="16"/>
        <v>81</v>
      </c>
      <c r="L79" s="40">
        <f t="shared" si="16"/>
        <v>0</v>
      </c>
      <c r="M79" s="40">
        <f t="shared" si="16"/>
        <v>0</v>
      </c>
      <c r="N79" s="40">
        <f t="shared" si="16"/>
        <v>0</v>
      </c>
      <c r="O79" s="40">
        <f t="shared" si="16"/>
        <v>0</v>
      </c>
      <c r="P79" s="40">
        <f t="shared" si="16"/>
        <v>122</v>
      </c>
      <c r="Q79" s="40">
        <f t="shared" si="16"/>
        <v>61</v>
      </c>
      <c r="R79" s="40">
        <f t="shared" si="16"/>
        <v>138</v>
      </c>
      <c r="S79" s="40">
        <f t="shared" si="16"/>
        <v>0</v>
      </c>
      <c r="T79" s="40">
        <f t="shared" si="16"/>
        <v>0</v>
      </c>
      <c r="U79" s="40">
        <f t="shared" si="16"/>
        <v>0</v>
      </c>
      <c r="V79" s="40">
        <f>V35</f>
        <v>0</v>
      </c>
      <c r="W79" s="105">
        <f t="shared" si="16"/>
        <v>53</v>
      </c>
      <c r="X79" s="40">
        <f t="shared" si="16"/>
        <v>0</v>
      </c>
      <c r="Y79" s="40">
        <f t="shared" si="16"/>
        <v>0</v>
      </c>
      <c r="Z79" s="40">
        <f t="shared" si="16"/>
        <v>0</v>
      </c>
      <c r="AA79" s="40">
        <f t="shared" si="16"/>
        <v>0</v>
      </c>
      <c r="AB79" s="40">
        <f t="shared" si="16"/>
        <v>0</v>
      </c>
      <c r="AC79" s="40">
        <f t="shared" si="16"/>
        <v>0</v>
      </c>
      <c r="AD79" s="40">
        <f t="shared" si="16"/>
        <v>0</v>
      </c>
      <c r="AE79" s="40">
        <f t="shared" si="16"/>
        <v>0</v>
      </c>
      <c r="AF79" s="40">
        <f t="shared" si="16"/>
        <v>0</v>
      </c>
      <c r="AH79" s="40">
        <f t="shared" ref="AH79" si="17">AH35</f>
        <v>993</v>
      </c>
    </row>
    <row r="80" spans="1:34" x14ac:dyDescent="0.25">
      <c r="A80" s="69" t="s">
        <v>52</v>
      </c>
      <c r="B80" s="70"/>
      <c r="C80" s="30">
        <f t="shared" ref="C80:U80" si="18">SUM(C44:C78)</f>
        <v>27</v>
      </c>
      <c r="D80" s="30">
        <f t="shared" si="18"/>
        <v>69</v>
      </c>
      <c r="E80" s="30">
        <f t="shared" si="18"/>
        <v>31</v>
      </c>
      <c r="F80" s="30">
        <f t="shared" si="18"/>
        <v>0</v>
      </c>
      <c r="G80" s="30">
        <f t="shared" si="18"/>
        <v>0</v>
      </c>
      <c r="H80" s="30">
        <f t="shared" si="18"/>
        <v>0</v>
      </c>
      <c r="I80" s="30">
        <f t="shared" si="18"/>
        <v>18</v>
      </c>
      <c r="J80" s="30">
        <f t="shared" si="18"/>
        <v>24</v>
      </c>
      <c r="K80" s="30">
        <f t="shared" si="18"/>
        <v>29</v>
      </c>
      <c r="L80" s="30">
        <f t="shared" si="18"/>
        <v>0</v>
      </c>
      <c r="M80" s="30">
        <f t="shared" si="18"/>
        <v>0</v>
      </c>
      <c r="N80" s="30">
        <f t="shared" si="18"/>
        <v>0</v>
      </c>
      <c r="O80" s="30">
        <f t="shared" si="18"/>
        <v>0</v>
      </c>
      <c r="P80" s="30">
        <f t="shared" si="18"/>
        <v>51</v>
      </c>
      <c r="Q80" s="30">
        <f t="shared" si="18"/>
        <v>7</v>
      </c>
      <c r="R80" s="30">
        <f t="shared" si="18"/>
        <v>29</v>
      </c>
      <c r="S80" s="30">
        <f t="shared" si="18"/>
        <v>0</v>
      </c>
      <c r="T80" s="30">
        <f t="shared" si="18"/>
        <v>0</v>
      </c>
      <c r="U80" s="30">
        <f t="shared" si="18"/>
        <v>0</v>
      </c>
      <c r="V80" s="30">
        <f>SUM(V44:V78)</f>
        <v>0</v>
      </c>
      <c r="W80" s="30">
        <f>SUM(W44:W78)</f>
        <v>32</v>
      </c>
      <c r="X80" s="30">
        <f t="shared" ref="W80:AF80" si="19">SUM(X44:X78)</f>
        <v>0</v>
      </c>
      <c r="Y80" s="30">
        <f t="shared" si="19"/>
        <v>0</v>
      </c>
      <c r="Z80" s="30">
        <f t="shared" si="19"/>
        <v>0</v>
      </c>
      <c r="AA80" s="30">
        <f t="shared" si="19"/>
        <v>0</v>
      </c>
      <c r="AB80" s="30">
        <f t="shared" si="19"/>
        <v>0</v>
      </c>
      <c r="AC80" s="30">
        <f t="shared" si="19"/>
        <v>0</v>
      </c>
      <c r="AD80" s="30">
        <f t="shared" si="19"/>
        <v>0</v>
      </c>
      <c r="AE80" s="30">
        <f t="shared" si="19"/>
        <v>0</v>
      </c>
      <c r="AF80" s="30">
        <f t="shared" si="19"/>
        <v>0</v>
      </c>
      <c r="AH80" s="30">
        <f t="shared" ref="AH80" si="20">SUM(AH44:AH78)</f>
        <v>317</v>
      </c>
    </row>
    <row r="81" spans="1:34" x14ac:dyDescent="0.25">
      <c r="A81" s="82" t="s">
        <v>53</v>
      </c>
      <c r="B81" s="83"/>
      <c r="C81" s="26">
        <f t="shared" ref="C81" si="21">IFERROR(C80/C79*100,"")</f>
        <v>26.732673267326735</v>
      </c>
      <c r="D81" s="26">
        <f t="shared" ref="D81" si="22">IFERROR(D80/D79*100,"")</f>
        <v>30</v>
      </c>
      <c r="E81" s="26">
        <f t="shared" ref="E81" si="23">IFERROR(E80/E79*100,"")</f>
        <v>41.333333333333336</v>
      </c>
      <c r="F81" s="26" t="str">
        <f t="shared" ref="F81" si="24">IFERROR(F80/F79*100,"")</f>
        <v/>
      </c>
      <c r="G81" s="26" t="str">
        <f t="shared" ref="G81" si="25">IFERROR(G80/G79*100,"")</f>
        <v/>
      </c>
      <c r="H81" s="26" t="str">
        <f t="shared" ref="H81" si="26">IFERROR(H80/H79*100,"")</f>
        <v/>
      </c>
      <c r="I81" s="26">
        <f t="shared" ref="I81" si="27">IFERROR(I80/I79*100,"")</f>
        <v>28.125</v>
      </c>
      <c r="J81" s="26">
        <f t="shared" ref="J81" si="28">IFERROR(J80/J79*100,"")</f>
        <v>35.294117647058826</v>
      </c>
      <c r="K81" s="26">
        <f t="shared" ref="K81" si="29">IFERROR(K80/K79*100,"")</f>
        <v>35.802469135802468</v>
      </c>
      <c r="L81" s="26" t="str">
        <f t="shared" ref="L81" si="30">IFERROR(L80/L79*100,"")</f>
        <v/>
      </c>
      <c r="M81" s="26" t="str">
        <f t="shared" ref="M81" si="31">IFERROR(M80/M79*100,"")</f>
        <v/>
      </c>
      <c r="N81" s="26" t="str">
        <f t="shared" ref="N81" si="32">IFERROR(N80/N79*100,"")</f>
        <v/>
      </c>
      <c r="O81" s="26" t="str">
        <f t="shared" ref="O81" si="33">IFERROR(O80/O79*100,"")</f>
        <v/>
      </c>
      <c r="P81" s="26">
        <f t="shared" ref="P81" si="34">IFERROR(P80/P79*100,"")</f>
        <v>41.803278688524593</v>
      </c>
      <c r="Q81" s="26">
        <f t="shared" ref="Q81" si="35">IFERROR(Q80/Q79*100,"")</f>
        <v>11.475409836065573</v>
      </c>
      <c r="R81" s="26">
        <f t="shared" ref="R81" si="36">IFERROR(R80/R79*100,"")</f>
        <v>21.014492753623188</v>
      </c>
      <c r="S81" s="26" t="str">
        <f t="shared" ref="S81" si="37">IFERROR(S80/S79*100,"")</f>
        <v/>
      </c>
      <c r="T81" s="26" t="str">
        <f t="shared" ref="T81" si="38">IFERROR(T80/T79*100,"")</f>
        <v/>
      </c>
      <c r="U81" s="26" t="str">
        <f t="shared" ref="U81" si="39">IFERROR(U80/U79*100,"")</f>
        <v/>
      </c>
      <c r="V81" s="26" t="str">
        <f t="shared" ref="V81:W81" si="40">IFERROR(V80/V79*100,"")</f>
        <v/>
      </c>
      <c r="W81" s="26">
        <f t="shared" si="40"/>
        <v>60.377358490566039</v>
      </c>
      <c r="X81" s="26" t="str">
        <f t="shared" ref="X81" si="41">IFERROR(X80/X79*100,"")</f>
        <v/>
      </c>
      <c r="Y81" s="26" t="str">
        <f t="shared" ref="Y81" si="42">IFERROR(Y80/Y79*100,"")</f>
        <v/>
      </c>
      <c r="Z81" s="26" t="str">
        <f t="shared" ref="Z81" si="43">IFERROR(Z80/Z79*100,"")</f>
        <v/>
      </c>
      <c r="AA81" s="26" t="str">
        <f t="shared" ref="AA81" si="44">IFERROR(AA80/AA79*100,"")</f>
        <v/>
      </c>
      <c r="AB81" s="26" t="str">
        <f t="shared" ref="AB81" si="45">IFERROR(AB80/AB79*100,"")</f>
        <v/>
      </c>
      <c r="AC81" s="26" t="str">
        <f t="shared" ref="AC81" si="46">IFERROR(AC80/AC79*100,"")</f>
        <v/>
      </c>
      <c r="AD81" s="26" t="str">
        <f t="shared" ref="AD81" si="47">IFERROR(AD80/AD79*100,"")</f>
        <v/>
      </c>
      <c r="AE81" s="26" t="str">
        <f t="shared" ref="AE81" si="48">IFERROR(AE80/AE79*100,"")</f>
        <v/>
      </c>
      <c r="AF81" s="26" t="str">
        <f t="shared" ref="AF81" si="49">IFERROR(AF80/AF79*100,"")</f>
        <v/>
      </c>
      <c r="AH81" s="26"/>
    </row>
    <row r="82" spans="1:34" x14ac:dyDescent="0.25">
      <c r="A82" s="69" t="s">
        <v>54</v>
      </c>
      <c r="B82" s="70"/>
      <c r="C82" s="30">
        <f t="shared" ref="C82:U82" si="50">SUM(C44:C60)</f>
        <v>8</v>
      </c>
      <c r="D82" s="30">
        <f t="shared" si="50"/>
        <v>8</v>
      </c>
      <c r="E82" s="30">
        <f t="shared" si="50"/>
        <v>10</v>
      </c>
      <c r="F82" s="30">
        <f t="shared" si="50"/>
        <v>0</v>
      </c>
      <c r="G82" s="30">
        <f t="shared" si="50"/>
        <v>0</v>
      </c>
      <c r="H82" s="30">
        <f t="shared" si="50"/>
        <v>0</v>
      </c>
      <c r="I82" s="30">
        <f t="shared" si="50"/>
        <v>7</v>
      </c>
      <c r="J82" s="30">
        <f t="shared" si="50"/>
        <v>8</v>
      </c>
      <c r="K82" s="30">
        <f t="shared" si="50"/>
        <v>9</v>
      </c>
      <c r="L82" s="30">
        <f t="shared" si="50"/>
        <v>0</v>
      </c>
      <c r="M82" s="30">
        <f t="shared" si="50"/>
        <v>0</v>
      </c>
      <c r="N82" s="30">
        <f t="shared" si="50"/>
        <v>0</v>
      </c>
      <c r="O82" s="30">
        <f t="shared" si="50"/>
        <v>0</v>
      </c>
      <c r="P82" s="30">
        <f t="shared" si="50"/>
        <v>5</v>
      </c>
      <c r="Q82" s="30">
        <f t="shared" si="50"/>
        <v>0</v>
      </c>
      <c r="R82" s="30">
        <f t="shared" si="50"/>
        <v>19</v>
      </c>
      <c r="S82" s="30">
        <f t="shared" si="50"/>
        <v>0</v>
      </c>
      <c r="T82" s="30">
        <f t="shared" si="50"/>
        <v>0</v>
      </c>
      <c r="U82" s="30">
        <f t="shared" si="50"/>
        <v>0</v>
      </c>
      <c r="V82" s="30">
        <f>SUM(V44:V60)</f>
        <v>0</v>
      </c>
      <c r="W82" s="30">
        <f>SUM(W44:W60)</f>
        <v>3</v>
      </c>
      <c r="X82" s="30">
        <f t="shared" ref="W82:AF82" si="51">SUM(X44:X60)</f>
        <v>0</v>
      </c>
      <c r="Y82" s="30">
        <f t="shared" si="51"/>
        <v>0</v>
      </c>
      <c r="Z82" s="30">
        <f t="shared" si="51"/>
        <v>0</v>
      </c>
      <c r="AA82" s="30">
        <f t="shared" si="51"/>
        <v>0</v>
      </c>
      <c r="AB82" s="30">
        <f t="shared" si="51"/>
        <v>0</v>
      </c>
      <c r="AC82" s="30">
        <f t="shared" si="51"/>
        <v>0</v>
      </c>
      <c r="AD82" s="30">
        <f t="shared" si="51"/>
        <v>0</v>
      </c>
      <c r="AE82" s="30">
        <f t="shared" si="51"/>
        <v>0</v>
      </c>
      <c r="AF82" s="30">
        <f t="shared" si="51"/>
        <v>0</v>
      </c>
      <c r="AH82" s="30">
        <f t="shared" ref="AH82" si="52">SUM(AH44:AH60)</f>
        <v>77</v>
      </c>
    </row>
    <row r="83" spans="1:34" x14ac:dyDescent="0.25">
      <c r="A83" s="74" t="s">
        <v>55</v>
      </c>
      <c r="B83" s="75"/>
      <c r="C83" s="26">
        <f t="shared" ref="C83:U83" si="53">IFERROR(C82/C79*100,"")</f>
        <v>7.9207920792079207</v>
      </c>
      <c r="D83" s="26">
        <f t="shared" si="53"/>
        <v>3.4782608695652173</v>
      </c>
      <c r="E83" s="26">
        <f t="shared" si="53"/>
        <v>13.333333333333334</v>
      </c>
      <c r="F83" s="26" t="str">
        <f t="shared" si="53"/>
        <v/>
      </c>
      <c r="G83" s="26" t="str">
        <f t="shared" si="53"/>
        <v/>
      </c>
      <c r="H83" s="26" t="str">
        <f t="shared" si="53"/>
        <v/>
      </c>
      <c r="I83" s="26">
        <f t="shared" si="53"/>
        <v>10.9375</v>
      </c>
      <c r="J83" s="26">
        <f t="shared" si="53"/>
        <v>11.76470588235294</v>
      </c>
      <c r="K83" s="26">
        <f t="shared" si="53"/>
        <v>11.111111111111111</v>
      </c>
      <c r="L83" s="26" t="str">
        <f t="shared" si="53"/>
        <v/>
      </c>
      <c r="M83" s="26" t="str">
        <f t="shared" si="53"/>
        <v/>
      </c>
      <c r="N83" s="26" t="str">
        <f t="shared" si="53"/>
        <v/>
      </c>
      <c r="O83" s="26" t="str">
        <f t="shared" si="53"/>
        <v/>
      </c>
      <c r="P83" s="26">
        <f t="shared" si="53"/>
        <v>4.0983606557377046</v>
      </c>
      <c r="Q83" s="26">
        <f t="shared" si="53"/>
        <v>0</v>
      </c>
      <c r="R83" s="26">
        <f t="shared" si="53"/>
        <v>13.768115942028986</v>
      </c>
      <c r="S83" s="26" t="str">
        <f t="shared" si="53"/>
        <v/>
      </c>
      <c r="T83" s="26" t="str">
        <f t="shared" si="53"/>
        <v/>
      </c>
      <c r="U83" s="26" t="str">
        <f t="shared" si="53"/>
        <v/>
      </c>
      <c r="V83" s="26" t="str">
        <f>IFERROR(V82/V79*100,"")</f>
        <v/>
      </c>
      <c r="W83" s="26">
        <f>IFERROR(W82/W79*100,"")</f>
        <v>5.6603773584905666</v>
      </c>
      <c r="X83" s="26" t="str">
        <f t="shared" ref="W83:AF83" si="54">IFERROR(X82/X79*100,"")</f>
        <v/>
      </c>
      <c r="Y83" s="26" t="str">
        <f t="shared" si="54"/>
        <v/>
      </c>
      <c r="Z83" s="26" t="str">
        <f t="shared" si="54"/>
        <v/>
      </c>
      <c r="AA83" s="26" t="str">
        <f t="shared" si="54"/>
        <v/>
      </c>
      <c r="AB83" s="26" t="str">
        <f t="shared" si="54"/>
        <v/>
      </c>
      <c r="AC83" s="26" t="str">
        <f t="shared" si="54"/>
        <v/>
      </c>
      <c r="AD83" s="26" t="str">
        <f t="shared" si="54"/>
        <v/>
      </c>
      <c r="AE83" s="26" t="str">
        <f t="shared" si="54"/>
        <v/>
      </c>
      <c r="AF83" s="26" t="str">
        <f t="shared" si="54"/>
        <v/>
      </c>
      <c r="AH83" s="26">
        <f t="shared" ref="AH83" si="55">IFERROR(AH82/AH79*100,"")</f>
        <v>7.7542799597180263</v>
      </c>
    </row>
    <row r="84" spans="1:34" x14ac:dyDescent="0.25">
      <c r="A84" s="69" t="s">
        <v>56</v>
      </c>
      <c r="B84" s="70"/>
      <c r="C84" s="30">
        <f t="shared" ref="C84:U84" si="56">SUM(C61:C72)</f>
        <v>14</v>
      </c>
      <c r="D84" s="30">
        <f t="shared" si="56"/>
        <v>47</v>
      </c>
      <c r="E84" s="30">
        <f t="shared" si="56"/>
        <v>16</v>
      </c>
      <c r="F84" s="30">
        <f t="shared" si="56"/>
        <v>0</v>
      </c>
      <c r="G84" s="30">
        <f t="shared" si="56"/>
        <v>0</v>
      </c>
      <c r="H84" s="30">
        <f t="shared" si="56"/>
        <v>0</v>
      </c>
      <c r="I84" s="30">
        <f t="shared" si="56"/>
        <v>8</v>
      </c>
      <c r="J84" s="30">
        <f t="shared" si="56"/>
        <v>7</v>
      </c>
      <c r="K84" s="30">
        <f t="shared" si="56"/>
        <v>11</v>
      </c>
      <c r="L84" s="30">
        <f t="shared" si="56"/>
        <v>0</v>
      </c>
      <c r="M84" s="30">
        <f t="shared" si="56"/>
        <v>0</v>
      </c>
      <c r="N84" s="30">
        <f t="shared" si="56"/>
        <v>0</v>
      </c>
      <c r="O84" s="30">
        <f t="shared" si="56"/>
        <v>0</v>
      </c>
      <c r="P84" s="30">
        <f t="shared" si="56"/>
        <v>35</v>
      </c>
      <c r="Q84" s="30">
        <f t="shared" si="56"/>
        <v>0</v>
      </c>
      <c r="R84" s="30">
        <f t="shared" si="56"/>
        <v>10</v>
      </c>
      <c r="S84" s="30">
        <f t="shared" si="56"/>
        <v>0</v>
      </c>
      <c r="T84" s="30">
        <f t="shared" si="56"/>
        <v>0</v>
      </c>
      <c r="U84" s="30">
        <f t="shared" si="56"/>
        <v>0</v>
      </c>
      <c r="V84" s="30">
        <f>SUM(V61:V72)</f>
        <v>0</v>
      </c>
      <c r="W84" s="30">
        <f>SUM(W61:W72)</f>
        <v>20</v>
      </c>
      <c r="X84" s="30">
        <f t="shared" ref="W84:AF84" si="57">SUM(X61:X72)</f>
        <v>0</v>
      </c>
      <c r="Y84" s="30">
        <f t="shared" si="57"/>
        <v>0</v>
      </c>
      <c r="Z84" s="30">
        <f t="shared" si="57"/>
        <v>0</v>
      </c>
      <c r="AA84" s="30">
        <f t="shared" si="57"/>
        <v>0</v>
      </c>
      <c r="AB84" s="30">
        <f t="shared" si="57"/>
        <v>0</v>
      </c>
      <c r="AC84" s="30">
        <f t="shared" si="57"/>
        <v>0</v>
      </c>
      <c r="AD84" s="30">
        <f t="shared" si="57"/>
        <v>0</v>
      </c>
      <c r="AE84" s="30">
        <f t="shared" si="57"/>
        <v>0</v>
      </c>
      <c r="AF84" s="30">
        <f t="shared" si="57"/>
        <v>0</v>
      </c>
      <c r="AH84" s="30">
        <f t="shared" ref="AH84" si="58">SUM(AH61:AH72)</f>
        <v>168</v>
      </c>
    </row>
    <row r="85" spans="1:34" ht="15.75" thickBot="1" x14ac:dyDescent="0.3">
      <c r="A85" s="76" t="s">
        <v>57</v>
      </c>
      <c r="B85" s="77"/>
      <c r="C85" s="27">
        <f t="shared" ref="C85:U85" si="59">IFERROR(C84/C79*100,"")</f>
        <v>13.861386138613863</v>
      </c>
      <c r="D85" s="27">
        <f t="shared" si="59"/>
        <v>20.434782608695652</v>
      </c>
      <c r="E85" s="27">
        <f t="shared" si="59"/>
        <v>21.333333333333336</v>
      </c>
      <c r="F85" s="27" t="str">
        <f t="shared" si="59"/>
        <v/>
      </c>
      <c r="G85" s="27" t="str">
        <f t="shared" si="59"/>
        <v/>
      </c>
      <c r="H85" s="27" t="str">
        <f t="shared" si="59"/>
        <v/>
      </c>
      <c r="I85" s="27">
        <f t="shared" si="59"/>
        <v>12.5</v>
      </c>
      <c r="J85" s="27">
        <f t="shared" si="59"/>
        <v>10.294117647058822</v>
      </c>
      <c r="K85" s="27">
        <f t="shared" si="59"/>
        <v>13.580246913580247</v>
      </c>
      <c r="L85" s="27" t="str">
        <f t="shared" si="59"/>
        <v/>
      </c>
      <c r="M85" s="27" t="str">
        <f t="shared" si="59"/>
        <v/>
      </c>
      <c r="N85" s="27" t="str">
        <f t="shared" si="59"/>
        <v/>
      </c>
      <c r="O85" s="27" t="str">
        <f t="shared" si="59"/>
        <v/>
      </c>
      <c r="P85" s="27">
        <f t="shared" si="59"/>
        <v>28.688524590163933</v>
      </c>
      <c r="Q85" s="27">
        <f t="shared" si="59"/>
        <v>0</v>
      </c>
      <c r="R85" s="27">
        <f t="shared" si="59"/>
        <v>7.2463768115942031</v>
      </c>
      <c r="S85" s="27" t="str">
        <f t="shared" si="59"/>
        <v/>
      </c>
      <c r="T85" s="27" t="str">
        <f t="shared" si="59"/>
        <v/>
      </c>
      <c r="U85" s="27" t="str">
        <f t="shared" si="59"/>
        <v/>
      </c>
      <c r="V85" s="27" t="str">
        <f>IFERROR(V84/V79*100,"")</f>
        <v/>
      </c>
      <c r="W85" s="27">
        <f>IFERROR(W84/W79*100,"")</f>
        <v>37.735849056603776</v>
      </c>
      <c r="X85" s="27" t="str">
        <f t="shared" ref="W85:AF85" si="60">IFERROR(X84/X79*100,"")</f>
        <v/>
      </c>
      <c r="Y85" s="27" t="str">
        <f t="shared" si="60"/>
        <v/>
      </c>
      <c r="Z85" s="27" t="str">
        <f t="shared" si="60"/>
        <v/>
      </c>
      <c r="AA85" s="27" t="str">
        <f t="shared" si="60"/>
        <v/>
      </c>
      <c r="AB85" s="27" t="str">
        <f t="shared" si="60"/>
        <v/>
      </c>
      <c r="AC85" s="27" t="str">
        <f t="shared" si="60"/>
        <v/>
      </c>
      <c r="AD85" s="27" t="str">
        <f t="shared" si="60"/>
        <v/>
      </c>
      <c r="AE85" s="27" t="str">
        <f t="shared" si="60"/>
        <v/>
      </c>
      <c r="AF85" s="27" t="str">
        <f t="shared" si="60"/>
        <v/>
      </c>
      <c r="AH85" s="27">
        <f t="shared" ref="AH85" si="61">IFERROR(AH84/AH79*100,"")</f>
        <v>16.918429003021149</v>
      </c>
    </row>
    <row r="86" spans="1:34" x14ac:dyDescent="0.25">
      <c r="A86" s="69" t="s">
        <v>58</v>
      </c>
      <c r="B86" s="70"/>
      <c r="C86" s="28">
        <f>SUM(C74:C78)</f>
        <v>5</v>
      </c>
      <c r="D86" s="28">
        <f t="shared" ref="D86:AF86" si="62">SUM(D74:D78)</f>
        <v>14</v>
      </c>
      <c r="E86" s="28">
        <f t="shared" si="62"/>
        <v>5</v>
      </c>
      <c r="F86" s="28">
        <f t="shared" si="62"/>
        <v>0</v>
      </c>
      <c r="G86" s="28">
        <f t="shared" si="62"/>
        <v>0</v>
      </c>
      <c r="H86" s="28">
        <f t="shared" si="62"/>
        <v>0</v>
      </c>
      <c r="I86" s="28">
        <f t="shared" si="62"/>
        <v>3</v>
      </c>
      <c r="J86" s="28">
        <f t="shared" si="62"/>
        <v>9</v>
      </c>
      <c r="K86" s="28">
        <f t="shared" si="62"/>
        <v>9</v>
      </c>
      <c r="L86" s="28">
        <f t="shared" si="62"/>
        <v>0</v>
      </c>
      <c r="M86" s="28">
        <f t="shared" si="62"/>
        <v>0</v>
      </c>
      <c r="N86" s="28">
        <f t="shared" si="62"/>
        <v>0</v>
      </c>
      <c r="O86" s="28">
        <f t="shared" si="62"/>
        <v>0</v>
      </c>
      <c r="P86" s="28">
        <f t="shared" si="62"/>
        <v>11</v>
      </c>
      <c r="Q86" s="28">
        <f t="shared" si="62"/>
        <v>7</v>
      </c>
      <c r="R86" s="28">
        <f t="shared" si="62"/>
        <v>0</v>
      </c>
      <c r="S86" s="28">
        <f t="shared" si="62"/>
        <v>0</v>
      </c>
      <c r="T86" s="28">
        <f t="shared" si="62"/>
        <v>0</v>
      </c>
      <c r="U86" s="28">
        <f t="shared" si="62"/>
        <v>0</v>
      </c>
      <c r="V86" s="28">
        <f t="shared" si="62"/>
        <v>0</v>
      </c>
      <c r="W86" s="28">
        <f t="shared" ref="W86" si="63">SUM(W74:W78)</f>
        <v>9</v>
      </c>
      <c r="X86" s="28">
        <f t="shared" si="62"/>
        <v>0</v>
      </c>
      <c r="Y86" s="28">
        <f t="shared" si="62"/>
        <v>0</v>
      </c>
      <c r="Z86" s="28">
        <f t="shared" si="62"/>
        <v>0</v>
      </c>
      <c r="AA86" s="28">
        <f t="shared" si="62"/>
        <v>0</v>
      </c>
      <c r="AB86" s="28">
        <f t="shared" si="62"/>
        <v>0</v>
      </c>
      <c r="AC86" s="28">
        <f t="shared" si="62"/>
        <v>0</v>
      </c>
      <c r="AD86" s="28">
        <f t="shared" si="62"/>
        <v>0</v>
      </c>
      <c r="AE86" s="28">
        <f t="shared" si="62"/>
        <v>0</v>
      </c>
      <c r="AF86" s="28">
        <f t="shared" si="62"/>
        <v>0</v>
      </c>
      <c r="AH86" s="30">
        <f t="shared" ref="AH86" si="64">SUM(AH74:AH78)</f>
        <v>72</v>
      </c>
    </row>
    <row r="87" spans="1:34" ht="15.75" thickBot="1" x14ac:dyDescent="0.3">
      <c r="A87" s="76" t="s">
        <v>59</v>
      </c>
      <c r="B87" s="77"/>
      <c r="C87" s="17">
        <f>IFERROR(C86/C79*100,"")</f>
        <v>4.9504950495049505</v>
      </c>
      <c r="D87" s="17">
        <f t="shared" ref="D87:AF87" si="65">IFERROR(D86/D79*100,"")</f>
        <v>6.0869565217391308</v>
      </c>
      <c r="E87" s="17">
        <f t="shared" si="65"/>
        <v>6.666666666666667</v>
      </c>
      <c r="F87" s="17" t="str">
        <f t="shared" si="65"/>
        <v/>
      </c>
      <c r="G87" s="17" t="str">
        <f t="shared" si="65"/>
        <v/>
      </c>
      <c r="H87" s="17" t="str">
        <f t="shared" si="65"/>
        <v/>
      </c>
      <c r="I87" s="17">
        <f t="shared" si="65"/>
        <v>4.6875</v>
      </c>
      <c r="J87" s="17">
        <f t="shared" si="65"/>
        <v>13.23529411764706</v>
      </c>
      <c r="K87" s="17">
        <f t="shared" si="65"/>
        <v>11.111111111111111</v>
      </c>
      <c r="L87" s="17" t="str">
        <f t="shared" si="65"/>
        <v/>
      </c>
      <c r="M87" s="17" t="str">
        <f t="shared" si="65"/>
        <v/>
      </c>
      <c r="N87" s="17" t="str">
        <f t="shared" si="65"/>
        <v/>
      </c>
      <c r="O87" s="17" t="str">
        <f t="shared" si="65"/>
        <v/>
      </c>
      <c r="P87" s="17">
        <f t="shared" si="65"/>
        <v>9.0163934426229506</v>
      </c>
      <c r="Q87" s="17">
        <f t="shared" si="65"/>
        <v>11.475409836065573</v>
      </c>
      <c r="R87" s="17">
        <f t="shared" si="65"/>
        <v>0</v>
      </c>
      <c r="S87" s="17" t="str">
        <f t="shared" si="65"/>
        <v/>
      </c>
      <c r="T87" s="17" t="str">
        <f t="shared" si="65"/>
        <v/>
      </c>
      <c r="U87" s="17" t="str">
        <f t="shared" si="65"/>
        <v/>
      </c>
      <c r="V87" s="17" t="str">
        <f t="shared" si="65"/>
        <v/>
      </c>
      <c r="W87" s="17">
        <f t="shared" ref="W87" si="66">IFERROR(W86/W79*100,"")</f>
        <v>16.981132075471699</v>
      </c>
      <c r="X87" s="17" t="str">
        <f t="shared" si="65"/>
        <v/>
      </c>
      <c r="Y87" s="17" t="str">
        <f t="shared" si="65"/>
        <v/>
      </c>
      <c r="Z87" s="17" t="str">
        <f t="shared" si="65"/>
        <v/>
      </c>
      <c r="AA87" s="17" t="str">
        <f t="shared" si="65"/>
        <v/>
      </c>
      <c r="AB87" s="17" t="str">
        <f t="shared" si="65"/>
        <v/>
      </c>
      <c r="AC87" s="17" t="str">
        <f t="shared" si="65"/>
        <v/>
      </c>
      <c r="AD87" s="17" t="str">
        <f t="shared" si="65"/>
        <v/>
      </c>
      <c r="AE87" s="17" t="str">
        <f t="shared" si="65"/>
        <v/>
      </c>
      <c r="AF87" s="17" t="str">
        <f t="shared" si="65"/>
        <v/>
      </c>
      <c r="AH87" s="27">
        <f t="shared" ref="AH87" si="67">IFERROR(AH86/AH79*100,"")</f>
        <v>7.2507552870090644</v>
      </c>
    </row>
    <row r="89" spans="1:34" x14ac:dyDescent="0.25">
      <c r="A89" s="73" t="s">
        <v>60</v>
      </c>
      <c r="B89" s="73"/>
      <c r="S89" s="43">
        <f t="shared" ref="S89:AF89" si="68">S35-S36-S80</f>
        <v>0</v>
      </c>
      <c r="T89" s="43">
        <f t="shared" si="68"/>
        <v>0</v>
      </c>
      <c r="U89" s="43">
        <f t="shared" si="68"/>
        <v>0</v>
      </c>
      <c r="V89" s="43">
        <f t="shared" si="68"/>
        <v>0</v>
      </c>
      <c r="W89" s="108">
        <f t="shared" si="68"/>
        <v>13</v>
      </c>
      <c r="X89" s="43">
        <f t="shared" si="68"/>
        <v>0</v>
      </c>
      <c r="Y89" s="43">
        <f t="shared" si="68"/>
        <v>0</v>
      </c>
      <c r="Z89" s="43">
        <f t="shared" si="68"/>
        <v>0</v>
      </c>
      <c r="AA89" s="43">
        <f t="shared" si="68"/>
        <v>0</v>
      </c>
      <c r="AB89" s="43">
        <f t="shared" si="68"/>
        <v>0</v>
      </c>
      <c r="AC89" s="43">
        <f t="shared" si="68"/>
        <v>0</v>
      </c>
      <c r="AD89" s="43">
        <f t="shared" si="68"/>
        <v>0</v>
      </c>
      <c r="AE89" s="43">
        <f t="shared" si="68"/>
        <v>0</v>
      </c>
      <c r="AF89" s="43">
        <f t="shared" si="68"/>
        <v>0</v>
      </c>
    </row>
    <row r="90" spans="1:34" x14ac:dyDescent="0.25">
      <c r="A90" s="73" t="s">
        <v>61</v>
      </c>
      <c r="B90" s="73"/>
      <c r="S90" t="e">
        <f t="shared" ref="S90:U90" si="69">S89/S35</f>
        <v>#DIV/0!</v>
      </c>
      <c r="T90" t="e">
        <f t="shared" si="69"/>
        <v>#DIV/0!</v>
      </c>
      <c r="U90" t="e">
        <f t="shared" si="69"/>
        <v>#DIV/0!</v>
      </c>
      <c r="V90" t="str">
        <f>IFERROR(V89/V35*100,"")</f>
        <v/>
      </c>
      <c r="W90" s="106">
        <f t="shared" ref="W90:AF90" si="70">IFERROR(W89/W35*100,"")</f>
        <v>24.528301886792452</v>
      </c>
      <c r="X90" t="str">
        <f t="shared" si="70"/>
        <v/>
      </c>
      <c r="Y90" t="str">
        <f t="shared" si="70"/>
        <v/>
      </c>
      <c r="Z90" t="str">
        <f t="shared" si="70"/>
        <v/>
      </c>
      <c r="AA90" t="str">
        <f t="shared" si="70"/>
        <v/>
      </c>
      <c r="AB90" t="str">
        <f t="shared" si="70"/>
        <v/>
      </c>
      <c r="AC90" t="str">
        <f t="shared" si="70"/>
        <v/>
      </c>
      <c r="AD90" t="str">
        <f t="shared" si="70"/>
        <v/>
      </c>
      <c r="AE90" t="str">
        <f t="shared" si="70"/>
        <v/>
      </c>
      <c r="AF90" t="str">
        <f t="shared" si="70"/>
        <v/>
      </c>
    </row>
  </sheetData>
  <mergeCells count="24">
    <mergeCell ref="A90:B90"/>
    <mergeCell ref="A74:A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9:B89"/>
    <mergeCell ref="A61:A73"/>
    <mergeCell ref="A2:A18"/>
    <mergeCell ref="A19:A34"/>
    <mergeCell ref="A35:B35"/>
    <mergeCell ref="A36:B36"/>
    <mergeCell ref="A37:B37"/>
    <mergeCell ref="A38:B38"/>
    <mergeCell ref="A39:B39"/>
    <mergeCell ref="A40:B40"/>
    <mergeCell ref="A41:B41"/>
    <mergeCell ref="A43:B43"/>
    <mergeCell ref="A44:A60"/>
  </mergeCells>
  <conditionalFormatting sqref="AH2:AH34">
    <cfRule type="top10" dxfId="4" priority="2" rank="5"/>
  </conditionalFormatting>
  <conditionalFormatting sqref="AH44:AH78">
    <cfRule type="top10" dxfId="3" priority="1" rank="5"/>
  </conditionalFormatting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890DC-45AF-4089-9B4B-4C1BCC3F8775}">
  <sheetPr codeName="Feuil4">
    <pageSetUpPr fitToPage="1"/>
  </sheetPr>
  <dimension ref="A1:AH88"/>
  <sheetViews>
    <sheetView zoomScale="90" zoomScaleNormal="90" workbookViewId="0">
      <pane xSplit="2" ySplit="1" topLeftCell="H2" activePane="bottomRight" state="frozen"/>
      <selection pane="topRight" activeCell="C1" sqref="C1"/>
      <selection pane="bottomLeft" activeCell="A2" sqref="A2"/>
      <selection pane="bottomRight" activeCell="X35" sqref="X35"/>
    </sheetView>
  </sheetViews>
  <sheetFormatPr baseColWidth="10" defaultRowHeight="15" x14ac:dyDescent="0.25"/>
  <cols>
    <col min="1" max="1" width="12.5703125" bestFit="1" customWidth="1"/>
    <col min="2" max="2" width="18" customWidth="1"/>
    <col min="3" max="6" width="6" style="1" customWidth="1"/>
    <col min="7" max="21" width="6" customWidth="1"/>
    <col min="22" max="22" width="8.42578125" customWidth="1"/>
    <col min="23" max="23" width="5.7109375" style="106" customWidth="1"/>
    <col min="24" max="32" width="6" customWidth="1"/>
    <col min="33" max="33" width="1.7109375" customWidth="1"/>
    <col min="34" max="34" width="7.7109375" customWidth="1"/>
    <col min="35" max="35" width="3.28515625" customWidth="1"/>
  </cols>
  <sheetData>
    <row r="1" spans="1:34" ht="55.5" thickBot="1" x14ac:dyDescent="0.3">
      <c r="A1" s="47" t="s">
        <v>31</v>
      </c>
      <c r="B1" s="48"/>
      <c r="C1" s="19">
        <v>44713</v>
      </c>
      <c r="D1" s="19">
        <f>C1+1</f>
        <v>44714</v>
      </c>
      <c r="E1" s="19">
        <f t="shared" ref="E1:AF1" si="0">D1+1</f>
        <v>44715</v>
      </c>
      <c r="F1" s="19">
        <f t="shared" si="0"/>
        <v>44716</v>
      </c>
      <c r="G1" s="19">
        <f t="shared" si="0"/>
        <v>44717</v>
      </c>
      <c r="H1" s="19">
        <f t="shared" si="0"/>
        <v>44718</v>
      </c>
      <c r="I1" s="19">
        <f t="shared" si="0"/>
        <v>44719</v>
      </c>
      <c r="J1" s="19">
        <f t="shared" si="0"/>
        <v>44720</v>
      </c>
      <c r="K1" s="19">
        <f t="shared" si="0"/>
        <v>44721</v>
      </c>
      <c r="L1" s="19">
        <f t="shared" si="0"/>
        <v>44722</v>
      </c>
      <c r="M1" s="19">
        <f t="shared" si="0"/>
        <v>44723</v>
      </c>
      <c r="N1" s="19">
        <f t="shared" si="0"/>
        <v>44724</v>
      </c>
      <c r="O1" s="19">
        <f t="shared" si="0"/>
        <v>44725</v>
      </c>
      <c r="P1" s="19">
        <f t="shared" si="0"/>
        <v>44726</v>
      </c>
      <c r="Q1" s="19">
        <f t="shared" si="0"/>
        <v>44727</v>
      </c>
      <c r="R1" s="19">
        <f t="shared" si="0"/>
        <v>44728</v>
      </c>
      <c r="S1" s="19">
        <f t="shared" si="0"/>
        <v>44729</v>
      </c>
      <c r="T1" s="19">
        <f t="shared" si="0"/>
        <v>44730</v>
      </c>
      <c r="U1" s="19">
        <f t="shared" si="0"/>
        <v>44731</v>
      </c>
      <c r="V1" s="19">
        <f t="shared" si="0"/>
        <v>44732</v>
      </c>
      <c r="W1" s="100">
        <f t="shared" si="0"/>
        <v>44733</v>
      </c>
      <c r="X1" s="19">
        <f t="shared" si="0"/>
        <v>44734</v>
      </c>
      <c r="Y1" s="19">
        <f t="shared" si="0"/>
        <v>44735</v>
      </c>
      <c r="Z1" s="19">
        <f t="shared" si="0"/>
        <v>44736</v>
      </c>
      <c r="AA1" s="19">
        <f t="shared" si="0"/>
        <v>44737</v>
      </c>
      <c r="AB1" s="19">
        <f t="shared" si="0"/>
        <v>44738</v>
      </c>
      <c r="AC1" s="19">
        <f t="shared" si="0"/>
        <v>44739</v>
      </c>
      <c r="AD1" s="19">
        <f t="shared" si="0"/>
        <v>44740</v>
      </c>
      <c r="AE1" s="19">
        <f t="shared" si="0"/>
        <v>44741</v>
      </c>
      <c r="AF1" s="19">
        <f t="shared" si="0"/>
        <v>44742</v>
      </c>
      <c r="AG1" s="19"/>
      <c r="AH1" s="31" t="s">
        <v>30</v>
      </c>
    </row>
    <row r="2" spans="1:34" x14ac:dyDescent="0.25">
      <c r="A2" s="64" t="s">
        <v>28</v>
      </c>
      <c r="B2" s="20" t="s">
        <v>63</v>
      </c>
      <c r="C2" s="15"/>
      <c r="D2" s="15"/>
      <c r="E2" s="15"/>
      <c r="F2" s="15"/>
      <c r="G2" s="9"/>
      <c r="H2" s="9"/>
      <c r="I2" s="9"/>
      <c r="J2" s="9"/>
      <c r="K2" s="15"/>
      <c r="L2" s="15"/>
      <c r="M2" s="15"/>
      <c r="N2" s="15"/>
      <c r="O2" s="9"/>
      <c r="P2" s="9"/>
      <c r="Q2" s="9"/>
      <c r="R2" s="9">
        <v>1</v>
      </c>
      <c r="S2" s="15"/>
      <c r="T2" s="15"/>
      <c r="U2" s="15"/>
      <c r="V2" s="15"/>
      <c r="W2" s="101"/>
      <c r="X2" s="9"/>
      <c r="Y2" s="9"/>
      <c r="Z2" s="9"/>
      <c r="AA2" s="15"/>
      <c r="AB2" s="15"/>
      <c r="AC2" s="15"/>
      <c r="AD2" s="15"/>
      <c r="AE2" s="9"/>
      <c r="AF2" s="10"/>
      <c r="AH2" s="32">
        <f>SUM(C2:AF2)</f>
        <v>1</v>
      </c>
    </row>
    <row r="3" spans="1:34" x14ac:dyDescent="0.25">
      <c r="A3" s="65"/>
      <c r="B3" s="21" t="s">
        <v>64</v>
      </c>
      <c r="C3" s="16"/>
      <c r="D3" s="16"/>
      <c r="E3" s="16"/>
      <c r="F3" s="16"/>
      <c r="G3" s="11"/>
      <c r="H3" s="11"/>
      <c r="I3" s="11"/>
      <c r="J3" s="11"/>
      <c r="K3" s="16"/>
      <c r="L3" s="16"/>
      <c r="M3" s="16"/>
      <c r="N3" s="16"/>
      <c r="O3" s="11"/>
      <c r="P3" s="11"/>
      <c r="Q3" s="11"/>
      <c r="R3" s="11"/>
      <c r="S3" s="16"/>
      <c r="T3" s="16"/>
      <c r="U3" s="16"/>
      <c r="V3" s="16"/>
      <c r="W3" s="102"/>
      <c r="X3" s="11"/>
      <c r="Y3" s="11"/>
      <c r="Z3" s="11"/>
      <c r="AA3" s="16"/>
      <c r="AB3" s="16"/>
      <c r="AC3" s="16"/>
      <c r="AD3" s="16"/>
      <c r="AE3" s="11"/>
      <c r="AF3" s="12"/>
      <c r="AH3" s="32">
        <f t="shared" ref="AH3:AH36" si="1">SUM(C3:AF3)</f>
        <v>0</v>
      </c>
    </row>
    <row r="4" spans="1:34" x14ac:dyDescent="0.25">
      <c r="A4" s="65"/>
      <c r="B4" s="21" t="s">
        <v>65</v>
      </c>
      <c r="C4" s="16"/>
      <c r="D4" s="16"/>
      <c r="E4" s="16"/>
      <c r="F4" s="16"/>
      <c r="G4" s="11"/>
      <c r="H4" s="11"/>
      <c r="I4" s="11"/>
      <c r="J4" s="11"/>
      <c r="K4" s="16"/>
      <c r="L4" s="16"/>
      <c r="M4" s="16"/>
      <c r="N4" s="16"/>
      <c r="O4" s="11"/>
      <c r="P4" s="11"/>
      <c r="Q4" s="11"/>
      <c r="R4" s="11"/>
      <c r="S4" s="16"/>
      <c r="T4" s="16"/>
      <c r="U4" s="16"/>
      <c r="V4" s="16"/>
      <c r="W4" s="102"/>
      <c r="X4" s="11"/>
      <c r="Y4" s="11"/>
      <c r="Z4" s="11"/>
      <c r="AA4" s="16"/>
      <c r="AB4" s="16"/>
      <c r="AC4" s="16"/>
      <c r="AD4" s="16"/>
      <c r="AE4" s="11"/>
      <c r="AF4" s="12"/>
      <c r="AH4" s="32">
        <f t="shared" si="1"/>
        <v>0</v>
      </c>
    </row>
    <row r="5" spans="1:34" x14ac:dyDescent="0.25">
      <c r="A5" s="65"/>
      <c r="B5" s="21" t="s">
        <v>3</v>
      </c>
      <c r="C5" s="16"/>
      <c r="D5" s="16"/>
      <c r="E5" s="16"/>
      <c r="F5" s="16"/>
      <c r="G5" s="11"/>
      <c r="H5" s="11"/>
      <c r="I5" s="11"/>
      <c r="J5" s="11"/>
      <c r="K5" s="16"/>
      <c r="L5" s="16"/>
      <c r="M5" s="16"/>
      <c r="N5" s="16"/>
      <c r="O5" s="11"/>
      <c r="P5" s="11"/>
      <c r="Q5" s="11"/>
      <c r="R5" s="11"/>
      <c r="S5" s="16"/>
      <c r="T5" s="16"/>
      <c r="U5" s="16"/>
      <c r="V5" s="16"/>
      <c r="W5" s="102"/>
      <c r="X5" s="11"/>
      <c r="Y5" s="11"/>
      <c r="Z5" s="11"/>
      <c r="AA5" s="16"/>
      <c r="AB5" s="16"/>
      <c r="AC5" s="16"/>
      <c r="AD5" s="16"/>
      <c r="AE5" s="11"/>
      <c r="AF5" s="12"/>
      <c r="AH5" s="32">
        <f t="shared" si="1"/>
        <v>0</v>
      </c>
    </row>
    <row r="6" spans="1:34" x14ac:dyDescent="0.25">
      <c r="A6" s="65"/>
      <c r="B6" s="21" t="s">
        <v>4</v>
      </c>
      <c r="C6" s="16"/>
      <c r="D6" s="16"/>
      <c r="E6" s="16"/>
      <c r="F6" s="16"/>
      <c r="G6" s="11"/>
      <c r="H6" s="11"/>
      <c r="I6" s="11"/>
      <c r="J6" s="11"/>
      <c r="K6" s="16"/>
      <c r="L6" s="16"/>
      <c r="M6" s="16"/>
      <c r="N6" s="16"/>
      <c r="O6" s="11"/>
      <c r="P6" s="11"/>
      <c r="Q6" s="11"/>
      <c r="R6" s="11"/>
      <c r="S6" s="16"/>
      <c r="T6" s="16"/>
      <c r="U6" s="16"/>
      <c r="V6" s="16"/>
      <c r="W6" s="102"/>
      <c r="X6" s="11"/>
      <c r="Y6" s="11"/>
      <c r="Z6" s="11"/>
      <c r="AA6" s="16"/>
      <c r="AB6" s="16"/>
      <c r="AC6" s="16"/>
      <c r="AD6" s="16"/>
      <c r="AE6" s="11"/>
      <c r="AF6" s="12"/>
      <c r="AH6" s="32">
        <f t="shared" si="1"/>
        <v>0</v>
      </c>
    </row>
    <row r="7" spans="1:34" x14ac:dyDescent="0.25">
      <c r="A7" s="65"/>
      <c r="B7" s="21" t="s">
        <v>66</v>
      </c>
      <c r="C7" s="16"/>
      <c r="D7" s="16"/>
      <c r="E7" s="16"/>
      <c r="F7" s="16"/>
      <c r="G7" s="11"/>
      <c r="H7" s="11"/>
      <c r="I7" s="11"/>
      <c r="J7" s="11"/>
      <c r="K7" s="16"/>
      <c r="L7" s="16"/>
      <c r="M7" s="16"/>
      <c r="N7" s="16"/>
      <c r="O7" s="11"/>
      <c r="P7" s="11"/>
      <c r="Q7" s="11"/>
      <c r="R7" s="11">
        <v>1</v>
      </c>
      <c r="S7" s="16"/>
      <c r="T7" s="16"/>
      <c r="U7" s="16"/>
      <c r="V7" s="16"/>
      <c r="W7" s="102"/>
      <c r="X7" s="11"/>
      <c r="Y7" s="11"/>
      <c r="Z7" s="11"/>
      <c r="AA7" s="16"/>
      <c r="AB7" s="16"/>
      <c r="AC7" s="16"/>
      <c r="AD7" s="16"/>
      <c r="AE7" s="11"/>
      <c r="AF7" s="12"/>
      <c r="AH7" s="32">
        <f t="shared" si="1"/>
        <v>1</v>
      </c>
    </row>
    <row r="8" spans="1:34" x14ac:dyDescent="0.25">
      <c r="A8" s="65"/>
      <c r="B8" s="21" t="s">
        <v>6</v>
      </c>
      <c r="C8" s="16"/>
      <c r="D8" s="16"/>
      <c r="E8" s="16"/>
      <c r="F8" s="16"/>
      <c r="G8" s="11"/>
      <c r="H8" s="11"/>
      <c r="I8" s="11"/>
      <c r="J8" s="11"/>
      <c r="K8" s="16"/>
      <c r="L8" s="16"/>
      <c r="M8" s="16"/>
      <c r="N8" s="16"/>
      <c r="O8" s="11"/>
      <c r="P8" s="11"/>
      <c r="Q8" s="11"/>
      <c r="R8" s="11"/>
      <c r="S8" s="16"/>
      <c r="T8" s="16"/>
      <c r="U8" s="16"/>
      <c r="V8" s="16"/>
      <c r="W8" s="102"/>
      <c r="X8" s="11"/>
      <c r="Y8" s="11"/>
      <c r="Z8" s="11"/>
      <c r="AA8" s="16"/>
      <c r="AB8" s="16"/>
      <c r="AC8" s="16"/>
      <c r="AD8" s="16"/>
      <c r="AE8" s="11"/>
      <c r="AF8" s="12"/>
      <c r="AH8" s="32">
        <f t="shared" si="1"/>
        <v>0</v>
      </c>
    </row>
    <row r="9" spans="1:34" x14ac:dyDescent="0.25">
      <c r="A9" s="65"/>
      <c r="B9" s="21" t="s">
        <v>7</v>
      </c>
      <c r="C9" s="16"/>
      <c r="D9" s="16"/>
      <c r="E9" s="16"/>
      <c r="F9" s="16"/>
      <c r="G9" s="11"/>
      <c r="H9" s="11"/>
      <c r="I9" s="11"/>
      <c r="J9" s="11"/>
      <c r="K9" s="16"/>
      <c r="L9" s="16"/>
      <c r="M9" s="16"/>
      <c r="N9" s="16"/>
      <c r="O9" s="11"/>
      <c r="P9" s="11"/>
      <c r="Q9" s="11"/>
      <c r="R9" s="11"/>
      <c r="S9" s="16"/>
      <c r="T9" s="16"/>
      <c r="U9" s="16"/>
      <c r="V9" s="16"/>
      <c r="W9" s="102"/>
      <c r="X9" s="11"/>
      <c r="Y9" s="11"/>
      <c r="Z9" s="11"/>
      <c r="AA9" s="16"/>
      <c r="AB9" s="16"/>
      <c r="AC9" s="16"/>
      <c r="AD9" s="16"/>
      <c r="AE9" s="11"/>
      <c r="AF9" s="12"/>
      <c r="AH9" s="32">
        <f t="shared" si="1"/>
        <v>0</v>
      </c>
    </row>
    <row r="10" spans="1:34" x14ac:dyDescent="0.25">
      <c r="A10" s="65"/>
      <c r="B10" s="21" t="s">
        <v>8</v>
      </c>
      <c r="C10" s="16"/>
      <c r="D10" s="16"/>
      <c r="E10" s="16"/>
      <c r="F10" s="16"/>
      <c r="G10" s="11"/>
      <c r="H10" s="11"/>
      <c r="I10" s="11"/>
      <c r="J10" s="11"/>
      <c r="K10" s="16"/>
      <c r="L10" s="16"/>
      <c r="M10" s="16"/>
      <c r="N10" s="16"/>
      <c r="O10" s="11"/>
      <c r="P10" s="11"/>
      <c r="Q10" s="11"/>
      <c r="R10" s="11"/>
      <c r="S10" s="16"/>
      <c r="T10" s="16"/>
      <c r="U10" s="16"/>
      <c r="V10" s="16"/>
      <c r="W10" s="102"/>
      <c r="X10" s="11"/>
      <c r="Y10" s="11"/>
      <c r="Z10" s="11"/>
      <c r="AA10" s="16"/>
      <c r="AB10" s="16"/>
      <c r="AC10" s="16"/>
      <c r="AD10" s="16"/>
      <c r="AE10" s="11"/>
      <c r="AF10" s="12"/>
      <c r="AH10" s="32">
        <f t="shared" si="1"/>
        <v>0</v>
      </c>
    </row>
    <row r="11" spans="1:34" x14ac:dyDescent="0.25">
      <c r="A11" s="65"/>
      <c r="B11" s="21" t="s">
        <v>9</v>
      </c>
      <c r="C11" s="16"/>
      <c r="D11" s="16"/>
      <c r="E11" s="16"/>
      <c r="F11" s="16"/>
      <c r="G11" s="11"/>
      <c r="H11" s="11"/>
      <c r="I11" s="11"/>
      <c r="J11" s="11"/>
      <c r="K11" s="16"/>
      <c r="L11" s="16"/>
      <c r="M11" s="16"/>
      <c r="N11" s="16"/>
      <c r="O11" s="11"/>
      <c r="P11" s="11"/>
      <c r="Q11" s="11"/>
      <c r="R11" s="11"/>
      <c r="S11" s="16"/>
      <c r="T11" s="16"/>
      <c r="U11" s="16"/>
      <c r="V11" s="16"/>
      <c r="W11" s="102"/>
      <c r="X11" s="11"/>
      <c r="Y11" s="11"/>
      <c r="Z11" s="11"/>
      <c r="AA11" s="16"/>
      <c r="AB11" s="16"/>
      <c r="AC11" s="16"/>
      <c r="AD11" s="16"/>
      <c r="AE11" s="11"/>
      <c r="AF11" s="12"/>
      <c r="AH11" s="32">
        <f t="shared" si="1"/>
        <v>0</v>
      </c>
    </row>
    <row r="12" spans="1:34" x14ac:dyDescent="0.25">
      <c r="A12" s="65"/>
      <c r="B12" s="21" t="s">
        <v>10</v>
      </c>
      <c r="C12" s="16"/>
      <c r="D12" s="16"/>
      <c r="E12" s="16"/>
      <c r="F12" s="16"/>
      <c r="G12" s="11"/>
      <c r="H12" s="11"/>
      <c r="I12" s="11"/>
      <c r="J12" s="11"/>
      <c r="K12" s="16"/>
      <c r="L12" s="16"/>
      <c r="M12" s="16"/>
      <c r="N12" s="16"/>
      <c r="O12" s="11"/>
      <c r="P12" s="11"/>
      <c r="Q12" s="11"/>
      <c r="R12" s="11"/>
      <c r="S12" s="16"/>
      <c r="T12" s="16"/>
      <c r="U12" s="16"/>
      <c r="V12" s="16"/>
      <c r="W12" s="102"/>
      <c r="X12" s="11"/>
      <c r="Y12" s="11"/>
      <c r="Z12" s="11"/>
      <c r="AA12" s="16"/>
      <c r="AB12" s="16"/>
      <c r="AC12" s="16"/>
      <c r="AD12" s="16"/>
      <c r="AE12" s="11"/>
      <c r="AF12" s="12"/>
      <c r="AH12" s="32">
        <f t="shared" si="1"/>
        <v>0</v>
      </c>
    </row>
    <row r="13" spans="1:34" x14ac:dyDescent="0.25">
      <c r="A13" s="65"/>
      <c r="B13" s="21" t="s">
        <v>11</v>
      </c>
      <c r="C13" s="16"/>
      <c r="D13" s="16"/>
      <c r="E13" s="16"/>
      <c r="F13" s="16"/>
      <c r="G13" s="11"/>
      <c r="H13" s="11"/>
      <c r="I13" s="11"/>
      <c r="J13" s="11"/>
      <c r="K13" s="16"/>
      <c r="L13" s="16"/>
      <c r="M13" s="16"/>
      <c r="N13" s="16"/>
      <c r="O13" s="11"/>
      <c r="P13" s="11"/>
      <c r="Q13" s="11"/>
      <c r="R13" s="11"/>
      <c r="S13" s="16"/>
      <c r="T13" s="16"/>
      <c r="U13" s="16"/>
      <c r="V13" s="16"/>
      <c r="W13" s="102"/>
      <c r="X13" s="11"/>
      <c r="Y13" s="11"/>
      <c r="Z13" s="11"/>
      <c r="AA13" s="16"/>
      <c r="AB13" s="16"/>
      <c r="AC13" s="16"/>
      <c r="AD13" s="16"/>
      <c r="AE13" s="11"/>
      <c r="AF13" s="12"/>
      <c r="AH13" s="32">
        <f t="shared" si="1"/>
        <v>0</v>
      </c>
    </row>
    <row r="14" spans="1:34" x14ac:dyDescent="0.25">
      <c r="A14" s="65"/>
      <c r="B14" s="21" t="s">
        <v>12</v>
      </c>
      <c r="C14" s="16"/>
      <c r="D14" s="16"/>
      <c r="E14" s="16"/>
      <c r="F14" s="16"/>
      <c r="G14" s="11"/>
      <c r="H14" s="11"/>
      <c r="I14" s="11"/>
      <c r="J14" s="11"/>
      <c r="K14" s="16"/>
      <c r="L14" s="16"/>
      <c r="M14" s="16"/>
      <c r="N14" s="16"/>
      <c r="O14" s="11"/>
      <c r="P14" s="11"/>
      <c r="Q14" s="11"/>
      <c r="R14" s="11"/>
      <c r="S14" s="16"/>
      <c r="T14" s="16"/>
      <c r="U14" s="16"/>
      <c r="V14" s="16"/>
      <c r="W14" s="102"/>
      <c r="X14" s="11"/>
      <c r="Y14" s="11"/>
      <c r="Z14" s="11"/>
      <c r="AA14" s="16"/>
      <c r="AB14" s="16"/>
      <c r="AC14" s="16"/>
      <c r="AD14" s="16"/>
      <c r="AE14" s="11"/>
      <c r="AF14" s="12"/>
      <c r="AH14" s="32">
        <f t="shared" si="1"/>
        <v>0</v>
      </c>
    </row>
    <row r="15" spans="1:34" x14ac:dyDescent="0.25">
      <c r="A15" s="65"/>
      <c r="B15" s="21" t="s">
        <v>70</v>
      </c>
      <c r="C15" s="16"/>
      <c r="D15" s="16"/>
      <c r="E15" s="16"/>
      <c r="F15" s="16"/>
      <c r="G15" s="11"/>
      <c r="H15" s="11"/>
      <c r="I15" s="11"/>
      <c r="J15" s="11"/>
      <c r="K15" s="16"/>
      <c r="L15" s="16"/>
      <c r="M15" s="16"/>
      <c r="N15" s="16"/>
      <c r="O15" s="11"/>
      <c r="P15" s="11"/>
      <c r="Q15" s="11"/>
      <c r="R15" s="11"/>
      <c r="S15" s="16"/>
      <c r="T15" s="16"/>
      <c r="U15" s="16"/>
      <c r="V15" s="16"/>
      <c r="W15" s="102"/>
      <c r="X15" s="11"/>
      <c r="Y15" s="11"/>
      <c r="Z15" s="11"/>
      <c r="AA15" s="16"/>
      <c r="AB15" s="16"/>
      <c r="AC15" s="16"/>
      <c r="AD15" s="16"/>
      <c r="AE15" s="11"/>
      <c r="AF15" s="12"/>
      <c r="AH15" s="32">
        <f t="shared" si="1"/>
        <v>0</v>
      </c>
    </row>
    <row r="16" spans="1:34" x14ac:dyDescent="0.25">
      <c r="A16" s="65"/>
      <c r="B16" s="21" t="s">
        <v>20</v>
      </c>
      <c r="C16" s="34"/>
      <c r="D16" s="34"/>
      <c r="E16" s="34"/>
      <c r="F16" s="34"/>
      <c r="G16" s="35"/>
      <c r="H16" s="35"/>
      <c r="I16" s="35"/>
      <c r="J16" s="35"/>
      <c r="K16" s="34"/>
      <c r="L16" s="34"/>
      <c r="M16" s="34"/>
      <c r="N16" s="34"/>
      <c r="O16" s="35"/>
      <c r="P16" s="35"/>
      <c r="Q16" s="35"/>
      <c r="R16" s="35"/>
      <c r="S16" s="34"/>
      <c r="T16" s="34"/>
      <c r="U16" s="34"/>
      <c r="V16" s="34"/>
      <c r="W16" s="103"/>
      <c r="X16" s="35"/>
      <c r="Y16" s="35"/>
      <c r="Z16" s="35"/>
      <c r="AA16" s="34"/>
      <c r="AB16" s="34"/>
      <c r="AC16" s="34"/>
      <c r="AD16" s="34"/>
      <c r="AE16" s="35"/>
      <c r="AF16" s="36"/>
      <c r="AH16" s="32">
        <f t="shared" si="1"/>
        <v>0</v>
      </c>
    </row>
    <row r="17" spans="1:34" x14ac:dyDescent="0.25">
      <c r="A17" s="65"/>
      <c r="B17" s="21"/>
      <c r="C17" s="34"/>
      <c r="D17" s="34"/>
      <c r="E17" s="34"/>
      <c r="F17" s="34"/>
      <c r="G17" s="35"/>
      <c r="H17" s="35"/>
      <c r="I17" s="35"/>
      <c r="J17" s="35"/>
      <c r="K17" s="34"/>
      <c r="L17" s="34"/>
      <c r="M17" s="34"/>
      <c r="N17" s="34"/>
      <c r="O17" s="35"/>
      <c r="P17" s="35"/>
      <c r="Q17" s="35"/>
      <c r="R17" s="35"/>
      <c r="S17" s="34"/>
      <c r="T17" s="34"/>
      <c r="U17" s="34"/>
      <c r="V17" s="34"/>
      <c r="W17" s="103"/>
      <c r="X17" s="35"/>
      <c r="Y17" s="35"/>
      <c r="Z17" s="35"/>
      <c r="AA17" s="34"/>
      <c r="AB17" s="34"/>
      <c r="AC17" s="34"/>
      <c r="AD17" s="34"/>
      <c r="AE17" s="35"/>
      <c r="AF17" s="36"/>
      <c r="AH17" s="32">
        <f t="shared" si="1"/>
        <v>0</v>
      </c>
    </row>
    <row r="18" spans="1:34" ht="15.75" thickBot="1" x14ac:dyDescent="0.3">
      <c r="A18" s="66"/>
      <c r="B18" s="22"/>
      <c r="C18" s="17"/>
      <c r="D18" s="17"/>
      <c r="E18" s="17"/>
      <c r="F18" s="17"/>
      <c r="G18" s="13"/>
      <c r="H18" s="13"/>
      <c r="I18" s="13"/>
      <c r="J18" s="13"/>
      <c r="K18" s="17"/>
      <c r="L18" s="17"/>
      <c r="M18" s="17"/>
      <c r="N18" s="17"/>
      <c r="O18" s="13"/>
      <c r="P18" s="13"/>
      <c r="Q18" s="13"/>
      <c r="R18" s="13"/>
      <c r="S18" s="17"/>
      <c r="T18" s="17"/>
      <c r="U18" s="17"/>
      <c r="V18" s="17"/>
      <c r="W18" s="104"/>
      <c r="X18" s="13"/>
      <c r="Y18" s="13"/>
      <c r="Z18" s="13"/>
      <c r="AA18" s="17"/>
      <c r="AB18" s="17"/>
      <c r="AC18" s="17"/>
      <c r="AD18" s="17"/>
      <c r="AE18" s="13"/>
      <c r="AF18" s="14"/>
      <c r="AH18" s="32">
        <f t="shared" si="1"/>
        <v>0</v>
      </c>
    </row>
    <row r="19" spans="1:34" ht="15.75" thickBot="1" x14ac:dyDescent="0.3">
      <c r="A19" s="84" t="s">
        <v>29</v>
      </c>
      <c r="B19" s="22" t="s">
        <v>67</v>
      </c>
      <c r="C19" s="15"/>
      <c r="D19" s="15"/>
      <c r="E19" s="15"/>
      <c r="F19" s="15"/>
      <c r="G19" s="9"/>
      <c r="H19" s="9"/>
      <c r="I19" s="9"/>
      <c r="J19" s="9"/>
      <c r="K19" s="15"/>
      <c r="L19" s="15"/>
      <c r="M19" s="15"/>
      <c r="N19" s="15"/>
      <c r="O19" s="9"/>
      <c r="P19" s="9"/>
      <c r="Q19" s="9"/>
      <c r="R19" s="9"/>
      <c r="S19" s="15"/>
      <c r="T19" s="15"/>
      <c r="U19" s="15"/>
      <c r="V19" s="15"/>
      <c r="W19" s="101"/>
      <c r="X19" s="9"/>
      <c r="Y19" s="9"/>
      <c r="Z19" s="9"/>
      <c r="AA19" s="15"/>
      <c r="AB19" s="15"/>
      <c r="AC19" s="15"/>
      <c r="AD19" s="15"/>
      <c r="AE19" s="9"/>
      <c r="AF19" s="10"/>
      <c r="AH19" s="32">
        <f t="shared" si="1"/>
        <v>0</v>
      </c>
    </row>
    <row r="20" spans="1:34" x14ac:dyDescent="0.25">
      <c r="A20" s="84"/>
      <c r="B20" s="24" t="s">
        <v>62</v>
      </c>
      <c r="C20" s="16"/>
      <c r="D20" s="16"/>
      <c r="E20" s="16"/>
      <c r="F20" s="16"/>
      <c r="G20" s="11"/>
      <c r="H20" s="11"/>
      <c r="I20" s="11"/>
      <c r="J20" s="11"/>
      <c r="K20" s="16"/>
      <c r="L20" s="16"/>
      <c r="M20" s="16"/>
      <c r="N20" s="16"/>
      <c r="O20" s="11">
        <v>2</v>
      </c>
      <c r="P20" s="11"/>
      <c r="Q20" s="11"/>
      <c r="R20" s="11"/>
      <c r="S20" s="16"/>
      <c r="T20" s="16"/>
      <c r="U20" s="16"/>
      <c r="V20" s="16"/>
      <c r="W20" s="102"/>
      <c r="X20" s="11"/>
      <c r="Y20" s="11"/>
      <c r="Z20" s="11"/>
      <c r="AA20" s="16"/>
      <c r="AB20" s="16"/>
      <c r="AC20" s="16"/>
      <c r="AD20" s="16"/>
      <c r="AE20" s="11"/>
      <c r="AF20" s="12"/>
      <c r="AH20" s="32">
        <f t="shared" si="1"/>
        <v>2</v>
      </c>
    </row>
    <row r="21" spans="1:34" x14ac:dyDescent="0.25">
      <c r="A21" s="84"/>
      <c r="B21" s="25" t="s">
        <v>68</v>
      </c>
      <c r="C21" s="16"/>
      <c r="D21" s="16"/>
      <c r="E21" s="16"/>
      <c r="F21" s="16"/>
      <c r="G21" s="11"/>
      <c r="H21" s="11"/>
      <c r="I21" s="11"/>
      <c r="J21" s="11"/>
      <c r="K21" s="16"/>
      <c r="L21" s="16"/>
      <c r="M21" s="16"/>
      <c r="N21" s="16"/>
      <c r="O21" s="11"/>
      <c r="P21" s="11"/>
      <c r="Q21" s="11"/>
      <c r="R21" s="11"/>
      <c r="S21" s="16"/>
      <c r="T21" s="16"/>
      <c r="U21" s="16"/>
      <c r="V21" s="16"/>
      <c r="W21" s="102"/>
      <c r="X21" s="11"/>
      <c r="Y21" s="11"/>
      <c r="Z21" s="11"/>
      <c r="AA21" s="16"/>
      <c r="AB21" s="16"/>
      <c r="AC21" s="16"/>
      <c r="AD21" s="16"/>
      <c r="AE21" s="11"/>
      <c r="AF21" s="12"/>
      <c r="AH21" s="32">
        <f t="shared" si="1"/>
        <v>0</v>
      </c>
    </row>
    <row r="22" spans="1:34" x14ac:dyDescent="0.25">
      <c r="A22" s="84"/>
      <c r="B22" s="25" t="s">
        <v>13</v>
      </c>
      <c r="C22" s="16"/>
      <c r="D22" s="16"/>
      <c r="E22" s="16"/>
      <c r="F22" s="16"/>
      <c r="G22" s="11"/>
      <c r="H22" s="11"/>
      <c r="I22" s="11"/>
      <c r="J22" s="11"/>
      <c r="K22" s="16"/>
      <c r="L22" s="16"/>
      <c r="M22" s="16"/>
      <c r="N22" s="16"/>
      <c r="O22" s="11"/>
      <c r="P22" s="11"/>
      <c r="Q22" s="11"/>
      <c r="R22" s="11"/>
      <c r="S22" s="16"/>
      <c r="T22" s="16"/>
      <c r="U22" s="16"/>
      <c r="V22" s="16"/>
      <c r="W22" s="102"/>
      <c r="X22" s="11"/>
      <c r="Y22" s="11"/>
      <c r="Z22" s="11"/>
      <c r="AA22" s="16"/>
      <c r="AB22" s="16"/>
      <c r="AC22" s="16"/>
      <c r="AD22" s="16"/>
      <c r="AE22" s="11"/>
      <c r="AF22" s="12"/>
      <c r="AH22" s="32">
        <f t="shared" si="1"/>
        <v>0</v>
      </c>
    </row>
    <row r="23" spans="1:34" x14ac:dyDescent="0.25">
      <c r="A23" s="84"/>
      <c r="B23" s="25" t="s">
        <v>14</v>
      </c>
      <c r="C23" s="16"/>
      <c r="D23" s="16"/>
      <c r="E23" s="16"/>
      <c r="F23" s="16"/>
      <c r="G23" s="11"/>
      <c r="H23" s="11"/>
      <c r="I23" s="11"/>
      <c r="J23" s="11"/>
      <c r="K23" s="16"/>
      <c r="L23" s="16"/>
      <c r="M23" s="16"/>
      <c r="N23" s="16"/>
      <c r="O23" s="11"/>
      <c r="P23" s="11"/>
      <c r="Q23" s="11"/>
      <c r="R23" s="11"/>
      <c r="S23" s="16"/>
      <c r="T23" s="16"/>
      <c r="U23" s="16"/>
      <c r="V23" s="16"/>
      <c r="W23" s="102"/>
      <c r="X23" s="11"/>
      <c r="Y23" s="11"/>
      <c r="Z23" s="11"/>
      <c r="AA23" s="16"/>
      <c r="AB23" s="16"/>
      <c r="AC23" s="16"/>
      <c r="AD23" s="16"/>
      <c r="AE23" s="11"/>
      <c r="AF23" s="12"/>
      <c r="AH23" s="32">
        <f t="shared" si="1"/>
        <v>0</v>
      </c>
    </row>
    <row r="24" spans="1:34" x14ac:dyDescent="0.25">
      <c r="A24" s="84"/>
      <c r="B24" s="25" t="s">
        <v>69</v>
      </c>
      <c r="C24" s="16"/>
      <c r="D24" s="16"/>
      <c r="E24" s="16"/>
      <c r="F24" s="16"/>
      <c r="G24" s="11"/>
      <c r="H24" s="11"/>
      <c r="I24" s="11"/>
      <c r="J24" s="11"/>
      <c r="K24" s="16"/>
      <c r="L24" s="16"/>
      <c r="M24" s="16"/>
      <c r="N24" s="16"/>
      <c r="O24" s="11"/>
      <c r="P24" s="11"/>
      <c r="Q24" s="11"/>
      <c r="R24" s="11"/>
      <c r="S24" s="16"/>
      <c r="T24" s="16"/>
      <c r="U24" s="16"/>
      <c r="V24" s="16"/>
      <c r="W24" s="102"/>
      <c r="X24" s="11"/>
      <c r="Y24" s="11"/>
      <c r="Z24" s="11"/>
      <c r="AA24" s="16"/>
      <c r="AB24" s="16"/>
      <c r="AC24" s="16"/>
      <c r="AD24" s="16"/>
      <c r="AE24" s="11"/>
      <c r="AF24" s="12"/>
      <c r="AH24" s="32">
        <f t="shared" si="1"/>
        <v>0</v>
      </c>
    </row>
    <row r="25" spans="1:34" x14ac:dyDescent="0.25">
      <c r="A25" s="84"/>
      <c r="B25" s="25" t="s">
        <v>15</v>
      </c>
      <c r="C25" s="16"/>
      <c r="D25" s="16"/>
      <c r="E25" s="16"/>
      <c r="F25" s="16"/>
      <c r="G25" s="11"/>
      <c r="H25" s="11"/>
      <c r="I25" s="11"/>
      <c r="J25" s="11"/>
      <c r="K25" s="16"/>
      <c r="L25" s="16"/>
      <c r="M25" s="16"/>
      <c r="N25" s="16"/>
      <c r="O25" s="11"/>
      <c r="P25" s="11"/>
      <c r="Q25" s="11"/>
      <c r="R25" s="11"/>
      <c r="S25" s="16"/>
      <c r="T25" s="16"/>
      <c r="U25" s="16"/>
      <c r="V25" s="16"/>
      <c r="W25" s="102"/>
      <c r="X25" s="11"/>
      <c r="Y25" s="11"/>
      <c r="Z25" s="11"/>
      <c r="AA25" s="16"/>
      <c r="AB25" s="16"/>
      <c r="AC25" s="16"/>
      <c r="AD25" s="16"/>
      <c r="AE25" s="11"/>
      <c r="AF25" s="12"/>
      <c r="AH25" s="32">
        <f t="shared" si="1"/>
        <v>0</v>
      </c>
    </row>
    <row r="26" spans="1:34" x14ac:dyDescent="0.25">
      <c r="A26" s="84"/>
      <c r="B26" s="25" t="s">
        <v>16</v>
      </c>
      <c r="C26" s="16"/>
      <c r="D26" s="16"/>
      <c r="E26" s="16"/>
      <c r="F26" s="16"/>
      <c r="G26" s="11"/>
      <c r="H26" s="11"/>
      <c r="I26" s="11"/>
      <c r="J26" s="11"/>
      <c r="K26" s="16"/>
      <c r="L26" s="16"/>
      <c r="M26" s="16"/>
      <c r="N26" s="16"/>
      <c r="O26" s="11"/>
      <c r="P26" s="11"/>
      <c r="Q26" s="11"/>
      <c r="R26" s="11"/>
      <c r="S26" s="16"/>
      <c r="T26" s="16"/>
      <c r="U26" s="16"/>
      <c r="V26" s="16"/>
      <c r="W26" s="102"/>
      <c r="X26" s="11"/>
      <c r="Y26" s="11"/>
      <c r="Z26" s="11"/>
      <c r="AA26" s="16"/>
      <c r="AB26" s="16"/>
      <c r="AC26" s="16"/>
      <c r="AD26" s="16"/>
      <c r="AE26" s="11"/>
      <c r="AF26" s="12"/>
      <c r="AH26" s="32">
        <f t="shared" si="1"/>
        <v>0</v>
      </c>
    </row>
    <row r="27" spans="1:34" x14ac:dyDescent="0.25">
      <c r="A27" s="84"/>
      <c r="B27" s="25" t="s">
        <v>17</v>
      </c>
      <c r="C27" s="16"/>
      <c r="D27" s="16"/>
      <c r="E27" s="16"/>
      <c r="F27" s="16"/>
      <c r="G27" s="11"/>
      <c r="H27" s="11"/>
      <c r="I27" s="11"/>
      <c r="J27" s="11"/>
      <c r="K27" s="16"/>
      <c r="L27" s="16"/>
      <c r="M27" s="16"/>
      <c r="N27" s="16"/>
      <c r="O27" s="11"/>
      <c r="P27" s="11"/>
      <c r="Q27" s="11"/>
      <c r="R27" s="11"/>
      <c r="S27" s="16"/>
      <c r="T27" s="16"/>
      <c r="U27" s="16"/>
      <c r="V27" s="16"/>
      <c r="W27" s="102"/>
      <c r="X27" s="11"/>
      <c r="Y27" s="11"/>
      <c r="Z27" s="11"/>
      <c r="AA27" s="16"/>
      <c r="AB27" s="16"/>
      <c r="AC27" s="16"/>
      <c r="AD27" s="16"/>
      <c r="AE27" s="11"/>
      <c r="AF27" s="12"/>
      <c r="AH27" s="32">
        <f t="shared" si="1"/>
        <v>0</v>
      </c>
    </row>
    <row r="28" spans="1:34" ht="30" x14ac:dyDescent="0.25">
      <c r="A28" s="84"/>
      <c r="B28" s="25" t="s">
        <v>71</v>
      </c>
      <c r="C28" s="16"/>
      <c r="D28" s="16"/>
      <c r="E28" s="16"/>
      <c r="F28" s="16"/>
      <c r="G28" s="11"/>
      <c r="H28" s="11"/>
      <c r="I28" s="11"/>
      <c r="J28" s="11"/>
      <c r="K28" s="16"/>
      <c r="L28" s="16"/>
      <c r="M28" s="16"/>
      <c r="N28" s="16"/>
      <c r="O28" s="11"/>
      <c r="P28" s="11"/>
      <c r="Q28" s="11"/>
      <c r="R28" s="11"/>
      <c r="S28" s="16"/>
      <c r="T28" s="16"/>
      <c r="U28" s="16"/>
      <c r="V28" s="16"/>
      <c r="W28" s="102"/>
      <c r="X28" s="11"/>
      <c r="Y28" s="11"/>
      <c r="Z28" s="11"/>
      <c r="AA28" s="16"/>
      <c r="AB28" s="16"/>
      <c r="AC28" s="16"/>
      <c r="AD28" s="16"/>
      <c r="AE28" s="11"/>
      <c r="AF28" s="12"/>
      <c r="AH28" s="32">
        <f t="shared" si="1"/>
        <v>0</v>
      </c>
    </row>
    <row r="29" spans="1:34" x14ac:dyDescent="0.25">
      <c r="A29" s="84"/>
      <c r="B29" s="25" t="s">
        <v>18</v>
      </c>
      <c r="C29" s="16"/>
      <c r="D29" s="16"/>
      <c r="E29" s="16"/>
      <c r="F29" s="16"/>
      <c r="G29" s="11"/>
      <c r="H29" s="11"/>
      <c r="I29" s="11"/>
      <c r="J29" s="11"/>
      <c r="K29" s="16"/>
      <c r="L29" s="16"/>
      <c r="M29" s="16"/>
      <c r="N29" s="16"/>
      <c r="O29" s="11"/>
      <c r="P29" s="11"/>
      <c r="Q29" s="11"/>
      <c r="R29" s="11"/>
      <c r="S29" s="16"/>
      <c r="T29" s="16"/>
      <c r="U29" s="16"/>
      <c r="V29" s="16"/>
      <c r="W29" s="102"/>
      <c r="X29" s="11"/>
      <c r="Y29" s="11"/>
      <c r="Z29" s="11"/>
      <c r="AA29" s="16"/>
      <c r="AB29" s="16"/>
      <c r="AC29" s="16"/>
      <c r="AD29" s="16"/>
      <c r="AE29" s="11"/>
      <c r="AF29" s="12"/>
      <c r="AH29" s="32">
        <f t="shared" si="1"/>
        <v>0</v>
      </c>
    </row>
    <row r="30" spans="1:34" ht="15.75" thickBot="1" x14ac:dyDescent="0.3">
      <c r="A30" s="84"/>
      <c r="B30" s="22" t="s">
        <v>72</v>
      </c>
      <c r="C30" s="34"/>
      <c r="D30" s="34"/>
      <c r="E30" s="34"/>
      <c r="F30" s="34"/>
      <c r="G30" s="35"/>
      <c r="H30" s="35"/>
      <c r="I30" s="35"/>
      <c r="J30" s="35"/>
      <c r="K30" s="34"/>
      <c r="L30" s="34"/>
      <c r="M30" s="34"/>
      <c r="N30" s="34"/>
      <c r="O30" s="35"/>
      <c r="P30" s="35"/>
      <c r="Q30" s="35"/>
      <c r="R30" s="35"/>
      <c r="S30" s="34"/>
      <c r="T30" s="34"/>
      <c r="U30" s="34"/>
      <c r="V30" s="34"/>
      <c r="W30" s="103"/>
      <c r="X30" s="35"/>
      <c r="Y30" s="35"/>
      <c r="Z30" s="35"/>
      <c r="AA30" s="34"/>
      <c r="AB30" s="34"/>
      <c r="AC30" s="34"/>
      <c r="AD30" s="34"/>
      <c r="AE30" s="35"/>
      <c r="AF30" s="36"/>
      <c r="AH30" s="32">
        <f t="shared" si="1"/>
        <v>0</v>
      </c>
    </row>
    <row r="31" spans="1:34" x14ac:dyDescent="0.25">
      <c r="A31" s="84"/>
      <c r="B31" s="8" t="s">
        <v>50</v>
      </c>
      <c r="C31" s="34"/>
      <c r="D31" s="34"/>
      <c r="E31" s="34"/>
      <c r="F31" s="34"/>
      <c r="G31" s="35"/>
      <c r="H31" s="35"/>
      <c r="I31" s="35"/>
      <c r="J31" s="35"/>
      <c r="K31" s="34"/>
      <c r="L31" s="34"/>
      <c r="M31" s="34"/>
      <c r="N31" s="34"/>
      <c r="O31" s="35"/>
      <c r="P31" s="35"/>
      <c r="Q31" s="35"/>
      <c r="R31" s="35"/>
      <c r="S31" s="34"/>
      <c r="T31" s="34"/>
      <c r="U31" s="34"/>
      <c r="V31" s="34"/>
      <c r="W31" s="103"/>
      <c r="X31" s="35"/>
      <c r="Y31" s="35"/>
      <c r="Z31" s="35"/>
      <c r="AA31" s="34"/>
      <c r="AB31" s="34"/>
      <c r="AC31" s="34"/>
      <c r="AD31" s="34"/>
      <c r="AE31" s="35"/>
      <c r="AF31" s="36"/>
      <c r="AH31" s="32">
        <f t="shared" si="1"/>
        <v>0</v>
      </c>
    </row>
    <row r="32" spans="1:34" x14ac:dyDescent="0.25">
      <c r="A32" s="84"/>
      <c r="B32" s="8"/>
      <c r="C32" s="34"/>
      <c r="D32" s="34"/>
      <c r="E32" s="34"/>
      <c r="F32" s="34"/>
      <c r="G32" s="35"/>
      <c r="H32" s="35"/>
      <c r="I32" s="35"/>
      <c r="J32" s="35"/>
      <c r="K32" s="34"/>
      <c r="L32" s="34"/>
      <c r="M32" s="34"/>
      <c r="N32" s="34"/>
      <c r="O32" s="35"/>
      <c r="P32" s="35"/>
      <c r="Q32" s="35"/>
      <c r="R32" s="35"/>
      <c r="S32" s="34"/>
      <c r="T32" s="34"/>
      <c r="U32" s="34"/>
      <c r="V32" s="34"/>
      <c r="W32" s="103"/>
      <c r="X32" s="35"/>
      <c r="Y32" s="35"/>
      <c r="Z32" s="35"/>
      <c r="AA32" s="34"/>
      <c r="AB32" s="34"/>
      <c r="AC32" s="34"/>
      <c r="AD32" s="34"/>
      <c r="AE32" s="35"/>
      <c r="AF32" s="36"/>
      <c r="AH32" s="32">
        <f t="shared" si="1"/>
        <v>0</v>
      </c>
    </row>
    <row r="33" spans="1:34" x14ac:dyDescent="0.25">
      <c r="A33" s="84"/>
      <c r="B33" s="8" t="s">
        <v>51</v>
      </c>
      <c r="C33" s="34"/>
      <c r="D33" s="34"/>
      <c r="E33" s="34"/>
      <c r="F33" s="34"/>
      <c r="G33" s="35"/>
      <c r="H33" s="35"/>
      <c r="I33" s="35"/>
      <c r="J33" s="35"/>
      <c r="K33" s="34"/>
      <c r="L33" s="34"/>
      <c r="M33" s="34"/>
      <c r="N33" s="34"/>
      <c r="O33" s="35"/>
      <c r="P33" s="35"/>
      <c r="Q33" s="35"/>
      <c r="R33" s="35"/>
      <c r="S33" s="34"/>
      <c r="T33" s="34"/>
      <c r="U33" s="34"/>
      <c r="V33" s="34"/>
      <c r="W33" s="103"/>
      <c r="X33" s="35"/>
      <c r="Y33" s="35"/>
      <c r="Z33" s="35"/>
      <c r="AA33" s="34"/>
      <c r="AB33" s="34"/>
      <c r="AC33" s="34"/>
      <c r="AD33" s="34"/>
      <c r="AE33" s="35"/>
      <c r="AF33" s="36"/>
      <c r="AH33" s="32">
        <f t="shared" si="1"/>
        <v>0</v>
      </c>
    </row>
    <row r="34" spans="1:34" ht="30.75" thickBot="1" x14ac:dyDescent="0.3">
      <c r="A34" s="85"/>
      <c r="B34" s="8" t="s">
        <v>73</v>
      </c>
      <c r="C34" s="17"/>
      <c r="D34" s="17"/>
      <c r="E34" s="17"/>
      <c r="F34" s="17"/>
      <c r="G34" s="13"/>
      <c r="H34" s="13"/>
      <c r="I34" s="13"/>
      <c r="J34" s="13"/>
      <c r="K34" s="17"/>
      <c r="L34" s="17"/>
      <c r="M34" s="17"/>
      <c r="N34" s="17"/>
      <c r="O34" s="13"/>
      <c r="P34" s="13"/>
      <c r="Q34" s="13"/>
      <c r="R34" s="13"/>
      <c r="S34" s="17"/>
      <c r="T34" s="17"/>
      <c r="U34" s="17"/>
      <c r="V34" s="17"/>
      <c r="W34" s="104"/>
      <c r="X34" s="13"/>
      <c r="Y34" s="13"/>
      <c r="Z34" s="13"/>
      <c r="AA34" s="17"/>
      <c r="AB34" s="17"/>
      <c r="AC34" s="17"/>
      <c r="AD34" s="17"/>
      <c r="AE34" s="13"/>
      <c r="AF34" s="14"/>
      <c r="AH34" s="32">
        <f t="shared" si="1"/>
        <v>0</v>
      </c>
    </row>
    <row r="35" spans="1:34" x14ac:dyDescent="0.25">
      <c r="A35" s="67" t="s">
        <v>21</v>
      </c>
      <c r="B35" s="68"/>
      <c r="C35" s="38">
        <v>83</v>
      </c>
      <c r="D35" s="38">
        <v>154</v>
      </c>
      <c r="E35" s="38">
        <v>86</v>
      </c>
      <c r="F35" s="38"/>
      <c r="G35" s="39"/>
      <c r="H35" s="39">
        <v>53</v>
      </c>
      <c r="I35" s="39"/>
      <c r="J35" s="39">
        <v>63</v>
      </c>
      <c r="K35" s="39"/>
      <c r="L35" s="39"/>
      <c r="M35" s="39"/>
      <c r="N35" s="39"/>
      <c r="O35" s="40">
        <v>22</v>
      </c>
      <c r="P35" s="40"/>
      <c r="Q35" s="40"/>
      <c r="R35" s="40"/>
      <c r="S35" s="40"/>
      <c r="T35" s="40"/>
      <c r="U35" s="40"/>
      <c r="V35" s="40"/>
      <c r="W35" s="105">
        <f>48+41</f>
        <v>89</v>
      </c>
      <c r="X35" s="40"/>
      <c r="Y35" s="40"/>
      <c r="Z35" s="40"/>
      <c r="AA35" s="40"/>
      <c r="AB35" s="40"/>
      <c r="AC35" s="40"/>
      <c r="AD35" s="40"/>
      <c r="AE35" s="40"/>
      <c r="AF35" s="41"/>
      <c r="AH35" s="32">
        <f>SUM(C35:AF35)</f>
        <v>550</v>
      </c>
    </row>
    <row r="36" spans="1:34" x14ac:dyDescent="0.25">
      <c r="A36" s="69" t="s">
        <v>25</v>
      </c>
      <c r="B36" s="70"/>
      <c r="C36" s="42">
        <f t="shared" ref="C36:AF36" si="2">SUM(C2:C34)</f>
        <v>0</v>
      </c>
      <c r="D36" s="42">
        <f t="shared" si="2"/>
        <v>0</v>
      </c>
      <c r="E36" s="42">
        <f t="shared" si="2"/>
        <v>0</v>
      </c>
      <c r="F36" s="42">
        <f t="shared" si="2"/>
        <v>0</v>
      </c>
      <c r="G36" s="42">
        <f t="shared" si="2"/>
        <v>0</v>
      </c>
      <c r="H36" s="42">
        <f t="shared" si="2"/>
        <v>0</v>
      </c>
      <c r="I36" s="42">
        <f t="shared" si="2"/>
        <v>0</v>
      </c>
      <c r="J36" s="42">
        <f t="shared" si="2"/>
        <v>0</v>
      </c>
      <c r="K36" s="42">
        <f t="shared" si="2"/>
        <v>0</v>
      </c>
      <c r="L36" s="42">
        <f t="shared" si="2"/>
        <v>0</v>
      </c>
      <c r="M36" s="42">
        <f t="shared" si="2"/>
        <v>0</v>
      </c>
      <c r="N36" s="42">
        <f t="shared" si="2"/>
        <v>0</v>
      </c>
      <c r="O36" s="42">
        <f t="shared" si="2"/>
        <v>2</v>
      </c>
      <c r="P36" s="42">
        <f t="shared" si="2"/>
        <v>0</v>
      </c>
      <c r="Q36" s="42">
        <f t="shared" si="2"/>
        <v>0</v>
      </c>
      <c r="R36" s="42">
        <f t="shared" si="2"/>
        <v>2</v>
      </c>
      <c r="S36" s="42">
        <f t="shared" si="2"/>
        <v>0</v>
      </c>
      <c r="T36" s="42">
        <f t="shared" si="2"/>
        <v>0</v>
      </c>
      <c r="U36" s="42">
        <f t="shared" si="2"/>
        <v>0</v>
      </c>
      <c r="V36" s="42">
        <f t="shared" si="2"/>
        <v>0</v>
      </c>
      <c r="W36" s="42">
        <f t="shared" ref="W36:X36" si="3">SUM(W2:W34)</f>
        <v>0</v>
      </c>
      <c r="X36" s="42">
        <f t="shared" si="3"/>
        <v>0</v>
      </c>
      <c r="Y36" s="42">
        <f t="shared" si="2"/>
        <v>0</v>
      </c>
      <c r="Z36" s="42">
        <f t="shared" si="2"/>
        <v>0</v>
      </c>
      <c r="AA36" s="42">
        <f t="shared" si="2"/>
        <v>0</v>
      </c>
      <c r="AB36" s="42">
        <f t="shared" si="2"/>
        <v>0</v>
      </c>
      <c r="AC36" s="42">
        <f t="shared" si="2"/>
        <v>0</v>
      </c>
      <c r="AD36" s="42">
        <f t="shared" si="2"/>
        <v>0</v>
      </c>
      <c r="AE36" s="42">
        <f t="shared" si="2"/>
        <v>0</v>
      </c>
      <c r="AF36" s="42">
        <f t="shared" si="2"/>
        <v>0</v>
      </c>
      <c r="AH36" s="32">
        <f t="shared" si="1"/>
        <v>4</v>
      </c>
    </row>
    <row r="37" spans="1:34" x14ac:dyDescent="0.25">
      <c r="A37" s="71" t="s">
        <v>22</v>
      </c>
      <c r="B37" s="72"/>
      <c r="C37" s="130">
        <f t="shared" ref="C37" si="4">C36/C35</f>
        <v>0</v>
      </c>
      <c r="D37" s="130">
        <f t="shared" ref="D37" si="5">D36/D35</f>
        <v>0</v>
      </c>
      <c r="E37" s="130">
        <f t="shared" ref="E37" si="6">E36/E35</f>
        <v>0</v>
      </c>
      <c r="F37" s="130" t="e">
        <f t="shared" ref="F37" si="7">F36/F35</f>
        <v>#DIV/0!</v>
      </c>
      <c r="G37" s="130" t="e">
        <f t="shared" ref="G37" si="8">G36/G35</f>
        <v>#DIV/0!</v>
      </c>
      <c r="H37" s="130">
        <f t="shared" ref="H37" si="9">H36/H35</f>
        <v>0</v>
      </c>
      <c r="I37" s="130" t="e">
        <f t="shared" ref="I37" si="10">I36/I35</f>
        <v>#DIV/0!</v>
      </c>
      <c r="J37" s="130">
        <f t="shared" ref="J37" si="11">J36/J35</f>
        <v>0</v>
      </c>
      <c r="K37" s="130" t="e">
        <f t="shared" ref="K37" si="12">K36/K35</f>
        <v>#DIV/0!</v>
      </c>
      <c r="L37" s="130" t="e">
        <f t="shared" ref="L37" si="13">L36/L35</f>
        <v>#DIV/0!</v>
      </c>
      <c r="M37" s="130" t="e">
        <f t="shared" ref="M37" si="14">M36/M35</f>
        <v>#DIV/0!</v>
      </c>
      <c r="N37" s="130" t="e">
        <f t="shared" ref="N37" si="15">N36/N35</f>
        <v>#DIV/0!</v>
      </c>
      <c r="O37" s="130">
        <f>O36/O35</f>
        <v>9.0909090909090912E-2</v>
      </c>
      <c r="P37" s="130" t="e">
        <f t="shared" ref="P37:AF37" si="16">P36/P35</f>
        <v>#DIV/0!</v>
      </c>
      <c r="Q37" s="130" t="e">
        <f t="shared" si="16"/>
        <v>#DIV/0!</v>
      </c>
      <c r="R37" s="130" t="e">
        <f t="shared" si="16"/>
        <v>#DIV/0!</v>
      </c>
      <c r="S37" s="130" t="e">
        <f t="shared" si="16"/>
        <v>#DIV/0!</v>
      </c>
      <c r="T37" s="130" t="e">
        <f t="shared" si="16"/>
        <v>#DIV/0!</v>
      </c>
      <c r="U37" s="130" t="e">
        <f t="shared" si="16"/>
        <v>#DIV/0!</v>
      </c>
      <c r="V37" s="130" t="e">
        <f t="shared" si="16"/>
        <v>#DIV/0!</v>
      </c>
      <c r="W37" s="130">
        <f t="shared" si="16"/>
        <v>0</v>
      </c>
      <c r="X37" s="130" t="e">
        <f t="shared" si="16"/>
        <v>#DIV/0!</v>
      </c>
      <c r="Y37" s="130" t="e">
        <f t="shared" si="16"/>
        <v>#DIV/0!</v>
      </c>
      <c r="Z37" s="130" t="e">
        <f t="shared" si="16"/>
        <v>#DIV/0!</v>
      </c>
      <c r="AA37" s="130" t="e">
        <f t="shared" si="16"/>
        <v>#DIV/0!</v>
      </c>
      <c r="AB37" s="130" t="e">
        <f t="shared" si="16"/>
        <v>#DIV/0!</v>
      </c>
      <c r="AC37" s="130" t="e">
        <f t="shared" si="16"/>
        <v>#DIV/0!</v>
      </c>
      <c r="AD37" s="130" t="e">
        <f t="shared" si="16"/>
        <v>#DIV/0!</v>
      </c>
      <c r="AE37" s="130" t="e">
        <f t="shared" si="16"/>
        <v>#DIV/0!</v>
      </c>
      <c r="AF37" s="130" t="e">
        <f t="shared" si="16"/>
        <v>#DIV/0!</v>
      </c>
      <c r="AH37" s="44">
        <f t="shared" ref="C37:AH37" si="17">IFERROR(AH36/AH35*100,"")</f>
        <v>0.72727272727272729</v>
      </c>
    </row>
    <row r="38" spans="1:34" x14ac:dyDescent="0.25">
      <c r="A38" s="69" t="s">
        <v>23</v>
      </c>
      <c r="B38" s="70"/>
      <c r="C38" s="42">
        <f t="shared" ref="C38:U38" si="18">SUM(C2:C18)</f>
        <v>0</v>
      </c>
      <c r="D38" s="42">
        <f t="shared" si="18"/>
        <v>0</v>
      </c>
      <c r="E38" s="42">
        <f t="shared" si="18"/>
        <v>0</v>
      </c>
      <c r="F38" s="42">
        <f t="shared" si="18"/>
        <v>0</v>
      </c>
      <c r="G38" s="42">
        <f t="shared" si="18"/>
        <v>0</v>
      </c>
      <c r="H38" s="42">
        <f t="shared" si="18"/>
        <v>0</v>
      </c>
      <c r="I38" s="42">
        <f t="shared" si="18"/>
        <v>0</v>
      </c>
      <c r="J38" s="42">
        <f t="shared" si="18"/>
        <v>0</v>
      </c>
      <c r="K38" s="42">
        <f t="shared" si="18"/>
        <v>0</v>
      </c>
      <c r="L38" s="42">
        <f t="shared" si="18"/>
        <v>0</v>
      </c>
      <c r="M38" s="42">
        <f t="shared" si="18"/>
        <v>0</v>
      </c>
      <c r="N38" s="42">
        <f t="shared" si="18"/>
        <v>0</v>
      </c>
      <c r="O38" s="42">
        <f t="shared" si="18"/>
        <v>0</v>
      </c>
      <c r="P38" s="42">
        <f t="shared" si="18"/>
        <v>0</v>
      </c>
      <c r="Q38" s="42">
        <f t="shared" si="18"/>
        <v>0</v>
      </c>
      <c r="R38" s="42">
        <f t="shared" si="18"/>
        <v>2</v>
      </c>
      <c r="S38" s="42">
        <f t="shared" si="18"/>
        <v>0</v>
      </c>
      <c r="T38" s="42">
        <f t="shared" si="18"/>
        <v>0</v>
      </c>
      <c r="U38" s="42">
        <f t="shared" si="18"/>
        <v>0</v>
      </c>
      <c r="V38" s="42">
        <f>SUM(V2:V18)</f>
        <v>0</v>
      </c>
      <c r="W38" s="42">
        <f t="shared" ref="W38:X38" si="19">SUM(W2:W18)</f>
        <v>0</v>
      </c>
      <c r="X38" s="42">
        <f t="shared" si="19"/>
        <v>0</v>
      </c>
      <c r="Y38" s="42">
        <f t="shared" ref="W38:AH38" si="20">SUM(Y2:Y18)</f>
        <v>0</v>
      </c>
      <c r="Z38" s="42">
        <f t="shared" si="20"/>
        <v>0</v>
      </c>
      <c r="AA38" s="42">
        <f t="shared" si="20"/>
        <v>0</v>
      </c>
      <c r="AB38" s="42">
        <f t="shared" si="20"/>
        <v>0</v>
      </c>
      <c r="AC38" s="42">
        <f t="shared" si="20"/>
        <v>0</v>
      </c>
      <c r="AD38" s="42">
        <f t="shared" si="20"/>
        <v>0</v>
      </c>
      <c r="AE38" s="42">
        <f t="shared" si="20"/>
        <v>0</v>
      </c>
      <c r="AF38" s="42">
        <f t="shared" si="20"/>
        <v>0</v>
      </c>
      <c r="AH38" s="42">
        <f t="shared" si="20"/>
        <v>2</v>
      </c>
    </row>
    <row r="39" spans="1:34" x14ac:dyDescent="0.25">
      <c r="A39" s="71" t="s">
        <v>26</v>
      </c>
      <c r="B39" s="72"/>
      <c r="C39" s="45">
        <f t="shared" ref="C39:U39" si="21">IFERROR(C38/C35*100,"")</f>
        <v>0</v>
      </c>
      <c r="D39" s="45">
        <f t="shared" si="21"/>
        <v>0</v>
      </c>
      <c r="E39" s="45">
        <f t="shared" si="21"/>
        <v>0</v>
      </c>
      <c r="F39" s="45" t="str">
        <f t="shared" si="21"/>
        <v/>
      </c>
      <c r="G39" s="45" t="str">
        <f t="shared" si="21"/>
        <v/>
      </c>
      <c r="H39" s="45">
        <f t="shared" si="21"/>
        <v>0</v>
      </c>
      <c r="I39" s="45" t="str">
        <f t="shared" si="21"/>
        <v/>
      </c>
      <c r="J39" s="45">
        <f t="shared" si="21"/>
        <v>0</v>
      </c>
      <c r="K39" s="45" t="str">
        <f t="shared" si="21"/>
        <v/>
      </c>
      <c r="L39" s="45" t="str">
        <f t="shared" si="21"/>
        <v/>
      </c>
      <c r="M39" s="45" t="str">
        <f t="shared" si="21"/>
        <v/>
      </c>
      <c r="N39" s="45" t="str">
        <f t="shared" si="21"/>
        <v/>
      </c>
      <c r="O39" s="45">
        <f t="shared" si="21"/>
        <v>0</v>
      </c>
      <c r="P39" s="45" t="str">
        <f t="shared" si="21"/>
        <v/>
      </c>
      <c r="Q39" s="45" t="str">
        <f t="shared" si="21"/>
        <v/>
      </c>
      <c r="R39" s="45" t="str">
        <f t="shared" si="21"/>
        <v/>
      </c>
      <c r="S39" s="45" t="str">
        <f t="shared" si="21"/>
        <v/>
      </c>
      <c r="T39" s="45" t="str">
        <f t="shared" si="21"/>
        <v/>
      </c>
      <c r="U39" s="45" t="str">
        <f t="shared" si="21"/>
        <v/>
      </c>
      <c r="V39" s="45" t="str">
        <f>IFERROR(V38/V35*100,"")</f>
        <v/>
      </c>
      <c r="W39" s="45">
        <f t="shared" ref="W39:X39" si="22">IFERROR(W38/W35*100,"")</f>
        <v>0</v>
      </c>
      <c r="X39" s="45" t="str">
        <f t="shared" si="22"/>
        <v/>
      </c>
      <c r="Y39" s="45" t="str">
        <f t="shared" ref="W39:AH39" si="23">IFERROR(Y38/Y35*100,"")</f>
        <v/>
      </c>
      <c r="Z39" s="45" t="str">
        <f t="shared" si="23"/>
        <v/>
      </c>
      <c r="AA39" s="45" t="str">
        <f t="shared" si="23"/>
        <v/>
      </c>
      <c r="AB39" s="45" t="str">
        <f t="shared" si="23"/>
        <v/>
      </c>
      <c r="AC39" s="45" t="str">
        <f t="shared" si="23"/>
        <v/>
      </c>
      <c r="AD39" s="45" t="str">
        <f t="shared" si="23"/>
        <v/>
      </c>
      <c r="AE39" s="45" t="str">
        <f t="shared" si="23"/>
        <v/>
      </c>
      <c r="AF39" s="45" t="str">
        <f t="shared" si="23"/>
        <v/>
      </c>
      <c r="AH39" s="45">
        <f t="shared" si="23"/>
        <v>0.36363636363636365</v>
      </c>
    </row>
    <row r="40" spans="1:34" x14ac:dyDescent="0.25">
      <c r="A40" s="69" t="s">
        <v>24</v>
      </c>
      <c r="B40" s="70"/>
      <c r="C40" s="42">
        <f t="shared" ref="C40:U40" si="24">SUM(C19:C34)</f>
        <v>0</v>
      </c>
      <c r="D40" s="42">
        <f t="shared" si="24"/>
        <v>0</v>
      </c>
      <c r="E40" s="42">
        <f t="shared" si="24"/>
        <v>0</v>
      </c>
      <c r="F40" s="42">
        <f t="shared" si="24"/>
        <v>0</v>
      </c>
      <c r="G40" s="42">
        <f t="shared" si="24"/>
        <v>0</v>
      </c>
      <c r="H40" s="42">
        <f t="shared" si="24"/>
        <v>0</v>
      </c>
      <c r="I40" s="42">
        <f t="shared" si="24"/>
        <v>0</v>
      </c>
      <c r="J40" s="42">
        <f t="shared" si="24"/>
        <v>0</v>
      </c>
      <c r="K40" s="42">
        <f t="shared" si="24"/>
        <v>0</v>
      </c>
      <c r="L40" s="42">
        <f t="shared" si="24"/>
        <v>0</v>
      </c>
      <c r="M40" s="42">
        <f t="shared" si="24"/>
        <v>0</v>
      </c>
      <c r="N40" s="42">
        <f t="shared" si="24"/>
        <v>0</v>
      </c>
      <c r="O40" s="42">
        <f t="shared" si="24"/>
        <v>2</v>
      </c>
      <c r="P40" s="42">
        <f t="shared" si="24"/>
        <v>0</v>
      </c>
      <c r="Q40" s="42">
        <f t="shared" si="24"/>
        <v>0</v>
      </c>
      <c r="R40" s="42">
        <f t="shared" si="24"/>
        <v>0</v>
      </c>
      <c r="S40" s="42">
        <f t="shared" si="24"/>
        <v>0</v>
      </c>
      <c r="T40" s="42">
        <f t="shared" si="24"/>
        <v>0</v>
      </c>
      <c r="U40" s="42">
        <f t="shared" si="24"/>
        <v>0</v>
      </c>
      <c r="V40" s="42">
        <f>SUM(V19:V34)</f>
        <v>0</v>
      </c>
      <c r="W40" s="42">
        <f t="shared" ref="W40:X40" si="25">SUM(W19:W34)</f>
        <v>0</v>
      </c>
      <c r="X40" s="42">
        <f t="shared" si="25"/>
        <v>0</v>
      </c>
      <c r="Y40" s="42">
        <f t="shared" ref="W40:AH40" si="26">SUM(Y19:Y34)</f>
        <v>0</v>
      </c>
      <c r="Z40" s="42">
        <f t="shared" si="26"/>
        <v>0</v>
      </c>
      <c r="AA40" s="42">
        <f t="shared" si="26"/>
        <v>0</v>
      </c>
      <c r="AB40" s="42">
        <f t="shared" si="26"/>
        <v>0</v>
      </c>
      <c r="AC40" s="42">
        <f t="shared" si="26"/>
        <v>0</v>
      </c>
      <c r="AD40" s="42">
        <f t="shared" si="26"/>
        <v>0</v>
      </c>
      <c r="AE40" s="42">
        <f t="shared" si="26"/>
        <v>0</v>
      </c>
      <c r="AF40" s="42">
        <f t="shared" si="26"/>
        <v>0</v>
      </c>
      <c r="AH40" s="42">
        <f t="shared" si="26"/>
        <v>2</v>
      </c>
    </row>
    <row r="41" spans="1:34" ht="15.75" thickBot="1" x14ac:dyDescent="0.3">
      <c r="A41" s="78" t="s">
        <v>27</v>
      </c>
      <c r="B41" s="79"/>
      <c r="C41" s="131">
        <f t="shared" ref="C41" si="27">C40/C35</f>
        <v>0</v>
      </c>
      <c r="D41" s="131">
        <f t="shared" ref="D41" si="28">D40/D35</f>
        <v>0</v>
      </c>
      <c r="E41" s="131">
        <f t="shared" ref="E41" si="29">E40/E35</f>
        <v>0</v>
      </c>
      <c r="F41" s="131" t="e">
        <f t="shared" ref="F41" si="30">F40/F35</f>
        <v>#DIV/0!</v>
      </c>
      <c r="G41" s="131" t="e">
        <f t="shared" ref="G41" si="31">G40/G35</f>
        <v>#DIV/0!</v>
      </c>
      <c r="H41" s="131">
        <f t="shared" ref="H41" si="32">H40/H35</f>
        <v>0</v>
      </c>
      <c r="I41" s="131" t="e">
        <f t="shared" ref="I41" si="33">I40/I35</f>
        <v>#DIV/0!</v>
      </c>
      <c r="J41" s="131">
        <f t="shared" ref="J41" si="34">J40/J35</f>
        <v>0</v>
      </c>
      <c r="K41" s="131" t="e">
        <f t="shared" ref="K41" si="35">K40/K35</f>
        <v>#DIV/0!</v>
      </c>
      <c r="L41" s="131" t="e">
        <f t="shared" ref="L41" si="36">L40/L35</f>
        <v>#DIV/0!</v>
      </c>
      <c r="M41" s="131" t="e">
        <f t="shared" ref="M41" si="37">M40/M35</f>
        <v>#DIV/0!</v>
      </c>
      <c r="N41" s="131" t="e">
        <f t="shared" ref="N41" si="38">N40/N35</f>
        <v>#DIV/0!</v>
      </c>
      <c r="O41" s="131">
        <f>O40/O35</f>
        <v>9.0909090909090912E-2</v>
      </c>
      <c r="P41" s="131" t="e">
        <f t="shared" ref="P41:AF41" si="39">P40/P35</f>
        <v>#DIV/0!</v>
      </c>
      <c r="Q41" s="131" t="e">
        <f t="shared" si="39"/>
        <v>#DIV/0!</v>
      </c>
      <c r="R41" s="131" t="e">
        <f t="shared" si="39"/>
        <v>#DIV/0!</v>
      </c>
      <c r="S41" s="131" t="e">
        <f t="shared" si="39"/>
        <v>#DIV/0!</v>
      </c>
      <c r="T41" s="131" t="e">
        <f t="shared" si="39"/>
        <v>#DIV/0!</v>
      </c>
      <c r="U41" s="131" t="e">
        <f t="shared" si="39"/>
        <v>#DIV/0!</v>
      </c>
      <c r="V41" s="131" t="e">
        <f t="shared" si="39"/>
        <v>#DIV/0!</v>
      </c>
      <c r="W41" s="131">
        <f t="shared" si="39"/>
        <v>0</v>
      </c>
      <c r="X41" s="131" t="e">
        <f t="shared" si="39"/>
        <v>#DIV/0!</v>
      </c>
      <c r="Y41" s="131" t="e">
        <f t="shared" si="39"/>
        <v>#DIV/0!</v>
      </c>
      <c r="Z41" s="131" t="e">
        <f t="shared" si="39"/>
        <v>#DIV/0!</v>
      </c>
      <c r="AA41" s="131" t="e">
        <f t="shared" si="39"/>
        <v>#DIV/0!</v>
      </c>
      <c r="AB41" s="131" t="e">
        <f t="shared" si="39"/>
        <v>#DIV/0!</v>
      </c>
      <c r="AC41" s="131" t="e">
        <f t="shared" si="39"/>
        <v>#DIV/0!</v>
      </c>
      <c r="AD41" s="131" t="e">
        <f t="shared" si="39"/>
        <v>#DIV/0!</v>
      </c>
      <c r="AE41" s="131" t="e">
        <f t="shared" si="39"/>
        <v>#DIV/0!</v>
      </c>
      <c r="AF41" s="131" t="e">
        <f t="shared" si="39"/>
        <v>#DIV/0!</v>
      </c>
      <c r="AH41" s="46">
        <f t="shared" ref="W41:AH41" si="40">IFERROR(AH40/AH35*100,"")</f>
        <v>0.36363636363636365</v>
      </c>
    </row>
    <row r="42" spans="1:34" ht="15.75" thickBot="1" x14ac:dyDescent="0.3">
      <c r="A42" s="3"/>
      <c r="B42" s="3"/>
      <c r="C42" s="18"/>
      <c r="D42" s="18"/>
      <c r="E42" s="18"/>
      <c r="F42" s="18"/>
      <c r="G42" s="3"/>
      <c r="H42" s="3"/>
      <c r="I42" s="3"/>
      <c r="J42" s="3"/>
      <c r="K42" s="3"/>
      <c r="L42" s="3"/>
      <c r="M42" s="3"/>
      <c r="N42" s="3"/>
    </row>
    <row r="43" spans="1:34" ht="55.5" thickBot="1" x14ac:dyDescent="0.3">
      <c r="A43" s="80" t="s">
        <v>32</v>
      </c>
      <c r="B43" s="81"/>
      <c r="C43" s="19">
        <v>44713</v>
      </c>
      <c r="D43" s="19">
        <f>C43+1</f>
        <v>44714</v>
      </c>
      <c r="E43" s="19">
        <f t="shared" ref="E43:AF43" si="41">D43+1</f>
        <v>44715</v>
      </c>
      <c r="F43" s="19">
        <f t="shared" si="41"/>
        <v>44716</v>
      </c>
      <c r="G43" s="19">
        <f t="shared" si="41"/>
        <v>44717</v>
      </c>
      <c r="H43" s="19">
        <f t="shared" si="41"/>
        <v>44718</v>
      </c>
      <c r="I43" s="19">
        <f t="shared" si="41"/>
        <v>44719</v>
      </c>
      <c r="J43" s="19">
        <f t="shared" si="41"/>
        <v>44720</v>
      </c>
      <c r="K43" s="19">
        <f t="shared" si="41"/>
        <v>44721</v>
      </c>
      <c r="L43" s="19">
        <f t="shared" si="41"/>
        <v>44722</v>
      </c>
      <c r="M43" s="19">
        <f t="shared" si="41"/>
        <v>44723</v>
      </c>
      <c r="N43" s="19">
        <f t="shared" si="41"/>
        <v>44724</v>
      </c>
      <c r="O43" s="19">
        <f t="shared" si="41"/>
        <v>44725</v>
      </c>
      <c r="P43" s="19">
        <f t="shared" si="41"/>
        <v>44726</v>
      </c>
      <c r="Q43" s="19">
        <f t="shared" si="41"/>
        <v>44727</v>
      </c>
      <c r="R43" s="19">
        <f t="shared" si="41"/>
        <v>44728</v>
      </c>
      <c r="S43" s="19">
        <f t="shared" si="41"/>
        <v>44729</v>
      </c>
      <c r="T43" s="19">
        <f t="shared" si="41"/>
        <v>44730</v>
      </c>
      <c r="U43" s="19">
        <f t="shared" si="41"/>
        <v>44731</v>
      </c>
      <c r="V43" s="19">
        <f t="shared" si="41"/>
        <v>44732</v>
      </c>
      <c r="W43" s="100">
        <f t="shared" si="41"/>
        <v>44733</v>
      </c>
      <c r="X43" s="19">
        <f t="shared" si="41"/>
        <v>44734</v>
      </c>
      <c r="Y43" s="19">
        <f t="shared" si="41"/>
        <v>44735</v>
      </c>
      <c r="Z43" s="19">
        <f t="shared" si="41"/>
        <v>44736</v>
      </c>
      <c r="AA43" s="19">
        <f t="shared" si="41"/>
        <v>44737</v>
      </c>
      <c r="AB43" s="19">
        <f t="shared" si="41"/>
        <v>44738</v>
      </c>
      <c r="AC43" s="19">
        <f t="shared" si="41"/>
        <v>44739</v>
      </c>
      <c r="AD43" s="19">
        <f t="shared" si="41"/>
        <v>44740</v>
      </c>
      <c r="AE43" s="19">
        <f t="shared" si="41"/>
        <v>44741</v>
      </c>
      <c r="AF43" s="19">
        <f t="shared" si="41"/>
        <v>44742</v>
      </c>
      <c r="AG43" s="19"/>
      <c r="AH43" s="31" t="s">
        <v>30</v>
      </c>
    </row>
    <row r="44" spans="1:34" x14ac:dyDescent="0.25">
      <c r="A44" s="64" t="s">
        <v>28</v>
      </c>
      <c r="B44" s="20" t="s">
        <v>33</v>
      </c>
      <c r="C44" s="15"/>
      <c r="D44" s="15"/>
      <c r="E44" s="15"/>
      <c r="F44" s="15"/>
      <c r="G44" s="9"/>
      <c r="H44" s="9"/>
      <c r="I44" s="9"/>
      <c r="J44" s="9"/>
      <c r="K44" s="15"/>
      <c r="L44" s="15"/>
      <c r="M44" s="15"/>
      <c r="N44" s="15"/>
      <c r="O44" s="9"/>
      <c r="P44" s="9"/>
      <c r="Q44" s="9"/>
      <c r="R44" s="9"/>
      <c r="S44" s="15"/>
      <c r="T44" s="15"/>
      <c r="U44" s="15"/>
      <c r="V44" s="15"/>
      <c r="W44" s="101"/>
      <c r="X44" s="9"/>
      <c r="Y44" s="9"/>
      <c r="Z44" s="9"/>
      <c r="AA44" s="15"/>
      <c r="AB44" s="15"/>
      <c r="AC44" s="15"/>
      <c r="AD44" s="15"/>
      <c r="AE44" s="9"/>
      <c r="AF44" s="10"/>
      <c r="AH44" s="32"/>
    </row>
    <row r="45" spans="1:34" x14ac:dyDescent="0.25">
      <c r="A45" s="65"/>
      <c r="B45" s="21" t="s">
        <v>34</v>
      </c>
      <c r="C45" s="16"/>
      <c r="D45" s="16"/>
      <c r="E45" s="16"/>
      <c r="F45" s="16"/>
      <c r="G45" s="11"/>
      <c r="H45" s="11"/>
      <c r="I45" s="11"/>
      <c r="J45" s="11"/>
      <c r="K45" s="16"/>
      <c r="L45" s="16"/>
      <c r="M45" s="16"/>
      <c r="N45" s="16"/>
      <c r="O45" s="11"/>
      <c r="P45" s="11"/>
      <c r="Q45" s="11"/>
      <c r="R45" s="11"/>
      <c r="S45" s="16"/>
      <c r="T45" s="16"/>
      <c r="U45" s="16"/>
      <c r="V45" s="16"/>
      <c r="W45" s="102"/>
      <c r="X45" s="11"/>
      <c r="Y45" s="11"/>
      <c r="Z45" s="11"/>
      <c r="AA45" s="16"/>
      <c r="AB45" s="16"/>
      <c r="AC45" s="16"/>
      <c r="AD45" s="16"/>
      <c r="AE45" s="11"/>
      <c r="AF45" s="12"/>
      <c r="AH45" s="32"/>
    </row>
    <row r="46" spans="1:34" x14ac:dyDescent="0.25">
      <c r="A46" s="65"/>
      <c r="B46" s="21" t="s">
        <v>35</v>
      </c>
      <c r="C46" s="16"/>
      <c r="D46" s="16"/>
      <c r="E46" s="16"/>
      <c r="F46" s="16"/>
      <c r="G46" s="11"/>
      <c r="H46" s="11"/>
      <c r="I46" s="11"/>
      <c r="J46" s="11"/>
      <c r="K46" s="16"/>
      <c r="L46" s="16"/>
      <c r="M46" s="16"/>
      <c r="N46" s="16"/>
      <c r="O46" s="11"/>
      <c r="P46" s="11"/>
      <c r="Q46" s="11"/>
      <c r="R46" s="11"/>
      <c r="S46" s="16"/>
      <c r="T46" s="16"/>
      <c r="U46" s="16"/>
      <c r="V46" s="16"/>
      <c r="W46" s="102"/>
      <c r="X46" s="11"/>
      <c r="Y46" s="11"/>
      <c r="Z46" s="11"/>
      <c r="AA46" s="16"/>
      <c r="AB46" s="16"/>
      <c r="AC46" s="16"/>
      <c r="AD46" s="16"/>
      <c r="AE46" s="11"/>
      <c r="AF46" s="12"/>
      <c r="AH46" s="32"/>
    </row>
    <row r="47" spans="1:34" x14ac:dyDescent="0.25">
      <c r="A47" s="65"/>
      <c r="B47" s="21" t="s">
        <v>36</v>
      </c>
      <c r="C47" s="16"/>
      <c r="D47" s="16"/>
      <c r="E47" s="16"/>
      <c r="F47" s="16"/>
      <c r="G47" s="11"/>
      <c r="H47" s="11"/>
      <c r="I47" s="11"/>
      <c r="J47" s="11"/>
      <c r="K47" s="16"/>
      <c r="L47" s="16"/>
      <c r="M47" s="16"/>
      <c r="N47" s="16"/>
      <c r="O47" s="11"/>
      <c r="P47" s="11"/>
      <c r="Q47" s="11"/>
      <c r="R47" s="11"/>
      <c r="S47" s="16"/>
      <c r="T47" s="16"/>
      <c r="U47" s="16"/>
      <c r="V47" s="16"/>
      <c r="W47" s="102"/>
      <c r="X47" s="11"/>
      <c r="Y47" s="11"/>
      <c r="Z47" s="11"/>
      <c r="AA47" s="16"/>
      <c r="AB47" s="16"/>
      <c r="AC47" s="16"/>
      <c r="AD47" s="16"/>
      <c r="AE47" s="11"/>
      <c r="AF47" s="12"/>
      <c r="AH47" s="32"/>
    </row>
    <row r="48" spans="1:34" x14ac:dyDescent="0.25">
      <c r="A48" s="65"/>
      <c r="B48" s="21" t="s">
        <v>37</v>
      </c>
      <c r="C48" s="16"/>
      <c r="D48" s="16"/>
      <c r="E48" s="16"/>
      <c r="F48" s="16"/>
      <c r="G48" s="11"/>
      <c r="H48" s="11"/>
      <c r="I48" s="11"/>
      <c r="J48" s="11"/>
      <c r="K48" s="16"/>
      <c r="L48" s="16"/>
      <c r="M48" s="16"/>
      <c r="N48" s="16"/>
      <c r="O48" s="11"/>
      <c r="P48" s="11"/>
      <c r="Q48" s="11"/>
      <c r="R48" s="11"/>
      <c r="S48" s="16"/>
      <c r="T48" s="16"/>
      <c r="U48" s="16"/>
      <c r="V48" s="16"/>
      <c r="W48" s="102">
        <v>1</v>
      </c>
      <c r="X48" s="11"/>
      <c r="Y48" s="11"/>
      <c r="Z48" s="11"/>
      <c r="AA48" s="16"/>
      <c r="AB48" s="16"/>
      <c r="AC48" s="16"/>
      <c r="AD48" s="16"/>
      <c r="AE48" s="11"/>
      <c r="AF48" s="12"/>
      <c r="AH48" s="32"/>
    </row>
    <row r="49" spans="1:34" x14ac:dyDescent="0.25">
      <c r="A49" s="65"/>
      <c r="B49" s="21" t="s">
        <v>38</v>
      </c>
      <c r="C49" s="16"/>
      <c r="D49" s="16"/>
      <c r="E49" s="16"/>
      <c r="F49" s="16"/>
      <c r="G49" s="11"/>
      <c r="H49" s="11"/>
      <c r="I49" s="11"/>
      <c r="J49" s="11"/>
      <c r="K49" s="16"/>
      <c r="L49" s="16"/>
      <c r="M49" s="16"/>
      <c r="N49" s="16"/>
      <c r="O49" s="11"/>
      <c r="P49" s="11"/>
      <c r="Q49" s="11"/>
      <c r="R49" s="11"/>
      <c r="S49" s="16"/>
      <c r="T49" s="16"/>
      <c r="U49" s="16"/>
      <c r="V49" s="16"/>
      <c r="W49" s="102"/>
      <c r="X49" s="11"/>
      <c r="Y49" s="11"/>
      <c r="Z49" s="11"/>
      <c r="AA49" s="16"/>
      <c r="AB49" s="16"/>
      <c r="AC49" s="16"/>
      <c r="AD49" s="16"/>
      <c r="AE49" s="11"/>
      <c r="AF49" s="12"/>
      <c r="AH49" s="32"/>
    </row>
    <row r="50" spans="1:34" x14ac:dyDescent="0.25">
      <c r="A50" s="65"/>
      <c r="B50" s="21" t="s">
        <v>39</v>
      </c>
      <c r="C50" s="16"/>
      <c r="D50" s="16"/>
      <c r="E50" s="16"/>
      <c r="F50" s="16"/>
      <c r="G50" s="11"/>
      <c r="H50" s="11"/>
      <c r="I50" s="11"/>
      <c r="J50" s="11"/>
      <c r="K50" s="16"/>
      <c r="L50" s="16"/>
      <c r="M50" s="16"/>
      <c r="N50" s="16"/>
      <c r="O50" s="11"/>
      <c r="P50" s="11"/>
      <c r="Q50" s="11"/>
      <c r="R50" s="11"/>
      <c r="S50" s="16"/>
      <c r="T50" s="16"/>
      <c r="U50" s="16"/>
      <c r="V50" s="16"/>
      <c r="W50" s="102"/>
      <c r="X50" s="11"/>
      <c r="Y50" s="11"/>
      <c r="Z50" s="11"/>
      <c r="AA50" s="16"/>
      <c r="AB50" s="16"/>
      <c r="AC50" s="16"/>
      <c r="AD50" s="16"/>
      <c r="AE50" s="11"/>
      <c r="AF50" s="12"/>
      <c r="AH50" s="32"/>
    </row>
    <row r="51" spans="1:34" x14ac:dyDescent="0.25">
      <c r="A51" s="65"/>
      <c r="B51" s="21" t="s">
        <v>40</v>
      </c>
      <c r="C51" s="16"/>
      <c r="D51" s="16"/>
      <c r="E51" s="16"/>
      <c r="F51" s="16"/>
      <c r="G51" s="11"/>
      <c r="H51" s="11"/>
      <c r="I51" s="11"/>
      <c r="J51" s="11"/>
      <c r="K51" s="16"/>
      <c r="L51" s="16"/>
      <c r="M51" s="16"/>
      <c r="N51" s="16"/>
      <c r="O51" s="11"/>
      <c r="P51" s="11"/>
      <c r="Q51" s="11"/>
      <c r="R51" s="11"/>
      <c r="S51" s="16"/>
      <c r="T51" s="16"/>
      <c r="U51" s="16"/>
      <c r="V51" s="16"/>
      <c r="W51" s="102"/>
      <c r="X51" s="11"/>
      <c r="Y51" s="11"/>
      <c r="Z51" s="11"/>
      <c r="AA51" s="16"/>
      <c r="AB51" s="16"/>
      <c r="AC51" s="16"/>
      <c r="AD51" s="16"/>
      <c r="AE51" s="11"/>
      <c r="AF51" s="12"/>
      <c r="AH51" s="32"/>
    </row>
    <row r="52" spans="1:34" x14ac:dyDescent="0.25">
      <c r="A52" s="65"/>
      <c r="B52" s="21" t="s">
        <v>41</v>
      </c>
      <c r="C52" s="16"/>
      <c r="D52" s="16"/>
      <c r="E52" s="16"/>
      <c r="F52" s="16"/>
      <c r="G52" s="11"/>
      <c r="H52" s="11"/>
      <c r="I52" s="11"/>
      <c r="J52" s="11"/>
      <c r="K52" s="16"/>
      <c r="L52" s="16"/>
      <c r="M52" s="16"/>
      <c r="N52" s="16"/>
      <c r="O52" s="11"/>
      <c r="P52" s="11"/>
      <c r="Q52" s="11"/>
      <c r="R52" s="11"/>
      <c r="S52" s="16"/>
      <c r="T52" s="16"/>
      <c r="U52" s="16"/>
      <c r="V52" s="16"/>
      <c r="W52" s="102"/>
      <c r="X52" s="11"/>
      <c r="Y52" s="11"/>
      <c r="Z52" s="11"/>
      <c r="AA52" s="16"/>
      <c r="AB52" s="16"/>
      <c r="AC52" s="16"/>
      <c r="AD52" s="16"/>
      <c r="AE52" s="11"/>
      <c r="AF52" s="12"/>
      <c r="AH52" s="32"/>
    </row>
    <row r="53" spans="1:34" x14ac:dyDescent="0.25">
      <c r="A53" s="65"/>
      <c r="B53" s="21" t="s">
        <v>122</v>
      </c>
      <c r="C53" s="16"/>
      <c r="D53" s="16"/>
      <c r="E53" s="16"/>
      <c r="F53" s="16"/>
      <c r="G53" s="11"/>
      <c r="H53" s="11"/>
      <c r="I53" s="11"/>
      <c r="J53" s="11"/>
      <c r="K53" s="16"/>
      <c r="L53" s="16"/>
      <c r="M53" s="16"/>
      <c r="N53" s="16"/>
      <c r="O53" s="11"/>
      <c r="P53" s="11"/>
      <c r="Q53" s="11"/>
      <c r="R53" s="11"/>
      <c r="S53" s="16"/>
      <c r="T53" s="16"/>
      <c r="U53" s="16"/>
      <c r="V53" s="16"/>
      <c r="W53" s="102">
        <v>1</v>
      </c>
      <c r="X53" s="11"/>
      <c r="Y53" s="11"/>
      <c r="Z53" s="11"/>
      <c r="AA53" s="16"/>
      <c r="AB53" s="16"/>
      <c r="AC53" s="16"/>
      <c r="AD53" s="16"/>
      <c r="AE53" s="11"/>
      <c r="AF53" s="12"/>
      <c r="AH53" s="32"/>
    </row>
    <row r="54" spans="1:34" x14ac:dyDescent="0.25">
      <c r="A54" s="65"/>
      <c r="B54" s="21"/>
      <c r="C54" s="16"/>
      <c r="D54" s="16"/>
      <c r="E54" s="16"/>
      <c r="F54" s="16"/>
      <c r="G54" s="11"/>
      <c r="H54" s="11"/>
      <c r="I54" s="11"/>
      <c r="J54" s="11"/>
      <c r="K54" s="16"/>
      <c r="L54" s="16"/>
      <c r="M54" s="16"/>
      <c r="N54" s="16"/>
      <c r="O54" s="11"/>
      <c r="P54" s="11"/>
      <c r="Q54" s="11"/>
      <c r="R54" s="11"/>
      <c r="S54" s="16"/>
      <c r="T54" s="16"/>
      <c r="U54" s="16"/>
      <c r="V54" s="16"/>
      <c r="W54" s="102"/>
      <c r="X54" s="11"/>
      <c r="Y54" s="11"/>
      <c r="Z54" s="11"/>
      <c r="AA54" s="16"/>
      <c r="AB54" s="16"/>
      <c r="AC54" s="16"/>
      <c r="AD54" s="16"/>
      <c r="AE54" s="11"/>
      <c r="AF54" s="12"/>
      <c r="AH54" s="32"/>
    </row>
    <row r="55" spans="1:34" x14ac:dyDescent="0.25">
      <c r="A55" s="65"/>
      <c r="B55" s="21"/>
      <c r="C55" s="16"/>
      <c r="D55" s="16"/>
      <c r="E55" s="16"/>
      <c r="F55" s="16"/>
      <c r="G55" s="11"/>
      <c r="H55" s="11"/>
      <c r="I55" s="11"/>
      <c r="J55" s="11"/>
      <c r="K55" s="16"/>
      <c r="L55" s="16"/>
      <c r="M55" s="16"/>
      <c r="N55" s="16"/>
      <c r="O55" s="11"/>
      <c r="P55" s="11"/>
      <c r="Q55" s="11"/>
      <c r="R55" s="11"/>
      <c r="S55" s="16"/>
      <c r="T55" s="16"/>
      <c r="U55" s="16"/>
      <c r="V55" s="16"/>
      <c r="W55" s="102"/>
      <c r="X55" s="11"/>
      <c r="Y55" s="11"/>
      <c r="Z55" s="11"/>
      <c r="AA55" s="16"/>
      <c r="AB55" s="16"/>
      <c r="AC55" s="16"/>
      <c r="AD55" s="16"/>
      <c r="AE55" s="11"/>
      <c r="AF55" s="12"/>
      <c r="AH55" s="32"/>
    </row>
    <row r="56" spans="1:34" x14ac:dyDescent="0.25">
      <c r="A56" s="65"/>
      <c r="B56" s="21"/>
      <c r="C56" s="16"/>
      <c r="D56" s="16"/>
      <c r="E56" s="16"/>
      <c r="F56" s="16"/>
      <c r="G56" s="11"/>
      <c r="H56" s="11"/>
      <c r="I56" s="11"/>
      <c r="J56" s="11"/>
      <c r="K56" s="16"/>
      <c r="L56" s="16"/>
      <c r="M56" s="16"/>
      <c r="N56" s="16"/>
      <c r="O56" s="11"/>
      <c r="P56" s="11"/>
      <c r="Q56" s="11"/>
      <c r="R56" s="11"/>
      <c r="S56" s="16"/>
      <c r="T56" s="16"/>
      <c r="U56" s="16"/>
      <c r="V56" s="16"/>
      <c r="W56" s="102"/>
      <c r="X56" s="11"/>
      <c r="Y56" s="11"/>
      <c r="Z56" s="11"/>
      <c r="AA56" s="16"/>
      <c r="AB56" s="16"/>
      <c r="AC56" s="16"/>
      <c r="AD56" s="16"/>
      <c r="AE56" s="11"/>
      <c r="AF56" s="12"/>
      <c r="AH56" s="32"/>
    </row>
    <row r="57" spans="1:34" x14ac:dyDescent="0.25">
      <c r="A57" s="65"/>
      <c r="B57" s="21"/>
      <c r="C57" s="16"/>
      <c r="D57" s="16"/>
      <c r="E57" s="16"/>
      <c r="F57" s="16"/>
      <c r="G57" s="11"/>
      <c r="H57" s="11"/>
      <c r="I57" s="11"/>
      <c r="J57" s="11"/>
      <c r="K57" s="16"/>
      <c r="L57" s="16"/>
      <c r="M57" s="16"/>
      <c r="N57" s="16"/>
      <c r="O57" s="11"/>
      <c r="P57" s="11"/>
      <c r="Q57" s="11"/>
      <c r="R57" s="11"/>
      <c r="S57" s="16"/>
      <c r="T57" s="16"/>
      <c r="U57" s="16"/>
      <c r="V57" s="16"/>
      <c r="W57" s="102"/>
      <c r="X57" s="11"/>
      <c r="Y57" s="11"/>
      <c r="Z57" s="11"/>
      <c r="AA57" s="16"/>
      <c r="AB57" s="16"/>
      <c r="AC57" s="16"/>
      <c r="AD57" s="16"/>
      <c r="AE57" s="11"/>
      <c r="AF57" s="12"/>
      <c r="AH57" s="32"/>
    </row>
    <row r="58" spans="1:34" x14ac:dyDescent="0.25">
      <c r="A58" s="65"/>
      <c r="B58" s="37"/>
      <c r="C58" s="34"/>
      <c r="D58" s="34"/>
      <c r="E58" s="34"/>
      <c r="F58" s="34"/>
      <c r="G58" s="35"/>
      <c r="H58" s="35"/>
      <c r="I58" s="35"/>
      <c r="J58" s="35"/>
      <c r="K58" s="34"/>
      <c r="L58" s="34"/>
      <c r="M58" s="34"/>
      <c r="N58" s="34"/>
      <c r="O58" s="35"/>
      <c r="P58" s="35"/>
      <c r="Q58" s="35"/>
      <c r="R58" s="35"/>
      <c r="S58" s="34"/>
      <c r="T58" s="34"/>
      <c r="U58" s="34"/>
      <c r="V58" s="34"/>
      <c r="W58" s="103"/>
      <c r="X58" s="35"/>
      <c r="Y58" s="35"/>
      <c r="Z58" s="35"/>
      <c r="AA58" s="34"/>
      <c r="AB58" s="34"/>
      <c r="AC58" s="34"/>
      <c r="AD58" s="34"/>
      <c r="AE58" s="35"/>
      <c r="AF58" s="36"/>
      <c r="AH58" s="32"/>
    </row>
    <row r="59" spans="1:34" x14ac:dyDescent="0.25">
      <c r="A59" s="65"/>
      <c r="B59" s="37"/>
      <c r="C59" s="34"/>
      <c r="D59" s="34"/>
      <c r="E59" s="34"/>
      <c r="F59" s="34"/>
      <c r="G59" s="35"/>
      <c r="H59" s="35"/>
      <c r="I59" s="35"/>
      <c r="J59" s="35"/>
      <c r="K59" s="34"/>
      <c r="L59" s="34"/>
      <c r="M59" s="34"/>
      <c r="N59" s="34"/>
      <c r="O59" s="35"/>
      <c r="P59" s="35"/>
      <c r="Q59" s="35"/>
      <c r="R59" s="35"/>
      <c r="S59" s="34"/>
      <c r="T59" s="34"/>
      <c r="U59" s="34"/>
      <c r="V59" s="34"/>
      <c r="W59" s="103"/>
      <c r="X59" s="35"/>
      <c r="Y59" s="35"/>
      <c r="Z59" s="35"/>
      <c r="AA59" s="34"/>
      <c r="AB59" s="34"/>
      <c r="AC59" s="34"/>
      <c r="AD59" s="34"/>
      <c r="AE59" s="35"/>
      <c r="AF59" s="36"/>
      <c r="AH59" s="32"/>
    </row>
    <row r="60" spans="1:34" ht="15.75" thickBot="1" x14ac:dyDescent="0.3">
      <c r="A60" s="66"/>
      <c r="B60" s="22"/>
      <c r="C60" s="17"/>
      <c r="D60" s="17"/>
      <c r="E60" s="17"/>
      <c r="F60" s="17"/>
      <c r="G60" s="13"/>
      <c r="H60" s="13"/>
      <c r="I60" s="13"/>
      <c r="J60" s="13"/>
      <c r="K60" s="17"/>
      <c r="L60" s="17"/>
      <c r="M60" s="17"/>
      <c r="N60" s="17"/>
      <c r="O60" s="13"/>
      <c r="P60" s="13"/>
      <c r="Q60" s="13"/>
      <c r="R60" s="13"/>
      <c r="S60" s="17"/>
      <c r="T60" s="17"/>
      <c r="U60" s="17"/>
      <c r="V60" s="17"/>
      <c r="W60" s="104"/>
      <c r="X60" s="13"/>
      <c r="Y60" s="13"/>
      <c r="Z60" s="13"/>
      <c r="AA60" s="17"/>
      <c r="AB60" s="17"/>
      <c r="AC60" s="17"/>
      <c r="AD60" s="17"/>
      <c r="AE60" s="13"/>
      <c r="AF60" s="14"/>
      <c r="AH60" s="32"/>
    </row>
    <row r="61" spans="1:34" x14ac:dyDescent="0.25">
      <c r="A61" s="64" t="s">
        <v>29</v>
      </c>
      <c r="B61" s="23" t="s">
        <v>33</v>
      </c>
      <c r="C61" s="15"/>
      <c r="D61" s="15"/>
      <c r="E61" s="15"/>
      <c r="F61" s="15"/>
      <c r="G61" s="9"/>
      <c r="H61" s="9"/>
      <c r="I61" s="9"/>
      <c r="J61" s="9"/>
      <c r="K61" s="15"/>
      <c r="L61" s="15"/>
      <c r="M61" s="15"/>
      <c r="N61" s="15"/>
      <c r="O61" s="9"/>
      <c r="P61" s="9"/>
      <c r="Q61" s="9"/>
      <c r="R61" s="9"/>
      <c r="S61" s="15"/>
      <c r="T61" s="15"/>
      <c r="U61" s="15"/>
      <c r="V61" s="15"/>
      <c r="W61" s="101"/>
      <c r="X61" s="9"/>
      <c r="Y61" s="9"/>
      <c r="Z61" s="9"/>
      <c r="AA61" s="15"/>
      <c r="AB61" s="15"/>
      <c r="AC61" s="15"/>
      <c r="AD61" s="15"/>
      <c r="AE61" s="9"/>
      <c r="AF61" s="10"/>
      <c r="AH61" s="32"/>
    </row>
    <row r="62" spans="1:34" x14ac:dyDescent="0.25">
      <c r="A62" s="65"/>
      <c r="B62" s="24" t="s">
        <v>40</v>
      </c>
      <c r="C62" s="16"/>
      <c r="D62" s="16"/>
      <c r="E62" s="16"/>
      <c r="F62" s="16"/>
      <c r="G62" s="11"/>
      <c r="H62" s="11"/>
      <c r="I62" s="11"/>
      <c r="J62" s="11"/>
      <c r="K62" s="16"/>
      <c r="L62" s="16"/>
      <c r="M62" s="16"/>
      <c r="N62" s="16"/>
      <c r="O62" s="11"/>
      <c r="P62" s="11"/>
      <c r="Q62" s="11"/>
      <c r="R62" s="11"/>
      <c r="S62" s="16"/>
      <c r="T62" s="16"/>
      <c r="U62" s="16"/>
      <c r="V62" s="16"/>
      <c r="W62" s="102"/>
      <c r="X62" s="11"/>
      <c r="Y62" s="11"/>
      <c r="Z62" s="11"/>
      <c r="AA62" s="16"/>
      <c r="AB62" s="16"/>
      <c r="AC62" s="16"/>
      <c r="AD62" s="16"/>
      <c r="AE62" s="11"/>
      <c r="AF62" s="12"/>
      <c r="AH62" s="32"/>
    </row>
    <row r="63" spans="1:34" x14ac:dyDescent="0.25">
      <c r="A63" s="65"/>
      <c r="B63" s="25" t="s">
        <v>34</v>
      </c>
      <c r="C63" s="16"/>
      <c r="D63" s="16"/>
      <c r="E63" s="16"/>
      <c r="F63" s="16"/>
      <c r="G63" s="11"/>
      <c r="H63" s="11"/>
      <c r="I63" s="11"/>
      <c r="J63" s="11"/>
      <c r="K63" s="16"/>
      <c r="L63" s="16"/>
      <c r="M63" s="16"/>
      <c r="N63" s="16"/>
      <c r="O63" s="11"/>
      <c r="P63" s="11"/>
      <c r="Q63" s="11"/>
      <c r="R63" s="11"/>
      <c r="S63" s="16"/>
      <c r="T63" s="16"/>
      <c r="U63" s="16"/>
      <c r="V63" s="16"/>
      <c r="W63" s="102"/>
      <c r="X63" s="11"/>
      <c r="Y63" s="11"/>
      <c r="Z63" s="11"/>
      <c r="AA63" s="16"/>
      <c r="AB63" s="16"/>
      <c r="AC63" s="16"/>
      <c r="AD63" s="16"/>
      <c r="AE63" s="11"/>
      <c r="AF63" s="12"/>
      <c r="AH63" s="32"/>
    </row>
    <row r="64" spans="1:34" x14ac:dyDescent="0.25">
      <c r="A64" s="65"/>
      <c r="B64" s="25" t="s">
        <v>42</v>
      </c>
      <c r="C64" s="16"/>
      <c r="D64" s="16"/>
      <c r="E64" s="16"/>
      <c r="F64" s="16"/>
      <c r="G64" s="11"/>
      <c r="H64" s="11"/>
      <c r="I64" s="11"/>
      <c r="J64" s="11"/>
      <c r="K64" s="16"/>
      <c r="L64" s="16"/>
      <c r="M64" s="16"/>
      <c r="N64" s="16"/>
      <c r="O64" s="11"/>
      <c r="P64" s="11"/>
      <c r="Q64" s="11"/>
      <c r="R64" s="11"/>
      <c r="S64" s="16"/>
      <c r="T64" s="16"/>
      <c r="U64" s="16"/>
      <c r="V64" s="16"/>
      <c r="W64" s="102"/>
      <c r="X64" s="11"/>
      <c r="Y64" s="11"/>
      <c r="Z64" s="11"/>
      <c r="AA64" s="16"/>
      <c r="AB64" s="16"/>
      <c r="AC64" s="16"/>
      <c r="AD64" s="16"/>
      <c r="AE64" s="11"/>
      <c r="AF64" s="12"/>
      <c r="AH64" s="32"/>
    </row>
    <row r="65" spans="1:34" x14ac:dyDescent="0.25">
      <c r="A65" s="65"/>
      <c r="B65" s="25" t="s">
        <v>2</v>
      </c>
      <c r="C65" s="16"/>
      <c r="D65" s="16"/>
      <c r="E65" s="16"/>
      <c r="F65" s="16"/>
      <c r="G65" s="11"/>
      <c r="H65" s="11"/>
      <c r="I65" s="11"/>
      <c r="J65" s="11"/>
      <c r="K65" s="16"/>
      <c r="L65" s="16"/>
      <c r="M65" s="16"/>
      <c r="N65" s="16"/>
      <c r="O65" s="11"/>
      <c r="P65" s="11"/>
      <c r="Q65" s="11"/>
      <c r="R65" s="11"/>
      <c r="S65" s="16"/>
      <c r="T65" s="16"/>
      <c r="U65" s="16"/>
      <c r="V65" s="16"/>
      <c r="W65" s="102"/>
      <c r="X65" s="11"/>
      <c r="Y65" s="11"/>
      <c r="Z65" s="11"/>
      <c r="AA65" s="16"/>
      <c r="AB65" s="16"/>
      <c r="AC65" s="16"/>
      <c r="AD65" s="16"/>
      <c r="AE65" s="11"/>
      <c r="AF65" s="12"/>
      <c r="AH65" s="32"/>
    </row>
    <row r="66" spans="1:34" x14ac:dyDescent="0.25">
      <c r="A66" s="65"/>
      <c r="B66" s="25" t="s">
        <v>36</v>
      </c>
      <c r="C66" s="16"/>
      <c r="D66" s="16"/>
      <c r="E66" s="16"/>
      <c r="F66" s="16"/>
      <c r="G66" s="11"/>
      <c r="H66" s="11"/>
      <c r="I66" s="11"/>
      <c r="J66" s="11"/>
      <c r="K66" s="16"/>
      <c r="L66" s="16"/>
      <c r="M66" s="16"/>
      <c r="N66" s="16"/>
      <c r="O66" s="11"/>
      <c r="P66" s="11"/>
      <c r="Q66" s="11"/>
      <c r="R66" s="11"/>
      <c r="S66" s="16"/>
      <c r="T66" s="16"/>
      <c r="U66" s="16"/>
      <c r="V66" s="16"/>
      <c r="W66" s="102"/>
      <c r="X66" s="11"/>
      <c r="Y66" s="11"/>
      <c r="Z66" s="11"/>
      <c r="AA66" s="16"/>
      <c r="AB66" s="16"/>
      <c r="AC66" s="16"/>
      <c r="AD66" s="16"/>
      <c r="AE66" s="11"/>
      <c r="AF66" s="12"/>
      <c r="AH66" s="32"/>
    </row>
    <row r="67" spans="1:34" x14ac:dyDescent="0.25">
      <c r="A67" s="65"/>
      <c r="B67" s="25" t="s">
        <v>43</v>
      </c>
      <c r="C67" s="16"/>
      <c r="D67" s="16"/>
      <c r="E67" s="16"/>
      <c r="F67" s="16"/>
      <c r="G67" s="11"/>
      <c r="H67" s="11"/>
      <c r="I67" s="11"/>
      <c r="J67" s="11"/>
      <c r="K67" s="16"/>
      <c r="L67" s="16"/>
      <c r="M67" s="16"/>
      <c r="N67" s="16"/>
      <c r="O67" s="11"/>
      <c r="P67" s="11"/>
      <c r="Q67" s="11"/>
      <c r="R67" s="11"/>
      <c r="S67" s="16"/>
      <c r="T67" s="16"/>
      <c r="U67" s="16"/>
      <c r="V67" s="16"/>
      <c r="W67" s="102"/>
      <c r="X67" s="11"/>
      <c r="Y67" s="11"/>
      <c r="Z67" s="11"/>
      <c r="AA67" s="16"/>
      <c r="AB67" s="16"/>
      <c r="AC67" s="16"/>
      <c r="AD67" s="16"/>
      <c r="AE67" s="11"/>
      <c r="AF67" s="12"/>
      <c r="AH67" s="32"/>
    </row>
    <row r="68" spans="1:34" x14ac:dyDescent="0.25">
      <c r="A68" s="65"/>
      <c r="B68" s="25" t="s">
        <v>41</v>
      </c>
      <c r="C68" s="16"/>
      <c r="D68" s="16"/>
      <c r="E68" s="16"/>
      <c r="F68" s="16"/>
      <c r="G68" s="11"/>
      <c r="H68" s="11"/>
      <c r="I68" s="11"/>
      <c r="J68" s="11"/>
      <c r="K68" s="16"/>
      <c r="L68" s="16"/>
      <c r="M68" s="16"/>
      <c r="N68" s="16"/>
      <c r="O68" s="11"/>
      <c r="P68" s="11"/>
      <c r="Q68" s="11"/>
      <c r="R68" s="11"/>
      <c r="S68" s="16"/>
      <c r="T68" s="16"/>
      <c r="U68" s="16"/>
      <c r="V68" s="16"/>
      <c r="W68" s="102">
        <v>1</v>
      </c>
      <c r="X68" s="11"/>
      <c r="Y68" s="11"/>
      <c r="Z68" s="11"/>
      <c r="AA68" s="16"/>
      <c r="AB68" s="16"/>
      <c r="AC68" s="16"/>
      <c r="AD68" s="16"/>
      <c r="AE68" s="11"/>
      <c r="AF68" s="12"/>
      <c r="AH68" s="32"/>
    </row>
    <row r="69" spans="1:34" x14ac:dyDescent="0.25">
      <c r="A69" s="65"/>
      <c r="B69" s="25" t="s">
        <v>44</v>
      </c>
      <c r="C69" s="16"/>
      <c r="D69" s="16"/>
      <c r="E69" s="16"/>
      <c r="F69" s="16"/>
      <c r="G69" s="11"/>
      <c r="H69" s="11"/>
      <c r="I69" s="11"/>
      <c r="J69" s="11"/>
      <c r="K69" s="16"/>
      <c r="L69" s="16"/>
      <c r="M69" s="16"/>
      <c r="N69" s="16"/>
      <c r="O69" s="11"/>
      <c r="P69" s="11"/>
      <c r="Q69" s="11"/>
      <c r="R69" s="11"/>
      <c r="S69" s="16"/>
      <c r="T69" s="16"/>
      <c r="U69" s="16"/>
      <c r="V69" s="16"/>
      <c r="W69" s="102"/>
      <c r="X69" s="11"/>
      <c r="Y69" s="11"/>
      <c r="Z69" s="11"/>
      <c r="AA69" s="16"/>
      <c r="AB69" s="16"/>
      <c r="AC69" s="16"/>
      <c r="AD69" s="16"/>
      <c r="AE69" s="11"/>
      <c r="AF69" s="12"/>
      <c r="AH69" s="32"/>
    </row>
    <row r="70" spans="1:34" x14ac:dyDescent="0.25">
      <c r="A70" s="65"/>
      <c r="B70" s="25" t="s">
        <v>45</v>
      </c>
      <c r="C70" s="16"/>
      <c r="D70" s="16"/>
      <c r="E70" s="16"/>
      <c r="F70" s="16"/>
      <c r="G70" s="11"/>
      <c r="H70" s="11"/>
      <c r="I70" s="11"/>
      <c r="J70" s="11"/>
      <c r="K70" s="16"/>
      <c r="L70" s="16"/>
      <c r="M70" s="16"/>
      <c r="N70" s="16"/>
      <c r="O70" s="11"/>
      <c r="P70" s="11"/>
      <c r="Q70" s="11"/>
      <c r="R70" s="11"/>
      <c r="S70" s="16"/>
      <c r="T70" s="16"/>
      <c r="U70" s="16"/>
      <c r="V70" s="16"/>
      <c r="W70" s="102"/>
      <c r="X70" s="11"/>
      <c r="Y70" s="11"/>
      <c r="Z70" s="11"/>
      <c r="AA70" s="16"/>
      <c r="AB70" s="16"/>
      <c r="AC70" s="16"/>
      <c r="AD70" s="16"/>
      <c r="AE70" s="11"/>
      <c r="AF70" s="12"/>
      <c r="AH70" s="32"/>
    </row>
    <row r="71" spans="1:34" x14ac:dyDescent="0.25">
      <c r="A71" s="65"/>
      <c r="B71" s="25" t="s">
        <v>46</v>
      </c>
      <c r="C71" s="16"/>
      <c r="D71" s="16"/>
      <c r="E71" s="16"/>
      <c r="F71" s="16"/>
      <c r="G71" s="11"/>
      <c r="H71" s="11"/>
      <c r="I71" s="11"/>
      <c r="J71" s="11"/>
      <c r="K71" s="16"/>
      <c r="L71" s="16"/>
      <c r="M71" s="16"/>
      <c r="N71" s="16"/>
      <c r="O71" s="11"/>
      <c r="P71" s="11"/>
      <c r="Q71" s="11"/>
      <c r="R71" s="11"/>
      <c r="S71" s="16"/>
      <c r="T71" s="16"/>
      <c r="U71" s="16"/>
      <c r="V71" s="16"/>
      <c r="W71" s="102"/>
      <c r="X71" s="11"/>
      <c r="Y71" s="11"/>
      <c r="Z71" s="11"/>
      <c r="AA71" s="16"/>
      <c r="AB71" s="16"/>
      <c r="AC71" s="16"/>
      <c r="AD71" s="16"/>
      <c r="AE71" s="11"/>
      <c r="AF71" s="12"/>
      <c r="AH71" s="32"/>
    </row>
    <row r="72" spans="1:34" x14ac:dyDescent="0.25">
      <c r="A72" s="65"/>
      <c r="B72" s="33"/>
      <c r="C72" s="34"/>
      <c r="D72" s="34"/>
      <c r="E72" s="34"/>
      <c r="F72" s="34"/>
      <c r="G72" s="35"/>
      <c r="H72" s="35"/>
      <c r="I72" s="35"/>
      <c r="J72" s="35"/>
      <c r="K72" s="34"/>
      <c r="L72" s="34"/>
      <c r="M72" s="34"/>
      <c r="N72" s="34"/>
      <c r="O72" s="35"/>
      <c r="P72" s="35"/>
      <c r="Q72" s="35"/>
      <c r="R72" s="35"/>
      <c r="S72" s="34"/>
      <c r="T72" s="34"/>
      <c r="U72" s="34"/>
      <c r="V72" s="34"/>
      <c r="W72" s="103"/>
      <c r="X72" s="35"/>
      <c r="Y72" s="35"/>
      <c r="Z72" s="35"/>
      <c r="AA72" s="34"/>
      <c r="AB72" s="34"/>
      <c r="AC72" s="34"/>
      <c r="AD72" s="34"/>
      <c r="AE72" s="35"/>
      <c r="AF72" s="36"/>
      <c r="AH72" s="32"/>
    </row>
    <row r="73" spans="1:34" x14ac:dyDescent="0.25">
      <c r="A73" s="65"/>
      <c r="B73" s="33"/>
      <c r="C73" s="34"/>
      <c r="D73" s="34"/>
      <c r="E73" s="34"/>
      <c r="F73" s="34"/>
      <c r="G73" s="35"/>
      <c r="H73" s="35"/>
      <c r="I73" s="35"/>
      <c r="J73" s="35"/>
      <c r="K73" s="34"/>
      <c r="L73" s="34"/>
      <c r="M73" s="34"/>
      <c r="N73" s="34"/>
      <c r="O73" s="35"/>
      <c r="P73" s="35"/>
      <c r="Q73" s="35"/>
      <c r="R73" s="35"/>
      <c r="S73" s="34"/>
      <c r="T73" s="34"/>
      <c r="U73" s="34"/>
      <c r="V73" s="34"/>
      <c r="W73" s="103"/>
      <c r="X73" s="35"/>
      <c r="Y73" s="35"/>
      <c r="Z73" s="35"/>
      <c r="AA73" s="34"/>
      <c r="AB73" s="34"/>
      <c r="AC73" s="34"/>
      <c r="AD73" s="34"/>
      <c r="AE73" s="35"/>
      <c r="AF73" s="36"/>
      <c r="AH73" s="32"/>
    </row>
    <row r="74" spans="1:34" x14ac:dyDescent="0.25">
      <c r="A74" s="65" t="s">
        <v>47</v>
      </c>
      <c r="B74" s="33" t="s">
        <v>48</v>
      </c>
      <c r="C74" s="34"/>
      <c r="D74" s="34"/>
      <c r="E74" s="34"/>
      <c r="F74" s="34"/>
      <c r="G74" s="35"/>
      <c r="H74" s="35"/>
      <c r="I74" s="35"/>
      <c r="J74" s="35"/>
      <c r="K74" s="34"/>
      <c r="L74" s="34"/>
      <c r="M74" s="34"/>
      <c r="N74" s="34"/>
      <c r="O74" s="35"/>
      <c r="P74" s="35"/>
      <c r="Q74" s="35"/>
      <c r="R74" s="35"/>
      <c r="S74" s="34"/>
      <c r="T74" s="34"/>
      <c r="U74" s="34"/>
      <c r="V74" s="34"/>
      <c r="W74" s="103"/>
      <c r="X74" s="35"/>
      <c r="Y74" s="35"/>
      <c r="Z74" s="35"/>
      <c r="AA74" s="34"/>
      <c r="AB74" s="34"/>
      <c r="AC74" s="34"/>
      <c r="AD74" s="34"/>
      <c r="AE74" s="35"/>
      <c r="AF74" s="36"/>
      <c r="AH74" s="32"/>
    </row>
    <row r="75" spans="1:34" x14ac:dyDescent="0.25">
      <c r="A75" s="65"/>
      <c r="B75" s="33" t="s">
        <v>40</v>
      </c>
      <c r="C75" s="34"/>
      <c r="D75" s="34"/>
      <c r="E75" s="34"/>
      <c r="F75" s="34"/>
      <c r="G75" s="35"/>
      <c r="H75" s="35"/>
      <c r="I75" s="35"/>
      <c r="J75" s="35"/>
      <c r="K75" s="34"/>
      <c r="L75" s="34"/>
      <c r="M75" s="34"/>
      <c r="N75" s="34"/>
      <c r="O75" s="35"/>
      <c r="P75" s="35"/>
      <c r="Q75" s="35"/>
      <c r="R75" s="35"/>
      <c r="S75" s="34"/>
      <c r="T75" s="34"/>
      <c r="U75" s="34"/>
      <c r="V75" s="34"/>
      <c r="W75" s="103">
        <v>1</v>
      </c>
      <c r="X75" s="35"/>
      <c r="Y75" s="35"/>
      <c r="Z75" s="35"/>
      <c r="AA75" s="34"/>
      <c r="AB75" s="34"/>
      <c r="AC75" s="34"/>
      <c r="AD75" s="34"/>
      <c r="AE75" s="35"/>
      <c r="AF75" s="36"/>
      <c r="AH75" s="32"/>
    </row>
    <row r="76" spans="1:34" ht="15.75" thickBot="1" x14ac:dyDescent="0.3">
      <c r="A76" s="66"/>
      <c r="B76" s="22" t="s">
        <v>49</v>
      </c>
      <c r="C76" s="17"/>
      <c r="D76" s="17"/>
      <c r="E76" s="17"/>
      <c r="F76" s="17"/>
      <c r="G76" s="13"/>
      <c r="H76" s="13"/>
      <c r="I76" s="13"/>
      <c r="J76" s="13"/>
      <c r="K76" s="17"/>
      <c r="L76" s="17"/>
      <c r="M76" s="17"/>
      <c r="N76" s="17"/>
      <c r="O76" s="13"/>
      <c r="P76" s="13"/>
      <c r="Q76" s="13"/>
      <c r="R76" s="13"/>
      <c r="S76" s="17"/>
      <c r="T76" s="17"/>
      <c r="U76" s="17"/>
      <c r="V76" s="17"/>
      <c r="W76" s="104"/>
      <c r="X76" s="13"/>
      <c r="Y76" s="13"/>
      <c r="Z76" s="13"/>
      <c r="AA76" s="17"/>
      <c r="AB76" s="17"/>
      <c r="AC76" s="17"/>
      <c r="AD76" s="17"/>
      <c r="AE76" s="13"/>
      <c r="AF76" s="14"/>
      <c r="AH76" s="32"/>
    </row>
    <row r="77" spans="1:34" x14ac:dyDescent="0.25">
      <c r="A77" s="67" t="s">
        <v>21</v>
      </c>
      <c r="B77" s="68"/>
      <c r="C77" s="40">
        <f t="shared" ref="C77:AF77" si="42">C35</f>
        <v>83</v>
      </c>
      <c r="D77" s="40">
        <f t="shared" si="42"/>
        <v>154</v>
      </c>
      <c r="E77" s="40">
        <f t="shared" si="42"/>
        <v>86</v>
      </c>
      <c r="F77" s="40">
        <f t="shared" si="42"/>
        <v>0</v>
      </c>
      <c r="G77" s="40">
        <f t="shared" si="42"/>
        <v>0</v>
      </c>
      <c r="H77" s="40">
        <f t="shared" si="42"/>
        <v>53</v>
      </c>
      <c r="I77" s="40">
        <f t="shared" si="42"/>
        <v>0</v>
      </c>
      <c r="J77" s="40">
        <f t="shared" si="42"/>
        <v>63</v>
      </c>
      <c r="K77" s="40">
        <f t="shared" si="42"/>
        <v>0</v>
      </c>
      <c r="L77" s="40">
        <f t="shared" si="42"/>
        <v>0</v>
      </c>
      <c r="M77" s="40">
        <f t="shared" si="42"/>
        <v>0</v>
      </c>
      <c r="N77" s="40">
        <f t="shared" si="42"/>
        <v>0</v>
      </c>
      <c r="O77" s="40">
        <f t="shared" si="42"/>
        <v>22</v>
      </c>
      <c r="P77" s="40">
        <f t="shared" si="42"/>
        <v>0</v>
      </c>
      <c r="Q77" s="40">
        <f t="shared" si="42"/>
        <v>0</v>
      </c>
      <c r="R77" s="40">
        <f t="shared" si="42"/>
        <v>0</v>
      </c>
      <c r="S77" s="40">
        <f t="shared" si="42"/>
        <v>0</v>
      </c>
      <c r="T77" s="40">
        <f t="shared" si="42"/>
        <v>0</v>
      </c>
      <c r="U77" s="40">
        <f t="shared" si="42"/>
        <v>0</v>
      </c>
      <c r="V77" s="40">
        <f>V35</f>
        <v>0</v>
      </c>
      <c r="W77" s="105">
        <f t="shared" si="42"/>
        <v>89</v>
      </c>
      <c r="X77" s="40">
        <f t="shared" si="42"/>
        <v>0</v>
      </c>
      <c r="Y77" s="40">
        <f t="shared" si="42"/>
        <v>0</v>
      </c>
      <c r="Z77" s="40">
        <f t="shared" si="42"/>
        <v>0</v>
      </c>
      <c r="AA77" s="40">
        <f t="shared" si="42"/>
        <v>0</v>
      </c>
      <c r="AB77" s="40">
        <f t="shared" si="42"/>
        <v>0</v>
      </c>
      <c r="AC77" s="40">
        <f t="shared" si="42"/>
        <v>0</v>
      </c>
      <c r="AD77" s="40">
        <f t="shared" si="42"/>
        <v>0</v>
      </c>
      <c r="AE77" s="40">
        <f t="shared" si="42"/>
        <v>0</v>
      </c>
      <c r="AF77" s="40">
        <f t="shared" si="42"/>
        <v>0</v>
      </c>
      <c r="AH77" s="32"/>
    </row>
    <row r="78" spans="1:34" x14ac:dyDescent="0.25">
      <c r="A78" s="69" t="s">
        <v>52</v>
      </c>
      <c r="B78" s="70"/>
      <c r="C78" s="28"/>
      <c r="D78" s="28"/>
      <c r="E78" s="28"/>
      <c r="F78" s="28"/>
      <c r="G78" s="29"/>
      <c r="H78" s="29"/>
      <c r="I78" s="29"/>
      <c r="J78" s="29"/>
      <c r="K78" s="29"/>
      <c r="L78" s="29"/>
      <c r="M78" s="29"/>
      <c r="N78" s="29"/>
      <c r="O78" s="30"/>
      <c r="P78" s="30"/>
      <c r="Q78" s="30"/>
      <c r="R78" s="30"/>
      <c r="S78" s="30"/>
      <c r="T78" s="30"/>
      <c r="U78" s="30"/>
      <c r="V78" s="30">
        <f>SUM(V44:V76)</f>
        <v>0</v>
      </c>
      <c r="W78" s="30">
        <f>SUM(W44:W76)</f>
        <v>4</v>
      </c>
      <c r="X78" s="30">
        <f t="shared" ref="W78:AF78" si="43">SUM(X44:X76)</f>
        <v>0</v>
      </c>
      <c r="Y78" s="30">
        <f t="shared" si="43"/>
        <v>0</v>
      </c>
      <c r="Z78" s="30">
        <f t="shared" si="43"/>
        <v>0</v>
      </c>
      <c r="AA78" s="30">
        <f t="shared" si="43"/>
        <v>0</v>
      </c>
      <c r="AB78" s="30">
        <f t="shared" si="43"/>
        <v>0</v>
      </c>
      <c r="AC78" s="30">
        <f t="shared" si="43"/>
        <v>0</v>
      </c>
      <c r="AD78" s="30">
        <f t="shared" si="43"/>
        <v>0</v>
      </c>
      <c r="AE78" s="30">
        <f t="shared" si="43"/>
        <v>0</v>
      </c>
      <c r="AF78" s="30">
        <f t="shared" si="43"/>
        <v>0</v>
      </c>
      <c r="AH78" s="32"/>
    </row>
    <row r="79" spans="1:34" x14ac:dyDescent="0.25">
      <c r="A79" s="82" t="s">
        <v>53</v>
      </c>
      <c r="B79" s="83"/>
      <c r="C79" s="16"/>
      <c r="D79" s="16"/>
      <c r="E79" s="16"/>
      <c r="F79" s="16"/>
      <c r="G79" s="11"/>
      <c r="H79" s="11"/>
      <c r="I79" s="11"/>
      <c r="J79" s="11"/>
      <c r="K79" s="11"/>
      <c r="L79" s="11"/>
      <c r="M79" s="11"/>
      <c r="N79" s="11"/>
      <c r="O79" s="26"/>
      <c r="P79" s="26"/>
      <c r="Q79" s="26"/>
      <c r="R79" s="26"/>
      <c r="S79" s="26"/>
      <c r="T79" s="26"/>
      <c r="U79" s="26" t="str">
        <f>IFERROR(U78/U77*100,"")</f>
        <v/>
      </c>
      <c r="V79" s="26" t="str">
        <f>IFERROR(V78/V77*100,"")</f>
        <v/>
      </c>
      <c r="W79" s="26">
        <f>IFERROR(W78/W77*100,"")</f>
        <v>4.4943820224719104</v>
      </c>
      <c r="X79" s="26"/>
      <c r="Y79" s="26"/>
      <c r="Z79" s="26"/>
      <c r="AA79" s="26"/>
      <c r="AB79" s="26"/>
      <c r="AC79" s="26"/>
      <c r="AD79" s="26"/>
      <c r="AE79" s="26"/>
      <c r="AF79" s="26"/>
      <c r="AH79" s="32"/>
    </row>
    <row r="80" spans="1:34" x14ac:dyDescent="0.25">
      <c r="A80" s="69" t="s">
        <v>54</v>
      </c>
      <c r="B80" s="70"/>
      <c r="C80" s="28"/>
      <c r="D80" s="28"/>
      <c r="E80" s="28"/>
      <c r="F80" s="28"/>
      <c r="G80" s="29"/>
      <c r="H80" s="29"/>
      <c r="I80" s="29"/>
      <c r="J80" s="29"/>
      <c r="K80" s="29"/>
      <c r="L80" s="29"/>
      <c r="M80" s="29"/>
      <c r="N80" s="29"/>
      <c r="O80" s="30"/>
      <c r="P80" s="30"/>
      <c r="Q80" s="30"/>
      <c r="R80" s="30"/>
      <c r="S80" s="30"/>
      <c r="T80" s="30"/>
      <c r="U80" s="30"/>
      <c r="V80" s="30">
        <f>SUM(V44:V60)</f>
        <v>0</v>
      </c>
      <c r="W80" s="30">
        <f>SUM(W44:W60)</f>
        <v>2</v>
      </c>
      <c r="X80" s="30">
        <f t="shared" ref="W80:AF80" si="44">SUM(X44:X60)</f>
        <v>0</v>
      </c>
      <c r="Y80" s="30">
        <f t="shared" si="44"/>
        <v>0</v>
      </c>
      <c r="Z80" s="30">
        <f t="shared" si="44"/>
        <v>0</v>
      </c>
      <c r="AA80" s="30">
        <f t="shared" si="44"/>
        <v>0</v>
      </c>
      <c r="AB80" s="30">
        <f t="shared" si="44"/>
        <v>0</v>
      </c>
      <c r="AC80" s="30">
        <f t="shared" si="44"/>
        <v>0</v>
      </c>
      <c r="AD80" s="30">
        <f t="shared" si="44"/>
        <v>0</v>
      </c>
      <c r="AE80" s="30">
        <f t="shared" si="44"/>
        <v>0</v>
      </c>
      <c r="AF80" s="30">
        <f t="shared" si="44"/>
        <v>0</v>
      </c>
      <c r="AH80" s="32"/>
    </row>
    <row r="81" spans="1:34" x14ac:dyDescent="0.25">
      <c r="A81" s="74" t="s">
        <v>55</v>
      </c>
      <c r="B81" s="75"/>
      <c r="C81" s="16"/>
      <c r="D81" s="16"/>
      <c r="E81" s="16"/>
      <c r="F81" s="16"/>
      <c r="G81" s="11"/>
      <c r="H81" s="11"/>
      <c r="I81" s="11"/>
      <c r="J81" s="11"/>
      <c r="K81" s="11"/>
      <c r="L81" s="11"/>
      <c r="M81" s="11"/>
      <c r="N81" s="11"/>
      <c r="O81" s="26"/>
      <c r="P81" s="26"/>
      <c r="Q81" s="26"/>
      <c r="R81" s="26"/>
      <c r="S81" s="26"/>
      <c r="T81" s="26"/>
      <c r="U81" s="26"/>
      <c r="V81" s="26" t="str">
        <f>IFERROR(V80/V77*100,"")</f>
        <v/>
      </c>
      <c r="W81" s="26">
        <f>IFERROR(W80/W77*100,"")</f>
        <v>2.2471910112359552</v>
      </c>
      <c r="X81" s="26" t="str">
        <f t="shared" ref="W81:AF81" si="45">IFERROR(X80/X77*100,"")</f>
        <v/>
      </c>
      <c r="Y81" s="26" t="str">
        <f t="shared" si="45"/>
        <v/>
      </c>
      <c r="Z81" s="26" t="str">
        <f t="shared" si="45"/>
        <v/>
      </c>
      <c r="AA81" s="26" t="str">
        <f t="shared" si="45"/>
        <v/>
      </c>
      <c r="AB81" s="26" t="str">
        <f t="shared" si="45"/>
        <v/>
      </c>
      <c r="AC81" s="26" t="str">
        <f t="shared" si="45"/>
        <v/>
      </c>
      <c r="AD81" s="26" t="str">
        <f t="shared" si="45"/>
        <v/>
      </c>
      <c r="AE81" s="26" t="str">
        <f t="shared" si="45"/>
        <v/>
      </c>
      <c r="AF81" s="26" t="str">
        <f t="shared" si="45"/>
        <v/>
      </c>
      <c r="AH81" s="32"/>
    </row>
    <row r="82" spans="1:34" x14ac:dyDescent="0.25">
      <c r="A82" s="69" t="s">
        <v>56</v>
      </c>
      <c r="B82" s="70"/>
      <c r="C82" s="28"/>
      <c r="D82" s="28"/>
      <c r="E82" s="28"/>
      <c r="F82" s="28"/>
      <c r="G82" s="29"/>
      <c r="H82" s="29"/>
      <c r="I82" s="29"/>
      <c r="J82" s="29"/>
      <c r="K82" s="29"/>
      <c r="L82" s="29"/>
      <c r="M82" s="29"/>
      <c r="N82" s="29"/>
      <c r="O82" s="30"/>
      <c r="P82" s="30"/>
      <c r="Q82" s="30"/>
      <c r="R82" s="30"/>
      <c r="S82" s="30"/>
      <c r="T82" s="30"/>
      <c r="U82" s="30"/>
      <c r="V82" s="30">
        <f>SUM(V61:V72)</f>
        <v>0</v>
      </c>
      <c r="W82" s="30">
        <f>SUM(W61:W72)</f>
        <v>1</v>
      </c>
      <c r="X82" s="30">
        <f t="shared" ref="W82:AF82" si="46">SUM(X61:X72)</f>
        <v>0</v>
      </c>
      <c r="Y82" s="30">
        <f t="shared" si="46"/>
        <v>0</v>
      </c>
      <c r="Z82" s="30">
        <f t="shared" si="46"/>
        <v>0</v>
      </c>
      <c r="AA82" s="30">
        <f t="shared" si="46"/>
        <v>0</v>
      </c>
      <c r="AB82" s="30">
        <f t="shared" si="46"/>
        <v>0</v>
      </c>
      <c r="AC82" s="30">
        <f t="shared" si="46"/>
        <v>0</v>
      </c>
      <c r="AD82" s="30">
        <f t="shared" si="46"/>
        <v>0</v>
      </c>
      <c r="AE82" s="30">
        <f t="shared" si="46"/>
        <v>0</v>
      </c>
      <c r="AF82" s="30">
        <f t="shared" si="46"/>
        <v>0</v>
      </c>
      <c r="AH82" s="32"/>
    </row>
    <row r="83" spans="1:34" ht="15.75" thickBot="1" x14ac:dyDescent="0.3">
      <c r="A83" s="76" t="s">
        <v>57</v>
      </c>
      <c r="B83" s="77"/>
      <c r="C83" s="17"/>
      <c r="D83" s="17"/>
      <c r="E83" s="17"/>
      <c r="F83" s="17"/>
      <c r="G83" s="13"/>
      <c r="H83" s="13"/>
      <c r="I83" s="13"/>
      <c r="J83" s="13"/>
      <c r="K83" s="13"/>
      <c r="L83" s="13"/>
      <c r="M83" s="13"/>
      <c r="N83" s="13"/>
      <c r="O83" s="27"/>
      <c r="P83" s="27"/>
      <c r="Q83" s="27"/>
      <c r="R83" s="27"/>
      <c r="S83" s="27"/>
      <c r="T83" s="27"/>
      <c r="U83" s="27"/>
      <c r="V83" s="27" t="str">
        <f>IFERROR(V82/V77*100,"")</f>
        <v/>
      </c>
      <c r="W83" s="27">
        <f>IFERROR(W82/W77*100,"")</f>
        <v>1.1235955056179776</v>
      </c>
      <c r="X83" s="27" t="str">
        <f t="shared" ref="W83:AF83" si="47">IFERROR(X82/X77*100,"")</f>
        <v/>
      </c>
      <c r="Y83" s="27" t="str">
        <f t="shared" si="47"/>
        <v/>
      </c>
      <c r="Z83" s="27" t="str">
        <f t="shared" si="47"/>
        <v/>
      </c>
      <c r="AA83" s="27" t="str">
        <f t="shared" si="47"/>
        <v/>
      </c>
      <c r="AB83" s="27" t="str">
        <f t="shared" si="47"/>
        <v/>
      </c>
      <c r="AC83" s="27" t="str">
        <f t="shared" si="47"/>
        <v/>
      </c>
      <c r="AD83" s="27" t="str">
        <f t="shared" si="47"/>
        <v/>
      </c>
      <c r="AE83" s="27" t="str">
        <f t="shared" si="47"/>
        <v/>
      </c>
      <c r="AF83" s="27" t="str">
        <f t="shared" si="47"/>
        <v/>
      </c>
      <c r="AH83" s="32"/>
    </row>
    <row r="84" spans="1:34" x14ac:dyDescent="0.25">
      <c r="A84" s="69" t="s">
        <v>58</v>
      </c>
      <c r="B84" s="70"/>
      <c r="C84" s="28"/>
      <c r="D84" s="28"/>
      <c r="E84" s="28"/>
      <c r="F84" s="28"/>
      <c r="G84" s="29"/>
      <c r="H84" s="29"/>
      <c r="I84" s="29"/>
      <c r="J84" s="29"/>
      <c r="K84" s="29"/>
      <c r="L84" s="29"/>
      <c r="M84" s="29"/>
      <c r="N84" s="29"/>
      <c r="O84" s="30"/>
      <c r="P84" s="30"/>
      <c r="Q84" s="30"/>
      <c r="R84" s="30"/>
      <c r="S84" s="30"/>
      <c r="T84" s="30"/>
      <c r="U84" s="30"/>
      <c r="V84" s="30">
        <f>SUM(V74:V76)</f>
        <v>0</v>
      </c>
      <c r="W84" s="30">
        <f>SUM(W74:W76)</f>
        <v>1</v>
      </c>
      <c r="X84" s="30">
        <f t="shared" ref="W84:AF84" si="48">SUM(X74:X76)</f>
        <v>0</v>
      </c>
      <c r="Y84" s="30">
        <f t="shared" si="48"/>
        <v>0</v>
      </c>
      <c r="Z84" s="30">
        <f t="shared" si="48"/>
        <v>0</v>
      </c>
      <c r="AA84" s="30">
        <f t="shared" si="48"/>
        <v>0</v>
      </c>
      <c r="AB84" s="30">
        <f t="shared" si="48"/>
        <v>0</v>
      </c>
      <c r="AC84" s="30">
        <f t="shared" si="48"/>
        <v>0</v>
      </c>
      <c r="AD84" s="30">
        <f t="shared" si="48"/>
        <v>0</v>
      </c>
      <c r="AE84" s="30">
        <f t="shared" si="48"/>
        <v>0</v>
      </c>
      <c r="AF84" s="30">
        <f t="shared" si="48"/>
        <v>0</v>
      </c>
      <c r="AH84" s="32"/>
    </row>
    <row r="85" spans="1:34" ht="15.75" thickBot="1" x14ac:dyDescent="0.3">
      <c r="A85" s="76" t="s">
        <v>59</v>
      </c>
      <c r="B85" s="77"/>
      <c r="C85" s="17"/>
      <c r="D85" s="17"/>
      <c r="E85" s="17"/>
      <c r="F85" s="17"/>
      <c r="G85" s="13"/>
      <c r="H85" s="13"/>
      <c r="I85" s="13"/>
      <c r="J85" s="13"/>
      <c r="K85" s="13"/>
      <c r="L85" s="13"/>
      <c r="M85" s="13"/>
      <c r="N85" s="13"/>
      <c r="O85" s="27"/>
      <c r="P85" s="27"/>
      <c r="Q85" s="27"/>
      <c r="R85" s="27"/>
      <c r="S85" s="27"/>
      <c r="T85" s="27"/>
      <c r="U85" s="27"/>
      <c r="V85" s="27" t="str">
        <f>IFERROR(V84/V77*100,"")</f>
        <v/>
      </c>
      <c r="W85" s="107">
        <f t="shared" ref="W85:AF85" si="49">IFERROR(W84/W77*100,"")</f>
        <v>1.1235955056179776</v>
      </c>
      <c r="X85" s="27" t="str">
        <f t="shared" si="49"/>
        <v/>
      </c>
      <c r="Y85" s="27" t="str">
        <f t="shared" si="49"/>
        <v/>
      </c>
      <c r="Z85" s="27" t="str">
        <f t="shared" si="49"/>
        <v/>
      </c>
      <c r="AA85" s="27" t="str">
        <f t="shared" si="49"/>
        <v/>
      </c>
      <c r="AB85" s="27" t="str">
        <f t="shared" si="49"/>
        <v/>
      </c>
      <c r="AC85" s="27" t="str">
        <f t="shared" si="49"/>
        <v/>
      </c>
      <c r="AD85" s="27" t="str">
        <f t="shared" si="49"/>
        <v/>
      </c>
      <c r="AE85" s="27" t="str">
        <f t="shared" si="49"/>
        <v/>
      </c>
      <c r="AF85" s="27" t="str">
        <f t="shared" si="49"/>
        <v/>
      </c>
      <c r="AH85" s="32"/>
    </row>
    <row r="87" spans="1:34" x14ac:dyDescent="0.25">
      <c r="A87" s="73" t="s">
        <v>60</v>
      </c>
      <c r="B87" s="73"/>
      <c r="C87" s="62">
        <f t="shared" ref="C87:V87" si="50">C35-C36-C78</f>
        <v>83</v>
      </c>
      <c r="D87" s="62">
        <f t="shared" si="50"/>
        <v>154</v>
      </c>
      <c r="E87" s="62">
        <f t="shared" si="50"/>
        <v>86</v>
      </c>
      <c r="F87" s="62">
        <f t="shared" si="50"/>
        <v>0</v>
      </c>
      <c r="G87" s="62">
        <f t="shared" si="50"/>
        <v>0</v>
      </c>
      <c r="H87" s="62">
        <f t="shared" si="50"/>
        <v>53</v>
      </c>
      <c r="I87" s="62">
        <f t="shared" si="50"/>
        <v>0</v>
      </c>
      <c r="J87" s="62">
        <f t="shared" si="50"/>
        <v>63</v>
      </c>
      <c r="K87" s="62">
        <f t="shared" si="50"/>
        <v>0</v>
      </c>
      <c r="L87" s="62">
        <f t="shared" si="50"/>
        <v>0</v>
      </c>
      <c r="M87" s="62">
        <f t="shared" si="50"/>
        <v>0</v>
      </c>
      <c r="N87" s="62">
        <f t="shared" si="50"/>
        <v>0</v>
      </c>
      <c r="O87" s="62">
        <f t="shared" si="50"/>
        <v>20</v>
      </c>
      <c r="P87" s="62">
        <f t="shared" si="50"/>
        <v>0</v>
      </c>
      <c r="Q87" s="62">
        <f t="shared" si="50"/>
        <v>0</v>
      </c>
      <c r="R87" s="62">
        <f t="shared" si="50"/>
        <v>-2</v>
      </c>
      <c r="S87" s="62">
        <f t="shared" si="50"/>
        <v>0</v>
      </c>
      <c r="T87" s="62">
        <f t="shared" si="50"/>
        <v>0</v>
      </c>
      <c r="U87" s="62">
        <f t="shared" si="50"/>
        <v>0</v>
      </c>
      <c r="V87" s="62">
        <f t="shared" si="50"/>
        <v>0</v>
      </c>
      <c r="W87" s="108">
        <f t="shared" ref="W87:AF87" si="51">W35-W36-W78</f>
        <v>85</v>
      </c>
      <c r="X87" s="43">
        <f t="shared" si="51"/>
        <v>0</v>
      </c>
      <c r="Y87" s="43">
        <f t="shared" si="51"/>
        <v>0</v>
      </c>
      <c r="Z87" s="43">
        <f t="shared" si="51"/>
        <v>0</v>
      </c>
      <c r="AA87" s="43">
        <f t="shared" si="51"/>
        <v>0</v>
      </c>
      <c r="AB87" s="43">
        <f t="shared" si="51"/>
        <v>0</v>
      </c>
      <c r="AC87" s="43">
        <f t="shared" si="51"/>
        <v>0</v>
      </c>
      <c r="AD87" s="43">
        <f t="shared" si="51"/>
        <v>0</v>
      </c>
      <c r="AE87" s="43">
        <f t="shared" si="51"/>
        <v>0</v>
      </c>
      <c r="AF87" s="43">
        <f t="shared" si="51"/>
        <v>0</v>
      </c>
    </row>
    <row r="88" spans="1:34" x14ac:dyDescent="0.25">
      <c r="A88" s="73" t="s">
        <v>61</v>
      </c>
      <c r="B88" s="73"/>
      <c r="C88" s="61">
        <f t="shared" ref="C88:V88" si="52">IFERROR(C87/C35*100,"")</f>
        <v>100</v>
      </c>
      <c r="D88" s="61">
        <f t="shared" si="52"/>
        <v>100</v>
      </c>
      <c r="E88" s="61">
        <f t="shared" si="52"/>
        <v>100</v>
      </c>
      <c r="F88" s="61" t="str">
        <f t="shared" si="52"/>
        <v/>
      </c>
      <c r="G88" s="61" t="str">
        <f t="shared" si="52"/>
        <v/>
      </c>
      <c r="H88" s="61">
        <f t="shared" si="52"/>
        <v>100</v>
      </c>
      <c r="I88" s="61" t="str">
        <f t="shared" si="52"/>
        <v/>
      </c>
      <c r="J88" s="61">
        <f t="shared" si="52"/>
        <v>100</v>
      </c>
      <c r="K88" s="61" t="str">
        <f t="shared" si="52"/>
        <v/>
      </c>
      <c r="L88" s="61" t="str">
        <f t="shared" si="52"/>
        <v/>
      </c>
      <c r="M88" s="61" t="str">
        <f t="shared" si="52"/>
        <v/>
      </c>
      <c r="N88" s="61" t="str">
        <f t="shared" si="52"/>
        <v/>
      </c>
      <c r="O88" s="61">
        <f t="shared" si="52"/>
        <v>90.909090909090907</v>
      </c>
      <c r="P88" s="61" t="str">
        <f t="shared" si="52"/>
        <v/>
      </c>
      <c r="Q88" s="61" t="str">
        <f t="shared" si="52"/>
        <v/>
      </c>
      <c r="R88" s="61" t="str">
        <f t="shared" si="52"/>
        <v/>
      </c>
      <c r="S88" s="61" t="str">
        <f t="shared" si="52"/>
        <v/>
      </c>
      <c r="T88" s="61" t="str">
        <f t="shared" si="52"/>
        <v/>
      </c>
      <c r="U88" s="61" t="str">
        <f t="shared" si="52"/>
        <v/>
      </c>
      <c r="V88" s="61" t="str">
        <f t="shared" si="52"/>
        <v/>
      </c>
      <c r="W88" s="106">
        <f t="shared" ref="W88:AF88" si="53">IFERROR(W87/W35*100,"")</f>
        <v>95.50561797752809</v>
      </c>
      <c r="X88" t="str">
        <f t="shared" si="53"/>
        <v/>
      </c>
      <c r="Y88" t="str">
        <f t="shared" si="53"/>
        <v/>
      </c>
      <c r="Z88" t="str">
        <f t="shared" si="53"/>
        <v/>
      </c>
      <c r="AA88" t="str">
        <f t="shared" si="53"/>
        <v/>
      </c>
      <c r="AB88" t="str">
        <f t="shared" si="53"/>
        <v/>
      </c>
      <c r="AC88" t="str">
        <f t="shared" si="53"/>
        <v/>
      </c>
      <c r="AD88" t="str">
        <f t="shared" si="53"/>
        <v/>
      </c>
      <c r="AE88" t="str">
        <f t="shared" si="53"/>
        <v/>
      </c>
      <c r="AF88" t="str">
        <f t="shared" si="53"/>
        <v/>
      </c>
    </row>
  </sheetData>
  <mergeCells count="24">
    <mergeCell ref="A88:B88"/>
    <mergeCell ref="A74:A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7:B87"/>
    <mergeCell ref="A61:A73"/>
    <mergeCell ref="A2:A18"/>
    <mergeCell ref="A19:A34"/>
    <mergeCell ref="A35:B35"/>
    <mergeCell ref="A36:B36"/>
    <mergeCell ref="A37:B37"/>
    <mergeCell ref="A38:B38"/>
    <mergeCell ref="A39:B39"/>
    <mergeCell ref="A40:B40"/>
    <mergeCell ref="A41:B41"/>
    <mergeCell ref="A43:B43"/>
    <mergeCell ref="A44:A60"/>
  </mergeCells>
  <conditionalFormatting sqref="AH2:AH34">
    <cfRule type="top10" dxfId="2" priority="1" rank="5"/>
  </conditionalFormatting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C1B18-22DA-476E-8B2B-12501ACD8059}">
  <sheetPr codeName="Feuil5">
    <pageSetUpPr fitToPage="1"/>
  </sheetPr>
  <dimension ref="A1:U18"/>
  <sheetViews>
    <sheetView tabSelected="1" zoomScale="80" zoomScaleNormal="80" workbookViewId="0">
      <selection activeCell="D11" sqref="D11"/>
    </sheetView>
  </sheetViews>
  <sheetFormatPr baseColWidth="10" defaultRowHeight="15" x14ac:dyDescent="0.25"/>
  <cols>
    <col min="1" max="1" width="21.140625" customWidth="1"/>
    <col min="2" max="2" width="18.42578125" customWidth="1"/>
    <col min="3" max="3" width="13.42578125" customWidth="1"/>
    <col min="4" max="7" width="15.7109375" customWidth="1"/>
    <col min="21" max="21" width="14" customWidth="1"/>
  </cols>
  <sheetData>
    <row r="1" spans="1:21" x14ac:dyDescent="0.25">
      <c r="A1" s="73" t="s">
        <v>150</v>
      </c>
      <c r="B1" s="73"/>
      <c r="C1" s="73"/>
      <c r="D1" s="73"/>
      <c r="E1" s="73"/>
      <c r="F1" s="73"/>
      <c r="G1" s="73"/>
      <c r="H1" s="73"/>
      <c r="I1" s="73"/>
      <c r="J1" s="88"/>
      <c r="U1" s="149" t="s">
        <v>147</v>
      </c>
    </row>
    <row r="2" spans="1:21" ht="37.5" customHeight="1" x14ac:dyDescent="0.25">
      <c r="A2" s="88" t="s">
        <v>126</v>
      </c>
      <c r="B2" s="89">
        <v>44732</v>
      </c>
      <c r="U2" s="150">
        <f>IFERROR((1-$B$5),0)</f>
        <v>0</v>
      </c>
    </row>
    <row r="3" spans="1:21" ht="37.5" customHeight="1" x14ac:dyDescent="0.25">
      <c r="A3" s="73"/>
      <c r="B3" s="73"/>
      <c r="U3" s="150">
        <f>IFERROR((1-$B$6),0)</f>
        <v>0</v>
      </c>
    </row>
    <row r="4" spans="1:21" ht="37.5" customHeight="1" x14ac:dyDescent="0.25">
      <c r="A4" s="145" t="s">
        <v>143</v>
      </c>
      <c r="B4" s="145" t="s">
        <v>137</v>
      </c>
      <c r="C4" s="145" t="s">
        <v>138</v>
      </c>
      <c r="U4" s="150">
        <f>IFERROR((1-$B$7),0)</f>
        <v>0.86335403726708071</v>
      </c>
    </row>
    <row r="5" spans="1:21" ht="37.5" customHeight="1" x14ac:dyDescent="0.25">
      <c r="A5" s="144" t="s">
        <v>136</v>
      </c>
      <c r="B5" s="142" t="e">
        <f>HLOOKUP(B2,'CEM,PA,Forage'!2:11,10)</f>
        <v>#DIV/0!</v>
      </c>
      <c r="C5" s="143"/>
      <c r="U5" s="150">
        <f>IFERROR((1-$B$8),0)</f>
        <v>0.98275862068965514</v>
      </c>
    </row>
    <row r="6" spans="1:21" ht="37.5" customHeight="1" x14ac:dyDescent="0.25">
      <c r="A6" s="144" t="s">
        <v>112</v>
      </c>
      <c r="B6" s="142" t="e">
        <f>HLOOKUP(B2,'CEM,PA,Forage'!2:22,21)</f>
        <v>#DIV/0!</v>
      </c>
      <c r="C6" s="143"/>
      <c r="U6" s="150">
        <f>IFERROR((1-$B$9),0)</f>
        <v>1</v>
      </c>
    </row>
    <row r="7" spans="1:21" ht="37.5" customHeight="1" x14ac:dyDescent="0.25">
      <c r="A7" s="144" t="s">
        <v>12</v>
      </c>
      <c r="B7" s="142">
        <f>HLOOKUP(B2,'CEM,PA,Forage'!2:36,35)</f>
        <v>0.13664596273291926</v>
      </c>
      <c r="C7" s="143"/>
      <c r="U7" s="150"/>
    </row>
    <row r="8" spans="1:21" ht="37.5" customHeight="1" thickBot="1" x14ac:dyDescent="0.3">
      <c r="A8" s="144" t="s">
        <v>130</v>
      </c>
      <c r="B8" s="142">
        <f>HLOOKUP(B2,'CEM,PA,Forage'!2:51,50)</f>
        <v>1.7241379310344827E-2</v>
      </c>
      <c r="C8" s="143"/>
      <c r="U8" s="150">
        <f>IFERROR((1-$B$11),0)</f>
        <v>0.75555555555555554</v>
      </c>
    </row>
    <row r="9" spans="1:21" ht="37.5" customHeight="1" x14ac:dyDescent="0.25">
      <c r="A9" s="144" t="s">
        <v>134</v>
      </c>
      <c r="B9" s="142">
        <f>HLOOKUP(B2,'CEM,PA,Forage'!2:76,75)</f>
        <v>0</v>
      </c>
      <c r="C9" s="143"/>
      <c r="D9" s="158" t="s">
        <v>144</v>
      </c>
      <c r="E9" s="162"/>
      <c r="F9" s="158" t="s">
        <v>145</v>
      </c>
      <c r="G9" s="159"/>
      <c r="H9" s="158" t="s">
        <v>146</v>
      </c>
      <c r="I9" s="159"/>
      <c r="U9" s="150">
        <f>IFERROR((1-$B$12),0)</f>
        <v>0</v>
      </c>
    </row>
    <row r="10" spans="1:21" ht="58.5" customHeight="1" thickBot="1" x14ac:dyDescent="0.3">
      <c r="A10" s="92"/>
      <c r="B10" s="132"/>
      <c r="C10" s="140"/>
      <c r="D10" s="160" t="s">
        <v>149</v>
      </c>
      <c r="E10" s="163" t="s">
        <v>148</v>
      </c>
      <c r="F10" s="160" t="s">
        <v>149</v>
      </c>
      <c r="G10" s="161" t="s">
        <v>148</v>
      </c>
      <c r="H10" s="160" t="s">
        <v>149</v>
      </c>
      <c r="I10" s="161" t="s">
        <v>148</v>
      </c>
      <c r="U10" s="150">
        <f>IFERROR((1-$B$13),0)</f>
        <v>0</v>
      </c>
    </row>
    <row r="11" spans="1:21" ht="50.25" customHeight="1" thickBot="1" x14ac:dyDescent="0.3">
      <c r="A11" s="127" t="s">
        <v>127</v>
      </c>
      <c r="B11" s="133">
        <f>HLOOKUP(B2,'1er choix'!A1:AH37,37)</f>
        <v>0.24444444444444444</v>
      </c>
      <c r="C11" s="146">
        <v>0.16</v>
      </c>
      <c r="D11" s="2"/>
      <c r="E11" s="3"/>
      <c r="F11" s="2"/>
      <c r="G11" s="4"/>
      <c r="H11" s="2"/>
      <c r="I11" s="4"/>
      <c r="U11" s="151"/>
    </row>
    <row r="12" spans="1:21" ht="37.5" customHeight="1" x14ac:dyDescent="0.25">
      <c r="A12" s="128" t="s">
        <v>128</v>
      </c>
      <c r="B12" s="134" t="e">
        <f>HLOOKUP(B2,'Choix Rep'!A1:AF37,37)</f>
        <v>#DIV/0!</v>
      </c>
      <c r="C12" s="147"/>
      <c r="D12" s="2"/>
      <c r="E12" s="3"/>
      <c r="F12" s="2"/>
      <c r="G12" s="4"/>
      <c r="H12" s="2"/>
      <c r="I12" s="4"/>
      <c r="U12" s="152"/>
    </row>
    <row r="13" spans="1:21" ht="37.5" customHeight="1" thickBot="1" x14ac:dyDescent="0.3">
      <c r="A13" s="128" t="s">
        <v>129</v>
      </c>
      <c r="B13" s="134" t="e">
        <f>HLOOKUP(B2,'choix final '!A1:AF37,37)</f>
        <v>#DIV/0!</v>
      </c>
      <c r="C13" s="148" t="s">
        <v>142</v>
      </c>
      <c r="D13" s="5"/>
      <c r="E13" s="6"/>
      <c r="F13" s="5"/>
      <c r="G13" s="7"/>
      <c r="H13" s="5"/>
      <c r="I13" s="7"/>
      <c r="U13" s="153" cm="1">
        <f t="array" ref="U13">PRODUCT(IF(U2:U10&lt;&gt;0,U2:U10,""))</f>
        <v>0.6410651816948667</v>
      </c>
    </row>
    <row r="14" spans="1:21" ht="37.5" customHeight="1" thickBot="1" x14ac:dyDescent="0.3">
      <c r="A14" s="129" t="s">
        <v>139</v>
      </c>
      <c r="B14" s="139" cm="1">
        <f t="array" ref="B14">1-PRODUCT(IF(U8:U10&lt;&gt;0,U8:U10,""))</f>
        <v>0.24444444444444446</v>
      </c>
      <c r="C14" s="7"/>
    </row>
    <row r="15" spans="1:21" ht="37.5" customHeight="1" x14ac:dyDescent="0.25">
      <c r="B15" s="94"/>
    </row>
    <row r="16" spans="1:21" ht="37.5" customHeight="1" x14ac:dyDescent="0.45">
      <c r="A16" s="137" t="s">
        <v>140</v>
      </c>
      <c r="B16" s="141">
        <f>1-U13</f>
        <v>0.3589348183051333</v>
      </c>
    </row>
    <row r="17" spans="15:19" x14ac:dyDescent="0.25">
      <c r="O17" s="91"/>
      <c r="P17" s="90"/>
    </row>
    <row r="18" spans="15:19" x14ac:dyDescent="0.25">
      <c r="O18" s="90"/>
      <c r="P18" s="92"/>
      <c r="R18" s="95"/>
      <c r="S18" s="126"/>
    </row>
  </sheetData>
  <mergeCells count="5">
    <mergeCell ref="A3:B3"/>
    <mergeCell ref="A1:I1"/>
    <mergeCell ref="D9:E9"/>
    <mergeCell ref="F9:G9"/>
    <mergeCell ref="H9:I9"/>
  </mergeCells>
  <pageMargins left="0.7" right="0.7" top="0.75" bottom="0.75" header="0.3" footer="0.3"/>
  <pageSetup paperSize="9" scale="6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81375-A28E-40D6-97C5-309145312AC1}">
  <sheetPr codeName="Feuil6">
    <pageSetUpPr fitToPage="1"/>
  </sheetPr>
  <dimension ref="A1:U18"/>
  <sheetViews>
    <sheetView zoomScale="80" zoomScaleNormal="80" workbookViewId="0">
      <selection activeCell="D9" sqref="D9:I13"/>
    </sheetView>
  </sheetViews>
  <sheetFormatPr baseColWidth="10" defaultRowHeight="15" x14ac:dyDescent="0.25"/>
  <cols>
    <col min="1" max="1" width="21.140625" customWidth="1"/>
    <col min="2" max="2" width="18.42578125" customWidth="1"/>
    <col min="3" max="3" width="13.42578125" customWidth="1"/>
    <col min="4" max="5" width="15.7109375" customWidth="1"/>
    <col min="21" max="21" width="14" customWidth="1"/>
  </cols>
  <sheetData>
    <row r="1" spans="1:21" x14ac:dyDescent="0.25">
      <c r="A1" s="73" t="s">
        <v>141</v>
      </c>
      <c r="B1" s="73"/>
      <c r="C1" s="73"/>
      <c r="D1" s="73"/>
      <c r="E1" s="73"/>
      <c r="F1" s="73"/>
      <c r="G1" s="73"/>
      <c r="H1" s="73"/>
      <c r="I1" s="63"/>
      <c r="J1" s="88"/>
      <c r="U1" s="149" t="s">
        <v>147</v>
      </c>
    </row>
    <row r="2" spans="1:21" ht="37.5" customHeight="1" x14ac:dyDescent="0.25">
      <c r="A2" s="88" t="s">
        <v>126</v>
      </c>
      <c r="B2" s="89">
        <v>44733</v>
      </c>
      <c r="U2" s="150">
        <f>IFERROR((1-$B$5),0)</f>
        <v>0.98979591836734693</v>
      </c>
    </row>
    <row r="3" spans="1:21" ht="37.5" customHeight="1" x14ac:dyDescent="0.25">
      <c r="A3" s="73"/>
      <c r="B3" s="73"/>
      <c r="U3" s="150">
        <f>IFERROR((1-$B$6),0)</f>
        <v>0</v>
      </c>
    </row>
    <row r="4" spans="1:21" ht="37.5" customHeight="1" x14ac:dyDescent="0.25">
      <c r="A4" s="145" t="s">
        <v>143</v>
      </c>
      <c r="B4" s="145" t="s">
        <v>137</v>
      </c>
      <c r="C4" s="145" t="s">
        <v>138</v>
      </c>
      <c r="U4" s="150">
        <f>IFERROR((1-$B$7),0)</f>
        <v>0.95348837209302328</v>
      </c>
    </row>
    <row r="5" spans="1:21" ht="37.5" customHeight="1" x14ac:dyDescent="0.25">
      <c r="A5" s="144" t="s">
        <v>136</v>
      </c>
      <c r="B5" s="142">
        <f>HLOOKUP(B2,'CEM,PA,Forage'!2:11,10)</f>
        <v>1.020408163265306E-2</v>
      </c>
      <c r="C5" s="143"/>
      <c r="U5" s="150">
        <f>IFERROR((1-$B$8),0)</f>
        <v>0.97142857142857142</v>
      </c>
    </row>
    <row r="6" spans="1:21" ht="37.5" customHeight="1" x14ac:dyDescent="0.25">
      <c r="A6" s="144" t="s">
        <v>112</v>
      </c>
      <c r="B6" s="142" t="e">
        <f>HLOOKUP(B2,'CEM,PA,Forage'!2:22,21)</f>
        <v>#DIV/0!</v>
      </c>
      <c r="C6" s="143"/>
      <c r="U6" s="150">
        <f>IFERROR((1-$B$9),0)</f>
        <v>1</v>
      </c>
    </row>
    <row r="7" spans="1:21" ht="37.5" customHeight="1" x14ac:dyDescent="0.25">
      <c r="A7" s="144" t="s">
        <v>12</v>
      </c>
      <c r="B7" s="142">
        <f>HLOOKUP(B2,'CEM,PA,Forage'!2:36,35)</f>
        <v>4.6511627906976744E-2</v>
      </c>
      <c r="C7" s="143"/>
      <c r="U7" s="150"/>
    </row>
    <row r="8" spans="1:21" ht="37.5" customHeight="1" thickBot="1" x14ac:dyDescent="0.3">
      <c r="A8" s="144" t="s">
        <v>130</v>
      </c>
      <c r="B8" s="142">
        <f>HLOOKUP(B2,'CEM,PA,Forage'!2:51,50)</f>
        <v>2.8571428571428571E-2</v>
      </c>
      <c r="C8" s="143"/>
      <c r="U8" s="150">
        <f>IFERROR((1-$B$11),0)</f>
        <v>0.53333333333333333</v>
      </c>
    </row>
    <row r="9" spans="1:21" ht="37.5" customHeight="1" x14ac:dyDescent="0.25">
      <c r="A9" s="144" t="s">
        <v>134</v>
      </c>
      <c r="B9" s="142">
        <f>HLOOKUP(B2,'CEM,PA,Forage'!2:76,75)</f>
        <v>0</v>
      </c>
      <c r="C9" s="154"/>
      <c r="D9" s="158" t="s">
        <v>144</v>
      </c>
      <c r="E9" s="162"/>
      <c r="F9" s="158" t="s">
        <v>145</v>
      </c>
      <c r="G9" s="159"/>
      <c r="H9" s="158" t="s">
        <v>146</v>
      </c>
      <c r="I9" s="159"/>
      <c r="U9" s="150">
        <f>IFERROR((1-$B$12),0)</f>
        <v>0.84905660377358494</v>
      </c>
    </row>
    <row r="10" spans="1:21" ht="58.5" customHeight="1" thickBot="1" x14ac:dyDescent="0.3">
      <c r="A10" s="92"/>
      <c r="B10" s="132"/>
      <c r="C10" s="140"/>
      <c r="D10" s="160" t="s">
        <v>149</v>
      </c>
      <c r="E10" s="163" t="s">
        <v>148</v>
      </c>
      <c r="F10" s="160" t="s">
        <v>149</v>
      </c>
      <c r="G10" s="161" t="s">
        <v>148</v>
      </c>
      <c r="H10" s="160" t="s">
        <v>149</v>
      </c>
      <c r="I10" s="161" t="s">
        <v>148</v>
      </c>
      <c r="U10" s="150">
        <f>IFERROR((1-$B$13),0)</f>
        <v>1</v>
      </c>
    </row>
    <row r="11" spans="1:21" ht="50.25" customHeight="1" thickBot="1" x14ac:dyDescent="0.3">
      <c r="A11" s="127" t="s">
        <v>127</v>
      </c>
      <c r="B11" s="133">
        <f>HLOOKUP(B2,'1er choix'!A1:AH37,37)</f>
        <v>0.46666666666666667</v>
      </c>
      <c r="C11" s="155">
        <v>0.16</v>
      </c>
      <c r="D11" s="2"/>
      <c r="E11" s="3" t="e">
        <f>HLOOKUP(B2,'1er choix'!A1:AH37,D11)</f>
        <v>#VALUE!</v>
      </c>
      <c r="F11" s="2"/>
      <c r="G11" s="4"/>
      <c r="H11" s="2"/>
      <c r="I11" s="4"/>
      <c r="U11" s="151"/>
    </row>
    <row r="12" spans="1:21" ht="37.5" customHeight="1" x14ac:dyDescent="0.25">
      <c r="A12" s="128" t="s">
        <v>128</v>
      </c>
      <c r="B12" s="134">
        <f>HLOOKUP(B2,'Choix Rep'!A1:AF37,37)</f>
        <v>0.15094339622641509</v>
      </c>
      <c r="C12" s="156"/>
      <c r="D12" s="2"/>
      <c r="E12" s="3"/>
      <c r="F12" s="2"/>
      <c r="G12" s="4"/>
      <c r="H12" s="2"/>
      <c r="I12" s="4"/>
      <c r="U12" s="152"/>
    </row>
    <row r="13" spans="1:21" ht="37.5" customHeight="1" thickBot="1" x14ac:dyDescent="0.3">
      <c r="A13" s="128" t="s">
        <v>129</v>
      </c>
      <c r="B13" s="134">
        <f>HLOOKUP(B2,'choix final '!A1:AF37,37)</f>
        <v>0</v>
      </c>
      <c r="C13" s="157" t="s">
        <v>142</v>
      </c>
      <c r="D13" s="5"/>
      <c r="E13" s="6"/>
      <c r="F13" s="5"/>
      <c r="G13" s="7"/>
      <c r="H13" s="5"/>
      <c r="I13" s="7"/>
      <c r="U13" s="153" cm="1">
        <f t="array" ref="U13">PRODUCT(IF(U2:U10&lt;&gt;0,U2:U10,""))</f>
        <v>0.41515216253868187</v>
      </c>
    </row>
    <row r="14" spans="1:21" ht="37.5" customHeight="1" thickBot="1" x14ac:dyDescent="0.3">
      <c r="A14" s="129" t="s">
        <v>139</v>
      </c>
      <c r="B14" s="139" cm="1">
        <f t="array" ref="B14">PRODUCT(IF(U8:U10&lt;&gt;0,U8:U10,""))</f>
        <v>0.45283018867924529</v>
      </c>
      <c r="C14" s="7"/>
    </row>
    <row r="15" spans="1:21" ht="37.5" customHeight="1" x14ac:dyDescent="0.25">
      <c r="B15" s="94"/>
    </row>
    <row r="16" spans="1:21" ht="37.5" customHeight="1" x14ac:dyDescent="0.45">
      <c r="A16" s="137" t="s">
        <v>140</v>
      </c>
      <c r="B16" s="141">
        <f>U13</f>
        <v>0.41515216253868187</v>
      </c>
    </row>
    <row r="17" spans="15:19" x14ac:dyDescent="0.25">
      <c r="O17" s="91"/>
      <c r="P17" s="90"/>
    </row>
    <row r="18" spans="15:19" x14ac:dyDescent="0.25">
      <c r="O18" s="90"/>
      <c r="P18" s="92"/>
      <c r="R18" s="95"/>
      <c r="S18" s="126"/>
    </row>
  </sheetData>
  <mergeCells count="5">
    <mergeCell ref="A1:H1"/>
    <mergeCell ref="A3:B3"/>
    <mergeCell ref="D9:E9"/>
    <mergeCell ref="H9:I9"/>
    <mergeCell ref="F9:G9"/>
  </mergeCells>
  <pageMargins left="0.7" right="0.7" top="0.75" bottom="0.75" header="0.3" footer="0.3"/>
  <pageSetup paperSize="9" scale="7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6F9A8-B72D-46AA-B95E-44CBE8AB1B1B}">
  <sheetPr codeName="Feuil7"/>
  <dimension ref="A1"/>
  <sheetViews>
    <sheetView topLeftCell="A7"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74CBA-2F4C-497D-8AB5-827D30D559FE}">
  <sheetPr codeName="Feuil8"/>
  <dimension ref="A1:BZ13"/>
  <sheetViews>
    <sheetView zoomScale="80" zoomScaleNormal="80" workbookViewId="0">
      <selection activeCell="AX13" sqref="B12:AX13"/>
    </sheetView>
  </sheetViews>
  <sheetFormatPr baseColWidth="10" defaultRowHeight="15" x14ac:dyDescent="0.25"/>
  <sheetData>
    <row r="1" spans="1:78" ht="15.75" thickBot="1" x14ac:dyDescent="0.3"/>
    <row r="2" spans="1:78" ht="45" x14ac:dyDescent="0.25">
      <c r="B2" s="49" t="s">
        <v>0</v>
      </c>
      <c r="C2" s="49" t="s">
        <v>1</v>
      </c>
      <c r="D2" s="49" t="s">
        <v>2</v>
      </c>
      <c r="E2" s="49" t="s">
        <v>103</v>
      </c>
      <c r="F2" s="49" t="s">
        <v>4</v>
      </c>
      <c r="G2" s="49" t="s">
        <v>5</v>
      </c>
      <c r="H2" s="49" t="s">
        <v>104</v>
      </c>
      <c r="I2" s="49" t="s">
        <v>7</v>
      </c>
      <c r="J2" s="49" t="s">
        <v>74</v>
      </c>
      <c r="K2" s="49" t="s">
        <v>75</v>
      </c>
      <c r="L2" s="50" t="s">
        <v>10</v>
      </c>
      <c r="M2" s="50" t="s">
        <v>11</v>
      </c>
      <c r="N2" s="50" t="s">
        <v>12</v>
      </c>
      <c r="O2" s="50" t="s">
        <v>76</v>
      </c>
      <c r="Q2" s="51" t="s">
        <v>0</v>
      </c>
      <c r="R2" s="52" t="s">
        <v>1</v>
      </c>
      <c r="S2" s="51" t="s">
        <v>5</v>
      </c>
      <c r="T2" s="51" t="s">
        <v>105</v>
      </c>
      <c r="U2" s="51" t="s">
        <v>106</v>
      </c>
      <c r="V2" s="51" t="s">
        <v>76</v>
      </c>
      <c r="W2" s="51" t="s">
        <v>107</v>
      </c>
      <c r="X2" s="51" t="s">
        <v>2</v>
      </c>
      <c r="Y2" s="53" t="s">
        <v>17</v>
      </c>
      <c r="Z2" s="54" t="s">
        <v>77</v>
      </c>
      <c r="AA2" s="55" t="s">
        <v>108</v>
      </c>
      <c r="AB2" s="55" t="s">
        <v>19</v>
      </c>
      <c r="AD2" s="56" t="s">
        <v>109</v>
      </c>
      <c r="AE2" s="56" t="s">
        <v>78</v>
      </c>
      <c r="AF2" s="56" t="s">
        <v>79</v>
      </c>
      <c r="AG2" s="56" t="s">
        <v>80</v>
      </c>
      <c r="AH2" s="56" t="s">
        <v>81</v>
      </c>
      <c r="AI2" s="56" t="s">
        <v>82</v>
      </c>
      <c r="AJ2" s="56" t="s">
        <v>83</v>
      </c>
      <c r="AK2" s="56" t="s">
        <v>84</v>
      </c>
      <c r="AL2" s="56" t="s">
        <v>85</v>
      </c>
      <c r="AM2" s="56" t="s">
        <v>85</v>
      </c>
      <c r="AN2" s="56" t="s">
        <v>86</v>
      </c>
      <c r="AO2" s="56" t="s">
        <v>87</v>
      </c>
      <c r="AP2" s="56" t="s">
        <v>88</v>
      </c>
      <c r="AQ2" s="56" t="s">
        <v>28</v>
      </c>
      <c r="AR2" s="56" t="s">
        <v>89</v>
      </c>
      <c r="AS2" s="56" t="s">
        <v>90</v>
      </c>
      <c r="AT2" s="56" t="s">
        <v>91</v>
      </c>
      <c r="AU2" s="56" t="s">
        <v>92</v>
      </c>
      <c r="AW2" s="57" t="s">
        <v>5</v>
      </c>
      <c r="AX2" s="57" t="s">
        <v>93</v>
      </c>
      <c r="AY2" s="57" t="s">
        <v>94</v>
      </c>
      <c r="AZ2" s="57" t="s">
        <v>95</v>
      </c>
      <c r="BA2" s="57" t="s">
        <v>96</v>
      </c>
      <c r="BB2" s="57" t="s">
        <v>97</v>
      </c>
      <c r="BC2" s="57" t="s">
        <v>98</v>
      </c>
      <c r="BD2" s="57" t="s">
        <v>99</v>
      </c>
      <c r="BE2" s="57" t="s">
        <v>20</v>
      </c>
      <c r="BG2" s="58" t="s">
        <v>109</v>
      </c>
      <c r="BH2" s="58" t="s">
        <v>78</v>
      </c>
      <c r="BI2" s="58" t="s">
        <v>79</v>
      </c>
      <c r="BJ2" s="58" t="s">
        <v>80</v>
      </c>
      <c r="BK2" s="58" t="s">
        <v>81</v>
      </c>
      <c r="BL2" s="58" t="s">
        <v>82</v>
      </c>
      <c r="BM2" s="58" t="s">
        <v>83</v>
      </c>
      <c r="BN2" s="58" t="s">
        <v>84</v>
      </c>
      <c r="BO2" s="58" t="s">
        <v>85</v>
      </c>
      <c r="BP2" s="58" t="s">
        <v>86</v>
      </c>
      <c r="BQ2" s="58" t="s">
        <v>87</v>
      </c>
      <c r="BR2" s="58" t="s">
        <v>88</v>
      </c>
      <c r="BS2" s="58" t="s">
        <v>28</v>
      </c>
      <c r="BT2" s="58" t="s">
        <v>89</v>
      </c>
      <c r="BU2" s="58" t="s">
        <v>90</v>
      </c>
      <c r="BV2" s="58" t="s">
        <v>91</v>
      </c>
      <c r="BW2" s="58" t="s">
        <v>92</v>
      </c>
      <c r="BX2" s="58" t="s">
        <v>100</v>
      </c>
      <c r="BY2" s="58" t="s">
        <v>101</v>
      </c>
      <c r="BZ2" s="58" t="s">
        <v>102</v>
      </c>
    </row>
    <row r="3" spans="1:78" x14ac:dyDescent="0.25">
      <c r="B3" s="32">
        <v>11</v>
      </c>
      <c r="C3" s="32">
        <v>17</v>
      </c>
      <c r="D3" s="32">
        <v>8</v>
      </c>
      <c r="E3" s="32">
        <v>0</v>
      </c>
      <c r="F3" s="32">
        <v>17</v>
      </c>
      <c r="G3" s="32">
        <v>3</v>
      </c>
      <c r="H3" s="32">
        <v>0</v>
      </c>
      <c r="I3" s="32">
        <v>2</v>
      </c>
      <c r="J3" s="32">
        <v>7</v>
      </c>
      <c r="K3" s="32">
        <v>0</v>
      </c>
      <c r="L3" s="32">
        <v>0</v>
      </c>
      <c r="M3" s="32">
        <v>3</v>
      </c>
      <c r="N3" s="32">
        <v>1</v>
      </c>
      <c r="O3" s="32">
        <v>0</v>
      </c>
      <c r="Q3" s="32">
        <v>7</v>
      </c>
      <c r="R3" s="32">
        <v>25</v>
      </c>
      <c r="S3" s="32">
        <v>34</v>
      </c>
      <c r="T3" s="32">
        <v>3</v>
      </c>
      <c r="U3" s="32">
        <v>4</v>
      </c>
      <c r="V3" s="32">
        <v>17</v>
      </c>
      <c r="W3" s="32">
        <v>0</v>
      </c>
      <c r="X3" s="32">
        <v>3</v>
      </c>
      <c r="Y3" s="32">
        <v>23</v>
      </c>
      <c r="Z3" s="32">
        <v>12</v>
      </c>
      <c r="AA3" s="32">
        <v>0</v>
      </c>
      <c r="AB3" s="32">
        <v>0</v>
      </c>
      <c r="AD3">
        <v>22</v>
      </c>
      <c r="AE3">
        <v>0</v>
      </c>
      <c r="AF3">
        <v>0</v>
      </c>
      <c r="AG3">
        <v>4</v>
      </c>
      <c r="AH3">
        <v>4</v>
      </c>
      <c r="AI3">
        <v>0</v>
      </c>
      <c r="AJ3">
        <v>0</v>
      </c>
      <c r="AK3">
        <v>0</v>
      </c>
      <c r="AL3">
        <v>8</v>
      </c>
      <c r="AM3">
        <v>0</v>
      </c>
      <c r="AN3">
        <v>0</v>
      </c>
      <c r="AO3">
        <v>0</v>
      </c>
      <c r="AP3">
        <v>0</v>
      </c>
      <c r="AQ3">
        <v>11</v>
      </c>
      <c r="AR3">
        <v>39</v>
      </c>
      <c r="AS3">
        <v>0</v>
      </c>
      <c r="AT3">
        <v>0</v>
      </c>
      <c r="AU3">
        <v>0</v>
      </c>
      <c r="AW3" s="32">
        <v>3</v>
      </c>
      <c r="AX3" s="32">
        <v>2</v>
      </c>
      <c r="AY3" s="32">
        <v>2</v>
      </c>
      <c r="AZ3" s="32">
        <v>0</v>
      </c>
      <c r="BA3" s="32">
        <v>0</v>
      </c>
      <c r="BB3" s="32">
        <v>0</v>
      </c>
      <c r="BC3" s="32">
        <v>0</v>
      </c>
      <c r="BD3" s="32">
        <v>2</v>
      </c>
      <c r="BE3" s="32">
        <v>0</v>
      </c>
      <c r="BG3" s="32">
        <v>0</v>
      </c>
      <c r="BH3" s="32">
        <v>0</v>
      </c>
      <c r="BI3" s="32">
        <v>0</v>
      </c>
      <c r="BJ3" s="32">
        <v>0</v>
      </c>
      <c r="BK3" s="32">
        <v>0</v>
      </c>
      <c r="BL3" s="32">
        <v>0</v>
      </c>
      <c r="BM3" s="32">
        <v>0</v>
      </c>
      <c r="BN3" s="32">
        <v>0</v>
      </c>
      <c r="BO3" s="32">
        <v>0</v>
      </c>
      <c r="BP3" s="32">
        <v>2</v>
      </c>
      <c r="BQ3" s="32">
        <v>0</v>
      </c>
      <c r="BR3" s="32">
        <v>0</v>
      </c>
      <c r="BS3" s="32">
        <v>0</v>
      </c>
      <c r="BT3" s="32">
        <v>0</v>
      </c>
      <c r="BU3" s="32">
        <v>0</v>
      </c>
      <c r="BV3" s="32">
        <v>0</v>
      </c>
      <c r="BW3" s="32">
        <v>0</v>
      </c>
      <c r="BX3" s="32">
        <v>0</v>
      </c>
      <c r="BY3" s="32">
        <v>1</v>
      </c>
      <c r="BZ3" s="32">
        <v>0</v>
      </c>
    </row>
    <row r="4" spans="1:78" x14ac:dyDescent="0.25">
      <c r="B4">
        <v>1</v>
      </c>
      <c r="G4">
        <v>1</v>
      </c>
      <c r="R4">
        <v>2</v>
      </c>
    </row>
    <row r="5" spans="1:78" x14ac:dyDescent="0.25">
      <c r="A5" s="59"/>
      <c r="B5" s="59">
        <f>SUM(B3:B4)</f>
        <v>12</v>
      </c>
      <c r="C5" s="59">
        <f t="shared" ref="C5:BN5" si="0">SUM(C3:C4)</f>
        <v>17</v>
      </c>
      <c r="D5" s="59">
        <f t="shared" si="0"/>
        <v>8</v>
      </c>
      <c r="E5" s="59">
        <f t="shared" si="0"/>
        <v>0</v>
      </c>
      <c r="F5" s="59">
        <f t="shared" si="0"/>
        <v>17</v>
      </c>
      <c r="G5" s="59">
        <f t="shared" si="0"/>
        <v>4</v>
      </c>
      <c r="H5" s="59">
        <f t="shared" si="0"/>
        <v>0</v>
      </c>
      <c r="I5" s="59">
        <f t="shared" si="0"/>
        <v>2</v>
      </c>
      <c r="J5" s="59">
        <f t="shared" si="0"/>
        <v>7</v>
      </c>
      <c r="K5" s="59">
        <f t="shared" si="0"/>
        <v>0</v>
      </c>
      <c r="L5" s="59">
        <f t="shared" si="0"/>
        <v>0</v>
      </c>
      <c r="M5" s="59">
        <f t="shared" si="0"/>
        <v>3</v>
      </c>
      <c r="N5" s="59">
        <f t="shared" si="0"/>
        <v>1</v>
      </c>
      <c r="O5" s="59">
        <f t="shared" si="0"/>
        <v>0</v>
      </c>
      <c r="P5" s="59">
        <f t="shared" si="0"/>
        <v>0</v>
      </c>
      <c r="Q5" s="59">
        <f t="shared" si="0"/>
        <v>7</v>
      </c>
      <c r="R5" s="59">
        <f t="shared" si="0"/>
        <v>27</v>
      </c>
      <c r="S5" s="59">
        <f t="shared" si="0"/>
        <v>34</v>
      </c>
      <c r="T5" s="59">
        <f t="shared" si="0"/>
        <v>3</v>
      </c>
      <c r="U5" s="59">
        <f t="shared" si="0"/>
        <v>4</v>
      </c>
      <c r="V5" s="59">
        <f t="shared" si="0"/>
        <v>17</v>
      </c>
      <c r="W5" s="59">
        <f t="shared" si="0"/>
        <v>0</v>
      </c>
      <c r="X5" s="59">
        <f t="shared" si="0"/>
        <v>3</v>
      </c>
      <c r="Y5" s="59">
        <f t="shared" si="0"/>
        <v>23</v>
      </c>
      <c r="Z5" s="59">
        <f t="shared" si="0"/>
        <v>12</v>
      </c>
      <c r="AA5" s="59">
        <f t="shared" si="0"/>
        <v>0</v>
      </c>
      <c r="AB5" s="59">
        <f t="shared" si="0"/>
        <v>0</v>
      </c>
      <c r="AC5" s="59">
        <f t="shared" si="0"/>
        <v>0</v>
      </c>
      <c r="AD5" s="59">
        <f t="shared" si="0"/>
        <v>22</v>
      </c>
      <c r="AE5" s="59">
        <f t="shared" si="0"/>
        <v>0</v>
      </c>
      <c r="AF5" s="59">
        <f t="shared" si="0"/>
        <v>0</v>
      </c>
      <c r="AG5" s="59">
        <f t="shared" si="0"/>
        <v>4</v>
      </c>
      <c r="AH5" s="59">
        <f t="shared" si="0"/>
        <v>4</v>
      </c>
      <c r="AI5" s="59">
        <f t="shared" si="0"/>
        <v>0</v>
      </c>
      <c r="AJ5" s="59">
        <f t="shared" si="0"/>
        <v>0</v>
      </c>
      <c r="AK5" s="59">
        <f t="shared" si="0"/>
        <v>0</v>
      </c>
      <c r="AL5" s="59">
        <f t="shared" si="0"/>
        <v>8</v>
      </c>
      <c r="AM5" s="59">
        <f t="shared" si="0"/>
        <v>0</v>
      </c>
      <c r="AN5" s="59">
        <f t="shared" si="0"/>
        <v>0</v>
      </c>
      <c r="AO5" s="59">
        <f t="shared" si="0"/>
        <v>0</v>
      </c>
      <c r="AP5" s="59">
        <f t="shared" si="0"/>
        <v>0</v>
      </c>
      <c r="AQ5" s="59">
        <f t="shared" si="0"/>
        <v>11</v>
      </c>
      <c r="AR5" s="59">
        <f t="shared" si="0"/>
        <v>39</v>
      </c>
      <c r="AS5" s="59">
        <f t="shared" si="0"/>
        <v>0</v>
      </c>
      <c r="AT5" s="59">
        <f t="shared" si="0"/>
        <v>0</v>
      </c>
      <c r="AU5" s="59">
        <f t="shared" si="0"/>
        <v>0</v>
      </c>
      <c r="AV5" s="59">
        <f t="shared" si="0"/>
        <v>0</v>
      </c>
      <c r="AW5" s="59">
        <f t="shared" si="0"/>
        <v>3</v>
      </c>
      <c r="AX5" s="59">
        <f t="shared" si="0"/>
        <v>2</v>
      </c>
      <c r="AY5" s="59">
        <f t="shared" si="0"/>
        <v>2</v>
      </c>
      <c r="AZ5" s="59">
        <f t="shared" si="0"/>
        <v>0</v>
      </c>
      <c r="BA5" s="59">
        <f t="shared" si="0"/>
        <v>0</v>
      </c>
      <c r="BB5" s="59">
        <f t="shared" si="0"/>
        <v>0</v>
      </c>
      <c r="BC5" s="59">
        <f t="shared" si="0"/>
        <v>0</v>
      </c>
      <c r="BD5" s="59">
        <f t="shared" si="0"/>
        <v>2</v>
      </c>
      <c r="BE5" s="59">
        <f t="shared" si="0"/>
        <v>0</v>
      </c>
      <c r="BF5" s="59">
        <f t="shared" si="0"/>
        <v>0</v>
      </c>
      <c r="BG5" s="59">
        <f t="shared" si="0"/>
        <v>0</v>
      </c>
      <c r="BH5" s="59">
        <f t="shared" si="0"/>
        <v>0</v>
      </c>
      <c r="BI5" s="59">
        <f t="shared" si="0"/>
        <v>0</v>
      </c>
      <c r="BJ5" s="59">
        <f t="shared" si="0"/>
        <v>0</v>
      </c>
      <c r="BK5" s="59">
        <f t="shared" si="0"/>
        <v>0</v>
      </c>
      <c r="BL5" s="59">
        <f t="shared" si="0"/>
        <v>0</v>
      </c>
      <c r="BM5" s="59">
        <f t="shared" si="0"/>
        <v>0</v>
      </c>
      <c r="BN5" s="59">
        <f t="shared" si="0"/>
        <v>0</v>
      </c>
      <c r="BO5" s="59">
        <f t="shared" ref="BO5:BZ5" si="1">SUM(BO3:BO4)</f>
        <v>0</v>
      </c>
      <c r="BP5" s="59">
        <f t="shared" si="1"/>
        <v>2</v>
      </c>
      <c r="BQ5" s="59">
        <f t="shared" si="1"/>
        <v>0</v>
      </c>
      <c r="BR5" s="59">
        <f t="shared" si="1"/>
        <v>0</v>
      </c>
      <c r="BS5" s="59">
        <f t="shared" si="1"/>
        <v>0</v>
      </c>
      <c r="BT5" s="59">
        <f t="shared" si="1"/>
        <v>0</v>
      </c>
      <c r="BU5" s="59">
        <f t="shared" si="1"/>
        <v>0</v>
      </c>
      <c r="BV5" s="59">
        <f t="shared" si="1"/>
        <v>0</v>
      </c>
      <c r="BW5" s="59">
        <f t="shared" si="1"/>
        <v>0</v>
      </c>
      <c r="BX5" s="59">
        <f t="shared" si="1"/>
        <v>0</v>
      </c>
      <c r="BY5" s="59">
        <f t="shared" si="1"/>
        <v>1</v>
      </c>
      <c r="BZ5" s="59">
        <f t="shared" si="1"/>
        <v>0</v>
      </c>
    </row>
    <row r="6" spans="1:78" ht="15.75" thickBot="1" x14ac:dyDescent="0.3"/>
    <row r="7" spans="1:78" ht="45" x14ac:dyDescent="0.25">
      <c r="B7" s="49" t="s">
        <v>0</v>
      </c>
      <c r="C7" s="49" t="s">
        <v>1</v>
      </c>
      <c r="D7" s="49" t="s">
        <v>2</v>
      </c>
      <c r="E7" s="49" t="s">
        <v>103</v>
      </c>
      <c r="F7" s="49" t="s">
        <v>4</v>
      </c>
      <c r="G7" s="49" t="s">
        <v>5</v>
      </c>
      <c r="H7" s="49" t="s">
        <v>104</v>
      </c>
      <c r="I7" s="49" t="s">
        <v>7</v>
      </c>
      <c r="J7" s="49" t="s">
        <v>74</v>
      </c>
      <c r="K7" s="49" t="s">
        <v>75</v>
      </c>
      <c r="L7" s="50" t="s">
        <v>10</v>
      </c>
      <c r="M7" s="50" t="s">
        <v>11</v>
      </c>
      <c r="N7" s="50" t="s">
        <v>12</v>
      </c>
      <c r="O7" s="50" t="s">
        <v>76</v>
      </c>
      <c r="Q7" s="51" t="s">
        <v>0</v>
      </c>
      <c r="R7" s="52" t="s">
        <v>1</v>
      </c>
      <c r="S7" s="51" t="s">
        <v>5</v>
      </c>
      <c r="T7" s="51" t="s">
        <v>105</v>
      </c>
      <c r="U7" s="51" t="s">
        <v>106</v>
      </c>
      <c r="V7" s="51" t="s">
        <v>76</v>
      </c>
      <c r="W7" s="51" t="s">
        <v>107</v>
      </c>
      <c r="X7" s="51" t="s">
        <v>2</v>
      </c>
      <c r="Y7" s="53" t="s">
        <v>17</v>
      </c>
      <c r="Z7" s="54" t="s">
        <v>77</v>
      </c>
      <c r="AA7" s="55" t="s">
        <v>108</v>
      </c>
      <c r="AB7" s="55" t="s">
        <v>19</v>
      </c>
      <c r="AD7" s="56" t="s">
        <v>109</v>
      </c>
      <c r="AE7" s="56" t="s">
        <v>78</v>
      </c>
      <c r="AF7" s="56" t="s">
        <v>79</v>
      </c>
      <c r="AG7" s="56" t="s">
        <v>80</v>
      </c>
      <c r="AH7" s="56" t="s">
        <v>81</v>
      </c>
      <c r="AI7" s="56" t="s">
        <v>82</v>
      </c>
      <c r="AJ7" s="56" t="s">
        <v>83</v>
      </c>
      <c r="AK7" s="56" t="s">
        <v>84</v>
      </c>
      <c r="AL7" s="56" t="s">
        <v>85</v>
      </c>
      <c r="AM7" s="56" t="s">
        <v>85</v>
      </c>
      <c r="AN7" s="56" t="s">
        <v>86</v>
      </c>
      <c r="AO7" s="56" t="s">
        <v>87</v>
      </c>
      <c r="AP7" s="56" t="s">
        <v>88</v>
      </c>
      <c r="AQ7" s="56" t="s">
        <v>28</v>
      </c>
      <c r="AR7" s="56" t="s">
        <v>89</v>
      </c>
      <c r="AS7" s="56" t="s">
        <v>90</v>
      </c>
      <c r="AT7" s="56" t="s">
        <v>91</v>
      </c>
      <c r="AU7" s="56" t="s">
        <v>92</v>
      </c>
      <c r="AW7" s="57" t="s">
        <v>5</v>
      </c>
      <c r="AX7" s="57" t="s">
        <v>93</v>
      </c>
      <c r="AY7" s="57" t="s">
        <v>94</v>
      </c>
      <c r="AZ7" s="57" t="s">
        <v>95</v>
      </c>
      <c r="BA7" s="57" t="s">
        <v>96</v>
      </c>
      <c r="BB7" s="57" t="s">
        <v>97</v>
      </c>
      <c r="BC7" s="57" t="s">
        <v>98</v>
      </c>
      <c r="BD7" s="57" t="s">
        <v>99</v>
      </c>
      <c r="BE7" s="57" t="s">
        <v>20</v>
      </c>
      <c r="BG7" s="58" t="s">
        <v>109</v>
      </c>
      <c r="BH7" s="58" t="s">
        <v>78</v>
      </c>
      <c r="BI7" s="58" t="s">
        <v>79</v>
      </c>
      <c r="BJ7" s="58" t="s">
        <v>80</v>
      </c>
      <c r="BK7" s="58" t="s">
        <v>81</v>
      </c>
      <c r="BL7" s="58" t="s">
        <v>82</v>
      </c>
      <c r="BM7" s="58" t="s">
        <v>83</v>
      </c>
      <c r="BN7" s="58" t="s">
        <v>84</v>
      </c>
      <c r="BO7" s="58" t="s">
        <v>85</v>
      </c>
      <c r="BP7" s="58" t="s">
        <v>86</v>
      </c>
      <c r="BQ7" s="58" t="s">
        <v>87</v>
      </c>
      <c r="BR7" s="58" t="s">
        <v>88</v>
      </c>
      <c r="BS7" s="58" t="s">
        <v>28</v>
      </c>
      <c r="BT7" s="58" t="s">
        <v>89</v>
      </c>
      <c r="BU7" s="58" t="s">
        <v>90</v>
      </c>
      <c r="BV7" s="58" t="s">
        <v>91</v>
      </c>
      <c r="BW7" s="58" t="s">
        <v>92</v>
      </c>
      <c r="BX7" s="58" t="s">
        <v>100</v>
      </c>
      <c r="BY7" s="58" t="s">
        <v>101</v>
      </c>
      <c r="BZ7" s="58" t="s">
        <v>102</v>
      </c>
    </row>
    <row r="8" spans="1:78" x14ac:dyDescent="0.25">
      <c r="B8">
        <f>SUMIF(2:2,B2,5:5)</f>
        <v>19</v>
      </c>
      <c r="C8">
        <f>SUMIF(2:2,C2,5:5)</f>
        <v>44</v>
      </c>
      <c r="D8">
        <f t="shared" ref="D8:BO8" si="2">SUMIF(2:2,D2,5:5)</f>
        <v>11</v>
      </c>
      <c r="E8">
        <f t="shared" si="2"/>
        <v>0</v>
      </c>
      <c r="F8">
        <f t="shared" si="2"/>
        <v>17</v>
      </c>
      <c r="G8">
        <f>SUMIF(2:2,G2,5:5)</f>
        <v>41</v>
      </c>
      <c r="H8">
        <f t="shared" si="2"/>
        <v>0</v>
      </c>
      <c r="I8">
        <f t="shared" si="2"/>
        <v>2</v>
      </c>
      <c r="J8">
        <f t="shared" si="2"/>
        <v>7</v>
      </c>
      <c r="K8">
        <f t="shared" si="2"/>
        <v>0</v>
      </c>
      <c r="L8">
        <f t="shared" si="2"/>
        <v>0</v>
      </c>
      <c r="M8">
        <f t="shared" si="2"/>
        <v>3</v>
      </c>
      <c r="N8">
        <f t="shared" si="2"/>
        <v>1</v>
      </c>
      <c r="O8">
        <f t="shared" si="2"/>
        <v>17</v>
      </c>
      <c r="P8">
        <f t="shared" si="2"/>
        <v>0</v>
      </c>
      <c r="Q8">
        <f t="shared" si="2"/>
        <v>19</v>
      </c>
      <c r="R8">
        <f t="shared" si="2"/>
        <v>44</v>
      </c>
      <c r="S8">
        <f t="shared" si="2"/>
        <v>41</v>
      </c>
      <c r="T8">
        <f t="shared" si="2"/>
        <v>3</v>
      </c>
      <c r="U8">
        <f t="shared" si="2"/>
        <v>4</v>
      </c>
      <c r="V8">
        <f t="shared" si="2"/>
        <v>17</v>
      </c>
      <c r="W8">
        <f t="shared" si="2"/>
        <v>0</v>
      </c>
      <c r="X8">
        <f t="shared" si="2"/>
        <v>11</v>
      </c>
      <c r="Y8">
        <f t="shared" si="2"/>
        <v>23</v>
      </c>
      <c r="Z8">
        <f t="shared" si="2"/>
        <v>12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22</v>
      </c>
      <c r="AE8">
        <f t="shared" si="2"/>
        <v>0</v>
      </c>
      <c r="AF8">
        <f t="shared" si="2"/>
        <v>0</v>
      </c>
      <c r="AG8">
        <f t="shared" si="2"/>
        <v>4</v>
      </c>
      <c r="AH8">
        <f t="shared" si="2"/>
        <v>4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8</v>
      </c>
      <c r="AM8">
        <f t="shared" si="2"/>
        <v>8</v>
      </c>
      <c r="AN8">
        <f t="shared" si="2"/>
        <v>2</v>
      </c>
      <c r="AO8">
        <f t="shared" si="2"/>
        <v>0</v>
      </c>
      <c r="AP8">
        <f t="shared" si="2"/>
        <v>0</v>
      </c>
      <c r="AQ8">
        <f t="shared" si="2"/>
        <v>11</v>
      </c>
      <c r="AR8">
        <f t="shared" si="2"/>
        <v>41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41</v>
      </c>
      <c r="AX8">
        <f t="shared" si="2"/>
        <v>2</v>
      </c>
      <c r="AY8">
        <f t="shared" si="2"/>
        <v>2</v>
      </c>
      <c r="AZ8">
        <f t="shared" si="2"/>
        <v>22</v>
      </c>
      <c r="BA8">
        <f t="shared" si="2"/>
        <v>0</v>
      </c>
      <c r="BB8">
        <f t="shared" si="2"/>
        <v>0</v>
      </c>
      <c r="BC8">
        <f t="shared" si="2"/>
        <v>0</v>
      </c>
      <c r="BD8">
        <f t="shared" si="2"/>
        <v>41</v>
      </c>
      <c r="BE8">
        <f t="shared" si="2"/>
        <v>0</v>
      </c>
      <c r="BF8">
        <f t="shared" si="2"/>
        <v>0</v>
      </c>
      <c r="BG8">
        <f t="shared" si="2"/>
        <v>22</v>
      </c>
      <c r="BH8">
        <f t="shared" si="2"/>
        <v>0</v>
      </c>
      <c r="BI8">
        <f t="shared" si="2"/>
        <v>0</v>
      </c>
      <c r="BJ8">
        <f t="shared" si="2"/>
        <v>4</v>
      </c>
      <c r="BK8">
        <f t="shared" si="2"/>
        <v>4</v>
      </c>
      <c r="BL8">
        <f t="shared" si="2"/>
        <v>0</v>
      </c>
      <c r="BM8">
        <f t="shared" si="2"/>
        <v>0</v>
      </c>
      <c r="BN8">
        <f t="shared" si="2"/>
        <v>0</v>
      </c>
      <c r="BO8">
        <f t="shared" si="2"/>
        <v>8</v>
      </c>
      <c r="BP8">
        <f t="shared" ref="BP8:BZ8" si="3">SUMIF(2:2,BP2,5:5)</f>
        <v>2</v>
      </c>
      <c r="BQ8">
        <f t="shared" si="3"/>
        <v>0</v>
      </c>
      <c r="BR8">
        <f t="shared" si="3"/>
        <v>0</v>
      </c>
      <c r="BS8">
        <f t="shared" si="3"/>
        <v>11</v>
      </c>
      <c r="BT8">
        <f t="shared" si="3"/>
        <v>41</v>
      </c>
      <c r="BU8">
        <f t="shared" si="3"/>
        <v>0</v>
      </c>
      <c r="BV8">
        <f t="shared" si="3"/>
        <v>0</v>
      </c>
      <c r="BW8">
        <f t="shared" si="3"/>
        <v>0</v>
      </c>
      <c r="BX8">
        <f t="shared" si="3"/>
        <v>0</v>
      </c>
      <c r="BY8">
        <f t="shared" si="3"/>
        <v>1</v>
      </c>
      <c r="BZ8">
        <f t="shared" si="3"/>
        <v>0</v>
      </c>
    </row>
    <row r="11" spans="1:78" ht="15.75" thickBot="1" x14ac:dyDescent="0.3"/>
    <row r="12" spans="1:78" ht="30" x14ac:dyDescent="0.25">
      <c r="B12" s="49" t="s">
        <v>0</v>
      </c>
      <c r="C12" s="49" t="s">
        <v>1</v>
      </c>
      <c r="D12" s="49" t="s">
        <v>2</v>
      </c>
      <c r="E12" s="49" t="s">
        <v>103</v>
      </c>
      <c r="F12" s="49" t="s">
        <v>4</v>
      </c>
      <c r="G12" s="49" t="s">
        <v>5</v>
      </c>
      <c r="H12" s="49" t="s">
        <v>104</v>
      </c>
      <c r="I12" s="49" t="s">
        <v>7</v>
      </c>
      <c r="J12" s="49" t="s">
        <v>74</v>
      </c>
      <c r="K12" s="49" t="s">
        <v>75</v>
      </c>
      <c r="L12" s="50" t="s">
        <v>10</v>
      </c>
      <c r="M12" s="50" t="s">
        <v>11</v>
      </c>
      <c r="N12" s="50" t="s">
        <v>12</v>
      </c>
      <c r="O12" s="50" t="s">
        <v>76</v>
      </c>
      <c r="P12" t="s">
        <v>105</v>
      </c>
      <c r="Q12" t="s">
        <v>106</v>
      </c>
      <c r="R12" t="s">
        <v>107</v>
      </c>
      <c r="S12" t="s">
        <v>17</v>
      </c>
      <c r="T12" t="s">
        <v>77</v>
      </c>
      <c r="U12" t="s">
        <v>108</v>
      </c>
      <c r="V12" t="s">
        <v>19</v>
      </c>
      <c r="W12" t="s">
        <v>109</v>
      </c>
      <c r="X12" t="s">
        <v>78</v>
      </c>
      <c r="Y12" t="s">
        <v>79</v>
      </c>
      <c r="Z12" t="s">
        <v>80</v>
      </c>
      <c r="AA12" t="s">
        <v>81</v>
      </c>
      <c r="AB12" t="s">
        <v>82</v>
      </c>
      <c r="AC12" t="s">
        <v>83</v>
      </c>
      <c r="AD12" t="s">
        <v>84</v>
      </c>
      <c r="AE12" t="s">
        <v>85</v>
      </c>
      <c r="AF12" t="s">
        <v>85</v>
      </c>
      <c r="AG12" t="s">
        <v>86</v>
      </c>
      <c r="AH12" t="s">
        <v>87</v>
      </c>
      <c r="AI12" t="s">
        <v>88</v>
      </c>
      <c r="AJ12" t="s">
        <v>28</v>
      </c>
      <c r="AK12" t="s">
        <v>89</v>
      </c>
      <c r="AL12" t="s">
        <v>90</v>
      </c>
      <c r="AM12" t="s">
        <v>91</v>
      </c>
      <c r="AN12" t="s">
        <v>92</v>
      </c>
      <c r="AO12" t="s">
        <v>93</v>
      </c>
      <c r="AP12" t="s">
        <v>94</v>
      </c>
      <c r="AQ12" t="s">
        <v>96</v>
      </c>
      <c r="AR12" t="s">
        <v>97</v>
      </c>
      <c r="AS12" t="s">
        <v>98</v>
      </c>
      <c r="AU12" t="s">
        <v>20</v>
      </c>
      <c r="AV12" t="s">
        <v>100</v>
      </c>
      <c r="AW12" t="s">
        <v>101</v>
      </c>
      <c r="AX12" t="s">
        <v>102</v>
      </c>
    </row>
    <row r="13" spans="1:78" x14ac:dyDescent="0.25">
      <c r="B13">
        <v>19</v>
      </c>
      <c r="C13">
        <v>44</v>
      </c>
      <c r="D13">
        <v>11</v>
      </c>
      <c r="E13">
        <v>0</v>
      </c>
      <c r="F13">
        <v>17</v>
      </c>
      <c r="G13">
        <v>41</v>
      </c>
      <c r="H13">
        <v>0</v>
      </c>
      <c r="I13">
        <v>2</v>
      </c>
      <c r="J13">
        <v>7</v>
      </c>
      <c r="K13">
        <v>0</v>
      </c>
      <c r="L13">
        <v>0</v>
      </c>
      <c r="M13">
        <v>3</v>
      </c>
      <c r="N13">
        <v>1</v>
      </c>
      <c r="O13">
        <v>17</v>
      </c>
      <c r="P13">
        <v>3</v>
      </c>
      <c r="Q13">
        <v>4</v>
      </c>
      <c r="R13">
        <v>0</v>
      </c>
      <c r="S13">
        <v>23</v>
      </c>
      <c r="T13">
        <v>12</v>
      </c>
      <c r="U13">
        <v>0</v>
      </c>
      <c r="V13">
        <v>0</v>
      </c>
      <c r="W13">
        <v>22</v>
      </c>
      <c r="X13">
        <v>0</v>
      </c>
      <c r="Y13">
        <v>0</v>
      </c>
      <c r="Z13">
        <v>4</v>
      </c>
      <c r="AA13">
        <v>4</v>
      </c>
      <c r="AB13">
        <v>0</v>
      </c>
      <c r="AC13">
        <v>0</v>
      </c>
      <c r="AD13">
        <v>0</v>
      </c>
      <c r="AE13">
        <v>8</v>
      </c>
      <c r="AF13">
        <v>8</v>
      </c>
      <c r="AG13">
        <v>2</v>
      </c>
      <c r="AH13">
        <v>0</v>
      </c>
      <c r="AI13">
        <v>0</v>
      </c>
      <c r="AJ13">
        <v>11</v>
      </c>
      <c r="AK13">
        <v>41</v>
      </c>
      <c r="AL13">
        <v>0</v>
      </c>
      <c r="AM13">
        <v>0</v>
      </c>
      <c r="AN13">
        <v>0</v>
      </c>
      <c r="AO13">
        <v>2</v>
      </c>
      <c r="AP13">
        <v>2</v>
      </c>
      <c r="AQ13">
        <v>0</v>
      </c>
      <c r="AR13">
        <v>0</v>
      </c>
      <c r="AS13">
        <v>0</v>
      </c>
      <c r="AU13">
        <v>0</v>
      </c>
      <c r="AV13">
        <v>0</v>
      </c>
      <c r="AW13">
        <v>1</v>
      </c>
      <c r="AX13">
        <v>0</v>
      </c>
    </row>
  </sheetData>
  <dataConsolidate/>
  <conditionalFormatting sqref="A7:XFD7">
    <cfRule type="duplicateValues" dxfId="1" priority="2"/>
  </conditionalFormatting>
  <conditionalFormatting sqref="B12:O12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CEM,PA,Forage</vt:lpstr>
      <vt:lpstr>1er choix</vt:lpstr>
      <vt:lpstr>Choix Rep</vt:lpstr>
      <vt:lpstr>choix final </vt:lpstr>
      <vt:lpstr>Indicateur journalier SMP</vt:lpstr>
      <vt:lpstr>Indicateur semaine SMP</vt:lpstr>
      <vt:lpstr>Feuil2</vt:lpstr>
      <vt:lpstr>Feuil3</vt:lpstr>
      <vt:lpstr>'1er choix'!Zone_d_impression</vt:lpstr>
      <vt:lpstr>'choix final '!Zone_d_impression</vt:lpstr>
      <vt:lpstr>'Choix Rep'!Zone_d_impression</vt:lpstr>
      <vt:lpstr>'Indicateur journalier SMP'!Zone_d_impression</vt:lpstr>
      <vt:lpstr>'Indicateur semaine SMP'!Zone_d_impression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MONCLIN</dc:creator>
  <cp:lastModifiedBy>Thomas MONCLIN</cp:lastModifiedBy>
  <cp:lastPrinted>2022-06-22T11:52:00Z</cp:lastPrinted>
  <dcterms:created xsi:type="dcterms:W3CDTF">2022-06-21T06:09:07Z</dcterms:created>
  <dcterms:modified xsi:type="dcterms:W3CDTF">2022-06-22T13:18:05Z</dcterms:modified>
</cp:coreProperties>
</file>