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D:\PC INTEL\Documents\"/>
    </mc:Choice>
  </mc:AlternateContent>
  <xr:revisionPtr revIDLastSave="0" documentId="13_ncr:1_{BC004B22-E4B5-4410-92E8-30EC988BDC2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e paiements" sheetId="1" r:id="rId1"/>
    <sheet name="Feuil1" sheetId="3" r:id="rId2"/>
  </sheets>
  <definedNames>
    <definedName name="Abo">#REF!</definedName>
    <definedName name="Comptes">#REF!</definedName>
    <definedName name="Echéance">Tableau2[Échéance]</definedName>
    <definedName name="_xlnm.Print_Titles" localSheetId="0">'Liste paiements'!$1:$1</definedName>
    <definedName name="montant">Tableau2[Montant]</definedName>
    <definedName name="Paiement">#REF!</definedName>
    <definedName name="Réglé">Tableau2[Paiem]</definedName>
    <definedName name="Relance">#REF!</definedName>
    <definedName name="Type">#REF!</definedName>
    <definedName name="TypeFac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J36" i="1"/>
  <c r="G36" i="1"/>
  <c r="E36" i="1"/>
  <c r="J35" i="1"/>
  <c r="G35" i="1"/>
  <c r="E35" i="1"/>
  <c r="J34" i="1"/>
  <c r="G34" i="1"/>
  <c r="E34" i="1"/>
  <c r="J33" i="1"/>
  <c r="G33" i="1"/>
  <c r="E33" i="1"/>
  <c r="J32" i="1"/>
  <c r="G32" i="1"/>
  <c r="E32" i="1"/>
  <c r="J31" i="1"/>
  <c r="G31" i="1"/>
  <c r="E31" i="1"/>
  <c r="J30" i="1"/>
  <c r="G30" i="1"/>
  <c r="E30" i="1"/>
  <c r="J29" i="1"/>
  <c r="G29" i="1"/>
  <c r="E29" i="1"/>
  <c r="J28" i="1"/>
  <c r="G28" i="1"/>
  <c r="E28" i="1"/>
  <c r="J27" i="1"/>
  <c r="G27" i="1"/>
  <c r="E27" i="1"/>
  <c r="J26" i="1"/>
  <c r="G26" i="1"/>
  <c r="E26" i="1"/>
  <c r="J25" i="1"/>
  <c r="G25" i="1"/>
  <c r="E25" i="1"/>
  <c r="J24" i="1"/>
  <c r="G24" i="1"/>
  <c r="E24" i="1"/>
  <c r="J23" i="1"/>
  <c r="G23" i="1"/>
  <c r="E23" i="1"/>
  <c r="J22" i="1"/>
  <c r="G22" i="1"/>
  <c r="E22" i="1"/>
  <c r="J21" i="1"/>
  <c r="G21" i="1"/>
  <c r="E21" i="1"/>
  <c r="J9" i="1"/>
  <c r="J2" i="1"/>
  <c r="J3" i="1"/>
  <c r="J4" i="1"/>
  <c r="J5" i="1"/>
  <c r="J6" i="1"/>
  <c r="J7" i="1"/>
  <c r="J8" i="1"/>
  <c r="J10" i="1"/>
  <c r="J11" i="1"/>
  <c r="J12" i="1"/>
  <c r="J13" i="1"/>
  <c r="J14" i="1"/>
  <c r="J15" i="1"/>
  <c r="J16" i="1"/>
  <c r="J17" i="1"/>
  <c r="E2" i="1" l="1"/>
  <c r="E3" i="1"/>
  <c r="E4" i="1" l="1"/>
  <c r="E5" i="1" l="1"/>
  <c r="E6" i="1"/>
  <c r="E7" i="1"/>
  <c r="E8" i="1" l="1"/>
  <c r="E9" i="1" l="1"/>
  <c r="E10" i="1" l="1"/>
  <c r="E11" i="1"/>
  <c r="E12" i="1"/>
  <c r="E13" i="1"/>
  <c r="E14" i="1" l="1"/>
  <c r="E15" i="1"/>
  <c r="E16" i="1"/>
  <c r="E1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 Windows</author>
  </authors>
  <commentList>
    <comment ref="B2" authorId="0" shapeId="0" xr:uid="{B6A1DCDB-7BC7-4FB9-9469-417213E4F391}">
      <text>
        <r>
          <rPr>
            <b/>
            <sz val="9"/>
            <color indexed="81"/>
            <rFont val="Tahoma"/>
            <charset val="1"/>
          </rPr>
          <t>Utilisateur Windows:</t>
        </r>
        <r>
          <rPr>
            <sz val="9"/>
            <color indexed="81"/>
            <rFont val="Tahoma"/>
            <charset val="1"/>
          </rPr>
          <t xml:space="preserve">
Pour F1870b</t>
        </r>
      </text>
    </comment>
    <comment ref="B3" authorId="0" shapeId="0" xr:uid="{C366D4E3-0575-4DF7-B169-C82ECFC09736}">
      <text>
        <r>
          <rPr>
            <b/>
            <sz val="9"/>
            <color indexed="81"/>
            <rFont val="Tahoma"/>
            <charset val="1"/>
          </rPr>
          <t>Utilisateur Windows:</t>
        </r>
        <r>
          <rPr>
            <sz val="9"/>
            <color indexed="81"/>
            <rFont val="Tahoma"/>
            <charset val="1"/>
          </rPr>
          <t xml:space="preserve">
Pour F1426</t>
        </r>
      </text>
    </comment>
    <comment ref="B4" authorId="0" shapeId="0" xr:uid="{AF03D8DE-7B10-417C-B862-2FEDE7C387E9}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Pour F1994</t>
        </r>
      </text>
    </comment>
    <comment ref="B5" authorId="0" shapeId="0" xr:uid="{33559863-691F-4D54-A475-BC16BD55E284}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Pour F1920</t>
        </r>
      </text>
    </comment>
    <comment ref="B6" authorId="0" shapeId="0" xr:uid="{0B7494B6-E932-4F43-B843-30535213A0A2}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Pour F1907</t>
        </r>
      </text>
    </comment>
    <comment ref="B7" authorId="0" shapeId="0" xr:uid="{1AA532C7-2CFD-4103-8A00-4A0D98D924B9}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Pour F1908</t>
        </r>
      </text>
    </comment>
    <comment ref="B21" authorId="0" shapeId="0" xr:uid="{82D09399-1520-4A40-8B91-3100725F7625}">
      <text>
        <r>
          <rPr>
            <b/>
            <sz val="9"/>
            <color indexed="81"/>
            <rFont val="Tahoma"/>
            <charset val="1"/>
          </rPr>
          <t>Utilisateur Windows:</t>
        </r>
        <r>
          <rPr>
            <sz val="9"/>
            <color indexed="81"/>
            <rFont val="Tahoma"/>
            <charset val="1"/>
          </rPr>
          <t xml:space="preserve">
Pour F1870b</t>
        </r>
      </text>
    </comment>
    <comment ref="B22" authorId="0" shapeId="0" xr:uid="{EED7D0C2-EA4D-4F70-9E1E-B0AA67259D0B}">
      <text>
        <r>
          <rPr>
            <b/>
            <sz val="9"/>
            <color indexed="81"/>
            <rFont val="Tahoma"/>
            <charset val="1"/>
          </rPr>
          <t>Utilisateur Windows:</t>
        </r>
        <r>
          <rPr>
            <sz val="9"/>
            <color indexed="81"/>
            <rFont val="Tahoma"/>
            <charset val="1"/>
          </rPr>
          <t xml:space="preserve">
Pour F1426</t>
        </r>
      </text>
    </comment>
    <comment ref="B23" authorId="0" shapeId="0" xr:uid="{A217B617-01DF-4479-BCD0-994CD96E8BB2}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Pour F1994</t>
        </r>
      </text>
    </comment>
    <comment ref="B24" authorId="0" shapeId="0" xr:uid="{21232553-4C53-4319-B3B4-F8D9AA58D245}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Pour F1920</t>
        </r>
      </text>
    </comment>
    <comment ref="B25" authorId="0" shapeId="0" xr:uid="{B0CBF54F-6000-483F-9661-6C965FF5507A}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Pour F1907</t>
        </r>
      </text>
    </comment>
    <comment ref="B26" authorId="0" shapeId="0" xr:uid="{D466EBB4-4DE6-49F6-AD5C-2A898E2F71B7}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Pour F1908</t>
        </r>
      </text>
    </comment>
  </commentList>
</comments>
</file>

<file path=xl/sharedStrings.xml><?xml version="1.0" encoding="utf-8"?>
<sst xmlns="http://schemas.openxmlformats.org/spreadsheetml/2006/main" count="52" uniqueCount="26">
  <si>
    <t>N° Fact</t>
  </si>
  <si>
    <t>Nom</t>
  </si>
  <si>
    <t>Montant</t>
  </si>
  <si>
    <t>Date Fact</t>
  </si>
  <si>
    <t>Échéance</t>
  </si>
  <si>
    <t>Payé</t>
  </si>
  <si>
    <t>Paiem</t>
  </si>
  <si>
    <t>Date Pai</t>
  </si>
  <si>
    <t>NC117</t>
  </si>
  <si>
    <t>NC116</t>
  </si>
  <si>
    <t>F1989</t>
  </si>
  <si>
    <t>F1988</t>
  </si>
  <si>
    <t>F1987</t>
  </si>
  <si>
    <t>F1986</t>
  </si>
  <si>
    <t>F1993</t>
  </si>
  <si>
    <t>F1992</t>
  </si>
  <si>
    <t>F1991</t>
  </si>
  <si>
    <t>F1990</t>
  </si>
  <si>
    <t>F1994</t>
  </si>
  <si>
    <t>NC119</t>
  </si>
  <si>
    <t>NC118</t>
  </si>
  <si>
    <t>NC2033</t>
  </si>
  <si>
    <t>NC2217</t>
  </si>
  <si>
    <t>NC2218</t>
  </si>
  <si>
    <t>P Fictif</t>
  </si>
  <si>
    <t>Acpte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</si>
</sst>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.00\ _€"/>
    <numFmt numFmtId="166" formatCode="dd/mm/yy;@"/>
  </numFmts>
  <fonts count="1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b/>
      <sz val="10"/>
      <color theme="9" tint="-0.2499465926084170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1"/>
      <name val="Calibri"/>
      <family val="2"/>
      <scheme val="minor"/>
    </font>
    <font>
      <b/>
      <i/>
      <sz val="10"/>
      <color theme="5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8F7D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20">
    <xf numFmtId="0" fontId="0" fillId="0" borderId="0" xfId="0"/>
    <xf numFmtId="14" fontId="2" fillId="3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164" fontId="1" fillId="0" borderId="0" xfId="0" applyNumberFormat="1" applyFont="1" applyFill="1" applyBorder="1"/>
    <xf numFmtId="0" fontId="3" fillId="0" borderId="0" xfId="0" applyFont="1"/>
    <xf numFmtId="164" fontId="3" fillId="0" borderId="0" xfId="0" applyNumberFormat="1" applyFont="1"/>
    <xf numFmtId="165" fontId="1" fillId="0" borderId="0" xfId="0" applyNumberFormat="1" applyFont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164" fontId="8" fillId="0" borderId="0" xfId="0" applyNumberFormat="1" applyFont="1" applyFill="1" applyBorder="1"/>
    <xf numFmtId="166" fontId="3" fillId="0" borderId="0" xfId="0" applyNumberFormat="1" applyFont="1" applyFill="1" applyBorder="1" applyAlignment="1">
      <alignment horizontal="center"/>
    </xf>
    <xf numFmtId="166" fontId="7" fillId="0" borderId="0" xfId="0" applyNumberFormat="1" applyFont="1" applyFill="1" applyBorder="1" applyAlignment="1">
      <alignment horizontal="center"/>
    </xf>
    <xf numFmtId="166" fontId="0" fillId="0" borderId="0" xfId="0" applyNumberFormat="1"/>
    <xf numFmtId="166" fontId="3" fillId="0" borderId="0" xfId="0" applyNumberFormat="1" applyFont="1"/>
    <xf numFmtId="0" fontId="3" fillId="0" borderId="0" xfId="0" applyFont="1" applyFill="1"/>
    <xf numFmtId="166" fontId="2" fillId="3" borderId="0" xfId="0" applyNumberFormat="1" applyFont="1" applyFill="1" applyBorder="1" applyAlignment="1">
      <alignment horizontal="center" vertical="center"/>
    </xf>
    <xf numFmtId="164" fontId="13" fillId="0" borderId="0" xfId="1" applyNumberFormat="1" applyFont="1" applyFill="1" applyBorder="1" applyAlignment="1"/>
    <xf numFmtId="0" fontId="2" fillId="3" borderId="0" xfId="0" applyFont="1" applyFill="1" applyBorder="1" applyAlignment="1">
      <alignment horizontal="center" vertical="center"/>
    </xf>
    <xf numFmtId="164" fontId="2" fillId="3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0" xfId="0" applyNumberFormat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33"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5" tint="0.3999755851924192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0"/>
        <color theme="9" tint="-0.24994659260841701"/>
        <name val="Calibri"/>
        <scheme val="minor"/>
      </font>
      <numFmt numFmtId="164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 tint="-0.2499465926084170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5" tint="0.3999755851924192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</font>
      <numFmt numFmtId="166" formatCode="dd/mm/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249977111117893"/>
        <name val="Calibri"/>
        <scheme val="minor"/>
      </font>
      <numFmt numFmtId="166" formatCode="dd/mm/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249977111117893"/>
        <name val="Calibri"/>
        <scheme val="minor"/>
      </font>
      <numFmt numFmtId="166" formatCode="dd/mm/yy;@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</font>
      <numFmt numFmtId="164" formatCode="#,##0.00\ &quot;€&quot;"/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  <fill>
        <patternFill patternType="solid">
          <fgColor indexed="64"/>
          <bgColor rgb="FFF8F7D7"/>
        </patternFill>
      </fill>
      <alignment horizontal="center" vertical="center" textRotation="0" wrapText="0" indent="0" justifyLastLine="0" shrinkToFit="0" readingOrder="0"/>
    </dxf>
    <dxf>
      <fill>
        <patternFill>
          <bgColor theme="4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</font>
      <fill>
        <patternFill patternType="solid">
          <fgColor indexed="64"/>
          <bgColor rgb="FFF8F7D7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 tint="-0.2499465926084170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</font>
      <numFmt numFmtId="166" formatCode="dd/mm/yy;@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0"/>
        <color theme="9" tint="-0.24994659260841701"/>
        <name val="Calibri"/>
        <scheme val="minor"/>
      </font>
      <numFmt numFmtId="164" formatCode="#,##0.00\ &quot;€&quot;"/>
    </dxf>
    <dxf>
      <font>
        <strike val="0"/>
        <outline val="0"/>
        <shadow val="0"/>
        <u val="none"/>
        <vertAlign val="baseline"/>
        <sz val="10"/>
        <color theme="1" tint="0.249977111117893"/>
        <name val="Calibri"/>
        <scheme val="minor"/>
      </font>
      <numFmt numFmtId="166" formatCode="dd/mm/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249977111117893"/>
        <name val="Calibri"/>
        <scheme val="minor"/>
      </font>
      <numFmt numFmtId="166" formatCode="dd/mm/yy;@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</font>
      <numFmt numFmtId="164" formatCode="#,##0.00\ &quot;€&quot;"/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FF9933"/>
      <color rgb="FF33CC33"/>
      <color rgb="FF99CCFF"/>
      <color rgb="FFFF6600"/>
      <color rgb="FFFFCC00"/>
      <color rgb="FFFF3300"/>
      <color rgb="FFF8F7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J17" totalsRowShown="0" headerRowDxfId="23" dataDxfId="32">
  <autoFilter ref="A1:J17" xr:uid="{1FB5835D-FEBF-4E64-95B6-C811AA7EE2CE}"/>
  <tableColumns count="10">
    <tableColumn id="1" xr3:uid="{00000000-0010-0000-0000-000001000000}" name="Nom" dataDxfId="31"/>
    <tableColumn id="2" xr3:uid="{00000000-0010-0000-0000-000002000000}" name="N° Fact" dataDxfId="30"/>
    <tableColumn id="3" xr3:uid="{00000000-0010-0000-0000-000003000000}" name="Montant" dataDxfId="29"/>
    <tableColumn id="4" xr3:uid="{00000000-0010-0000-0000-000004000000}" name="Date Fact" dataDxfId="28"/>
    <tableColumn id="5" xr3:uid="{00000000-0010-0000-0000-000005000000}" name="Échéance" dataDxfId="27">
      <calculatedColumnFormula>Tableau2[[#This Row],[Date Fact]]+14</calculatedColumnFormula>
    </tableColumn>
    <tableColumn id="6" xr3:uid="{00000000-0010-0000-0000-000006000000}" name="Date Pai" dataDxfId="25"/>
    <tableColumn id="8" xr3:uid="{B8E1CFC4-70F0-40AD-99B3-C77FC64BE666}" name="P Fictif" dataDxfId="0" dataCellStyle="Monétaire">
      <calculatedColumnFormula>IF(Tableau2[[#This Row],[Acpte]]+Tableau2[[#This Row],[Paiem]]=0,Tableau2[[#This Row],[Montant]],"")</calculatedColumnFormula>
    </tableColumn>
    <tableColumn id="14" xr3:uid="{00000000-0010-0000-0000-00000E000000}" name="Acpte" dataDxfId="24"/>
    <tableColumn id="7" xr3:uid="{00000000-0010-0000-0000-000007000000}" name="Paiem" dataDxfId="26"/>
    <tableColumn id="9" xr3:uid="{00000000-0010-0000-0000-000009000000}" name="Payé" dataDxfId="22">
      <calculatedColumnFormula>IF(Tableau2[[#This Row],[Montant]]=Tableau2[[#This Row],[Paiem]]+Tableau2[[#This Row],[Acpte]],"Payé",IF(AND(NOT(ISBLANK(Tableau2[[#This Row],[Paiem]])),Tableau2[[#This Row],[Paiem]]=0),"Ok",""))</calculatedColumnFormula>
    </tableColumn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255E48-B4A3-4B6D-BD0A-2D972A5B7C09}" name="Tableau22" displayName="Tableau22" ref="A20:J36" totalsRowShown="0" headerRowDxfId="12" dataDxfId="11">
  <autoFilter ref="A20:J36" xr:uid="{71C9EE08-34A3-4966-BF05-BBBBF55F7F12}"/>
  <tableColumns count="10">
    <tableColumn id="1" xr3:uid="{2E20D06D-3C6B-434E-AAE5-260E0541D729}" name="Nom" dataDxfId="10"/>
    <tableColumn id="2" xr3:uid="{745F5E5B-7B84-4F00-BA53-02D554193962}" name="N° Fact" dataDxfId="9"/>
    <tableColumn id="3" xr3:uid="{EE5DE471-8A1C-4091-B6B7-3092F456BEEA}" name="Montant" dataDxfId="8"/>
    <tableColumn id="4" xr3:uid="{29C4D1D1-1916-4E1D-A866-9DD8170B9526}" name="Date Fact" dataDxfId="7"/>
    <tableColumn id="5" xr3:uid="{EE3F4F3D-D389-435E-8883-6353E822CC83}" name="Échéance" dataDxfId="6">
      <calculatedColumnFormula>Tableau22[[#This Row],[Date Fact]]+14</calculatedColumnFormula>
    </tableColumn>
    <tableColumn id="6" xr3:uid="{58BEC734-9DAA-41A9-9935-51BA14FF97C9}" name="Date Pai" dataDxfId="5"/>
    <tableColumn id="8" xr3:uid="{D2349089-E072-4343-93BB-97F71696068A}" name="P Fictif" dataDxfId="4" dataCellStyle="Monétaire">
      <calculatedColumnFormula>IF(COUNT(Tableau22[[#This Row],[Acpte]]:Tableau22[[#This Row],[Paiem]])=0,"",Tableau22[[#This Row],[Montant]])</calculatedColumnFormula>
    </tableColumn>
    <tableColumn id="14" xr3:uid="{A7DF4A09-5712-4A9A-95A4-0945ECC924F7}" name="Acpte" dataDxfId="3"/>
    <tableColumn id="7" xr3:uid="{CFD3384D-C228-4E31-90DE-E5A44EC537D7}" name="Paiem" dataDxfId="2"/>
    <tableColumn id="9" xr3:uid="{32C47C3D-7275-43A4-83A0-10158925E9D0}" name="Payé" dataDxfId="1">
      <calculatedColumnFormula>IF(Tableau22[[#This Row],[Montant]]=Tableau22[[#This Row],[Paiem]]+Tableau22[[#This Row],[Acpte]],"Payé",IF(AND(NOT(ISBLANK(Tableau22[[#This Row],[Paiem]])),Tableau22[[#This Row],[Paiem]]=0),"Ok",""))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6"/>
  <sheetViews>
    <sheetView showGridLines="0" tabSelected="1" zoomScale="120" zoomScaleNormal="120" workbookViewId="0">
      <pane ySplit="1" topLeftCell="A2" activePane="bottomLeft" state="frozen"/>
      <selection pane="bottomLeft" activeCell="I5" sqref="I5"/>
    </sheetView>
  </sheetViews>
  <sheetFormatPr baseColWidth="10" defaultColWidth="27.42578125" defaultRowHeight="15" x14ac:dyDescent="0.25"/>
  <cols>
    <col min="1" max="1" width="32.7109375" style="4" bestFit="1" customWidth="1"/>
    <col min="2" max="2" width="8.7109375" style="4" bestFit="1" customWidth="1"/>
    <col min="3" max="3" width="11.28515625" style="5" bestFit="1" customWidth="1"/>
    <col min="4" max="4" width="10.5703125" style="12" customWidth="1"/>
    <col min="5" max="5" width="10.42578125" style="12" bestFit="1" customWidth="1"/>
    <col min="6" max="6" width="9.7109375" style="11" bestFit="1" customWidth="1"/>
    <col min="7" max="7" width="11.42578125" style="15" bestFit="1" customWidth="1"/>
    <col min="8" max="8" width="10.85546875" style="8" bestFit="1" customWidth="1"/>
    <col min="9" max="9" width="11.28515625" bestFit="1" customWidth="1"/>
    <col min="10" max="10" width="7.42578125" style="13" customWidth="1"/>
    <col min="11" max="11" width="7.28515625" style="6" customWidth="1"/>
    <col min="12" max="12" width="24.7109375" style="4" bestFit="1" customWidth="1"/>
    <col min="13" max="16384" width="27.42578125" style="4"/>
  </cols>
  <sheetData>
    <row r="1" spans="1:10" s="18" customFormat="1" ht="12.75" x14ac:dyDescent="0.25">
      <c r="A1" s="16" t="s">
        <v>1</v>
      </c>
      <c r="B1" s="16" t="s">
        <v>0</v>
      </c>
      <c r="C1" s="17" t="s">
        <v>2</v>
      </c>
      <c r="D1" s="14" t="s">
        <v>3</v>
      </c>
      <c r="E1" s="14" t="s">
        <v>4</v>
      </c>
      <c r="F1" s="14" t="s">
        <v>7</v>
      </c>
      <c r="G1" s="17" t="s">
        <v>24</v>
      </c>
      <c r="H1" s="1" t="s">
        <v>25</v>
      </c>
      <c r="I1" s="1" t="s">
        <v>6</v>
      </c>
      <c r="J1" s="1" t="s">
        <v>5</v>
      </c>
    </row>
    <row r="2" spans="1:10" s="2" customFormat="1" ht="12.75" x14ac:dyDescent="0.2">
      <c r="B2" s="2" t="s">
        <v>23</v>
      </c>
      <c r="C2" s="3">
        <v>-17358</v>
      </c>
      <c r="D2" s="10">
        <v>44190</v>
      </c>
      <c r="E2" s="10">
        <f>Tableau2[[#This Row],[Date Fact]]+14</f>
        <v>44204</v>
      </c>
      <c r="F2" s="9"/>
      <c r="G2" s="15">
        <f>IF(Tableau2[[#This Row],[Acpte]]+Tableau2[[#This Row],[Paiem]]=0,Tableau2[[#This Row],[Montant]],"")</f>
        <v>-17358</v>
      </c>
      <c r="H2" s="8"/>
      <c r="I2" s="8">
        <v>0</v>
      </c>
      <c r="J2" s="19" t="str">
        <f>IF(Tableau2[[#This Row],[Montant]]=Tableau2[[#This Row],[Paiem]]+Tableau2[[#This Row],[Acpte]],"Payé",IF(AND(NOT(ISBLANK(Tableau2[[#This Row],[Paiem]])),Tableau2[[#This Row],[Paiem]]=0),"Ok",""))</f>
        <v>Ok</v>
      </c>
    </row>
    <row r="3" spans="1:10" s="2" customFormat="1" ht="12.75" x14ac:dyDescent="0.2">
      <c r="B3" s="2" t="s">
        <v>22</v>
      </c>
      <c r="C3" s="3">
        <v>-12389.43</v>
      </c>
      <c r="D3" s="10">
        <v>44190</v>
      </c>
      <c r="E3" s="10">
        <f>Tableau2[[#This Row],[Date Fact]]+14</f>
        <v>44204</v>
      </c>
      <c r="F3" s="9"/>
      <c r="G3" s="15">
        <f>IF(Tableau2[[#This Row],[Acpte]]+Tableau2[[#This Row],[Paiem]]=0,Tableau2[[#This Row],[Montant]],"")</f>
        <v>-12389.43</v>
      </c>
      <c r="H3" s="8"/>
      <c r="I3" s="8">
        <v>0</v>
      </c>
      <c r="J3" s="7" t="str">
        <f>IF(Tableau2[[#This Row],[Montant]]=Tableau2[[#This Row],[Paiem]]+Tableau2[[#This Row],[Acpte]],"Payé",IF(AND(NOT(ISBLANK(Tableau2[[#This Row],[Paiem]])),Tableau2[[#This Row],[Paiem]]=0),"Ok",""))</f>
        <v>Ok</v>
      </c>
    </row>
    <row r="4" spans="1:10" s="2" customFormat="1" ht="12.75" x14ac:dyDescent="0.2">
      <c r="B4" s="2" t="s">
        <v>21</v>
      </c>
      <c r="C4" s="3">
        <v>-242</v>
      </c>
      <c r="D4" s="10">
        <v>44045</v>
      </c>
      <c r="E4" s="10">
        <f>Tableau2[[#This Row],[Date Fact]]+14</f>
        <v>44059</v>
      </c>
      <c r="F4" s="9">
        <v>44045</v>
      </c>
      <c r="G4" s="15">
        <f>IF(Tableau2[[#This Row],[Acpte]]+Tableau2[[#This Row],[Paiem]]=0,Tableau2[[#This Row],[Montant]],"")</f>
        <v>-242</v>
      </c>
      <c r="H4" s="8"/>
      <c r="I4" s="8">
        <v>0</v>
      </c>
      <c r="J4" s="7" t="str">
        <f>IF(Tableau2[[#This Row],[Montant]]=Tableau2[[#This Row],[Paiem]]+Tableau2[[#This Row],[Acpte]],"Payé",IF(AND(NOT(ISBLANK(Tableau2[[#This Row],[Paiem]])),Tableau2[[#This Row],[Paiem]]=0),"Ok",""))</f>
        <v>Ok</v>
      </c>
    </row>
    <row r="5" spans="1:10" s="2" customFormat="1" ht="12.75" x14ac:dyDescent="0.2">
      <c r="B5" s="2" t="s">
        <v>19</v>
      </c>
      <c r="C5" s="3">
        <v>-300.99</v>
      </c>
      <c r="D5" s="10">
        <v>44026</v>
      </c>
      <c r="E5" s="10">
        <f>Tableau2[[#This Row],[Date Fact]]+14</f>
        <v>44040</v>
      </c>
      <c r="F5" s="9">
        <v>44026</v>
      </c>
      <c r="G5" s="15">
        <f>IF(Tableau2[[#This Row],[Acpte]]+Tableau2[[#This Row],[Paiem]]=0,Tableau2[[#This Row],[Montant]],"")</f>
        <v>-300.99</v>
      </c>
      <c r="H5" s="8"/>
      <c r="I5" s="8"/>
      <c r="J5" s="7" t="str">
        <f>IF(Tableau2[[#This Row],[Montant]]=Tableau2[[#This Row],[Paiem]]+Tableau2[[#This Row],[Acpte]],"Payé",IF(AND(NOT(ISBLANK(Tableau2[[#This Row],[Paiem]])),Tableau2[[#This Row],[Paiem]]=0),"Ok",""))</f>
        <v/>
      </c>
    </row>
    <row r="6" spans="1:10" s="2" customFormat="1" ht="12.75" x14ac:dyDescent="0.2">
      <c r="B6" s="2" t="s">
        <v>20</v>
      </c>
      <c r="C6" s="3">
        <v>-593.99</v>
      </c>
      <c r="D6" s="10">
        <v>44026</v>
      </c>
      <c r="E6" s="10">
        <f>Tableau2[[#This Row],[Date Fact]]+14</f>
        <v>44040</v>
      </c>
      <c r="F6" s="9">
        <v>44026</v>
      </c>
      <c r="G6" s="15">
        <f>IF(Tableau2[[#This Row],[Acpte]]+Tableau2[[#This Row],[Paiem]]=0,Tableau2[[#This Row],[Montant]],"")</f>
        <v>-593.99</v>
      </c>
      <c r="H6" s="8"/>
      <c r="I6" s="8">
        <v>0</v>
      </c>
      <c r="J6" s="7" t="str">
        <f>IF(Tableau2[[#This Row],[Montant]]=Tableau2[[#This Row],[Paiem]]+Tableau2[[#This Row],[Acpte]],"Payé",IF(AND(NOT(ISBLANK(Tableau2[[#This Row],[Paiem]])),Tableau2[[#This Row],[Paiem]]=0),"Ok",""))</f>
        <v>Ok</v>
      </c>
    </row>
    <row r="7" spans="1:10" s="2" customFormat="1" ht="12.75" x14ac:dyDescent="0.2">
      <c r="B7" s="2" t="s">
        <v>8</v>
      </c>
      <c r="C7" s="3">
        <v>-1060</v>
      </c>
      <c r="D7" s="10">
        <v>44024</v>
      </c>
      <c r="E7" s="10">
        <f>Tableau2[[#This Row],[Date Fact]]+14</f>
        <v>44038</v>
      </c>
      <c r="F7" s="9">
        <v>44024</v>
      </c>
      <c r="G7" s="15">
        <f>IF(Tableau2[[#This Row],[Acpte]]+Tableau2[[#This Row],[Paiem]]=0,Tableau2[[#This Row],[Montant]],"")</f>
        <v>-1060</v>
      </c>
      <c r="H7" s="8"/>
      <c r="I7" s="8">
        <v>0</v>
      </c>
      <c r="J7" s="7" t="str">
        <f>IF(Tableau2[[#This Row],[Montant]]=Tableau2[[#This Row],[Paiem]]+Tableau2[[#This Row],[Acpte]],"Payé",IF(AND(NOT(ISBLANK(Tableau2[[#This Row],[Paiem]])),Tableau2[[#This Row],[Paiem]]=0),"Ok",""))</f>
        <v>Ok</v>
      </c>
    </row>
    <row r="8" spans="1:10" s="2" customFormat="1" ht="12.75" x14ac:dyDescent="0.2">
      <c r="B8" s="2" t="s">
        <v>9</v>
      </c>
      <c r="C8" s="3">
        <v>-2843.5</v>
      </c>
      <c r="D8" s="10">
        <v>44017</v>
      </c>
      <c r="E8" s="10">
        <f>Tableau2[[#This Row],[Date Fact]]+14</f>
        <v>44031</v>
      </c>
      <c r="F8" s="9">
        <v>44017</v>
      </c>
      <c r="G8" s="15">
        <f>IF(Tableau2[[#This Row],[Acpte]]+Tableau2[[#This Row],[Paiem]]=0,Tableau2[[#This Row],[Montant]],"")</f>
        <v>-2843.5</v>
      </c>
      <c r="H8" s="8"/>
      <c r="I8" s="8"/>
      <c r="J8" s="7" t="str">
        <f>IF(Tableau2[[#This Row],[Montant]]=Tableau2[[#This Row],[Paiem]]+Tableau2[[#This Row],[Acpte]],"Payé",IF(AND(NOT(ISBLANK(Tableau2[[#This Row],[Paiem]])),Tableau2[[#This Row],[Paiem]]=0),"Ok",""))</f>
        <v/>
      </c>
    </row>
    <row r="9" spans="1:10" s="2" customFormat="1" ht="12.75" x14ac:dyDescent="0.2">
      <c r="B9" s="2" t="s">
        <v>18</v>
      </c>
      <c r="C9" s="3">
        <v>242</v>
      </c>
      <c r="D9" s="10">
        <v>44006</v>
      </c>
      <c r="E9" s="10">
        <f>Tableau2[[#This Row],[Date Fact]]+14</f>
        <v>44020</v>
      </c>
      <c r="F9" s="9">
        <v>44045</v>
      </c>
      <c r="G9" s="15">
        <f>IF(Tableau2[[#This Row],[Acpte]]+Tableau2[[#This Row],[Paiem]]=0,Tableau2[[#This Row],[Montant]],"")</f>
        <v>242</v>
      </c>
      <c r="H9" s="8"/>
      <c r="I9" s="8"/>
      <c r="J9" s="7" t="str">
        <f>IF(Tableau2[[#This Row],[Montant]]=Tableau2[[#This Row],[Paiem]]+Tableau2[[#This Row],[Acpte]],"Payé",IF(AND(NOT(ISBLANK(Tableau2[[#This Row],[Paiem]])),Tableau2[[#This Row],[Paiem]]=0),"Ok",""))</f>
        <v/>
      </c>
    </row>
    <row r="10" spans="1:10" s="2" customFormat="1" ht="12.75" x14ac:dyDescent="0.2">
      <c r="B10" s="2" t="s">
        <v>14</v>
      </c>
      <c r="C10" s="3">
        <v>2843.5</v>
      </c>
      <c r="D10" s="10">
        <v>44001</v>
      </c>
      <c r="E10" s="10">
        <f>Tableau2[[#This Row],[Date Fact]]+14</f>
        <v>44015</v>
      </c>
      <c r="F10" s="9">
        <v>44011</v>
      </c>
      <c r="G10" s="15" t="str">
        <f>IF(Tableau2[[#This Row],[Acpte]]+Tableau2[[#This Row],[Paiem]]=0,Tableau2[[#This Row],[Montant]],"")</f>
        <v/>
      </c>
      <c r="H10" s="8"/>
      <c r="I10" s="8">
        <v>2843.5</v>
      </c>
      <c r="J10" s="7" t="str">
        <f>IF(Tableau2[[#This Row],[Montant]]=Tableau2[[#This Row],[Paiem]]+Tableau2[[#This Row],[Acpte]],"Payé",IF(AND(NOT(ISBLANK(Tableau2[[#This Row],[Paiem]])),Tableau2[[#This Row],[Paiem]]=0),"Ok",""))</f>
        <v>Payé</v>
      </c>
    </row>
    <row r="11" spans="1:10" s="2" customFormat="1" ht="12.75" x14ac:dyDescent="0.2">
      <c r="B11" s="2" t="s">
        <v>15</v>
      </c>
      <c r="C11" s="3">
        <v>583</v>
      </c>
      <c r="D11" s="10">
        <v>44001</v>
      </c>
      <c r="E11" s="10">
        <f>Tableau2[[#This Row],[Date Fact]]+14</f>
        <v>44015</v>
      </c>
      <c r="F11" s="9">
        <v>44099</v>
      </c>
      <c r="G11" s="15" t="str">
        <f>IF(Tableau2[[#This Row],[Acpte]]+Tableau2[[#This Row],[Paiem]]=0,Tableau2[[#This Row],[Montant]],"")</f>
        <v/>
      </c>
      <c r="H11" s="8"/>
      <c r="I11" s="8">
        <v>583</v>
      </c>
      <c r="J11" s="7" t="str">
        <f>IF(Tableau2[[#This Row],[Montant]]=Tableau2[[#This Row],[Paiem]]+Tableau2[[#This Row],[Acpte]],"Payé",IF(AND(NOT(ISBLANK(Tableau2[[#This Row],[Paiem]])),Tableau2[[#This Row],[Paiem]]=0),"Ok",""))</f>
        <v>Payé</v>
      </c>
    </row>
    <row r="12" spans="1:10" s="2" customFormat="1" ht="12.75" x14ac:dyDescent="0.2">
      <c r="B12" s="2" t="s">
        <v>16</v>
      </c>
      <c r="C12" s="3">
        <v>277.39</v>
      </c>
      <c r="D12" s="10">
        <v>44001</v>
      </c>
      <c r="E12" s="10">
        <f>Tableau2[[#This Row],[Date Fact]]+14</f>
        <v>44015</v>
      </c>
      <c r="F12" s="9"/>
      <c r="G12" s="15">
        <f>IF(Tableau2[[#This Row],[Acpte]]+Tableau2[[#This Row],[Paiem]]=0,Tableau2[[#This Row],[Montant]],"")</f>
        <v>277.39</v>
      </c>
      <c r="H12" s="8"/>
      <c r="I12" s="8"/>
      <c r="J12" s="7" t="str">
        <f>IF(Tableau2[[#This Row],[Montant]]=Tableau2[[#This Row],[Paiem]]+Tableau2[[#This Row],[Acpte]],"Payé",IF(AND(NOT(ISBLANK(Tableau2[[#This Row],[Paiem]])),Tableau2[[#This Row],[Paiem]]=0),"Ok",""))</f>
        <v/>
      </c>
    </row>
    <row r="13" spans="1:10" s="2" customFormat="1" ht="12.75" x14ac:dyDescent="0.2">
      <c r="B13" s="2" t="s">
        <v>17</v>
      </c>
      <c r="C13" s="3">
        <v>38.119999999999997</v>
      </c>
      <c r="D13" s="10">
        <v>44001</v>
      </c>
      <c r="E13" s="10">
        <f>Tableau2[[#This Row],[Date Fact]]+14</f>
        <v>44015</v>
      </c>
      <c r="F13" s="9"/>
      <c r="G13" s="15">
        <f>IF(Tableau2[[#This Row],[Acpte]]+Tableau2[[#This Row],[Paiem]]=0,Tableau2[[#This Row],[Montant]],"")</f>
        <v>38.119999999999997</v>
      </c>
      <c r="H13" s="8"/>
      <c r="I13" s="8"/>
      <c r="J13" s="7" t="str">
        <f>IF(Tableau2[[#This Row],[Montant]]=Tableau2[[#This Row],[Paiem]]+Tableau2[[#This Row],[Acpte]],"Payé",IF(AND(NOT(ISBLANK(Tableau2[[#This Row],[Paiem]])),Tableau2[[#This Row],[Paiem]]=0),"Ok",""))</f>
        <v/>
      </c>
    </row>
    <row r="14" spans="1:10" s="2" customFormat="1" ht="12.75" x14ac:dyDescent="0.2">
      <c r="B14" s="2" t="s">
        <v>10</v>
      </c>
      <c r="C14" s="3">
        <v>3051.22</v>
      </c>
      <c r="D14" s="10">
        <v>43999</v>
      </c>
      <c r="E14" s="10">
        <f>Tableau2[[#This Row],[Date Fact]]+14</f>
        <v>44013</v>
      </c>
      <c r="F14" s="9">
        <v>44025</v>
      </c>
      <c r="G14" s="15" t="str">
        <f>IF(Tableau2[[#This Row],[Acpte]]+Tableau2[[#This Row],[Paiem]]=0,Tableau2[[#This Row],[Montant]],"")</f>
        <v/>
      </c>
      <c r="H14" s="8"/>
      <c r="I14" s="8">
        <v>3051.22</v>
      </c>
      <c r="J14" s="7" t="str">
        <f>IF(Tableau2[[#This Row],[Montant]]=Tableau2[[#This Row],[Paiem]]+Tableau2[[#This Row],[Acpte]],"Payé",IF(AND(NOT(ISBLANK(Tableau2[[#This Row],[Paiem]])),Tableau2[[#This Row],[Paiem]]=0),"Ok",""))</f>
        <v>Payé</v>
      </c>
    </row>
    <row r="15" spans="1:10" s="2" customFormat="1" ht="12.75" x14ac:dyDescent="0.2">
      <c r="B15" s="2" t="s">
        <v>11</v>
      </c>
      <c r="C15" s="3">
        <v>296.45</v>
      </c>
      <c r="D15" s="10">
        <v>43999</v>
      </c>
      <c r="E15" s="10">
        <f>Tableau2[[#This Row],[Date Fact]]+14</f>
        <v>44013</v>
      </c>
      <c r="F15" s="9">
        <v>44006</v>
      </c>
      <c r="G15" s="15" t="str">
        <f>IF(Tableau2[[#This Row],[Acpte]]+Tableau2[[#This Row],[Paiem]]=0,Tableau2[[#This Row],[Montant]],"")</f>
        <v/>
      </c>
      <c r="H15" s="8"/>
      <c r="I15" s="8">
        <v>296.45</v>
      </c>
      <c r="J15" s="7" t="str">
        <f>IF(Tableau2[[#This Row],[Montant]]=Tableau2[[#This Row],[Paiem]]+Tableau2[[#This Row],[Acpte]],"Payé",IF(AND(NOT(ISBLANK(Tableau2[[#This Row],[Paiem]])),Tableau2[[#This Row],[Paiem]]=0),"Ok",""))</f>
        <v>Payé</v>
      </c>
    </row>
    <row r="16" spans="1:10" s="2" customFormat="1" ht="12.75" x14ac:dyDescent="0.2">
      <c r="B16" s="2" t="s">
        <v>12</v>
      </c>
      <c r="C16" s="3">
        <v>126.81</v>
      </c>
      <c r="D16" s="10">
        <v>43999</v>
      </c>
      <c r="E16" s="10">
        <f>Tableau2[[#This Row],[Date Fact]]+14</f>
        <v>44013</v>
      </c>
      <c r="F16" s="9">
        <v>44040</v>
      </c>
      <c r="G16" s="15" t="str">
        <f>IF(Tableau2[[#This Row],[Acpte]]+Tableau2[[#This Row],[Paiem]]=0,Tableau2[[#This Row],[Montant]],"")</f>
        <v/>
      </c>
      <c r="H16" s="8"/>
      <c r="I16" s="8">
        <v>126.81</v>
      </c>
      <c r="J16" s="7" t="str">
        <f>IF(Tableau2[[#This Row],[Montant]]=Tableau2[[#This Row],[Paiem]]+Tableau2[[#This Row],[Acpte]],"Payé",IF(AND(NOT(ISBLANK(Tableau2[[#This Row],[Paiem]])),Tableau2[[#This Row],[Paiem]]=0),"Ok",""))</f>
        <v>Payé</v>
      </c>
    </row>
    <row r="17" spans="1:11" s="2" customFormat="1" ht="12.75" x14ac:dyDescent="0.2">
      <c r="B17" s="2" t="s">
        <v>13</v>
      </c>
      <c r="C17" s="3">
        <v>127.05</v>
      </c>
      <c r="D17" s="10">
        <v>43999</v>
      </c>
      <c r="E17" s="10">
        <f>Tableau2[[#This Row],[Date Fact]]+14</f>
        <v>44013</v>
      </c>
      <c r="F17" s="9">
        <v>44040</v>
      </c>
      <c r="G17" s="15" t="str">
        <f>IF(Tableau2[[#This Row],[Acpte]]+Tableau2[[#This Row],[Paiem]]=0,Tableau2[[#This Row],[Montant]],"")</f>
        <v/>
      </c>
      <c r="H17" s="8"/>
      <c r="I17" s="8">
        <v>127.05</v>
      </c>
      <c r="J17" s="7" t="str">
        <f>IF(Tableau2[[#This Row],[Montant]]=Tableau2[[#This Row],[Paiem]]+Tableau2[[#This Row],[Acpte]],"Payé",IF(AND(NOT(ISBLANK(Tableau2[[#This Row],[Paiem]])),Tableau2[[#This Row],[Paiem]]=0),"Ok",""))</f>
        <v>Payé</v>
      </c>
    </row>
    <row r="18" spans="1:11" x14ac:dyDescent="0.25">
      <c r="K18" s="4"/>
    </row>
    <row r="19" spans="1:11" x14ac:dyDescent="0.25">
      <c r="K19" s="4"/>
    </row>
    <row r="20" spans="1:11" ht="12.75" x14ac:dyDescent="0.2">
      <c r="A20" s="16" t="s">
        <v>1</v>
      </c>
      <c r="B20" s="16" t="s">
        <v>0</v>
      </c>
      <c r="C20" s="17" t="s">
        <v>2</v>
      </c>
      <c r="D20" s="14" t="s">
        <v>3</v>
      </c>
      <c r="E20" s="14" t="s">
        <v>4</v>
      </c>
      <c r="F20" s="14" t="s">
        <v>7</v>
      </c>
      <c r="G20" s="17" t="s">
        <v>24</v>
      </c>
      <c r="H20" s="1" t="s">
        <v>25</v>
      </c>
      <c r="I20" s="1" t="s">
        <v>6</v>
      </c>
      <c r="J20" s="1" t="s">
        <v>5</v>
      </c>
    </row>
    <row r="21" spans="1:11" ht="12.75" x14ac:dyDescent="0.2">
      <c r="A21" s="2"/>
      <c r="B21" s="2" t="s">
        <v>23</v>
      </c>
      <c r="C21" s="3">
        <v>-17358</v>
      </c>
      <c r="D21" s="10">
        <v>44190</v>
      </c>
      <c r="E21" s="10">
        <f>Tableau22[[#This Row],[Date Fact]]+14</f>
        <v>44204</v>
      </c>
      <c r="F21" s="9"/>
      <c r="G21" s="15">
        <f>IF(COUNT(Tableau22[[#This Row],[Acpte]]:Tableau22[[#This Row],[Paiem]])=0,"",Tableau22[[#This Row],[Montant]])</f>
        <v>-17358</v>
      </c>
      <c r="I21" s="8">
        <v>0</v>
      </c>
      <c r="J21" s="19" t="str">
        <f>IF(Tableau22[[#This Row],[Montant]]=Tableau22[[#This Row],[Paiem]]+Tableau22[[#This Row],[Acpte]],"Payé",IF(AND(NOT(ISBLANK(Tableau22[[#This Row],[Paiem]])),Tableau22[[#This Row],[Paiem]]=0),"Ok",""))</f>
        <v>Ok</v>
      </c>
    </row>
    <row r="22" spans="1:11" ht="12.75" x14ac:dyDescent="0.2">
      <c r="A22" s="2"/>
      <c r="B22" s="2" t="s">
        <v>22</v>
      </c>
      <c r="C22" s="3">
        <v>-12389.43</v>
      </c>
      <c r="D22" s="10">
        <v>44190</v>
      </c>
      <c r="E22" s="10">
        <f>Tableau22[[#This Row],[Date Fact]]+14</f>
        <v>44204</v>
      </c>
      <c r="F22" s="9"/>
      <c r="G22" s="15">
        <f>IF(COUNT(Tableau22[[#This Row],[Acpte]]:Tableau22[[#This Row],[Paiem]])=0,"",Tableau22[[#This Row],[Montant]])</f>
        <v>-12389.43</v>
      </c>
      <c r="I22" s="8">
        <v>0</v>
      </c>
      <c r="J22" s="7" t="str">
        <f>IF(Tableau22[[#This Row],[Montant]]=Tableau22[[#This Row],[Paiem]]+Tableau22[[#This Row],[Acpte]],"Payé",IF(AND(NOT(ISBLANK(Tableau22[[#This Row],[Paiem]])),Tableau22[[#This Row],[Paiem]]=0),"Ok",""))</f>
        <v>Ok</v>
      </c>
    </row>
    <row r="23" spans="1:11" ht="12.75" x14ac:dyDescent="0.2">
      <c r="A23" s="2"/>
      <c r="B23" s="2" t="s">
        <v>21</v>
      </c>
      <c r="C23" s="3">
        <v>-242</v>
      </c>
      <c r="D23" s="10">
        <v>44045</v>
      </c>
      <c r="E23" s="10">
        <f>Tableau22[[#This Row],[Date Fact]]+14</f>
        <v>44059</v>
      </c>
      <c r="F23" s="9">
        <v>44045</v>
      </c>
      <c r="G23" s="15">
        <f>IF(COUNT(Tableau22[[#This Row],[Acpte]]:Tableau22[[#This Row],[Paiem]])=0,"",Tableau22[[#This Row],[Montant]])</f>
        <v>-242</v>
      </c>
      <c r="I23" s="8">
        <v>0</v>
      </c>
      <c r="J23" s="7" t="str">
        <f>IF(Tableau22[[#This Row],[Montant]]=Tableau22[[#This Row],[Paiem]]+Tableau22[[#This Row],[Acpte]],"Payé",IF(AND(NOT(ISBLANK(Tableau22[[#This Row],[Paiem]])),Tableau22[[#This Row],[Paiem]]=0),"Ok",""))</f>
        <v>Ok</v>
      </c>
      <c r="K23" s="4"/>
    </row>
    <row r="24" spans="1:11" ht="12.75" x14ac:dyDescent="0.2">
      <c r="A24" s="2"/>
      <c r="B24" s="2" t="s">
        <v>19</v>
      </c>
      <c r="C24" s="3">
        <v>-300.99</v>
      </c>
      <c r="D24" s="10">
        <v>44026</v>
      </c>
      <c r="E24" s="10">
        <f>Tableau22[[#This Row],[Date Fact]]+14</f>
        <v>44040</v>
      </c>
      <c r="F24" s="9">
        <v>44026</v>
      </c>
      <c r="G24" s="15" t="str">
        <f>IF(COUNT(Tableau22[[#This Row],[Acpte]]:Tableau22[[#This Row],[Paiem]])=0,"",Tableau22[[#This Row],[Montant]])</f>
        <v/>
      </c>
      <c r="I24" s="8"/>
      <c r="J24" s="7" t="str">
        <f>IF(Tableau22[[#This Row],[Montant]]=Tableau22[[#This Row],[Paiem]]+Tableau22[[#This Row],[Acpte]],"Payé",IF(AND(NOT(ISBLANK(Tableau22[[#This Row],[Paiem]])),Tableau22[[#This Row],[Paiem]]=0),"Ok",""))</f>
        <v/>
      </c>
    </row>
    <row r="25" spans="1:11" ht="12.75" x14ac:dyDescent="0.2">
      <c r="A25" s="2"/>
      <c r="B25" s="2" t="s">
        <v>20</v>
      </c>
      <c r="C25" s="3">
        <v>-593.99</v>
      </c>
      <c r="D25" s="10">
        <v>44026</v>
      </c>
      <c r="E25" s="10">
        <f>Tableau22[[#This Row],[Date Fact]]+14</f>
        <v>44040</v>
      </c>
      <c r="F25" s="9">
        <v>44026</v>
      </c>
      <c r="G25" s="15">
        <f>IF(COUNT(Tableau22[[#This Row],[Acpte]]:Tableau22[[#This Row],[Paiem]])=0,"",Tableau22[[#This Row],[Montant]])</f>
        <v>-593.99</v>
      </c>
      <c r="I25" s="8">
        <v>0</v>
      </c>
      <c r="J25" s="7" t="str">
        <f>IF(Tableau22[[#This Row],[Montant]]=Tableau22[[#This Row],[Paiem]]+Tableau22[[#This Row],[Acpte]],"Payé",IF(AND(NOT(ISBLANK(Tableau22[[#This Row],[Paiem]])),Tableau22[[#This Row],[Paiem]]=0),"Ok",""))</f>
        <v>Ok</v>
      </c>
    </row>
    <row r="26" spans="1:11" ht="12.75" x14ac:dyDescent="0.2">
      <c r="A26" s="2"/>
      <c r="B26" s="2" t="s">
        <v>8</v>
      </c>
      <c r="C26" s="3">
        <v>-1060</v>
      </c>
      <c r="D26" s="10">
        <v>44024</v>
      </c>
      <c r="E26" s="10">
        <f>Tableau22[[#This Row],[Date Fact]]+14</f>
        <v>44038</v>
      </c>
      <c r="F26" s="9">
        <v>44024</v>
      </c>
      <c r="G26" s="15">
        <f>IF(COUNT(Tableau22[[#This Row],[Acpte]]:Tableau22[[#This Row],[Paiem]])=0,"",Tableau22[[#This Row],[Montant]])</f>
        <v>-1060</v>
      </c>
      <c r="I26" s="8">
        <v>0</v>
      </c>
      <c r="J26" s="7" t="str">
        <f>IF(Tableau22[[#This Row],[Montant]]=Tableau22[[#This Row],[Paiem]]+Tableau22[[#This Row],[Acpte]],"Payé",IF(AND(NOT(ISBLANK(Tableau22[[#This Row],[Paiem]])),Tableau22[[#This Row],[Paiem]]=0),"Ok",""))</f>
        <v>Ok</v>
      </c>
    </row>
    <row r="27" spans="1:11" ht="12.75" x14ac:dyDescent="0.2">
      <c r="A27" s="2"/>
      <c r="B27" s="2" t="s">
        <v>9</v>
      </c>
      <c r="C27" s="3">
        <v>-2843.5</v>
      </c>
      <c r="D27" s="10">
        <v>44017</v>
      </c>
      <c r="E27" s="10">
        <f>Tableau22[[#This Row],[Date Fact]]+14</f>
        <v>44031</v>
      </c>
      <c r="F27" s="9">
        <v>44017</v>
      </c>
      <c r="G27" s="15" t="str">
        <f>IF(COUNT(Tableau22[[#This Row],[Acpte]]:Tableau22[[#This Row],[Paiem]])=0,"",Tableau22[[#This Row],[Montant]])</f>
        <v/>
      </c>
      <c r="I27" s="8"/>
      <c r="J27" s="7" t="str">
        <f>IF(Tableau22[[#This Row],[Montant]]=Tableau22[[#This Row],[Paiem]]+Tableau22[[#This Row],[Acpte]],"Payé",IF(AND(NOT(ISBLANK(Tableau22[[#This Row],[Paiem]])),Tableau22[[#This Row],[Paiem]]=0),"Ok",""))</f>
        <v/>
      </c>
    </row>
    <row r="28" spans="1:11" ht="12.75" x14ac:dyDescent="0.2">
      <c r="A28" s="2"/>
      <c r="B28" s="2" t="s">
        <v>18</v>
      </c>
      <c r="C28" s="3">
        <v>242</v>
      </c>
      <c r="D28" s="10">
        <v>44006</v>
      </c>
      <c r="E28" s="10">
        <f>Tableau22[[#This Row],[Date Fact]]+14</f>
        <v>44020</v>
      </c>
      <c r="F28" s="9">
        <v>44045</v>
      </c>
      <c r="G28" s="15" t="str">
        <f>IF(COUNT(Tableau22[[#This Row],[Acpte]]:Tableau22[[#This Row],[Paiem]])=0,"",Tableau22[[#This Row],[Montant]])</f>
        <v/>
      </c>
      <c r="I28" s="8"/>
      <c r="J28" s="7" t="str">
        <f>IF(Tableau22[[#This Row],[Montant]]=Tableau22[[#This Row],[Paiem]]+Tableau22[[#This Row],[Acpte]],"Payé",IF(AND(NOT(ISBLANK(Tableau22[[#This Row],[Paiem]])),Tableau22[[#This Row],[Paiem]]=0),"Ok",""))</f>
        <v/>
      </c>
    </row>
    <row r="29" spans="1:11" ht="12.75" x14ac:dyDescent="0.2">
      <c r="A29" s="2"/>
      <c r="B29" s="2" t="s">
        <v>14</v>
      </c>
      <c r="C29" s="3">
        <v>2843.5</v>
      </c>
      <c r="D29" s="10">
        <v>44001</v>
      </c>
      <c r="E29" s="10">
        <f>Tableau22[[#This Row],[Date Fact]]+14</f>
        <v>44015</v>
      </c>
      <c r="F29" s="9">
        <v>44011</v>
      </c>
      <c r="G29" s="15">
        <f>IF(COUNT(Tableau22[[#This Row],[Acpte]]:Tableau22[[#This Row],[Paiem]])=0,"",Tableau22[[#This Row],[Montant]])</f>
        <v>2843.5</v>
      </c>
      <c r="I29" s="8">
        <v>2843.5</v>
      </c>
      <c r="J29" s="7" t="str">
        <f>IF(Tableau22[[#This Row],[Montant]]=Tableau22[[#This Row],[Paiem]]+Tableau22[[#This Row],[Acpte]],"Payé",IF(AND(NOT(ISBLANK(Tableau22[[#This Row],[Paiem]])),Tableau22[[#This Row],[Paiem]]=0),"Ok",""))</f>
        <v>Payé</v>
      </c>
    </row>
    <row r="30" spans="1:11" ht="12.75" x14ac:dyDescent="0.2">
      <c r="A30" s="2"/>
      <c r="B30" s="2" t="s">
        <v>15</v>
      </c>
      <c r="C30" s="3">
        <v>583</v>
      </c>
      <c r="D30" s="10">
        <v>44001</v>
      </c>
      <c r="E30" s="10">
        <f>Tableau22[[#This Row],[Date Fact]]+14</f>
        <v>44015</v>
      </c>
      <c r="F30" s="9">
        <v>44099</v>
      </c>
      <c r="G30" s="15">
        <f>IF(COUNT(Tableau22[[#This Row],[Acpte]]:Tableau22[[#This Row],[Paiem]])=0,"",Tableau22[[#This Row],[Montant]])</f>
        <v>583</v>
      </c>
      <c r="I30" s="8">
        <v>583</v>
      </c>
      <c r="J30" s="7" t="str">
        <f>IF(Tableau22[[#This Row],[Montant]]=Tableau22[[#This Row],[Paiem]]+Tableau22[[#This Row],[Acpte]],"Payé",IF(AND(NOT(ISBLANK(Tableau22[[#This Row],[Paiem]])),Tableau22[[#This Row],[Paiem]]=0),"Ok",""))</f>
        <v>Payé</v>
      </c>
    </row>
    <row r="31" spans="1:11" ht="12.75" x14ac:dyDescent="0.2">
      <c r="A31" s="2"/>
      <c r="B31" s="2" t="s">
        <v>16</v>
      </c>
      <c r="C31" s="3">
        <v>277.39</v>
      </c>
      <c r="D31" s="10">
        <v>44001</v>
      </c>
      <c r="E31" s="10">
        <f>Tableau22[[#This Row],[Date Fact]]+14</f>
        <v>44015</v>
      </c>
      <c r="F31" s="9"/>
      <c r="G31" s="15" t="str">
        <f>IF(COUNT(Tableau22[[#This Row],[Acpte]]:Tableau22[[#This Row],[Paiem]])=0,"",Tableau22[[#This Row],[Montant]])</f>
        <v/>
      </c>
      <c r="I31" s="8"/>
      <c r="J31" s="7" t="str">
        <f>IF(Tableau22[[#This Row],[Montant]]=Tableau22[[#This Row],[Paiem]]+Tableau22[[#This Row],[Acpte]],"Payé",IF(AND(NOT(ISBLANK(Tableau22[[#This Row],[Paiem]])),Tableau22[[#This Row],[Paiem]]=0),"Ok",""))</f>
        <v/>
      </c>
    </row>
    <row r="32" spans="1:11" ht="12.75" x14ac:dyDescent="0.2">
      <c r="A32" s="2"/>
      <c r="B32" s="2" t="s">
        <v>17</v>
      </c>
      <c r="C32" s="3">
        <v>38.119999999999997</v>
      </c>
      <c r="D32" s="10">
        <v>44001</v>
      </c>
      <c r="E32" s="10">
        <f>Tableau22[[#This Row],[Date Fact]]+14</f>
        <v>44015</v>
      </c>
      <c r="F32" s="9"/>
      <c r="G32" s="15" t="str">
        <f>IF(COUNT(Tableau22[[#This Row],[Acpte]]:Tableau22[[#This Row],[Paiem]])=0,"",Tableau22[[#This Row],[Montant]])</f>
        <v/>
      </c>
      <c r="I32" s="8"/>
      <c r="J32" s="7" t="str">
        <f>IF(Tableau22[[#This Row],[Montant]]=Tableau22[[#This Row],[Paiem]]+Tableau22[[#This Row],[Acpte]],"Payé",IF(AND(NOT(ISBLANK(Tableau22[[#This Row],[Paiem]])),Tableau22[[#This Row],[Paiem]]=0),"Ok",""))</f>
        <v/>
      </c>
    </row>
    <row r="33" spans="1:10" ht="12.75" x14ac:dyDescent="0.2">
      <c r="A33" s="2"/>
      <c r="B33" s="2" t="s">
        <v>10</v>
      </c>
      <c r="C33" s="3">
        <v>3051.22</v>
      </c>
      <c r="D33" s="10">
        <v>43999</v>
      </c>
      <c r="E33" s="10">
        <f>Tableau22[[#This Row],[Date Fact]]+14</f>
        <v>44013</v>
      </c>
      <c r="F33" s="9">
        <v>44025</v>
      </c>
      <c r="G33" s="15">
        <f>IF(COUNT(Tableau22[[#This Row],[Acpte]]:Tableau22[[#This Row],[Paiem]])=0,"",Tableau22[[#This Row],[Montant]])</f>
        <v>3051.22</v>
      </c>
      <c r="I33" s="8">
        <v>3051.22</v>
      </c>
      <c r="J33" s="7" t="str">
        <f>IF(Tableau22[[#This Row],[Montant]]=Tableau22[[#This Row],[Paiem]]+Tableau22[[#This Row],[Acpte]],"Payé",IF(AND(NOT(ISBLANK(Tableau22[[#This Row],[Paiem]])),Tableau22[[#This Row],[Paiem]]=0),"Ok",""))</f>
        <v>Payé</v>
      </c>
    </row>
    <row r="34" spans="1:10" ht="12.75" x14ac:dyDescent="0.2">
      <c r="A34" s="2"/>
      <c r="B34" s="2" t="s">
        <v>11</v>
      </c>
      <c r="C34" s="3">
        <v>296.45</v>
      </c>
      <c r="D34" s="10">
        <v>43999</v>
      </c>
      <c r="E34" s="10">
        <f>Tableau22[[#This Row],[Date Fact]]+14</f>
        <v>44013</v>
      </c>
      <c r="F34" s="9">
        <v>44006</v>
      </c>
      <c r="G34" s="15">
        <f>IF(COUNT(Tableau22[[#This Row],[Acpte]]:Tableau22[[#This Row],[Paiem]])=0,"",Tableau22[[#This Row],[Montant]])</f>
        <v>296.45</v>
      </c>
      <c r="I34" s="8">
        <v>296.45</v>
      </c>
      <c r="J34" s="7" t="str">
        <f>IF(Tableau22[[#This Row],[Montant]]=Tableau22[[#This Row],[Paiem]]+Tableau22[[#This Row],[Acpte]],"Payé",IF(AND(NOT(ISBLANK(Tableau22[[#This Row],[Paiem]])),Tableau22[[#This Row],[Paiem]]=0),"Ok",""))</f>
        <v>Payé</v>
      </c>
    </row>
    <row r="35" spans="1:10" ht="12.75" x14ac:dyDescent="0.2">
      <c r="A35" s="2"/>
      <c r="B35" s="2" t="s">
        <v>12</v>
      </c>
      <c r="C35" s="3">
        <v>126.81</v>
      </c>
      <c r="D35" s="10">
        <v>43999</v>
      </c>
      <c r="E35" s="10">
        <f>Tableau22[[#This Row],[Date Fact]]+14</f>
        <v>44013</v>
      </c>
      <c r="F35" s="9">
        <v>44040</v>
      </c>
      <c r="G35" s="15">
        <f>IF(COUNT(Tableau22[[#This Row],[Acpte]]:Tableau22[[#This Row],[Paiem]])=0,"",Tableau22[[#This Row],[Montant]])</f>
        <v>126.81</v>
      </c>
      <c r="I35" s="8">
        <v>126.81</v>
      </c>
      <c r="J35" s="7" t="str">
        <f>IF(Tableau22[[#This Row],[Montant]]=Tableau22[[#This Row],[Paiem]]+Tableau22[[#This Row],[Acpte]],"Payé",IF(AND(NOT(ISBLANK(Tableau22[[#This Row],[Paiem]])),Tableau22[[#This Row],[Paiem]]=0),"Ok",""))</f>
        <v>Payé</v>
      </c>
    </row>
    <row r="36" spans="1:10" ht="12.75" x14ac:dyDescent="0.2">
      <c r="A36" s="2"/>
      <c r="B36" s="2" t="s">
        <v>13</v>
      </c>
      <c r="C36" s="3">
        <v>127.05</v>
      </c>
      <c r="D36" s="10">
        <v>43999</v>
      </c>
      <c r="E36" s="10">
        <f>Tableau22[[#This Row],[Date Fact]]+14</f>
        <v>44013</v>
      </c>
      <c r="F36" s="9">
        <v>44040</v>
      </c>
      <c r="G36" s="15">
        <f>IF(COUNT(Tableau22[[#This Row],[Acpte]]:Tableau22[[#This Row],[Paiem]])=0,"",Tableau22[[#This Row],[Montant]])</f>
        <v>127.05</v>
      </c>
      <c r="I36" s="8">
        <v>127.05</v>
      </c>
      <c r="J36" s="7" t="str">
        <f>IF(Tableau22[[#This Row],[Montant]]=Tableau22[[#This Row],[Paiem]]+Tableau22[[#This Row],[Acpte]],"Payé",IF(AND(NOT(ISBLANK(Tableau22[[#This Row],[Paiem]])),Tableau22[[#This Row],[Paiem]]=0),"Ok",""))</f>
        <v>Payé</v>
      </c>
    </row>
  </sheetData>
  <phoneticPr fontId="9" type="noConversion"/>
  <conditionalFormatting sqref="J2:J17">
    <cfRule type="containsText" dxfId="21" priority="133" operator="containsText" text="En attente">
      <formula>NOT(ISERROR(SEARCH("En attente",J2)))</formula>
    </cfRule>
  </conditionalFormatting>
  <conditionalFormatting sqref="J2:J17">
    <cfRule type="containsText" dxfId="20" priority="132" operator="containsText" text="Payé">
      <formula>NOT(ISERROR(SEARCH("Payé",J2)))</formula>
    </cfRule>
  </conditionalFormatting>
  <conditionalFormatting sqref="J2:J1048576">
    <cfRule type="containsText" dxfId="19" priority="22" operator="containsText" text="En ordre">
      <formula>NOT(ISERROR(SEARCH("En ordre",J2)))</formula>
    </cfRule>
  </conditionalFormatting>
  <conditionalFormatting sqref="J5">
    <cfRule type="containsText" dxfId="18" priority="6" operator="containsText" text="Ok">
      <formula>NOT(ISERROR(SEARCH("Ok",J5)))</formula>
    </cfRule>
  </conditionalFormatting>
  <conditionalFormatting sqref="A1:XFD1048576">
    <cfRule type="containsText" dxfId="17" priority="4" operator="containsText" text="Ok">
      <formula>NOT(ISERROR(SEARCH("Ok",A1)))</formula>
    </cfRule>
    <cfRule type="containsText" dxfId="16" priority="5" operator="containsText" text="Ok">
      <formula>NOT(ISERROR(SEARCH("Ok",A1)))</formula>
    </cfRule>
  </conditionalFormatting>
  <conditionalFormatting sqref="J21:J36">
    <cfRule type="containsText" dxfId="15" priority="3" operator="containsText" text="En attente">
      <formula>NOT(ISERROR(SEARCH("En attente",J21)))</formula>
    </cfRule>
  </conditionalFormatting>
  <conditionalFormatting sqref="J21:J36">
    <cfRule type="containsText" dxfId="14" priority="2" operator="containsText" text="Payé">
      <formula>NOT(ISERROR(SEARCH("Payé",J21)))</formula>
    </cfRule>
  </conditionalFormatting>
  <conditionalFormatting sqref="J24">
    <cfRule type="containsText" dxfId="13" priority="1" operator="containsText" text="Ok">
      <formula>NOT(ISERROR(SEARCH("Ok",J24)))</formula>
    </cfRule>
  </conditionalFormatting>
  <pageMargins left="0.25" right="0.25" top="0.75" bottom="0.75" header="0.3" footer="0.3"/>
  <pageSetup paperSize="9" orientation="landscape" horizontalDpi="4294967293" r:id="rId1"/>
  <legacy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7B109-88B4-4E45-8735-DFDED5510A06}">
  <dimension ref="A1"/>
  <sheetViews>
    <sheetView topLeftCell="A12" workbookViewId="0">
      <selection activeCell="C30" sqref="C3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Liste paiements</vt:lpstr>
      <vt:lpstr>Feuil1</vt:lpstr>
      <vt:lpstr>Echéance</vt:lpstr>
      <vt:lpstr>'Liste paiements'!Impression_des_titres</vt:lpstr>
      <vt:lpstr>montant</vt:lpstr>
      <vt:lpstr>Réglé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2020-08-31T07:18:18Z</cp:lastPrinted>
  <dcterms:created xsi:type="dcterms:W3CDTF">2019-01-27T17:15:56Z</dcterms:created>
  <dcterms:modified xsi:type="dcterms:W3CDTF">2020-12-26T13:19:44Z</dcterms:modified>
</cp:coreProperties>
</file>