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5B7F73CD-95A4-4BA1-88C3-E9EB2ACEF58C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Facture" sheetId="6" r:id="rId1"/>
    <sheet name="Devis" sheetId="7" r:id="rId2"/>
    <sheet name="Note Crédit" sheetId="5" r:id="rId3"/>
    <sheet name="Prestations" sheetId="2" r:id="rId4"/>
    <sheet name="Listing" sheetId="3" r:id="rId5"/>
  </sheets>
  <definedNames>
    <definedName name="_xlnm._FilterDatabase" localSheetId="4" hidden="1">Listing!$A$1:$I$452</definedName>
    <definedName name="_xlnm.Print_Titles" localSheetId="1">Devis!$15:$15</definedName>
    <definedName name="_xlnm.Print_Titles" localSheetId="0">Facture!$15:$15</definedName>
    <definedName name="_xlnm.Print_Titles" localSheetId="2">'Note Crédit'!$15:$15</definedName>
    <definedName name="Listing">Listing!$A$2:$H$491</definedName>
    <definedName name="Noms">Listing!$A$2:$A$491</definedName>
    <definedName name="Produit">Prestations!$A$1:$B$24</definedName>
    <definedName name="TitreColonne1" localSheetId="1">Données3456[[#Headers],[DESCRIPTION]]</definedName>
    <definedName name="TitreColonne1" localSheetId="0">Données345[[#Headers],[DESCRIPTION]]</definedName>
    <definedName name="TitreColonne1" localSheetId="2">Données34[[#Headers],[DESCRIPTION]]</definedName>
    <definedName name="TitreColonne1">#REF!</definedName>
    <definedName name="TVA" localSheetId="1">Prestations!#REF!</definedName>
    <definedName name="TVA" localSheetId="0">Prestations!#REF!</definedName>
    <definedName name="TVA" localSheetId="2">Prestations!#REF!</definedName>
    <definedName name="TVA">Prestations!#REF!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" i="6" l="1"/>
  <c r="C18" i="6"/>
  <c r="F18" i="6" s="1"/>
  <c r="C19" i="6"/>
  <c r="F19" i="6" s="1"/>
  <c r="C20" i="6"/>
  <c r="F20" i="6" s="1"/>
  <c r="C21" i="6"/>
  <c r="F21" i="6" s="1"/>
  <c r="C22" i="6"/>
  <c r="F22" i="6" s="1"/>
  <c r="C23" i="6"/>
  <c r="F23" i="6" s="1"/>
  <c r="C24" i="6"/>
  <c r="F24" i="6" s="1"/>
  <c r="C25" i="6"/>
  <c r="F25" i="6" s="1"/>
  <c r="C26" i="6"/>
  <c r="F26" i="6" s="1"/>
  <c r="F27" i="7" l="1"/>
  <c r="E27" i="7"/>
  <c r="F26" i="7"/>
  <c r="E26" i="7"/>
  <c r="F2" i="7"/>
  <c r="F29" i="6"/>
  <c r="E29" i="6"/>
  <c r="F28" i="6"/>
  <c r="E28" i="6"/>
  <c r="F17" i="6"/>
  <c r="C16" i="6"/>
  <c r="F16" i="6" s="1"/>
  <c r="F2" i="6"/>
  <c r="C34" i="6" s="1"/>
  <c r="F25" i="7" l="1"/>
  <c r="F29" i="7" s="1"/>
  <c r="F27" i="6"/>
  <c r="F31" i="6" s="1"/>
  <c r="F29" i="5" l="1"/>
  <c r="E29" i="5"/>
  <c r="F28" i="5"/>
  <c r="E28" i="5"/>
  <c r="C26" i="5"/>
  <c r="F26" i="5" s="1"/>
  <c r="C25" i="5"/>
  <c r="F25" i="5" s="1"/>
  <c r="C24" i="5"/>
  <c r="F24" i="5" s="1"/>
  <c r="C23" i="5"/>
  <c r="F23" i="5" s="1"/>
  <c r="C17" i="5"/>
  <c r="F17" i="5" s="1"/>
  <c r="C16" i="5"/>
  <c r="F2" i="5"/>
  <c r="F27" i="5" l="1"/>
  <c r="F31" i="5" s="1"/>
</calcChain>
</file>

<file path=xl/sharedStrings.xml><?xml version="1.0" encoding="utf-8"?>
<sst xmlns="http://schemas.openxmlformats.org/spreadsheetml/2006/main" count="100" uniqueCount="58">
  <si>
    <t>DESCRIPTION</t>
  </si>
  <si>
    <t>SOUS-TOTAL</t>
  </si>
  <si>
    <t>P.U.</t>
  </si>
  <si>
    <t>Quantité</t>
  </si>
  <si>
    <t>MONTANT HTVA</t>
  </si>
  <si>
    <t>TVA</t>
  </si>
  <si>
    <t>Date :</t>
  </si>
  <si>
    <t>TVA 6%</t>
  </si>
  <si>
    <t>TVA 21%</t>
  </si>
  <si>
    <t>AUTRE</t>
  </si>
  <si>
    <t>HTVA</t>
  </si>
  <si>
    <t>TOTAL TTC</t>
  </si>
  <si>
    <t>Colonne1</t>
  </si>
  <si>
    <t>N° Devis :</t>
  </si>
  <si>
    <t>Nom</t>
  </si>
  <si>
    <t>Rue</t>
  </si>
  <si>
    <t>CP</t>
  </si>
  <si>
    <t>Commune</t>
  </si>
  <si>
    <t>TVA - BE</t>
  </si>
  <si>
    <t>Fax</t>
  </si>
  <si>
    <t>Pensée</t>
  </si>
  <si>
    <t>Primevère</t>
  </si>
  <si>
    <t>Bellis</t>
  </si>
  <si>
    <t>Skimmia</t>
  </si>
  <si>
    <t>Arbuste</t>
  </si>
  <si>
    <t>Terreau</t>
  </si>
  <si>
    <t>Gold Crest</t>
  </si>
  <si>
    <t>Main d'œuvre + déplacement (2 pers/h)</t>
  </si>
  <si>
    <t>Pose et Fourniture</t>
  </si>
  <si>
    <t>Euphorbe</t>
  </si>
  <si>
    <t>Evacuation de décombre (m³)</t>
  </si>
  <si>
    <t>Main d'œuvre + déplacement (1 pers/h)</t>
  </si>
  <si>
    <t>Veuillez payer avant le :</t>
  </si>
  <si>
    <t>REVE-VERT SPRL</t>
  </si>
  <si>
    <t>N° Facture :</t>
  </si>
  <si>
    <t>Pour accord :</t>
  </si>
  <si>
    <t>e-mail</t>
  </si>
  <si>
    <t>Tel</t>
  </si>
  <si>
    <t>Gsm</t>
  </si>
  <si>
    <t>N° Note Crédit :</t>
  </si>
  <si>
    <t>Entretien Août</t>
  </si>
  <si>
    <t>Entretien Avril</t>
  </si>
  <si>
    <t>Entretien Décembre</t>
  </si>
  <si>
    <t>Entretien Février</t>
  </si>
  <si>
    <t>Entretien Janvier</t>
  </si>
  <si>
    <t>Entretien Juillet</t>
  </si>
  <si>
    <t>Entretien Juin</t>
  </si>
  <si>
    <t>Entretien Mai</t>
  </si>
  <si>
    <t>Entretien Mars</t>
  </si>
  <si>
    <t>Entretien Novembre</t>
  </si>
  <si>
    <t>Entretien Octobre</t>
  </si>
  <si>
    <t>Entretien Septembre</t>
  </si>
  <si>
    <t>a</t>
  </si>
  <si>
    <t>b</t>
  </si>
  <si>
    <t>c</t>
  </si>
  <si>
    <t>d</t>
  </si>
  <si>
    <t>e</t>
  </si>
  <si>
    <t>TVA Client : Non assujetti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</si>
</sst>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42" formatCode="_-* #,##0\ &quot;€&quot;_-;\-* #,##0\ &quot;€&quot;_-;_-* &quot;-&quot;\ &quot;€&quot;_-;_-@_-"/>
    <numFmt numFmtId="164" formatCode="_(* #,##0_);_(* \(#,##0\);_(* &quot;-&quot;_);_(@_)"/>
    <numFmt numFmtId="165" formatCode="0#&quot; &quot;##&quot; &quot;##&quot; &quot;##&quot; &quot;##"/>
    <numFmt numFmtId="166" formatCode="#,##0_ ;\-#,##0\ "/>
    <numFmt numFmtId="167" formatCode="#,##0.00\ &quot;€&quot;"/>
  </numFmts>
  <fonts count="34" x14ac:knownFonts="1">
    <font>
      <sz val="11"/>
      <color theme="3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6"/>
      <color theme="1" tint="0.24994659260841701"/>
      <name val="Tahoma"/>
      <family val="2"/>
      <scheme val="major"/>
    </font>
    <font>
      <sz val="11"/>
      <color rgb="FF3F3F3F"/>
      <name val="Cambria"/>
      <family val="2"/>
      <scheme val="minor"/>
    </font>
    <font>
      <sz val="28"/>
      <color theme="1" tint="0.499984740745262"/>
      <name val="Tahoma"/>
      <family val="2"/>
      <scheme val="major"/>
    </font>
    <font>
      <sz val="11"/>
      <color theme="3"/>
      <name val="Tahoma"/>
      <family val="2"/>
      <scheme val="major"/>
    </font>
    <font>
      <sz val="11"/>
      <color theme="1" tint="0.14996795556505021"/>
      <name val="Cambria"/>
      <family val="2"/>
      <scheme val="minor"/>
    </font>
    <font>
      <b/>
      <sz val="11"/>
      <color theme="1"/>
      <name val="Cambria"/>
      <family val="2"/>
      <scheme val="minor"/>
    </font>
    <font>
      <b/>
      <i/>
      <sz val="11"/>
      <color theme="1" tint="0.14993743705557422"/>
      <name val="Cambria"/>
      <family val="2"/>
      <scheme val="minor"/>
    </font>
    <font>
      <sz val="11"/>
      <name val="Cambria"/>
      <family val="2"/>
      <scheme val="minor"/>
    </font>
    <font>
      <sz val="11"/>
      <color theme="1" tint="0.24994659260841701"/>
      <name val="Cambria"/>
      <family val="1"/>
      <scheme val="minor"/>
    </font>
    <font>
      <sz val="11"/>
      <color theme="3"/>
      <name val="Cambria"/>
      <family val="2"/>
      <scheme val="minor"/>
    </font>
    <font>
      <sz val="11"/>
      <color rgb="FF006100"/>
      <name val="Cambria"/>
      <family val="2"/>
      <scheme val="minor"/>
    </font>
    <font>
      <sz val="11"/>
      <color rgb="FF9C0006"/>
      <name val="Cambria"/>
      <family val="2"/>
      <scheme val="minor"/>
    </font>
    <font>
      <sz val="11"/>
      <color rgb="FF9C5700"/>
      <name val="Cambria"/>
      <family val="2"/>
      <scheme val="minor"/>
    </font>
    <font>
      <sz val="11"/>
      <color rgb="FF3F3F76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rgb="FFFA7D00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color rgb="FFFF0000"/>
      <name val="Cambria"/>
      <family val="2"/>
      <scheme val="minor"/>
    </font>
    <font>
      <sz val="11"/>
      <color theme="0"/>
      <name val="Cambria"/>
      <family val="2"/>
      <scheme val="minor"/>
    </font>
    <font>
      <b/>
      <sz val="11"/>
      <color theme="3"/>
      <name val="Tahoma"/>
      <family val="2"/>
      <scheme val="major"/>
    </font>
    <font>
      <u/>
      <sz val="11"/>
      <color theme="10"/>
      <name val="Cambria"/>
      <family val="2"/>
      <scheme val="minor"/>
    </font>
    <font>
      <u/>
      <sz val="11"/>
      <color theme="10"/>
      <name val="Tahoma"/>
      <family val="2"/>
      <scheme val="major"/>
    </font>
    <font>
      <b/>
      <i/>
      <sz val="11"/>
      <color theme="3"/>
      <name val="Cambria"/>
      <family val="1"/>
      <scheme val="minor"/>
    </font>
    <font>
      <sz val="28"/>
      <color theme="3"/>
      <name val="Tahoma"/>
      <family val="2"/>
      <scheme val="major"/>
    </font>
    <font>
      <b/>
      <i/>
      <sz val="11"/>
      <color theme="4" tint="-0.249977111117893"/>
      <name val="Cambria"/>
      <family val="1"/>
      <scheme val="minor"/>
    </font>
    <font>
      <sz val="11"/>
      <color theme="3"/>
      <name val="Cambria"/>
      <family val="1"/>
      <scheme val="minor"/>
    </font>
    <font>
      <i/>
      <sz val="10"/>
      <color theme="3"/>
      <name val="Cambria"/>
      <family val="1"/>
      <scheme val="minor"/>
    </font>
    <font>
      <sz val="11"/>
      <color theme="0" tint="-0.14999847407452621"/>
      <name val="Cambria"/>
      <family val="2"/>
      <scheme val="minor"/>
    </font>
    <font>
      <b/>
      <sz val="12"/>
      <color theme="0" tint="-0.499984740745262"/>
      <name val="Tahoma"/>
      <family val="2"/>
      <scheme val="major"/>
    </font>
    <font>
      <sz val="11"/>
      <color theme="0" tint="-0.499984740745262"/>
      <name val="Cambria"/>
      <family val="1"/>
      <scheme val="minor"/>
    </font>
    <font>
      <sz val="10"/>
      <color theme="3"/>
      <name val="Tahom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1" tint="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 wrapText="1"/>
    </xf>
    <xf numFmtId="0" fontId="3" fillId="0" borderId="0" applyNumberFormat="0" applyFill="0" applyBorder="0" applyProtection="0"/>
    <xf numFmtId="0" fontId="6" fillId="0" borderId="0" applyNumberFormat="0" applyFill="0" applyBorder="0" applyProtection="0">
      <alignment wrapText="1"/>
    </xf>
    <xf numFmtId="0" fontId="6" fillId="0" borderId="0" applyNumberFormat="0" applyFill="0" applyBorder="0" applyProtection="0">
      <alignment vertical="top" wrapText="1"/>
    </xf>
    <xf numFmtId="0" fontId="4" fillId="0" borderId="1" applyNumberFormat="0" applyProtection="0">
      <alignment vertical="center"/>
    </xf>
    <xf numFmtId="0" fontId="11" fillId="0" borderId="1" applyNumberFormat="0" applyFill="0" applyProtection="0">
      <alignment vertical="center"/>
    </xf>
    <xf numFmtId="166" fontId="7" fillId="0" borderId="0" applyFont="0" applyFill="0" applyBorder="0" applyProtection="0">
      <alignment horizontal="left" vertical="top"/>
    </xf>
    <xf numFmtId="7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5" fillId="0" borderId="0" applyNumberFormat="0" applyFill="0" applyProtection="0">
      <alignment horizontal="right" vertical="center"/>
    </xf>
    <xf numFmtId="0" fontId="9" fillId="0" borderId="0" applyNumberFormat="0" applyProtection="0">
      <alignment vertical="center" wrapText="1"/>
    </xf>
    <xf numFmtId="0" fontId="6" fillId="0" borderId="0" applyNumberFormat="0" applyFill="0" applyBorder="0" applyProtection="0">
      <alignment vertical="top"/>
    </xf>
    <xf numFmtId="0" fontId="8" fillId="2" borderId="1" applyNumberFormat="0" applyAlignment="0" applyProtection="0"/>
    <xf numFmtId="14" fontId="6" fillId="0" borderId="0" applyFont="0" applyFill="0" applyBorder="0"/>
    <xf numFmtId="165" fontId="6" fillId="0" borderId="0" applyFill="0" applyBorder="0">
      <alignment horizontal="left" vertical="top" wrapText="1"/>
    </xf>
    <xf numFmtId="16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2" applyNumberFormat="0" applyAlignment="0" applyProtection="0"/>
    <xf numFmtId="0" fontId="17" fillId="7" borderId="2" applyNumberFormat="0" applyAlignment="0" applyProtection="0"/>
    <xf numFmtId="0" fontId="18" fillId="0" borderId="3" applyNumberFormat="0" applyFill="0" applyAlignment="0" applyProtection="0"/>
    <xf numFmtId="0" fontId="19" fillId="8" borderId="4" applyNumberFormat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0" borderId="0" applyNumberFormat="0" applyFill="0" applyBorder="0" applyAlignment="0" applyProtection="0">
      <alignment vertical="center" wrapText="1"/>
    </xf>
  </cellStyleXfs>
  <cellXfs count="76">
    <xf numFmtId="0" fontId="0" fillId="0" borderId="0" xfId="0">
      <alignment vertical="center" wrapText="1"/>
    </xf>
    <xf numFmtId="0" fontId="0" fillId="0" borderId="0" xfId="0" applyFont="1" applyFill="1" applyBorder="1">
      <alignment vertical="center" wrapText="1"/>
    </xf>
    <xf numFmtId="0" fontId="0" fillId="0" borderId="0" xfId="0" applyFont="1" applyFill="1" applyBorder="1" applyAlignment="1">
      <alignment horizontal="right" vertical="center"/>
    </xf>
    <xf numFmtId="7" fontId="0" fillId="0" borderId="0" xfId="7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 wrapText="1"/>
    </xf>
    <xf numFmtId="0" fontId="22" fillId="0" borderId="0" xfId="0" applyFont="1">
      <alignment vertical="center" wrapText="1"/>
    </xf>
    <xf numFmtId="0" fontId="24" fillId="0" borderId="0" xfId="49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14" fontId="22" fillId="0" borderId="0" xfId="2" applyNumberFormat="1" applyFont="1">
      <alignment wrapText="1"/>
    </xf>
    <xf numFmtId="0" fontId="22" fillId="0" borderId="0" xfId="2" applyFont="1">
      <alignment wrapText="1"/>
    </xf>
    <xf numFmtId="0" fontId="6" fillId="0" borderId="0" xfId="3" applyFont="1">
      <alignment vertical="top" wrapText="1"/>
    </xf>
    <xf numFmtId="0" fontId="6" fillId="0" borderId="0" xfId="0" applyFont="1">
      <alignment vertical="center" wrapText="1"/>
    </xf>
    <xf numFmtId="9" fontId="0" fillId="0" borderId="0" xfId="0" applyNumberFormat="1">
      <alignment vertical="center" wrapText="1"/>
    </xf>
    <xf numFmtId="0" fontId="0" fillId="0" borderId="7" xfId="0" applyBorder="1">
      <alignment vertical="center" wrapText="1"/>
    </xf>
    <xf numFmtId="0" fontId="8" fillId="2" borderId="6" xfId="12" applyBorder="1" applyAlignment="1">
      <alignment vertical="center"/>
    </xf>
    <xf numFmtId="167" fontId="0" fillId="0" borderId="0" xfId="0" applyNumberFormat="1">
      <alignment vertical="center" wrapText="1"/>
    </xf>
    <xf numFmtId="7" fontId="0" fillId="0" borderId="8" xfId="0" applyNumberFormat="1" applyBorder="1">
      <alignment vertical="center" wrapText="1"/>
    </xf>
    <xf numFmtId="7" fontId="0" fillId="0" borderId="5" xfId="0" applyNumberFormat="1" applyBorder="1">
      <alignment vertical="center" wrapText="1"/>
    </xf>
    <xf numFmtId="14" fontId="27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28" fillId="0" borderId="0" xfId="0" applyFont="1" applyFill="1" applyBorder="1" applyAlignment="1">
      <alignment horizontal="center" vertical="center"/>
    </xf>
    <xf numFmtId="7" fontId="0" fillId="0" borderId="0" xfId="7" applyNumberFormat="1" applyFont="1" applyFill="1" applyBorder="1" applyAlignment="1">
      <alignment vertical="center" wrapText="1"/>
    </xf>
    <xf numFmtId="0" fontId="11" fillId="0" borderId="0" xfId="8" applyNumberFormat="1" applyFont="1" applyFill="1" applyBorder="1" applyAlignment="1">
      <alignment horizontal="center" vertical="center"/>
    </xf>
    <xf numFmtId="0" fontId="0" fillId="0" borderId="0" xfId="0">
      <alignment vertical="center" wrapText="1"/>
    </xf>
    <xf numFmtId="0" fontId="25" fillId="0" borderId="0" xfId="0" applyFont="1" applyAlignment="1">
      <alignment horizontal="center" vertical="center" wrapText="1"/>
    </xf>
    <xf numFmtId="7" fontId="29" fillId="0" borderId="5" xfId="0" quotePrefix="1" applyNumberFormat="1" applyFont="1" applyFill="1" applyBorder="1">
      <alignment vertical="center" wrapText="1"/>
    </xf>
    <xf numFmtId="7" fontId="29" fillId="0" borderId="5" xfId="0" applyNumberFormat="1" applyFont="1" applyFill="1" applyBorder="1">
      <alignment vertical="center" wrapText="1"/>
    </xf>
    <xf numFmtId="0" fontId="0" fillId="0" borderId="0" xfId="0" applyFill="1">
      <alignment vertical="center" wrapText="1"/>
    </xf>
    <xf numFmtId="0" fontId="1" fillId="0" borderId="8" xfId="0" applyFont="1" applyBorder="1">
      <alignment vertical="center" wrapText="1"/>
    </xf>
    <xf numFmtId="7" fontId="8" fillId="2" borderId="6" xfId="12" applyNumberFormat="1" applyBorder="1" applyAlignment="1">
      <alignment vertical="center"/>
    </xf>
    <xf numFmtId="0" fontId="25" fillId="0" borderId="0" xfId="0" applyFont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30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/>
    <xf numFmtId="0" fontId="31" fillId="0" borderId="0" xfId="0" applyFont="1" applyBorder="1" applyAlignment="1">
      <alignment horizontal="left" vertical="center" wrapText="1"/>
    </xf>
    <xf numFmtId="167" fontId="0" fillId="0" borderId="0" xfId="0" applyNumberFormat="1" applyFont="1" applyFill="1" applyBorder="1" applyAlignment="1">
      <alignment horizontal="justify" vertical="center" wrapText="1"/>
    </xf>
    <xf numFmtId="0" fontId="6" fillId="0" borderId="0" xfId="0" applyFont="1" applyAlignment="1">
      <alignment wrapText="1"/>
    </xf>
    <xf numFmtId="167" fontId="0" fillId="0" borderId="0" xfId="0" applyNumberFormat="1" applyFont="1" applyFill="1" applyBorder="1" applyAlignment="1">
      <alignment vertical="center" wrapText="1"/>
    </xf>
    <xf numFmtId="167" fontId="0" fillId="0" borderId="0" xfId="0" applyNumberFormat="1" applyFont="1" applyFill="1" applyBorder="1" applyAlignment="1">
      <alignment horizontal="justify" vertical="center"/>
    </xf>
    <xf numFmtId="0" fontId="0" fillId="0" borderId="0" xfId="0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horizontal="right" vertical="center" wrapText="1"/>
      <protection locked="0"/>
    </xf>
    <xf numFmtId="167" fontId="28" fillId="0" borderId="0" xfId="0" applyNumberFormat="1" applyFont="1" applyFill="1" applyBorder="1" applyAlignment="1">
      <alignment horizontal="center" vertical="center"/>
    </xf>
    <xf numFmtId="0" fontId="0" fillId="0" borderId="0" xfId="0" applyProtection="1">
      <alignment vertical="center" wrapText="1"/>
      <protection locked="0"/>
    </xf>
    <xf numFmtId="0" fontId="0" fillId="0" borderId="7" xfId="0" applyBorder="1" applyProtection="1">
      <alignment vertical="center" wrapText="1"/>
      <protection locked="0"/>
    </xf>
    <xf numFmtId="0" fontId="8" fillId="2" borderId="6" xfId="12" applyBorder="1" applyAlignment="1" applyProtection="1">
      <alignment vertical="center"/>
      <protection locked="0"/>
    </xf>
    <xf numFmtId="7" fontId="29" fillId="0" borderId="5" xfId="0" quotePrefix="1" applyNumberFormat="1" applyFont="1" applyFill="1" applyBorder="1" applyAlignment="1" applyProtection="1">
      <alignment vertical="center" wrapText="1"/>
    </xf>
    <xf numFmtId="7" fontId="29" fillId="0" borderId="5" xfId="0" applyNumberFormat="1" applyFont="1" applyFill="1" applyBorder="1" applyAlignment="1" applyProtection="1">
      <alignment vertical="center" wrapText="1"/>
    </xf>
    <xf numFmtId="0" fontId="0" fillId="0" borderId="0" xfId="0" applyFill="1" applyProtection="1">
      <alignment vertical="center" wrapText="1"/>
    </xf>
    <xf numFmtId="0" fontId="8" fillId="2" borderId="6" xfId="12" applyBorder="1" applyAlignment="1" applyProtection="1">
      <alignment vertical="center"/>
    </xf>
    <xf numFmtId="7" fontId="0" fillId="0" borderId="8" xfId="0" applyNumberFormat="1" applyBorder="1" applyAlignment="1" applyProtection="1">
      <alignment vertical="center" wrapText="1"/>
    </xf>
    <xf numFmtId="7" fontId="0" fillId="0" borderId="5" xfId="0" applyNumberFormat="1" applyBorder="1" applyAlignment="1" applyProtection="1">
      <alignment vertical="center" wrapText="1"/>
    </xf>
    <xf numFmtId="167" fontId="0" fillId="0" borderId="0" xfId="0" applyNumberFormat="1" applyProtection="1">
      <alignment vertical="center" wrapText="1"/>
    </xf>
    <xf numFmtId="7" fontId="8" fillId="2" borderId="6" xfId="12" applyNumberFormat="1" applyBorder="1" applyAlignment="1" applyProtection="1">
      <alignment vertical="center"/>
    </xf>
    <xf numFmtId="0" fontId="23" fillId="0" borderId="0" xfId="49" applyAlignment="1">
      <alignment vertical="center"/>
    </xf>
    <xf numFmtId="0" fontId="28" fillId="0" borderId="0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28" fillId="33" borderId="0" xfId="0" applyFont="1" applyFill="1" applyAlignment="1">
      <alignment vertical="center"/>
    </xf>
    <xf numFmtId="0" fontId="33" fillId="0" borderId="0" xfId="0" applyFont="1">
      <alignment vertical="center" wrapText="1"/>
    </xf>
    <xf numFmtId="0" fontId="33" fillId="0" borderId="0" xfId="0" applyFont="1" applyAlignment="1">
      <alignment horizontal="left" vertical="top" wrapText="1"/>
    </xf>
    <xf numFmtId="0" fontId="33" fillId="0" borderId="0" xfId="3" applyFont="1">
      <alignment vertical="top" wrapText="1"/>
    </xf>
    <xf numFmtId="0" fontId="6" fillId="0" borderId="0" xfId="0" applyFont="1" applyAlignment="1">
      <alignment wrapText="1"/>
    </xf>
    <xf numFmtId="0" fontId="33" fillId="0" borderId="0" xfId="0" applyFont="1" applyAlignment="1">
      <alignment horizontal="left" vertical="center" wrapText="1"/>
    </xf>
    <xf numFmtId="0" fontId="23" fillId="0" borderId="0" xfId="49" applyAlignment="1">
      <alignment horizontal="left" vertical="center"/>
    </xf>
    <xf numFmtId="167" fontId="0" fillId="0" borderId="0" xfId="0" applyNumberFormat="1" applyFont="1" applyFill="1" applyBorder="1" applyAlignment="1">
      <alignment horizontal="left" vertical="center" wrapText="1" shrinkToFit="1"/>
    </xf>
    <xf numFmtId="0" fontId="31" fillId="0" borderId="0" xfId="0" applyFont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</cellXfs>
  <cellStyles count="50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4" builtinId="11" customBuiltin="1"/>
    <cellStyle name="Calcul" xfId="21" builtinId="22" customBuiltin="1"/>
    <cellStyle name="Cellule liée" xfId="22" builtinId="24" customBuiltin="1"/>
    <cellStyle name="Date" xfId="13" xr:uid="{00000000-0005-0000-0000-00001B000000}"/>
    <cellStyle name="Entrée" xfId="20" builtinId="20" customBuiltin="1"/>
    <cellStyle name="Insatisfaisant" xfId="18" builtinId="27" customBuiltin="1"/>
    <cellStyle name="Lien hypertexte" xfId="49" builtinId="8"/>
    <cellStyle name="Milliers" xfId="6" builtinId="3" customBuiltin="1"/>
    <cellStyle name="Milliers [0]" xfId="15" builtinId="6" customBuiltin="1"/>
    <cellStyle name="Monétaire" xfId="7" builtinId="4" customBuiltin="1"/>
    <cellStyle name="Monétaire [0]" xfId="16" builtinId="7" customBuiltin="1"/>
    <cellStyle name="Neutre" xfId="19" builtinId="28" customBuiltin="1"/>
    <cellStyle name="Normal" xfId="0" builtinId="0" customBuiltin="1"/>
    <cellStyle name="Note" xfId="10" builtinId="10" customBuiltin="1"/>
    <cellStyle name="Phone" xfId="14" xr:uid="{00000000-0005-0000-0000-000026000000}"/>
    <cellStyle name="Pourcentage" xfId="8" builtinId="5" customBuiltin="1"/>
    <cellStyle name="Satisfaisant" xfId="17" builtinId="26" customBuiltin="1"/>
    <cellStyle name="Sortie" xfId="4" builtinId="21" customBuiltin="1"/>
    <cellStyle name="Texte explicatif" xfId="11" builtinId="53" customBuiltin="1"/>
    <cellStyle name="Titre" xfId="9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5" builtinId="19" customBuiltin="1"/>
    <cellStyle name="Total" xfId="12" builtinId="25" customBuiltin="1"/>
    <cellStyle name="Vérification" xfId="23" builtinId="23" customBuiltin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justify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0" tint="-4.9989318521683403E-2"/>
        </patternFill>
      </fill>
    </dxf>
    <dxf>
      <font>
        <b/>
        <i val="0"/>
        <color theme="1" tint="0.34998626667073579"/>
      </font>
    </dxf>
    <dxf>
      <font>
        <b/>
        <i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color theme="1" tint="0.34998626667073579"/>
      </font>
      <fill>
        <patternFill>
          <bgColor theme="0" tint="-0.1499679555650502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b val="0"/>
        <i val="0"/>
        <color theme="1" tint="0.34998626667073579"/>
      </font>
      <border>
        <left/>
        <right/>
        <top style="medium">
          <color theme="1" tint="0.24994659260841701"/>
        </top>
        <bottom style="medium">
          <color theme="1" tint="0.24994659260841701"/>
        </bottom>
        <horizontal style="thin">
          <color theme="1" tint="0.24994659260841701"/>
        </horizontal>
      </border>
    </dxf>
  </dxfs>
  <tableStyles count="1" defaultTableStyle="Invoice with Sales Tax" defaultPivotStyle="PivotStyleLight16">
    <tableStyle name="Invoice with Sales Tax" pivot="0" count="5" xr9:uid="{00000000-0011-0000-FFFF-FFFF00000000}">
      <tableStyleElement type="wholeTable" dxfId="25"/>
      <tableStyleElement type="headerRow" dxfId="24"/>
      <tableStyleElement type="totalRow" dxfId="23"/>
      <tableStyleElement type="lastColumn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1</xdr:col>
      <xdr:colOff>2838450</xdr:colOff>
      <xdr:row>4</xdr:row>
      <xdr:rowOff>204507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2</xdr:col>
      <xdr:colOff>28575</xdr:colOff>
      <xdr:row>4</xdr:row>
      <xdr:rowOff>204507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0</xdr:rowOff>
    </xdr:from>
    <xdr:to>
      <xdr:col>1</xdr:col>
      <xdr:colOff>2809875</xdr:colOff>
      <xdr:row>4</xdr:row>
      <xdr:rowOff>204507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2867025" cy="115700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Données345" displayName="Données345" ref="B15:G26" totalsRowDxfId="20">
  <tableColumns count="6">
    <tableColumn id="1" xr3:uid="{00000000-0010-0000-0000-000001000000}" name="DESCRIPTION" totalsRowLabel="Total" dataDxfId="19"/>
    <tableColumn id="3" xr3:uid="{00000000-0010-0000-0000-000003000000}" name="P.U." dataDxfId="18">
      <calculatedColumnFormula>IFERROR(VLOOKUP(B16,Prestations!A:B,2,0),"")</calculatedColumnFormula>
    </tableColumn>
    <tableColumn id="7" xr3:uid="{00000000-0010-0000-0000-000007000000}" name="Colonne1" dataDxfId="17"/>
    <tableColumn id="2" xr3:uid="{00000000-0010-0000-0000-000002000000}" name="Quantité" dataDxfId="16"/>
    <tableColumn id="4" xr3:uid="{00000000-0010-0000-0000-000004000000}" name="MONTANT HTVA" totalsRowFunction="count" dataDxfId="15">
      <calculatedColumnFormula>IFERROR(Données345[[#This Row],[P.U.]]*Données345[[#This Row],[Quantité]],"")</calculatedColumnFormula>
    </tableColumn>
    <tableColumn id="5" xr3:uid="{00000000-0010-0000-0000-000005000000}" name="TVA" dataDxfId="14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Données3456" displayName="Données3456" ref="B15:G24" totalsRowDxfId="13">
  <tableColumns count="6">
    <tableColumn id="1" xr3:uid="{00000000-0010-0000-0100-000001000000}" name="DESCRIPTION" totalsRowLabel="Total" dataDxfId="12"/>
    <tableColumn id="7" xr3:uid="{00000000-0010-0000-0100-000007000000}" name="Colonne1" dataDxfId="11"/>
    <tableColumn id="3" xr3:uid="{00000000-0010-0000-0100-000003000000}" name="P.U." dataDxfId="10"/>
    <tableColumn id="2" xr3:uid="{00000000-0010-0000-0100-000002000000}" name="Quantité" dataDxfId="9"/>
    <tableColumn id="4" xr3:uid="{00000000-0010-0000-0100-000004000000}" name="MONTANT HTVA" totalsRowFunction="count" dataDxfId="8"/>
    <tableColumn id="5" xr3:uid="{00000000-0010-0000-0100-000005000000}" name="TVA" dataDxfId="7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onnées34" displayName="Données34" ref="B15:G26" totalsRowDxfId="6">
  <tableColumns count="6">
    <tableColumn id="1" xr3:uid="{00000000-0010-0000-0200-000001000000}" name="DESCRIPTION" totalsRowLabel="Total" dataDxfId="5"/>
    <tableColumn id="3" xr3:uid="{00000000-0010-0000-0200-000003000000}" name="P.U." dataDxfId="4">
      <calculatedColumnFormula>IFERROR(VLOOKUP(B16,Prestations!A:B,2,0),"")</calculatedColumnFormula>
    </tableColumn>
    <tableColumn id="7" xr3:uid="{00000000-0010-0000-0200-000007000000}" name="Colonne1" dataDxfId="3"/>
    <tableColumn id="2" xr3:uid="{00000000-0010-0000-0200-000002000000}" name="Quantité" dataDxfId="2"/>
    <tableColumn id="4" xr3:uid="{00000000-0010-0000-0200-000004000000}" name="MONTANT HTVA" totalsRowFunction="count" dataDxfId="1">
      <calculatedColumnFormula>IFERROR(Données34[[#This Row],[P.U.]]*Données34[[#This Row],[Quantité]],"")</calculatedColumnFormula>
    </tableColumn>
    <tableColumn id="5" xr3:uid="{00000000-0010-0000-0200-000005000000}" name="TVA" dataDxfId="0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heme/theme1.xml><?xml version="1.0" encoding="utf-8"?>
<a:theme xmlns:a="http://schemas.openxmlformats.org/drawingml/2006/main" name="Office Theme">
  <a:themeElements>
    <a:clrScheme name="Invoice with Sales Tax">
      <a:dk1>
        <a:sysClr val="windowText" lastClr="000000"/>
      </a:dk1>
      <a:lt1>
        <a:sysClr val="window" lastClr="FFFFFF"/>
      </a:lt1>
      <a:dk2>
        <a:srgbClr val="6E747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85296"/>
      </a:hlink>
      <a:folHlink>
        <a:srgbClr val="993366"/>
      </a:folHlink>
    </a:clrScheme>
    <a:fontScheme name="Invoice with Sales Tax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ch.swaelens@immocegi.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 tint="0.34998626667073579"/>
    <pageSetUpPr fitToPage="1"/>
  </sheetPr>
  <dimension ref="B1:G37"/>
  <sheetViews>
    <sheetView showGridLines="0" tabSelected="1" view="pageLayout" zoomScaleNormal="100" workbookViewId="0">
      <selection activeCell="B21" sqref="B21"/>
    </sheetView>
  </sheetViews>
  <sheetFormatPr baseColWidth="10" defaultColWidth="9" defaultRowHeight="30" customHeight="1" x14ac:dyDescent="0.2"/>
  <cols>
    <col min="1" max="1" width="2.625" style="27" customWidth="1"/>
    <col min="2" max="2" width="37.125" style="27" customWidth="1"/>
    <col min="3" max="3" width="12.375" style="27" bestFit="1" customWidth="1"/>
    <col min="4" max="4" width="8.25" style="27" bestFit="1" customWidth="1"/>
    <col min="5" max="5" width="10.87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43606</v>
      </c>
    </row>
    <row r="3" spans="2:7" s="15" customFormat="1" ht="18.75" customHeight="1" x14ac:dyDescent="0.2">
      <c r="E3" s="11" t="s">
        <v>34</v>
      </c>
      <c r="F3" s="13">
        <v>1510</v>
      </c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33</v>
      </c>
      <c r="D7" s="73" t="s">
        <v>52</v>
      </c>
      <c r="E7" s="73"/>
      <c r="F7" s="73"/>
    </row>
    <row r="8" spans="2:7" s="15" customFormat="1" ht="18.75" customHeight="1" x14ac:dyDescent="0.2">
      <c r="D8" s="74" t="s">
        <v>53</v>
      </c>
      <c r="E8" s="74"/>
      <c r="F8" s="74"/>
    </row>
    <row r="9" spans="2:7" s="15" customFormat="1" ht="18.75" customHeight="1" x14ac:dyDescent="0.2">
      <c r="D9" s="40" t="s">
        <v>54</v>
      </c>
      <c r="E9" s="74" t="s">
        <v>55</v>
      </c>
      <c r="F9" s="74"/>
    </row>
    <row r="10" spans="2:7" s="15" customFormat="1" ht="18.75" customHeight="1" x14ac:dyDescent="0.2">
      <c r="B10" s="9"/>
      <c r="C10" s="14"/>
      <c r="D10" s="40"/>
      <c r="E10" s="37"/>
      <c r="F10" s="37"/>
    </row>
    <row r="11" spans="2:7" s="15" customFormat="1" ht="18.75" customHeight="1" x14ac:dyDescent="0.2">
      <c r="B11" s="10"/>
      <c r="E11" s="14"/>
      <c r="G11" s="69"/>
    </row>
    <row r="12" spans="2:7" s="15" customFormat="1" ht="12.75" customHeight="1" x14ac:dyDescent="0.2">
      <c r="B12" s="10"/>
      <c r="E12" s="14"/>
    </row>
    <row r="13" spans="2:7" s="66" customFormat="1" ht="12.75" customHeight="1" x14ac:dyDescent="0.2">
      <c r="B13" s="70" t="s">
        <v>57</v>
      </c>
    </row>
    <row r="14" spans="2:7" s="15" customFormat="1" ht="12.75" customHeight="1" x14ac:dyDescent="0.2">
      <c r="B14" s="10"/>
      <c r="E14" s="14"/>
    </row>
    <row r="15" spans="2:7" ht="22.5" customHeight="1" x14ac:dyDescent="0.2">
      <c r="B15" s="1" t="s">
        <v>0</v>
      </c>
      <c r="C15" s="5" t="s">
        <v>2</v>
      </c>
      <c r="D15" s="36" t="s">
        <v>12</v>
      </c>
      <c r="E15" s="5" t="s">
        <v>3</v>
      </c>
      <c r="F15" s="2" t="s">
        <v>4</v>
      </c>
      <c r="G15" s="5" t="s">
        <v>5</v>
      </c>
    </row>
    <row r="16" spans="2:7" ht="14.25" x14ac:dyDescent="0.2">
      <c r="B16" s="72"/>
      <c r="C16" s="6" t="str">
        <f>IFERROR(VLOOKUP(B16,Prestations!A:B,2,0),"")</f>
        <v/>
      </c>
      <c r="D16" s="6"/>
      <c r="E16" s="5"/>
      <c r="F16" s="3" t="str">
        <f>IFERROR(Données345[[#This Row],[P.U.]]*Données345[[#This Row],[Quantité]],"")</f>
        <v/>
      </c>
      <c r="G16" s="5"/>
    </row>
    <row r="17" spans="2:7" ht="14.25" x14ac:dyDescent="0.2">
      <c r="B17" s="72"/>
      <c r="C17" s="6" t="str">
        <f>IFERROR(VLOOKUP(B17,Prestations!A:B,2,0),"")</f>
        <v/>
      </c>
      <c r="D17" s="6"/>
      <c r="E17" s="5"/>
      <c r="F17" s="3" t="str">
        <f>IFERROR(Données345[[#This Row],[P.U.]]*Données345[[#This Row],[Quantité]],"")</f>
        <v/>
      </c>
      <c r="G17" s="5"/>
    </row>
    <row r="18" spans="2:7" ht="14.25" x14ac:dyDescent="0.2">
      <c r="B18" s="72"/>
      <c r="C18" s="6" t="str">
        <f>IFERROR(VLOOKUP(B18,Prestations!A:B,2,0),"")</f>
        <v/>
      </c>
      <c r="D18" s="6"/>
      <c r="E18" s="5"/>
      <c r="F18" s="3" t="str">
        <f>IFERROR(Données345[[#This Row],[P.U.]]*Données345[[#This Row],[Quantité]],"")</f>
        <v/>
      </c>
      <c r="G18" s="5"/>
    </row>
    <row r="19" spans="2:7" ht="14.25" x14ac:dyDescent="0.2">
      <c r="B19" s="72"/>
      <c r="C19" s="6" t="str">
        <f>IFERROR(VLOOKUP(B19,Prestations!A:B,2,0),"")</f>
        <v/>
      </c>
      <c r="D19" s="6"/>
      <c r="E19" s="5"/>
      <c r="F19" s="3" t="str">
        <f>IFERROR(Données345[[#This Row],[P.U.]]*Données345[[#This Row],[Quantité]],"")</f>
        <v/>
      </c>
      <c r="G19" s="5"/>
    </row>
    <row r="20" spans="2:7" ht="14.25" x14ac:dyDescent="0.2">
      <c r="B20" s="72"/>
      <c r="C20" s="6" t="str">
        <f>IFERROR(VLOOKUP(B20,Prestations!A:B,2,0),"")</f>
        <v/>
      </c>
      <c r="D20" s="6"/>
      <c r="E20" s="5"/>
      <c r="F20" s="3" t="str">
        <f>IFERROR(Données345[[#This Row],[P.U.]]*Données345[[#This Row],[Quantité]],"")</f>
        <v/>
      </c>
      <c r="G20" s="5"/>
    </row>
    <row r="21" spans="2:7" ht="14.25" x14ac:dyDescent="0.2">
      <c r="B21" s="72"/>
      <c r="C21" s="6" t="str">
        <f>IFERROR(VLOOKUP(B21,Prestations!A:B,2,0),"")</f>
        <v/>
      </c>
      <c r="D21" s="6"/>
      <c r="E21" s="5"/>
      <c r="F21" s="3" t="str">
        <f>IFERROR(Données345[[#This Row],[P.U.]]*Données345[[#This Row],[Quantité]],"")</f>
        <v/>
      </c>
      <c r="G21" s="5"/>
    </row>
    <row r="22" spans="2:7" ht="14.25" x14ac:dyDescent="0.2">
      <c r="B22" s="72"/>
      <c r="C22" s="6" t="str">
        <f>IFERROR(VLOOKUP(B22,Prestations!A:B,2,0),"")</f>
        <v/>
      </c>
      <c r="D22" s="6"/>
      <c r="E22" s="5"/>
      <c r="F22" s="3" t="str">
        <f>IFERROR(Données345[[#This Row],[P.U.]]*Données345[[#This Row],[Quantité]],"")</f>
        <v/>
      </c>
      <c r="G22" s="5"/>
    </row>
    <row r="23" spans="2:7" ht="14.25" x14ac:dyDescent="0.2">
      <c r="B23" s="72"/>
      <c r="C23" s="6" t="str">
        <f>IFERROR(VLOOKUP(B23,Prestations!A:B,2,0),"")</f>
        <v/>
      </c>
      <c r="D23" s="6"/>
      <c r="E23" s="5"/>
      <c r="F23" s="3" t="str">
        <f>IFERROR(Données345[[#This Row],[P.U.]]*Données345[[#This Row],[Quantité]],"")</f>
        <v/>
      </c>
      <c r="G23" s="5"/>
    </row>
    <row r="24" spans="2:7" ht="14.25" x14ac:dyDescent="0.2">
      <c r="B24" s="72"/>
      <c r="C24" s="6" t="str">
        <f>IFERROR(VLOOKUP(B24,Prestations!A:B,2,0),"")</f>
        <v/>
      </c>
      <c r="D24" s="6"/>
      <c r="E24" s="24"/>
      <c r="F24" s="3" t="str">
        <f>IFERROR(Données345[[#This Row],[P.U.]]*Données345[[#This Row],[Quantité]],"")</f>
        <v/>
      </c>
      <c r="G24" s="26"/>
    </row>
    <row r="25" spans="2:7" ht="14.25" x14ac:dyDescent="0.2">
      <c r="B25" s="72"/>
      <c r="C25" s="6" t="str">
        <f>IFERROR(VLOOKUP(B25,Prestations!A:B,2,0),"")</f>
        <v/>
      </c>
      <c r="D25" s="6"/>
      <c r="E25" s="24"/>
      <c r="F25" s="3" t="str">
        <f>IFERROR(Données345[[#This Row],[P.U.]]*Données345[[#This Row],[Quantité]],"")</f>
        <v/>
      </c>
      <c r="G25" s="26"/>
    </row>
    <row r="26" spans="2:7" ht="14.25" x14ac:dyDescent="0.2">
      <c r="B26" s="72"/>
      <c r="C26" s="6" t="str">
        <f>IFERROR(VLOOKUP(B26,Prestations!A:B,2,0),"")</f>
        <v/>
      </c>
      <c r="D26" s="6"/>
      <c r="E26" s="24"/>
      <c r="F26" s="3" t="str">
        <f>IFERROR(Données345[[#This Row],[P.U.]]*Données345[[#This Row],[Quantité]],"")</f>
        <v/>
      </c>
      <c r="G26" s="26"/>
    </row>
    <row r="27" spans="2:7" ht="22.5" customHeight="1" x14ac:dyDescent="0.2">
      <c r="C27" s="32" t="s">
        <v>1</v>
      </c>
      <c r="D27" s="32"/>
      <c r="E27" s="35" t="s">
        <v>10</v>
      </c>
      <c r="F27" s="20">
        <f>SUM(F16:F26)</f>
        <v>0</v>
      </c>
    </row>
    <row r="28" spans="2:7" ht="22.5" customHeight="1" x14ac:dyDescent="0.2">
      <c r="C28" s="7" t="s">
        <v>7</v>
      </c>
      <c r="D28" s="7"/>
      <c r="E28" s="29">
        <f>SUMIF(Données345[TVA],6,Données345[MONTANT HTVA])</f>
        <v>0</v>
      </c>
      <c r="F28" s="21">
        <f>SUMIF(Données345[TVA],6,Données345[MONTANT HTVA])*0.06</f>
        <v>0</v>
      </c>
      <c r="G28" s="7"/>
    </row>
    <row r="29" spans="2:7" ht="22.5" customHeight="1" x14ac:dyDescent="0.2">
      <c r="C29" s="7" t="s">
        <v>8</v>
      </c>
      <c r="D29" s="7"/>
      <c r="E29" s="30">
        <f>SUMIF(Données345[TVA],21,Données345[MONTANT HTVA])</f>
        <v>0</v>
      </c>
      <c r="F29" s="21">
        <f>SUMIF(Données345[TVA],21,Données345[MONTANT HTVA])*0.21</f>
        <v>0</v>
      </c>
      <c r="G29" s="7"/>
    </row>
    <row r="30" spans="2:7" ht="22.5" customHeight="1" thickBot="1" x14ac:dyDescent="0.25">
      <c r="C30" s="27" t="s">
        <v>9</v>
      </c>
      <c r="E30" s="31"/>
      <c r="F30" s="19">
        <v>0</v>
      </c>
      <c r="G30" s="17"/>
    </row>
    <row r="31" spans="2:7" ht="22.5" customHeight="1" thickBot="1" x14ac:dyDescent="0.25">
      <c r="C31" s="18" t="s">
        <v>11</v>
      </c>
      <c r="D31" s="18"/>
      <c r="E31" s="18"/>
      <c r="F31" s="33">
        <f>SUM(F27:F30)</f>
        <v>0</v>
      </c>
      <c r="G31" s="18"/>
    </row>
    <row r="32" spans="2:7" ht="30" customHeight="1" x14ac:dyDescent="0.2">
      <c r="E32" s="31"/>
    </row>
    <row r="33" spans="2:5" ht="30" customHeight="1" x14ac:dyDescent="0.2">
      <c r="B33" s="34"/>
      <c r="C33" s="22"/>
      <c r="D33" s="22"/>
      <c r="E33" s="28"/>
    </row>
    <row r="34" spans="2:5" ht="30" customHeight="1" x14ac:dyDescent="0.2">
      <c r="B34" s="34" t="s">
        <v>32</v>
      </c>
      <c r="C34" s="22">
        <f ca="1">F2+14</f>
        <v>43620</v>
      </c>
    </row>
    <row r="35" spans="2:5" ht="30" customHeight="1" x14ac:dyDescent="0.2">
      <c r="B35" s="34"/>
      <c r="C35" s="22"/>
    </row>
    <row r="36" spans="2:5" ht="30" customHeight="1" x14ac:dyDescent="0.2">
      <c r="B36" s="34"/>
      <c r="C36" s="22"/>
    </row>
    <row r="37" spans="2:5" ht="30" customHeight="1" x14ac:dyDescent="0.2">
      <c r="B37" s="34"/>
      <c r="C37" s="22"/>
    </row>
  </sheetData>
  <mergeCells count="3">
    <mergeCell ref="D7:F7"/>
    <mergeCell ref="D8:F8"/>
    <mergeCell ref="E9:F9"/>
  </mergeCells>
  <dataValidations disablePrompts="1" count="5">
    <dataValidation allowBlank="1" showInputMessage="1" showErrorMessage="1" prompt="Entrez la description du projet ou service dans la cellule à droite." sqref="C5:D5" xr:uid="{00000000-0002-0000-0000-000000000000}"/>
    <dataValidation allowBlank="1" showInputMessage="1" showErrorMessage="1" prompt="Entrez un champ personnalisé dans ce titre, et les données correspondantes dans cette colonne sous ce titre." sqref="C15:E15" xr:uid="{00000000-0002-0000-0000-000001000000}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5" xr:uid="{00000000-0002-0000-0000-000002000000}"/>
    <dataValidation allowBlank="1" showInputMessage="1" showErrorMessage="1" prompt="Entrez la description dans cette colonne sous ce titre. Les totaux figurent sous cette colonne." sqref="B15" xr:uid="{00000000-0002-0000-0000-000003000000}"/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 xr:uid="{00000000-0002-0000-0000-000004000000}"/>
  </dataValidations>
  <printOptions horizontalCentered="1"/>
  <pageMargins left="0.5" right="0.5" top="0.75" bottom="0.75" header="0.3" footer="0.3"/>
  <pageSetup paperSize="9" scale="91" fitToHeight="0" orientation="portrait" r:id="rId1"/>
  <headerFooter differentFirst="1" alignWithMargins="0">
    <oddFooter>Page &amp;P of &amp;N</oddFooter>
    <firstHeader>&amp;R&amp;"+,Normal"&amp;28Facture</firstHeader>
    <firstFooter xml:space="preserve">&amp;CConditions générales au verso du présent document.
</first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34998626667073579"/>
    <pageSetUpPr fitToPage="1"/>
  </sheetPr>
  <dimension ref="B1:G32"/>
  <sheetViews>
    <sheetView showGridLines="0" view="pageLayout" topLeftCell="A10" zoomScaleNormal="100" workbookViewId="0">
      <selection activeCell="B34" sqref="B34"/>
    </sheetView>
  </sheetViews>
  <sheetFormatPr baseColWidth="10" defaultColWidth="9" defaultRowHeight="30" customHeight="1" x14ac:dyDescent="0.2"/>
  <cols>
    <col min="1" max="1" width="2.625" style="27" customWidth="1"/>
    <col min="2" max="2" width="36.125" style="27" customWidth="1"/>
    <col min="3" max="3" width="11.375" style="27" customWidth="1"/>
    <col min="4" max="4" width="8.25" style="27" bestFit="1" customWidth="1"/>
    <col min="5" max="5" width="10.87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43606</v>
      </c>
    </row>
    <row r="3" spans="2:7" s="15" customFormat="1" ht="18.75" customHeight="1" x14ac:dyDescent="0.2">
      <c r="E3" s="11" t="s">
        <v>13</v>
      </c>
      <c r="F3" s="13">
        <v>107</v>
      </c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33</v>
      </c>
      <c r="D7" s="73" t="s">
        <v>52</v>
      </c>
      <c r="E7" s="73"/>
      <c r="F7" s="73"/>
    </row>
    <row r="8" spans="2:7" s="15" customFormat="1" ht="18.75" customHeight="1" x14ac:dyDescent="0.2">
      <c r="D8" s="74" t="s">
        <v>53</v>
      </c>
      <c r="E8" s="74"/>
      <c r="F8" s="74"/>
    </row>
    <row r="9" spans="2:7" s="15" customFormat="1" ht="18.75" customHeight="1" x14ac:dyDescent="0.2">
      <c r="D9" s="40" t="s">
        <v>54</v>
      </c>
      <c r="E9" s="74" t="s">
        <v>55</v>
      </c>
      <c r="F9" s="74"/>
    </row>
    <row r="10" spans="2:7" s="15" customFormat="1" ht="18.75" customHeight="1" x14ac:dyDescent="0.2">
      <c r="B10" s="9"/>
      <c r="C10" s="14"/>
      <c r="D10" s="40"/>
      <c r="E10" s="37"/>
      <c r="F10" s="37"/>
    </row>
    <row r="11" spans="2:7" s="15" customFormat="1" ht="18.75" customHeight="1" x14ac:dyDescent="0.2">
      <c r="B11" s="10"/>
      <c r="E11" s="14"/>
    </row>
    <row r="12" spans="2:7" s="15" customFormat="1" ht="12.75" customHeight="1" x14ac:dyDescent="0.2">
      <c r="B12" s="10"/>
      <c r="E12" s="14"/>
    </row>
    <row r="13" spans="2:7" s="66" customFormat="1" ht="12.75" customHeight="1" x14ac:dyDescent="0.2">
      <c r="B13" s="67" t="s">
        <v>57</v>
      </c>
      <c r="E13" s="68"/>
    </row>
    <row r="14" spans="2:7" s="15" customFormat="1" ht="12.75" customHeight="1" x14ac:dyDescent="0.2">
      <c r="B14" s="10"/>
      <c r="E14" s="14"/>
    </row>
    <row r="15" spans="2:7" ht="22.5" customHeight="1" x14ac:dyDescent="0.2">
      <c r="B15" s="1" t="s">
        <v>0</v>
      </c>
      <c r="C15" s="36" t="s">
        <v>12</v>
      </c>
      <c r="D15" s="5" t="s">
        <v>2</v>
      </c>
      <c r="E15" s="5" t="s">
        <v>3</v>
      </c>
      <c r="F15" s="2" t="s">
        <v>4</v>
      </c>
      <c r="G15" s="5" t="s">
        <v>5</v>
      </c>
    </row>
    <row r="16" spans="2:7" ht="14.25" x14ac:dyDescent="0.2">
      <c r="B16" s="44"/>
      <c r="C16" s="6"/>
      <c r="D16" s="6"/>
      <c r="E16" s="5"/>
      <c r="F16" s="3"/>
      <c r="G16" s="5"/>
    </row>
    <row r="17" spans="2:7" ht="14.25" x14ac:dyDescent="0.2">
      <c r="B17" s="41"/>
      <c r="C17" s="6"/>
      <c r="D17" s="6"/>
      <c r="E17" s="5"/>
      <c r="F17" s="3"/>
      <c r="G17" s="5"/>
    </row>
    <row r="18" spans="2:7" ht="14.25" x14ac:dyDescent="0.2">
      <c r="B18" s="41"/>
      <c r="C18" s="6"/>
      <c r="D18" s="6"/>
      <c r="E18" s="5"/>
      <c r="F18" s="3"/>
      <c r="G18" s="5"/>
    </row>
    <row r="19" spans="2:7" ht="14.25" x14ac:dyDescent="0.2">
      <c r="B19" s="41"/>
      <c r="C19" s="6"/>
      <c r="D19" s="6"/>
      <c r="E19" s="5"/>
      <c r="F19" s="3"/>
      <c r="G19" s="5"/>
    </row>
    <row r="20" spans="2:7" ht="14.25" x14ac:dyDescent="0.2">
      <c r="B20" s="41"/>
      <c r="C20" s="6"/>
      <c r="D20" s="6"/>
      <c r="E20" s="24"/>
      <c r="F20" s="25"/>
      <c r="G20" s="26"/>
    </row>
    <row r="21" spans="2:7" ht="14.25" x14ac:dyDescent="0.2">
      <c r="B21" s="41"/>
      <c r="C21" s="6"/>
      <c r="D21" s="6"/>
      <c r="E21" s="24"/>
      <c r="F21" s="25"/>
      <c r="G21" s="26"/>
    </row>
    <row r="22" spans="2:7" ht="14.25" x14ac:dyDescent="0.2">
      <c r="B22" s="41"/>
      <c r="C22" s="49"/>
      <c r="D22" s="6"/>
      <c r="E22" s="24"/>
      <c r="F22" s="25"/>
      <c r="G22" s="26"/>
    </row>
    <row r="23" spans="2:7" ht="14.25" x14ac:dyDescent="0.2">
      <c r="B23" s="41"/>
      <c r="C23" s="49"/>
      <c r="D23" s="6"/>
      <c r="E23" s="24"/>
      <c r="F23" s="25"/>
      <c r="G23" s="26"/>
    </row>
    <row r="24" spans="2:7" ht="14.25" x14ac:dyDescent="0.2">
      <c r="B24" s="41"/>
      <c r="C24" s="49"/>
      <c r="D24" s="6"/>
      <c r="E24" s="24"/>
      <c r="F24" s="25"/>
      <c r="G24" s="26"/>
    </row>
    <row r="25" spans="2:7" ht="30" customHeight="1" x14ac:dyDescent="0.2">
      <c r="B25" s="45"/>
      <c r="C25" s="46" t="s">
        <v>1</v>
      </c>
      <c r="D25" s="46"/>
      <c r="E25" s="48" t="s">
        <v>10</v>
      </c>
      <c r="F25" s="57">
        <f>SUM(F16:F24)</f>
        <v>0</v>
      </c>
      <c r="G25" s="45"/>
    </row>
    <row r="26" spans="2:7" ht="30" customHeight="1" x14ac:dyDescent="0.2">
      <c r="B26" s="45"/>
      <c r="C26" s="47" t="s">
        <v>7</v>
      </c>
      <c r="D26" s="46"/>
      <c r="E26" s="53">
        <f>SUMIF(Données3456[TVA],6,Données3456[MONTANT HTVA])</f>
        <v>0</v>
      </c>
      <c r="F26" s="58">
        <f>SUMIF(Données3456[TVA],6,Données3456[MONTANT HTVA])*0.06</f>
        <v>0</v>
      </c>
      <c r="G26" s="47"/>
    </row>
    <row r="27" spans="2:7" ht="30" customHeight="1" x14ac:dyDescent="0.2">
      <c r="B27" s="45"/>
      <c r="C27" s="47" t="s">
        <v>8</v>
      </c>
      <c r="D27" s="46"/>
      <c r="E27" s="54">
        <f>SUMIF(Données3456[TVA],21,Données3456[MONTANT HTVA])</f>
        <v>0</v>
      </c>
      <c r="F27" s="58">
        <f>SUMIF(Données3456[TVA],21,Données3456[MONTANT HTVA])*0.21</f>
        <v>0</v>
      </c>
      <c r="G27" s="47"/>
    </row>
    <row r="28" spans="2:7" ht="30" customHeight="1" thickBot="1" x14ac:dyDescent="0.25">
      <c r="B28" s="50"/>
      <c r="C28" s="50" t="s">
        <v>9</v>
      </c>
      <c r="D28" s="50"/>
      <c r="E28" s="55"/>
      <c r="F28" s="59">
        <v>0</v>
      </c>
      <c r="G28" s="51"/>
    </row>
    <row r="29" spans="2:7" ht="30" customHeight="1" thickBot="1" x14ac:dyDescent="0.25">
      <c r="B29" s="50"/>
      <c r="C29" s="52" t="s">
        <v>11</v>
      </c>
      <c r="D29" s="52"/>
      <c r="E29" s="56"/>
      <c r="F29" s="60">
        <f>SUM(F25:F28)</f>
        <v>0</v>
      </c>
      <c r="G29" s="52"/>
    </row>
    <row r="30" spans="2:7" ht="30" customHeight="1" x14ac:dyDescent="0.2">
      <c r="E30" s="31"/>
    </row>
    <row r="31" spans="2:7" ht="30" customHeight="1" x14ac:dyDescent="0.2">
      <c r="B31" s="22" t="s">
        <v>35</v>
      </c>
      <c r="C31" s="22"/>
    </row>
    <row r="32" spans="2:7" ht="30" customHeight="1" x14ac:dyDescent="0.2">
      <c r="B32" s="34"/>
      <c r="C32" s="22"/>
    </row>
  </sheetData>
  <mergeCells count="3">
    <mergeCell ref="D7:F7"/>
    <mergeCell ref="D8:F8"/>
    <mergeCell ref="E9:F9"/>
  </mergeCells>
  <dataValidations disablePrompts="1" count="5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 xr:uid="{00000000-0002-0000-0100-000000000000}"/>
    <dataValidation allowBlank="1" showInputMessage="1" showErrorMessage="1" prompt="Entrez la description dans cette colonne sous ce titre. Les totaux figurent sous cette colonne." sqref="B15" xr:uid="{00000000-0002-0000-0100-000001000000}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5" xr:uid="{00000000-0002-0000-0100-000002000000}"/>
    <dataValidation allowBlank="1" showInputMessage="1" showErrorMessage="1" prompt="Entrez la description du projet ou service dans la cellule à droite." sqref="C5:D5" xr:uid="{00000000-0002-0000-0100-000003000000}"/>
    <dataValidation allowBlank="1" showInputMessage="1" showErrorMessage="1" prompt="Entrez un champ personnalisé dans ce titre, et les données correspondantes dans cette colonne sous ce titre." sqref="C15:E15" xr:uid="{00000000-0002-0000-0100-000004000000}"/>
  </dataValidations>
  <printOptions horizontalCentered="1"/>
  <pageMargins left="0.5" right="0.5" top="0.75" bottom="0.75" header="0.3" footer="0.3"/>
  <pageSetup paperSize="9" scale="93" fitToHeight="0" orientation="portrait" r:id="rId1"/>
  <headerFooter differentFirst="1" alignWithMargins="0">
    <oddFooter>Page &amp;P of &amp;N</oddFooter>
    <firstHeader>&amp;R&amp;"+,Normal"&amp;28Devis</firstHeader>
    <firstFooter xml:space="preserve">&amp;CConditions générales au verso du présent document.
</first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 tint="0.34998626667073579"/>
    <pageSetUpPr fitToPage="1"/>
  </sheetPr>
  <dimension ref="B1:G37"/>
  <sheetViews>
    <sheetView showGridLines="0" view="pageLayout" topLeftCell="A34" zoomScaleNormal="100" workbookViewId="0">
      <selection activeCell="F37" sqref="F37"/>
    </sheetView>
  </sheetViews>
  <sheetFormatPr baseColWidth="10" defaultColWidth="9" defaultRowHeight="30" customHeight="1" x14ac:dyDescent="0.2"/>
  <cols>
    <col min="1" max="1" width="2.625" style="27" customWidth="1"/>
    <col min="2" max="2" width="36.25" style="27" customWidth="1"/>
    <col min="3" max="3" width="16.25" style="27" customWidth="1"/>
    <col min="4" max="4" width="7.375" style="27" customWidth="1"/>
    <col min="5" max="5" width="9.25" style="27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42" t="s">
        <v>6</v>
      </c>
      <c r="F2" s="12">
        <f ca="1">TODAY()</f>
        <v>43606</v>
      </c>
    </row>
    <row r="3" spans="2:7" s="15" customFormat="1" ht="18.75" customHeight="1" x14ac:dyDescent="0.2">
      <c r="D3" s="75" t="s">
        <v>39</v>
      </c>
      <c r="E3" s="75"/>
      <c r="F3" s="15">
        <v>75</v>
      </c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33</v>
      </c>
      <c r="D7" s="73" t="s">
        <v>52</v>
      </c>
      <c r="E7" s="73"/>
      <c r="F7" s="73"/>
    </row>
    <row r="8" spans="2:7" s="15" customFormat="1" ht="18.75" customHeight="1" x14ac:dyDescent="0.2">
      <c r="D8" s="74" t="s">
        <v>53</v>
      </c>
      <c r="E8" s="74"/>
      <c r="F8" s="74"/>
    </row>
    <row r="9" spans="2:7" s="15" customFormat="1" ht="18.75" customHeight="1" x14ac:dyDescent="0.2">
      <c r="D9" s="40" t="s">
        <v>54</v>
      </c>
      <c r="E9" s="74" t="s">
        <v>55</v>
      </c>
      <c r="F9" s="74"/>
    </row>
    <row r="10" spans="2:7" s="15" customFormat="1" ht="18.75" customHeight="1" x14ac:dyDescent="0.2">
      <c r="B10" s="9"/>
      <c r="C10" s="14"/>
      <c r="D10" s="40"/>
      <c r="E10" s="37"/>
      <c r="F10" s="37"/>
    </row>
    <row r="11" spans="2:7" s="15" customFormat="1" ht="18.75" customHeight="1" x14ac:dyDescent="0.2">
      <c r="B11" s="10"/>
      <c r="E11" s="14"/>
    </row>
    <row r="12" spans="2:7" s="15" customFormat="1" ht="12.75" customHeight="1" x14ac:dyDescent="0.2">
      <c r="B12" s="10"/>
      <c r="E12" s="14"/>
    </row>
    <row r="13" spans="2:7" s="66" customFormat="1" ht="12.75" customHeight="1" x14ac:dyDescent="0.2">
      <c r="B13" s="67" t="s">
        <v>57</v>
      </c>
      <c r="E13" s="68"/>
    </row>
    <row r="14" spans="2:7" s="15" customFormat="1" ht="12.75" customHeight="1" x14ac:dyDescent="0.2">
      <c r="B14" s="10"/>
      <c r="E14" s="14"/>
    </row>
    <row r="15" spans="2:7" ht="22.5" customHeight="1" x14ac:dyDescent="0.2">
      <c r="B15" s="1" t="s">
        <v>0</v>
      </c>
      <c r="C15" s="5" t="s">
        <v>2</v>
      </c>
      <c r="D15" s="36" t="s">
        <v>12</v>
      </c>
      <c r="E15" s="5" t="s">
        <v>3</v>
      </c>
      <c r="F15" s="2" t="s">
        <v>4</v>
      </c>
      <c r="G15" s="5" t="s">
        <v>5</v>
      </c>
    </row>
    <row r="16" spans="2:7" ht="18" customHeight="1" x14ac:dyDescent="0.2">
      <c r="B16" s="43"/>
      <c r="C16" s="6" t="str">
        <f>IFERROR(VLOOKUP(B16,Prestations!A:B,2,0),"")</f>
        <v/>
      </c>
      <c r="D16" s="6"/>
      <c r="E16" s="5"/>
      <c r="F16" s="3"/>
      <c r="G16" s="5"/>
    </row>
    <row r="17" spans="2:7" ht="18" customHeight="1" x14ac:dyDescent="0.2">
      <c r="B17" s="43"/>
      <c r="C17" s="6" t="str">
        <f>IFERROR(VLOOKUP(B17,Prestations!A:B,2,0),"")</f>
        <v/>
      </c>
      <c r="D17" s="6"/>
      <c r="E17" s="5"/>
      <c r="F17" s="3" t="str">
        <f>IFERROR(Données34[[#This Row],[P.U.]]*Données34[[#This Row],[Quantité]],"")</f>
        <v/>
      </c>
      <c r="G17" s="5"/>
    </row>
    <row r="18" spans="2:7" ht="18" customHeight="1" x14ac:dyDescent="0.2">
      <c r="B18" s="43"/>
      <c r="C18" s="6"/>
      <c r="D18" s="6"/>
      <c r="E18" s="5"/>
      <c r="F18" s="3"/>
      <c r="G18" s="5"/>
    </row>
    <row r="19" spans="2:7" ht="18" customHeight="1" x14ac:dyDescent="0.2">
      <c r="B19" s="43"/>
      <c r="C19" s="6"/>
      <c r="D19" s="6"/>
      <c r="E19" s="5"/>
      <c r="F19" s="3"/>
      <c r="G19" s="5"/>
    </row>
    <row r="20" spans="2:7" ht="18" customHeight="1" x14ac:dyDescent="0.2">
      <c r="B20" s="43"/>
      <c r="C20" s="6"/>
      <c r="D20" s="6"/>
      <c r="E20" s="5"/>
      <c r="F20" s="3"/>
      <c r="G20" s="5"/>
    </row>
    <row r="21" spans="2:7" ht="18" customHeight="1" x14ac:dyDescent="0.2">
      <c r="B21" s="43"/>
      <c r="C21" s="6"/>
      <c r="D21" s="6"/>
      <c r="E21" s="5"/>
      <c r="F21" s="3"/>
      <c r="G21" s="5"/>
    </row>
    <row r="22" spans="2:7" ht="18" customHeight="1" x14ac:dyDescent="0.2">
      <c r="B22" s="43"/>
      <c r="C22" s="6"/>
      <c r="D22" s="6"/>
      <c r="E22" s="5"/>
      <c r="F22" s="3"/>
      <c r="G22" s="5"/>
    </row>
    <row r="23" spans="2:7" ht="18" customHeight="1" x14ac:dyDescent="0.2">
      <c r="B23" s="43"/>
      <c r="C23" s="6" t="str">
        <f>IFERROR(VLOOKUP(B23,Prestations!A:B,2,0),"")</f>
        <v/>
      </c>
      <c r="D23" s="6"/>
      <c r="E23" s="5"/>
      <c r="F23" s="3" t="str">
        <f>IFERROR(Données34[[#This Row],[P.U.]]*Données34[[#This Row],[Quantité]],"")</f>
        <v/>
      </c>
      <c r="G23" s="5"/>
    </row>
    <row r="24" spans="2:7" ht="18" customHeight="1" x14ac:dyDescent="0.2">
      <c r="B24" s="43"/>
      <c r="C24" s="6" t="str">
        <f>IFERROR(VLOOKUP(B24,Prestations!A:B,2,0),"")</f>
        <v/>
      </c>
      <c r="D24" s="6"/>
      <c r="E24" s="24"/>
      <c r="F24" s="25" t="str">
        <f>IFERROR(Données34[[#This Row],[P.U.]]*Données34[[#This Row],[Quantité]],"")</f>
        <v/>
      </c>
      <c r="G24" s="26"/>
    </row>
    <row r="25" spans="2:7" ht="18" customHeight="1" x14ac:dyDescent="0.2">
      <c r="B25" s="43"/>
      <c r="C25" s="6" t="str">
        <f>IFERROR(VLOOKUP(B25,Prestations!A:B,2,0),"")</f>
        <v/>
      </c>
      <c r="D25" s="6"/>
      <c r="E25" s="24"/>
      <c r="F25" s="25" t="str">
        <f>IFERROR(Données34[[#This Row],[P.U.]]*Données34[[#This Row],[Quantité]],"")</f>
        <v/>
      </c>
      <c r="G25" s="26"/>
    </row>
    <row r="26" spans="2:7" ht="18" customHeight="1" x14ac:dyDescent="0.2">
      <c r="B26" s="43"/>
      <c r="C26" s="6" t="str">
        <f>IFERROR(VLOOKUP(B26,Prestations!A:B,2,0),"")</f>
        <v/>
      </c>
      <c r="D26" s="6"/>
      <c r="E26" s="24"/>
      <c r="F26" s="25" t="str">
        <f>IFERROR(Données34[[#This Row],[P.U.]]*Données34[[#This Row],[Quantité]],"")</f>
        <v/>
      </c>
      <c r="G26" s="26"/>
    </row>
    <row r="27" spans="2:7" ht="22.5" customHeight="1" x14ac:dyDescent="0.2">
      <c r="C27" s="32" t="s">
        <v>1</v>
      </c>
      <c r="D27" s="32"/>
      <c r="E27" s="35" t="s">
        <v>10</v>
      </c>
      <c r="F27" s="20">
        <f>SUM(F16:F26)</f>
        <v>0</v>
      </c>
    </row>
    <row r="28" spans="2:7" ht="22.5" customHeight="1" x14ac:dyDescent="0.2">
      <c r="C28" s="7" t="s">
        <v>7</v>
      </c>
      <c r="D28" s="7"/>
      <c r="E28" s="29">
        <f>SUMIF(Données34[TVA],6,Données34[MONTANT HTVA])</f>
        <v>0</v>
      </c>
      <c r="F28" s="21">
        <f>SUMIF(Données34[TVA],6,Données34[MONTANT HTVA])*0.06</f>
        <v>0</v>
      </c>
      <c r="G28" s="7"/>
    </row>
    <row r="29" spans="2:7" ht="22.5" customHeight="1" x14ac:dyDescent="0.2">
      <c r="C29" s="7" t="s">
        <v>8</v>
      </c>
      <c r="D29" s="7"/>
      <c r="E29" s="30">
        <f>SUMIF(Données34[TVA],21,Données34[MONTANT HTVA])</f>
        <v>0</v>
      </c>
      <c r="F29" s="21">
        <f>SUMIF(Données34[TVA],21,Données34[MONTANT HTVA])*0.21</f>
        <v>0</v>
      </c>
      <c r="G29" s="7"/>
    </row>
    <row r="30" spans="2:7" ht="22.5" customHeight="1" thickBot="1" x14ac:dyDescent="0.25">
      <c r="C30" s="27" t="s">
        <v>9</v>
      </c>
      <c r="E30" s="31"/>
      <c r="F30" s="19">
        <v>0</v>
      </c>
      <c r="G30" s="17"/>
    </row>
    <row r="31" spans="2:7" ht="22.5" customHeight="1" thickBot="1" x14ac:dyDescent="0.25">
      <c r="C31" s="18" t="s">
        <v>11</v>
      </c>
      <c r="D31" s="18"/>
      <c r="E31" s="18"/>
      <c r="F31" s="33">
        <f>SUM(F27:F30)</f>
        <v>0</v>
      </c>
      <c r="G31" s="18"/>
    </row>
    <row r="32" spans="2:7" ht="30" customHeight="1" x14ac:dyDescent="0.2">
      <c r="E32" s="31"/>
    </row>
    <row r="33" spans="2:5" ht="30" customHeight="1" x14ac:dyDescent="0.2">
      <c r="B33" s="34"/>
      <c r="C33" s="22"/>
      <c r="D33" s="22"/>
      <c r="E33" s="28"/>
    </row>
    <row r="34" spans="2:5" ht="30" customHeight="1" x14ac:dyDescent="0.2">
      <c r="B34" s="34"/>
      <c r="C34" s="22"/>
    </row>
    <row r="35" spans="2:5" ht="30" customHeight="1" x14ac:dyDescent="0.2">
      <c r="B35" s="34"/>
      <c r="C35" s="22"/>
    </row>
    <row r="36" spans="2:5" ht="30" customHeight="1" x14ac:dyDescent="0.2">
      <c r="B36" s="34"/>
      <c r="C36" s="22"/>
    </row>
    <row r="37" spans="2:5" ht="30" customHeight="1" x14ac:dyDescent="0.2">
      <c r="B37" s="34"/>
      <c r="C37" s="22"/>
    </row>
  </sheetData>
  <mergeCells count="4">
    <mergeCell ref="D7:F7"/>
    <mergeCell ref="D8:F8"/>
    <mergeCell ref="E9:F9"/>
    <mergeCell ref="D3:E3"/>
  </mergeCells>
  <dataValidations disablePrompts="1" count="5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 xr:uid="{00000000-0002-0000-0200-000000000000}"/>
    <dataValidation allowBlank="1" showInputMessage="1" showErrorMessage="1" prompt="Entrez la description dans cette colonne sous ce titre. Les totaux figurent sous cette colonne." sqref="B15" xr:uid="{00000000-0002-0000-0200-000001000000}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5" xr:uid="{00000000-0002-0000-0200-000002000000}"/>
    <dataValidation allowBlank="1" showInputMessage="1" showErrorMessage="1" prompt="Entrez un champ personnalisé dans ce titre, et les données correspondantes dans cette colonne sous ce titre." sqref="C15:E15" xr:uid="{00000000-0002-0000-0200-000003000000}"/>
    <dataValidation allowBlank="1" showInputMessage="1" showErrorMessage="1" prompt="Entrez la description du projet ou service dans la cellule à droite." sqref="C5:D5" xr:uid="{00000000-0002-0000-0200-000004000000}"/>
  </dataValidations>
  <printOptions horizontalCentered="1"/>
  <pageMargins left="0.5" right="0.5" top="0.75" bottom="0.75" header="0.3" footer="0.3"/>
  <pageSetup paperSize="9" scale="91" fitToHeight="0" orientation="portrait" r:id="rId1"/>
  <headerFooter differentFirst="1" alignWithMargins="0">
    <oddFooter>Page &amp;P of &amp;N</oddFooter>
    <firstHeader>&amp;R&amp;"+,Normal"&amp;28Note de crédit</firstHeader>
    <firstFooter xml:space="preserve">&amp;CConditions générales au verso du présent document.
</first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24"/>
  <sheetViews>
    <sheetView workbookViewId="0">
      <selection activeCell="B29" sqref="B29"/>
    </sheetView>
  </sheetViews>
  <sheetFormatPr baseColWidth="10" defaultRowHeight="14.25" x14ac:dyDescent="0.2"/>
  <cols>
    <col min="1" max="1" width="32.5" bestFit="1" customWidth="1"/>
  </cols>
  <sheetData>
    <row r="1" spans="1:2" x14ac:dyDescent="0.2">
      <c r="A1" s="4" t="s">
        <v>24</v>
      </c>
      <c r="B1" s="27">
        <v>7</v>
      </c>
    </row>
    <row r="2" spans="1:2" s="27" customFormat="1" x14ac:dyDescent="0.2">
      <c r="A2" s="4" t="s">
        <v>22</v>
      </c>
      <c r="B2" s="27">
        <v>0.7</v>
      </c>
    </row>
    <row r="3" spans="1:2" s="27" customFormat="1" x14ac:dyDescent="0.2">
      <c r="A3" s="4" t="s">
        <v>29</v>
      </c>
      <c r="B3" s="27">
        <v>1.5</v>
      </c>
    </row>
    <row r="4" spans="1:2" s="27" customFormat="1" x14ac:dyDescent="0.2">
      <c r="A4" s="4" t="s">
        <v>30</v>
      </c>
      <c r="B4" s="27">
        <v>60</v>
      </c>
    </row>
    <row r="5" spans="1:2" s="27" customFormat="1" x14ac:dyDescent="0.2">
      <c r="A5" s="27" t="s">
        <v>40</v>
      </c>
    </row>
    <row r="6" spans="1:2" s="27" customFormat="1" x14ac:dyDescent="0.2">
      <c r="A6" s="27" t="s">
        <v>41</v>
      </c>
    </row>
    <row r="7" spans="1:2" s="27" customFormat="1" x14ac:dyDescent="0.2">
      <c r="A7" s="27" t="s">
        <v>42</v>
      </c>
    </row>
    <row r="8" spans="1:2" s="27" customFormat="1" x14ac:dyDescent="0.2">
      <c r="A8" s="27" t="s">
        <v>43</v>
      </c>
    </row>
    <row r="9" spans="1:2" s="27" customFormat="1" x14ac:dyDescent="0.2">
      <c r="A9" s="27" t="s">
        <v>44</v>
      </c>
    </row>
    <row r="10" spans="1:2" s="27" customFormat="1" x14ac:dyDescent="0.2">
      <c r="A10" s="27" t="s">
        <v>45</v>
      </c>
    </row>
    <row r="11" spans="1:2" s="27" customFormat="1" x14ac:dyDescent="0.2">
      <c r="A11" s="27" t="s">
        <v>46</v>
      </c>
    </row>
    <row r="12" spans="1:2" s="27" customFormat="1" x14ac:dyDescent="0.2">
      <c r="A12" s="27" t="s">
        <v>47</v>
      </c>
    </row>
    <row r="13" spans="1:2" s="27" customFormat="1" x14ac:dyDescent="0.2">
      <c r="A13" s="27" t="s">
        <v>48</v>
      </c>
    </row>
    <row r="14" spans="1:2" x14ac:dyDescent="0.2">
      <c r="A14" s="27" t="s">
        <v>49</v>
      </c>
      <c r="B14" s="27"/>
    </row>
    <row r="15" spans="1:2" x14ac:dyDescent="0.2">
      <c r="A15" s="27" t="s">
        <v>50</v>
      </c>
      <c r="B15" s="27"/>
    </row>
    <row r="16" spans="1:2" x14ac:dyDescent="0.2">
      <c r="A16" s="27" t="s">
        <v>51</v>
      </c>
      <c r="B16" s="27"/>
    </row>
    <row r="17" spans="1:6" x14ac:dyDescent="0.2">
      <c r="A17" s="4" t="s">
        <v>26</v>
      </c>
      <c r="B17" s="27">
        <v>3</v>
      </c>
    </row>
    <row r="18" spans="1:6" x14ac:dyDescent="0.2">
      <c r="A18" s="4" t="s">
        <v>31</v>
      </c>
      <c r="B18" s="27">
        <v>35</v>
      </c>
    </row>
    <row r="19" spans="1:6" x14ac:dyDescent="0.2">
      <c r="A19" s="4" t="s">
        <v>27</v>
      </c>
      <c r="B19" s="27">
        <v>70</v>
      </c>
      <c r="F19" s="16"/>
    </row>
    <row r="20" spans="1:6" x14ac:dyDescent="0.2">
      <c r="A20" s="4" t="s">
        <v>20</v>
      </c>
      <c r="B20" s="27">
        <v>0.8</v>
      </c>
      <c r="F20" s="16"/>
    </row>
    <row r="21" spans="1:6" x14ac:dyDescent="0.2">
      <c r="A21" s="39" t="s">
        <v>28</v>
      </c>
      <c r="B21" s="27"/>
    </row>
    <row r="22" spans="1:6" x14ac:dyDescent="0.2">
      <c r="A22" s="4" t="s">
        <v>21</v>
      </c>
      <c r="B22" s="27">
        <v>0.8</v>
      </c>
    </row>
    <row r="23" spans="1:6" x14ac:dyDescent="0.2">
      <c r="A23" s="4" t="s">
        <v>23</v>
      </c>
      <c r="B23" s="27">
        <v>3</v>
      </c>
    </row>
    <row r="24" spans="1:6" x14ac:dyDescent="0.2">
      <c r="A24" s="4" t="s">
        <v>25</v>
      </c>
      <c r="B24" s="27">
        <v>15</v>
      </c>
    </row>
  </sheetData>
  <sortState ref="A1:F31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382"/>
  <sheetViews>
    <sheetView showFormulas="1" topLeftCell="B1" workbookViewId="0">
      <pane ySplit="1" topLeftCell="A2" activePane="bottomLeft" state="frozen"/>
      <selection pane="bottomLeft" activeCell="D46" sqref="D46"/>
    </sheetView>
  </sheetViews>
  <sheetFormatPr baseColWidth="10" defaultColWidth="17.375" defaultRowHeight="14.25" x14ac:dyDescent="0.2"/>
  <cols>
    <col min="1" max="1" width="15.625" style="38" bestFit="1" customWidth="1"/>
    <col min="2" max="2" width="13.625" style="38" bestFit="1" customWidth="1"/>
    <col min="3" max="3" width="2.625" style="38" bestFit="1" customWidth="1"/>
    <col min="4" max="4" width="8.75" style="38" bestFit="1" customWidth="1"/>
    <col min="5" max="5" width="17.375" style="38" bestFit="1" customWidth="1"/>
    <col min="6" max="6" width="7.25" style="38" bestFit="1" customWidth="1"/>
    <col min="7" max="7" width="5.875" style="38" bestFit="1" customWidth="1"/>
    <col min="8" max="8" width="6.75" style="38" bestFit="1" customWidth="1"/>
    <col min="9" max="9" width="2.875" style="38" bestFit="1" customWidth="1"/>
    <col min="10" max="16384" width="17.375" style="38"/>
  </cols>
  <sheetData>
    <row r="1" spans="1:9" x14ac:dyDescent="0.2">
      <c r="A1" s="38" t="s">
        <v>14</v>
      </c>
      <c r="B1" s="38" t="s">
        <v>15</v>
      </c>
      <c r="C1" s="38" t="s">
        <v>16</v>
      </c>
      <c r="D1" s="38" t="s">
        <v>17</v>
      </c>
      <c r="E1" s="38" t="s">
        <v>36</v>
      </c>
      <c r="F1" s="38" t="s">
        <v>18</v>
      </c>
      <c r="G1" s="38" t="s">
        <v>37</v>
      </c>
      <c r="H1" s="38" t="s">
        <v>38</v>
      </c>
      <c r="I1" s="38" t="s">
        <v>19</v>
      </c>
    </row>
    <row r="2" spans="1:9" x14ac:dyDescent="0.2">
      <c r="A2" s="38" t="s">
        <v>52</v>
      </c>
      <c r="B2" s="38" t="s">
        <v>53</v>
      </c>
      <c r="C2" s="38" t="s">
        <v>54</v>
      </c>
      <c r="D2" s="38" t="s">
        <v>55</v>
      </c>
      <c r="E2" s="61" t="s">
        <v>56</v>
      </c>
    </row>
    <row r="3" spans="1:9" x14ac:dyDescent="0.2">
      <c r="E3" s="71"/>
    </row>
    <row r="4" spans="1:9" x14ac:dyDescent="0.2">
      <c r="E4" s="63"/>
    </row>
    <row r="5" spans="1:9" x14ac:dyDescent="0.2">
      <c r="E5" s="63"/>
    </row>
    <row r="6" spans="1:9" x14ac:dyDescent="0.2">
      <c r="E6" s="63"/>
    </row>
    <row r="7" spans="1:9" x14ac:dyDescent="0.2">
      <c r="E7" s="63"/>
    </row>
    <row r="8" spans="1:9" x14ac:dyDescent="0.2">
      <c r="E8" s="63"/>
    </row>
    <row r="9" spans="1:9" x14ac:dyDescent="0.2">
      <c r="E9" s="63"/>
    </row>
    <row r="10" spans="1:9" x14ac:dyDescent="0.2">
      <c r="E10" s="63"/>
    </row>
    <row r="11" spans="1:9" x14ac:dyDescent="0.2">
      <c r="E11" s="63"/>
    </row>
    <row r="12" spans="1:9" x14ac:dyDescent="0.2">
      <c r="E12" s="63"/>
    </row>
    <row r="13" spans="1:9" x14ac:dyDescent="0.2">
      <c r="E13" s="63"/>
    </row>
    <row r="15" spans="1:9" x14ac:dyDescent="0.2">
      <c r="E15" s="63"/>
    </row>
    <row r="18" spans="5:5" x14ac:dyDescent="0.2">
      <c r="E18" s="61"/>
    </row>
    <row r="23" spans="5:5" x14ac:dyDescent="0.2">
      <c r="E23" s="61"/>
    </row>
    <row r="25" spans="5:5" x14ac:dyDescent="0.2">
      <c r="E25" s="61"/>
    </row>
    <row r="26" spans="5:5" x14ac:dyDescent="0.2">
      <c r="E26" s="61"/>
    </row>
    <row r="28" spans="5:5" x14ac:dyDescent="0.2">
      <c r="E28" s="61"/>
    </row>
    <row r="31" spans="5:5" x14ac:dyDescent="0.2">
      <c r="E31" s="61"/>
    </row>
    <row r="37" spans="1:5" x14ac:dyDescent="0.2">
      <c r="A37" s="62"/>
      <c r="E37" s="61"/>
    </row>
    <row r="41" spans="1:5" x14ac:dyDescent="0.2">
      <c r="E41" s="61"/>
    </row>
    <row r="43" spans="1:5" x14ac:dyDescent="0.2">
      <c r="E43" s="61"/>
    </row>
    <row r="46" spans="1:5" x14ac:dyDescent="0.2">
      <c r="E46" s="61"/>
    </row>
    <row r="47" spans="1:5" x14ac:dyDescent="0.2">
      <c r="E47" s="61"/>
    </row>
    <row r="49" spans="5:5" x14ac:dyDescent="0.2">
      <c r="E49" s="61"/>
    </row>
    <row r="51" spans="5:5" x14ac:dyDescent="0.2">
      <c r="E51" s="61"/>
    </row>
    <row r="52" spans="5:5" x14ac:dyDescent="0.2">
      <c r="E52" s="61"/>
    </row>
    <row r="55" spans="5:5" x14ac:dyDescent="0.2">
      <c r="E55" s="61"/>
    </row>
    <row r="113" spans="5:5" x14ac:dyDescent="0.2">
      <c r="E113" s="61"/>
    </row>
    <row r="286" spans="1:1" x14ac:dyDescent="0.2">
      <c r="A286" s="65"/>
    </row>
    <row r="340" spans="5:5" x14ac:dyDescent="0.2">
      <c r="E340" s="61"/>
    </row>
    <row r="363" spans="1:5" x14ac:dyDescent="0.2">
      <c r="A363" s="62"/>
    </row>
    <row r="364" spans="1:5" x14ac:dyDescent="0.2">
      <c r="A364" s="62"/>
    </row>
    <row r="368" spans="1:5" x14ac:dyDescent="0.2">
      <c r="E368" s="63"/>
    </row>
    <row r="369" spans="5:5" x14ac:dyDescent="0.2">
      <c r="E369" s="63"/>
    </row>
    <row r="370" spans="5:5" x14ac:dyDescent="0.2">
      <c r="E370" s="63"/>
    </row>
    <row r="371" spans="5:5" x14ac:dyDescent="0.2">
      <c r="E371" s="63"/>
    </row>
    <row r="372" spans="5:5" x14ac:dyDescent="0.2">
      <c r="E372" s="63"/>
    </row>
    <row r="373" spans="5:5" x14ac:dyDescent="0.2">
      <c r="E373" s="63"/>
    </row>
    <row r="374" spans="5:5" x14ac:dyDescent="0.2">
      <c r="E374" s="63"/>
    </row>
    <row r="375" spans="5:5" x14ac:dyDescent="0.2">
      <c r="E375" s="63"/>
    </row>
    <row r="376" spans="5:5" x14ac:dyDescent="0.2">
      <c r="E376" s="63"/>
    </row>
    <row r="377" spans="5:5" x14ac:dyDescent="0.2">
      <c r="E377" s="63"/>
    </row>
    <row r="378" spans="5:5" x14ac:dyDescent="0.2">
      <c r="E378" s="63"/>
    </row>
    <row r="379" spans="5:5" x14ac:dyDescent="0.2">
      <c r="E379" s="63"/>
    </row>
    <row r="380" spans="5:5" x14ac:dyDescent="0.2">
      <c r="E380" s="63"/>
    </row>
    <row r="381" spans="5:5" x14ac:dyDescent="0.2">
      <c r="E381" s="63"/>
    </row>
    <row r="382" spans="5:5" x14ac:dyDescent="0.2">
      <c r="E382" s="64"/>
    </row>
  </sheetData>
  <autoFilter ref="A1:I452" xr:uid="{00000000-0009-0000-0000-000004000000}">
    <sortState ref="A2:I382">
      <sortCondition ref="A1:A452"/>
    </sortState>
  </autoFilter>
  <sortState ref="A2:I378">
    <sortCondition ref="A1"/>
  </sortState>
  <hyperlinks>
    <hyperlink ref="E2" r:id="rId1" display="ch.swaelens@immocegi.be" xr:uid="{9C279BE5-F061-4023-8580-D17E20DE8296}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Devis</vt:lpstr>
      <vt:lpstr>Note Crédit</vt:lpstr>
      <vt:lpstr>Prestations</vt:lpstr>
      <vt:lpstr>Listing</vt:lpstr>
      <vt:lpstr>Devis!Impression_des_titres</vt:lpstr>
      <vt:lpstr>Facture!Impression_des_titres</vt:lpstr>
      <vt:lpstr>'Note Crédit'!Impression_des_titres</vt:lpstr>
      <vt:lpstr>Listing</vt:lpstr>
      <vt:lpstr>Noms</vt:lpstr>
      <vt:lpstr>Produit</vt:lpstr>
      <vt:lpstr>Devis!TitreColonne1</vt:lpstr>
      <vt:lpstr>Facture!TitreColonne1</vt:lpstr>
      <vt:lpstr>'Note Crédit'!TitreColonne1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2018-08-10T05:45:04Z</dcterms:created>
  <dcterms:modified xsi:type="dcterms:W3CDTF">2019-05-21T08:39:15Z</dcterms:modified>
</cp:coreProperties>
</file>