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Rêve Vert\"/>
    </mc:Choice>
  </mc:AlternateContent>
  <bookViews>
    <workbookView xWindow="0" yWindow="0" windowWidth="19200" windowHeight="11460"/>
  </bookViews>
  <sheets>
    <sheet name="Liste paiements" sheetId="1" r:id="rId1"/>
    <sheet name="Feuil2" sheetId="2" r:id="rId2"/>
  </sheets>
  <definedNames>
    <definedName name="Abo">Feuil2!$A$1</definedName>
    <definedName name="Echéance">Tableau2[Échéance]</definedName>
    <definedName name="_xlnm.Print_Titles" localSheetId="0">'Liste paiements'!$1:$1</definedName>
    <definedName name="montant">Tableau2[Montant]</definedName>
    <definedName name="Paiement">Feuil2!#REF!</definedName>
    <definedName name="Réglé">Tableau2[Paiem]</definedName>
    <definedName name="Relance">Feuil2!$E$1:$E$2</definedName>
    <definedName name="Type">Feuil2!#REF!</definedName>
    <definedName name="TypeFact">Feuil2!$A$1:$A$2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20" i="1"/>
  <c r="I21" i="1"/>
  <c r="I22" i="1"/>
  <c r="I23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B25" i="1" l="1"/>
  <c r="F25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E22" i="1" l="1"/>
  <c r="J22" i="1" s="1"/>
  <c r="E23" i="1"/>
  <c r="J23" i="1" s="1"/>
  <c r="K23" i="1" l="1"/>
  <c r="K22" i="1"/>
  <c r="E20" i="1"/>
  <c r="J20" i="1" s="1"/>
  <c r="E19" i="1"/>
  <c r="J19" i="1" s="1"/>
  <c r="K20" i="1" l="1"/>
  <c r="K19" i="1"/>
  <c r="E21" i="1"/>
  <c r="J21" i="1" s="1"/>
  <c r="K21" i="1" l="1"/>
  <c r="E4" i="1"/>
  <c r="J4" i="1" s="1"/>
  <c r="E3" i="1"/>
  <c r="J3" i="1" s="1"/>
  <c r="E2" i="1"/>
  <c r="J2" i="1" s="1"/>
  <c r="K2" i="1" l="1"/>
  <c r="K3" i="1"/>
  <c r="K4" i="1"/>
</calcChain>
</file>

<file path=xl/sharedStrings.xml><?xml version="1.0" encoding="utf-8"?>
<sst xmlns="http://schemas.openxmlformats.org/spreadsheetml/2006/main" count="61" uniqueCount="40">
  <si>
    <t>N° Fact</t>
  </si>
  <si>
    <t>Nom</t>
  </si>
  <si>
    <t>Montant</t>
  </si>
  <si>
    <t>Date Fact</t>
  </si>
  <si>
    <t>Échéance</t>
  </si>
  <si>
    <t>F1399</t>
  </si>
  <si>
    <t>Abo</t>
  </si>
  <si>
    <t>Client</t>
  </si>
  <si>
    <t>Payé</t>
  </si>
  <si>
    <t>F1398</t>
  </si>
  <si>
    <t>F1400</t>
  </si>
  <si>
    <t>Retard</t>
  </si>
  <si>
    <t>F1393</t>
  </si>
  <si>
    <t>F1394</t>
  </si>
  <si>
    <t>F1395</t>
  </si>
  <si>
    <t>F1396</t>
  </si>
  <si>
    <t>F1397</t>
  </si>
  <si>
    <t>F1383</t>
  </si>
  <si>
    <t>F1382</t>
  </si>
  <si>
    <t>F1381</t>
  </si>
  <si>
    <t>F1379</t>
  </si>
  <si>
    <t>F1378</t>
  </si>
  <si>
    <t>F1377</t>
  </si>
  <si>
    <t>F1375</t>
  </si>
  <si>
    <t>F1374</t>
  </si>
  <si>
    <t>F1373</t>
  </si>
  <si>
    <t>Relance</t>
  </si>
  <si>
    <t>Paiem</t>
  </si>
  <si>
    <t>Date Paiem</t>
  </si>
  <si>
    <t>F1364</t>
  </si>
  <si>
    <t>F1372</t>
  </si>
  <si>
    <t>F1365</t>
  </si>
  <si>
    <t>NC</t>
  </si>
  <si>
    <t>F1337</t>
  </si>
  <si>
    <t>F1359</t>
  </si>
  <si>
    <t>Alerte</t>
  </si>
  <si>
    <t>Rappel</t>
  </si>
  <si>
    <t>Abo/Cli</t>
  </si>
  <si>
    <t>Montant factures impayées</t>
  </si>
  <si>
    <t>Montant factures payées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</si>
</sst>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_€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 Unicode MS"/>
    </font>
    <font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scheme val="minor"/>
    </font>
    <font>
      <b/>
      <sz val="11"/>
      <color theme="1"/>
      <name val="Arial Unicode MS"/>
    </font>
    <font>
      <b/>
      <sz val="10"/>
      <color theme="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22222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rgb="FF222222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8F7D7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/>
    <xf numFmtId="164" fontId="0" fillId="0" borderId="0" xfId="0" applyNumberFormat="1" applyFont="1"/>
    <xf numFmtId="14" fontId="0" fillId="0" borderId="0" xfId="0" applyNumberFormat="1" applyFont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Border="1"/>
    <xf numFmtId="164" fontId="2" fillId="0" borderId="0" xfId="0" applyNumberFormat="1" applyFont="1" applyBorder="1"/>
    <xf numFmtId="14" fontId="5" fillId="0" borderId="0" xfId="0" applyNumberFormat="1" applyFont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164" fontId="0" fillId="0" borderId="0" xfId="0" applyNumberFormat="1" applyFont="1" applyBorder="1"/>
    <xf numFmtId="0" fontId="1" fillId="3" borderId="0" xfId="0" applyFont="1" applyFill="1" applyBorder="1" applyAlignment="1">
      <alignment vertical="center"/>
    </xf>
    <xf numFmtId="164" fontId="1" fillId="3" borderId="0" xfId="0" applyNumberFormat="1" applyFont="1" applyFill="1" applyBorder="1" applyAlignment="1">
      <alignment vertical="center"/>
    </xf>
    <xf numFmtId="14" fontId="1" fillId="3" borderId="0" xfId="0" applyNumberFormat="1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/>
    </xf>
    <xf numFmtId="0" fontId="0" fillId="0" borderId="0" xfId="0" applyFont="1" applyFill="1" applyBorder="1"/>
    <xf numFmtId="164" fontId="2" fillId="0" borderId="0" xfId="0" applyNumberFormat="1" applyFont="1" applyFill="1" applyBorder="1"/>
    <xf numFmtId="14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/>
    <xf numFmtId="14" fontId="6" fillId="0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2" fillId="0" borderId="0" xfId="0" applyNumberFormat="1" applyFont="1"/>
    <xf numFmtId="14" fontId="3" fillId="3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0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0" fillId="0" borderId="0" xfId="0" applyFont="1" applyAlignment="1">
      <alignment wrapText="1"/>
    </xf>
    <xf numFmtId="165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164" fontId="13" fillId="0" borderId="0" xfId="0" applyNumberFormat="1" applyFont="1" applyAlignment="1">
      <alignment horizontal="center"/>
    </xf>
    <xf numFmtId="0" fontId="12" fillId="4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5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numFmt numFmtId="164" formatCode="#,##0.00\ &quot;€&quot;"/>
    </dxf>
    <dxf>
      <font>
        <strike val="0"/>
        <outline val="0"/>
        <shadow val="0"/>
        <u val="none"/>
        <vertAlign val="baseline"/>
        <sz val="11"/>
      </font>
      <numFmt numFmtId="19" formatCode="dd/mm/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9" formatCode="dd/mm/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9" formatCode="dd/mm/yy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</font>
      <numFmt numFmtId="164" formatCode="#,##0.00\ &quot;€&quot;"/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rgb="FFF8F7D7"/>
        </patternFill>
      </fill>
      <alignment horizontal="general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FF3300"/>
      <color rgb="FFF8F7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L23" totalsRowShown="0" headerRowDxfId="17" dataDxfId="16">
  <autoFilter ref="A1:L23"/>
  <sortState ref="A2:L56">
    <sortCondition descending="1" ref="B1:B56"/>
  </sortState>
  <tableColumns count="12">
    <tableColumn id="1" name="Nom" dataDxfId="15"/>
    <tableColumn id="2" name="N° Fact" dataDxfId="14"/>
    <tableColumn id="3" name="Montant" dataDxfId="13"/>
    <tableColumn id="4" name="Date Fact" dataDxfId="12"/>
    <tableColumn id="5" name="Échéance" dataDxfId="11">
      <calculatedColumnFormula>Tableau2[[#This Row],[Date Fact]]+14</calculatedColumnFormula>
    </tableColumn>
    <tableColumn id="6" name="Date Paiem" dataDxfId="10"/>
    <tableColumn id="7" name="Paiem" dataDxfId="9"/>
    <tableColumn id="8" name="Abo/Cli" dataDxfId="8"/>
    <tableColumn id="9" name="Payé" dataDxfId="5">
      <calculatedColumnFormula>IF(Tableau2[[#This Row],[Montant]]=Tableau2[[#This Row],[Paiem]],"Payé","")</calculatedColumnFormula>
    </tableColumn>
    <tableColumn id="11" name="Alerte" dataDxfId="4">
      <calculatedColumnFormula>IF(AND(Tableau2[[#This Row],[Échéance]]&lt;TODAY(), Réglé = "" ), "ALERTE", "")</calculatedColumnFormula>
    </tableColumn>
    <tableColumn id="10" name="Retard" dataDxfId="7">
      <calculatedColumnFormula>IF(AND(E2&lt;TODAY(),F2=""),"Retard","")</calculatedColumnFormula>
    </tableColumn>
    <tableColumn id="13" name="Relance" dataDxfId="6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1"/>
  <sheetViews>
    <sheetView showGridLines="0" tabSelected="1" zoomScaleNormal="100" workbookViewId="0">
      <pane ySplit="1" topLeftCell="A5" activePane="bottomLeft" state="frozen"/>
      <selection pane="bottomLeft" activeCell="A27" sqref="A27"/>
    </sheetView>
  </sheetViews>
  <sheetFormatPr baseColWidth="10" defaultColWidth="27.42578125" defaultRowHeight="15"/>
  <cols>
    <col min="1" max="1" width="34.42578125" style="2" bestFit="1" customWidth="1"/>
    <col min="2" max="2" width="9.42578125" style="2" bestFit="1" customWidth="1"/>
    <col min="3" max="3" width="11" style="3" bestFit="1" customWidth="1"/>
    <col min="4" max="5" width="10.5703125" style="4" customWidth="1"/>
    <col min="6" max="6" width="10.5703125" style="2" customWidth="1"/>
    <col min="7" max="7" width="10.5703125" style="3" bestFit="1" customWidth="1"/>
    <col min="8" max="8" width="8.85546875" style="2" customWidth="1"/>
    <col min="9" max="9" width="7.28515625" style="4" customWidth="1"/>
    <col min="10" max="10" width="7.28515625" style="24" customWidth="1"/>
    <col min="11" max="11" width="7.28515625" style="26" customWidth="1"/>
    <col min="12" max="12" width="7.28515625" style="6" customWidth="1"/>
    <col min="13" max="16384" width="27.42578125" style="2"/>
  </cols>
  <sheetData>
    <row r="1" spans="1:12" s="1" customFormat="1">
      <c r="A1" s="12" t="s">
        <v>1</v>
      </c>
      <c r="B1" s="12" t="s">
        <v>0</v>
      </c>
      <c r="C1" s="13" t="s">
        <v>2</v>
      </c>
      <c r="D1" s="14" t="s">
        <v>3</v>
      </c>
      <c r="E1" s="14" t="s">
        <v>4</v>
      </c>
      <c r="F1" s="14" t="s">
        <v>28</v>
      </c>
      <c r="G1" s="13" t="s">
        <v>27</v>
      </c>
      <c r="H1" s="12" t="s">
        <v>37</v>
      </c>
      <c r="I1" s="15" t="s">
        <v>8</v>
      </c>
      <c r="J1" s="22" t="s">
        <v>35</v>
      </c>
      <c r="K1" s="25" t="s">
        <v>11</v>
      </c>
      <c r="L1" s="15" t="s">
        <v>26</v>
      </c>
    </row>
    <row r="2" spans="1:12">
      <c r="A2" s="7"/>
      <c r="B2" s="7" t="s">
        <v>10</v>
      </c>
      <c r="C2" s="8">
        <v>500</v>
      </c>
      <c r="D2" s="9">
        <v>43492</v>
      </c>
      <c r="E2" s="9">
        <f>Tableau2[[#This Row],[Date Fact]]+14</f>
        <v>43506</v>
      </c>
      <c r="F2" s="10"/>
      <c r="G2" s="11"/>
      <c r="H2" s="27" t="s">
        <v>7</v>
      </c>
      <c r="I2" s="28" t="str">
        <f>IF(Tableau2[[#This Row],[Montant]]=Tableau2[[#This Row],[Paiem]],"Payé","")</f>
        <v/>
      </c>
      <c r="J2" s="29" t="str">
        <f ca="1">IF(AND(Tableau2[[#This Row],[Échéance]]&lt;TODAY(), Réglé = "" ), "ALERTE", "")</f>
        <v/>
      </c>
      <c r="K2" s="30" t="str">
        <f t="shared" ref="K2:K19" ca="1" si="0">IF(AND(E2&lt;TODAY(),F2=""),"Retard","")</f>
        <v/>
      </c>
      <c r="L2" s="31"/>
    </row>
    <row r="3" spans="1:12">
      <c r="A3" s="7"/>
      <c r="B3" s="7" t="s">
        <v>5</v>
      </c>
      <c r="C3" s="8">
        <v>145.19999999999999</v>
      </c>
      <c r="D3" s="9">
        <v>43489</v>
      </c>
      <c r="E3" s="9">
        <f>Tableau2[[#This Row],[Date Fact]]+14</f>
        <v>43503</v>
      </c>
      <c r="F3" s="10">
        <v>43494</v>
      </c>
      <c r="G3" s="11">
        <v>145.19999999999999</v>
      </c>
      <c r="H3" s="27" t="s">
        <v>7</v>
      </c>
      <c r="I3" s="28" t="str">
        <f>IF(Tableau2[[#This Row],[Montant]]=Tableau2[[#This Row],[Paiem]],"Payé","")</f>
        <v>Payé</v>
      </c>
      <c r="J3" s="29" t="str">
        <f ca="1">IF(AND(Tableau2[[#This Row],[Échéance]]&lt;TODAY(), Réglé = "" ), "ALERTE", "")</f>
        <v/>
      </c>
      <c r="K3" s="30" t="str">
        <f t="shared" ca="1" si="0"/>
        <v/>
      </c>
      <c r="L3" s="31"/>
    </row>
    <row r="4" spans="1:12">
      <c r="A4" s="7"/>
      <c r="B4" s="7" t="s">
        <v>9</v>
      </c>
      <c r="C4" s="8">
        <v>571.92999999999995</v>
      </c>
      <c r="D4" s="9">
        <v>43489</v>
      </c>
      <c r="E4" s="9">
        <f>Tableau2[[#This Row],[Date Fact]]+14</f>
        <v>43503</v>
      </c>
      <c r="F4" s="10"/>
      <c r="G4" s="11"/>
      <c r="H4" s="27" t="s">
        <v>7</v>
      </c>
      <c r="I4" s="28" t="str">
        <f>IF(Tableau2[[#This Row],[Montant]]=Tableau2[[#This Row],[Paiem]],"Payé","")</f>
        <v/>
      </c>
      <c r="J4" s="29" t="str">
        <f ca="1">IF(AND(Tableau2[[#This Row],[Échéance]]&lt;TODAY(), Réglé = "" ), "ALERTE", "")</f>
        <v/>
      </c>
      <c r="K4" s="30" t="str">
        <f t="shared" ca="1" si="0"/>
        <v/>
      </c>
      <c r="L4" s="31"/>
    </row>
    <row r="5" spans="1:12">
      <c r="A5" s="7"/>
      <c r="B5" s="7" t="s">
        <v>16</v>
      </c>
      <c r="C5" s="8">
        <v>96.8</v>
      </c>
      <c r="D5" s="9">
        <v>43473</v>
      </c>
      <c r="E5" s="9">
        <v>43496</v>
      </c>
      <c r="F5" s="10">
        <v>43495</v>
      </c>
      <c r="G5" s="11">
        <v>96.8</v>
      </c>
      <c r="H5" s="27" t="s">
        <v>7</v>
      </c>
      <c r="I5" s="28" t="str">
        <f>IF(Tableau2[[#This Row],[Montant]]=Tableau2[[#This Row],[Paiem]],"Payé","")</f>
        <v>Payé</v>
      </c>
      <c r="J5" s="29" t="str">
        <f ca="1">IF(AND(Tableau2[[#This Row],[Échéance]]&lt;TODAY(), Réglé = "" ), "ALERTE", "")</f>
        <v/>
      </c>
      <c r="K5" s="32" t="str">
        <f t="shared" ca="1" si="0"/>
        <v/>
      </c>
      <c r="L5" s="31"/>
    </row>
    <row r="6" spans="1:12">
      <c r="A6" s="7"/>
      <c r="B6" s="7" t="s">
        <v>15</v>
      </c>
      <c r="C6" s="8">
        <v>205.7</v>
      </c>
      <c r="D6" s="9">
        <v>43473</v>
      </c>
      <c r="E6" s="9">
        <v>43496</v>
      </c>
      <c r="F6" s="10">
        <v>43495</v>
      </c>
      <c r="G6" s="11">
        <v>205.7</v>
      </c>
      <c r="H6" s="27" t="s">
        <v>7</v>
      </c>
      <c r="I6" s="28" t="str">
        <f>IF(Tableau2[[#This Row],[Montant]]=Tableau2[[#This Row],[Paiem]],"Payé","")</f>
        <v>Payé</v>
      </c>
      <c r="J6" s="29" t="str">
        <f ca="1">IF(AND(Tableau2[[#This Row],[Échéance]]&lt;TODAY(), Réglé = "" ), "ALERTE", "")</f>
        <v/>
      </c>
      <c r="K6" s="32" t="str">
        <f t="shared" ca="1" si="0"/>
        <v/>
      </c>
      <c r="L6" s="31"/>
    </row>
    <row r="7" spans="1:12">
      <c r="A7" s="7"/>
      <c r="B7" s="7" t="s">
        <v>14</v>
      </c>
      <c r="C7" s="8">
        <v>20</v>
      </c>
      <c r="D7" s="9">
        <v>43473</v>
      </c>
      <c r="E7" s="9">
        <v>43496</v>
      </c>
      <c r="F7" s="10"/>
      <c r="G7" s="11"/>
      <c r="H7" s="27" t="s">
        <v>7</v>
      </c>
      <c r="I7" s="28" t="str">
        <f>IF(Tableau2[[#This Row],[Montant]]=Tableau2[[#This Row],[Paiem]],"Payé","")</f>
        <v/>
      </c>
      <c r="J7" s="29" t="str">
        <f ca="1">IF(AND(Tableau2[[#This Row],[Échéance]]&lt;TODAY(), Réglé = "" ), "ALERTE", "")</f>
        <v>ALERTE</v>
      </c>
      <c r="K7" s="33" t="str">
        <f t="shared" ca="1" si="0"/>
        <v>Retard</v>
      </c>
      <c r="L7" s="31"/>
    </row>
    <row r="8" spans="1:12">
      <c r="A8" s="7"/>
      <c r="B8" s="7" t="s">
        <v>13</v>
      </c>
      <c r="C8" s="8">
        <v>1214</v>
      </c>
      <c r="D8" s="9">
        <v>43473</v>
      </c>
      <c r="E8" s="9">
        <v>43496</v>
      </c>
      <c r="F8" s="10">
        <v>43478</v>
      </c>
      <c r="G8" s="11">
        <v>1214</v>
      </c>
      <c r="H8" s="27" t="s">
        <v>7</v>
      </c>
      <c r="I8" s="28" t="str">
        <f>IF(Tableau2[[#This Row],[Montant]]=Tableau2[[#This Row],[Paiem]],"Payé","")</f>
        <v>Payé</v>
      </c>
      <c r="J8" s="29" t="str">
        <f ca="1">IF(AND(Tableau2[[#This Row],[Échéance]]&lt;TODAY(), Réglé = "" ), "ALERTE", "")</f>
        <v/>
      </c>
      <c r="K8" s="33" t="str">
        <f t="shared" ca="1" si="0"/>
        <v/>
      </c>
      <c r="L8" s="31"/>
    </row>
    <row r="9" spans="1:12">
      <c r="A9" s="7"/>
      <c r="B9" s="7" t="s">
        <v>12</v>
      </c>
      <c r="C9" s="8">
        <v>80</v>
      </c>
      <c r="D9" s="9">
        <v>43473</v>
      </c>
      <c r="E9" s="9">
        <v>43496</v>
      </c>
      <c r="F9" s="10"/>
      <c r="G9" s="11"/>
      <c r="H9" s="27" t="s">
        <v>7</v>
      </c>
      <c r="I9" s="28" t="str">
        <f>IF(Tableau2[[#This Row],[Montant]]=Tableau2[[#This Row],[Paiem]],"Payé","")</f>
        <v/>
      </c>
      <c r="J9" s="29" t="str">
        <f ca="1">IF(AND(Tableau2[[#This Row],[Échéance]]&lt;TODAY(), Réglé = "" ), "ALERTE", "")</f>
        <v>ALERTE</v>
      </c>
      <c r="K9" s="30" t="str">
        <f t="shared" ca="1" si="0"/>
        <v>Retard</v>
      </c>
      <c r="L9" s="31"/>
    </row>
    <row r="10" spans="1:12">
      <c r="A10" s="7"/>
      <c r="B10" s="7" t="s">
        <v>17</v>
      </c>
      <c r="C10" s="8">
        <v>302.5</v>
      </c>
      <c r="D10" s="9">
        <v>43473</v>
      </c>
      <c r="E10" s="9">
        <v>43496</v>
      </c>
      <c r="F10" s="10"/>
      <c r="G10" s="11"/>
      <c r="H10" s="27" t="s">
        <v>6</v>
      </c>
      <c r="I10" s="28" t="str">
        <f>IF(Tableau2[[#This Row],[Montant]]=Tableau2[[#This Row],[Paiem]],"Payé","")</f>
        <v/>
      </c>
      <c r="J10" s="29" t="str">
        <f ca="1">IF(AND(Tableau2[[#This Row],[Échéance]]&lt;TODAY(), Réglé = "" ), "ALERTE", "")</f>
        <v>ALERTE</v>
      </c>
      <c r="K10" s="33" t="str">
        <f t="shared" ca="1" si="0"/>
        <v>Retard</v>
      </c>
      <c r="L10" s="31"/>
    </row>
    <row r="11" spans="1:12">
      <c r="A11" s="7"/>
      <c r="B11" s="7" t="s">
        <v>18</v>
      </c>
      <c r="C11" s="8">
        <v>1000</v>
      </c>
      <c r="D11" s="9">
        <v>43473</v>
      </c>
      <c r="E11" s="9">
        <v>43496</v>
      </c>
      <c r="F11" s="10">
        <v>43494</v>
      </c>
      <c r="G11" s="11">
        <v>1000</v>
      </c>
      <c r="H11" s="27" t="s">
        <v>6</v>
      </c>
      <c r="I11" s="28" t="str">
        <f>IF(Tableau2[[#This Row],[Montant]]=Tableau2[[#This Row],[Paiem]],"Payé","")</f>
        <v>Payé</v>
      </c>
      <c r="J11" s="29" t="str">
        <f ca="1">IF(AND(Tableau2[[#This Row],[Échéance]]&lt;TODAY(), Réglé = "" ), "ALERTE", "")</f>
        <v/>
      </c>
      <c r="K11" s="33" t="str">
        <f t="shared" ca="1" si="0"/>
        <v/>
      </c>
      <c r="L11" s="31" t="s">
        <v>32</v>
      </c>
    </row>
    <row r="12" spans="1:12">
      <c r="A12" s="7"/>
      <c r="B12" s="7" t="s">
        <v>19</v>
      </c>
      <c r="C12" s="8">
        <v>145.19999999999999</v>
      </c>
      <c r="D12" s="9">
        <v>43473</v>
      </c>
      <c r="E12" s="9">
        <v>43496</v>
      </c>
      <c r="F12" s="10"/>
      <c r="G12" s="11"/>
      <c r="H12" s="27" t="s">
        <v>6</v>
      </c>
      <c r="I12" s="28" t="str">
        <f>IF(Tableau2[[#This Row],[Montant]]=Tableau2[[#This Row],[Paiem]],"Payé","")</f>
        <v/>
      </c>
      <c r="J12" s="29" t="str">
        <f ca="1">IF(AND(Tableau2[[#This Row],[Échéance]]&lt;TODAY(), Réglé = "" ), "ALERTE", "")</f>
        <v>ALERTE</v>
      </c>
      <c r="K12" s="33" t="str">
        <f t="shared" ca="1" si="0"/>
        <v>Retard</v>
      </c>
      <c r="L12" s="31"/>
    </row>
    <row r="13" spans="1:12">
      <c r="A13" s="7"/>
      <c r="B13" s="7" t="s">
        <v>20</v>
      </c>
      <c r="C13" s="8">
        <v>124.34</v>
      </c>
      <c r="D13" s="9">
        <v>43473</v>
      </c>
      <c r="E13" s="9">
        <v>43496</v>
      </c>
      <c r="F13" s="10">
        <v>43495</v>
      </c>
      <c r="G13" s="11">
        <v>124.34</v>
      </c>
      <c r="H13" s="27" t="s">
        <v>6</v>
      </c>
      <c r="I13" s="28" t="str">
        <f>IF(Tableau2[[#This Row],[Montant]]=Tableau2[[#This Row],[Paiem]],"Payé","")</f>
        <v>Payé</v>
      </c>
      <c r="J13" s="29" t="str">
        <f ca="1">IF(AND(Tableau2[[#This Row],[Échéance]]&lt;TODAY(), Réglé = "" ), "ALERTE", "")</f>
        <v/>
      </c>
      <c r="K13" s="33" t="str">
        <f t="shared" ca="1" si="0"/>
        <v/>
      </c>
      <c r="L13" s="31"/>
    </row>
    <row r="14" spans="1:12">
      <c r="A14" s="7"/>
      <c r="B14" s="7" t="s">
        <v>21</v>
      </c>
      <c r="C14" s="8">
        <v>113.75</v>
      </c>
      <c r="D14" s="9">
        <v>43473</v>
      </c>
      <c r="E14" s="9">
        <v>43496</v>
      </c>
      <c r="F14" s="10"/>
      <c r="G14" s="11"/>
      <c r="H14" s="27" t="s">
        <v>6</v>
      </c>
      <c r="I14" s="28" t="str">
        <f>IF(Tableau2[[#This Row],[Montant]]=Tableau2[[#This Row],[Paiem]],"Payé","")</f>
        <v/>
      </c>
      <c r="J14" s="29" t="str">
        <f ca="1">IF(AND(Tableau2[[#This Row],[Échéance]]&lt;TODAY(), Réglé = "" ), "ALERTE", "")</f>
        <v>ALERTE</v>
      </c>
      <c r="K14" s="33" t="str">
        <f t="shared" ca="1" si="0"/>
        <v>Retard</v>
      </c>
      <c r="L14" s="31"/>
    </row>
    <row r="15" spans="1:12">
      <c r="A15" s="7"/>
      <c r="B15" s="7" t="s">
        <v>22</v>
      </c>
      <c r="C15" s="8">
        <v>181.5</v>
      </c>
      <c r="D15" s="9">
        <v>43473</v>
      </c>
      <c r="E15" s="9">
        <v>43496</v>
      </c>
      <c r="F15" s="10"/>
      <c r="G15" s="11"/>
      <c r="H15" s="27" t="s">
        <v>6</v>
      </c>
      <c r="I15" s="28" t="str">
        <f>IF(Tableau2[[#This Row],[Montant]]=Tableau2[[#This Row],[Paiem]],"Payé","")</f>
        <v/>
      </c>
      <c r="J15" s="29" t="str">
        <f ca="1">IF(AND(Tableau2[[#This Row],[Échéance]]&lt;TODAY(), Réglé = "" ), "ALERTE", "")</f>
        <v>ALERTE</v>
      </c>
      <c r="K15" s="33" t="str">
        <f t="shared" ca="1" si="0"/>
        <v>Retard</v>
      </c>
      <c r="L15" s="31"/>
    </row>
    <row r="16" spans="1:12">
      <c r="A16" s="7"/>
      <c r="B16" s="7" t="s">
        <v>23</v>
      </c>
      <c r="C16" s="8">
        <v>90.75</v>
      </c>
      <c r="D16" s="9">
        <v>43473</v>
      </c>
      <c r="E16" s="9">
        <v>43496</v>
      </c>
      <c r="F16" s="10"/>
      <c r="G16" s="11"/>
      <c r="H16" s="27" t="s">
        <v>6</v>
      </c>
      <c r="I16" s="28" t="str">
        <f>IF(Tableau2[[#This Row],[Montant]]=Tableau2[[#This Row],[Paiem]],"Payé","")</f>
        <v/>
      </c>
      <c r="J16" s="29" t="str">
        <f ca="1">IF(AND(Tableau2[[#This Row],[Échéance]]&lt;TODAY(), Réglé = "" ), "ALERTE", "")</f>
        <v>ALERTE</v>
      </c>
      <c r="K16" s="33" t="str">
        <f t="shared" ca="1" si="0"/>
        <v>Retard</v>
      </c>
      <c r="L16" s="31"/>
    </row>
    <row r="17" spans="1:12">
      <c r="A17" s="7"/>
      <c r="B17" s="7" t="s">
        <v>24</v>
      </c>
      <c r="C17" s="8">
        <v>333.45</v>
      </c>
      <c r="D17" s="9">
        <v>43473</v>
      </c>
      <c r="E17" s="9">
        <v>43496</v>
      </c>
      <c r="F17" s="10"/>
      <c r="G17" s="11"/>
      <c r="H17" s="27" t="s">
        <v>6</v>
      </c>
      <c r="I17" s="28" t="str">
        <f>IF(Tableau2[[#This Row],[Montant]]=Tableau2[[#This Row],[Paiem]],"Payé","")</f>
        <v/>
      </c>
      <c r="J17" s="29" t="str">
        <f ca="1">IF(AND(Tableau2[[#This Row],[Échéance]]&lt;TODAY(), Réglé = "" ), "ALERTE", "")</f>
        <v>ALERTE</v>
      </c>
      <c r="K17" s="33" t="str">
        <f t="shared" ca="1" si="0"/>
        <v>Retard</v>
      </c>
      <c r="L17" s="31"/>
    </row>
    <row r="18" spans="1:12">
      <c r="A18" s="7"/>
      <c r="B18" s="7" t="s">
        <v>25</v>
      </c>
      <c r="C18" s="8">
        <v>88.21</v>
      </c>
      <c r="D18" s="9">
        <v>43473</v>
      </c>
      <c r="E18" s="9">
        <v>43496</v>
      </c>
      <c r="F18" s="10"/>
      <c r="G18" s="11"/>
      <c r="H18" s="27" t="s">
        <v>6</v>
      </c>
      <c r="I18" s="28" t="str">
        <f>IF(Tableau2[[#This Row],[Montant]]=Tableau2[[#This Row],[Paiem]],"Payé","")</f>
        <v/>
      </c>
      <c r="J18" s="29" t="str">
        <f ca="1">IF(AND(Tableau2[[#This Row],[Échéance]]&lt;TODAY(), Réglé = "" ), "ALERTE", "")</f>
        <v>ALERTE</v>
      </c>
      <c r="K18" s="33" t="str">
        <f t="shared" ca="1" si="0"/>
        <v>Retard</v>
      </c>
      <c r="L18" s="31"/>
    </row>
    <row r="19" spans="1:12">
      <c r="A19" s="7"/>
      <c r="B19" s="7" t="s">
        <v>30</v>
      </c>
      <c r="C19" s="8">
        <v>795</v>
      </c>
      <c r="D19" s="16">
        <v>43454</v>
      </c>
      <c r="E19" s="16">
        <f>Tableau2[[#This Row],[Date Fact]]+14</f>
        <v>43468</v>
      </c>
      <c r="F19" s="10">
        <v>43479</v>
      </c>
      <c r="G19" s="11">
        <v>795</v>
      </c>
      <c r="H19" s="27" t="s">
        <v>7</v>
      </c>
      <c r="I19" s="28" t="str">
        <f>IF(Tableau2[[#This Row],[Montant]]=Tableau2[[#This Row],[Paiem]],"Payé","")</f>
        <v>Payé</v>
      </c>
      <c r="J19" s="29" t="str">
        <f ca="1">IF(AND(Tableau2[[#This Row],[Échéance]]&lt;TODAY(), Réglé = "" ), "ALERTE", "")</f>
        <v/>
      </c>
      <c r="K19" s="33" t="str">
        <f t="shared" ca="1" si="0"/>
        <v/>
      </c>
      <c r="L19" s="31"/>
    </row>
    <row r="20" spans="1:12">
      <c r="A20" s="7"/>
      <c r="B20" s="7" t="s">
        <v>31</v>
      </c>
      <c r="C20" s="8">
        <v>10554.83</v>
      </c>
      <c r="D20" s="16">
        <v>43448</v>
      </c>
      <c r="E20" s="16">
        <f>Tableau2[[#This Row],[Date Fact]]+14</f>
        <v>43462</v>
      </c>
      <c r="F20" s="10">
        <v>43458</v>
      </c>
      <c r="G20" s="11">
        <v>10554.83</v>
      </c>
      <c r="H20" s="27" t="s">
        <v>7</v>
      </c>
      <c r="I20" s="28" t="str">
        <f>IF(Tableau2[[#This Row],[Montant]]=Tableau2[[#This Row],[Paiem]],"Payé","")</f>
        <v>Payé</v>
      </c>
      <c r="J20" s="29" t="str">
        <f ca="1">IF(AND(Tableau2[[#This Row],[Échéance]]&lt;TODAY(), Réglé = "" ), "ALERTE", "")</f>
        <v/>
      </c>
      <c r="K20" s="33" t="str">
        <f t="shared" ref="K20:K23" ca="1" si="1">IF(AND(E20&lt;TODAY(),F20=""),"Retard","")</f>
        <v/>
      </c>
      <c r="L20" s="31"/>
    </row>
    <row r="21" spans="1:12">
      <c r="A21" s="7"/>
      <c r="B21" s="7" t="s">
        <v>29</v>
      </c>
      <c r="C21" s="8">
        <v>80</v>
      </c>
      <c r="D21" s="16">
        <v>43448</v>
      </c>
      <c r="E21" s="16">
        <f>Tableau2[[#This Row],[Date Fact]]+14</f>
        <v>43462</v>
      </c>
      <c r="F21" s="10">
        <v>43468</v>
      </c>
      <c r="G21" s="11">
        <v>80</v>
      </c>
      <c r="H21" s="27" t="s">
        <v>6</v>
      </c>
      <c r="I21" s="28" t="str">
        <f>IF(Tableau2[[#This Row],[Montant]]=Tableau2[[#This Row],[Paiem]],"Payé","")</f>
        <v>Payé</v>
      </c>
      <c r="J21" s="29" t="str">
        <f ca="1">IF(AND(Tableau2[[#This Row],[Échéance]]&lt;TODAY(), Réglé = "" ), "ALERTE", "")</f>
        <v/>
      </c>
      <c r="K21" s="33" t="str">
        <f t="shared" ca="1" si="1"/>
        <v/>
      </c>
      <c r="L21" s="31"/>
    </row>
    <row r="22" spans="1:12">
      <c r="A22" s="17"/>
      <c r="B22" s="17" t="s">
        <v>34</v>
      </c>
      <c r="C22" s="18">
        <v>250</v>
      </c>
      <c r="D22" s="21">
        <v>43448</v>
      </c>
      <c r="E22" s="21">
        <f>Tableau2[[#This Row],[Date Fact]]+14</f>
        <v>43462</v>
      </c>
      <c r="F22" s="19"/>
      <c r="G22" s="20"/>
      <c r="H22" s="34"/>
      <c r="I22" s="28" t="str">
        <f>IF(Tableau2[[#This Row],[Montant]]=Tableau2[[#This Row],[Paiem]],"Payé","")</f>
        <v/>
      </c>
      <c r="J22" s="29" t="str">
        <f ca="1">IF(AND(Tableau2[[#This Row],[Échéance]]&lt;TODAY(), Réglé = "" ), "ALERTE", "")</f>
        <v>ALERTE</v>
      </c>
      <c r="K22" s="35" t="str">
        <f t="shared" ca="1" si="1"/>
        <v>Retard</v>
      </c>
      <c r="L22" s="36"/>
    </row>
    <row r="23" spans="1:12">
      <c r="A23" s="17"/>
      <c r="B23" s="17" t="s">
        <v>33</v>
      </c>
      <c r="C23" s="18">
        <v>544.5</v>
      </c>
      <c r="D23" s="21">
        <v>43437</v>
      </c>
      <c r="E23" s="21">
        <f>Tableau2[[#This Row],[Date Fact]]+14</f>
        <v>43451</v>
      </c>
      <c r="F23" s="19">
        <v>43447</v>
      </c>
      <c r="G23" s="20">
        <v>450</v>
      </c>
      <c r="H23" s="34"/>
      <c r="I23" s="28" t="str">
        <f>IF(Tableau2[[#This Row],[Montant]]=Tableau2[[#This Row],[Paiem]],"Payé","")</f>
        <v/>
      </c>
      <c r="J23" s="29" t="str">
        <f ca="1">IF(AND(Tableau2[[#This Row],[Échéance]]&lt;TODAY(), Réglé = "" ), "ALERTE", "")</f>
        <v/>
      </c>
      <c r="K23" s="35" t="str">
        <f t="shared" ca="1" si="1"/>
        <v/>
      </c>
      <c r="L23" s="36"/>
    </row>
    <row r="24" spans="1:12">
      <c r="A24" s="37"/>
      <c r="B24" s="41" t="s">
        <v>38</v>
      </c>
      <c r="C24" s="41"/>
      <c r="D24" s="41"/>
      <c r="E24" s="37"/>
      <c r="F24" s="42" t="s">
        <v>39</v>
      </c>
      <c r="G24" s="42"/>
      <c r="H24" s="42"/>
      <c r="I24" s="38"/>
      <c r="J24" s="38"/>
      <c r="K24" s="38"/>
      <c r="L24" s="39"/>
    </row>
    <row r="25" spans="1:12" ht="15.75">
      <c r="B25" s="40">
        <f>SUM(Tableau2[Montant])-SUM(Tableau2[Paiem])</f>
        <v>2771.7900000000009</v>
      </c>
      <c r="C25" s="40"/>
      <c r="D25" s="40"/>
      <c r="F25" s="40">
        <f>SUM(Tableau2[Paiem])</f>
        <v>14665.869999999999</v>
      </c>
      <c r="G25" s="40"/>
      <c r="H25" s="40"/>
      <c r="I25" s="5"/>
      <c r="J25" s="23"/>
    </row>
    <row r="26" spans="1:12">
      <c r="I26" s="5"/>
      <c r="J26" s="23"/>
    </row>
    <row r="27" spans="1:12">
      <c r="I27" s="5"/>
      <c r="J27" s="23"/>
    </row>
    <row r="31" spans="1:12">
      <c r="E31" s="3"/>
    </row>
  </sheetData>
  <mergeCells count="4">
    <mergeCell ref="F25:H25"/>
    <mergeCell ref="B25:D25"/>
    <mergeCell ref="B24:D24"/>
    <mergeCell ref="F24:H24"/>
  </mergeCells>
  <conditionalFormatting sqref="I2:J23">
    <cfRule type="containsText" dxfId="3" priority="42" operator="containsText" text="En attente">
      <formula>NOT(ISERROR(SEARCH("En attente",I2)))</formula>
    </cfRule>
  </conditionalFormatting>
  <conditionalFormatting sqref="I2:J23">
    <cfRule type="containsText" dxfId="2" priority="41" operator="containsText" text="Payé">
      <formula>NOT(ISERROR(SEARCH("Payé",I2)))</formula>
    </cfRule>
  </conditionalFormatting>
  <conditionalFormatting sqref="J2:J23">
    <cfRule type="containsText" dxfId="1" priority="1" operator="containsText" text="ALERTE">
      <formula>NOT(ISERROR(SEARCH("ALERTE",J2)))</formula>
    </cfRule>
    <cfRule type="cellIs" dxfId="0" priority="2" operator="equal">
      <formula>"ALERTE"</formula>
    </cfRule>
  </conditionalFormatting>
  <dataValidations count="3">
    <dataValidation type="list" allowBlank="1" showInputMessage="1" showErrorMessage="1" sqref="I2:J7">
      <formula1>Paiement</formula1>
    </dataValidation>
    <dataValidation type="list" allowBlank="1" showInputMessage="1" showErrorMessage="1" sqref="H2:H23">
      <formula1>TypeFact</formula1>
    </dataValidation>
    <dataValidation type="list" allowBlank="1" showInputMessage="1" showErrorMessage="1" sqref="L2:L23">
      <formula1>Relance</formula1>
    </dataValidation>
  </dataValidations>
  <pageMargins left="0.31496062992125984" right="0.31496062992125984" top="0.74803149606299213" bottom="0.74803149606299213" header="0.31496062992125984" footer="0.31496062992125984"/>
  <pageSetup paperSize="9" orientation="landscape" horizontalDpi="4294967293" verticalDpi="0" r:id="rId1"/>
  <ignoredErrors>
    <ignoredError sqref="E5:E7 E8:E9 E10:E18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workbookViewId="0">
      <selection activeCell="E2" sqref="E2"/>
    </sheetView>
  </sheetViews>
  <sheetFormatPr baseColWidth="10" defaultRowHeight="15"/>
  <sheetData>
    <row r="1" spans="1:5">
      <c r="A1" t="s">
        <v>7</v>
      </c>
      <c r="E1" t="s">
        <v>36</v>
      </c>
    </row>
    <row r="2" spans="1:5">
      <c r="A2" t="s">
        <v>6</v>
      </c>
      <c r="E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Liste paiements</vt:lpstr>
      <vt:lpstr>Feuil2</vt:lpstr>
      <vt:lpstr>Abo</vt:lpstr>
      <vt:lpstr>Echéance</vt:lpstr>
      <vt:lpstr>'Liste paiements'!Impression_des_titres</vt:lpstr>
      <vt:lpstr>montant</vt:lpstr>
      <vt:lpstr>Réglé</vt:lpstr>
      <vt:lpstr>Relance</vt:lpstr>
      <vt:lpstr>TypeFact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2019-01-31T17:12:47Z</cp:lastPrinted>
  <dcterms:created xsi:type="dcterms:W3CDTF">2019-01-27T17:15:56Z</dcterms:created>
  <dcterms:modified xsi:type="dcterms:W3CDTF">2019-02-01T15:42:19Z</dcterms:modified>
</cp:coreProperties>
</file>