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aja\Desktop\Alisa\tests\"/>
    </mc:Choice>
  </mc:AlternateContent>
  <xr:revisionPtr revIDLastSave="0" documentId="8_{838339E3-9A97-453F-9F80-4EE9F47F9658}" xr6:coauthVersionLast="40" xr6:coauthVersionMax="40" xr10:uidLastSave="{00000000-0000-0000-0000-000000000000}"/>
  <bookViews>
    <workbookView xWindow="0" yWindow="0" windowWidth="24000" windowHeight="9525" xr2:uid="{40B208D9-F35A-4018-A96A-91204F2CF9D6}"/>
  </bookViews>
  <sheets>
    <sheet name="Adherents" sheetId="1" r:id="rId1"/>
    <sheet name="Stage_Balade" sheetId="3" r:id="rId2"/>
    <sheet name="Donnees" sheetId="2" r:id="rId3"/>
  </sheets>
  <functionGroups builtInGroupCount="19"/>
  <definedNames>
    <definedName name="Forfait">OFFSET(Donnees!$J$2,,,COUNTA(Donnees!$J:$J)-1)</definedName>
    <definedName name="_xlnm.Print_Titles" localSheetId="0">Adherents!$4:$4</definedName>
    <definedName name="Licence">OFFSET(Donnees!$E$2,,,COUNTA(Donnees!$E:$E)-1)</definedName>
    <definedName name="MoyenPaiement">OFFSET(Donnees!$A$2,,,COUNTA(Donnees!$A:$A)-1)</definedName>
    <definedName name="Tarif_Licence">Donnees!$E$2:$F$8</definedName>
    <definedName name="Type_de_cours">OFFSET(Donnees!$C$2,,,COUNTA(Donnees!$C:$C)-1)</definedName>
    <definedName name="TypeCours">OFFSET(Donnees!$C$2,,,COUNTA(Donnees!$C:$C)-1)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1" l="1"/>
  <c r="I15" i="1"/>
  <c r="I14" i="1"/>
  <c r="I13" i="1"/>
  <c r="K9" i="1"/>
  <c r="K10" i="1"/>
  <c r="K11" i="1"/>
  <c r="K12" i="1"/>
  <c r="I12" i="1"/>
  <c r="I11" i="1"/>
  <c r="I10" i="1"/>
  <c r="I9" i="1"/>
  <c r="U15" i="1"/>
  <c r="U14" i="1"/>
  <c r="U13" i="1"/>
  <c r="U12" i="1"/>
  <c r="U11" i="1"/>
  <c r="U10" i="1"/>
  <c r="U9" i="1"/>
  <c r="K6" i="1" l="1"/>
  <c r="K7" i="1"/>
  <c r="K8" i="1"/>
  <c r="I5" i="1"/>
  <c r="I6" i="1"/>
  <c r="I7" i="1"/>
  <c r="I8" i="1"/>
  <c r="I2" i="3"/>
  <c r="H5" i="3"/>
  <c r="I3" i="3" s="1"/>
  <c r="K5" i="1"/>
  <c r="U8" i="1"/>
  <c r="U6" i="1"/>
  <c r="U7" i="1"/>
  <c r="U5" i="1"/>
  <c r="U3" i="1" l="1"/>
  <c r="U2" i="1"/>
</calcChain>
</file>

<file path=xl/sharedStrings.xml><?xml version="1.0" encoding="utf-8"?>
<sst xmlns="http://schemas.openxmlformats.org/spreadsheetml/2006/main" count="195" uniqueCount="87">
  <si>
    <t>CLUB EQUESTRE DE</t>
  </si>
  <si>
    <t>Total des impayés :</t>
  </si>
  <si>
    <t>Prénom Enfant</t>
  </si>
  <si>
    <t>Forfait</t>
  </si>
  <si>
    <t>Nom</t>
  </si>
  <si>
    <t>Coût licence</t>
  </si>
  <si>
    <t>Licence payée</t>
  </si>
  <si>
    <t>Licence passée</t>
  </si>
  <si>
    <t>Adhésion</t>
  </si>
  <si>
    <t>Trim1</t>
  </si>
  <si>
    <t>Moyen de paiement1</t>
  </si>
  <si>
    <t>Trim2</t>
  </si>
  <si>
    <t>Moyen de paiement2</t>
  </si>
  <si>
    <t>Trim3</t>
  </si>
  <si>
    <t>Moyen de paiement3</t>
  </si>
  <si>
    <t>Total des impayés</t>
  </si>
  <si>
    <t>Total  Partiel</t>
  </si>
  <si>
    <t>Pièces manquantes
ou reste à payer</t>
  </si>
  <si>
    <t>a</t>
  </si>
  <si>
    <t>Non</t>
  </si>
  <si>
    <t>b</t>
  </si>
  <si>
    <t>c</t>
  </si>
  <si>
    <t>Oui</t>
  </si>
  <si>
    <t>d</t>
  </si>
  <si>
    <t>Cheval</t>
  </si>
  <si>
    <t>Impayé</t>
  </si>
  <si>
    <t>Fiche d'inscription</t>
  </si>
  <si>
    <t>Carte en sept ou en déc</t>
  </si>
  <si>
    <t>Baby</t>
  </si>
  <si>
    <t>Carte</t>
  </si>
  <si>
    <t>Partiel</t>
  </si>
  <si>
    <t>Moyen de paiement</t>
  </si>
  <si>
    <t>Forfaits</t>
  </si>
  <si>
    <t>Chèque</t>
  </si>
  <si>
    <t>Espèces</t>
  </si>
  <si>
    <t>Coût adhésion</t>
  </si>
  <si>
    <t>Nom Gd parents1</t>
  </si>
  <si>
    <t>Nom Gd parents2</t>
  </si>
  <si>
    <t>Type de Cours</t>
  </si>
  <si>
    <t>Type de cours</t>
  </si>
  <si>
    <t>Carte 10 séances</t>
  </si>
  <si>
    <t>Occasionnel</t>
  </si>
  <si>
    <t>Balade</t>
  </si>
  <si>
    <t>Shetland Poney</t>
  </si>
  <si>
    <t>Double Poney</t>
  </si>
  <si>
    <t>Adulte</t>
  </si>
  <si>
    <t>Enfant</t>
  </si>
  <si>
    <t>Tarifs</t>
  </si>
  <si>
    <t>Carte + Adhésion</t>
  </si>
  <si>
    <t>Coût An/Trim</t>
  </si>
  <si>
    <t>Coût An/Trim +Adsésion</t>
  </si>
  <si>
    <t>Poney
 1/2 jour</t>
  </si>
  <si>
    <t>Poney 
jour</t>
  </si>
  <si>
    <t>Double Poney
1/2 jour</t>
  </si>
  <si>
    <t>Double Poney
 jour</t>
  </si>
  <si>
    <t>Cheval
1/2 jour</t>
  </si>
  <si>
    <t>Cheval
jour</t>
  </si>
  <si>
    <t>Stages 
Nb Jour(s)</t>
  </si>
  <si>
    <t>Commentaires</t>
  </si>
  <si>
    <t>Balades</t>
  </si>
  <si>
    <t>Adhésion2</t>
  </si>
  <si>
    <t>Licence</t>
  </si>
  <si>
    <t>Adulte ou Enfant</t>
  </si>
  <si>
    <t>Tarif
Forfait</t>
  </si>
  <si>
    <t>4h00</t>
  </si>
  <si>
    <t>1h00</t>
  </si>
  <si>
    <t>2h00</t>
  </si>
  <si>
    <t>3h00</t>
  </si>
  <si>
    <t>1 jour</t>
  </si>
  <si>
    <t>3 jours</t>
  </si>
  <si>
    <t>2 jours</t>
  </si>
  <si>
    <t>4 jours</t>
  </si>
  <si>
    <t>5 jours</t>
  </si>
  <si>
    <t>Nb h ou Jours</t>
  </si>
  <si>
    <t>Etat du paiement</t>
  </si>
  <si>
    <t>Payé</t>
  </si>
  <si>
    <t>Occasionnels 2 séances maxi / an</t>
  </si>
  <si>
    <t>Adhérent</t>
  </si>
  <si>
    <t>Non Adhérant</t>
  </si>
  <si>
    <t>Coût prévisionnel
Forfait</t>
  </si>
  <si>
    <t>George</t>
  </si>
  <si>
    <t>oui</t>
  </si>
  <si>
    <t>Francis</t>
  </si>
  <si>
    <t>Patrick</t>
  </si>
  <si>
    <t>Elise</t>
  </si>
  <si>
    <t>azd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</si>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</sst>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sz val="16"/>
      <color rgb="FFFF0000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0"/>
      <color theme="0"/>
      <name val="Calibri Light"/>
      <family val="2"/>
      <scheme val="major"/>
    </font>
    <font>
      <sz val="1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hair">
        <color auto="1"/>
      </top>
      <bottom/>
      <diagonal/>
    </border>
    <border>
      <left style="thin">
        <color theme="9"/>
      </left>
      <right style="thin">
        <color theme="9"/>
      </right>
      <top style="hair">
        <color auto="1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thin">
        <color theme="9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7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16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64" fontId="7" fillId="4" borderId="3" xfId="0" applyNumberFormat="1" applyFont="1" applyFill="1" applyBorder="1" applyAlignment="1">
      <alignment vertical="center"/>
    </xf>
    <xf numFmtId="164" fontId="7" fillId="0" borderId="5" xfId="0" applyNumberFormat="1" applyFont="1" applyBorder="1" applyAlignment="1">
      <alignment vertical="center"/>
    </xf>
    <xf numFmtId="164" fontId="7" fillId="4" borderId="5" xfId="0" applyNumberFormat="1" applyFont="1" applyFill="1" applyBorder="1" applyAlignment="1">
      <alignment vertical="center"/>
    </xf>
    <xf numFmtId="0" fontId="8" fillId="3" borderId="7" xfId="0" applyFont="1" applyFill="1" applyBorder="1" applyAlignment="1">
      <alignment horizontal="center" vertical="top" wrapText="1"/>
    </xf>
    <xf numFmtId="0" fontId="8" fillId="3" borderId="7" xfId="0" applyNumberFormat="1" applyFont="1" applyFill="1" applyBorder="1" applyAlignment="1">
      <alignment horizontal="center" vertical="top" wrapText="1"/>
    </xf>
    <xf numFmtId="0" fontId="8" fillId="3" borderId="7" xfId="1" applyNumberFormat="1" applyFont="1" applyFill="1" applyBorder="1" applyAlignment="1">
      <alignment vertical="top" wrapText="1"/>
    </xf>
    <xf numFmtId="0" fontId="9" fillId="3" borderId="7" xfId="0" applyFont="1" applyFill="1" applyBorder="1" applyAlignment="1">
      <alignment horizontal="left" vertical="top" wrapText="1"/>
    </xf>
    <xf numFmtId="0" fontId="8" fillId="3" borderId="7" xfId="0" applyFont="1" applyFill="1" applyBorder="1" applyAlignment="1">
      <alignment vertical="top" wrapText="1"/>
    </xf>
    <xf numFmtId="0" fontId="8" fillId="3" borderId="7" xfId="0" applyNumberFormat="1" applyFont="1" applyFill="1" applyBorder="1" applyAlignment="1">
      <alignment vertical="top" wrapText="1"/>
    </xf>
    <xf numFmtId="0" fontId="8" fillId="3" borderId="8" xfId="0" applyNumberFormat="1" applyFont="1" applyFill="1" applyBorder="1" applyAlignment="1">
      <alignment vertical="top" wrapText="1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2" fillId="0" borderId="0" xfId="1" applyNumberFormat="1" applyFont="1" applyAlignment="1" applyProtection="1">
      <alignment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 wrapText="1"/>
    </xf>
    <xf numFmtId="0" fontId="5" fillId="2" borderId="1" xfId="0" applyNumberFormat="1" applyFont="1" applyFill="1" applyBorder="1" applyAlignment="1" applyProtection="1">
      <alignment horizontal="left" vertical="center"/>
    </xf>
    <xf numFmtId="164" fontId="6" fillId="2" borderId="1" xfId="0" applyNumberFormat="1" applyFont="1" applyFill="1" applyBorder="1" applyAlignment="1" applyProtection="1">
      <alignment horizontal="centerContinuous"/>
    </xf>
    <xf numFmtId="0" fontId="4" fillId="2" borderId="2" xfId="0" applyFont="1" applyFill="1" applyBorder="1" applyAlignment="1" applyProtection="1">
      <alignment horizontal="centerContinuous" wrapText="1"/>
    </xf>
    <xf numFmtId="0" fontId="2" fillId="4" borderId="3" xfId="0" applyFont="1" applyFill="1" applyBorder="1" applyAlignment="1" applyProtection="1">
      <alignment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164" fontId="2" fillId="4" borderId="3" xfId="0" applyNumberFormat="1" applyFont="1" applyFill="1" applyBorder="1" applyAlignment="1" applyProtection="1">
      <alignment vertical="center"/>
      <protection locked="0"/>
    </xf>
    <xf numFmtId="0" fontId="2" fillId="4" borderId="3" xfId="0" applyNumberFormat="1" applyFont="1" applyFill="1" applyBorder="1" applyAlignment="1" applyProtection="1">
      <alignment horizontal="center" vertical="center"/>
      <protection locked="0"/>
    </xf>
    <xf numFmtId="164" fontId="2" fillId="4" borderId="3" xfId="1" applyNumberFormat="1" applyFont="1" applyFill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164" fontId="2" fillId="0" borderId="5" xfId="0" applyNumberFormat="1" applyFont="1" applyBorder="1" applyAlignment="1" applyProtection="1">
      <alignment vertical="center"/>
      <protection locked="0"/>
    </xf>
    <xf numFmtId="0" fontId="2" fillId="0" borderId="5" xfId="0" applyNumberFormat="1" applyFont="1" applyBorder="1" applyAlignment="1" applyProtection="1">
      <alignment horizontal="center" vertical="center"/>
      <protection locked="0"/>
    </xf>
    <xf numFmtId="164" fontId="2" fillId="0" borderId="5" xfId="1" applyNumberFormat="1" applyFont="1" applyBorder="1" applyAlignment="1" applyProtection="1">
      <alignment vertical="center"/>
      <protection locked="0"/>
    </xf>
    <xf numFmtId="0" fontId="2" fillId="4" borderId="5" xfId="0" applyFont="1" applyFill="1" applyBorder="1" applyAlignment="1" applyProtection="1">
      <alignment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164" fontId="2" fillId="4" borderId="5" xfId="0" applyNumberFormat="1" applyFont="1" applyFill="1" applyBorder="1" applyAlignment="1" applyProtection="1">
      <alignment vertical="center"/>
      <protection locked="0"/>
    </xf>
    <xf numFmtId="0" fontId="2" fillId="4" borderId="5" xfId="0" applyNumberFormat="1" applyFont="1" applyFill="1" applyBorder="1" applyAlignment="1" applyProtection="1">
      <alignment horizontal="center" vertical="center"/>
      <protection locked="0"/>
    </xf>
    <xf numFmtId="164" fontId="2" fillId="4" borderId="5" xfId="1" applyNumberFormat="1" applyFont="1" applyFill="1" applyBorder="1" applyAlignment="1" applyProtection="1">
      <alignment vertical="center"/>
      <protection locked="0"/>
    </xf>
    <xf numFmtId="164" fontId="7" fillId="4" borderId="3" xfId="0" applyNumberFormat="1" applyFont="1" applyFill="1" applyBorder="1" applyAlignment="1" applyProtection="1">
      <alignment vertical="center"/>
      <protection locked="0"/>
    </xf>
    <xf numFmtId="0" fontId="2" fillId="4" borderId="3" xfId="0" applyNumberFormat="1" applyFont="1" applyFill="1" applyBorder="1" applyAlignment="1" applyProtection="1">
      <alignment vertical="center"/>
      <protection locked="0"/>
    </xf>
    <xf numFmtId="0" fontId="2" fillId="4" borderId="4" xfId="0" applyNumberFormat="1" applyFont="1" applyFill="1" applyBorder="1" applyAlignment="1" applyProtection="1">
      <alignment vertical="center" wrapText="1"/>
      <protection locked="0"/>
    </xf>
    <xf numFmtId="164" fontId="7" fillId="0" borderId="5" xfId="0" applyNumberFormat="1" applyFont="1" applyBorder="1" applyAlignment="1" applyProtection="1">
      <alignment vertical="center"/>
      <protection locked="0"/>
    </xf>
    <xf numFmtId="0" fontId="2" fillId="0" borderId="5" xfId="0" applyNumberFormat="1" applyFont="1" applyBorder="1" applyAlignment="1" applyProtection="1">
      <alignment vertical="center"/>
      <protection locked="0"/>
    </xf>
    <xf numFmtId="0" fontId="2" fillId="0" borderId="6" xfId="0" applyNumberFormat="1" applyFont="1" applyBorder="1" applyAlignment="1" applyProtection="1">
      <alignment vertical="center" wrapText="1"/>
      <protection locked="0"/>
    </xf>
    <xf numFmtId="164" fontId="7" fillId="4" borderId="5" xfId="0" applyNumberFormat="1" applyFont="1" applyFill="1" applyBorder="1" applyAlignment="1" applyProtection="1">
      <alignment vertical="center"/>
      <protection locked="0"/>
    </xf>
    <xf numFmtId="0" fontId="2" fillId="4" borderId="5" xfId="0" applyNumberFormat="1" applyFont="1" applyFill="1" applyBorder="1" applyAlignment="1" applyProtection="1">
      <alignment vertical="center"/>
      <protection locked="0"/>
    </xf>
    <xf numFmtId="0" fontId="2" fillId="4" borderId="6" xfId="0" applyNumberFormat="1" applyFont="1" applyFill="1" applyBorder="1" applyAlignment="1" applyProtection="1">
      <alignment vertical="center" wrapText="1"/>
      <protection locked="0"/>
    </xf>
    <xf numFmtId="0" fontId="8" fillId="3" borderId="7" xfId="0" applyFont="1" applyFill="1" applyBorder="1" applyAlignment="1">
      <alignment horizontal="left" vertical="top" wrapText="1"/>
    </xf>
    <xf numFmtId="14" fontId="2" fillId="4" borderId="3" xfId="0" applyNumberFormat="1" applyFont="1" applyFill="1" applyBorder="1" applyAlignment="1" applyProtection="1">
      <alignment vertical="center"/>
      <protection locked="0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 wrapText="1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64" fontId="0" fillId="0" borderId="0" xfId="0" applyNumberFormat="1" applyAlignment="1">
      <alignment vertical="center"/>
    </xf>
    <xf numFmtId="164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2" fillId="0" borderId="0" xfId="0" applyFont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vertical="top" wrapText="1"/>
      <protection locked="0"/>
    </xf>
    <xf numFmtId="164" fontId="4" fillId="0" borderId="0" xfId="0" applyNumberFormat="1" applyFont="1" applyAlignment="1" applyProtection="1">
      <alignment vertical="center"/>
    </xf>
    <xf numFmtId="164" fontId="10" fillId="0" borderId="0" xfId="0" applyNumberFormat="1" applyFont="1" applyAlignment="1" applyProtection="1">
      <alignment vertical="center"/>
    </xf>
    <xf numFmtId="164" fontId="2" fillId="0" borderId="5" xfId="0" applyNumberFormat="1" applyFont="1" applyBorder="1" applyAlignment="1" applyProtection="1">
      <alignment horizontal="center" vertical="center"/>
      <protection locked="0"/>
    </xf>
    <xf numFmtId="164" fontId="2" fillId="4" borderId="5" xfId="0" applyNumberFormat="1" applyFont="1" applyFill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vertical="center"/>
      <protection locked="0"/>
    </xf>
    <xf numFmtId="0" fontId="2" fillId="4" borderId="9" xfId="0" applyFont="1" applyFill="1" applyBorder="1" applyAlignment="1" applyProtection="1">
      <alignment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164" fontId="2" fillId="4" borderId="9" xfId="0" applyNumberFormat="1" applyFont="1" applyFill="1" applyBorder="1" applyAlignment="1" applyProtection="1">
      <alignment horizontal="center" vertical="center"/>
      <protection locked="0"/>
    </xf>
    <xf numFmtId="0" fontId="2" fillId="4" borderId="5" xfId="1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Font="1" applyFill="1" applyAlignment="1" applyProtection="1">
      <alignment horizontal="centerContinuous" vertical="center"/>
    </xf>
    <xf numFmtId="164" fontId="0" fillId="0" borderId="0" xfId="0" applyNumberFormat="1" applyFont="1" applyFill="1" applyAlignment="1" applyProtection="1">
      <alignment horizontal="left" vertical="center"/>
    </xf>
  </cellXfs>
  <cellStyles count="2">
    <cellStyle name="Monétaire" xfId="1" builtinId="4"/>
    <cellStyle name="Normal" xfId="0" builtinId="0"/>
  </cellStyles>
  <dxfs count="4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  <border>
        <top style="hair">
          <color auto="1"/>
        </top>
        <bottom style="hair">
          <color auto="1"/>
        </bottom>
      </border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/>
        <top style="thin">
          <color theme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border outline="0">
        <top style="hair">
          <color auto="1"/>
        </top>
        <bottom style="thin">
          <color theme="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E8CA6C-B210-4F8F-A9C0-EFE93A468504}" name="Tableau1" displayName="Tableau1" ref="A4:X15" totalsRowShown="0" tableBorderDxfId="45">
  <autoFilter ref="A4:X15" xr:uid="{36FE0122-4661-4E52-9A72-916134B4FE37}"/>
  <tableColumns count="24">
    <tableColumn id="1" xr3:uid="{25E1BA64-53EC-4E88-B4FE-0D4E763FD59B}" name="Prénom Enfant" dataDxfId="44"/>
    <tableColumn id="3" xr3:uid="{C0EE288F-C974-45F9-9927-F42E39810066}" name="Nom" dataDxfId="43"/>
    <tableColumn id="25" xr3:uid="{78F53763-88D8-4844-A4AA-F49D1DC5A752}" name="Adulte ou Enfant" dataDxfId="42"/>
    <tableColumn id="4" xr3:uid="{232C2AA2-E1D3-48CF-AF4A-3A92BD7C17D4}" name="Nom Gd parents1" dataDxfId="41"/>
    <tableColumn id="5" xr3:uid="{7C7D430F-323B-42B5-A2DD-5A7659A38246}" name="Nom Gd parents2" dataDxfId="40"/>
    <tableColumn id="23" xr3:uid="{9591E252-4C25-4924-9190-D4FEEBABF8C5}" name="Adhésion" dataDxfId="39"/>
    <tableColumn id="24" xr3:uid="{4E72F250-1B37-472A-AE53-5E31FC54F8D2}" name="Type de Cours" dataDxfId="38"/>
    <tableColumn id="2" xr3:uid="{B71DABBA-8B24-445E-B495-0C6CF66ABB3F}" name="Forfait" dataDxfId="37"/>
    <tableColumn id="27" xr3:uid="{9525CA4E-A578-4EDF-BC43-9C61160AA98A}" name="Coût prévisionnel_x000a_Forfait" dataDxfId="36">
      <calculatedColumnFormula>IF(OR(Tableau1[[#This Row],[Adulte ou Enfant]]="",Tableau1[[#This Row],[Type de Cours]]="",Tableau1[[#This Row],[Forfait]]=""),"",IF(Tableau1[[#This Row],[Type de Cours]]="Forfait",INDEX(Donnees!$J$2:$K$8,MATCH(Adherents!H5,Donnees!$J$2:$J$8,0),2),IF(Tableau1[[#This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calculatedColumnFormula>
    </tableColumn>
    <tableColumn id="26" xr3:uid="{E286F948-D0A6-44AA-AD06-169803EB64B8}" name="Licence" dataDxfId="35"/>
    <tableColumn id="6" xr3:uid="{3C5E7AAA-76FD-4F65-AF63-FA97800D013B}" name="Coût licence" dataDxfId="34"/>
    <tableColumn id="7" xr3:uid="{BC9A4A76-021A-4633-A3AF-84A8D93DA95F}" name="Licence payée" dataDxfId="33"/>
    <tableColumn id="8" xr3:uid="{8601AE29-2323-4D48-8EED-95553E3DF34A}" name="Licence passée" dataDxfId="32"/>
    <tableColumn id="9" xr3:uid="{FB3E70A5-BC6C-4AE2-8B9B-3EAC5198741C}" name="Adhésion2" dataDxfId="31"/>
    <tableColumn id="10" xr3:uid="{8D863401-40A4-4B08-A249-5BD619783C94}" name="Trim1" dataDxfId="30" dataCellStyle="Monétaire"/>
    <tableColumn id="11" xr3:uid="{DFEFEB3D-A4FC-4770-80AB-B841E9C4C171}" name="Moyen de paiement1" dataDxfId="29"/>
    <tableColumn id="12" xr3:uid="{000741A4-62AB-4314-ADEC-A9F77957F9C8}" name="Trim2" dataDxfId="28" dataCellStyle="Monétaire"/>
    <tableColumn id="13" xr3:uid="{CD57780F-E000-4473-BB4E-138170D14F63}" name="Moyen de paiement2" dataDxfId="27"/>
    <tableColumn id="14" xr3:uid="{A8A0AFAF-3215-46F5-9811-D20FC17A04DC}" name="Trim3" dataDxfId="26" dataCellStyle="Monétaire"/>
    <tableColumn id="15" xr3:uid="{D448B264-D3A1-40A8-AE6C-CD5529F109DA}" name="Moyen de paiement3" dataDxfId="25"/>
    <tableColumn id="18" xr3:uid="{14237182-F263-422B-9502-7A067D31BADA}" name="Total des impayés" dataDxfId="24">
      <calculatedColumnFormula>Impayes(Adherents!$O5,Adherents!$P5,Adherents!$Q5,Adherents!$R5,Adherents!$S5,Adherents!$T5)</calculatedColumnFormula>
    </tableColumn>
    <tableColumn id="19" xr3:uid="{E5AE5127-6166-484F-996A-88F1F6053065}" name="Total  Partiel" dataDxfId="23"/>
    <tableColumn id="20" xr3:uid="{003A0E85-D2CE-4B8A-89AC-30FA5217A922}" name="Pièces manquantes_x000a_ou reste à payer" dataDxfId="22"/>
    <tableColumn id="21" xr3:uid="{D53EB726-72BD-44FF-9431-521AC6ACBBC9}" name="Commentaires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56CAA8-8CF2-4816-B4E8-38A4C4774D69}" name="Tableau2" displayName="Tableau2" ref="A4:J5" totalsRowShown="0" headerRowDxfId="20" dataDxfId="19">
  <autoFilter ref="A4:J5" xr:uid="{890D4702-A785-4AB5-89F3-35E5CC207076}"/>
  <tableColumns count="10">
    <tableColumn id="1" xr3:uid="{0D1560E5-2009-442A-BFCD-DF06DA3730FA}" name="Prénom Enfant" dataDxfId="18"/>
    <tableColumn id="2" xr3:uid="{0645BD4F-4E02-471B-8CFB-6A3AC793F825}" name="Nom" dataDxfId="17"/>
    <tableColumn id="3" xr3:uid="{AA2908F3-C13B-4C0C-B6E6-4265A1CA10B4}" name="Nom Gd parents1" dataDxfId="16"/>
    <tableColumn id="4" xr3:uid="{655CE485-AF0D-4BB6-87CF-968684A05A03}" name="Nom Gd parents2" dataDxfId="15"/>
    <tableColumn id="5" xr3:uid="{14FD2B6F-1B17-4BA9-8C5D-6C7B90C1A8FC}" name="Type de cours" dataDxfId="14"/>
    <tableColumn id="6" xr3:uid="{4127900E-9686-4D94-8A59-CC3771F87E07}" name="Forfait" dataDxfId="13"/>
    <tableColumn id="7" xr3:uid="{867EC267-634F-4FC3-ADDB-D50351D3D4C2}" name="Nb h ou Jours" dataDxfId="12"/>
    <tableColumn id="8" xr3:uid="{1697CE2F-244A-42EA-B207-D478F1D6FECA}" name="Tarif_x000a_Forfait" dataDxfId="11">
      <calculatedColumnFormula>IF(OR(E5="",F5=""),"",IF(E5="Stage",INDEX(Donnees!Y1:AE8,MATCH(G5,Donnees!Y1:Y8,0),MATCH(Stage_Balade!F5,Donnees!Y1:AE1,0)),INDEX(Donnees!AG1:AM8,MATCH(Stage_Balade!F5,Donnees!AG1:AG8,0),MATCH(G5,Donnees!$AG$1:$AK$1,0))))</calculatedColumnFormula>
    </tableColumn>
    <tableColumn id="9" xr3:uid="{1FD856F7-0C3C-44E2-BFD1-11945AB1B1AD}" name="Etat du paiement" dataDxfId="10"/>
    <tableColumn id="10" xr3:uid="{2CD5734D-F253-41F2-8E51-F7E3D0E6A0A8}" name="Commentaires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1F5EB-8E15-49F9-827E-F7175DFC05ED}">
  <sheetPr codeName="Feuil1">
    <pageSetUpPr fitToPage="1"/>
  </sheetPr>
  <dimension ref="A1:Y15"/>
  <sheetViews>
    <sheetView showGridLines="0" tabSelected="1" workbookViewId="0">
      <pane xSplit="4" ySplit="4" topLeftCell="J5" activePane="bottomRight" state="frozen"/>
      <selection pane="topRight" activeCell="D1" sqref="D1"/>
      <selection pane="bottomLeft" activeCell="A5" sqref="A5"/>
      <selection pane="bottomRight" activeCell="A15" sqref="A15"/>
    </sheetView>
  </sheetViews>
  <sheetFormatPr baseColWidth="10" defaultRowHeight="15" x14ac:dyDescent="0.25"/>
  <cols>
    <col min="1" max="1" width="14.140625" style="1" customWidth="1"/>
    <col min="2" max="2" width="17.7109375" customWidth="1"/>
    <col min="3" max="3" width="11" customWidth="1"/>
    <col min="4" max="4" width="2.42578125" style="1" customWidth="1"/>
    <col min="5" max="5" width="1.42578125" style="1" customWidth="1"/>
    <col min="6" max="6" width="10.28515625" style="1" customWidth="1"/>
    <col min="7" max="7" width="15.42578125" style="1" customWidth="1"/>
    <col min="8" max="8" width="15.28515625" style="1" customWidth="1"/>
    <col min="9" max="9" width="15.42578125" style="1" customWidth="1"/>
    <col min="10" max="10" width="10.85546875" style="1" customWidth="1"/>
    <col min="11" max="11" width="12.5703125" style="2" customWidth="1"/>
    <col min="12" max="12" width="12" style="8" customWidth="1"/>
    <col min="13" max="14" width="12" style="2" customWidth="1"/>
    <col min="15" max="15" width="12" style="9" customWidth="1"/>
    <col min="16" max="16" width="10.28515625" style="10" customWidth="1"/>
    <col min="17" max="17" width="11" style="5" customWidth="1"/>
    <col min="18" max="18" width="10.28515625" style="10" customWidth="1"/>
    <col min="19" max="19" width="11" style="5" customWidth="1"/>
    <col min="20" max="20" width="10.28515625" style="10" customWidth="1"/>
    <col min="21" max="21" width="13.5703125" style="1" customWidth="1"/>
    <col min="22" max="22" width="15.42578125" style="1" customWidth="1"/>
    <col min="23" max="23" width="23" style="1" customWidth="1"/>
    <col min="24" max="24" width="26.5703125" style="4" customWidth="1"/>
    <col min="25" max="25" width="40.28515625" style="4" customWidth="1"/>
    <col min="26" max="16384" width="11.42578125" style="1"/>
  </cols>
  <sheetData>
    <row r="1" spans="1:25" ht="35.25" customHeight="1" x14ac:dyDescent="0.25">
      <c r="A1" s="24"/>
      <c r="B1" s="24"/>
      <c r="C1" s="24"/>
      <c r="D1" s="6"/>
      <c r="E1" s="6"/>
      <c r="F1" s="6"/>
      <c r="G1" s="6"/>
      <c r="H1" s="25"/>
      <c r="I1" s="25"/>
      <c r="J1" s="25"/>
      <c r="K1" s="7"/>
      <c r="L1" s="25"/>
      <c r="M1" s="25"/>
      <c r="N1" s="28"/>
      <c r="O1" s="29"/>
      <c r="P1" s="28"/>
      <c r="Q1" s="29"/>
      <c r="R1" s="28"/>
      <c r="S1" s="3" t="s">
        <v>0</v>
      </c>
      <c r="U1" s="30"/>
      <c r="V1" s="31"/>
      <c r="W1" s="27"/>
      <c r="X1" s="27"/>
      <c r="Y1" s="1"/>
    </row>
    <row r="2" spans="1:25" ht="23.25" customHeight="1" x14ac:dyDescent="0.35">
      <c r="A2" s="24"/>
      <c r="B2" s="24"/>
      <c r="C2" s="24"/>
      <c r="D2" s="26"/>
      <c r="E2" s="24"/>
      <c r="F2" s="24"/>
      <c r="G2" s="24"/>
      <c r="H2" s="25"/>
      <c r="I2" s="25"/>
      <c r="J2" s="25"/>
      <c r="K2" s="27"/>
      <c r="L2" s="25"/>
      <c r="M2" s="25"/>
      <c r="N2" s="28"/>
      <c r="O2" s="29"/>
      <c r="P2" s="28"/>
      <c r="Q2" s="29"/>
      <c r="R2" s="28"/>
      <c r="S2" s="32" t="s">
        <v>1</v>
      </c>
      <c r="U2" s="33">
        <f ca="1">SUM(U3:V3)</f>
        <v>858</v>
      </c>
      <c r="V2" s="34"/>
      <c r="W2" s="27"/>
      <c r="X2" s="27"/>
      <c r="Y2" s="1"/>
    </row>
    <row r="3" spans="1:25" ht="24" customHeight="1" x14ac:dyDescent="0.25">
      <c r="A3" s="24"/>
      <c r="B3" s="24"/>
      <c r="C3" s="24"/>
      <c r="D3" s="24"/>
      <c r="E3" s="24"/>
      <c r="F3" s="24"/>
      <c r="G3" s="24"/>
      <c r="H3" s="25"/>
      <c r="I3" s="25"/>
      <c r="J3" s="25"/>
      <c r="K3" s="27"/>
      <c r="L3" s="25"/>
      <c r="M3" s="25"/>
      <c r="N3" s="28"/>
      <c r="O3" s="29"/>
      <c r="P3" s="28"/>
      <c r="Q3" s="29"/>
      <c r="R3" s="28"/>
      <c r="S3" s="29"/>
      <c r="T3" s="24"/>
      <c r="U3" s="86">
        <f ca="1">SUM(Adherents!$U$5:$U$15)</f>
        <v>858</v>
      </c>
      <c r="V3" s="85">
        <f>SUM(Adherents!$V$5:$V$15)</f>
        <v>0</v>
      </c>
      <c r="W3" s="27"/>
      <c r="X3" s="27"/>
      <c r="Y3" s="1"/>
    </row>
    <row r="4" spans="1:25" ht="30" customHeight="1" x14ac:dyDescent="0.25">
      <c r="A4" s="17" t="s">
        <v>2</v>
      </c>
      <c r="B4" s="17" t="s">
        <v>4</v>
      </c>
      <c r="C4" s="59" t="s">
        <v>62</v>
      </c>
      <c r="D4" s="17" t="s">
        <v>36</v>
      </c>
      <c r="E4" s="17" t="s">
        <v>37</v>
      </c>
      <c r="F4" s="59" t="s">
        <v>8</v>
      </c>
      <c r="G4" s="17" t="s">
        <v>38</v>
      </c>
      <c r="H4" s="17" t="s">
        <v>3</v>
      </c>
      <c r="I4" s="59" t="s">
        <v>79</v>
      </c>
      <c r="J4" s="17" t="s">
        <v>61</v>
      </c>
      <c r="K4" s="18" t="s">
        <v>5</v>
      </c>
      <c r="L4" s="17" t="s">
        <v>6</v>
      </c>
      <c r="M4" s="17" t="s">
        <v>7</v>
      </c>
      <c r="N4" s="18" t="s">
        <v>60</v>
      </c>
      <c r="O4" s="19" t="s">
        <v>9</v>
      </c>
      <c r="P4" s="20" t="s">
        <v>10</v>
      </c>
      <c r="Q4" s="19" t="s">
        <v>11</v>
      </c>
      <c r="R4" s="20" t="s">
        <v>12</v>
      </c>
      <c r="S4" s="19" t="s">
        <v>13</v>
      </c>
      <c r="T4" s="20" t="s">
        <v>14</v>
      </c>
      <c r="U4" s="21" t="s">
        <v>15</v>
      </c>
      <c r="V4" s="21" t="s">
        <v>16</v>
      </c>
      <c r="W4" s="22" t="s">
        <v>17</v>
      </c>
      <c r="X4" s="23" t="s">
        <v>58</v>
      </c>
      <c r="Y4" s="1"/>
    </row>
    <row r="5" spans="1:25" ht="15.75" x14ac:dyDescent="0.25">
      <c r="A5" s="35" t="s">
        <v>18</v>
      </c>
      <c r="B5" s="35"/>
      <c r="C5" s="60" t="s">
        <v>46</v>
      </c>
      <c r="D5" s="35"/>
      <c r="E5" s="35"/>
      <c r="F5" s="37"/>
      <c r="G5" s="35" t="s">
        <v>3</v>
      </c>
      <c r="H5" s="36" t="s">
        <v>43</v>
      </c>
      <c r="I5" s="78">
        <f>IF(OR(Tableau1[[#This Row],[Adulte ou Enfant]]="",Tableau1[[#This Row],[Type de Cours]]="",Tableau1[[#This Row],[Forfait]]=""),"",IF(Tableau1[[#This Row],[Type de Cours]]="Forfait",INDEX(Donnees!$J$2:$K$8,MATCH(Adherents!H5,Donnees!$J$2:$J$8,0),2),IF(Tableau1[[#This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468</v>
      </c>
      <c r="J5" s="36" t="s">
        <v>22</v>
      </c>
      <c r="K5" s="37">
        <f>IF(AND(Tableau1[[#This Row],[Adulte ou Enfant]]&lt;&gt;"",Tableau1[[#This Row],[Licence]]="Oui"),VLOOKUP(Tableau1[[#This Row],[Adulte ou Enfant]],Tarif_Licence,2,0),"")</f>
        <v>25</v>
      </c>
      <c r="L5" s="36" t="s">
        <v>19</v>
      </c>
      <c r="M5" s="36" t="s">
        <v>19</v>
      </c>
      <c r="N5" s="38" t="s">
        <v>19</v>
      </c>
      <c r="O5" s="39"/>
      <c r="P5" s="38"/>
      <c r="Q5" s="39"/>
      <c r="R5" s="38"/>
      <c r="S5" s="39"/>
      <c r="T5" s="38"/>
      <c r="U5" s="14">
        <f ca="1">Impayes(Adherents!$O5,Adherents!$P5,Adherents!$Q5,Adherents!$R5,Adherents!$S5,Adherents!$T5)</f>
        <v>0</v>
      </c>
      <c r="V5" s="50"/>
      <c r="W5" s="51"/>
      <c r="X5" s="52"/>
      <c r="Y5" s="1"/>
    </row>
    <row r="6" spans="1:25" ht="15.75" x14ac:dyDescent="0.25">
      <c r="A6" s="40" t="s">
        <v>20</v>
      </c>
      <c r="B6" s="40"/>
      <c r="C6" s="40" t="s">
        <v>46</v>
      </c>
      <c r="D6" s="40"/>
      <c r="E6" s="40"/>
      <c r="F6" s="42"/>
      <c r="G6" s="40" t="s">
        <v>3</v>
      </c>
      <c r="H6" s="41" t="s">
        <v>43</v>
      </c>
      <c r="I6" s="78">
        <f>IF(OR(Tableau1[[#This Row],[Adulte ou Enfant]]="",Tableau1[[#This Row],[Type de Cours]]="",Tableau1[[#This Row],[Forfait]]=""),"",IF(Tableau1[[#This Row],[Type de Cours]]="Forfait",INDEX(Donnees!$J$2:$K$8,MATCH(Adherents!H6,Donnees!$J$2:$J$8,0),2),IF(Tableau1[[#This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468</v>
      </c>
      <c r="J6" s="41"/>
      <c r="K6" s="37" t="str">
        <f>IF(AND(Tableau1[[#This Row],[Adulte ou Enfant]]&lt;&gt;"",Tableau1[[#This Row],[Licence]]="Oui"),VLOOKUP(Tableau1[[#This Row],[Adulte ou Enfant]],Tarif_Licence,2,0),"")</f>
        <v/>
      </c>
      <c r="L6" s="41" t="s">
        <v>19</v>
      </c>
      <c r="M6" s="41" t="s">
        <v>19</v>
      </c>
      <c r="N6" s="43" t="s">
        <v>19</v>
      </c>
      <c r="O6" s="44"/>
      <c r="P6" s="43"/>
      <c r="Q6" s="44"/>
      <c r="R6" s="43"/>
      <c r="S6" s="44"/>
      <c r="T6" s="43"/>
      <c r="U6" s="15">
        <f ca="1">Impayes(Adherents!$O6,Adherents!$P6,Adherents!$Q6,Adherents!$R6,Adherents!$S6,Adherents!$T6)</f>
        <v>0</v>
      </c>
      <c r="V6" s="53"/>
      <c r="W6" s="54"/>
      <c r="X6" s="55"/>
      <c r="Y6" s="1"/>
    </row>
    <row r="7" spans="1:25" ht="15.75" x14ac:dyDescent="0.25">
      <c r="A7" s="45" t="s">
        <v>21</v>
      </c>
      <c r="B7" s="45"/>
      <c r="C7" s="45" t="s">
        <v>45</v>
      </c>
      <c r="D7" s="45"/>
      <c r="E7" s="45"/>
      <c r="F7" s="47"/>
      <c r="G7" s="45" t="s">
        <v>3</v>
      </c>
      <c r="H7" s="46" t="s">
        <v>24</v>
      </c>
      <c r="I7" s="78">
        <f>IF(OR(Tableau1[[#This Row],[Adulte ou Enfant]]="",Tableau1[[#This Row],[Type de Cours]]="",Tableau1[[#This Row],[Forfait]]=""),"",IF(Tableau1[[#This Row],[Type de Cours]]="Forfait",INDEX(Donnees!$J$2:$K$8,MATCH(Adherents!H7,Donnees!$J$2:$J$8,0),2),IF(Tableau1[[#This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648</v>
      </c>
      <c r="J7" s="46"/>
      <c r="K7" s="37" t="str">
        <f>IF(AND(Tableau1[[#This Row],[Adulte ou Enfant]]&lt;&gt;"",Tableau1[[#This Row],[Licence]]="Oui"),VLOOKUP(Tableau1[[#This Row],[Adulte ou Enfant]],Tarif_Licence,2,0),"")</f>
        <v/>
      </c>
      <c r="L7" s="46" t="s">
        <v>22</v>
      </c>
      <c r="M7" s="46" t="s">
        <v>22</v>
      </c>
      <c r="N7" s="48" t="s">
        <v>22</v>
      </c>
      <c r="O7" s="49">
        <v>266</v>
      </c>
      <c r="P7" s="48"/>
      <c r="Q7" s="49">
        <v>216</v>
      </c>
      <c r="R7" s="48"/>
      <c r="S7" s="49">
        <v>216</v>
      </c>
      <c r="T7" s="48"/>
      <c r="U7" s="16">
        <f ca="1">Impayes(Adherents!$O7,Adherents!$P7,Adherents!$Q7,Adherents!$R7,Adherents!$S7,Adherents!$T7)</f>
        <v>0</v>
      </c>
      <c r="V7" s="56"/>
      <c r="W7" s="57"/>
      <c r="X7" s="58"/>
      <c r="Y7" s="1"/>
    </row>
    <row r="8" spans="1:25" ht="15.75" x14ac:dyDescent="0.25">
      <c r="A8" s="40" t="s">
        <v>23</v>
      </c>
      <c r="B8" s="40"/>
      <c r="C8" s="40" t="s">
        <v>45</v>
      </c>
      <c r="D8" s="40"/>
      <c r="E8" s="40"/>
      <c r="F8" s="42"/>
      <c r="G8" s="40" t="s">
        <v>3</v>
      </c>
      <c r="H8" s="41" t="s">
        <v>24</v>
      </c>
      <c r="I8" s="78">
        <f>IF(OR(Tableau1[[#This Row],[Adulte ou Enfant]]="",Tableau1[[#This Row],[Type de Cours]]="",Tableau1[[#This Row],[Forfait]]=""),"",IF(Tableau1[[#This Row],[Type de Cours]]="Forfait",INDEX(Donnees!$J$2:$K$8,MATCH(Adherents!H8,Donnees!$J$2:$J$8,0),2),IF(Tableau1[[#This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648</v>
      </c>
      <c r="J8" s="41"/>
      <c r="K8" s="37" t="str">
        <f>IF(AND(Tableau1[[#This Row],[Adulte ou Enfant]]&lt;&gt;"",Tableau1[[#This Row],[Licence]]="Oui"),VLOOKUP(Tableau1[[#This Row],[Adulte ou Enfant]],Tarif_Licence,2,0),"")</f>
        <v/>
      </c>
      <c r="L8" s="41" t="s">
        <v>19</v>
      </c>
      <c r="M8" s="41" t="s">
        <v>19</v>
      </c>
      <c r="N8" s="43" t="s">
        <v>22</v>
      </c>
      <c r="O8" s="44">
        <v>276</v>
      </c>
      <c r="P8" s="43" t="s">
        <v>25</v>
      </c>
      <c r="Q8" s="44">
        <v>216</v>
      </c>
      <c r="R8" s="43" t="s">
        <v>25</v>
      </c>
      <c r="S8" s="44">
        <v>216</v>
      </c>
      <c r="T8" s="43" t="s">
        <v>25</v>
      </c>
      <c r="U8" s="15">
        <f ca="1">Impayes(Adherents!$O8,Adherents!$P8,Adherents!$Q8,Adherents!$R8,Adherents!$S8,Adherents!$T8)</f>
        <v>708</v>
      </c>
      <c r="V8" s="53"/>
      <c r="W8" s="54" t="s">
        <v>26</v>
      </c>
      <c r="X8" s="55" t="s">
        <v>27</v>
      </c>
      <c r="Y8" s="1"/>
    </row>
    <row r="9" spans="1:25" ht="15.75" x14ac:dyDescent="0.25">
      <c r="A9" s="45" t="s">
        <v>80</v>
      </c>
      <c r="B9" s="45"/>
      <c r="C9" s="45" t="s">
        <v>46</v>
      </c>
      <c r="D9" s="45"/>
      <c r="E9" s="80"/>
      <c r="F9" s="47" t="s">
        <v>81</v>
      </c>
      <c r="G9" s="81" t="s">
        <v>3</v>
      </c>
      <c r="H9" s="82" t="s">
        <v>43</v>
      </c>
      <c r="I9" s="79">
        <f>IF(OR(Tableau1[[#This Row],[Adulte ou Enfant]]="",Tableau1[[#This Row],[Type de Cours]]="",Tableau1[[#This Row],[Forfait]]=""),"",IF(Tableau1[[#This Row],[Type de Cours]]="Forfait",INDEX(Donnees!$J$2:$K$8,MATCH(Adherents!H9,Donnees!$J$2:$J$8,0),2),IF(Tableau1[[#This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468</v>
      </c>
      <c r="J9" s="46" t="s">
        <v>22</v>
      </c>
      <c r="K9" s="37">
        <f>IF(AND(Tableau1[[#This Row],[Adulte ou Enfant]]&lt;&gt;"",Tableau1[[#This Row],[Licence]]="Oui"),VLOOKUP(Tableau1[[#This Row],[Adulte ou Enfant]],Tarif_Licence,2,0),"")</f>
        <v>25</v>
      </c>
      <c r="L9" s="83" t="s">
        <v>22</v>
      </c>
      <c r="M9" s="46" t="s">
        <v>19</v>
      </c>
      <c r="N9" s="48" t="s">
        <v>22</v>
      </c>
      <c r="O9" s="49">
        <v>216</v>
      </c>
      <c r="P9" s="84" t="s">
        <v>33</v>
      </c>
      <c r="Q9" s="49">
        <v>156</v>
      </c>
      <c r="R9" s="84" t="s">
        <v>33</v>
      </c>
      <c r="S9" s="49">
        <v>156</v>
      </c>
      <c r="T9" s="84" t="s">
        <v>33</v>
      </c>
      <c r="U9" s="16">
        <f ca="1">Impayes(Adherents!$O9,Adherents!$P9,Adherents!$Q9,Adherents!$R9,Adherents!$S9,Adherents!$T9)</f>
        <v>0</v>
      </c>
      <c r="V9" s="56"/>
      <c r="W9" s="57"/>
      <c r="X9" s="58"/>
    </row>
    <row r="10" spans="1:25" ht="15.75" x14ac:dyDescent="0.25">
      <c r="A10" s="45" t="s">
        <v>82</v>
      </c>
      <c r="B10" s="45"/>
      <c r="C10" s="45" t="s">
        <v>45</v>
      </c>
      <c r="D10" s="45"/>
      <c r="E10" s="80"/>
      <c r="F10" s="47"/>
      <c r="G10" s="81" t="s">
        <v>3</v>
      </c>
      <c r="H10" s="82" t="s">
        <v>24</v>
      </c>
      <c r="I10" s="79">
        <f>IF(OR(Tableau1[[#This Row],[Adulte ou Enfant]]="",Tableau1[[#This Row],[Type de Cours]]="",Tableau1[[#This Row],[Forfait]]=""),"",IF(Tableau1[[#This Row],[Type de Cours]]="Forfait",INDEX(Donnees!$J$2:$K$8,MATCH(Adherents!H10,Donnees!$J$2:$J$8,0),2),IF(Tableau1[[#This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648</v>
      </c>
      <c r="J10" s="46" t="s">
        <v>22</v>
      </c>
      <c r="K10" s="37">
        <f>IF(AND(Tableau1[[#This Row],[Adulte ou Enfant]]&lt;&gt;"",Tableau1[[#This Row],[Licence]]="Oui"),VLOOKUP(Tableau1[[#This Row],[Adulte ou Enfant]],Tarif_Licence,2,0),"")</f>
        <v>36</v>
      </c>
      <c r="L10" s="83" t="s">
        <v>22</v>
      </c>
      <c r="M10" s="46" t="s">
        <v>19</v>
      </c>
      <c r="N10" s="48" t="s">
        <v>22</v>
      </c>
      <c r="O10" s="49">
        <v>276</v>
      </c>
      <c r="P10" s="84" t="s">
        <v>33</v>
      </c>
      <c r="Q10" s="49">
        <v>216</v>
      </c>
      <c r="R10" s="84" t="s">
        <v>33</v>
      </c>
      <c r="S10" s="49">
        <v>0</v>
      </c>
      <c r="T10" s="84" t="s">
        <v>25</v>
      </c>
      <c r="U10" s="16">
        <f ca="1">Impayes(Adherents!$O10,Adherents!$P10,Adherents!$Q10,Adherents!$R10,Adherents!$S10,Adherents!$T10)</f>
        <v>0</v>
      </c>
      <c r="V10" s="56"/>
      <c r="W10" s="57"/>
      <c r="X10" s="58"/>
    </row>
    <row r="11" spans="1:25" ht="15.75" x14ac:dyDescent="0.25">
      <c r="A11" s="45" t="s">
        <v>83</v>
      </c>
      <c r="B11" s="45"/>
      <c r="C11" s="45" t="s">
        <v>45</v>
      </c>
      <c r="D11" s="45"/>
      <c r="E11" s="80"/>
      <c r="F11" s="47" t="s">
        <v>85</v>
      </c>
      <c r="G11" s="81" t="s">
        <v>3</v>
      </c>
      <c r="H11" s="82" t="s">
        <v>24</v>
      </c>
      <c r="I11" s="79">
        <f>IF(OR(Tableau1[[#This Row],[Adulte ou Enfant]]="",Tableau1[[#This Row],[Type de Cours]]="",Tableau1[[#This Row],[Forfait]]=""),"",IF(Tableau1[[#This Row],[Type de Cours]]="Forfait",INDEX(Donnees!$J$2:$K$8,MATCH(Adherents!H11,Donnees!$J$2:$J$8,0),2),IF(Tableau1[[#This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648</v>
      </c>
      <c r="J11" s="46" t="s">
        <v>22</v>
      </c>
      <c r="K11" s="37">
        <f>IF(AND(Tableau1[[#This Row],[Adulte ou Enfant]]&lt;&gt;"",Tableau1[[#This Row],[Licence]]="Oui"),VLOOKUP(Tableau1[[#This Row],[Adulte ou Enfant]],Tarif_Licence,2,0),"")</f>
        <v>36</v>
      </c>
      <c r="L11" s="83" t="s">
        <v>19</v>
      </c>
      <c r="M11" s="46" t="s">
        <v>19</v>
      </c>
      <c r="N11" s="48" t="s">
        <v>22</v>
      </c>
      <c r="O11" s="49">
        <v>216</v>
      </c>
      <c r="P11" s="84" t="s">
        <v>33</v>
      </c>
      <c r="Q11" s="49">
        <v>216</v>
      </c>
      <c r="R11" s="84" t="s">
        <v>33</v>
      </c>
      <c r="S11" s="49">
        <v>0</v>
      </c>
      <c r="T11" s="84" t="s">
        <v>25</v>
      </c>
      <c r="U11" s="16">
        <f ca="1">Impayes(Adherents!$O11,Adherents!$P11,Adherents!$Q11,Adherents!$R11,Adherents!$S11,Adherents!$T11)</f>
        <v>0</v>
      </c>
      <c r="V11" s="56"/>
      <c r="W11" s="57"/>
      <c r="X11" s="58"/>
    </row>
    <row r="12" spans="1:25" ht="15.75" x14ac:dyDescent="0.25">
      <c r="A12" s="45" t="s">
        <v>84</v>
      </c>
      <c r="B12" s="45"/>
      <c r="C12" s="45" t="s">
        <v>46</v>
      </c>
      <c r="D12" s="45"/>
      <c r="E12" s="80"/>
      <c r="F12" s="47" t="s">
        <v>86</v>
      </c>
      <c r="G12" s="81" t="s">
        <v>40</v>
      </c>
      <c r="H12" s="82" t="s">
        <v>43</v>
      </c>
      <c r="I12" s="79">
        <f>IF(OR(Tableau1[[#This Row],[Adulte ou Enfant]]="",Tableau1[[#This Row],[Type de Cours]]="",Tableau1[[#This Row],[Forfait]]=""),"",IF(Tableau1[[#This Row],[Type de Cours]]="Forfait",INDEX(Donnees!$J$2:$K$8,MATCH(Adherents!H12,Donnees!$J$2:$J$8,0),2),IF(Tableau1[[#This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>150</v>
      </c>
      <c r="J12" s="46" t="s">
        <v>22</v>
      </c>
      <c r="K12" s="37">
        <f>IF(AND(Tableau1[[#This Row],[Adulte ou Enfant]]&lt;&gt;"",Tableau1[[#This Row],[Licence]]="Oui"),VLOOKUP(Tableau1[[#This Row],[Adulte ou Enfant]],Tarif_Licence,2,0),"")</f>
        <v>25</v>
      </c>
      <c r="L12" s="83" t="s">
        <v>22</v>
      </c>
      <c r="M12" s="46" t="s">
        <v>22</v>
      </c>
      <c r="N12" s="48"/>
      <c r="O12" s="49">
        <v>150</v>
      </c>
      <c r="P12" s="84" t="s">
        <v>25</v>
      </c>
      <c r="Q12" s="49"/>
      <c r="R12" s="84"/>
      <c r="S12" s="49"/>
      <c r="T12" s="84"/>
      <c r="U12" s="16">
        <f ca="1">Impayes(Adherents!$O12,Adherents!$P12,Adherents!$Q12,Adherents!$R12,Adherents!$S12,Adherents!$T12)</f>
        <v>150</v>
      </c>
      <c r="V12" s="56"/>
      <c r="W12" s="57"/>
      <c r="X12" s="58"/>
    </row>
    <row r="13" spans="1:25" ht="15.75" x14ac:dyDescent="0.25">
      <c r="A13" s="45"/>
      <c r="B13" s="45"/>
      <c r="C13" s="45"/>
      <c r="D13" s="45"/>
      <c r="E13" s="80"/>
      <c r="F13" s="47"/>
      <c r="G13" s="81"/>
      <c r="H13" s="82"/>
      <c r="I13" s="79" t="str">
        <f>IF(OR(Tableau1[[#This Row],[Adulte ou Enfant]]="",Tableau1[[#This Row],[Type de Cours]]="",Tableau1[[#This Row],[Forfait]]=""),"",IF(Tableau1[[#This Row],[Type de Cours]]="Forfait",INDEX(Donnees!$J$2:$K$8,MATCH(Adherents!H13,Donnees!$J$2:$J$8,0),2),IF(Tableau1[[#This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/>
      </c>
      <c r="J13" s="46"/>
      <c r="K13" s="47"/>
      <c r="L13" s="83"/>
      <c r="M13" s="46"/>
      <c r="N13" s="48"/>
      <c r="O13" s="49"/>
      <c r="P13" s="84"/>
      <c r="Q13" s="49"/>
      <c r="R13" s="84"/>
      <c r="S13" s="49"/>
      <c r="T13" s="84"/>
      <c r="U13" s="16">
        <f ca="1">Impayes(Adherents!$O13,Adherents!$P13,Adherents!$Q13,Adherents!$R13,Adherents!$S13,Adherents!$T13)</f>
        <v>0</v>
      </c>
      <c r="V13" s="56"/>
      <c r="W13" s="57"/>
      <c r="X13" s="58"/>
    </row>
    <row r="14" spans="1:25" ht="15.75" x14ac:dyDescent="0.25">
      <c r="A14" s="45"/>
      <c r="B14" s="45"/>
      <c r="C14" s="45"/>
      <c r="D14" s="45"/>
      <c r="E14" s="80"/>
      <c r="F14" s="47"/>
      <c r="G14" s="81"/>
      <c r="H14" s="82"/>
      <c r="I14" s="79" t="str">
        <f>IF(OR(Tableau1[[#This Row],[Adulte ou Enfant]]="",Tableau1[[#This Row],[Type de Cours]]="",Tableau1[[#This Row],[Forfait]]=""),"",IF(Tableau1[[#This Row],[Type de Cours]]="Forfait",INDEX(Donnees!$J$2:$K$8,MATCH(Adherents!H14,Donnees!$J$2:$J$8,0),2),IF(Tableau1[[#This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/>
      </c>
      <c r="J14" s="46"/>
      <c r="K14" s="47"/>
      <c r="L14" s="83"/>
      <c r="M14" s="46"/>
      <c r="N14" s="48"/>
      <c r="O14" s="49"/>
      <c r="P14" s="84"/>
      <c r="Q14" s="49"/>
      <c r="R14" s="84"/>
      <c r="S14" s="49"/>
      <c r="T14" s="84"/>
      <c r="U14" s="16">
        <f ca="1">Impayes(Adherents!$O14,Adherents!$P14,Adherents!$Q14,Adherents!$R14,Adherents!$S14,Adherents!$T14)</f>
        <v>0</v>
      </c>
      <c r="V14" s="56"/>
      <c r="W14" s="57"/>
      <c r="X14" s="58"/>
    </row>
    <row r="15" spans="1:25" ht="15.75" x14ac:dyDescent="0.25">
      <c r="A15" s="45"/>
      <c r="B15" s="45"/>
      <c r="C15" s="45"/>
      <c r="D15" s="45"/>
      <c r="E15" s="80"/>
      <c r="F15" s="47"/>
      <c r="G15" s="81"/>
      <c r="H15" s="82"/>
      <c r="I15" s="79" t="str">
        <f>IF(OR(Tableau1[[#This Row],[Adulte ou Enfant]]="",Tableau1[[#This Row],[Type de Cours]]="",Tableau1[[#This Row],[Forfait]]=""),"",IF(Tableau1[[#This Row],[Type de Cours]]="Forfait",INDEX(Donnees!$J$2:$K$8,MATCH(Adherents!H15,Donnees!$J$2:$J$8,0),2),IF(Tableau1[[#This Row],[Type de Cours]]="Carte 10 séances",INDEX(Donnees!$M$2:$N$8,MATCH(Tableau1[[#This Row],[Forfait]],Donnees!$M$2:$M$8,0),2),IF(Tableau1[[#This Row],[Type de Cours]]="Carte + Adhésion",INDEX(Donnees!$P$2:$Q$8,MATCH(Tableau1[[#This Row],[Forfait]],Donnees!$P$2:$P$8,0),2),IF(Tableau1[[#This Row],[Type de Cours]]="Occasionnel",INDEX(Donnees!$AM$2:$AO$8,MATCH(Tableau1[[#This Row],[Forfait]],Donnees!$AM$2:$AM$8,0),2))))))</f>
        <v/>
      </c>
      <c r="J15" s="46"/>
      <c r="K15" s="47"/>
      <c r="L15" s="83"/>
      <c r="M15" s="46"/>
      <c r="N15" s="48"/>
      <c r="O15" s="49"/>
      <c r="P15" s="84"/>
      <c r="Q15" s="49"/>
      <c r="R15" s="84"/>
      <c r="S15" s="49"/>
      <c r="T15" s="84"/>
      <c r="U15" s="16">
        <f ca="1">Impayes(Adherents!$O15,Adherents!$P15,Adherents!$Q15,Adherents!$R15,Adherents!$S15,Adherents!$T15)</f>
        <v>0</v>
      </c>
      <c r="V15" s="56"/>
      <c r="W15" s="57"/>
      <c r="X15" s="58"/>
    </row>
  </sheetData>
  <sheetProtection selectLockedCells="1" autoFilter="0"/>
  <conditionalFormatting sqref="U5:V15">
    <cfRule type="expression" dxfId="8" priority="1">
      <formula>OR($P5="Partiel",$R5="Partiel",$T5="Partiel",#REF!="Partiel")</formula>
    </cfRule>
  </conditionalFormatting>
  <dataValidations count="5">
    <dataValidation type="list" allowBlank="1" showInputMessage="1" showErrorMessage="1" sqref="L5:N15 J5:J15" xr:uid="{37BBFA93-EB54-4443-A742-1F792896DD45}">
      <formula1>"Oui,Non"</formula1>
    </dataValidation>
    <dataValidation type="list" allowBlank="1" showInputMessage="1" showErrorMessage="1" sqref="P5:P15 R5:R15 T5:T15" xr:uid="{8936E53A-DE0F-469A-9E41-F5B0BBE69360}">
      <formula1>MoyenPaiement</formula1>
    </dataValidation>
    <dataValidation type="list" allowBlank="1" showInputMessage="1" showErrorMessage="1" sqref="C5:C15" xr:uid="{7B888548-CE64-4DED-ACBC-661E2DEF7C2A}">
      <formula1>"Adulte,Enfant"</formula1>
    </dataValidation>
    <dataValidation type="list" allowBlank="1" showInputMessage="1" showErrorMessage="1" sqref="G5:G15" xr:uid="{6AC85FFC-DF32-438A-BD58-6EBAC23A06BB}">
      <formula1>TypeCours</formula1>
    </dataValidation>
    <dataValidation type="list" allowBlank="1" showInputMessage="1" showErrorMessage="1" sqref="H5:H15" xr:uid="{8B2D2090-EE56-4440-9AC2-33C54A24C4B7}">
      <formula1>Forfait</formula1>
    </dataValidation>
  </dataValidations>
  <pageMargins left="0.25" right="0.25" top="0.28999999999999998" bottom="0.33" header="0.19" footer="0.19"/>
  <pageSetup paperSize="9" scale="44" fitToHeight="2" orientation="landscape" r:id="rId1"/>
  <headerFooter>
    <oddFooter>&amp;R&amp;10&amp;F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54577-A630-4B26-A7F0-5D15F374850D}">
  <sheetPr codeName="Feuil3">
    <pageSetUpPr fitToPage="1"/>
  </sheetPr>
  <dimension ref="A1:V5"/>
  <sheetViews>
    <sheetView showGridLines="0" workbookViewId="0">
      <selection activeCell="E5" sqref="E5"/>
    </sheetView>
  </sheetViews>
  <sheetFormatPr baseColWidth="10" defaultRowHeight="15" x14ac:dyDescent="0.25"/>
  <cols>
    <col min="1" max="4" width="17" style="1" customWidth="1"/>
    <col min="5" max="5" width="15.140625" style="1" customWidth="1"/>
    <col min="6" max="6" width="15.42578125" style="1" customWidth="1"/>
    <col min="7" max="7" width="10.7109375" style="1" customWidth="1"/>
    <col min="8" max="8" width="11.140625" style="1" customWidth="1"/>
    <col min="9" max="9" width="13" style="1" customWidth="1"/>
    <col min="10" max="10" width="44.85546875" style="1" customWidth="1"/>
    <col min="11" max="16384" width="11.42578125" style="1"/>
  </cols>
  <sheetData>
    <row r="1" spans="1:22" ht="31.5" x14ac:dyDescent="0.25">
      <c r="B1" s="3" t="s">
        <v>0</v>
      </c>
    </row>
    <row r="2" spans="1:22" x14ac:dyDescent="0.25">
      <c r="B2" s="6"/>
      <c r="D2" s="6"/>
      <c r="E2" s="6"/>
      <c r="F2" s="6"/>
      <c r="G2" s="6"/>
      <c r="H2" s="24" t="s">
        <v>75</v>
      </c>
      <c r="I2" s="77">
        <f>SUMIF(Tableau2[Etat du paiement],$H$2,Tableau2[Tarif
Forfait])</f>
        <v>0</v>
      </c>
    </row>
    <row r="3" spans="1:22" x14ac:dyDescent="0.25">
      <c r="A3" s="6"/>
      <c r="B3" s="6"/>
      <c r="C3" s="6"/>
      <c r="D3" s="6"/>
      <c r="E3" s="6"/>
      <c r="F3" s="6"/>
      <c r="G3" s="6"/>
      <c r="H3" s="24" t="s">
        <v>25</v>
      </c>
      <c r="I3" s="76">
        <f>SUMIF(Tableau2[Etat du paiement],$H$3,Tableau2[Tarif
Forfait])</f>
        <v>20</v>
      </c>
    </row>
    <row r="4" spans="1:22" ht="30" x14ac:dyDescent="0.25">
      <c r="A4" s="75" t="s">
        <v>2</v>
      </c>
      <c r="B4" s="75" t="s">
        <v>4</v>
      </c>
      <c r="C4" s="75" t="s">
        <v>36</v>
      </c>
      <c r="D4" s="75" t="s">
        <v>37</v>
      </c>
      <c r="E4" s="73" t="s">
        <v>39</v>
      </c>
      <c r="F4" s="73" t="s">
        <v>3</v>
      </c>
      <c r="G4" s="74" t="s">
        <v>73</v>
      </c>
      <c r="H4" s="73" t="s">
        <v>63</v>
      </c>
      <c r="I4" s="73" t="s">
        <v>74</v>
      </c>
      <c r="J4" s="73" t="s">
        <v>58</v>
      </c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</row>
    <row r="5" spans="1:22" x14ac:dyDescent="0.25">
      <c r="A5" s="6" t="s">
        <v>18</v>
      </c>
      <c r="B5" s="6"/>
      <c r="C5" s="6"/>
      <c r="D5" s="6"/>
      <c r="E5" s="6" t="s">
        <v>42</v>
      </c>
      <c r="F5" s="6" t="s">
        <v>43</v>
      </c>
      <c r="G5" s="72" t="s">
        <v>65</v>
      </c>
      <c r="H5" s="8">
        <f>IF(OR(E5="",F5=""),"",IF(E5="Stage",INDEX(Donnees!Y1:AE8,MATCH(G5,Donnees!Y1:Y8,0),MATCH(Stage_Balade!F5,Donnees!Y1:AE1,0)),INDEX(Donnees!AG1:AM8,MATCH(Stage_Balade!F5,Donnees!AG1:AG8,0),MATCH(G5,Donnees!$AG$1:$AK$1,0))))</f>
        <v>20</v>
      </c>
      <c r="I5" s="6" t="s">
        <v>25</v>
      </c>
      <c r="J5" s="73"/>
    </row>
  </sheetData>
  <sheetProtection selectLockedCells="1"/>
  <dataValidations count="2">
    <dataValidation type="list" allowBlank="1" showInputMessage="1" showErrorMessage="1" sqref="E5" xr:uid="{918E623B-3A8D-4F28-AE4A-658962D086BF}">
      <formula1>"Stage,Balade,Occasionnel"</formula1>
    </dataValidation>
    <dataValidation type="list" allowBlank="1" showInputMessage="1" showErrorMessage="1" sqref="I5" xr:uid="{A233CE65-E5E8-42FC-80C0-53AF29436F66}">
      <formula1>"Payé,Impayé"</formula1>
    </dataValidation>
  </dataValidations>
  <pageMargins left="0.70866141732283472" right="0.70866141732283472" top="0.74803149606299213" bottom="0.74803149606299213" header="0.31496062992125984" footer="0.31496062992125984"/>
  <pageSetup paperSize="9" scale="73" fitToHeight="2" orientation="landscape" r:id="rId1"/>
  <headerFooter>
    <oddFooter>&amp;L&amp;A&amp;R&amp;F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8921A07-0264-4D3F-B79C-149CF55E3FE3}">
          <x14:formula1>
            <xm:f>IF($E$5="Stage",Donnees!$Z$1:$AE$1,Donnees!$AG$2:$AG$4)</xm:f>
          </x14:formula1>
          <xm:sqref>F5</xm:sqref>
        </x14:dataValidation>
        <x14:dataValidation type="list" allowBlank="1" showInputMessage="1" showErrorMessage="1" xr:uid="{800F5B69-21EB-4E27-898F-C64452295C11}">
          <x14:formula1>
            <xm:f>IF($E5="Stage",Donnees!$Y$2:$Y$6,Donnees!$AH$1:$AK$1)</xm:f>
          </x14:formula1>
          <xm:sqref>G5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4BD1B-0E8A-4D62-BE29-46B2A9E030E5}">
  <sheetPr codeName="Feuil2"/>
  <dimension ref="A1:AO11"/>
  <sheetViews>
    <sheetView showGridLines="0" workbookViewId="0">
      <selection activeCell="C6" sqref="C6"/>
    </sheetView>
  </sheetViews>
  <sheetFormatPr baseColWidth="10" defaultRowHeight="15" x14ac:dyDescent="0.25"/>
  <cols>
    <col min="1" max="1" width="11.85546875" style="13" customWidth="1"/>
    <col min="2" max="2" width="2.140625" style="13" customWidth="1"/>
    <col min="3" max="3" width="15.5703125" style="13" customWidth="1"/>
    <col min="4" max="4" width="2.140625" style="61" customWidth="1"/>
    <col min="5" max="5" width="14.7109375" style="13" customWidth="1"/>
    <col min="6" max="6" width="9.28515625" style="13" customWidth="1"/>
    <col min="7" max="7" width="2.140625" style="13" customWidth="1"/>
    <col min="8" max="8" width="10.42578125" style="13" customWidth="1"/>
    <col min="9" max="9" width="2.140625" style="13" customWidth="1"/>
    <col min="10" max="10" width="14.7109375" style="13" customWidth="1"/>
    <col min="11" max="11" width="9.28515625" style="13" customWidth="1"/>
    <col min="12" max="12" width="2.140625" style="13" customWidth="1"/>
    <col min="13" max="13" width="14.7109375" style="13" customWidth="1"/>
    <col min="14" max="14" width="9.28515625" style="13" customWidth="1"/>
    <col min="15" max="15" width="2.140625" style="13" customWidth="1"/>
    <col min="16" max="16" width="14.7109375" style="13" customWidth="1"/>
    <col min="17" max="17" width="9.28515625" style="13" customWidth="1"/>
    <col min="18" max="18" width="2.140625" style="13" customWidth="1"/>
    <col min="19" max="19" width="14.7109375" style="13" customWidth="1"/>
    <col min="20" max="20" width="9.28515625" style="13" customWidth="1"/>
    <col min="21" max="21" width="2.140625" style="13" customWidth="1"/>
    <col min="22" max="22" width="14.7109375" style="13" customWidth="1"/>
    <col min="23" max="23" width="9.28515625" style="13" customWidth="1"/>
    <col min="24" max="24" width="2.28515625" style="13" customWidth="1"/>
    <col min="25" max="25" width="11.140625" style="13" customWidth="1"/>
    <col min="26" max="31" width="15" style="13" customWidth="1"/>
    <col min="32" max="32" width="2" style="13" customWidth="1"/>
    <col min="33" max="33" width="15.28515625" style="13" customWidth="1"/>
    <col min="34" max="37" width="8.140625" style="13" customWidth="1"/>
    <col min="38" max="38" width="2" style="13" customWidth="1"/>
    <col min="39" max="39" width="24.140625" style="13" customWidth="1"/>
    <col min="40" max="40" width="11.42578125" style="13"/>
    <col min="41" max="41" width="13.42578125" style="13" customWidth="1"/>
    <col min="42" max="16384" width="11.42578125" style="13"/>
  </cols>
  <sheetData>
    <row r="1" spans="1:41" ht="29.25" customHeight="1" x14ac:dyDescent="0.25">
      <c r="A1" s="11" t="s">
        <v>31</v>
      </c>
      <c r="B1" s="62"/>
      <c r="C1" s="11" t="s">
        <v>39</v>
      </c>
      <c r="D1" s="62"/>
      <c r="E1" s="11" t="s">
        <v>5</v>
      </c>
      <c r="F1" s="11" t="s">
        <v>47</v>
      </c>
      <c r="G1" s="62"/>
      <c r="H1" s="11" t="s">
        <v>35</v>
      </c>
      <c r="I1" s="62"/>
      <c r="J1" s="12" t="s">
        <v>32</v>
      </c>
      <c r="K1" s="12" t="s">
        <v>47</v>
      </c>
      <c r="L1" s="61"/>
      <c r="M1" s="11" t="s">
        <v>40</v>
      </c>
      <c r="N1" s="12" t="s">
        <v>47</v>
      </c>
      <c r="O1" s="61"/>
      <c r="P1" s="11" t="s">
        <v>48</v>
      </c>
      <c r="Q1" s="11" t="s">
        <v>47</v>
      </c>
      <c r="R1" s="62"/>
      <c r="S1" s="11" t="s">
        <v>49</v>
      </c>
      <c r="T1" s="11" t="s">
        <v>47</v>
      </c>
      <c r="U1" s="62"/>
      <c r="V1" s="11" t="s">
        <v>50</v>
      </c>
      <c r="W1" s="11" t="s">
        <v>47</v>
      </c>
      <c r="Y1" s="66" t="s">
        <v>57</v>
      </c>
      <c r="Z1" s="11" t="s">
        <v>51</v>
      </c>
      <c r="AA1" s="11" t="s">
        <v>52</v>
      </c>
      <c r="AB1" s="11" t="s">
        <v>53</v>
      </c>
      <c r="AC1" s="11" t="s">
        <v>54</v>
      </c>
      <c r="AD1" s="11" t="s">
        <v>55</v>
      </c>
      <c r="AE1" s="11" t="s">
        <v>56</v>
      </c>
      <c r="AF1" s="64"/>
      <c r="AG1" s="12" t="s">
        <v>59</v>
      </c>
      <c r="AH1" s="71" t="s">
        <v>65</v>
      </c>
      <c r="AI1" s="71" t="s">
        <v>66</v>
      </c>
      <c r="AJ1" s="71" t="s">
        <v>67</v>
      </c>
      <c r="AK1" s="71" t="s">
        <v>64</v>
      </c>
      <c r="AM1" s="66" t="s">
        <v>76</v>
      </c>
      <c r="AN1" s="12" t="s">
        <v>77</v>
      </c>
      <c r="AO1" s="12" t="s">
        <v>78</v>
      </c>
    </row>
    <row r="2" spans="1:41" x14ac:dyDescent="0.25">
      <c r="A2" s="13" t="s">
        <v>29</v>
      </c>
      <c r="C2" s="13" t="s">
        <v>3</v>
      </c>
      <c r="E2" s="13" t="s">
        <v>45</v>
      </c>
      <c r="F2" s="67">
        <v>36</v>
      </c>
      <c r="H2" s="67">
        <v>60</v>
      </c>
      <c r="J2" s="13" t="s">
        <v>28</v>
      </c>
      <c r="K2" s="67">
        <v>288</v>
      </c>
      <c r="M2" s="13" t="s">
        <v>28</v>
      </c>
      <c r="N2" s="67">
        <v>90</v>
      </c>
      <c r="P2" s="13" t="s">
        <v>28</v>
      </c>
      <c r="Q2" s="67">
        <v>60</v>
      </c>
      <c r="S2" s="13" t="s">
        <v>28</v>
      </c>
      <c r="T2" s="67">
        <v>96</v>
      </c>
      <c r="V2" s="13" t="s">
        <v>28</v>
      </c>
      <c r="W2" s="67">
        <v>156</v>
      </c>
      <c r="Y2" s="65" t="s">
        <v>68</v>
      </c>
      <c r="Z2" s="67">
        <v>30</v>
      </c>
      <c r="AA2" s="67">
        <v>56</v>
      </c>
      <c r="AB2" s="67">
        <v>40</v>
      </c>
      <c r="AC2" s="67">
        <v>65</v>
      </c>
      <c r="AD2" s="67">
        <v>40</v>
      </c>
      <c r="AE2" s="67">
        <v>65</v>
      </c>
      <c r="AG2" s="13" t="s">
        <v>43</v>
      </c>
      <c r="AH2" s="67">
        <v>20</v>
      </c>
      <c r="AI2" s="67">
        <v>30</v>
      </c>
      <c r="AJ2" s="67">
        <v>40</v>
      </c>
      <c r="AK2" s="67">
        <v>50</v>
      </c>
      <c r="AM2" s="13" t="s">
        <v>28</v>
      </c>
      <c r="AN2" s="67">
        <v>10</v>
      </c>
      <c r="AO2" s="67">
        <v>12</v>
      </c>
    </row>
    <row r="3" spans="1:41" x14ac:dyDescent="0.25">
      <c r="A3" s="13" t="s">
        <v>33</v>
      </c>
      <c r="C3" s="13" t="s">
        <v>40</v>
      </c>
      <c r="E3" s="13" t="s">
        <v>46</v>
      </c>
      <c r="F3" s="67">
        <v>25</v>
      </c>
      <c r="H3" s="67"/>
      <c r="J3" s="13" t="s">
        <v>43</v>
      </c>
      <c r="K3" s="67">
        <v>468</v>
      </c>
      <c r="M3" s="13" t="s">
        <v>43</v>
      </c>
      <c r="N3" s="67">
        <v>150</v>
      </c>
      <c r="P3" s="13" t="s">
        <v>43</v>
      </c>
      <c r="Q3" s="67">
        <v>120</v>
      </c>
      <c r="S3" s="13" t="s">
        <v>43</v>
      </c>
      <c r="T3" s="67">
        <v>156</v>
      </c>
      <c r="V3" s="13" t="s">
        <v>43</v>
      </c>
      <c r="W3" s="67">
        <v>216</v>
      </c>
      <c r="Y3" s="65" t="s">
        <v>70</v>
      </c>
      <c r="Z3" s="67">
        <v>53</v>
      </c>
      <c r="AA3" s="67">
        <v>98</v>
      </c>
      <c r="AB3" s="67">
        <v>72</v>
      </c>
      <c r="AC3" s="67">
        <v>118</v>
      </c>
      <c r="AD3" s="67">
        <v>72</v>
      </c>
      <c r="AE3" s="67">
        <v>118</v>
      </c>
      <c r="AG3" s="13" t="s">
        <v>44</v>
      </c>
      <c r="AH3" s="67">
        <v>30</v>
      </c>
      <c r="AI3" s="67">
        <v>40</v>
      </c>
      <c r="AJ3" s="67">
        <v>50</v>
      </c>
      <c r="AK3" s="67">
        <v>60</v>
      </c>
      <c r="AM3" s="13" t="s">
        <v>43</v>
      </c>
      <c r="AN3" s="67">
        <v>17</v>
      </c>
      <c r="AO3" s="67">
        <v>20</v>
      </c>
    </row>
    <row r="4" spans="1:41" x14ac:dyDescent="0.25">
      <c r="A4" s="13" t="s">
        <v>34</v>
      </c>
      <c r="C4" s="13" t="s">
        <v>48</v>
      </c>
      <c r="F4" s="67"/>
      <c r="H4" s="67"/>
      <c r="J4" s="13" t="s">
        <v>44</v>
      </c>
      <c r="K4" s="67">
        <v>648</v>
      </c>
      <c r="M4" s="13" t="s">
        <v>44</v>
      </c>
      <c r="N4" s="67">
        <v>210</v>
      </c>
      <c r="P4" s="13" t="s">
        <v>44</v>
      </c>
      <c r="Q4" s="67">
        <v>270</v>
      </c>
      <c r="S4" s="13" t="s">
        <v>44</v>
      </c>
      <c r="T4" s="67">
        <v>216</v>
      </c>
      <c r="V4" s="13" t="s">
        <v>44</v>
      </c>
      <c r="W4" s="67">
        <v>276</v>
      </c>
      <c r="Y4" s="65" t="s">
        <v>69</v>
      </c>
      <c r="Z4" s="67">
        <v>74</v>
      </c>
      <c r="AA4" s="67">
        <v>139</v>
      </c>
      <c r="AB4" s="67">
        <v>104</v>
      </c>
      <c r="AC4" s="67">
        <v>169</v>
      </c>
      <c r="AD4" s="67">
        <v>104</v>
      </c>
      <c r="AE4" s="67">
        <v>169</v>
      </c>
      <c r="AG4" s="13" t="s">
        <v>24</v>
      </c>
      <c r="AH4" s="67">
        <v>30</v>
      </c>
      <c r="AI4" s="67">
        <v>40</v>
      </c>
      <c r="AJ4" s="67">
        <v>50</v>
      </c>
      <c r="AK4" s="67">
        <v>60</v>
      </c>
      <c r="AM4" s="13" t="s">
        <v>44</v>
      </c>
      <c r="AN4" s="67">
        <v>25</v>
      </c>
      <c r="AO4" s="67">
        <v>30</v>
      </c>
    </row>
    <row r="5" spans="1:41" x14ac:dyDescent="0.25">
      <c r="A5" s="13" t="s">
        <v>25</v>
      </c>
      <c r="C5" s="13" t="s">
        <v>41</v>
      </c>
      <c r="F5" s="67"/>
      <c r="H5" s="67"/>
      <c r="J5" s="13" t="s">
        <v>24</v>
      </c>
      <c r="K5" s="67">
        <v>648</v>
      </c>
      <c r="M5" s="13" t="s">
        <v>24</v>
      </c>
      <c r="N5" s="67">
        <v>210</v>
      </c>
      <c r="P5" s="13" t="s">
        <v>24</v>
      </c>
      <c r="Q5" s="67">
        <v>270</v>
      </c>
      <c r="S5" s="13" t="s">
        <v>24</v>
      </c>
      <c r="T5" s="67">
        <v>216</v>
      </c>
      <c r="V5" s="13" t="s">
        <v>24</v>
      </c>
      <c r="W5" s="67"/>
      <c r="Y5" s="65" t="s">
        <v>71</v>
      </c>
      <c r="Z5" s="67">
        <v>93</v>
      </c>
      <c r="AA5" s="67">
        <v>178</v>
      </c>
      <c r="AB5" s="67">
        <v>133</v>
      </c>
      <c r="AC5" s="67">
        <v>218</v>
      </c>
      <c r="AD5" s="67">
        <v>133</v>
      </c>
      <c r="AE5" s="67">
        <v>218</v>
      </c>
      <c r="AH5" s="67"/>
      <c r="AI5" s="67"/>
      <c r="AJ5" s="67"/>
      <c r="AK5" s="67"/>
      <c r="AM5" s="13" t="s">
        <v>24</v>
      </c>
      <c r="AN5" s="67">
        <v>25</v>
      </c>
      <c r="AO5" s="67">
        <v>30</v>
      </c>
    </row>
    <row r="6" spans="1:41" x14ac:dyDescent="0.25">
      <c r="A6" s="13" t="s">
        <v>30</v>
      </c>
      <c r="F6" s="67"/>
      <c r="H6" s="67"/>
      <c r="K6" s="67"/>
      <c r="N6" s="67"/>
      <c r="P6" s="62"/>
      <c r="Q6" s="68"/>
      <c r="R6" s="62"/>
      <c r="S6" s="62"/>
      <c r="T6" s="67"/>
      <c r="W6" s="67"/>
      <c r="Y6" s="65" t="s">
        <v>72</v>
      </c>
      <c r="Z6" s="67">
        <v>105</v>
      </c>
      <c r="AA6" s="67">
        <v>210</v>
      </c>
      <c r="AB6" s="67">
        <v>155</v>
      </c>
      <c r="AC6" s="67">
        <v>260</v>
      </c>
      <c r="AD6" s="67">
        <v>155</v>
      </c>
      <c r="AE6" s="67">
        <v>260</v>
      </c>
      <c r="AH6" s="67"/>
      <c r="AI6" s="67"/>
      <c r="AJ6" s="67"/>
      <c r="AK6" s="67"/>
      <c r="AN6" s="67"/>
      <c r="AO6" s="67"/>
    </row>
    <row r="7" spans="1:41" x14ac:dyDescent="0.25">
      <c r="F7" s="67"/>
      <c r="G7" s="61"/>
      <c r="H7" s="68"/>
      <c r="I7" s="62"/>
      <c r="K7" s="67"/>
      <c r="M7" s="62"/>
      <c r="N7" s="67"/>
      <c r="P7" s="61"/>
      <c r="Q7" s="69"/>
      <c r="R7" s="61"/>
      <c r="S7" s="61"/>
      <c r="T7" s="67"/>
      <c r="W7" s="67"/>
      <c r="Z7" s="63"/>
      <c r="AA7" s="63"/>
      <c r="AB7" s="63"/>
      <c r="AC7" s="63"/>
      <c r="AD7" s="63"/>
      <c r="AE7" s="63"/>
      <c r="AI7" s="67"/>
      <c r="AJ7" s="67"/>
      <c r="AK7" s="67"/>
      <c r="AN7" s="67"/>
      <c r="AO7" s="67"/>
    </row>
    <row r="8" spans="1:41" x14ac:dyDescent="0.25">
      <c r="G8" s="61"/>
      <c r="H8" s="61"/>
      <c r="I8" s="61"/>
      <c r="M8" s="61"/>
      <c r="Z8" s="63"/>
      <c r="AA8" s="63"/>
      <c r="AB8" s="63"/>
      <c r="AC8" s="63"/>
      <c r="AD8" s="63"/>
      <c r="AE8" s="63"/>
      <c r="AI8" s="67"/>
      <c r="AJ8" s="67"/>
      <c r="AK8" s="67"/>
      <c r="AN8" s="67"/>
      <c r="AO8" s="67"/>
    </row>
    <row r="9" spans="1:41" x14ac:dyDescent="0.25">
      <c r="G9" s="61"/>
      <c r="H9" s="61"/>
      <c r="I9" s="61"/>
      <c r="M9" s="61"/>
    </row>
    <row r="10" spans="1:41" x14ac:dyDescent="0.25">
      <c r="G10" s="61"/>
      <c r="H10" s="62"/>
      <c r="I10" s="62"/>
      <c r="M10" s="62"/>
    </row>
    <row r="11" spans="1:41" x14ac:dyDescent="0.25">
      <c r="G11" s="61"/>
      <c r="H11" s="61"/>
      <c r="I11" s="61"/>
      <c r="M11" s="61"/>
    </row>
  </sheetData>
  <conditionalFormatting sqref="A2:C8 J2:K8 E2:F8 H2:H8 M2:N8 P2:Q8 S2:T8 V2:W8 Y2:AE8 AG2:AK8 AM2:AO8">
    <cfRule type="expression" dxfId="7" priority="1">
      <formula>IF(A2&lt;&gt;"",MOD(ROW(),2)=0,"")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Adherents</vt:lpstr>
      <vt:lpstr>Stage_Balade</vt:lpstr>
      <vt:lpstr>Donnees</vt:lpstr>
      <vt:lpstr>Adherents!Impression_des_titres</vt:lpstr>
      <vt:lpstr>Tarif_Licence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Benjamin Marchand</cp:lastModifiedBy>
  <cp:lastPrinted>2019-01-26T16:43:45Z</cp:lastPrinted>
  <dcterms:created xsi:type="dcterms:W3CDTF">2019-01-26T16:20:07Z</dcterms:created>
  <dcterms:modified xsi:type="dcterms:W3CDTF">2019-01-27T15:20:03Z</dcterms:modified>
</cp:coreProperties>
</file>