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9F2F78E8-A407-42E3-8E69-3324E6FD0028}" xr6:coauthVersionLast="47" xr6:coauthVersionMax="47" xr10:uidLastSave="{00000000-0000-0000-0000-000000000000}"/>
  <bookViews>
    <workbookView xWindow="-110" yWindow="-110" windowWidth="38620" windowHeight="21820" firstSheet="1" activeTab="1" xr2:uid="{0F1127F7-8EB5-4E1A-95BF-680D2D77889A}"/>
  </bookViews>
  <sheets>
    <sheet name="DONNÉES" sheetId="2" r:id="rId1"/>
    <sheet name="forum" sheetId="13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3" l="1"/>
  <c r="A6" i="13" s="1"/>
  <c r="C27" i="2"/>
  <c r="C26" i="2"/>
  <c r="C25" i="2"/>
  <c r="C24" i="2"/>
  <c r="C22" i="2"/>
  <c r="C20" i="2"/>
  <c r="C19" i="2"/>
  <c r="C17" i="2"/>
  <c r="B29" i="2"/>
  <c r="B26" i="2"/>
  <c r="B27" i="2"/>
  <c r="B25" i="2"/>
  <c r="B24" i="2"/>
  <c r="B22" i="2"/>
  <c r="B20" i="2"/>
  <c r="B19" i="2"/>
  <c r="B17" i="2"/>
  <c r="B7" i="13" l="1"/>
  <c r="C6" i="13"/>
  <c r="C23" i="2"/>
  <c r="C21" i="2"/>
  <c r="C18" i="2"/>
  <c r="B23" i="2"/>
  <c r="B33" i="2"/>
  <c r="B21" i="2"/>
  <c r="B31" i="2"/>
  <c r="B18" i="2"/>
  <c r="B30" i="2"/>
  <c r="B32" i="2"/>
  <c r="B8" i="13" l="1"/>
  <c r="C7" i="13"/>
  <c r="A7" i="13"/>
  <c r="B9" i="13" l="1"/>
  <c r="C8" i="13"/>
  <c r="A8" i="13"/>
  <c r="B10" i="13" l="1"/>
  <c r="C9" i="13"/>
  <c r="A9" i="13"/>
  <c r="B11" i="13" l="1"/>
  <c r="C10" i="13"/>
  <c r="A10" i="13"/>
  <c r="B12" i="13" l="1"/>
  <c r="C11" i="13"/>
  <c r="A11" i="13"/>
  <c r="B13" i="13" l="1"/>
  <c r="C12" i="13"/>
  <c r="A12" i="13"/>
  <c r="B14" i="13" l="1"/>
  <c r="C13" i="13"/>
  <c r="A13" i="13"/>
  <c r="B15" i="13" l="1"/>
  <c r="C14" i="13"/>
  <c r="A14" i="13"/>
  <c r="B16" i="13" l="1"/>
  <c r="C15" i="13"/>
  <c r="A15" i="13"/>
  <c r="B17" i="13" l="1"/>
  <c r="C16" i="13"/>
  <c r="A16" i="13"/>
  <c r="B18" i="13" l="1"/>
  <c r="C17" i="13"/>
  <c r="A17" i="13"/>
  <c r="B19" i="13" l="1"/>
  <c r="C18" i="13"/>
  <c r="A18" i="13"/>
  <c r="B20" i="13" l="1"/>
  <c r="C19" i="13"/>
  <c r="A19" i="13"/>
  <c r="B21" i="13" l="1"/>
  <c r="C20" i="13"/>
  <c r="A20" i="13"/>
  <c r="B22" i="13" l="1"/>
  <c r="C21" i="13"/>
  <c r="A21" i="13"/>
  <c r="B23" i="13" l="1"/>
  <c r="C22" i="13"/>
  <c r="A22" i="13"/>
  <c r="B24" i="13" l="1"/>
  <c r="C23" i="13"/>
  <c r="A23" i="13"/>
  <c r="B25" i="13" l="1"/>
  <c r="C24" i="13"/>
  <c r="A24" i="13"/>
  <c r="B26" i="13" l="1"/>
  <c r="C25" i="13"/>
  <c r="A25" i="13"/>
  <c r="B27" i="13" l="1"/>
  <c r="C26" i="13"/>
  <c r="A26" i="13"/>
  <c r="B28" i="13" l="1"/>
  <c r="C27" i="13"/>
  <c r="A27" i="13"/>
  <c r="B29" i="13" l="1"/>
  <c r="C28" i="13"/>
  <c r="A28" i="13"/>
  <c r="B30" i="13" l="1"/>
  <c r="C29" i="13"/>
  <c r="A29" i="13"/>
  <c r="B31" i="13" l="1"/>
  <c r="C30" i="13"/>
  <c r="A30" i="13"/>
  <c r="B32" i="13" l="1"/>
  <c r="C31" i="13"/>
  <c r="A31" i="13"/>
  <c r="B33" i="13" l="1"/>
  <c r="C32" i="13"/>
  <c r="A32" i="13"/>
  <c r="B34" i="13" l="1"/>
  <c r="C33" i="13"/>
  <c r="A33" i="13"/>
  <c r="B35" i="13" l="1"/>
  <c r="C34" i="13"/>
  <c r="A34" i="13"/>
  <c r="B36" i="13" l="1"/>
  <c r="C35" i="13"/>
  <c r="A35" i="13"/>
  <c r="C36" i="13" l="1"/>
  <c r="A36" i="13"/>
</calcChain>
</file>

<file path=xl/sharedStrings.xml><?xml version="1.0" encoding="utf-8"?>
<sst xmlns="http://schemas.openxmlformats.org/spreadsheetml/2006/main" count="35" uniqueCount="30">
  <si>
    <t>test</t>
  </si>
  <si>
    <t>groupe</t>
  </si>
  <si>
    <t>gerard</t>
  </si>
  <si>
    <t>patrick</t>
  </si>
  <si>
    <t>jean</t>
  </si>
  <si>
    <t>anissa</t>
  </si>
  <si>
    <t>Laetitia</t>
  </si>
  <si>
    <t>Momo</t>
  </si>
  <si>
    <t>Yves</t>
  </si>
  <si>
    <t xml:space="preserve">Alexandre </t>
  </si>
  <si>
    <t>JOURS FÉRIÉS</t>
  </si>
  <si>
    <t>ANNÉE</t>
  </si>
  <si>
    <t>Fériés fixes</t>
  </si>
  <si>
    <t>Dates</t>
  </si>
  <si>
    <t>Jour de l'an</t>
  </si>
  <si>
    <t>Lundi de Pâques</t>
  </si>
  <si>
    <t>Fête du travail</t>
  </si>
  <si>
    <t>Liberation 1945</t>
  </si>
  <si>
    <t>Ascension</t>
  </si>
  <si>
    <t>Fête nationale</t>
  </si>
  <si>
    <t>Lundi de Pentecôte</t>
  </si>
  <si>
    <t>Assomption</t>
  </si>
  <si>
    <t>Toussaint</t>
  </si>
  <si>
    <t>Armistice 1918</t>
  </si>
  <si>
    <t>Noël</t>
  </si>
  <si>
    <t>Fériés variables</t>
  </si>
  <si>
    <t>Pâques</t>
  </si>
  <si>
    <t>Pentecôte</t>
  </si>
  <si>
    <t>DATE NUMERIQUE</t>
  </si>
  <si>
    <t>NB.SI.ENS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</si>
</sst>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m\ yyyy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scheme val="minor"/>
    </font>
    <font>
      <b/>
      <sz val="11"/>
      <color theme="1"/>
      <name val="Calibri"/>
      <family val="2"/>
      <scheme val="minor"/>
    </font>
    <font>
      <sz val="20"/>
      <color rgb="FFFFFFFF"/>
      <name val="Arial Black"/>
    </font>
    <font>
      <b/>
      <sz val="24"/>
      <color rgb="FF7030A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rgb="FF000000"/>
      <name val="Arial Black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C9C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0B9EF"/>
        <bgColor indexed="64"/>
      </patternFill>
    </fill>
  </fills>
  <borders count="2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/>
      <bottom style="thin">
        <color indexed="64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ck">
        <color rgb="FF000000"/>
      </left>
      <right style="thin">
        <color indexed="64"/>
      </right>
      <top/>
      <bottom style="thick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164" fontId="0" fillId="0" borderId="0" xfId="0" applyNumberFormat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9" xfId="0" applyFill="1" applyBorder="1"/>
    <xf numFmtId="0" fontId="0" fillId="6" borderId="4" xfId="0" applyFill="1" applyBorder="1"/>
    <xf numFmtId="14" fontId="0" fillId="6" borderId="9" xfId="0" applyNumberFormat="1" applyFill="1" applyBorder="1" applyAlignment="1">
      <alignment horizontal="center" vertical="center"/>
    </xf>
    <xf numFmtId="0" fontId="0" fillId="6" borderId="6" xfId="0" applyFill="1" applyBorder="1"/>
    <xf numFmtId="14" fontId="0" fillId="6" borderId="10" xfId="0" applyNumberFormat="1" applyFill="1" applyBorder="1" applyAlignment="1">
      <alignment horizontal="center" vertical="center"/>
    </xf>
    <xf numFmtId="0" fontId="3" fillId="4" borderId="15" xfId="0" applyFont="1" applyFill="1" applyBorder="1"/>
    <xf numFmtId="14" fontId="0" fillId="7" borderId="8" xfId="0" applyNumberFormat="1" applyFill="1" applyBorder="1" applyAlignment="1">
      <alignment horizontal="center" vertical="center"/>
    </xf>
    <xf numFmtId="164" fontId="0" fillId="7" borderId="8" xfId="0" applyNumberForma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2" borderId="16" xfId="0" applyFont="1" applyFill="1" applyBorder="1" applyAlignment="1" applyProtection="1">
      <alignment horizontal="center"/>
      <protection locked="0"/>
    </xf>
    <xf numFmtId="0" fontId="2" fillId="2" borderId="17" xfId="0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16" xfId="0" applyFont="1" applyFill="1" applyBorder="1" applyAlignment="1" applyProtection="1">
      <alignment horizontal="center"/>
    </xf>
    <xf numFmtId="0" fontId="2" fillId="2" borderId="17" xfId="0" applyFont="1" applyFill="1" applyBorder="1" applyAlignment="1" applyProtection="1">
      <alignment horizontal="center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65" fontId="5" fillId="0" borderId="4" xfId="0" applyNumberFormat="1" applyFont="1" applyBorder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165" fontId="5" fillId="0" borderId="8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 applyProtection="1">
      <protection locked="0"/>
    </xf>
    <xf numFmtId="0" fontId="0" fillId="0" borderId="5" xfId="0" applyBorder="1" applyProtection="1"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165" fontId="3" fillId="2" borderId="13" xfId="0" applyNumberFormat="1" applyFont="1" applyFill="1" applyBorder="1" applyAlignment="1" applyProtection="1">
      <alignment horizontal="center" vertical="center"/>
      <protection locked="0"/>
    </xf>
    <xf numFmtId="165" fontId="0" fillId="2" borderId="14" xfId="0" applyNumberForma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14" fontId="3" fillId="2" borderId="13" xfId="0" applyNumberFormat="1" applyFont="1" applyFill="1" applyBorder="1" applyAlignment="1" applyProtection="1">
      <alignment horizontal="center" vertical="center"/>
      <protection locked="0"/>
    </xf>
    <xf numFmtId="14" fontId="0" fillId="0" borderId="4" xfId="0" applyNumberFormat="1" applyBorder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14" fontId="3" fillId="2" borderId="18" xfId="0" applyNumberFormat="1" applyFont="1" applyFill="1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vertical="center"/>
      <protection locked="0"/>
    </xf>
    <xf numFmtId="0" fontId="7" fillId="0" borderId="0" xfId="1" applyProtection="1">
      <protection locked="0"/>
    </xf>
  </cellXfs>
  <cellStyles count="2">
    <cellStyle name="Hyperlink" xfId="1" xr:uid="{00000000-000B-0000-0000-000008000000}"/>
    <cellStyle name="Normal" xfId="0" builtinId="0"/>
  </cellStyles>
  <dxfs count="5">
    <dxf>
      <font>
        <color theme="1"/>
      </font>
      <fill>
        <patternFill patternType="solid">
          <bgColor theme="2" tint="-0.499984740745262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FFC000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</dxfs>
  <tableStyles count="0" defaultTableStyle="TableStyleMedium2" defaultPivotStyle="PivotStyleLight16"/>
  <colors>
    <mruColors>
      <color rgb="FF00D5FF"/>
      <color rgb="FF60F000"/>
      <color rgb="FFF0B9EF"/>
      <color rgb="FFDC9CE6"/>
      <color rgb="FFC7285A"/>
      <color rgb="FF22D4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3DB1C-C929-447C-8286-DA43FF6F1BB7}">
  <sheetPr codeName="Feuil1"/>
  <dimension ref="A1:U33"/>
  <sheetViews>
    <sheetView workbookViewId="0">
      <selection activeCell="G12" sqref="G12"/>
    </sheetView>
  </sheetViews>
  <sheetFormatPr baseColWidth="10" defaultColWidth="11.453125" defaultRowHeight="14.5" x14ac:dyDescent="0.35"/>
  <cols>
    <col min="1" max="1" width="17.453125" customWidth="1"/>
    <col min="3" max="3" width="31.1796875" customWidth="1"/>
  </cols>
  <sheetData>
    <row r="1" spans="1:21" ht="60" customHeight="1" x14ac:dyDescent="0.3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U1" s="1"/>
    </row>
    <row r="2" spans="1:21" ht="30" customHeight="1" x14ac:dyDescent="0.3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2"/>
    </row>
    <row r="4" spans="1:21" x14ac:dyDescent="0.35">
      <c r="A4" s="4" t="s">
        <v>1</v>
      </c>
    </row>
    <row r="5" spans="1:21" x14ac:dyDescent="0.35">
      <c r="A5" s="2" t="s">
        <v>2</v>
      </c>
    </row>
    <row r="6" spans="1:21" x14ac:dyDescent="0.35">
      <c r="A6" s="2" t="s">
        <v>3</v>
      </c>
    </row>
    <row r="7" spans="1:21" x14ac:dyDescent="0.35">
      <c r="A7" s="2" t="s">
        <v>4</v>
      </c>
    </row>
    <row r="8" spans="1:21" x14ac:dyDescent="0.35">
      <c r="A8" s="2" t="s">
        <v>5</v>
      </c>
    </row>
    <row r="9" spans="1:21" x14ac:dyDescent="0.35">
      <c r="A9" s="2" t="s">
        <v>6</v>
      </c>
    </row>
    <row r="10" spans="1:21" x14ac:dyDescent="0.35">
      <c r="A10" s="2" t="s">
        <v>7</v>
      </c>
    </row>
    <row r="11" spans="1:21" x14ac:dyDescent="0.35">
      <c r="A11" s="2" t="s">
        <v>8</v>
      </c>
    </row>
    <row r="12" spans="1:21" x14ac:dyDescent="0.35">
      <c r="A12" s="3" t="s">
        <v>9</v>
      </c>
    </row>
    <row r="14" spans="1:21" x14ac:dyDescent="0.35">
      <c r="A14" s="16" t="s">
        <v>10</v>
      </c>
      <c r="B14" s="17"/>
    </row>
    <row r="15" spans="1:21" x14ac:dyDescent="0.35">
      <c r="A15" s="5" t="s">
        <v>11</v>
      </c>
      <c r="B15" s="13">
        <v>2027</v>
      </c>
    </row>
    <row r="16" spans="1:21" x14ac:dyDescent="0.35">
      <c r="A16" s="4" t="s">
        <v>12</v>
      </c>
      <c r="B16" s="6" t="s">
        <v>13</v>
      </c>
    </row>
    <row r="17" spans="1:3" x14ac:dyDescent="0.35">
      <c r="A17" s="8" t="s">
        <v>14</v>
      </c>
      <c r="B17" s="14">
        <f>DATE($B$15,1,1)</f>
        <v>46388</v>
      </c>
      <c r="C17" s="15">
        <f>DATE($B$15,1,1)</f>
        <v>46388</v>
      </c>
    </row>
    <row r="18" spans="1:3" x14ac:dyDescent="0.35">
      <c r="A18" s="8" t="s">
        <v>15</v>
      </c>
      <c r="B18" s="14">
        <f>$B$29+1</f>
        <v>46475</v>
      </c>
      <c r="C18" s="15">
        <f>$B$29+1</f>
        <v>46475</v>
      </c>
    </row>
    <row r="19" spans="1:3" x14ac:dyDescent="0.35">
      <c r="A19" s="8" t="s">
        <v>16</v>
      </c>
      <c r="B19" s="14">
        <f>DATE($B$15,5,1)</f>
        <v>46508</v>
      </c>
      <c r="C19" s="15">
        <f>DATE($B$15,5,1)</f>
        <v>46508</v>
      </c>
    </row>
    <row r="20" spans="1:3" x14ac:dyDescent="0.35">
      <c r="A20" s="8" t="s">
        <v>17</v>
      </c>
      <c r="B20" s="14">
        <f>DATE($B$15,5,8)</f>
        <v>46515</v>
      </c>
      <c r="C20" s="15">
        <f>DATE($B$15,5,8)</f>
        <v>46515</v>
      </c>
    </row>
    <row r="21" spans="1:3" x14ac:dyDescent="0.35">
      <c r="A21" s="8" t="s">
        <v>18</v>
      </c>
      <c r="B21" s="14">
        <f>$B$29+39</f>
        <v>46513</v>
      </c>
      <c r="C21" s="15">
        <f>$B$29+39</f>
        <v>46513</v>
      </c>
    </row>
    <row r="22" spans="1:3" x14ac:dyDescent="0.35">
      <c r="A22" s="8" t="s">
        <v>19</v>
      </c>
      <c r="B22" s="14">
        <f>DATE($B$15,7,14)</f>
        <v>46582</v>
      </c>
      <c r="C22" s="15">
        <f>DATE($B$15,7,14)</f>
        <v>46582</v>
      </c>
    </row>
    <row r="23" spans="1:3" x14ac:dyDescent="0.35">
      <c r="A23" s="8" t="s">
        <v>20</v>
      </c>
      <c r="B23" s="14">
        <f>$B$29+50</f>
        <v>46524</v>
      </c>
      <c r="C23" s="15">
        <f>$B$29+50</f>
        <v>46524</v>
      </c>
    </row>
    <row r="24" spans="1:3" x14ac:dyDescent="0.35">
      <c r="A24" s="8" t="s">
        <v>21</v>
      </c>
      <c r="B24" s="14">
        <f>DATE($B$15,8,15)</f>
        <v>46614</v>
      </c>
      <c r="C24" s="15">
        <f>DATE($B$15,8,15)</f>
        <v>46614</v>
      </c>
    </row>
    <row r="25" spans="1:3" x14ac:dyDescent="0.35">
      <c r="A25" s="8" t="s">
        <v>22</v>
      </c>
      <c r="B25" s="14">
        <f>DATE($B$15,11,1)</f>
        <v>46692</v>
      </c>
      <c r="C25" s="15">
        <f>DATE($B$15,11,1)</f>
        <v>46692</v>
      </c>
    </row>
    <row r="26" spans="1:3" x14ac:dyDescent="0.35">
      <c r="A26" s="8" t="s">
        <v>23</v>
      </c>
      <c r="B26" s="14">
        <f>DATE($B$15,11,11)</f>
        <v>46702</v>
      </c>
      <c r="C26" s="15">
        <f>DATE($B$15,11,11)</f>
        <v>46702</v>
      </c>
    </row>
    <row r="27" spans="1:3" x14ac:dyDescent="0.35">
      <c r="A27" s="8" t="s">
        <v>24</v>
      </c>
      <c r="B27" s="14">
        <f>DATE($B$15,12,25)</f>
        <v>46746</v>
      </c>
      <c r="C27" s="15">
        <f>DATE($B$15,12,25)</f>
        <v>46746</v>
      </c>
    </row>
    <row r="28" spans="1:3" x14ac:dyDescent="0.35">
      <c r="A28" s="7" t="s">
        <v>25</v>
      </c>
      <c r="B28" s="4" t="s">
        <v>13</v>
      </c>
    </row>
    <row r="29" spans="1:3" x14ac:dyDescent="0.35">
      <c r="A29" s="9" t="s">
        <v>26</v>
      </c>
      <c r="B29" s="10">
        <f>FLOOR(DAY(MINUTE(B15/38)/2+56)&amp;"/5/"&amp;B15,7)-34</f>
        <v>46474</v>
      </c>
    </row>
    <row r="30" spans="1:3" x14ac:dyDescent="0.35">
      <c r="A30" s="9" t="s">
        <v>15</v>
      </c>
      <c r="B30" s="10">
        <f>$B$29+1</f>
        <v>46475</v>
      </c>
    </row>
    <row r="31" spans="1:3" x14ac:dyDescent="0.35">
      <c r="A31" s="9" t="s">
        <v>18</v>
      </c>
      <c r="B31" s="10">
        <f>$B$29+39</f>
        <v>46513</v>
      </c>
    </row>
    <row r="32" spans="1:3" x14ac:dyDescent="0.35">
      <c r="A32" s="9" t="s">
        <v>27</v>
      </c>
      <c r="B32" s="10">
        <f>B29+49</f>
        <v>46523</v>
      </c>
    </row>
    <row r="33" spans="1:2" x14ac:dyDescent="0.35">
      <c r="A33" s="11" t="s">
        <v>20</v>
      </c>
      <c r="B33" s="12">
        <f>$B$29+50</f>
        <v>46524</v>
      </c>
    </row>
  </sheetData>
  <mergeCells count="3">
    <mergeCell ref="A14:B14"/>
    <mergeCell ref="A1:O1"/>
    <mergeCell ref="A2:O2"/>
  </mergeCells>
  <conditionalFormatting sqref="A1:A2">
    <cfRule type="containsText" dxfId="4" priority="1" operator="containsText" text="dim">
      <formula>NOT(ISERROR(SEARCH("dim",A1)))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2D55-ECDE-4964-AE9F-E87C6C8A28BA}">
  <sheetPr codeName="Feuil2"/>
  <dimension ref="A1:Q44"/>
  <sheetViews>
    <sheetView tabSelected="1" topLeftCell="A2" workbookViewId="0">
      <selection activeCell="A3" sqref="A3:P3"/>
    </sheetView>
  </sheetViews>
  <sheetFormatPr baseColWidth="10" defaultColWidth="9.1796875" defaultRowHeight="14.5" x14ac:dyDescent="0.35"/>
  <cols>
    <col min="1" max="1" width="12.453125" style="32" customWidth="1"/>
    <col min="2" max="3" width="18" style="32" hidden="1" customWidth="1"/>
    <col min="4" max="4" width="11.1796875" style="32" bestFit="1" customWidth="1"/>
    <col min="5" max="5" width="10.54296875" style="32" bestFit="1" customWidth="1"/>
    <col min="6" max="6" width="11.81640625" style="32" bestFit="1" customWidth="1"/>
    <col min="7" max="7" width="10.26953125" style="32" bestFit="1" customWidth="1"/>
    <col min="8" max="8" width="11.81640625" style="32" bestFit="1" customWidth="1"/>
    <col min="9" max="9" width="11.81640625" style="32" customWidth="1"/>
    <col min="10" max="10" width="13.1796875" style="32" customWidth="1"/>
    <col min="11" max="11" width="10.54296875" style="32" bestFit="1" customWidth="1"/>
    <col min="12" max="12" width="10.26953125" style="32" bestFit="1" customWidth="1"/>
    <col min="13" max="13" width="12" style="32" bestFit="1" customWidth="1"/>
    <col min="14" max="14" width="11.453125" style="32" bestFit="1" customWidth="1"/>
    <col min="15" max="15" width="11.26953125" style="32" bestFit="1" customWidth="1"/>
    <col min="16" max="16" width="11.26953125" style="32" customWidth="1"/>
    <col min="17" max="16384" width="9.1796875" style="32"/>
  </cols>
  <sheetData>
    <row r="1" spans="1:16" ht="60" customHeight="1" x14ac:dyDescent="0.3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1"/>
    </row>
    <row r="2" spans="1:16" ht="30" customHeight="1" x14ac:dyDescent="0.3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5"/>
    </row>
    <row r="3" spans="1:16" ht="30" customHeight="1" x14ac:dyDescent="0.35">
      <c r="A3" s="36">
        <v>46508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</row>
    <row r="4" spans="1:16" ht="39.75" customHeight="1" x14ac:dyDescent="0.35">
      <c r="A4" s="39"/>
      <c r="B4" s="40"/>
      <c r="C4" s="40"/>
      <c r="D4" s="41"/>
      <c r="E4" s="42"/>
      <c r="F4" s="41"/>
      <c r="G4" s="42"/>
      <c r="H4" s="41"/>
      <c r="I4" s="42"/>
      <c r="J4" s="43"/>
      <c r="K4" s="41"/>
      <c r="L4" s="42"/>
      <c r="M4" s="41"/>
      <c r="N4" s="42"/>
      <c r="O4" s="41"/>
      <c r="P4" s="44"/>
    </row>
    <row r="5" spans="1:16" x14ac:dyDescent="0.35">
      <c r="A5" s="45"/>
      <c r="B5" s="46" t="s">
        <v>28</v>
      </c>
      <c r="C5" s="46" t="s">
        <v>29</v>
      </c>
      <c r="D5" s="47"/>
      <c r="E5" s="47"/>
      <c r="F5" s="47"/>
      <c r="G5" s="47"/>
      <c r="H5" s="47"/>
      <c r="I5" s="47"/>
      <c r="J5" s="47"/>
      <c r="K5" s="48"/>
      <c r="L5" s="49"/>
      <c r="M5" s="48"/>
      <c r="N5" s="49"/>
      <c r="O5" s="48"/>
      <c r="P5" s="50"/>
    </row>
    <row r="6" spans="1:16" ht="18" customHeight="1" x14ac:dyDescent="0.35">
      <c r="A6" s="51" t="str">
        <f>TEXT(B6,"jjj jj")</f>
        <v>sam 01</v>
      </c>
      <c r="B6" s="52">
        <f>DATE(YEAR(A3),MONTH(A3),1)</f>
        <v>46508</v>
      </c>
      <c r="C6" s="52" t="b">
        <f>COUNTIFS(DONNÉES!$B$17:$B$27,B6)=1</f>
        <v>1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/>
    </row>
    <row r="7" spans="1:16" ht="18" customHeight="1" x14ac:dyDescent="0.35">
      <c r="A7" s="51" t="str">
        <f t="shared" ref="A7:A36" si="0">TEXT(B7,"jjj jj")</f>
        <v>dim 02</v>
      </c>
      <c r="B7" s="52">
        <f>B6+1</f>
        <v>46509</v>
      </c>
      <c r="C7" s="52" t="b">
        <f>COUNTIFS(DONNÉES!$B$17:$B$27,B7)=1</f>
        <v>0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8"/>
    </row>
    <row r="8" spans="1:16" ht="18" customHeight="1" x14ac:dyDescent="0.35">
      <c r="A8" s="51" t="str">
        <f t="shared" si="0"/>
        <v>lun 03</v>
      </c>
      <c r="B8" s="52">
        <f t="shared" ref="B8:B36" si="1">B7+1</f>
        <v>46510</v>
      </c>
      <c r="C8" s="52" t="b">
        <f>COUNTIFS(DONNÉES!$B$17:$B$27,B8)=1</f>
        <v>0</v>
      </c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4"/>
    </row>
    <row r="9" spans="1:16" ht="18" customHeight="1" x14ac:dyDescent="0.35">
      <c r="A9" s="51" t="str">
        <f t="shared" si="0"/>
        <v>mar 04</v>
      </c>
      <c r="B9" s="52">
        <f t="shared" si="1"/>
        <v>46511</v>
      </c>
      <c r="C9" s="52" t="b">
        <f>COUNTIFS(DONNÉES!$B$17:$B$27,B9)=1</f>
        <v>0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4"/>
    </row>
    <row r="10" spans="1:16" ht="18" customHeight="1" x14ac:dyDescent="0.35">
      <c r="A10" s="51" t="str">
        <f t="shared" si="0"/>
        <v>mer 05</v>
      </c>
      <c r="B10" s="52">
        <f t="shared" si="1"/>
        <v>46512</v>
      </c>
      <c r="C10" s="52" t="b">
        <f>COUNTIFS(DONNÉES!$B$17:$B$27,B10)=1</f>
        <v>0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4"/>
    </row>
    <row r="11" spans="1:16" ht="18" customHeight="1" x14ac:dyDescent="0.35">
      <c r="A11" s="51" t="str">
        <f t="shared" si="0"/>
        <v>jeu 06</v>
      </c>
      <c r="B11" s="52">
        <f t="shared" si="1"/>
        <v>46513</v>
      </c>
      <c r="C11" s="52" t="b">
        <f>COUNTIFS(DONNÉES!$B$17:$B$27,B11)=1</f>
        <v>1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8"/>
    </row>
    <row r="12" spans="1:16" ht="18" customHeight="1" x14ac:dyDescent="0.35">
      <c r="A12" s="51" t="str">
        <f t="shared" si="0"/>
        <v>ven 07</v>
      </c>
      <c r="B12" s="52">
        <f t="shared" si="1"/>
        <v>46514</v>
      </c>
      <c r="C12" s="52" t="b">
        <f>COUNTIFS(DONNÉES!$B$17:$B$27,B12)=1</f>
        <v>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4"/>
    </row>
    <row r="13" spans="1:16" ht="18" customHeight="1" x14ac:dyDescent="0.35">
      <c r="A13" s="51" t="str">
        <f t="shared" si="0"/>
        <v>sam 08</v>
      </c>
      <c r="B13" s="52">
        <f t="shared" si="1"/>
        <v>46515</v>
      </c>
      <c r="C13" s="52" t="b">
        <f>COUNTIFS(DONNÉES!$B$17:$B$27,B13)=1</f>
        <v>1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8"/>
    </row>
    <row r="14" spans="1:16" ht="18" customHeight="1" x14ac:dyDescent="0.35">
      <c r="A14" s="51" t="str">
        <f t="shared" si="0"/>
        <v>dim 09</v>
      </c>
      <c r="B14" s="52">
        <f t="shared" si="1"/>
        <v>46516</v>
      </c>
      <c r="C14" s="52" t="b">
        <f>COUNTIFS(DONNÉES!$B$17:$B$27,B14)=1</f>
        <v>0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8"/>
    </row>
    <row r="15" spans="1:16" ht="18" customHeight="1" x14ac:dyDescent="0.35">
      <c r="A15" s="51" t="str">
        <f t="shared" si="0"/>
        <v>lun 10</v>
      </c>
      <c r="B15" s="52">
        <f t="shared" si="1"/>
        <v>46517</v>
      </c>
      <c r="C15" s="52" t="b">
        <f>COUNTIFS(DONNÉES!$B$17:$B$27,B15)=1</f>
        <v>0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4"/>
    </row>
    <row r="16" spans="1:16" ht="18" customHeight="1" x14ac:dyDescent="0.35">
      <c r="A16" s="51" t="str">
        <f t="shared" si="0"/>
        <v>mar 11</v>
      </c>
      <c r="B16" s="52">
        <f t="shared" si="1"/>
        <v>46518</v>
      </c>
      <c r="C16" s="52" t="b">
        <f>COUNTIFS(DONNÉES!$B$17:$B$27,B16)=1</f>
        <v>0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4"/>
    </row>
    <row r="17" spans="1:17" ht="18" customHeight="1" x14ac:dyDescent="0.35">
      <c r="A17" s="51" t="str">
        <f t="shared" si="0"/>
        <v>mer 12</v>
      </c>
      <c r="B17" s="52">
        <f t="shared" si="1"/>
        <v>46519</v>
      </c>
      <c r="C17" s="52" t="b">
        <f>COUNTIFS(DONNÉES!$B$17:$B$27,B17)=1</f>
        <v>0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4"/>
    </row>
    <row r="18" spans="1:17" ht="18" customHeight="1" x14ac:dyDescent="0.35">
      <c r="A18" s="51" t="str">
        <f t="shared" si="0"/>
        <v>jeu 13</v>
      </c>
      <c r="B18" s="52">
        <f t="shared" si="1"/>
        <v>46520</v>
      </c>
      <c r="C18" s="52" t="b">
        <f>COUNTIFS(DONNÉES!$B$17:$B$27,B18)=1</f>
        <v>0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4"/>
    </row>
    <row r="19" spans="1:17" ht="18" customHeight="1" x14ac:dyDescent="0.35">
      <c r="A19" s="51" t="str">
        <f t="shared" si="0"/>
        <v>ven 14</v>
      </c>
      <c r="B19" s="52">
        <f t="shared" si="1"/>
        <v>46521</v>
      </c>
      <c r="C19" s="52" t="b">
        <f>COUNTIFS(DONNÉES!$B$17:$B$27,B19)=1</f>
        <v>0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4"/>
    </row>
    <row r="20" spans="1:17" ht="18" customHeight="1" x14ac:dyDescent="0.35">
      <c r="A20" s="51" t="str">
        <f t="shared" si="0"/>
        <v>sam 15</v>
      </c>
      <c r="B20" s="52">
        <f t="shared" si="1"/>
        <v>46522</v>
      </c>
      <c r="C20" s="52" t="b">
        <f>COUNTIFS(DONNÉES!$B$17:$B$27,B20)=1</f>
        <v>0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4"/>
    </row>
    <row r="21" spans="1:17" ht="18" customHeight="1" x14ac:dyDescent="0.35">
      <c r="A21" s="51" t="str">
        <f t="shared" si="0"/>
        <v>dim 16</v>
      </c>
      <c r="B21" s="52">
        <f t="shared" si="1"/>
        <v>46523</v>
      </c>
      <c r="C21" s="52" t="b">
        <f>COUNTIFS(DONNÉES!$B$17:$B$27,B21)=1</f>
        <v>0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8"/>
    </row>
    <row r="22" spans="1:17" ht="18" customHeight="1" x14ac:dyDescent="0.35">
      <c r="A22" s="51" t="str">
        <f t="shared" si="0"/>
        <v>lun 17</v>
      </c>
      <c r="B22" s="52">
        <f t="shared" si="1"/>
        <v>46524</v>
      </c>
      <c r="C22" s="52" t="b">
        <f>COUNTIFS(DONNÉES!$B$17:$B$27,B22)=1</f>
        <v>1</v>
      </c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8"/>
    </row>
    <row r="23" spans="1:17" ht="18" customHeight="1" x14ac:dyDescent="0.35">
      <c r="A23" s="51" t="str">
        <f t="shared" si="0"/>
        <v>mar 18</v>
      </c>
      <c r="B23" s="52">
        <f t="shared" si="1"/>
        <v>46525</v>
      </c>
      <c r="C23" s="52" t="b">
        <f>COUNTIFS(DONNÉES!$B$17:$B$27,B23)=1</f>
        <v>0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4"/>
    </row>
    <row r="24" spans="1:17" ht="18" customHeight="1" x14ac:dyDescent="0.35">
      <c r="A24" s="51" t="str">
        <f t="shared" si="0"/>
        <v>mer 19</v>
      </c>
      <c r="B24" s="52">
        <f t="shared" si="1"/>
        <v>46526</v>
      </c>
      <c r="C24" s="52" t="b">
        <f>COUNTIFS(DONNÉES!$B$17:$B$27,B24)=1</f>
        <v>0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4"/>
    </row>
    <row r="25" spans="1:17" ht="18" customHeight="1" x14ac:dyDescent="0.35">
      <c r="A25" s="51" t="str">
        <f t="shared" si="0"/>
        <v>jeu 20</v>
      </c>
      <c r="B25" s="52">
        <f t="shared" si="1"/>
        <v>46527</v>
      </c>
      <c r="C25" s="52" t="b">
        <f>COUNTIFS(DONNÉES!$B$17:$B$27,B25)=1</f>
        <v>0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4"/>
    </row>
    <row r="26" spans="1:17" ht="18" customHeight="1" x14ac:dyDescent="0.35">
      <c r="A26" s="51" t="str">
        <f t="shared" si="0"/>
        <v>ven 21</v>
      </c>
      <c r="B26" s="52">
        <f t="shared" si="1"/>
        <v>46528</v>
      </c>
      <c r="C26" s="52" t="b">
        <f>COUNTIFS(DONNÉES!$B$17:$B$27,B26)=1</f>
        <v>0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4"/>
    </row>
    <row r="27" spans="1:17" ht="18" customHeight="1" x14ac:dyDescent="0.35">
      <c r="A27" s="51" t="str">
        <f t="shared" si="0"/>
        <v>sam 22</v>
      </c>
      <c r="B27" s="52">
        <f t="shared" si="1"/>
        <v>46529</v>
      </c>
      <c r="C27" s="52" t="b">
        <f>COUNTIFS(DONNÉES!$B$17:$B$27,B27)=1</f>
        <v>0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4"/>
    </row>
    <row r="28" spans="1:17" ht="18" customHeight="1" x14ac:dyDescent="0.35">
      <c r="A28" s="51" t="str">
        <f t="shared" si="0"/>
        <v>dim 23</v>
      </c>
      <c r="B28" s="52">
        <f t="shared" si="1"/>
        <v>46530</v>
      </c>
      <c r="C28" s="52" t="b">
        <f>COUNTIFS(DONNÉES!$B$17:$B$27,B28)=1</f>
        <v>0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8"/>
    </row>
    <row r="29" spans="1:17" ht="18" customHeight="1" x14ac:dyDescent="0.35">
      <c r="A29" s="51" t="str">
        <f t="shared" si="0"/>
        <v>lun 24</v>
      </c>
      <c r="B29" s="52">
        <f t="shared" si="1"/>
        <v>46531</v>
      </c>
      <c r="C29" s="52" t="b">
        <f>COUNTIFS(DONNÉES!$B$17:$B$27,B29)=1</f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4"/>
    </row>
    <row r="30" spans="1:17" ht="18" customHeight="1" x14ac:dyDescent="0.35">
      <c r="A30" s="51" t="str">
        <f t="shared" si="0"/>
        <v>mar 25</v>
      </c>
      <c r="B30" s="52">
        <f t="shared" si="1"/>
        <v>46532</v>
      </c>
      <c r="C30" s="52" t="b">
        <f>COUNTIFS(DONNÉES!$B$17:$B$27,B30)=1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4"/>
    </row>
    <row r="31" spans="1:17" ht="18" customHeight="1" x14ac:dyDescent="0.35">
      <c r="A31" s="51" t="str">
        <f t="shared" si="0"/>
        <v>mer 26</v>
      </c>
      <c r="B31" s="52">
        <f t="shared" si="1"/>
        <v>46533</v>
      </c>
      <c r="C31" s="52" t="b">
        <f>COUNTIFS(DONNÉES!$B$17:$B$27,B31)=1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4"/>
      <c r="Q31" s="53"/>
    </row>
    <row r="32" spans="1:17" ht="18" customHeight="1" x14ac:dyDescent="0.35">
      <c r="A32" s="51" t="str">
        <f t="shared" si="0"/>
        <v>jeu 27</v>
      </c>
      <c r="B32" s="52">
        <f t="shared" si="1"/>
        <v>46534</v>
      </c>
      <c r="C32" s="52" t="b">
        <f>COUNTIFS(DONNÉES!$B$17:$B$27,B32)=1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4"/>
    </row>
    <row r="33" spans="1:16" ht="18" customHeight="1" x14ac:dyDescent="0.35">
      <c r="A33" s="51" t="str">
        <f t="shared" si="0"/>
        <v>ven 28</v>
      </c>
      <c r="B33" s="52">
        <f t="shared" si="1"/>
        <v>46535</v>
      </c>
      <c r="C33" s="52" t="b">
        <f>COUNTIFS(DONNÉES!$B$17:$B$27,B33)=1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4"/>
    </row>
    <row r="34" spans="1:16" ht="18" customHeight="1" x14ac:dyDescent="0.35">
      <c r="A34" s="51" t="str">
        <f t="shared" si="0"/>
        <v>sam 29</v>
      </c>
      <c r="B34" s="52">
        <f t="shared" si="1"/>
        <v>46536</v>
      </c>
      <c r="C34" s="52" t="b">
        <f>COUNTIFS(DONNÉES!$B$17:$B$27,B34)=1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4"/>
    </row>
    <row r="35" spans="1:16" ht="18" customHeight="1" x14ac:dyDescent="0.35">
      <c r="A35" s="51" t="str">
        <f t="shared" si="0"/>
        <v>dim 30</v>
      </c>
      <c r="B35" s="52">
        <f t="shared" si="1"/>
        <v>46537</v>
      </c>
      <c r="C35" s="52" t="b">
        <f>COUNTIFS(DONNÉES!$B$17:$B$27,B35)=1</f>
        <v>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8"/>
    </row>
    <row r="36" spans="1:16" ht="18" customHeight="1" x14ac:dyDescent="0.35">
      <c r="A36" s="54" t="str">
        <f t="shared" si="0"/>
        <v>lun 31</v>
      </c>
      <c r="B36" s="55">
        <f t="shared" si="1"/>
        <v>46538</v>
      </c>
      <c r="C36" s="55" t="b">
        <f>COUNTIFS(DONNÉES!$B$17:$B$27,B36)=1</f>
        <v>0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6"/>
    </row>
    <row r="44" spans="1:16" x14ac:dyDescent="0.35">
      <c r="A44" s="56"/>
    </row>
  </sheetData>
  <sheetProtection sheet="1" selectLockedCells="1"/>
  <mergeCells count="9">
    <mergeCell ref="A1:P1"/>
    <mergeCell ref="A2:P2"/>
    <mergeCell ref="A3:P3"/>
    <mergeCell ref="D4:E4"/>
    <mergeCell ref="F4:G4"/>
    <mergeCell ref="H4:I4"/>
    <mergeCell ref="K4:L4"/>
    <mergeCell ref="M4:N4"/>
    <mergeCell ref="O4:P4"/>
  </mergeCells>
  <conditionalFormatting sqref="A1:A1048576">
    <cfRule type="containsText" dxfId="3" priority="4" operator="containsText" text="dim">
      <formula>NOT(ISERROR(SEARCH("dim",A1)))</formula>
    </cfRule>
  </conditionalFormatting>
  <conditionalFormatting sqref="D6:P36">
    <cfRule type="expression" dxfId="0" priority="2">
      <formula>COUNTIFS($A6,"*dim*")=1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2D6D359-6C93-4C6F-B868-B162CE65FFE7}">
            <xm:f>COUNTIFS(DONNÉES!$B$17:$B$27,B6)=1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A6:A36</xm:sqref>
        </x14:conditionalFormatting>
        <x14:conditionalFormatting xmlns:xm="http://schemas.microsoft.com/office/excel/2006/main">
          <x14:cfRule type="expression" priority="1" id="{B941C2C3-8001-4765-9C3C-7EFCFD0D6036}">
            <xm:f>COUNTIFS(DONNÉES!$B$17:$B$27,$B6)=1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D6:P36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DE SAISIE!!!" error="Vous devez choisir un nom parmis la liste!!!" xr:uid="{58E3DCAA-1247-4569-91BB-119D16539D1B}">
          <x14:formula1>
            <xm:f>DONNÉES!$A$5:$A$12</xm:f>
          </x14:formula1>
          <xm:sqref>D6:P36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143870-10f4-4d3c-921d-d7b0d1353aa8">
      <Terms xmlns="http://schemas.microsoft.com/office/infopath/2007/PartnerControls"/>
    </lcf76f155ced4ddcb4097134ff3c332f>
    <TaxCatchAll xmlns="79a3789e-b055-4de0-8662-231d9bf5ea4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5DF35475D92E43BD0B6C847E72AC54" ma:contentTypeVersion="13" ma:contentTypeDescription="Crée un document." ma:contentTypeScope="" ma:versionID="4f81b542d86b8f2953d3b12004a86f3d">
  <xsd:schema xmlns:xsd="http://www.w3.org/2001/XMLSchema" xmlns:xs="http://www.w3.org/2001/XMLSchema" xmlns:p="http://schemas.microsoft.com/office/2006/metadata/properties" xmlns:ns2="e8143870-10f4-4d3c-921d-d7b0d1353aa8" xmlns:ns3="79a3789e-b055-4de0-8662-231d9bf5ea4d" targetNamespace="http://schemas.microsoft.com/office/2006/metadata/properties" ma:root="true" ma:fieldsID="0511c0989a36873da45b2f94567cb681" ns2:_="" ns3:_="">
    <xsd:import namespace="e8143870-10f4-4d3c-921d-d7b0d1353aa8"/>
    <xsd:import namespace="79a3789e-b055-4de0-8662-231d9bf5ea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143870-10f4-4d3c-921d-d7b0d1353a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3789e-b055-4de0-8662-231d9bf5ea4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adc14c5-77d4-4c1f-a368-d75f3a0ed884}" ma:internalName="TaxCatchAll" ma:showField="CatchAllData" ma:web="79a3789e-b055-4de0-8662-231d9bf5ea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0D77D9-D8A6-46EE-8257-B5D9A9802559}">
  <ds:schemaRefs>
    <ds:schemaRef ds:uri="http://schemas.microsoft.com/office/2006/metadata/properties"/>
    <ds:schemaRef ds:uri="http://schemas.microsoft.com/office/infopath/2007/PartnerControls"/>
    <ds:schemaRef ds:uri="e8143870-10f4-4d3c-921d-d7b0d1353aa8"/>
    <ds:schemaRef ds:uri="79a3789e-b055-4de0-8662-231d9bf5ea4d"/>
  </ds:schemaRefs>
</ds:datastoreItem>
</file>

<file path=customXml/itemProps2.xml><?xml version="1.0" encoding="utf-8"?>
<ds:datastoreItem xmlns:ds="http://schemas.openxmlformats.org/officeDocument/2006/customXml" ds:itemID="{F8441871-3E05-4E8A-B740-A6844AFD92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B97731-85CB-4DDB-96DD-3343CE7AD0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143870-10f4-4d3c-921d-d7b0d1353aa8"/>
    <ds:schemaRef ds:uri="79a3789e-b055-4de0-8662-231d9bf5ea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forum</vt:lpstr>
    </vt:vector>
  </TitlesOfParts>
  <Manager/>
  <Company>SNCF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BATAILLE Aurelie (SNCF VOYAGEURS / EST EP / STAFF SCTR PANTIN CHELLES)</dc:creator>
  <cp:keywords/>
  <dc:description/>
  <cp:revision/>
  <dcterms:created xsi:type="dcterms:W3CDTF">2024-08-30T05:58:54Z</dcterms:created>
  <dcterms:modified xsi:type="dcterms:W3CDTF">2025-05-17T16:24:46Z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2024-08-30T06:04:20Z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f7097e8c-4d97-4cfc-9334-470ef3eab7ba</vt:lpwstr>
  </property>
  <property fmtid="{D5CDD505-2E9C-101B-9397-08002B2CF9AE}" pid="8" name="MSIP_Label_c8d3f7c8-5c4b-4ab6-9486-a0a9eb08efa7_ContentBits">
    <vt:lpwstr>2</vt:lpwstr>
  </property>
  <property fmtid="{D5CDD505-2E9C-101B-9397-08002B2CF9AE}" pid="9" name="ContentTypeId">
    <vt:lpwstr>0x0101001B5DF35475D92E43BD0B6C847E72AC54</vt:lpwstr>
  </property>
  <property fmtid="{D5CDD505-2E9C-101B-9397-08002B2CF9AE}" pid="10" name="MediaServiceImageTags">
    <vt:lpwstr/>
  </property>
</Properties>
</file>